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le\OneDrive\Documents\"/>
    </mc:Choice>
  </mc:AlternateContent>
  <xr:revisionPtr revIDLastSave="0" documentId="13_ncr:1_{5E5C3F14-3A1D-40DA-87E8-00ACCBD7AA3B}" xr6:coauthVersionLast="47" xr6:coauthVersionMax="47" xr10:uidLastSave="{00000000-0000-0000-0000-000000000000}"/>
  <bookViews>
    <workbookView xWindow="-120" yWindow="-120" windowWidth="29040" windowHeight="15990" firstSheet="19" activeTab="23" xr2:uid="{A997B3EE-1D7F-45B5-AF07-13B05CBDADE0}"/>
  </bookViews>
  <sheets>
    <sheet name="Revenue" sheetId="1" r:id="rId1"/>
    <sheet name="Revenue Forecast" sheetId="38" r:id="rId2"/>
    <sheet name="Correlation Matrix" sheetId="36" r:id="rId3"/>
    <sheet name="Revenue Benchmark" sheetId="33" r:id="rId4"/>
    <sheet name="Revenue Growth" sheetId="14" r:id="rId5"/>
    <sheet name="Expense" sheetId="2" r:id="rId6"/>
    <sheet name="Expense Growth" sheetId="22" r:id="rId7"/>
    <sheet name="Expense Benchmark" sheetId="31" r:id="rId8"/>
    <sheet name="Rarita Expense Forecast" sheetId="32" r:id="rId9"/>
    <sheet name="Attendance" sheetId="3" r:id="rId10"/>
    <sheet name="Rarita Attendance" sheetId="34" r:id="rId11"/>
    <sheet name="Social Media" sheetId="4" r:id="rId12"/>
    <sheet name="Rarita Social Media" sheetId="35" r:id="rId13"/>
    <sheet name="Rarita Economic" sheetId="5" r:id="rId14"/>
    <sheet name="Rarita Spot Rates" sheetId="6" r:id="rId15"/>
    <sheet name="Rarita inflation rates" sheetId="7" r:id="rId16"/>
    <sheet name="Other Countries' GDP" sheetId="8" r:id="rId17"/>
    <sheet name="Tournament Ranking" sheetId="9" r:id="rId18"/>
    <sheet name="2020 Salaries" sheetId="10" r:id="rId19"/>
    <sheet name="2021 Salaries" sheetId="11" r:id="rId20"/>
    <sheet name="Salary Change" sheetId="18" r:id="rId21"/>
    <sheet name="Salary by Country" sheetId="15" r:id="rId22"/>
    <sheet name="Team Selection Salary" sheetId="23" r:id="rId23"/>
    <sheet name="Tournament Shooting" sheetId="25" r:id="rId24"/>
    <sheet name="Tournament Passing" sheetId="26" r:id="rId25"/>
    <sheet name="Tournament Defense" sheetId="27" r:id="rId26"/>
    <sheet name="Tournament Goalkeeping" sheetId="28" r:id="rId27"/>
    <sheet name="Aggregate Tournament" sheetId="30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38" l="1"/>
  <c r="H28" i="38"/>
  <c r="I28" i="38"/>
  <c r="J28" i="38"/>
  <c r="K28" i="38"/>
  <c r="L28" i="38"/>
  <c r="M28" i="38"/>
  <c r="N28" i="38"/>
  <c r="O28" i="38"/>
  <c r="P28" i="38"/>
  <c r="J9" i="32" l="1"/>
  <c r="K9" i="32"/>
  <c r="L9" i="32"/>
  <c r="I9" i="32"/>
  <c r="J8" i="32"/>
  <c r="K8" i="32"/>
  <c r="L8" i="32"/>
  <c r="I8" i="32"/>
  <c r="H9" i="32"/>
  <c r="H8" i="32"/>
  <c r="B35" i="38"/>
  <c r="C35" i="38"/>
  <c r="D35" i="38"/>
  <c r="E35" i="38"/>
  <c r="F35" i="38"/>
  <c r="A35" i="38"/>
  <c r="M9" i="32"/>
  <c r="M8" i="32"/>
  <c r="E31" i="38"/>
  <c r="K8" i="23"/>
  <c r="D33" i="38" l="1"/>
  <c r="B31" i="38"/>
  <c r="C31" i="38"/>
  <c r="D31" i="38"/>
  <c r="A31" i="38"/>
  <c r="E26" i="38"/>
  <c r="H30" i="38"/>
  <c r="I30" i="38"/>
  <c r="J30" i="38"/>
  <c r="K30" i="38"/>
  <c r="L30" i="38"/>
  <c r="M30" i="38"/>
  <c r="N30" i="38"/>
  <c r="O30" i="38"/>
  <c r="P30" i="38"/>
  <c r="G30" i="38"/>
  <c r="I11" i="33"/>
  <c r="I15" i="33" s="1"/>
  <c r="E29" i="23"/>
  <c r="F29" i="23"/>
  <c r="G29" i="23"/>
  <c r="H29" i="23"/>
  <c r="I29" i="23"/>
  <c r="J29" i="23"/>
  <c r="K29" i="23"/>
  <c r="L29" i="23"/>
  <c r="M29" i="23"/>
  <c r="N29" i="23"/>
  <c r="D29" i="23"/>
  <c r="F22" i="38"/>
  <c r="F18" i="38" s="1"/>
  <c r="F7" i="38" s="1"/>
  <c r="I32" i="33"/>
  <c r="I24" i="33"/>
  <c r="I16" i="33"/>
  <c r="I30" i="33"/>
  <c r="H30" i="33"/>
  <c r="I29" i="33"/>
  <c r="H29" i="33"/>
  <c r="I28" i="33"/>
  <c r="H28" i="33"/>
  <c r="I27" i="33"/>
  <c r="I31" i="33" s="1"/>
  <c r="H27" i="33"/>
  <c r="H31" i="33" s="1"/>
  <c r="I23" i="33"/>
  <c r="I22" i="33"/>
  <c r="H22" i="33"/>
  <c r="I21" i="33"/>
  <c r="H21" i="33"/>
  <c r="I20" i="33"/>
  <c r="H20" i="33"/>
  <c r="I19" i="33"/>
  <c r="H19" i="33"/>
  <c r="H23" i="33" s="1"/>
  <c r="H14" i="33"/>
  <c r="H13" i="33"/>
  <c r="H12" i="33"/>
  <c r="H11" i="33"/>
  <c r="I14" i="33"/>
  <c r="I13" i="33"/>
  <c r="I12" i="33"/>
  <c r="H15" i="33"/>
  <c r="F26" i="38"/>
  <c r="F20" i="38" s="1"/>
  <c r="F15" i="38" s="1"/>
  <c r="G20" i="38" s="1"/>
  <c r="F24" i="38"/>
  <c r="F19" i="38" s="1"/>
  <c r="F11" i="38" s="1"/>
  <c r="C26" i="38"/>
  <c r="D26" i="38"/>
  <c r="B26" i="38"/>
  <c r="C24" i="38"/>
  <c r="D24" i="38"/>
  <c r="E24" i="38"/>
  <c r="B24" i="38"/>
  <c r="C22" i="38"/>
  <c r="D22" i="38"/>
  <c r="E22" i="38"/>
  <c r="B22" i="38"/>
  <c r="L30" i="33"/>
  <c r="L29" i="33"/>
  <c r="L31" i="33" s="1"/>
  <c r="L28" i="33"/>
  <c r="L27" i="33"/>
  <c r="L22" i="33"/>
  <c r="L21" i="33"/>
  <c r="L20" i="33"/>
  <c r="L19" i="33"/>
  <c r="L14" i="33"/>
  <c r="L13" i="33"/>
  <c r="L12" i="33"/>
  <c r="L11" i="33"/>
  <c r="F30" i="33"/>
  <c r="F29" i="33"/>
  <c r="F28" i="33"/>
  <c r="F27" i="33"/>
  <c r="E30" i="33"/>
  <c r="E29" i="33"/>
  <c r="E28" i="33"/>
  <c r="E27" i="33"/>
  <c r="D30" i="33"/>
  <c r="D29" i="33"/>
  <c r="D28" i="33"/>
  <c r="D27" i="33"/>
  <c r="C30" i="33"/>
  <c r="C29" i="33"/>
  <c r="C28" i="33"/>
  <c r="C27" i="33"/>
  <c r="C31" i="33" s="1"/>
  <c r="E31" i="33"/>
  <c r="B30" i="33"/>
  <c r="B29" i="33"/>
  <c r="B28" i="33"/>
  <c r="B27" i="33"/>
  <c r="F22" i="33"/>
  <c r="F21" i="33"/>
  <c r="F20" i="33"/>
  <c r="F19" i="33"/>
  <c r="F23" i="33" s="1"/>
  <c r="E22" i="33"/>
  <c r="E21" i="33"/>
  <c r="E20" i="33"/>
  <c r="E19" i="33"/>
  <c r="D22" i="33"/>
  <c r="D21" i="33"/>
  <c r="D20" i="33"/>
  <c r="D19" i="33"/>
  <c r="C22" i="33"/>
  <c r="C21" i="33"/>
  <c r="C20" i="33"/>
  <c r="C23" i="33"/>
  <c r="C19" i="33"/>
  <c r="E23" i="33"/>
  <c r="B22" i="33"/>
  <c r="B20" i="33"/>
  <c r="B19" i="33"/>
  <c r="B21" i="33"/>
  <c r="B14" i="33"/>
  <c r="B13" i="33"/>
  <c r="B12" i="33"/>
  <c r="B11" i="33"/>
  <c r="F14" i="33"/>
  <c r="F13" i="33"/>
  <c r="F12" i="33"/>
  <c r="F11" i="33"/>
  <c r="E14" i="33"/>
  <c r="E13" i="33"/>
  <c r="E12" i="33"/>
  <c r="E11" i="33"/>
  <c r="E15" i="33" s="1"/>
  <c r="D14" i="33"/>
  <c r="D13" i="33"/>
  <c r="D12" i="33"/>
  <c r="D11" i="33"/>
  <c r="C14" i="33"/>
  <c r="C13" i="33"/>
  <c r="C12" i="33"/>
  <c r="C11" i="33"/>
  <c r="F15" i="33"/>
  <c r="B31" i="33"/>
  <c r="D31" i="33"/>
  <c r="B3" i="38"/>
  <c r="C3" i="38"/>
  <c r="D3" i="38"/>
  <c r="E3" i="38"/>
  <c r="E15" i="38"/>
  <c r="E11" i="38"/>
  <c r="D15" i="38"/>
  <c r="D11" i="38"/>
  <c r="D7" i="38"/>
  <c r="C15" i="38"/>
  <c r="C11" i="38"/>
  <c r="B15" i="38"/>
  <c r="B11" i="38"/>
  <c r="E7" i="38"/>
  <c r="C7" i="38"/>
  <c r="B7" i="38"/>
  <c r="A15" i="38"/>
  <c r="A11" i="38"/>
  <c r="A7" i="38"/>
  <c r="C4" i="36"/>
  <c r="D4" i="36"/>
  <c r="B4" i="36"/>
  <c r="C3" i="36"/>
  <c r="D3" i="36"/>
  <c r="B3" i="36"/>
  <c r="B3" i="35"/>
  <c r="C3" i="35" s="1"/>
  <c r="D3" i="35" s="1"/>
  <c r="E3" i="35" s="1"/>
  <c r="F3" i="35" s="1"/>
  <c r="G3" i="35" s="1"/>
  <c r="H3" i="35" s="1"/>
  <c r="I3" i="35" s="1"/>
  <c r="J3" i="35" s="1"/>
  <c r="K3" i="35" s="1"/>
  <c r="B3" i="34"/>
  <c r="C3" i="34" s="1"/>
  <c r="D3" i="34" s="1"/>
  <c r="E3" i="34" s="1"/>
  <c r="F3" i="34" s="1"/>
  <c r="G3" i="34" s="1"/>
  <c r="H3" i="34" s="1"/>
  <c r="I3" i="34" s="1"/>
  <c r="J3" i="34" s="1"/>
  <c r="K3" i="34" s="1"/>
  <c r="Q9" i="32"/>
  <c r="Q8" i="32"/>
  <c r="G9" i="32"/>
  <c r="G8" i="32"/>
  <c r="G15" i="38" l="1"/>
  <c r="G18" i="38"/>
  <c r="G7" i="38" s="1"/>
  <c r="F3" i="38"/>
  <c r="F36" i="38" s="1"/>
  <c r="L23" i="33"/>
  <c r="L15" i="33"/>
  <c r="F31" i="33"/>
  <c r="D23" i="33"/>
  <c r="B23" i="33"/>
  <c r="D15" i="33"/>
  <c r="C15" i="33"/>
  <c r="B15" i="33"/>
  <c r="A3" i="38"/>
  <c r="H20" i="38" l="1"/>
  <c r="H15" i="38" s="1"/>
  <c r="G11" i="38"/>
  <c r="G3" i="38"/>
  <c r="H18" i="38"/>
  <c r="H7" i="38" s="1"/>
  <c r="I20" i="38" l="1"/>
  <c r="H11" i="38"/>
  <c r="H19" i="38"/>
  <c r="G19" i="38"/>
  <c r="I15" i="38"/>
  <c r="H3" i="38"/>
  <c r="I18" i="38"/>
  <c r="I7" i="38" s="1"/>
  <c r="J20" i="38" l="1"/>
  <c r="J15" i="38" s="1"/>
  <c r="J11" i="38" s="1"/>
  <c r="J19" i="38" s="1"/>
  <c r="I11" i="38"/>
  <c r="I19" i="38" s="1"/>
  <c r="I3" i="38"/>
  <c r="J18" i="38"/>
  <c r="J7" i="38" s="1"/>
  <c r="K20" i="38" l="1"/>
  <c r="K15" i="38" s="1"/>
  <c r="K11" i="38" s="1"/>
  <c r="K19" i="38" s="1"/>
  <c r="J3" i="38"/>
  <c r="K18" i="38"/>
  <c r="K7" i="38" s="1"/>
  <c r="L20" i="38" l="1"/>
  <c r="L15" i="38" s="1"/>
  <c r="L11" i="38" s="1"/>
  <c r="L19" i="38" s="1"/>
  <c r="K3" i="38"/>
  <c r="L18" i="38"/>
  <c r="L7" i="38" s="1"/>
  <c r="M20" i="38" l="1"/>
  <c r="M15" i="38" s="1"/>
  <c r="M11" i="38" s="1"/>
  <c r="M19" i="38" s="1"/>
  <c r="L3" i="38"/>
  <c r="M18" i="38"/>
  <c r="M7" i="38" s="1"/>
  <c r="N20" i="38" l="1"/>
  <c r="N15" i="38" s="1"/>
  <c r="N11" i="38" s="1"/>
  <c r="N19" i="38" s="1"/>
  <c r="M3" i="38"/>
  <c r="N18" i="38"/>
  <c r="N7" i="38" s="1"/>
  <c r="O20" i="38" l="1"/>
  <c r="O15" i="38" s="1"/>
  <c r="O11" i="38" s="1"/>
  <c r="O19" i="38" s="1"/>
  <c r="O18" i="38"/>
  <c r="O7" i="38" s="1"/>
  <c r="N3" i="38"/>
  <c r="P20" i="38" l="1"/>
  <c r="P15" i="38" s="1"/>
  <c r="P11" i="38" s="1"/>
  <c r="P19" i="38" s="1"/>
  <c r="P18" i="38"/>
  <c r="P7" i="38" s="1"/>
  <c r="O3" i="38"/>
  <c r="P3" i="38" l="1"/>
  <c r="G4" i="30" l="1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159" i="30"/>
  <c r="G160" i="30"/>
  <c r="G161" i="30"/>
  <c r="G162" i="30"/>
  <c r="G163" i="30"/>
  <c r="G164" i="30"/>
  <c r="G165" i="30"/>
  <c r="G166" i="30"/>
  <c r="G167" i="30"/>
  <c r="G168" i="30"/>
  <c r="G169" i="30"/>
  <c r="G170" i="30"/>
  <c r="G171" i="30"/>
  <c r="G172" i="30"/>
  <c r="G173" i="30"/>
  <c r="G174" i="30"/>
  <c r="G175" i="30"/>
  <c r="G176" i="30"/>
  <c r="G177" i="30"/>
  <c r="G178" i="30"/>
  <c r="G179" i="30"/>
  <c r="G180" i="30"/>
  <c r="G181" i="30"/>
  <c r="G182" i="30"/>
  <c r="G183" i="30"/>
  <c r="G184" i="30"/>
  <c r="G185" i="30"/>
  <c r="G186" i="30"/>
  <c r="G187" i="30"/>
  <c r="G188" i="30"/>
  <c r="G189" i="30"/>
  <c r="G190" i="30"/>
  <c r="G191" i="30"/>
  <c r="G192" i="30"/>
  <c r="G193" i="30"/>
  <c r="G194" i="30"/>
  <c r="G195" i="30"/>
  <c r="G196" i="30"/>
  <c r="G197" i="30"/>
  <c r="G198" i="30"/>
  <c r="G199" i="30"/>
  <c r="G200" i="30"/>
  <c r="G201" i="30"/>
  <c r="G202" i="30"/>
  <c r="G203" i="30"/>
  <c r="G204" i="30"/>
  <c r="G205" i="30"/>
  <c r="G206" i="30"/>
  <c r="G207" i="30"/>
  <c r="G208" i="30"/>
  <c r="G209" i="30"/>
  <c r="G210" i="30"/>
  <c r="G211" i="30"/>
  <c r="G212" i="30"/>
  <c r="G213" i="30"/>
  <c r="G214" i="30"/>
  <c r="G215" i="30"/>
  <c r="G216" i="30"/>
  <c r="G217" i="30"/>
  <c r="G218" i="30"/>
  <c r="G219" i="30"/>
  <c r="G220" i="30"/>
  <c r="G221" i="30"/>
  <c r="G222" i="30"/>
  <c r="G223" i="30"/>
  <c r="G224" i="30"/>
  <c r="G225" i="30"/>
  <c r="G226" i="30"/>
  <c r="G227" i="30"/>
  <c r="G228" i="30"/>
  <c r="G229" i="30"/>
  <c r="G230" i="30"/>
  <c r="G231" i="30"/>
  <c r="G232" i="30"/>
  <c r="G233" i="30"/>
  <c r="G234" i="30"/>
  <c r="G235" i="30"/>
  <c r="G236" i="30"/>
  <c r="G237" i="30"/>
  <c r="G238" i="30"/>
  <c r="G239" i="30"/>
  <c r="G240" i="30"/>
  <c r="G241" i="30"/>
  <c r="G242" i="30"/>
  <c r="G243" i="30"/>
  <c r="G244" i="30"/>
  <c r="G245" i="30"/>
  <c r="G246" i="30"/>
  <c r="G247" i="30"/>
  <c r="G248" i="30"/>
  <c r="G249" i="30"/>
  <c r="G250" i="30"/>
  <c r="G251" i="30"/>
  <c r="G252" i="30"/>
  <c r="G253" i="30"/>
  <c r="G254" i="30"/>
  <c r="G255" i="30"/>
  <c r="G256" i="30"/>
  <c r="G257" i="30"/>
  <c r="G258" i="30"/>
  <c r="G259" i="30"/>
  <c r="G260" i="30"/>
  <c r="G261" i="30"/>
  <c r="G262" i="30"/>
  <c r="G263" i="30"/>
  <c r="G264" i="30"/>
  <c r="G265" i="30"/>
  <c r="G266" i="30"/>
  <c r="G267" i="30"/>
  <c r="G268" i="30"/>
  <c r="G269" i="30"/>
  <c r="G270" i="30"/>
  <c r="G271" i="30"/>
  <c r="G272" i="30"/>
  <c r="G273" i="30"/>
  <c r="G274" i="30"/>
  <c r="G275" i="30"/>
  <c r="G276" i="30"/>
  <c r="G277" i="30"/>
  <c r="G278" i="30"/>
  <c r="G279" i="30"/>
  <c r="G280" i="30"/>
  <c r="G281" i="30"/>
  <c r="G282" i="30"/>
  <c r="G283" i="30"/>
  <c r="G284" i="30"/>
  <c r="G285" i="30"/>
  <c r="G286" i="30"/>
  <c r="G287" i="30"/>
  <c r="G288" i="30"/>
  <c r="G289" i="30"/>
  <c r="G290" i="30"/>
  <c r="G291" i="30"/>
  <c r="G292" i="30"/>
  <c r="G293" i="30"/>
  <c r="G294" i="30"/>
  <c r="G295" i="30"/>
  <c r="G296" i="30"/>
  <c r="G297" i="30"/>
  <c r="G298" i="30"/>
  <c r="G299" i="30"/>
  <c r="G300" i="30"/>
  <c r="G301" i="30"/>
  <c r="G302" i="30"/>
  <c r="G303" i="30"/>
  <c r="G304" i="30"/>
  <c r="G305" i="30"/>
  <c r="G306" i="30"/>
  <c r="G307" i="30"/>
  <c r="G308" i="30"/>
  <c r="G309" i="30"/>
  <c r="G310" i="30"/>
  <c r="G311" i="30"/>
  <c r="G312" i="30"/>
  <c r="G313" i="30"/>
  <c r="G314" i="30"/>
  <c r="G315" i="30"/>
  <c r="G316" i="30"/>
  <c r="G317" i="30"/>
  <c r="G318" i="30"/>
  <c r="G319" i="30"/>
  <c r="G320" i="30"/>
  <c r="G321" i="30"/>
  <c r="G322" i="30"/>
  <c r="G323" i="30"/>
  <c r="G324" i="30"/>
  <c r="G325" i="30"/>
  <c r="G326" i="30"/>
  <c r="G327" i="30"/>
  <c r="G328" i="30"/>
  <c r="G329" i="30"/>
  <c r="G330" i="30"/>
  <c r="G331" i="30"/>
  <c r="G332" i="30"/>
  <c r="G333" i="30"/>
  <c r="G334" i="30"/>
  <c r="G335" i="30"/>
  <c r="G336" i="30"/>
  <c r="G337" i="30"/>
  <c r="G338" i="30"/>
  <c r="G339" i="30"/>
  <c r="G340" i="30"/>
  <c r="G341" i="30"/>
  <c r="G342" i="30"/>
  <c r="G343" i="30"/>
  <c r="G344" i="30"/>
  <c r="G345" i="30"/>
  <c r="G346" i="30"/>
  <c r="G347" i="30"/>
  <c r="G348" i="30"/>
  <c r="G349" i="30"/>
  <c r="G350" i="30"/>
  <c r="G351" i="30"/>
  <c r="G352" i="30"/>
  <c r="G353" i="30"/>
  <c r="G354" i="30"/>
  <c r="G355" i="30"/>
  <c r="G356" i="30"/>
  <c r="G357" i="30"/>
  <c r="G358" i="30"/>
  <c r="G359" i="30"/>
  <c r="G360" i="30"/>
  <c r="G361" i="30"/>
  <c r="G362" i="30"/>
  <c r="G363" i="30"/>
  <c r="G364" i="30"/>
  <c r="G365" i="30"/>
  <c r="G366" i="30"/>
  <c r="G367" i="30"/>
  <c r="G368" i="30"/>
  <c r="G369" i="30"/>
  <c r="G370" i="30"/>
  <c r="G371" i="30"/>
  <c r="G372" i="30"/>
  <c r="G373" i="30"/>
  <c r="G374" i="30"/>
  <c r="G375" i="30"/>
  <c r="G376" i="30"/>
  <c r="G377" i="30"/>
  <c r="G378" i="30"/>
  <c r="G379" i="30"/>
  <c r="G380" i="30"/>
  <c r="G381" i="30"/>
  <c r="G382" i="30"/>
  <c r="G383" i="30"/>
  <c r="G384" i="30"/>
  <c r="G385" i="30"/>
  <c r="G386" i="30"/>
  <c r="G387" i="30"/>
  <c r="G388" i="30"/>
  <c r="G389" i="30"/>
  <c r="G390" i="30"/>
  <c r="G391" i="30"/>
  <c r="G392" i="30"/>
  <c r="G393" i="30"/>
  <c r="G394" i="30"/>
  <c r="G395" i="30"/>
  <c r="G396" i="30"/>
  <c r="G397" i="30"/>
  <c r="G398" i="30"/>
  <c r="G399" i="30"/>
  <c r="G400" i="30"/>
  <c r="G401" i="30"/>
  <c r="G402" i="30"/>
  <c r="G403" i="30"/>
  <c r="G404" i="30"/>
  <c r="G405" i="30"/>
  <c r="G406" i="30"/>
  <c r="G407" i="30"/>
  <c r="G408" i="30"/>
  <c r="G409" i="30"/>
  <c r="G410" i="30"/>
  <c r="G411" i="30"/>
  <c r="G412" i="30"/>
  <c r="G413" i="30"/>
  <c r="G414" i="30"/>
  <c r="G415" i="30"/>
  <c r="G416" i="30"/>
  <c r="G417" i="30"/>
  <c r="G418" i="30"/>
  <c r="G419" i="30"/>
  <c r="G420" i="30"/>
  <c r="G421" i="30"/>
  <c r="G422" i="30"/>
  <c r="G423" i="30"/>
  <c r="G424" i="30"/>
  <c r="G425" i="30"/>
  <c r="G426" i="30"/>
  <c r="G427" i="30"/>
  <c r="G428" i="30"/>
  <c r="G429" i="30"/>
  <c r="G430" i="30"/>
  <c r="G431" i="30"/>
  <c r="G432" i="30"/>
  <c r="G433" i="30"/>
  <c r="G434" i="30"/>
  <c r="G435" i="30"/>
  <c r="G436" i="30"/>
  <c r="G437" i="30"/>
  <c r="G438" i="30"/>
  <c r="G439" i="30"/>
  <c r="G440" i="30"/>
  <c r="G441" i="30"/>
  <c r="G442" i="30"/>
  <c r="G443" i="30"/>
  <c r="G444" i="30"/>
  <c r="G445" i="30"/>
  <c r="G446" i="30"/>
  <c r="G447" i="30"/>
  <c r="G448" i="30"/>
  <c r="G449" i="30"/>
  <c r="G450" i="30"/>
  <c r="G451" i="30"/>
  <c r="G452" i="30"/>
  <c r="G453" i="30"/>
  <c r="G454" i="30"/>
  <c r="G455" i="30"/>
  <c r="G456" i="30"/>
  <c r="G457" i="30"/>
  <c r="G458" i="30"/>
  <c r="G459" i="30"/>
  <c r="G460" i="30"/>
  <c r="G461" i="30"/>
  <c r="G462" i="30"/>
  <c r="G463" i="30"/>
  <c r="G464" i="30"/>
  <c r="G465" i="30"/>
  <c r="G466" i="30"/>
  <c r="G467" i="30"/>
  <c r="G468" i="30"/>
  <c r="G469" i="30"/>
  <c r="G470" i="30"/>
  <c r="G471" i="30"/>
  <c r="G472" i="30"/>
  <c r="G473" i="30"/>
  <c r="G474" i="30"/>
  <c r="G475" i="30"/>
  <c r="G476" i="30"/>
  <c r="G477" i="30"/>
  <c r="G478" i="30"/>
  <c r="G479" i="30"/>
  <c r="G480" i="30"/>
  <c r="G481" i="30"/>
  <c r="G482" i="30"/>
  <c r="G483" i="30"/>
  <c r="G484" i="30"/>
  <c r="G485" i="30"/>
  <c r="G486" i="30"/>
  <c r="G487" i="30"/>
  <c r="G488" i="30"/>
  <c r="G489" i="30"/>
  <c r="G490" i="30"/>
  <c r="G3" i="30"/>
  <c r="C7" i="33" l="1"/>
  <c r="D7" i="33"/>
  <c r="E7" i="33"/>
  <c r="F7" i="33"/>
  <c r="B7" i="33"/>
  <c r="F6" i="33"/>
  <c r="E6" i="33"/>
  <c r="D6" i="33"/>
  <c r="C6" i="33"/>
  <c r="B6" i="33"/>
  <c r="F5" i="33"/>
  <c r="E5" i="33"/>
  <c r="D5" i="33"/>
  <c r="C5" i="33"/>
  <c r="B5" i="33"/>
  <c r="F4" i="33"/>
  <c r="E4" i="33"/>
  <c r="D4" i="33"/>
  <c r="C4" i="33"/>
  <c r="B4" i="33"/>
  <c r="F3" i="33"/>
  <c r="E3" i="33"/>
  <c r="D3" i="33"/>
  <c r="C3" i="33"/>
  <c r="B3" i="33"/>
  <c r="N9" i="32"/>
  <c r="O9" i="32"/>
  <c r="P9" i="32"/>
  <c r="N8" i="32"/>
  <c r="O8" i="32"/>
  <c r="P8" i="32"/>
  <c r="G4" i="32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G3" i="32"/>
  <c r="H3" i="32" s="1"/>
  <c r="I3" i="32" s="1"/>
  <c r="I23" i="31"/>
  <c r="I22" i="31"/>
  <c r="I21" i="31"/>
  <c r="I20" i="31"/>
  <c r="I19" i="31"/>
  <c r="I15" i="31"/>
  <c r="I14" i="31"/>
  <c r="I13" i="31"/>
  <c r="I12" i="31"/>
  <c r="I11" i="31"/>
  <c r="F4" i="32"/>
  <c r="E4" i="32"/>
  <c r="F5" i="32"/>
  <c r="E5" i="32"/>
  <c r="F3" i="32"/>
  <c r="E3" i="32"/>
  <c r="D4" i="32"/>
  <c r="D3" i="32"/>
  <c r="D5" i="32" s="1"/>
  <c r="C5" i="32"/>
  <c r="C4" i="32"/>
  <c r="C3" i="32"/>
  <c r="B5" i="32"/>
  <c r="B4" i="32"/>
  <c r="B3" i="32"/>
  <c r="C23" i="31"/>
  <c r="D23" i="31"/>
  <c r="E23" i="31"/>
  <c r="F23" i="31"/>
  <c r="B23" i="31"/>
  <c r="C15" i="31"/>
  <c r="D15" i="31"/>
  <c r="E15" i="31"/>
  <c r="F15" i="31"/>
  <c r="B15" i="31"/>
  <c r="C7" i="31"/>
  <c r="D7" i="31"/>
  <c r="E7" i="31"/>
  <c r="F7" i="31"/>
  <c r="B7" i="31"/>
  <c r="C20" i="31"/>
  <c r="D20" i="31"/>
  <c r="E20" i="31"/>
  <c r="F20" i="31"/>
  <c r="C21" i="31"/>
  <c r="D21" i="31"/>
  <c r="E21" i="31"/>
  <c r="F21" i="31"/>
  <c r="C22" i="31"/>
  <c r="D22" i="31"/>
  <c r="E22" i="31"/>
  <c r="F22" i="31"/>
  <c r="C19" i="31"/>
  <c r="D19" i="31"/>
  <c r="E19" i="31"/>
  <c r="F19" i="31"/>
  <c r="F12" i="31"/>
  <c r="F13" i="31"/>
  <c r="F14" i="31"/>
  <c r="E12" i="31"/>
  <c r="E13" i="31"/>
  <c r="E14" i="31"/>
  <c r="D12" i="31"/>
  <c r="D13" i="31"/>
  <c r="D14" i="31"/>
  <c r="C12" i="31"/>
  <c r="C13" i="31"/>
  <c r="C14" i="31"/>
  <c r="F11" i="31"/>
  <c r="E11" i="31"/>
  <c r="D11" i="31"/>
  <c r="C11" i="31"/>
  <c r="B11" i="31"/>
  <c r="F4" i="31"/>
  <c r="F5" i="31"/>
  <c r="F6" i="31"/>
  <c r="E4" i="31"/>
  <c r="E5" i="31"/>
  <c r="E6" i="31"/>
  <c r="F3" i="31"/>
  <c r="E3" i="31"/>
  <c r="D4" i="31"/>
  <c r="D5" i="31"/>
  <c r="D6" i="31"/>
  <c r="D3" i="31"/>
  <c r="C4" i="31"/>
  <c r="C5" i="31"/>
  <c r="C6" i="31"/>
  <c r="C3" i="31"/>
  <c r="B3" i="31"/>
  <c r="B20" i="31"/>
  <c r="B21" i="31"/>
  <c r="B22" i="31"/>
  <c r="B12" i="31"/>
  <c r="B13" i="31"/>
  <c r="B14" i="31"/>
  <c r="B4" i="31"/>
  <c r="B5" i="31"/>
  <c r="B6" i="3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7" i="8"/>
  <c r="E30" i="23"/>
  <c r="N3" i="30"/>
  <c r="O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E295" i="30"/>
  <c r="E296" i="30"/>
  <c r="E297" i="30"/>
  <c r="E298" i="30"/>
  <c r="E299" i="30"/>
  <c r="E300" i="30"/>
  <c r="E301" i="30"/>
  <c r="E302" i="30"/>
  <c r="E303" i="30"/>
  <c r="E304" i="30"/>
  <c r="E305" i="30"/>
  <c r="E306" i="30"/>
  <c r="E307" i="30"/>
  <c r="E308" i="30"/>
  <c r="E309" i="30"/>
  <c r="E310" i="30"/>
  <c r="E311" i="30"/>
  <c r="E312" i="30"/>
  <c r="E313" i="30"/>
  <c r="E314" i="30"/>
  <c r="E315" i="30"/>
  <c r="E316" i="30"/>
  <c r="E317" i="30"/>
  <c r="E318" i="30"/>
  <c r="E319" i="30"/>
  <c r="E320" i="30"/>
  <c r="E321" i="30"/>
  <c r="E322" i="30"/>
  <c r="E323" i="30"/>
  <c r="E324" i="30"/>
  <c r="E325" i="30"/>
  <c r="E326" i="30"/>
  <c r="E327" i="30"/>
  <c r="E328" i="30"/>
  <c r="E329" i="30"/>
  <c r="E330" i="30"/>
  <c r="E331" i="30"/>
  <c r="E332" i="30"/>
  <c r="E333" i="30"/>
  <c r="E334" i="30"/>
  <c r="E335" i="30"/>
  <c r="E336" i="30"/>
  <c r="E337" i="30"/>
  <c r="E338" i="30"/>
  <c r="E339" i="30"/>
  <c r="E340" i="30"/>
  <c r="E341" i="30"/>
  <c r="E342" i="30"/>
  <c r="E343" i="30"/>
  <c r="E344" i="30"/>
  <c r="E345" i="30"/>
  <c r="E346" i="30"/>
  <c r="E347" i="30"/>
  <c r="E348" i="30"/>
  <c r="E349" i="30"/>
  <c r="E350" i="30"/>
  <c r="E351" i="30"/>
  <c r="E352" i="30"/>
  <c r="E353" i="30"/>
  <c r="E354" i="30"/>
  <c r="E355" i="30"/>
  <c r="E356" i="30"/>
  <c r="E357" i="30"/>
  <c r="E358" i="30"/>
  <c r="E359" i="30"/>
  <c r="E360" i="30"/>
  <c r="E361" i="30"/>
  <c r="E362" i="30"/>
  <c r="E363" i="30"/>
  <c r="E364" i="30"/>
  <c r="E365" i="30"/>
  <c r="E366" i="30"/>
  <c r="E367" i="30"/>
  <c r="E368" i="30"/>
  <c r="E369" i="30"/>
  <c r="E370" i="30"/>
  <c r="E371" i="30"/>
  <c r="E372" i="30"/>
  <c r="E373" i="30"/>
  <c r="E374" i="30"/>
  <c r="E375" i="30"/>
  <c r="E376" i="30"/>
  <c r="E377" i="30"/>
  <c r="E378" i="30"/>
  <c r="E379" i="30"/>
  <c r="E380" i="30"/>
  <c r="E381" i="30"/>
  <c r="E382" i="30"/>
  <c r="E383" i="30"/>
  <c r="E384" i="30"/>
  <c r="E385" i="30"/>
  <c r="E386" i="30"/>
  <c r="E387" i="30"/>
  <c r="E388" i="30"/>
  <c r="E389" i="30"/>
  <c r="E390" i="30"/>
  <c r="E391" i="30"/>
  <c r="E392" i="30"/>
  <c r="E393" i="30"/>
  <c r="E394" i="30"/>
  <c r="E395" i="30"/>
  <c r="E396" i="30"/>
  <c r="E397" i="30"/>
  <c r="E398" i="30"/>
  <c r="E399" i="30"/>
  <c r="E400" i="30"/>
  <c r="E401" i="30"/>
  <c r="E402" i="30"/>
  <c r="E403" i="30"/>
  <c r="E404" i="30"/>
  <c r="E405" i="30"/>
  <c r="E406" i="30"/>
  <c r="E407" i="30"/>
  <c r="E408" i="30"/>
  <c r="E409" i="30"/>
  <c r="E410" i="30"/>
  <c r="E411" i="30"/>
  <c r="E412" i="30"/>
  <c r="E413" i="30"/>
  <c r="E414" i="30"/>
  <c r="E415" i="30"/>
  <c r="E416" i="30"/>
  <c r="E417" i="30"/>
  <c r="E418" i="30"/>
  <c r="E419" i="30"/>
  <c r="E420" i="30"/>
  <c r="E421" i="30"/>
  <c r="E422" i="30"/>
  <c r="E423" i="30"/>
  <c r="E424" i="30"/>
  <c r="E425" i="30"/>
  <c r="E426" i="30"/>
  <c r="E427" i="30"/>
  <c r="E428" i="30"/>
  <c r="E429" i="30"/>
  <c r="E430" i="30"/>
  <c r="E431" i="30"/>
  <c r="E432" i="30"/>
  <c r="E433" i="30"/>
  <c r="E434" i="30"/>
  <c r="E435" i="30"/>
  <c r="E436" i="30"/>
  <c r="E437" i="30"/>
  <c r="E438" i="30"/>
  <c r="E439" i="30"/>
  <c r="E440" i="30"/>
  <c r="E441" i="30"/>
  <c r="E442" i="30"/>
  <c r="E443" i="30"/>
  <c r="E444" i="30"/>
  <c r="E445" i="30"/>
  <c r="E446" i="30"/>
  <c r="E447" i="30"/>
  <c r="E448" i="30"/>
  <c r="E449" i="30"/>
  <c r="E450" i="30"/>
  <c r="E451" i="30"/>
  <c r="E452" i="30"/>
  <c r="E453" i="30"/>
  <c r="E454" i="30"/>
  <c r="E455" i="30"/>
  <c r="E456" i="30"/>
  <c r="E457" i="30"/>
  <c r="E458" i="30"/>
  <c r="E459" i="30"/>
  <c r="E460" i="30"/>
  <c r="E461" i="30"/>
  <c r="E462" i="30"/>
  <c r="E463" i="30"/>
  <c r="E464" i="30"/>
  <c r="E465" i="30"/>
  <c r="E466" i="30"/>
  <c r="E467" i="30"/>
  <c r="E468" i="30"/>
  <c r="E469" i="30"/>
  <c r="E470" i="30"/>
  <c r="E471" i="30"/>
  <c r="E472" i="30"/>
  <c r="E473" i="30"/>
  <c r="E474" i="30"/>
  <c r="E475" i="30"/>
  <c r="E476" i="30"/>
  <c r="E477" i="30"/>
  <c r="E478" i="30"/>
  <c r="E479" i="30"/>
  <c r="E480" i="30"/>
  <c r="E481" i="30"/>
  <c r="E482" i="30"/>
  <c r="E483" i="30"/>
  <c r="E484" i="30"/>
  <c r="E485" i="30"/>
  <c r="E486" i="30"/>
  <c r="E487" i="30"/>
  <c r="E488" i="30"/>
  <c r="E489" i="30"/>
  <c r="E490" i="30"/>
  <c r="E3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63" i="30"/>
  <c r="D264" i="30"/>
  <c r="D265" i="30"/>
  <c r="D266" i="30"/>
  <c r="D267" i="30"/>
  <c r="D268" i="30"/>
  <c r="D269" i="30"/>
  <c r="D270" i="30"/>
  <c r="D271" i="30"/>
  <c r="D272" i="30"/>
  <c r="D273" i="30"/>
  <c r="D274" i="30"/>
  <c r="D275" i="30"/>
  <c r="D276" i="30"/>
  <c r="D277" i="30"/>
  <c r="D278" i="30"/>
  <c r="D279" i="30"/>
  <c r="D280" i="30"/>
  <c r="D281" i="30"/>
  <c r="D282" i="30"/>
  <c r="D283" i="30"/>
  <c r="D284" i="30"/>
  <c r="D285" i="30"/>
  <c r="D286" i="30"/>
  <c r="D287" i="30"/>
  <c r="D288" i="30"/>
  <c r="D289" i="30"/>
  <c r="D290" i="30"/>
  <c r="D291" i="30"/>
  <c r="D292" i="30"/>
  <c r="D293" i="30"/>
  <c r="D294" i="30"/>
  <c r="D295" i="30"/>
  <c r="D296" i="30"/>
  <c r="D297" i="30"/>
  <c r="D298" i="30"/>
  <c r="D299" i="30"/>
  <c r="D300" i="30"/>
  <c r="D301" i="30"/>
  <c r="D302" i="30"/>
  <c r="D303" i="30"/>
  <c r="D304" i="30"/>
  <c r="D305" i="30"/>
  <c r="D306" i="30"/>
  <c r="D307" i="30"/>
  <c r="D308" i="30"/>
  <c r="D309" i="30"/>
  <c r="D310" i="30"/>
  <c r="D311" i="30"/>
  <c r="D312" i="30"/>
  <c r="D313" i="30"/>
  <c r="D314" i="30"/>
  <c r="D315" i="30"/>
  <c r="D316" i="30"/>
  <c r="D317" i="30"/>
  <c r="D318" i="30"/>
  <c r="D319" i="30"/>
  <c r="D320" i="30"/>
  <c r="D321" i="30"/>
  <c r="D322" i="30"/>
  <c r="D323" i="30"/>
  <c r="D324" i="30"/>
  <c r="D325" i="30"/>
  <c r="D326" i="30"/>
  <c r="D327" i="30"/>
  <c r="D328" i="30"/>
  <c r="D329" i="30"/>
  <c r="D330" i="30"/>
  <c r="D331" i="30"/>
  <c r="D332" i="30"/>
  <c r="D333" i="30"/>
  <c r="D334" i="30"/>
  <c r="D335" i="30"/>
  <c r="D336" i="30"/>
  <c r="D337" i="30"/>
  <c r="D338" i="30"/>
  <c r="D339" i="30"/>
  <c r="D340" i="30"/>
  <c r="D341" i="30"/>
  <c r="D342" i="30"/>
  <c r="D343" i="30"/>
  <c r="D344" i="30"/>
  <c r="D345" i="30"/>
  <c r="D346" i="30"/>
  <c r="D347" i="30"/>
  <c r="D348" i="30"/>
  <c r="D349" i="30"/>
  <c r="D350" i="30"/>
  <c r="D351" i="30"/>
  <c r="D352" i="30"/>
  <c r="D353" i="30"/>
  <c r="D354" i="30"/>
  <c r="D355" i="30"/>
  <c r="D356" i="30"/>
  <c r="D357" i="30"/>
  <c r="D358" i="30"/>
  <c r="D359" i="30"/>
  <c r="D360" i="30"/>
  <c r="D361" i="30"/>
  <c r="D362" i="30"/>
  <c r="D363" i="30"/>
  <c r="D364" i="30"/>
  <c r="D365" i="30"/>
  <c r="D366" i="30"/>
  <c r="D367" i="30"/>
  <c r="D368" i="30"/>
  <c r="D369" i="30"/>
  <c r="D370" i="30"/>
  <c r="D371" i="30"/>
  <c r="D372" i="30"/>
  <c r="D373" i="30"/>
  <c r="D374" i="30"/>
  <c r="D375" i="30"/>
  <c r="D376" i="30"/>
  <c r="D377" i="30"/>
  <c r="D378" i="30"/>
  <c r="D379" i="30"/>
  <c r="D380" i="30"/>
  <c r="D381" i="30"/>
  <c r="D382" i="30"/>
  <c r="D383" i="30"/>
  <c r="D384" i="30"/>
  <c r="D385" i="30"/>
  <c r="D386" i="30"/>
  <c r="D387" i="30"/>
  <c r="D388" i="30"/>
  <c r="D389" i="30"/>
  <c r="D390" i="30"/>
  <c r="D391" i="30"/>
  <c r="D392" i="30"/>
  <c r="D393" i="30"/>
  <c r="D394" i="30"/>
  <c r="D395" i="30"/>
  <c r="D396" i="30"/>
  <c r="D397" i="30"/>
  <c r="D398" i="30"/>
  <c r="D399" i="30"/>
  <c r="D400" i="30"/>
  <c r="D401" i="30"/>
  <c r="D402" i="30"/>
  <c r="D403" i="30"/>
  <c r="D404" i="30"/>
  <c r="D405" i="30"/>
  <c r="D406" i="30"/>
  <c r="D407" i="30"/>
  <c r="D408" i="30"/>
  <c r="D409" i="30"/>
  <c r="D410" i="30"/>
  <c r="D411" i="30"/>
  <c r="D412" i="30"/>
  <c r="D413" i="30"/>
  <c r="D414" i="30"/>
  <c r="D415" i="30"/>
  <c r="D416" i="30"/>
  <c r="D417" i="30"/>
  <c r="D418" i="30"/>
  <c r="D419" i="30"/>
  <c r="D420" i="30"/>
  <c r="D421" i="30"/>
  <c r="D422" i="30"/>
  <c r="D423" i="30"/>
  <c r="D424" i="30"/>
  <c r="D425" i="30"/>
  <c r="D426" i="30"/>
  <c r="D427" i="30"/>
  <c r="D428" i="30"/>
  <c r="D429" i="30"/>
  <c r="D430" i="30"/>
  <c r="D431" i="30"/>
  <c r="D432" i="30"/>
  <c r="D433" i="30"/>
  <c r="D434" i="30"/>
  <c r="D435" i="30"/>
  <c r="D436" i="30"/>
  <c r="D437" i="30"/>
  <c r="D438" i="30"/>
  <c r="D439" i="30"/>
  <c r="D440" i="30"/>
  <c r="D441" i="30"/>
  <c r="D442" i="30"/>
  <c r="D443" i="30"/>
  <c r="D444" i="30"/>
  <c r="D445" i="30"/>
  <c r="D446" i="30"/>
  <c r="D447" i="30"/>
  <c r="D448" i="30"/>
  <c r="D449" i="30"/>
  <c r="D450" i="30"/>
  <c r="D451" i="30"/>
  <c r="D452" i="30"/>
  <c r="D453" i="30"/>
  <c r="D454" i="30"/>
  <c r="D455" i="30"/>
  <c r="D456" i="30"/>
  <c r="D457" i="30"/>
  <c r="D458" i="30"/>
  <c r="D459" i="30"/>
  <c r="D460" i="30"/>
  <c r="D461" i="30"/>
  <c r="D462" i="30"/>
  <c r="D463" i="30"/>
  <c r="D464" i="30"/>
  <c r="D465" i="30"/>
  <c r="D466" i="30"/>
  <c r="D467" i="30"/>
  <c r="D468" i="30"/>
  <c r="D469" i="30"/>
  <c r="D470" i="30"/>
  <c r="D471" i="30"/>
  <c r="D472" i="30"/>
  <c r="D473" i="30"/>
  <c r="D474" i="30"/>
  <c r="D475" i="30"/>
  <c r="D476" i="30"/>
  <c r="D477" i="30"/>
  <c r="D478" i="30"/>
  <c r="D479" i="30"/>
  <c r="D480" i="30"/>
  <c r="D481" i="30"/>
  <c r="D482" i="30"/>
  <c r="D483" i="30"/>
  <c r="D484" i="30"/>
  <c r="D485" i="30"/>
  <c r="D486" i="30"/>
  <c r="D487" i="30"/>
  <c r="D488" i="30"/>
  <c r="D489" i="30"/>
  <c r="D490" i="30"/>
  <c r="D4" i="30"/>
  <c r="D3" i="30"/>
  <c r="K3" i="30" s="1"/>
  <c r="D3" i="23"/>
  <c r="D14" i="23"/>
  <c r="D12" i="23"/>
  <c r="D10" i="23"/>
  <c r="D18" i="23"/>
  <c r="D17" i="23"/>
  <c r="D19" i="23"/>
  <c r="D4" i="23"/>
  <c r="D9" i="23"/>
  <c r="D7" i="23"/>
  <c r="D20" i="23"/>
  <c r="D22" i="23"/>
  <c r="D15" i="23"/>
  <c r="D6" i="23"/>
  <c r="D11" i="23"/>
  <c r="D5" i="23"/>
  <c r="D13" i="23"/>
  <c r="D21" i="23"/>
  <c r="C3" i="23"/>
  <c r="C14" i="23"/>
  <c r="C12" i="23"/>
  <c r="C10" i="23"/>
  <c r="C18" i="23"/>
  <c r="C17" i="23"/>
  <c r="C19" i="23"/>
  <c r="C4" i="23"/>
  <c r="C9" i="23"/>
  <c r="C7" i="23"/>
  <c r="C20" i="23"/>
  <c r="C22" i="23"/>
  <c r="C8" i="23"/>
  <c r="C15" i="23"/>
  <c r="C6" i="23"/>
  <c r="C11" i="23"/>
  <c r="C5" i="23"/>
  <c r="C13" i="23"/>
  <c r="C21" i="23"/>
  <c r="D16" i="23"/>
  <c r="C16" i="23"/>
  <c r="B3" i="23"/>
  <c r="B14" i="23"/>
  <c r="B12" i="23"/>
  <c r="B10" i="23"/>
  <c r="B18" i="23"/>
  <c r="B17" i="23"/>
  <c r="B19" i="23"/>
  <c r="B4" i="23"/>
  <c r="B9" i="23"/>
  <c r="B7" i="23"/>
  <c r="B20" i="23"/>
  <c r="B22" i="23"/>
  <c r="B8" i="23"/>
  <c r="B15" i="23"/>
  <c r="B6" i="23"/>
  <c r="B11" i="23"/>
  <c r="B5" i="23"/>
  <c r="B13" i="23"/>
  <c r="B21" i="23"/>
  <c r="B16" i="23"/>
  <c r="G5" i="32" l="1"/>
  <c r="P3" i="30"/>
  <c r="I28" i="23" s="1"/>
  <c r="H5" i="32"/>
  <c r="G35" i="38" s="1"/>
  <c r="G36" i="38" s="1"/>
  <c r="J3" i="32"/>
  <c r="I5" i="32"/>
  <c r="H35" i="38" s="1"/>
  <c r="H36" i="38" s="1"/>
  <c r="B19" i="31"/>
  <c r="K4" i="30"/>
  <c r="J3" i="30"/>
  <c r="L3" i="30" s="1"/>
  <c r="J4" i="30"/>
  <c r="L4" i="30" s="1"/>
  <c r="E28" i="23" l="1"/>
  <c r="F28" i="23"/>
  <c r="N28" i="23"/>
  <c r="L28" i="23"/>
  <c r="K28" i="23"/>
  <c r="J28" i="23"/>
  <c r="H28" i="23"/>
  <c r="M28" i="23"/>
  <c r="G28" i="23"/>
  <c r="K3" i="32"/>
  <c r="J5" i="32"/>
  <c r="I35" i="38" s="1"/>
  <c r="I36" i="38" s="1"/>
  <c r="L6" i="30"/>
  <c r="E8" i="23" l="1"/>
  <c r="F8" i="23" s="1"/>
  <c r="G8" i="23" s="1"/>
  <c r="H8" i="23" s="1"/>
  <c r="I8" i="23" s="1"/>
  <c r="J8" i="23" s="1"/>
  <c r="L8" i="23" s="1"/>
  <c r="M8" i="23" s="1"/>
  <c r="N8" i="23" s="1"/>
  <c r="E7" i="23"/>
  <c r="F7" i="23" s="1"/>
  <c r="G7" i="23" s="1"/>
  <c r="H7" i="23" s="1"/>
  <c r="I7" i="23" s="1"/>
  <c r="J7" i="23" s="1"/>
  <c r="K7" i="23" s="1"/>
  <c r="L7" i="23" s="1"/>
  <c r="M7" i="23" s="1"/>
  <c r="N7" i="23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E9" i="23"/>
  <c r="F9" i="23" s="1"/>
  <c r="G9" i="23" s="1"/>
  <c r="H9" i="23" s="1"/>
  <c r="I9" i="23" s="1"/>
  <c r="J9" i="23" s="1"/>
  <c r="K9" i="23" s="1"/>
  <c r="L9" i="23" s="1"/>
  <c r="M9" i="23" s="1"/>
  <c r="N9" i="23" s="1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E16" i="23"/>
  <c r="F16" i="23" s="1"/>
  <c r="G16" i="23" s="1"/>
  <c r="H16" i="23" s="1"/>
  <c r="I16" i="23" s="1"/>
  <c r="J16" i="23" s="1"/>
  <c r="L16" i="23" s="1"/>
  <c r="M16" i="23" s="1"/>
  <c r="N16" i="23" s="1"/>
  <c r="E5" i="23"/>
  <c r="F5" i="23" s="1"/>
  <c r="G5" i="23" s="1"/>
  <c r="H5" i="23" s="1"/>
  <c r="I5" i="23" s="1"/>
  <c r="J5" i="23" s="1"/>
  <c r="K5" i="23" s="1"/>
  <c r="L5" i="23" s="1"/>
  <c r="M5" i="23" s="1"/>
  <c r="N5" i="23" s="1"/>
  <c r="E3" i="23"/>
  <c r="F3" i="23" s="1"/>
  <c r="G3" i="23" s="1"/>
  <c r="H3" i="23" s="1"/>
  <c r="I3" i="23" s="1"/>
  <c r="J3" i="23" s="1"/>
  <c r="K3" i="23" s="1"/>
  <c r="L3" i="23" s="1"/>
  <c r="M3" i="23" s="1"/>
  <c r="N3" i="23" s="1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E4" i="23"/>
  <c r="F4" i="23" s="1"/>
  <c r="G4" i="23" s="1"/>
  <c r="H4" i="23" s="1"/>
  <c r="I4" i="23" s="1"/>
  <c r="J4" i="23" s="1"/>
  <c r="K4" i="23" s="1"/>
  <c r="L4" i="23" s="1"/>
  <c r="M4" i="23" s="1"/>
  <c r="N4" i="23" s="1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L3" i="32"/>
  <c r="K5" i="32"/>
  <c r="J35" i="38" s="1"/>
  <c r="J36" i="38" s="1"/>
  <c r="M3" i="32" l="1"/>
  <c r="L5" i="32"/>
  <c r="K35" i="38" s="1"/>
  <c r="K36" i="38" s="1"/>
  <c r="M5" i="32" l="1"/>
  <c r="L35" i="38" s="1"/>
  <c r="L36" i="38" s="1"/>
  <c r="N3" i="32"/>
  <c r="H3" i="15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27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E3" i="22"/>
  <c r="D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3" i="22"/>
  <c r="N5" i="32" l="1"/>
  <c r="M35" i="38" s="1"/>
  <c r="M36" i="38" s="1"/>
  <c r="O3" i="32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3" i="15"/>
  <c r="C19" i="15"/>
  <c r="P11" i="5"/>
  <c r="P4" i="5"/>
  <c r="P5" i="5"/>
  <c r="P6" i="5"/>
  <c r="P7" i="5"/>
  <c r="P8" i="5"/>
  <c r="P9" i="5"/>
  <c r="P10" i="5"/>
  <c r="Q4" i="5"/>
  <c r="Q5" i="5"/>
  <c r="Q6" i="5"/>
  <c r="Q7" i="5"/>
  <c r="Q8" i="5"/>
  <c r="Q9" i="5"/>
  <c r="Q10" i="5"/>
  <c r="Q11" i="5"/>
  <c r="P3" i="5"/>
  <c r="Q3" i="5"/>
  <c r="O4" i="5"/>
  <c r="O5" i="5"/>
  <c r="O6" i="5"/>
  <c r="O7" i="5"/>
  <c r="O8" i="5"/>
  <c r="O9" i="5"/>
  <c r="O10" i="5"/>
  <c r="O11" i="5"/>
  <c r="O3" i="5"/>
  <c r="N4" i="5"/>
  <c r="N5" i="5"/>
  <c r="N6" i="5"/>
  <c r="N7" i="5"/>
  <c r="N8" i="5"/>
  <c r="N9" i="5"/>
  <c r="N10" i="5"/>
  <c r="N11" i="5"/>
  <c r="N3" i="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20" i="15"/>
  <c r="C21" i="15"/>
  <c r="C22" i="15"/>
  <c r="C23" i="15"/>
  <c r="C3" i="15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31" i="8"/>
  <c r="F30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32" i="8"/>
  <c r="D32" i="8"/>
  <c r="E32" i="8"/>
  <c r="C31" i="8"/>
  <c r="D31" i="8"/>
  <c r="E31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C30" i="8"/>
  <c r="D30" i="8"/>
  <c r="E30" i="8"/>
  <c r="B30" i="8"/>
  <c r="B19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20" i="15"/>
  <c r="B21" i="15"/>
  <c r="B22" i="15"/>
  <c r="B23" i="15"/>
  <c r="B3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4" i="15"/>
  <c r="G5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3" i="15"/>
  <c r="H4" i="15"/>
  <c r="I4" i="15" s="1"/>
  <c r="H5" i="15"/>
  <c r="I5" i="15" s="1"/>
  <c r="H6" i="15"/>
  <c r="H7" i="15"/>
  <c r="H8" i="15"/>
  <c r="I8" i="15" s="1"/>
  <c r="H9" i="15"/>
  <c r="I9" i="15" s="1"/>
  <c r="H10" i="15"/>
  <c r="I10" i="15" s="1"/>
  <c r="H11" i="15"/>
  <c r="I11" i="15" s="1"/>
  <c r="H12" i="15"/>
  <c r="H13" i="15"/>
  <c r="H14" i="15"/>
  <c r="H15" i="15"/>
  <c r="H16" i="15"/>
  <c r="I16" i="15" s="1"/>
  <c r="H17" i="15"/>
  <c r="H18" i="15"/>
  <c r="H19" i="15"/>
  <c r="I19" i="15" s="1"/>
  <c r="H20" i="15"/>
  <c r="H21" i="15"/>
  <c r="H22" i="15"/>
  <c r="H23" i="15"/>
  <c r="I3" i="15"/>
  <c r="C3" i="18"/>
  <c r="C4" i="18"/>
  <c r="C5" i="18"/>
  <c r="C6" i="18"/>
  <c r="C7" i="18"/>
  <c r="C8" i="18"/>
  <c r="C9" i="18"/>
  <c r="C10" i="18"/>
  <c r="E10" i="18" s="1"/>
  <c r="C11" i="18"/>
  <c r="C12" i="18"/>
  <c r="C13" i="18"/>
  <c r="C14" i="18"/>
  <c r="C15" i="18"/>
  <c r="E15" i="18" s="1"/>
  <c r="C16" i="18"/>
  <c r="C17" i="18"/>
  <c r="C18" i="18"/>
  <c r="E18" i="18" s="1"/>
  <c r="C19" i="18"/>
  <c r="C20" i="18"/>
  <c r="C21" i="18"/>
  <c r="C22" i="18"/>
  <c r="C23" i="18"/>
  <c r="E23" i="18" s="1"/>
  <c r="C24" i="18"/>
  <c r="C283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2631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2650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681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2651" i="18"/>
  <c r="C331" i="18"/>
  <c r="C332" i="18"/>
  <c r="C333" i="18"/>
  <c r="C334" i="18"/>
  <c r="C335" i="18"/>
  <c r="C336" i="18"/>
  <c r="C337" i="18"/>
  <c r="C338" i="18"/>
  <c r="C339" i="18"/>
  <c r="C340" i="18"/>
  <c r="C2153" i="18"/>
  <c r="C342" i="18"/>
  <c r="C343" i="18"/>
  <c r="C344" i="18"/>
  <c r="C345" i="18"/>
  <c r="C346" i="18"/>
  <c r="C2220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2607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2633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2606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34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261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2615" i="18"/>
  <c r="C817" i="18"/>
  <c r="C818" i="18"/>
  <c r="C2741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16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64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2450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2481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2604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2636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2642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25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2347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88" i="18"/>
  <c r="C1943" i="18"/>
  <c r="C1944" i="18"/>
  <c r="C1945" i="18"/>
  <c r="C1946" i="18"/>
  <c r="C1947" i="18"/>
  <c r="C1948" i="18"/>
  <c r="C1949" i="18"/>
  <c r="C1950" i="18"/>
  <c r="C1951" i="18"/>
  <c r="C1952" i="18"/>
  <c r="C1953" i="18"/>
  <c r="C1954" i="18"/>
  <c r="C1955" i="18"/>
  <c r="C1956" i="18"/>
  <c r="C1957" i="18"/>
  <c r="C1958" i="18"/>
  <c r="C1959" i="18"/>
  <c r="C1960" i="18"/>
  <c r="C1961" i="18"/>
  <c r="C1962" i="18"/>
  <c r="C1963" i="18"/>
  <c r="C1964" i="18"/>
  <c r="C1965" i="18"/>
  <c r="C1966" i="18"/>
  <c r="C1967" i="18"/>
  <c r="C1968" i="18"/>
  <c r="C1969" i="18"/>
  <c r="C1970" i="18"/>
  <c r="C1971" i="18"/>
  <c r="C1972" i="18"/>
  <c r="C1973" i="18"/>
  <c r="C1974" i="18"/>
  <c r="C1975" i="18"/>
  <c r="C1976" i="18"/>
  <c r="C1977" i="18"/>
  <c r="C1978" i="18"/>
  <c r="C1979" i="18"/>
  <c r="C1980" i="18"/>
  <c r="C1981" i="18"/>
  <c r="C1982" i="18"/>
  <c r="C1983" i="18"/>
  <c r="C1984" i="18"/>
  <c r="C1985" i="18"/>
  <c r="C1986" i="18"/>
  <c r="C1987" i="18"/>
  <c r="C1988" i="18"/>
  <c r="C1989" i="18"/>
  <c r="C1990" i="18"/>
  <c r="C1991" i="18"/>
  <c r="C1992" i="18"/>
  <c r="C1993" i="18"/>
  <c r="C1994" i="18"/>
  <c r="C1995" i="18"/>
  <c r="C1996" i="18"/>
  <c r="C1997" i="18"/>
  <c r="C1998" i="18"/>
  <c r="C1999" i="18"/>
  <c r="C2000" i="18"/>
  <c r="C2001" i="18"/>
  <c r="C2002" i="18"/>
  <c r="C2003" i="18"/>
  <c r="C2004" i="18"/>
  <c r="C2005" i="18"/>
  <c r="C2006" i="18"/>
  <c r="C2007" i="18"/>
  <c r="C2008" i="18"/>
  <c r="C2009" i="18"/>
  <c r="C2010" i="18"/>
  <c r="C2011" i="18"/>
  <c r="C2012" i="18"/>
  <c r="C2013" i="18"/>
  <c r="C2014" i="18"/>
  <c r="C2015" i="18"/>
  <c r="C2016" i="18"/>
  <c r="C2017" i="18"/>
  <c r="C2018" i="18"/>
  <c r="C2019" i="18"/>
  <c r="C2020" i="18"/>
  <c r="C2021" i="18"/>
  <c r="C2022" i="18"/>
  <c r="C2023" i="18"/>
  <c r="C2024" i="18"/>
  <c r="C2025" i="18"/>
  <c r="C2026" i="18"/>
  <c r="C2027" i="18"/>
  <c r="C2028" i="18"/>
  <c r="C2029" i="18"/>
  <c r="C2030" i="18"/>
  <c r="C2031" i="18"/>
  <c r="C2032" i="18"/>
  <c r="C2033" i="18"/>
  <c r="C2034" i="18"/>
  <c r="C2035" i="18"/>
  <c r="C2036" i="18"/>
  <c r="C2037" i="18"/>
  <c r="C2038" i="18"/>
  <c r="C2039" i="18"/>
  <c r="C2040" i="18"/>
  <c r="C2041" i="18"/>
  <c r="C2042" i="18"/>
  <c r="C2043" i="18"/>
  <c r="C2044" i="18"/>
  <c r="C2045" i="18"/>
  <c r="C2046" i="18"/>
  <c r="C2047" i="18"/>
  <c r="C2048" i="18"/>
  <c r="C2049" i="18"/>
  <c r="C2050" i="18"/>
  <c r="C2051" i="18"/>
  <c r="C2052" i="18"/>
  <c r="C2053" i="18"/>
  <c r="C2054" i="18"/>
  <c r="C2055" i="18"/>
  <c r="C2056" i="18"/>
  <c r="C2057" i="18"/>
  <c r="C2058" i="18"/>
  <c r="C2059" i="18"/>
  <c r="C2060" i="18"/>
  <c r="C2061" i="18"/>
  <c r="C2062" i="18"/>
  <c r="C2063" i="18"/>
  <c r="C2064" i="18"/>
  <c r="C2065" i="18"/>
  <c r="C2066" i="18"/>
  <c r="C2067" i="18"/>
  <c r="C2068" i="18"/>
  <c r="C2069" i="18"/>
  <c r="C2070" i="18"/>
  <c r="C2071" i="18"/>
  <c r="C2072" i="18"/>
  <c r="C2073" i="18"/>
  <c r="C2074" i="18"/>
  <c r="C2075" i="18"/>
  <c r="C2076" i="18"/>
  <c r="C2077" i="18"/>
  <c r="C2078" i="18"/>
  <c r="C2079" i="18"/>
  <c r="C2080" i="18"/>
  <c r="C2081" i="18"/>
  <c r="C2082" i="18"/>
  <c r="C2083" i="18"/>
  <c r="C2715" i="18"/>
  <c r="C2085" i="18"/>
  <c r="C2086" i="18"/>
  <c r="C2087" i="18"/>
  <c r="C2088" i="18"/>
  <c r="C2089" i="18"/>
  <c r="C2090" i="18"/>
  <c r="C2091" i="18"/>
  <c r="C2092" i="18"/>
  <c r="C2093" i="18"/>
  <c r="C2094" i="18"/>
  <c r="C2095" i="18"/>
  <c r="C2096" i="18"/>
  <c r="C2097" i="18"/>
  <c r="C2098" i="18"/>
  <c r="C2099" i="18"/>
  <c r="C2100" i="18"/>
  <c r="C2101" i="18"/>
  <c r="C2102" i="18"/>
  <c r="C2103" i="18"/>
  <c r="C2104" i="18"/>
  <c r="C2084" i="18"/>
  <c r="C2106" i="18"/>
  <c r="C2107" i="18"/>
  <c r="C2108" i="18"/>
  <c r="C2109" i="18"/>
  <c r="C2110" i="18"/>
  <c r="C2111" i="18"/>
  <c r="C2112" i="18"/>
  <c r="C2113" i="18"/>
  <c r="C2114" i="18"/>
  <c r="C2115" i="18"/>
  <c r="C2116" i="18"/>
  <c r="C2117" i="18"/>
  <c r="C2118" i="18"/>
  <c r="C2119" i="18"/>
  <c r="C2120" i="18"/>
  <c r="C2121" i="18"/>
  <c r="C2122" i="18"/>
  <c r="C2123" i="18"/>
  <c r="C2124" i="18"/>
  <c r="C2125" i="18"/>
  <c r="C2126" i="18"/>
  <c r="C2127" i="18"/>
  <c r="C2128" i="18"/>
  <c r="C2129" i="18"/>
  <c r="C2130" i="18"/>
  <c r="C2131" i="18"/>
  <c r="C2132" i="18"/>
  <c r="C2133" i="18"/>
  <c r="C2134" i="18"/>
  <c r="C2135" i="18"/>
  <c r="C2136" i="18"/>
  <c r="C2137" i="18"/>
  <c r="C2138" i="18"/>
  <c r="C2139" i="18"/>
  <c r="C2140" i="18"/>
  <c r="C2141" i="18"/>
  <c r="C2142" i="18"/>
  <c r="C2143" i="18"/>
  <c r="C2144" i="18"/>
  <c r="C2145" i="18"/>
  <c r="C2146" i="18"/>
  <c r="C2147" i="18"/>
  <c r="C2148" i="18"/>
  <c r="C2149" i="18"/>
  <c r="C2150" i="18"/>
  <c r="C2151" i="18"/>
  <c r="C2152" i="18"/>
  <c r="C2643" i="18"/>
  <c r="C2154" i="18"/>
  <c r="C2155" i="18"/>
  <c r="C2156" i="18"/>
  <c r="C2157" i="18"/>
  <c r="C2158" i="18"/>
  <c r="C2159" i="18"/>
  <c r="C2160" i="18"/>
  <c r="C2161" i="18"/>
  <c r="C2162" i="18"/>
  <c r="C2163" i="18"/>
  <c r="C2164" i="18"/>
  <c r="C2165" i="18"/>
  <c r="C2166" i="18"/>
  <c r="C2167" i="18"/>
  <c r="C2168" i="18"/>
  <c r="C2169" i="18"/>
  <c r="C2170" i="18"/>
  <c r="C2171" i="18"/>
  <c r="C2172" i="18"/>
  <c r="C2173" i="18"/>
  <c r="C2174" i="18"/>
  <c r="C2175" i="18"/>
  <c r="C2176" i="18"/>
  <c r="C2177" i="18"/>
  <c r="C2178" i="18"/>
  <c r="C2179" i="18"/>
  <c r="C2180" i="18"/>
  <c r="C2181" i="18"/>
  <c r="C2182" i="18"/>
  <c r="C2183" i="18"/>
  <c r="C2184" i="18"/>
  <c r="C2185" i="18"/>
  <c r="C2186" i="18"/>
  <c r="C2187" i="18"/>
  <c r="C2188" i="18"/>
  <c r="C2189" i="18"/>
  <c r="C2190" i="18"/>
  <c r="C2191" i="18"/>
  <c r="C2192" i="18"/>
  <c r="C2193" i="18"/>
  <c r="C2194" i="18"/>
  <c r="C2195" i="18"/>
  <c r="C2196" i="18"/>
  <c r="C2197" i="18"/>
  <c r="C2198" i="18"/>
  <c r="C2199" i="18"/>
  <c r="C2200" i="18"/>
  <c r="C2201" i="18"/>
  <c r="C2202" i="18"/>
  <c r="C2203" i="18"/>
  <c r="C2204" i="18"/>
  <c r="C2205" i="18"/>
  <c r="C2206" i="18"/>
  <c r="C2207" i="18"/>
  <c r="C2208" i="18"/>
  <c r="C2209" i="18"/>
  <c r="C2210" i="18"/>
  <c r="C2211" i="18"/>
  <c r="C2212" i="18"/>
  <c r="C2213" i="18"/>
  <c r="C2214" i="18"/>
  <c r="C2215" i="18"/>
  <c r="C2216" i="18"/>
  <c r="C2217" i="18"/>
  <c r="C2218" i="18"/>
  <c r="C2219" i="18"/>
  <c r="C1860" i="18"/>
  <c r="C2221" i="18"/>
  <c r="C2222" i="18"/>
  <c r="C2223" i="18"/>
  <c r="C2224" i="18"/>
  <c r="C2225" i="18"/>
  <c r="C2226" i="18"/>
  <c r="C2227" i="18"/>
  <c r="C2228" i="18"/>
  <c r="C2229" i="18"/>
  <c r="C2230" i="18"/>
  <c r="C2231" i="18"/>
  <c r="C2232" i="18"/>
  <c r="C2233" i="18"/>
  <c r="C2234" i="18"/>
  <c r="C2235" i="18"/>
  <c r="C2236" i="18"/>
  <c r="C2237" i="18"/>
  <c r="C2238" i="18"/>
  <c r="C2239" i="18"/>
  <c r="C2240" i="18"/>
  <c r="C2241" i="18"/>
  <c r="C2242" i="18"/>
  <c r="C2243" i="18"/>
  <c r="C2244" i="18"/>
  <c r="C2245" i="18"/>
  <c r="C2246" i="18"/>
  <c r="C2247" i="18"/>
  <c r="C2248" i="18"/>
  <c r="C2249" i="18"/>
  <c r="C2250" i="18"/>
  <c r="C2251" i="18"/>
  <c r="C2252" i="18"/>
  <c r="C2253" i="18"/>
  <c r="C2254" i="18"/>
  <c r="C2255" i="18"/>
  <c r="C2256" i="18"/>
  <c r="C2257" i="18"/>
  <c r="C2258" i="18"/>
  <c r="C2259" i="18"/>
  <c r="C2260" i="18"/>
  <c r="C2261" i="18"/>
  <c r="C2262" i="18"/>
  <c r="C2263" i="18"/>
  <c r="C2264" i="18"/>
  <c r="C2265" i="18"/>
  <c r="C2266" i="18"/>
  <c r="C2267" i="18"/>
  <c r="C2268" i="18"/>
  <c r="C2269" i="18"/>
  <c r="C2270" i="18"/>
  <c r="C2271" i="18"/>
  <c r="C2272" i="18"/>
  <c r="C2273" i="18"/>
  <c r="C2274" i="18"/>
  <c r="C2275" i="18"/>
  <c r="C2276" i="18"/>
  <c r="C2277" i="18"/>
  <c r="C2278" i="18"/>
  <c r="C2279" i="18"/>
  <c r="C2280" i="18"/>
  <c r="C2281" i="18"/>
  <c r="C2282" i="18"/>
  <c r="C2283" i="18"/>
  <c r="C2284" i="18"/>
  <c r="C2285" i="18"/>
  <c r="C2286" i="18"/>
  <c r="C2287" i="18"/>
  <c r="C2288" i="18"/>
  <c r="C2289" i="18"/>
  <c r="C2290" i="18"/>
  <c r="C2291" i="18"/>
  <c r="C2292" i="18"/>
  <c r="C2293" i="18"/>
  <c r="C2294" i="18"/>
  <c r="C2295" i="18"/>
  <c r="C2296" i="18"/>
  <c r="C2297" i="18"/>
  <c r="C2298" i="18"/>
  <c r="C2299" i="18"/>
  <c r="C2300" i="18"/>
  <c r="C2301" i="18"/>
  <c r="C2302" i="18"/>
  <c r="C2303" i="18"/>
  <c r="C2304" i="18"/>
  <c r="C2305" i="18"/>
  <c r="C2306" i="18"/>
  <c r="C2307" i="18"/>
  <c r="C2308" i="18"/>
  <c r="C2309" i="18"/>
  <c r="C2310" i="18"/>
  <c r="C2311" i="18"/>
  <c r="C2312" i="18"/>
  <c r="C2313" i="18"/>
  <c r="C2314" i="18"/>
  <c r="C2315" i="18"/>
  <c r="C2316" i="18"/>
  <c r="C2317" i="18"/>
  <c r="C2318" i="18"/>
  <c r="C2319" i="18"/>
  <c r="C2320" i="18"/>
  <c r="C2321" i="18"/>
  <c r="C2322" i="18"/>
  <c r="C2323" i="18"/>
  <c r="C2324" i="18"/>
  <c r="C2325" i="18"/>
  <c r="C2326" i="18"/>
  <c r="C2327" i="18"/>
  <c r="C2328" i="18"/>
  <c r="C2329" i="18"/>
  <c r="C2330" i="18"/>
  <c r="C2331" i="18"/>
  <c r="C2332" i="18"/>
  <c r="C2333" i="18"/>
  <c r="C2334" i="18"/>
  <c r="C413" i="18"/>
  <c r="C2336" i="18"/>
  <c r="C2337" i="18"/>
  <c r="C2338" i="18"/>
  <c r="C2339" i="18"/>
  <c r="C2340" i="18"/>
  <c r="C2341" i="18"/>
  <c r="C2342" i="18"/>
  <c r="C2343" i="18"/>
  <c r="C2344" i="18"/>
  <c r="C2345" i="18"/>
  <c r="C2346" i="18"/>
  <c r="C1445" i="18"/>
  <c r="C2348" i="18"/>
  <c r="C2349" i="18"/>
  <c r="C2350" i="18"/>
  <c r="C2351" i="18"/>
  <c r="C2352" i="18"/>
  <c r="C2353" i="18"/>
  <c r="C2354" i="18"/>
  <c r="C2355" i="18"/>
  <c r="C2356" i="18"/>
  <c r="C2357" i="18"/>
  <c r="C2358" i="18"/>
  <c r="C2359" i="18"/>
  <c r="C2360" i="18"/>
  <c r="C2361" i="18"/>
  <c r="C2362" i="18"/>
  <c r="C2363" i="18"/>
  <c r="C2364" i="18"/>
  <c r="C2365" i="18"/>
  <c r="C2366" i="18"/>
  <c r="C2367" i="18"/>
  <c r="C2368" i="18"/>
  <c r="C2369" i="18"/>
  <c r="C2370" i="18"/>
  <c r="C2371" i="18"/>
  <c r="C2372" i="18"/>
  <c r="C2373" i="18"/>
  <c r="C2374" i="18"/>
  <c r="C2375" i="18"/>
  <c r="C2376" i="18"/>
  <c r="C2377" i="18"/>
  <c r="C2378" i="18"/>
  <c r="C2379" i="18"/>
  <c r="C2380" i="18"/>
  <c r="C2381" i="18"/>
  <c r="C2382" i="18"/>
  <c r="C2383" i="18"/>
  <c r="C2384" i="18"/>
  <c r="C2385" i="18"/>
  <c r="C2386" i="18"/>
  <c r="C2387" i="18"/>
  <c r="C2388" i="18"/>
  <c r="C2389" i="18"/>
  <c r="C2390" i="18"/>
  <c r="C2391" i="18"/>
  <c r="C2392" i="18"/>
  <c r="C2393" i="18"/>
  <c r="C2394" i="18"/>
  <c r="C2395" i="18"/>
  <c r="C2396" i="18"/>
  <c r="C2397" i="18"/>
  <c r="C2398" i="18"/>
  <c r="C2399" i="18"/>
  <c r="C2400" i="18"/>
  <c r="C2401" i="18"/>
  <c r="C2402" i="18"/>
  <c r="C2403" i="18"/>
  <c r="C2404" i="18"/>
  <c r="C2405" i="18"/>
  <c r="C2406" i="18"/>
  <c r="C2407" i="18"/>
  <c r="C2408" i="18"/>
  <c r="C2409" i="18"/>
  <c r="C2410" i="18"/>
  <c r="C2411" i="18"/>
  <c r="C2412" i="18"/>
  <c r="C2413" i="18"/>
  <c r="C2414" i="18"/>
  <c r="C2415" i="18"/>
  <c r="C2416" i="18"/>
  <c r="C2417" i="18"/>
  <c r="C2418" i="18"/>
  <c r="C2419" i="18"/>
  <c r="C2420" i="18"/>
  <c r="C2421" i="18"/>
  <c r="C2422" i="18"/>
  <c r="C2423" i="18"/>
  <c r="C2424" i="18"/>
  <c r="C2425" i="18"/>
  <c r="C2426" i="18"/>
  <c r="C2427" i="18"/>
  <c r="C2428" i="18"/>
  <c r="C2429" i="18"/>
  <c r="C2430" i="18"/>
  <c r="C2431" i="18"/>
  <c r="C2432" i="18"/>
  <c r="C2433" i="18"/>
  <c r="C2434" i="18"/>
  <c r="C2435" i="18"/>
  <c r="C2436" i="18"/>
  <c r="C2437" i="18"/>
  <c r="C2438" i="18"/>
  <c r="C2439" i="18"/>
  <c r="C2440" i="18"/>
  <c r="C2441" i="18"/>
  <c r="C2442" i="18"/>
  <c r="C2443" i="18"/>
  <c r="C2444" i="18"/>
  <c r="C2445" i="18"/>
  <c r="C2446" i="18"/>
  <c r="C2447" i="18"/>
  <c r="C2448" i="18"/>
  <c r="C2449" i="18"/>
  <c r="C347" i="18"/>
  <c r="C2451" i="18"/>
  <c r="C2452" i="18"/>
  <c r="C2453" i="18"/>
  <c r="C2454" i="18"/>
  <c r="C2455" i="18"/>
  <c r="C2456" i="18"/>
  <c r="C2457" i="18"/>
  <c r="C2458" i="18"/>
  <c r="C2459" i="18"/>
  <c r="C2460" i="18"/>
  <c r="C2461" i="18"/>
  <c r="C2462" i="18"/>
  <c r="C2463" i="18"/>
  <c r="C2464" i="18"/>
  <c r="C2465" i="18"/>
  <c r="C2466" i="18"/>
  <c r="C2467" i="18"/>
  <c r="C2468" i="18"/>
  <c r="C2469" i="18"/>
  <c r="C2470" i="18"/>
  <c r="C2471" i="18"/>
  <c r="C2472" i="18"/>
  <c r="C2473" i="18"/>
  <c r="C2474" i="18"/>
  <c r="C2475" i="18"/>
  <c r="C2476" i="18"/>
  <c r="C2477" i="18"/>
  <c r="C2478" i="18"/>
  <c r="C2479" i="18"/>
  <c r="C2480" i="18"/>
  <c r="C2595" i="18"/>
  <c r="C2482" i="18"/>
  <c r="C2483" i="18"/>
  <c r="C2484" i="18"/>
  <c r="C2485" i="18"/>
  <c r="C2486" i="18"/>
  <c r="C2487" i="18"/>
  <c r="C2488" i="18"/>
  <c r="C2489" i="18"/>
  <c r="C2490" i="18"/>
  <c r="C2491" i="18"/>
  <c r="C2492" i="18"/>
  <c r="C2493" i="18"/>
  <c r="C2494" i="18"/>
  <c r="C2495" i="18"/>
  <c r="C2496" i="18"/>
  <c r="C2497" i="18"/>
  <c r="C2498" i="18"/>
  <c r="C2499" i="18"/>
  <c r="C2500" i="18"/>
  <c r="C2501" i="18"/>
  <c r="C2502" i="18"/>
  <c r="C2503" i="18"/>
  <c r="C2504" i="18"/>
  <c r="C2505" i="18"/>
  <c r="C2506" i="18"/>
  <c r="C2507" i="18"/>
  <c r="C2508" i="18"/>
  <c r="C2509" i="18"/>
  <c r="C2510" i="18"/>
  <c r="C2511" i="18"/>
  <c r="C2512" i="18"/>
  <c r="C2513" i="18"/>
  <c r="C2514" i="18"/>
  <c r="C2515" i="18"/>
  <c r="C2516" i="18"/>
  <c r="C2517" i="18"/>
  <c r="C2518" i="18"/>
  <c r="C2519" i="18"/>
  <c r="C2520" i="18"/>
  <c r="C2521" i="18"/>
  <c r="C2522" i="18"/>
  <c r="C2523" i="18"/>
  <c r="C2524" i="18"/>
  <c r="C2525" i="18"/>
  <c r="C2526" i="18"/>
  <c r="C2527" i="18"/>
  <c r="C2528" i="18"/>
  <c r="C2625" i="18"/>
  <c r="C2530" i="18"/>
  <c r="C2531" i="18"/>
  <c r="C2532" i="18"/>
  <c r="C2533" i="18"/>
  <c r="C2534" i="18"/>
  <c r="C2535" i="18"/>
  <c r="C2536" i="18"/>
  <c r="C2537" i="18"/>
  <c r="C2538" i="18"/>
  <c r="C2539" i="18"/>
  <c r="C2540" i="18"/>
  <c r="C2541" i="18"/>
  <c r="C2542" i="18"/>
  <c r="C2543" i="18"/>
  <c r="C2544" i="18"/>
  <c r="C2545" i="18"/>
  <c r="C2546" i="18"/>
  <c r="C2547" i="18"/>
  <c r="C2548" i="18"/>
  <c r="C2549" i="18"/>
  <c r="C2550" i="18"/>
  <c r="C2551" i="18"/>
  <c r="C2552" i="18"/>
  <c r="C2553" i="18"/>
  <c r="C2554" i="18"/>
  <c r="C2555" i="18"/>
  <c r="C2556" i="18"/>
  <c r="C2557" i="18"/>
  <c r="C2558" i="18"/>
  <c r="C2559" i="18"/>
  <c r="C2560" i="18"/>
  <c r="C2561" i="18"/>
  <c r="C2562" i="18"/>
  <c r="C2563" i="18"/>
  <c r="C2564" i="18"/>
  <c r="C2565" i="18"/>
  <c r="C2566" i="18"/>
  <c r="C2567" i="18"/>
  <c r="C2568" i="18"/>
  <c r="C2569" i="18"/>
  <c r="C2570" i="18"/>
  <c r="C2571" i="18"/>
  <c r="C2572" i="18"/>
  <c r="C2573" i="18"/>
  <c r="C2574" i="18"/>
  <c r="C2575" i="18"/>
  <c r="C2576" i="18"/>
  <c r="C2577" i="18"/>
  <c r="C2578" i="18"/>
  <c r="C2579" i="18"/>
  <c r="C2580" i="18"/>
  <c r="C2581" i="18"/>
  <c r="C2582" i="18"/>
  <c r="C2583" i="18"/>
  <c r="C2584" i="18"/>
  <c r="C2585" i="18"/>
  <c r="C2586" i="18"/>
  <c r="C2587" i="18"/>
  <c r="C2588" i="18"/>
  <c r="C2589" i="18"/>
  <c r="C2590" i="18"/>
  <c r="C2591" i="18"/>
  <c r="C2592" i="18"/>
  <c r="C2593" i="18"/>
  <c r="C2594" i="18"/>
  <c r="C2712" i="18"/>
  <c r="C2596" i="18"/>
  <c r="C2597" i="18"/>
  <c r="C2598" i="18"/>
  <c r="C2599" i="18"/>
  <c r="C2600" i="18"/>
  <c r="C2601" i="18"/>
  <c r="C2602" i="18"/>
  <c r="C2603" i="18"/>
  <c r="C2742" i="18"/>
  <c r="C2634" i="18"/>
  <c r="C741" i="18"/>
  <c r="C2727" i="18"/>
  <c r="C2737" i="18"/>
  <c r="C2719" i="18"/>
  <c r="C1571" i="18"/>
  <c r="C2734" i="18"/>
  <c r="C2612" i="18"/>
  <c r="C2613" i="18"/>
  <c r="C2644" i="18"/>
  <c r="C2735" i="18"/>
  <c r="C2714" i="18"/>
  <c r="C2743" i="18"/>
  <c r="C2632" i="18"/>
  <c r="C2619" i="18"/>
  <c r="C2626" i="18"/>
  <c r="C2621" i="18"/>
  <c r="C2622" i="18"/>
  <c r="C2623" i="18"/>
  <c r="C2628" i="18"/>
  <c r="C2649" i="18"/>
  <c r="C2614" i="18"/>
  <c r="C2624" i="18"/>
  <c r="C982" i="18"/>
  <c r="C2629" i="18"/>
  <c r="C2630" i="18"/>
  <c r="C2728" i="18"/>
  <c r="C2739" i="18"/>
  <c r="C2744" i="18"/>
  <c r="C2732" i="18"/>
  <c r="C2635" i="18"/>
  <c r="C2672" i="18"/>
  <c r="C2637" i="18"/>
  <c r="C2646" i="18"/>
  <c r="C2639" i="18"/>
  <c r="C2745" i="18"/>
  <c r="C2726" i="18"/>
  <c r="C859" i="18"/>
  <c r="C2746" i="18"/>
  <c r="C2647" i="18"/>
  <c r="C2645" i="18"/>
  <c r="C2722" i="18"/>
  <c r="C2747" i="18"/>
  <c r="C2748" i="18"/>
  <c r="C2731" i="18"/>
  <c r="C2738" i="18"/>
  <c r="C2654" i="18"/>
  <c r="C2713" i="18"/>
  <c r="C2616" i="18"/>
  <c r="C2720" i="18"/>
  <c r="C2655" i="18"/>
  <c r="C2656" i="18"/>
  <c r="C2657" i="18"/>
  <c r="C2658" i="18"/>
  <c r="C2659" i="18"/>
  <c r="C2660" i="18"/>
  <c r="C2661" i="18"/>
  <c r="C2662" i="18"/>
  <c r="C2663" i="18"/>
  <c r="C2664" i="18"/>
  <c r="C2665" i="18"/>
  <c r="C2666" i="18"/>
  <c r="C2667" i="18"/>
  <c r="C2668" i="18"/>
  <c r="C2669" i="18"/>
  <c r="C2670" i="18"/>
  <c r="C2671" i="18"/>
  <c r="C2750" i="18"/>
  <c r="C2673" i="18"/>
  <c r="C2674" i="18"/>
  <c r="C2675" i="18"/>
  <c r="C2676" i="18"/>
  <c r="C2677" i="18"/>
  <c r="C2678" i="18"/>
  <c r="C2679" i="18"/>
  <c r="C2680" i="18"/>
  <c r="C2681" i="18"/>
  <c r="C2682" i="18"/>
  <c r="C2683" i="18"/>
  <c r="C2684" i="18"/>
  <c r="C2685" i="18"/>
  <c r="C2686" i="18"/>
  <c r="C2687" i="18"/>
  <c r="C2688" i="18"/>
  <c r="C2689" i="18"/>
  <c r="C2690" i="18"/>
  <c r="C2691" i="18"/>
  <c r="C2692" i="18"/>
  <c r="C2693" i="18"/>
  <c r="C2694" i="18"/>
  <c r="C2695" i="18"/>
  <c r="C2696" i="18"/>
  <c r="C2697" i="18"/>
  <c r="C2698" i="18"/>
  <c r="C2699" i="18"/>
  <c r="C2700" i="18"/>
  <c r="C2701" i="18"/>
  <c r="C2702" i="18"/>
  <c r="C2703" i="18"/>
  <c r="C2704" i="18"/>
  <c r="C2705" i="18"/>
  <c r="C2706" i="18"/>
  <c r="C2707" i="18"/>
  <c r="C2708" i="18"/>
  <c r="C2709" i="18"/>
  <c r="C2710" i="18"/>
  <c r="C2711" i="18"/>
  <c r="C2751" i="18"/>
  <c r="C1942" i="18"/>
  <c r="C2752" i="18"/>
  <c r="C2753" i="18"/>
  <c r="C2754" i="18"/>
  <c r="C2717" i="18"/>
  <c r="C2718" i="18"/>
  <c r="C2755" i="18"/>
  <c r="C2756" i="18"/>
  <c r="C2757" i="18"/>
  <c r="C2758" i="18"/>
  <c r="C2723" i="18"/>
  <c r="C2724" i="18"/>
  <c r="C2759" i="18"/>
  <c r="C330" i="18"/>
  <c r="C2760" i="18"/>
  <c r="C2761" i="18"/>
  <c r="C2729" i="18"/>
  <c r="C2730" i="18"/>
  <c r="C2763" i="18"/>
  <c r="C2764" i="18"/>
  <c r="C2765" i="18"/>
  <c r="C2766" i="18"/>
  <c r="C2767" i="18"/>
  <c r="C2768" i="18"/>
  <c r="C2769" i="18"/>
  <c r="C2529" i="18"/>
  <c r="C2620" i="18"/>
  <c r="C2770" i="18"/>
  <c r="C2771" i="18"/>
  <c r="C2772" i="18"/>
  <c r="C2773" i="18"/>
  <c r="C819" i="18"/>
  <c r="C2610" i="18"/>
  <c r="C2774" i="18"/>
  <c r="C2775" i="18"/>
  <c r="C2776" i="18"/>
  <c r="C2749" i="18"/>
  <c r="C2777" i="18"/>
  <c r="C2716" i="18"/>
  <c r="C2778" i="18"/>
  <c r="C2779" i="18"/>
  <c r="C2780" i="18"/>
  <c r="C2781" i="18"/>
  <c r="C2782" i="18"/>
  <c r="C2783" i="18"/>
  <c r="C2784" i="18"/>
  <c r="C2785" i="18"/>
  <c r="C2605" i="18"/>
  <c r="C1339" i="18"/>
  <c r="C2762" i="18"/>
  <c r="C2786" i="18"/>
  <c r="C2608" i="18"/>
  <c r="C2787" i="18"/>
  <c r="C2788" i="18"/>
  <c r="C2789" i="18"/>
  <c r="C2335" i="18"/>
  <c r="C2641" i="18"/>
  <c r="C2790" i="18"/>
  <c r="C2791" i="18"/>
  <c r="C2792" i="18"/>
  <c r="C2793" i="18"/>
  <c r="C1740" i="18"/>
  <c r="C471" i="18"/>
  <c r="C2105" i="18"/>
  <c r="C2794" i="18"/>
  <c r="C2795" i="18"/>
  <c r="C1360" i="18"/>
  <c r="C2796" i="18"/>
  <c r="C2799" i="18"/>
  <c r="C499" i="18"/>
  <c r="C2800" i="18"/>
  <c r="C2801" i="18"/>
  <c r="C2802" i="18"/>
  <c r="C2725" i="18"/>
  <c r="C2803" i="18"/>
  <c r="C2804" i="18"/>
  <c r="C2805" i="18"/>
  <c r="C2618" i="18"/>
  <c r="C2806" i="18"/>
  <c r="C2807" i="18"/>
  <c r="C2809" i="18"/>
  <c r="C2627" i="18"/>
  <c r="C2810" i="18"/>
  <c r="C2811" i="18"/>
  <c r="C2797" i="18"/>
  <c r="C2798" i="18"/>
  <c r="C2812" i="18"/>
  <c r="C2740" i="18"/>
  <c r="C2653" i="18"/>
  <c r="C2813" i="18"/>
  <c r="C1901" i="18"/>
  <c r="C2733" i="18"/>
  <c r="C2640" i="18"/>
  <c r="C2736" i="18"/>
  <c r="C2638" i="18"/>
  <c r="C2808" i="18"/>
  <c r="C2814" i="18"/>
  <c r="C2617" i="18"/>
  <c r="C2652" i="18"/>
  <c r="C2816" i="18"/>
  <c r="C2609" i="18"/>
  <c r="C2648" i="18"/>
  <c r="C2815" i="18"/>
  <c r="C2819" i="18"/>
  <c r="C2817" i="18"/>
  <c r="C2818" i="18"/>
  <c r="C2822" i="18"/>
  <c r="C2820" i="18"/>
  <c r="C2821" i="18"/>
  <c r="C2721" i="18"/>
  <c r="C2823" i="18"/>
  <c r="C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83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2631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2650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681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2651" i="18"/>
  <c r="D331" i="18"/>
  <c r="D332" i="18"/>
  <c r="D333" i="18"/>
  <c r="D334" i="18"/>
  <c r="D335" i="18"/>
  <c r="D336" i="18"/>
  <c r="D337" i="18"/>
  <c r="D338" i="18"/>
  <c r="D339" i="18"/>
  <c r="D340" i="18"/>
  <c r="D2153" i="18"/>
  <c r="D342" i="18"/>
  <c r="D343" i="18"/>
  <c r="D344" i="18"/>
  <c r="D345" i="18"/>
  <c r="D346" i="18"/>
  <c r="D2220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2607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2633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2606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34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261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2615" i="18"/>
  <c r="D817" i="18"/>
  <c r="D818" i="18"/>
  <c r="D2741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16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64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  <c r="D1002" i="18"/>
  <c r="D1003" i="18"/>
  <c r="D1004" i="18"/>
  <c r="D1005" i="18"/>
  <c r="D1006" i="18"/>
  <c r="D1007" i="18"/>
  <c r="D1008" i="18"/>
  <c r="D1009" i="18"/>
  <c r="D1010" i="18"/>
  <c r="D1011" i="18"/>
  <c r="D1012" i="18"/>
  <c r="D1013" i="18"/>
  <c r="D1014" i="18"/>
  <c r="D1015" i="18"/>
  <c r="D1016" i="18"/>
  <c r="D1017" i="18"/>
  <c r="D1018" i="18"/>
  <c r="D1019" i="18"/>
  <c r="D1020" i="18"/>
  <c r="D1021" i="18"/>
  <c r="D1022" i="18"/>
  <c r="D1023" i="18"/>
  <c r="D1024" i="18"/>
  <c r="D1025" i="18"/>
  <c r="D1026" i="18"/>
  <c r="D1027" i="18"/>
  <c r="D1028" i="18"/>
  <c r="D1029" i="18"/>
  <c r="D1030" i="18"/>
  <c r="D1031" i="18"/>
  <c r="D1032" i="18"/>
  <c r="D1033" i="18"/>
  <c r="D1034" i="18"/>
  <c r="D1035" i="18"/>
  <c r="D1036" i="18"/>
  <c r="D1037" i="18"/>
  <c r="D1038" i="18"/>
  <c r="D1039" i="18"/>
  <c r="D1040" i="18"/>
  <c r="D1041" i="18"/>
  <c r="D1042" i="18"/>
  <c r="D1043" i="18"/>
  <c r="D1044" i="18"/>
  <c r="D1045" i="18"/>
  <c r="D1046" i="18"/>
  <c r="D1047" i="18"/>
  <c r="D1048" i="18"/>
  <c r="D1049" i="18"/>
  <c r="D1050" i="18"/>
  <c r="D1051" i="18"/>
  <c r="D1052" i="18"/>
  <c r="D1053" i="18"/>
  <c r="D1054" i="18"/>
  <c r="D1055" i="18"/>
  <c r="D1056" i="18"/>
  <c r="D1057" i="18"/>
  <c r="D1058" i="18"/>
  <c r="D1059" i="18"/>
  <c r="D1060" i="18"/>
  <c r="D1061" i="18"/>
  <c r="D1062" i="18"/>
  <c r="D1063" i="18"/>
  <c r="D1064" i="18"/>
  <c r="D1065" i="18"/>
  <c r="D1066" i="18"/>
  <c r="D1067" i="18"/>
  <c r="D1068" i="18"/>
  <c r="D1069" i="18"/>
  <c r="D1070" i="18"/>
  <c r="D1071" i="18"/>
  <c r="D1072" i="18"/>
  <c r="D1073" i="18"/>
  <c r="D1074" i="18"/>
  <c r="D1075" i="18"/>
  <c r="D1076" i="18"/>
  <c r="D1077" i="18"/>
  <c r="D1078" i="18"/>
  <c r="D1079" i="18"/>
  <c r="D1080" i="18"/>
  <c r="D1081" i="18"/>
  <c r="D1082" i="18"/>
  <c r="D1083" i="18"/>
  <c r="D1084" i="18"/>
  <c r="D1085" i="18"/>
  <c r="D1086" i="18"/>
  <c r="D1087" i="18"/>
  <c r="D1088" i="18"/>
  <c r="D1089" i="18"/>
  <c r="D1090" i="18"/>
  <c r="D1091" i="18"/>
  <c r="D1092" i="18"/>
  <c r="D1093" i="18"/>
  <c r="D1094" i="18"/>
  <c r="D1095" i="18"/>
  <c r="D1096" i="18"/>
  <c r="D1097" i="18"/>
  <c r="D1098" i="18"/>
  <c r="D1099" i="18"/>
  <c r="D1100" i="18"/>
  <c r="D1101" i="18"/>
  <c r="D1102" i="18"/>
  <c r="D1103" i="18"/>
  <c r="D1104" i="18"/>
  <c r="D1105" i="18"/>
  <c r="D1106" i="18"/>
  <c r="D1107" i="18"/>
  <c r="D1108" i="18"/>
  <c r="D1109" i="18"/>
  <c r="D1110" i="18"/>
  <c r="D1111" i="18"/>
  <c r="D1112" i="18"/>
  <c r="D1113" i="18"/>
  <c r="D1114" i="18"/>
  <c r="D1115" i="18"/>
  <c r="D1116" i="18"/>
  <c r="D1117" i="18"/>
  <c r="D1118" i="18"/>
  <c r="D1119" i="18"/>
  <c r="D1120" i="18"/>
  <c r="D1121" i="18"/>
  <c r="D1122" i="18"/>
  <c r="D1123" i="18"/>
  <c r="D1124" i="18"/>
  <c r="D1125" i="18"/>
  <c r="D1126" i="18"/>
  <c r="D1127" i="18"/>
  <c r="D1128" i="18"/>
  <c r="D1129" i="18"/>
  <c r="D1130" i="18"/>
  <c r="D1131" i="18"/>
  <c r="D1132" i="18"/>
  <c r="D1133" i="18"/>
  <c r="D1134" i="18"/>
  <c r="D1135" i="18"/>
  <c r="D1136" i="18"/>
  <c r="D1137" i="18"/>
  <c r="D1138" i="18"/>
  <c r="D1139" i="18"/>
  <c r="D1140" i="18"/>
  <c r="D1141" i="18"/>
  <c r="D1142" i="18"/>
  <c r="D1143" i="18"/>
  <c r="D1144" i="18"/>
  <c r="D1145" i="18"/>
  <c r="D1146" i="18"/>
  <c r="D1147" i="18"/>
  <c r="D1148" i="18"/>
  <c r="D1149" i="18"/>
  <c r="D1150" i="18"/>
  <c r="D1151" i="18"/>
  <c r="D1152" i="18"/>
  <c r="D1153" i="18"/>
  <c r="D1154" i="18"/>
  <c r="D1155" i="18"/>
  <c r="D1156" i="18"/>
  <c r="D1157" i="18"/>
  <c r="D1158" i="18"/>
  <c r="D1159" i="18"/>
  <c r="D1160" i="18"/>
  <c r="D1161" i="18"/>
  <c r="D1162" i="18"/>
  <c r="D1163" i="18"/>
  <c r="D1164" i="18"/>
  <c r="D1165" i="18"/>
  <c r="D1166" i="18"/>
  <c r="D1167" i="18"/>
  <c r="D1168" i="18"/>
  <c r="D1169" i="18"/>
  <c r="D1170" i="18"/>
  <c r="D1171" i="18"/>
  <c r="D1172" i="18"/>
  <c r="D1173" i="18"/>
  <c r="D1174" i="18"/>
  <c r="D1175" i="18"/>
  <c r="D1176" i="18"/>
  <c r="D1177" i="18"/>
  <c r="D1178" i="18"/>
  <c r="D1179" i="18"/>
  <c r="D1180" i="18"/>
  <c r="D1181" i="18"/>
  <c r="D1182" i="18"/>
  <c r="D1183" i="18"/>
  <c r="D1184" i="18"/>
  <c r="D1185" i="18"/>
  <c r="D1186" i="18"/>
  <c r="D1187" i="18"/>
  <c r="D1188" i="18"/>
  <c r="D1189" i="18"/>
  <c r="D1190" i="18"/>
  <c r="D1191" i="18"/>
  <c r="D1192" i="18"/>
  <c r="D1193" i="18"/>
  <c r="D1194" i="18"/>
  <c r="D1195" i="18"/>
  <c r="D1196" i="18"/>
  <c r="D1197" i="18"/>
  <c r="D1198" i="18"/>
  <c r="D1199" i="18"/>
  <c r="D1200" i="18"/>
  <c r="D1201" i="18"/>
  <c r="D1202" i="18"/>
  <c r="D1203" i="18"/>
  <c r="D1204" i="18"/>
  <c r="D1205" i="18"/>
  <c r="D1206" i="18"/>
  <c r="D1207" i="18"/>
  <c r="D1208" i="18"/>
  <c r="D1209" i="18"/>
  <c r="D1210" i="18"/>
  <c r="D1211" i="18"/>
  <c r="D1212" i="18"/>
  <c r="D1213" i="18"/>
  <c r="D1214" i="18"/>
  <c r="D1215" i="18"/>
  <c r="D1216" i="18"/>
  <c r="D1217" i="18"/>
  <c r="D1218" i="18"/>
  <c r="D1219" i="18"/>
  <c r="D1220" i="18"/>
  <c r="D1221" i="18"/>
  <c r="D1222" i="18"/>
  <c r="D1223" i="18"/>
  <c r="D1224" i="18"/>
  <c r="D1225" i="18"/>
  <c r="D1226" i="18"/>
  <c r="D1227" i="18"/>
  <c r="D1228" i="18"/>
  <c r="D1229" i="18"/>
  <c r="D1230" i="18"/>
  <c r="D1231" i="18"/>
  <c r="D1232" i="18"/>
  <c r="D1233" i="18"/>
  <c r="D1234" i="18"/>
  <c r="D1235" i="18"/>
  <c r="D1236" i="18"/>
  <c r="D1237" i="18"/>
  <c r="D1238" i="18"/>
  <c r="D1239" i="18"/>
  <c r="D1240" i="18"/>
  <c r="D1241" i="18"/>
  <c r="D1242" i="18"/>
  <c r="D1243" i="18"/>
  <c r="D1244" i="18"/>
  <c r="D1245" i="18"/>
  <c r="D1246" i="18"/>
  <c r="D1247" i="18"/>
  <c r="D1248" i="18"/>
  <c r="D1249" i="18"/>
  <c r="D1250" i="18"/>
  <c r="D1251" i="18"/>
  <c r="D1252" i="18"/>
  <c r="D1253" i="18"/>
  <c r="D1254" i="18"/>
  <c r="D1255" i="18"/>
  <c r="D1256" i="18"/>
  <c r="D1257" i="18"/>
  <c r="D1258" i="18"/>
  <c r="D1259" i="18"/>
  <c r="D1260" i="18"/>
  <c r="D1261" i="18"/>
  <c r="D1262" i="18"/>
  <c r="D1263" i="18"/>
  <c r="D1264" i="18"/>
  <c r="D1265" i="18"/>
  <c r="D1266" i="18"/>
  <c r="D1267" i="18"/>
  <c r="D1268" i="18"/>
  <c r="D1269" i="18"/>
  <c r="D1270" i="18"/>
  <c r="D1271" i="18"/>
  <c r="D1272" i="18"/>
  <c r="D1273" i="18"/>
  <c r="D1274" i="18"/>
  <c r="D1275" i="18"/>
  <c r="D1276" i="18"/>
  <c r="D1277" i="18"/>
  <c r="D1278" i="18"/>
  <c r="D1279" i="18"/>
  <c r="D1280" i="18"/>
  <c r="D1281" i="18"/>
  <c r="D1282" i="18"/>
  <c r="D1283" i="18"/>
  <c r="D1284" i="18"/>
  <c r="D1285" i="18"/>
  <c r="D1286" i="18"/>
  <c r="D1287" i="18"/>
  <c r="D1288" i="18"/>
  <c r="D1289" i="18"/>
  <c r="D1290" i="18"/>
  <c r="D1291" i="18"/>
  <c r="D1292" i="18"/>
  <c r="D1293" i="18"/>
  <c r="D1294" i="18"/>
  <c r="D1295" i="18"/>
  <c r="D1296" i="18"/>
  <c r="D1297" i="18"/>
  <c r="D1298" i="18"/>
  <c r="D1299" i="18"/>
  <c r="D1300" i="18"/>
  <c r="D1301" i="18"/>
  <c r="D1302" i="18"/>
  <c r="D1303" i="18"/>
  <c r="D1304" i="18"/>
  <c r="D1305" i="18"/>
  <c r="D1306" i="18"/>
  <c r="D1307" i="18"/>
  <c r="D1308" i="18"/>
  <c r="D1309" i="18"/>
  <c r="D1310" i="18"/>
  <c r="D1311" i="18"/>
  <c r="D1312" i="18"/>
  <c r="D1313" i="18"/>
  <c r="D1314" i="18"/>
  <c r="D1315" i="18"/>
  <c r="D1316" i="18"/>
  <c r="D1317" i="18"/>
  <c r="D1318" i="18"/>
  <c r="D1319" i="18"/>
  <c r="D1320" i="18"/>
  <c r="D1321" i="18"/>
  <c r="D1322" i="18"/>
  <c r="D1323" i="18"/>
  <c r="D1324" i="18"/>
  <c r="D1325" i="18"/>
  <c r="D1326" i="18"/>
  <c r="D1327" i="18"/>
  <c r="D1328" i="18"/>
  <c r="D1329" i="18"/>
  <c r="D1330" i="18"/>
  <c r="D1331" i="18"/>
  <c r="D1332" i="18"/>
  <c r="D1333" i="18"/>
  <c r="D1334" i="18"/>
  <c r="D1335" i="18"/>
  <c r="D1336" i="18"/>
  <c r="D1337" i="18"/>
  <c r="D1338" i="18"/>
  <c r="D2450" i="18"/>
  <c r="D1340" i="18"/>
  <c r="D1341" i="18"/>
  <c r="D1342" i="18"/>
  <c r="D1343" i="18"/>
  <c r="D1344" i="18"/>
  <c r="D1345" i="18"/>
  <c r="D1346" i="18"/>
  <c r="D1347" i="18"/>
  <c r="D1348" i="18"/>
  <c r="D1349" i="18"/>
  <c r="D1350" i="18"/>
  <c r="D1351" i="18"/>
  <c r="D1352" i="18"/>
  <c r="D1353" i="18"/>
  <c r="D1354" i="18"/>
  <c r="D1355" i="18"/>
  <c r="D1356" i="18"/>
  <c r="D1357" i="18"/>
  <c r="D1358" i="18"/>
  <c r="D1359" i="18"/>
  <c r="D2481" i="18"/>
  <c r="D1361" i="18"/>
  <c r="D1362" i="18"/>
  <c r="D1363" i="18"/>
  <c r="D1364" i="18"/>
  <c r="D1365" i="18"/>
  <c r="D1366" i="18"/>
  <c r="D1367" i="18"/>
  <c r="D1368" i="18"/>
  <c r="D1369" i="18"/>
  <c r="D1370" i="18"/>
  <c r="D1371" i="18"/>
  <c r="D1372" i="18"/>
  <c r="D1373" i="18"/>
  <c r="D1374" i="18"/>
  <c r="D1375" i="18"/>
  <c r="D1376" i="18"/>
  <c r="D1377" i="18"/>
  <c r="D1378" i="18"/>
  <c r="D1379" i="18"/>
  <c r="D1380" i="18"/>
  <c r="D1381" i="18"/>
  <c r="D1382" i="18"/>
  <c r="D1383" i="18"/>
  <c r="D1384" i="18"/>
  <c r="D1385" i="18"/>
  <c r="D1386" i="18"/>
  <c r="D1387" i="18"/>
  <c r="D1388" i="18"/>
  <c r="D1389" i="18"/>
  <c r="D1390" i="18"/>
  <c r="D1391" i="18"/>
  <c r="D1392" i="18"/>
  <c r="D1393" i="18"/>
  <c r="D1394" i="18"/>
  <c r="D1395" i="18"/>
  <c r="D1396" i="18"/>
  <c r="D1397" i="18"/>
  <c r="D1398" i="18"/>
  <c r="D1399" i="18"/>
  <c r="D1400" i="18"/>
  <c r="D1401" i="18"/>
  <c r="D1402" i="18"/>
  <c r="D1403" i="18"/>
  <c r="D1404" i="18"/>
  <c r="D1405" i="18"/>
  <c r="D1406" i="18"/>
  <c r="D1407" i="18"/>
  <c r="D1408" i="18"/>
  <c r="D1409" i="18"/>
  <c r="D1410" i="18"/>
  <c r="D1411" i="18"/>
  <c r="D1412" i="18"/>
  <c r="D1413" i="18"/>
  <c r="D1414" i="18"/>
  <c r="D1415" i="18"/>
  <c r="D1416" i="18"/>
  <c r="D1417" i="18"/>
  <c r="D1418" i="18"/>
  <c r="D1419" i="18"/>
  <c r="D1420" i="18"/>
  <c r="D1421" i="18"/>
  <c r="D1422" i="18"/>
  <c r="D1423" i="18"/>
  <c r="D1424" i="18"/>
  <c r="D1425" i="18"/>
  <c r="D1426" i="18"/>
  <c r="D1427" i="18"/>
  <c r="D1428" i="18"/>
  <c r="D1429" i="18"/>
  <c r="D1430" i="18"/>
  <c r="D1431" i="18"/>
  <c r="D1432" i="18"/>
  <c r="D1433" i="18"/>
  <c r="D1434" i="18"/>
  <c r="D1435" i="18"/>
  <c r="D1436" i="18"/>
  <c r="D1437" i="18"/>
  <c r="D1438" i="18"/>
  <c r="D1439" i="18"/>
  <c r="D1440" i="18"/>
  <c r="D1441" i="18"/>
  <c r="D1442" i="18"/>
  <c r="D1443" i="18"/>
  <c r="D1444" i="18"/>
  <c r="D2604" i="18"/>
  <c r="D1446" i="18"/>
  <c r="D1447" i="18"/>
  <c r="D1448" i="18"/>
  <c r="D1449" i="18"/>
  <c r="D1450" i="18"/>
  <c r="D1451" i="18"/>
  <c r="D1452" i="18"/>
  <c r="D1453" i="18"/>
  <c r="D1454" i="18"/>
  <c r="D1455" i="18"/>
  <c r="D1456" i="18"/>
  <c r="D1457" i="18"/>
  <c r="D1458" i="18"/>
  <c r="D1459" i="18"/>
  <c r="D1460" i="18"/>
  <c r="D1461" i="18"/>
  <c r="D1462" i="18"/>
  <c r="D1463" i="18"/>
  <c r="D1464" i="18"/>
  <c r="D1465" i="18"/>
  <c r="D1466" i="18"/>
  <c r="D1467" i="18"/>
  <c r="D1468" i="18"/>
  <c r="D1469" i="18"/>
  <c r="D1470" i="18"/>
  <c r="D1471" i="18"/>
  <c r="D1472" i="18"/>
  <c r="D1473" i="18"/>
  <c r="D1474" i="18"/>
  <c r="D1475" i="18"/>
  <c r="D1476" i="18"/>
  <c r="D1477" i="18"/>
  <c r="D1478" i="18"/>
  <c r="D1479" i="18"/>
  <c r="D1480" i="18"/>
  <c r="D1481" i="18"/>
  <c r="D1482" i="18"/>
  <c r="D1483" i="18"/>
  <c r="D1484" i="18"/>
  <c r="D1485" i="18"/>
  <c r="D1486" i="18"/>
  <c r="D1487" i="18"/>
  <c r="D1488" i="18"/>
  <c r="D1489" i="18"/>
  <c r="D1490" i="18"/>
  <c r="D1491" i="18"/>
  <c r="D1492" i="18"/>
  <c r="D1493" i="18"/>
  <c r="D1494" i="18"/>
  <c r="D1495" i="18"/>
  <c r="D1496" i="18"/>
  <c r="D1497" i="18"/>
  <c r="D1498" i="18"/>
  <c r="D1499" i="18"/>
  <c r="D1500" i="18"/>
  <c r="D1501" i="18"/>
  <c r="D1502" i="18"/>
  <c r="D1503" i="18"/>
  <c r="D1504" i="18"/>
  <c r="D1505" i="18"/>
  <c r="D1506" i="18"/>
  <c r="D1507" i="18"/>
  <c r="D1508" i="18"/>
  <c r="D1509" i="18"/>
  <c r="D1510" i="18"/>
  <c r="D1511" i="18"/>
  <c r="D1512" i="18"/>
  <c r="D1513" i="18"/>
  <c r="D1514" i="18"/>
  <c r="D1515" i="18"/>
  <c r="D1516" i="18"/>
  <c r="D1517" i="18"/>
  <c r="D1518" i="18"/>
  <c r="D1519" i="18"/>
  <c r="D1520" i="18"/>
  <c r="D1521" i="18"/>
  <c r="D1522" i="18"/>
  <c r="D1523" i="18"/>
  <c r="D1524" i="18"/>
  <c r="D1525" i="18"/>
  <c r="D1526" i="18"/>
  <c r="D1527" i="18"/>
  <c r="D1528" i="18"/>
  <c r="D1529" i="18"/>
  <c r="D1530" i="18"/>
  <c r="D1531" i="18"/>
  <c r="D1532" i="18"/>
  <c r="D1533" i="18"/>
  <c r="D1534" i="18"/>
  <c r="D1535" i="18"/>
  <c r="D1536" i="18"/>
  <c r="D1537" i="18"/>
  <c r="D1538" i="18"/>
  <c r="D1539" i="18"/>
  <c r="D1540" i="18"/>
  <c r="D1541" i="18"/>
  <c r="D1542" i="18"/>
  <c r="D1543" i="18"/>
  <c r="D1544" i="18"/>
  <c r="D1545" i="18"/>
  <c r="D1546" i="18"/>
  <c r="D1547" i="18"/>
  <c r="D1548" i="18"/>
  <c r="D1549" i="18"/>
  <c r="D1550" i="18"/>
  <c r="D1551" i="18"/>
  <c r="D1552" i="18"/>
  <c r="D1553" i="18"/>
  <c r="D1554" i="18"/>
  <c r="D1555" i="18"/>
  <c r="D1556" i="18"/>
  <c r="D1557" i="18"/>
  <c r="D1558" i="18"/>
  <c r="D1559" i="18"/>
  <c r="D1560" i="18"/>
  <c r="D1561" i="18"/>
  <c r="D1562" i="18"/>
  <c r="D1563" i="18"/>
  <c r="D1564" i="18"/>
  <c r="D1565" i="18"/>
  <c r="D1566" i="18"/>
  <c r="D1567" i="18"/>
  <c r="D1568" i="18"/>
  <c r="D1569" i="18"/>
  <c r="D1570" i="18"/>
  <c r="D2636" i="18"/>
  <c r="D1572" i="18"/>
  <c r="D1573" i="18"/>
  <c r="D1574" i="18"/>
  <c r="D1575" i="18"/>
  <c r="D1576" i="18"/>
  <c r="D1577" i="18"/>
  <c r="D1578" i="18"/>
  <c r="D1579" i="18"/>
  <c r="D1580" i="18"/>
  <c r="D1581" i="18"/>
  <c r="D1582" i="18"/>
  <c r="D1583" i="18"/>
  <c r="D1584" i="18"/>
  <c r="D1585" i="18"/>
  <c r="D1586" i="18"/>
  <c r="D1587" i="18"/>
  <c r="D1588" i="18"/>
  <c r="D1589" i="18"/>
  <c r="D1590" i="18"/>
  <c r="D1591" i="18"/>
  <c r="D1592" i="18"/>
  <c r="D1593" i="18"/>
  <c r="D1594" i="18"/>
  <c r="D1595" i="18"/>
  <c r="D1596" i="18"/>
  <c r="D1597" i="18"/>
  <c r="D1598" i="18"/>
  <c r="D1599" i="18"/>
  <c r="D1600" i="18"/>
  <c r="D1601" i="18"/>
  <c r="D1602" i="18"/>
  <c r="D1603" i="18"/>
  <c r="D1604" i="18"/>
  <c r="D1605" i="18"/>
  <c r="D1606" i="18"/>
  <c r="D1607" i="18"/>
  <c r="D1608" i="18"/>
  <c r="D1609" i="18"/>
  <c r="D1610" i="18"/>
  <c r="D1611" i="18"/>
  <c r="D1612" i="18"/>
  <c r="D1613" i="18"/>
  <c r="D1614" i="18"/>
  <c r="D1615" i="18"/>
  <c r="D1616" i="18"/>
  <c r="D1617" i="18"/>
  <c r="D1618" i="18"/>
  <c r="D1619" i="18"/>
  <c r="D1620" i="18"/>
  <c r="D1621" i="18"/>
  <c r="D1622" i="18"/>
  <c r="D1623" i="18"/>
  <c r="D1624" i="18"/>
  <c r="D1625" i="18"/>
  <c r="D1626" i="18"/>
  <c r="D1627" i="18"/>
  <c r="D1628" i="18"/>
  <c r="D1629" i="18"/>
  <c r="D1630" i="18"/>
  <c r="D1631" i="18"/>
  <c r="D1632" i="18"/>
  <c r="D1633" i="18"/>
  <c r="D1634" i="18"/>
  <c r="D1635" i="18"/>
  <c r="D1636" i="18"/>
  <c r="D1637" i="18"/>
  <c r="D1638" i="18"/>
  <c r="D1639" i="18"/>
  <c r="D1640" i="18"/>
  <c r="D1641" i="18"/>
  <c r="D1642" i="18"/>
  <c r="D1643" i="18"/>
  <c r="D1644" i="18"/>
  <c r="D1645" i="18"/>
  <c r="D1646" i="18"/>
  <c r="D1647" i="18"/>
  <c r="D1648" i="18"/>
  <c r="D1649" i="18"/>
  <c r="D1650" i="18"/>
  <c r="D1651" i="18"/>
  <c r="D1652" i="18"/>
  <c r="D1653" i="18"/>
  <c r="D1654" i="18"/>
  <c r="D1655" i="18"/>
  <c r="D1656" i="18"/>
  <c r="D1657" i="18"/>
  <c r="D1658" i="18"/>
  <c r="D1659" i="18"/>
  <c r="D1660" i="18"/>
  <c r="D1661" i="18"/>
  <c r="D1662" i="18"/>
  <c r="D1663" i="18"/>
  <c r="D1664" i="18"/>
  <c r="D1665" i="18"/>
  <c r="D1666" i="18"/>
  <c r="D1667" i="18"/>
  <c r="D1668" i="18"/>
  <c r="D1669" i="18"/>
  <c r="D1670" i="18"/>
  <c r="D1671" i="18"/>
  <c r="D1672" i="18"/>
  <c r="D1673" i="18"/>
  <c r="D1674" i="18"/>
  <c r="D1675" i="18"/>
  <c r="D1676" i="18"/>
  <c r="D1677" i="18"/>
  <c r="D1678" i="18"/>
  <c r="D1679" i="18"/>
  <c r="D1680" i="18"/>
  <c r="D1681" i="18"/>
  <c r="D1682" i="18"/>
  <c r="D1683" i="18"/>
  <c r="D1684" i="18"/>
  <c r="D1685" i="18"/>
  <c r="D1686" i="18"/>
  <c r="D1687" i="18"/>
  <c r="D1688" i="18"/>
  <c r="D1689" i="18"/>
  <c r="D1690" i="18"/>
  <c r="D1691" i="18"/>
  <c r="D1692" i="18"/>
  <c r="D1693" i="18"/>
  <c r="D1694" i="18"/>
  <c r="D1695" i="18"/>
  <c r="D1696" i="18"/>
  <c r="D1697" i="18"/>
  <c r="D1698" i="18"/>
  <c r="D1699" i="18"/>
  <c r="D1700" i="18"/>
  <c r="D1701" i="18"/>
  <c r="D1702" i="18"/>
  <c r="D1703" i="18"/>
  <c r="D1704" i="18"/>
  <c r="D1705" i="18"/>
  <c r="D1706" i="18"/>
  <c r="D1707" i="18"/>
  <c r="D1708" i="18"/>
  <c r="D1709" i="18"/>
  <c r="D1710" i="18"/>
  <c r="D1711" i="18"/>
  <c r="D1712" i="18"/>
  <c r="D1713" i="18"/>
  <c r="D1714" i="18"/>
  <c r="D1715" i="18"/>
  <c r="D1716" i="18"/>
  <c r="D1717" i="18"/>
  <c r="D1718" i="18"/>
  <c r="D1719" i="18"/>
  <c r="D1720" i="18"/>
  <c r="D1721" i="18"/>
  <c r="D1722" i="18"/>
  <c r="D1723" i="18"/>
  <c r="D1724" i="18"/>
  <c r="D1725" i="18"/>
  <c r="D1726" i="18"/>
  <c r="D1727" i="18"/>
  <c r="D1728" i="18"/>
  <c r="D1729" i="18"/>
  <c r="D1730" i="18"/>
  <c r="D1731" i="18"/>
  <c r="D1732" i="18"/>
  <c r="D1733" i="18"/>
  <c r="D1734" i="18"/>
  <c r="D1735" i="18"/>
  <c r="D1736" i="18"/>
  <c r="D1737" i="18"/>
  <c r="D1738" i="18"/>
  <c r="D1739" i="18"/>
  <c r="D2642" i="18"/>
  <c r="D1741" i="18"/>
  <c r="D1742" i="18"/>
  <c r="D1743" i="18"/>
  <c r="D1744" i="18"/>
  <c r="D1745" i="18"/>
  <c r="D1746" i="18"/>
  <c r="D1747" i="18"/>
  <c r="D1748" i="18"/>
  <c r="D1749" i="18"/>
  <c r="D1750" i="18"/>
  <c r="D1751" i="18"/>
  <c r="D1752" i="18"/>
  <c r="D1753" i="18"/>
  <c r="D1754" i="18"/>
  <c r="D1755" i="18"/>
  <c r="D1756" i="18"/>
  <c r="D1757" i="18"/>
  <c r="D1758" i="18"/>
  <c r="D1759" i="18"/>
  <c r="D1760" i="18"/>
  <c r="D1761" i="18"/>
  <c r="D1762" i="18"/>
  <c r="D1763" i="18"/>
  <c r="D1764" i="18"/>
  <c r="D1765" i="18"/>
  <c r="D1766" i="18"/>
  <c r="D1767" i="18"/>
  <c r="D1768" i="18"/>
  <c r="D1769" i="18"/>
  <c r="D1770" i="18"/>
  <c r="D1771" i="18"/>
  <c r="D1772" i="18"/>
  <c r="D1773" i="18"/>
  <c r="D1774" i="18"/>
  <c r="D1775" i="18"/>
  <c r="D1776" i="18"/>
  <c r="D1777" i="18"/>
  <c r="D1778" i="18"/>
  <c r="D1779" i="18"/>
  <c r="D1780" i="18"/>
  <c r="D1781" i="18"/>
  <c r="D1782" i="18"/>
  <c r="D1783" i="18"/>
  <c r="D1784" i="18"/>
  <c r="D1785" i="18"/>
  <c r="D1786" i="18"/>
  <c r="D1787" i="18"/>
  <c r="D1788" i="18"/>
  <c r="D1789" i="18"/>
  <c r="D1790" i="18"/>
  <c r="D1791" i="18"/>
  <c r="D1792" i="18"/>
  <c r="D1793" i="18"/>
  <c r="D1794" i="18"/>
  <c r="D1795" i="18"/>
  <c r="D1796" i="18"/>
  <c r="D1797" i="18"/>
  <c r="D1798" i="18"/>
  <c r="D1799" i="18"/>
  <c r="D1800" i="18"/>
  <c r="D1801" i="18"/>
  <c r="D1802" i="18"/>
  <c r="D1803" i="18"/>
  <c r="D1804" i="18"/>
  <c r="D1805" i="18"/>
  <c r="D1806" i="18"/>
  <c r="D1807" i="18"/>
  <c r="D1808" i="18"/>
  <c r="D1809" i="18"/>
  <c r="D1810" i="18"/>
  <c r="D1811" i="18"/>
  <c r="D1812" i="18"/>
  <c r="D1813" i="18"/>
  <c r="D1814" i="18"/>
  <c r="D1815" i="18"/>
  <c r="D1816" i="18"/>
  <c r="D1817" i="18"/>
  <c r="D1818" i="18"/>
  <c r="D1819" i="18"/>
  <c r="D1820" i="18"/>
  <c r="D1821" i="18"/>
  <c r="D1822" i="18"/>
  <c r="D1823" i="18"/>
  <c r="D1824" i="18"/>
  <c r="D1825" i="18"/>
  <c r="D1826" i="18"/>
  <c r="D1827" i="18"/>
  <c r="D1828" i="18"/>
  <c r="D1829" i="18"/>
  <c r="D1830" i="18"/>
  <c r="D1831" i="18"/>
  <c r="D1832" i="18"/>
  <c r="D1833" i="18"/>
  <c r="D1834" i="18"/>
  <c r="D1835" i="18"/>
  <c r="D1836" i="18"/>
  <c r="D1837" i="18"/>
  <c r="D1838" i="18"/>
  <c r="D1839" i="18"/>
  <c r="D1840" i="18"/>
  <c r="D1841" i="18"/>
  <c r="D1842" i="18"/>
  <c r="D1843" i="18"/>
  <c r="D1844" i="18"/>
  <c r="D1845" i="18"/>
  <c r="D1846" i="18"/>
  <c r="D1847" i="18"/>
  <c r="D1848" i="18"/>
  <c r="D1849" i="18"/>
  <c r="D1850" i="18"/>
  <c r="D1851" i="18"/>
  <c r="D1852" i="18"/>
  <c r="D1853" i="18"/>
  <c r="D1854" i="18"/>
  <c r="D1855" i="18"/>
  <c r="D1856" i="18"/>
  <c r="D1857" i="18"/>
  <c r="D1858" i="18"/>
  <c r="D1859" i="18"/>
  <c r="D25" i="18"/>
  <c r="D1861" i="18"/>
  <c r="D1862" i="18"/>
  <c r="D1863" i="18"/>
  <c r="D1864" i="18"/>
  <c r="D1865" i="18"/>
  <c r="D1866" i="18"/>
  <c r="D1867" i="18"/>
  <c r="D1868" i="18"/>
  <c r="D1869" i="18"/>
  <c r="D1870" i="18"/>
  <c r="D1871" i="18"/>
  <c r="D1872" i="18"/>
  <c r="D1873" i="18"/>
  <c r="D1874" i="18"/>
  <c r="D1875" i="18"/>
  <c r="D1876" i="18"/>
  <c r="D1877" i="18"/>
  <c r="D1878" i="18"/>
  <c r="D1879" i="18"/>
  <c r="D1880" i="18"/>
  <c r="D1881" i="18"/>
  <c r="D1882" i="18"/>
  <c r="D1883" i="18"/>
  <c r="D1884" i="18"/>
  <c r="D1885" i="18"/>
  <c r="D1886" i="18"/>
  <c r="D1887" i="18"/>
  <c r="D1888" i="18"/>
  <c r="D1889" i="18"/>
  <c r="D1890" i="18"/>
  <c r="D1891" i="18"/>
  <c r="D1892" i="18"/>
  <c r="D1893" i="18"/>
  <c r="D1894" i="18"/>
  <c r="D1895" i="18"/>
  <c r="D1896" i="18"/>
  <c r="D1897" i="18"/>
  <c r="D1898" i="18"/>
  <c r="D1899" i="18"/>
  <c r="D1900" i="18"/>
  <c r="D2347" i="18"/>
  <c r="D1902" i="18"/>
  <c r="D1903" i="18"/>
  <c r="D1904" i="18"/>
  <c r="D1905" i="18"/>
  <c r="D1906" i="18"/>
  <c r="D1907" i="18"/>
  <c r="D1908" i="18"/>
  <c r="D1909" i="18"/>
  <c r="D1910" i="18"/>
  <c r="D1911" i="18"/>
  <c r="D1912" i="18"/>
  <c r="D1913" i="18"/>
  <c r="D1914" i="18"/>
  <c r="D1915" i="18"/>
  <c r="D1916" i="18"/>
  <c r="D1917" i="18"/>
  <c r="D1918" i="18"/>
  <c r="D1919" i="18"/>
  <c r="D1920" i="18"/>
  <c r="D1921" i="18"/>
  <c r="D1922" i="18"/>
  <c r="D1923" i="18"/>
  <c r="D1924" i="18"/>
  <c r="D1925" i="18"/>
  <c r="D1926" i="18"/>
  <c r="D1927" i="18"/>
  <c r="D1928" i="18"/>
  <c r="D1929" i="18"/>
  <c r="D1930" i="18"/>
  <c r="D1931" i="18"/>
  <c r="D1932" i="18"/>
  <c r="D1933" i="18"/>
  <c r="D1934" i="18"/>
  <c r="D1935" i="18"/>
  <c r="D1936" i="18"/>
  <c r="D1937" i="18"/>
  <c r="D1938" i="18"/>
  <c r="D1939" i="18"/>
  <c r="D1940" i="18"/>
  <c r="D1941" i="18"/>
  <c r="D188" i="18"/>
  <c r="D1943" i="18"/>
  <c r="D1944" i="18"/>
  <c r="D1945" i="18"/>
  <c r="D1946" i="18"/>
  <c r="D1947" i="18"/>
  <c r="D1948" i="18"/>
  <c r="D1949" i="18"/>
  <c r="D1950" i="18"/>
  <c r="D1951" i="18"/>
  <c r="D1952" i="18"/>
  <c r="D1953" i="18"/>
  <c r="D1954" i="18"/>
  <c r="D1955" i="18"/>
  <c r="D1956" i="18"/>
  <c r="D1957" i="18"/>
  <c r="D1958" i="18"/>
  <c r="D1959" i="18"/>
  <c r="D1960" i="18"/>
  <c r="D1961" i="18"/>
  <c r="D1962" i="18"/>
  <c r="D1963" i="18"/>
  <c r="D1964" i="18"/>
  <c r="D1965" i="18"/>
  <c r="D1966" i="18"/>
  <c r="D1967" i="18"/>
  <c r="D1968" i="18"/>
  <c r="D1969" i="18"/>
  <c r="D1970" i="18"/>
  <c r="D1971" i="18"/>
  <c r="D1972" i="18"/>
  <c r="D1973" i="18"/>
  <c r="D1974" i="18"/>
  <c r="D1975" i="18"/>
  <c r="D1976" i="18"/>
  <c r="D1977" i="18"/>
  <c r="D1978" i="18"/>
  <c r="D1979" i="18"/>
  <c r="D1980" i="18"/>
  <c r="D1981" i="18"/>
  <c r="D1982" i="18"/>
  <c r="D1983" i="18"/>
  <c r="D1984" i="18"/>
  <c r="D1985" i="18"/>
  <c r="D1986" i="18"/>
  <c r="D1987" i="18"/>
  <c r="D1988" i="18"/>
  <c r="D1989" i="18"/>
  <c r="D1990" i="18"/>
  <c r="D1991" i="18"/>
  <c r="D1992" i="18"/>
  <c r="D1993" i="18"/>
  <c r="D1994" i="18"/>
  <c r="D1995" i="18"/>
  <c r="D1996" i="18"/>
  <c r="D1997" i="18"/>
  <c r="D1998" i="18"/>
  <c r="D1999" i="18"/>
  <c r="D2000" i="18"/>
  <c r="D2001" i="18"/>
  <c r="D2002" i="18"/>
  <c r="D2003" i="18"/>
  <c r="D2004" i="18"/>
  <c r="D2005" i="18"/>
  <c r="D2006" i="18"/>
  <c r="D2007" i="18"/>
  <c r="D2008" i="18"/>
  <c r="D2009" i="18"/>
  <c r="D2010" i="18"/>
  <c r="D2011" i="18"/>
  <c r="D2012" i="18"/>
  <c r="D2013" i="18"/>
  <c r="D2014" i="18"/>
  <c r="D2015" i="18"/>
  <c r="D2016" i="18"/>
  <c r="D2017" i="18"/>
  <c r="D2018" i="18"/>
  <c r="D2019" i="18"/>
  <c r="D2020" i="18"/>
  <c r="D2021" i="18"/>
  <c r="D2022" i="18"/>
  <c r="D2023" i="18"/>
  <c r="D2024" i="18"/>
  <c r="D2025" i="18"/>
  <c r="D2026" i="18"/>
  <c r="D2027" i="18"/>
  <c r="D2028" i="18"/>
  <c r="D2029" i="18"/>
  <c r="D2030" i="18"/>
  <c r="D2031" i="18"/>
  <c r="D2032" i="18"/>
  <c r="D2033" i="18"/>
  <c r="D2034" i="18"/>
  <c r="D2035" i="18"/>
  <c r="D2036" i="18"/>
  <c r="D2037" i="18"/>
  <c r="D2038" i="18"/>
  <c r="D2039" i="18"/>
  <c r="D2040" i="18"/>
  <c r="D2041" i="18"/>
  <c r="D2042" i="18"/>
  <c r="D2043" i="18"/>
  <c r="D2044" i="18"/>
  <c r="D2045" i="18"/>
  <c r="D2046" i="18"/>
  <c r="D2047" i="18"/>
  <c r="D2048" i="18"/>
  <c r="D2049" i="18"/>
  <c r="D2050" i="18"/>
  <c r="D2051" i="18"/>
  <c r="D2052" i="18"/>
  <c r="D2053" i="18"/>
  <c r="D2054" i="18"/>
  <c r="D2055" i="18"/>
  <c r="D2056" i="18"/>
  <c r="D2057" i="18"/>
  <c r="D2058" i="18"/>
  <c r="D2059" i="18"/>
  <c r="D2060" i="18"/>
  <c r="D2061" i="18"/>
  <c r="D2062" i="18"/>
  <c r="D2063" i="18"/>
  <c r="D2064" i="18"/>
  <c r="D2065" i="18"/>
  <c r="D2066" i="18"/>
  <c r="D2067" i="18"/>
  <c r="D2068" i="18"/>
  <c r="D2069" i="18"/>
  <c r="D2070" i="18"/>
  <c r="D2071" i="18"/>
  <c r="D2072" i="18"/>
  <c r="D2073" i="18"/>
  <c r="D2074" i="18"/>
  <c r="D2075" i="18"/>
  <c r="D2076" i="18"/>
  <c r="D2077" i="18"/>
  <c r="D2078" i="18"/>
  <c r="D2079" i="18"/>
  <c r="D2080" i="18"/>
  <c r="D2081" i="18"/>
  <c r="D2082" i="18"/>
  <c r="D2083" i="18"/>
  <c r="D2715" i="18"/>
  <c r="D2085" i="18"/>
  <c r="D2086" i="18"/>
  <c r="D2087" i="18"/>
  <c r="D2088" i="18"/>
  <c r="D2089" i="18"/>
  <c r="D2090" i="18"/>
  <c r="D2091" i="18"/>
  <c r="D2092" i="18"/>
  <c r="D2093" i="18"/>
  <c r="D2094" i="18"/>
  <c r="D2095" i="18"/>
  <c r="D2096" i="18"/>
  <c r="D2097" i="18"/>
  <c r="D2098" i="18"/>
  <c r="D2099" i="18"/>
  <c r="D2100" i="18"/>
  <c r="D2101" i="18"/>
  <c r="D2102" i="18"/>
  <c r="D2103" i="18"/>
  <c r="D2104" i="18"/>
  <c r="D2084" i="18"/>
  <c r="D2106" i="18"/>
  <c r="D2107" i="18"/>
  <c r="D2108" i="18"/>
  <c r="D2109" i="18"/>
  <c r="D2110" i="18"/>
  <c r="D2111" i="18"/>
  <c r="D2112" i="18"/>
  <c r="D2113" i="18"/>
  <c r="D2114" i="18"/>
  <c r="D2115" i="18"/>
  <c r="D2116" i="18"/>
  <c r="D2117" i="18"/>
  <c r="D2118" i="18"/>
  <c r="D2119" i="18"/>
  <c r="D2120" i="18"/>
  <c r="D2121" i="18"/>
  <c r="D2122" i="18"/>
  <c r="D2123" i="18"/>
  <c r="D2124" i="18"/>
  <c r="D2125" i="18"/>
  <c r="D2126" i="18"/>
  <c r="D2127" i="18"/>
  <c r="D2128" i="18"/>
  <c r="D2129" i="18"/>
  <c r="D2130" i="18"/>
  <c r="D2131" i="18"/>
  <c r="D2132" i="18"/>
  <c r="D2133" i="18"/>
  <c r="D2134" i="18"/>
  <c r="D2135" i="18"/>
  <c r="D2136" i="18"/>
  <c r="D2137" i="18"/>
  <c r="D2138" i="18"/>
  <c r="D2139" i="18"/>
  <c r="D2140" i="18"/>
  <c r="D2141" i="18"/>
  <c r="D2142" i="18"/>
  <c r="D2143" i="18"/>
  <c r="D2144" i="18"/>
  <c r="D2145" i="18"/>
  <c r="D2146" i="18"/>
  <c r="D2147" i="18"/>
  <c r="D2148" i="18"/>
  <c r="D2149" i="18"/>
  <c r="D2150" i="18"/>
  <c r="D2151" i="18"/>
  <c r="D2152" i="18"/>
  <c r="D2643" i="18"/>
  <c r="D2154" i="18"/>
  <c r="D2155" i="18"/>
  <c r="D2156" i="18"/>
  <c r="D2157" i="18"/>
  <c r="D2158" i="18"/>
  <c r="D2159" i="18"/>
  <c r="D2160" i="18"/>
  <c r="D2161" i="18"/>
  <c r="D2162" i="18"/>
  <c r="D2163" i="18"/>
  <c r="D2164" i="18"/>
  <c r="D2165" i="18"/>
  <c r="D2166" i="18"/>
  <c r="D2167" i="18"/>
  <c r="D2168" i="18"/>
  <c r="D2169" i="18"/>
  <c r="D2170" i="18"/>
  <c r="D2171" i="18"/>
  <c r="D2172" i="18"/>
  <c r="D2173" i="18"/>
  <c r="D2174" i="18"/>
  <c r="D2175" i="18"/>
  <c r="D2176" i="18"/>
  <c r="D2177" i="18"/>
  <c r="D2178" i="18"/>
  <c r="D2179" i="18"/>
  <c r="D2180" i="18"/>
  <c r="D2181" i="18"/>
  <c r="D2182" i="18"/>
  <c r="D2183" i="18"/>
  <c r="D2184" i="18"/>
  <c r="D2185" i="18"/>
  <c r="D2186" i="18"/>
  <c r="D2187" i="18"/>
  <c r="D2188" i="18"/>
  <c r="D2189" i="18"/>
  <c r="D2190" i="18"/>
  <c r="D2191" i="18"/>
  <c r="D2192" i="18"/>
  <c r="D2193" i="18"/>
  <c r="D2194" i="18"/>
  <c r="D2195" i="18"/>
  <c r="D2196" i="18"/>
  <c r="D2197" i="18"/>
  <c r="D2198" i="18"/>
  <c r="D2199" i="18"/>
  <c r="D2200" i="18"/>
  <c r="D2201" i="18"/>
  <c r="D2202" i="18"/>
  <c r="D2203" i="18"/>
  <c r="D2204" i="18"/>
  <c r="D2205" i="18"/>
  <c r="D2206" i="18"/>
  <c r="D2207" i="18"/>
  <c r="D2208" i="18"/>
  <c r="D2209" i="18"/>
  <c r="D2210" i="18"/>
  <c r="D2211" i="18"/>
  <c r="D2212" i="18"/>
  <c r="D2213" i="18"/>
  <c r="D2214" i="18"/>
  <c r="D2215" i="18"/>
  <c r="D2216" i="18"/>
  <c r="D2217" i="18"/>
  <c r="D2218" i="18"/>
  <c r="D2219" i="18"/>
  <c r="D1860" i="18"/>
  <c r="D2221" i="18"/>
  <c r="D2222" i="18"/>
  <c r="D2223" i="18"/>
  <c r="D2224" i="18"/>
  <c r="D2225" i="18"/>
  <c r="D2226" i="18"/>
  <c r="D2227" i="18"/>
  <c r="D2228" i="18"/>
  <c r="D2229" i="18"/>
  <c r="D2230" i="18"/>
  <c r="D2231" i="18"/>
  <c r="D2232" i="18"/>
  <c r="D2233" i="18"/>
  <c r="D2234" i="18"/>
  <c r="D2235" i="18"/>
  <c r="D2236" i="18"/>
  <c r="D2237" i="18"/>
  <c r="D2238" i="18"/>
  <c r="D2239" i="18"/>
  <c r="D2240" i="18"/>
  <c r="D2241" i="18"/>
  <c r="D2242" i="18"/>
  <c r="D2243" i="18"/>
  <c r="D2244" i="18"/>
  <c r="D2245" i="18"/>
  <c r="D2246" i="18"/>
  <c r="D2247" i="18"/>
  <c r="D2248" i="18"/>
  <c r="D2249" i="18"/>
  <c r="D2250" i="18"/>
  <c r="D2251" i="18"/>
  <c r="D2252" i="18"/>
  <c r="D2253" i="18"/>
  <c r="D2254" i="18"/>
  <c r="D2255" i="18"/>
  <c r="D2256" i="18"/>
  <c r="D2257" i="18"/>
  <c r="D2258" i="18"/>
  <c r="D2259" i="18"/>
  <c r="D2260" i="18"/>
  <c r="D2261" i="18"/>
  <c r="D2262" i="18"/>
  <c r="D2263" i="18"/>
  <c r="D2264" i="18"/>
  <c r="D2265" i="18"/>
  <c r="D2266" i="18"/>
  <c r="D2267" i="18"/>
  <c r="D2268" i="18"/>
  <c r="D2269" i="18"/>
  <c r="D2270" i="18"/>
  <c r="D2271" i="18"/>
  <c r="D2272" i="18"/>
  <c r="D2273" i="18"/>
  <c r="D2274" i="18"/>
  <c r="D2275" i="18"/>
  <c r="D2276" i="18"/>
  <c r="D2277" i="18"/>
  <c r="D2278" i="18"/>
  <c r="D2279" i="18"/>
  <c r="D2280" i="18"/>
  <c r="D2281" i="18"/>
  <c r="D2282" i="18"/>
  <c r="D2283" i="18"/>
  <c r="D2284" i="18"/>
  <c r="D2285" i="18"/>
  <c r="D2286" i="18"/>
  <c r="D2287" i="18"/>
  <c r="D2288" i="18"/>
  <c r="D2289" i="18"/>
  <c r="D2290" i="18"/>
  <c r="D2291" i="18"/>
  <c r="D2292" i="18"/>
  <c r="D2293" i="18"/>
  <c r="D2294" i="18"/>
  <c r="D2295" i="18"/>
  <c r="D2296" i="18"/>
  <c r="D2297" i="18"/>
  <c r="D2298" i="18"/>
  <c r="D2299" i="18"/>
  <c r="D2300" i="18"/>
  <c r="D2301" i="18"/>
  <c r="D2302" i="18"/>
  <c r="D2303" i="18"/>
  <c r="D2304" i="18"/>
  <c r="D2305" i="18"/>
  <c r="D2306" i="18"/>
  <c r="D2307" i="18"/>
  <c r="D2308" i="18"/>
  <c r="D2309" i="18"/>
  <c r="D2310" i="18"/>
  <c r="D2311" i="18"/>
  <c r="D2312" i="18"/>
  <c r="D2313" i="18"/>
  <c r="D2314" i="18"/>
  <c r="D2315" i="18"/>
  <c r="D2316" i="18"/>
  <c r="D2317" i="18"/>
  <c r="D2318" i="18"/>
  <c r="D2319" i="18"/>
  <c r="D2320" i="18"/>
  <c r="D2321" i="18"/>
  <c r="D2322" i="18"/>
  <c r="D2323" i="18"/>
  <c r="D2324" i="18"/>
  <c r="D2325" i="18"/>
  <c r="D2326" i="18"/>
  <c r="D2327" i="18"/>
  <c r="D2328" i="18"/>
  <c r="D2329" i="18"/>
  <c r="D2330" i="18"/>
  <c r="D2331" i="18"/>
  <c r="D2332" i="18"/>
  <c r="D2333" i="18"/>
  <c r="D2334" i="18"/>
  <c r="D413" i="18"/>
  <c r="D2336" i="18"/>
  <c r="D2337" i="18"/>
  <c r="D2338" i="18"/>
  <c r="D2339" i="18"/>
  <c r="D2340" i="18"/>
  <c r="D2341" i="18"/>
  <c r="D2342" i="18"/>
  <c r="D2343" i="18"/>
  <c r="D2344" i="18"/>
  <c r="D2345" i="18"/>
  <c r="D2346" i="18"/>
  <c r="D1445" i="18"/>
  <c r="D2348" i="18"/>
  <c r="D2349" i="18"/>
  <c r="D2350" i="18"/>
  <c r="D2351" i="18"/>
  <c r="D2352" i="18"/>
  <c r="D2353" i="18"/>
  <c r="D2354" i="18"/>
  <c r="D2355" i="18"/>
  <c r="D2356" i="18"/>
  <c r="D2357" i="18"/>
  <c r="D2358" i="18"/>
  <c r="D2359" i="18"/>
  <c r="D2360" i="18"/>
  <c r="D2361" i="18"/>
  <c r="D2362" i="18"/>
  <c r="D2363" i="18"/>
  <c r="D2364" i="18"/>
  <c r="D2365" i="18"/>
  <c r="D2366" i="18"/>
  <c r="D2367" i="18"/>
  <c r="D2368" i="18"/>
  <c r="D2369" i="18"/>
  <c r="D2370" i="18"/>
  <c r="D2371" i="18"/>
  <c r="D2372" i="18"/>
  <c r="D2373" i="18"/>
  <c r="D2374" i="18"/>
  <c r="D2375" i="18"/>
  <c r="D2376" i="18"/>
  <c r="D2377" i="18"/>
  <c r="D2378" i="18"/>
  <c r="D2379" i="18"/>
  <c r="D2380" i="18"/>
  <c r="D2381" i="18"/>
  <c r="D2382" i="18"/>
  <c r="D2383" i="18"/>
  <c r="D2384" i="18"/>
  <c r="D2385" i="18"/>
  <c r="D2386" i="18"/>
  <c r="D2387" i="18"/>
  <c r="D2388" i="18"/>
  <c r="D2389" i="18"/>
  <c r="D2390" i="18"/>
  <c r="D2391" i="18"/>
  <c r="D2392" i="18"/>
  <c r="D2393" i="18"/>
  <c r="D2394" i="18"/>
  <c r="D2395" i="18"/>
  <c r="D2396" i="18"/>
  <c r="D2397" i="18"/>
  <c r="D2398" i="18"/>
  <c r="D2399" i="18"/>
  <c r="D2400" i="18"/>
  <c r="D2401" i="18"/>
  <c r="D2402" i="18"/>
  <c r="D2403" i="18"/>
  <c r="D2404" i="18"/>
  <c r="D2405" i="18"/>
  <c r="D2406" i="18"/>
  <c r="D2407" i="18"/>
  <c r="D2408" i="18"/>
  <c r="D2409" i="18"/>
  <c r="D2410" i="18"/>
  <c r="D2411" i="18"/>
  <c r="D2412" i="18"/>
  <c r="D2413" i="18"/>
  <c r="D2414" i="18"/>
  <c r="D2415" i="18"/>
  <c r="D2416" i="18"/>
  <c r="D2417" i="18"/>
  <c r="D2418" i="18"/>
  <c r="D2419" i="18"/>
  <c r="D2420" i="18"/>
  <c r="D2421" i="18"/>
  <c r="D2422" i="18"/>
  <c r="D2423" i="18"/>
  <c r="D2424" i="18"/>
  <c r="D2425" i="18"/>
  <c r="D2426" i="18"/>
  <c r="D2427" i="18"/>
  <c r="D2428" i="18"/>
  <c r="D2429" i="18"/>
  <c r="D2430" i="18"/>
  <c r="D2431" i="18"/>
  <c r="D2432" i="18"/>
  <c r="D2433" i="18"/>
  <c r="D2434" i="18"/>
  <c r="D2435" i="18"/>
  <c r="D2436" i="18"/>
  <c r="D2437" i="18"/>
  <c r="D2438" i="18"/>
  <c r="D2439" i="18"/>
  <c r="D2440" i="18"/>
  <c r="D2441" i="18"/>
  <c r="D2442" i="18"/>
  <c r="D2443" i="18"/>
  <c r="D2444" i="18"/>
  <c r="D2445" i="18"/>
  <c r="D2446" i="18"/>
  <c r="D2447" i="18"/>
  <c r="D2448" i="18"/>
  <c r="D2449" i="18"/>
  <c r="D347" i="18"/>
  <c r="D2451" i="18"/>
  <c r="D2452" i="18"/>
  <c r="D2453" i="18"/>
  <c r="D2454" i="18"/>
  <c r="D2455" i="18"/>
  <c r="D2456" i="18"/>
  <c r="D2457" i="18"/>
  <c r="D2458" i="18"/>
  <c r="D2459" i="18"/>
  <c r="D2460" i="18"/>
  <c r="D2461" i="18"/>
  <c r="D2462" i="18"/>
  <c r="D2463" i="18"/>
  <c r="D2464" i="18"/>
  <c r="D2465" i="18"/>
  <c r="D2466" i="18"/>
  <c r="D2467" i="18"/>
  <c r="D2468" i="18"/>
  <c r="D2469" i="18"/>
  <c r="D2470" i="18"/>
  <c r="D2471" i="18"/>
  <c r="D2472" i="18"/>
  <c r="D2473" i="18"/>
  <c r="D2474" i="18"/>
  <c r="D2475" i="18"/>
  <c r="D2476" i="18"/>
  <c r="D2477" i="18"/>
  <c r="D2478" i="18"/>
  <c r="D2479" i="18"/>
  <c r="D2480" i="18"/>
  <c r="D2595" i="18"/>
  <c r="D2482" i="18"/>
  <c r="D2483" i="18"/>
  <c r="D2484" i="18"/>
  <c r="D2485" i="18"/>
  <c r="D2486" i="18"/>
  <c r="D2487" i="18"/>
  <c r="D2488" i="18"/>
  <c r="D2489" i="18"/>
  <c r="D2490" i="18"/>
  <c r="D2491" i="18"/>
  <c r="D2492" i="18"/>
  <c r="D2493" i="18"/>
  <c r="D2494" i="18"/>
  <c r="D2495" i="18"/>
  <c r="D2496" i="18"/>
  <c r="D2497" i="18"/>
  <c r="D2498" i="18"/>
  <c r="D2499" i="18"/>
  <c r="D2500" i="18"/>
  <c r="D2501" i="18"/>
  <c r="D2502" i="18"/>
  <c r="D2503" i="18"/>
  <c r="D2504" i="18"/>
  <c r="D2505" i="18"/>
  <c r="D2506" i="18"/>
  <c r="D2507" i="18"/>
  <c r="D2508" i="18"/>
  <c r="D2509" i="18"/>
  <c r="D2510" i="18"/>
  <c r="D2511" i="18"/>
  <c r="D2512" i="18"/>
  <c r="D2513" i="18"/>
  <c r="D2514" i="18"/>
  <c r="D2515" i="18"/>
  <c r="D2516" i="18"/>
  <c r="D2517" i="18"/>
  <c r="D2518" i="18"/>
  <c r="D2519" i="18"/>
  <c r="D2520" i="18"/>
  <c r="D2521" i="18"/>
  <c r="D2522" i="18"/>
  <c r="D2523" i="18"/>
  <c r="D2524" i="18"/>
  <c r="D2525" i="18"/>
  <c r="D2526" i="18"/>
  <c r="D2527" i="18"/>
  <c r="D2528" i="18"/>
  <c r="D2625" i="18"/>
  <c r="D2530" i="18"/>
  <c r="D2531" i="18"/>
  <c r="D2532" i="18"/>
  <c r="D2533" i="18"/>
  <c r="D2534" i="18"/>
  <c r="D2535" i="18"/>
  <c r="D2536" i="18"/>
  <c r="D2537" i="18"/>
  <c r="D2538" i="18"/>
  <c r="D2539" i="18"/>
  <c r="D2540" i="18"/>
  <c r="D2541" i="18"/>
  <c r="D2542" i="18"/>
  <c r="D2543" i="18"/>
  <c r="D2544" i="18"/>
  <c r="D2545" i="18"/>
  <c r="D2546" i="18"/>
  <c r="D2547" i="18"/>
  <c r="D2548" i="18"/>
  <c r="D2549" i="18"/>
  <c r="D2550" i="18"/>
  <c r="D2551" i="18"/>
  <c r="D2552" i="18"/>
  <c r="D2553" i="18"/>
  <c r="D2554" i="18"/>
  <c r="D2555" i="18"/>
  <c r="D2556" i="18"/>
  <c r="D2557" i="18"/>
  <c r="D2558" i="18"/>
  <c r="D2559" i="18"/>
  <c r="D2560" i="18"/>
  <c r="D2561" i="18"/>
  <c r="D2562" i="18"/>
  <c r="D2563" i="18"/>
  <c r="D2564" i="18"/>
  <c r="D2565" i="18"/>
  <c r="D2566" i="18"/>
  <c r="D2567" i="18"/>
  <c r="D2568" i="18"/>
  <c r="D2569" i="18"/>
  <c r="D2570" i="18"/>
  <c r="D2571" i="18"/>
  <c r="D2572" i="18"/>
  <c r="D2573" i="18"/>
  <c r="D2574" i="18"/>
  <c r="D2575" i="18"/>
  <c r="D2576" i="18"/>
  <c r="D2577" i="18"/>
  <c r="D2578" i="18"/>
  <c r="D2579" i="18"/>
  <c r="D2580" i="18"/>
  <c r="D2581" i="18"/>
  <c r="D2582" i="18"/>
  <c r="D2583" i="18"/>
  <c r="D2584" i="18"/>
  <c r="D2585" i="18"/>
  <c r="D2586" i="18"/>
  <c r="D2587" i="18"/>
  <c r="D2588" i="18"/>
  <c r="D2589" i="18"/>
  <c r="D2590" i="18"/>
  <c r="D2591" i="18"/>
  <c r="D2592" i="18"/>
  <c r="D2593" i="18"/>
  <c r="D2594" i="18"/>
  <c r="D2712" i="18"/>
  <c r="D2596" i="18"/>
  <c r="D2597" i="18"/>
  <c r="D2598" i="18"/>
  <c r="D2599" i="18"/>
  <c r="D2600" i="18"/>
  <c r="D2601" i="18"/>
  <c r="D2602" i="18"/>
  <c r="D2603" i="18"/>
  <c r="D2742" i="18"/>
  <c r="D2634" i="18"/>
  <c r="D741" i="18"/>
  <c r="D2727" i="18"/>
  <c r="D2737" i="18"/>
  <c r="D2719" i="18"/>
  <c r="D1571" i="18"/>
  <c r="D2734" i="18"/>
  <c r="D2612" i="18"/>
  <c r="D2613" i="18"/>
  <c r="D2644" i="18"/>
  <c r="D2735" i="18"/>
  <c r="D2714" i="18"/>
  <c r="D2743" i="18"/>
  <c r="D2632" i="18"/>
  <c r="D2619" i="18"/>
  <c r="D2626" i="18"/>
  <c r="D2621" i="18"/>
  <c r="D2622" i="18"/>
  <c r="D2623" i="18"/>
  <c r="D2628" i="18"/>
  <c r="D2649" i="18"/>
  <c r="D2614" i="18"/>
  <c r="D2624" i="18"/>
  <c r="D982" i="18"/>
  <c r="D2629" i="18"/>
  <c r="D2630" i="18"/>
  <c r="D2728" i="18"/>
  <c r="D2739" i="18"/>
  <c r="D2744" i="18"/>
  <c r="D2732" i="18"/>
  <c r="D2635" i="18"/>
  <c r="D2672" i="18"/>
  <c r="D2637" i="18"/>
  <c r="D2646" i="18"/>
  <c r="D2639" i="18"/>
  <c r="D2745" i="18"/>
  <c r="D2726" i="18"/>
  <c r="D859" i="18"/>
  <c r="D2746" i="18"/>
  <c r="D2647" i="18"/>
  <c r="D2645" i="18"/>
  <c r="D2722" i="18"/>
  <c r="D2747" i="18"/>
  <c r="D2748" i="18"/>
  <c r="D2731" i="18"/>
  <c r="D2738" i="18"/>
  <c r="D2654" i="18"/>
  <c r="D2713" i="18"/>
  <c r="D2616" i="18"/>
  <c r="D2720" i="18"/>
  <c r="D2655" i="18"/>
  <c r="D2656" i="18"/>
  <c r="D2657" i="18"/>
  <c r="D2658" i="18"/>
  <c r="D2659" i="18"/>
  <c r="D2660" i="18"/>
  <c r="D2661" i="18"/>
  <c r="D2662" i="18"/>
  <c r="D2663" i="18"/>
  <c r="D2664" i="18"/>
  <c r="D2665" i="18"/>
  <c r="D2666" i="18"/>
  <c r="D2667" i="18"/>
  <c r="D2668" i="18"/>
  <c r="D2669" i="18"/>
  <c r="D2670" i="18"/>
  <c r="D2671" i="18"/>
  <c r="D2750" i="18"/>
  <c r="D2673" i="18"/>
  <c r="D2674" i="18"/>
  <c r="D2675" i="18"/>
  <c r="D2676" i="18"/>
  <c r="D2677" i="18"/>
  <c r="D2678" i="18"/>
  <c r="D2679" i="18"/>
  <c r="D2680" i="18"/>
  <c r="D2681" i="18"/>
  <c r="D2682" i="18"/>
  <c r="D2683" i="18"/>
  <c r="D2684" i="18"/>
  <c r="D2685" i="18"/>
  <c r="D2686" i="18"/>
  <c r="D2687" i="18"/>
  <c r="D2688" i="18"/>
  <c r="D2689" i="18"/>
  <c r="D2690" i="18"/>
  <c r="D2691" i="18"/>
  <c r="D2692" i="18"/>
  <c r="D2693" i="18"/>
  <c r="D2694" i="18"/>
  <c r="D2695" i="18"/>
  <c r="D2696" i="18"/>
  <c r="D2697" i="18"/>
  <c r="D2698" i="18"/>
  <c r="D2699" i="18"/>
  <c r="D2700" i="18"/>
  <c r="D2701" i="18"/>
  <c r="D2702" i="18"/>
  <c r="D2703" i="18"/>
  <c r="D2704" i="18"/>
  <c r="D2705" i="18"/>
  <c r="D2706" i="18"/>
  <c r="D2707" i="18"/>
  <c r="D2708" i="18"/>
  <c r="D2709" i="18"/>
  <c r="D2710" i="18"/>
  <c r="D2711" i="18"/>
  <c r="D2751" i="18"/>
  <c r="D1942" i="18"/>
  <c r="D2752" i="18"/>
  <c r="D2753" i="18"/>
  <c r="D2754" i="18"/>
  <c r="D2717" i="18"/>
  <c r="D2718" i="18"/>
  <c r="D2755" i="18"/>
  <c r="D2756" i="18"/>
  <c r="D2757" i="18"/>
  <c r="D2758" i="18"/>
  <c r="D2723" i="18"/>
  <c r="D2724" i="18"/>
  <c r="D2759" i="18"/>
  <c r="D330" i="18"/>
  <c r="D2760" i="18"/>
  <c r="D2761" i="18"/>
  <c r="D2729" i="18"/>
  <c r="D2730" i="18"/>
  <c r="D2763" i="18"/>
  <c r="D2764" i="18"/>
  <c r="D2765" i="18"/>
  <c r="D2766" i="18"/>
  <c r="D2767" i="18"/>
  <c r="D2768" i="18"/>
  <c r="D2769" i="18"/>
  <c r="D2529" i="18"/>
  <c r="D2620" i="18"/>
  <c r="D2770" i="18"/>
  <c r="D2771" i="18"/>
  <c r="D2772" i="18"/>
  <c r="D2773" i="18"/>
  <c r="D819" i="18"/>
  <c r="D2610" i="18"/>
  <c r="D2774" i="18"/>
  <c r="D2775" i="18"/>
  <c r="D2776" i="18"/>
  <c r="D2749" i="18"/>
  <c r="D2777" i="18"/>
  <c r="D2716" i="18"/>
  <c r="D2778" i="18"/>
  <c r="D2779" i="18"/>
  <c r="D2780" i="18"/>
  <c r="D2781" i="18"/>
  <c r="D2782" i="18"/>
  <c r="D2783" i="18"/>
  <c r="D2784" i="18"/>
  <c r="D2785" i="18"/>
  <c r="D2605" i="18"/>
  <c r="D1339" i="18"/>
  <c r="D2762" i="18"/>
  <c r="D2786" i="18"/>
  <c r="D2608" i="18"/>
  <c r="D2787" i="18"/>
  <c r="D2788" i="18"/>
  <c r="D2789" i="18"/>
  <c r="D2335" i="18"/>
  <c r="D2641" i="18"/>
  <c r="D2790" i="18"/>
  <c r="D2791" i="18"/>
  <c r="D2792" i="18"/>
  <c r="D2793" i="18"/>
  <c r="D1740" i="18"/>
  <c r="D471" i="18"/>
  <c r="D2105" i="18"/>
  <c r="D2794" i="18"/>
  <c r="D2795" i="18"/>
  <c r="D1360" i="18"/>
  <c r="D2796" i="18"/>
  <c r="D2799" i="18"/>
  <c r="D499" i="18"/>
  <c r="D2800" i="18"/>
  <c r="D2801" i="18"/>
  <c r="D2802" i="18"/>
  <c r="D2725" i="18"/>
  <c r="D2803" i="18"/>
  <c r="D2804" i="18"/>
  <c r="D2805" i="18"/>
  <c r="D2618" i="18"/>
  <c r="D2806" i="18"/>
  <c r="D2807" i="18"/>
  <c r="D2809" i="18"/>
  <c r="D2627" i="18"/>
  <c r="D2810" i="18"/>
  <c r="D2811" i="18"/>
  <c r="D2797" i="18"/>
  <c r="D2798" i="18"/>
  <c r="D2812" i="18"/>
  <c r="D2740" i="18"/>
  <c r="D2653" i="18"/>
  <c r="D2813" i="18"/>
  <c r="D1901" i="18"/>
  <c r="D2733" i="18"/>
  <c r="D2640" i="18"/>
  <c r="D2736" i="18"/>
  <c r="D2638" i="18"/>
  <c r="D2808" i="18"/>
  <c r="D2814" i="18"/>
  <c r="D2617" i="18"/>
  <c r="D2652" i="18"/>
  <c r="D2816" i="18"/>
  <c r="D2609" i="18"/>
  <c r="D2648" i="18"/>
  <c r="D2815" i="18"/>
  <c r="D2819" i="18"/>
  <c r="D2817" i="18"/>
  <c r="D2818" i="18"/>
  <c r="D2822" i="18"/>
  <c r="D2820" i="18"/>
  <c r="D2821" i="18"/>
  <c r="D2721" i="18"/>
  <c r="D2823" i="18"/>
  <c r="D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83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2631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2650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681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2651" i="18"/>
  <c r="B331" i="18"/>
  <c r="B332" i="18"/>
  <c r="B333" i="18"/>
  <c r="B334" i="18"/>
  <c r="B335" i="18"/>
  <c r="B336" i="18"/>
  <c r="B337" i="18"/>
  <c r="B338" i="18"/>
  <c r="B339" i="18"/>
  <c r="B340" i="18"/>
  <c r="B2153" i="18"/>
  <c r="B342" i="18"/>
  <c r="B343" i="18"/>
  <c r="B344" i="18"/>
  <c r="B345" i="18"/>
  <c r="B346" i="18"/>
  <c r="B2220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2607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2633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2606" i="18"/>
  <c r="B500" i="18"/>
  <c r="B501" i="18"/>
  <c r="B502" i="18"/>
  <c r="B503" i="18"/>
  <c r="B504" i="18"/>
  <c r="B505" i="18"/>
  <c r="B506" i="18"/>
  <c r="B507" i="18"/>
  <c r="B508" i="18"/>
  <c r="B509" i="18"/>
  <c r="B510" i="18"/>
  <c r="B511" i="18"/>
  <c r="B512" i="18"/>
  <c r="B513" i="18"/>
  <c r="B514" i="18"/>
  <c r="B515" i="18"/>
  <c r="B516" i="18"/>
  <c r="B517" i="18"/>
  <c r="B518" i="18"/>
  <c r="B519" i="18"/>
  <c r="B520" i="18"/>
  <c r="B521" i="18"/>
  <c r="B522" i="18"/>
  <c r="B523" i="18"/>
  <c r="B524" i="18"/>
  <c r="B525" i="18"/>
  <c r="B526" i="18"/>
  <c r="B527" i="18"/>
  <c r="B528" i="18"/>
  <c r="B529" i="18"/>
  <c r="B530" i="18"/>
  <c r="B531" i="18"/>
  <c r="B532" i="18"/>
  <c r="B533" i="18"/>
  <c r="B534" i="18"/>
  <c r="B535" i="18"/>
  <c r="B536" i="18"/>
  <c r="B537" i="18"/>
  <c r="B538" i="18"/>
  <c r="B539" i="18"/>
  <c r="B540" i="18"/>
  <c r="B541" i="18"/>
  <c r="B542" i="18"/>
  <c r="B543" i="18"/>
  <c r="B544" i="18"/>
  <c r="B545" i="18"/>
  <c r="B546" i="18"/>
  <c r="B547" i="18"/>
  <c r="B548" i="18"/>
  <c r="B549" i="18"/>
  <c r="B550" i="18"/>
  <c r="B551" i="18"/>
  <c r="B552" i="18"/>
  <c r="B553" i="18"/>
  <c r="B554" i="18"/>
  <c r="B555" i="18"/>
  <c r="B556" i="18"/>
  <c r="B557" i="18"/>
  <c r="B558" i="18"/>
  <c r="B559" i="18"/>
  <c r="B560" i="18"/>
  <c r="B561" i="18"/>
  <c r="B562" i="18"/>
  <c r="B563" i="18"/>
  <c r="B564" i="18"/>
  <c r="B565" i="18"/>
  <c r="B566" i="18"/>
  <c r="B567" i="18"/>
  <c r="B568" i="18"/>
  <c r="B569" i="18"/>
  <c r="B570" i="18"/>
  <c r="B571" i="18"/>
  <c r="B572" i="18"/>
  <c r="B573" i="18"/>
  <c r="B574" i="18"/>
  <c r="B575" i="18"/>
  <c r="B576" i="18"/>
  <c r="B577" i="18"/>
  <c r="B578" i="18"/>
  <c r="B579" i="18"/>
  <c r="B580" i="18"/>
  <c r="B581" i="18"/>
  <c r="B582" i="18"/>
  <c r="B583" i="18"/>
  <c r="B584" i="18"/>
  <c r="B585" i="18"/>
  <c r="B586" i="18"/>
  <c r="B587" i="18"/>
  <c r="B588" i="18"/>
  <c r="B589" i="18"/>
  <c r="B590" i="18"/>
  <c r="B591" i="18"/>
  <c r="B592" i="18"/>
  <c r="B593" i="18"/>
  <c r="B594" i="18"/>
  <c r="B595" i="18"/>
  <c r="B596" i="18"/>
  <c r="B597" i="18"/>
  <c r="B598" i="18"/>
  <c r="B599" i="18"/>
  <c r="B600" i="18"/>
  <c r="B601" i="18"/>
  <c r="B602" i="18"/>
  <c r="B603" i="18"/>
  <c r="B604" i="18"/>
  <c r="B605" i="18"/>
  <c r="B606" i="18"/>
  <c r="B607" i="18"/>
  <c r="B608" i="18"/>
  <c r="B609" i="18"/>
  <c r="B610" i="18"/>
  <c r="B611" i="18"/>
  <c r="B612" i="18"/>
  <c r="B613" i="18"/>
  <c r="B614" i="18"/>
  <c r="B615" i="18"/>
  <c r="B616" i="18"/>
  <c r="B617" i="18"/>
  <c r="B618" i="18"/>
  <c r="B619" i="18"/>
  <c r="B620" i="18"/>
  <c r="B621" i="18"/>
  <c r="B622" i="18"/>
  <c r="B623" i="18"/>
  <c r="B624" i="18"/>
  <c r="B625" i="18"/>
  <c r="B626" i="18"/>
  <c r="B627" i="18"/>
  <c r="B628" i="18"/>
  <c r="B629" i="18"/>
  <c r="B630" i="18"/>
  <c r="B631" i="18"/>
  <c r="B632" i="18"/>
  <c r="B633" i="18"/>
  <c r="B634" i="18"/>
  <c r="B635" i="18"/>
  <c r="B636" i="18"/>
  <c r="B637" i="18"/>
  <c r="B638" i="18"/>
  <c r="B639" i="18"/>
  <c r="B640" i="18"/>
  <c r="B641" i="18"/>
  <c r="B642" i="18"/>
  <c r="B643" i="18"/>
  <c r="B644" i="18"/>
  <c r="B645" i="18"/>
  <c r="B646" i="18"/>
  <c r="B647" i="18"/>
  <c r="B648" i="18"/>
  <c r="B649" i="18"/>
  <c r="B650" i="18"/>
  <c r="B651" i="18"/>
  <c r="B652" i="18"/>
  <c r="B653" i="18"/>
  <c r="B654" i="18"/>
  <c r="B655" i="18"/>
  <c r="B656" i="18"/>
  <c r="B657" i="18"/>
  <c r="B658" i="18"/>
  <c r="B659" i="18"/>
  <c r="B660" i="18"/>
  <c r="B661" i="18"/>
  <c r="B662" i="18"/>
  <c r="B663" i="18"/>
  <c r="B664" i="18"/>
  <c r="B665" i="18"/>
  <c r="B666" i="18"/>
  <c r="B667" i="18"/>
  <c r="B668" i="18"/>
  <c r="B669" i="18"/>
  <c r="B670" i="18"/>
  <c r="B671" i="18"/>
  <c r="B672" i="18"/>
  <c r="B673" i="18"/>
  <c r="B674" i="18"/>
  <c r="B675" i="18"/>
  <c r="B676" i="18"/>
  <c r="B677" i="18"/>
  <c r="B678" i="18"/>
  <c r="B679" i="18"/>
  <c r="B680" i="18"/>
  <c r="B341" i="18"/>
  <c r="B682" i="18"/>
  <c r="B683" i="18"/>
  <c r="B684" i="18"/>
  <c r="B685" i="18"/>
  <c r="B686" i="18"/>
  <c r="B687" i="18"/>
  <c r="B688" i="18"/>
  <c r="B689" i="18"/>
  <c r="B690" i="18"/>
  <c r="B691" i="18"/>
  <c r="B692" i="18"/>
  <c r="B693" i="18"/>
  <c r="B694" i="18"/>
  <c r="B695" i="18"/>
  <c r="B696" i="18"/>
  <c r="B697" i="18"/>
  <c r="B698" i="18"/>
  <c r="B699" i="18"/>
  <c r="B700" i="18"/>
  <c r="B701" i="18"/>
  <c r="B702" i="18"/>
  <c r="B703" i="18"/>
  <c r="B704" i="18"/>
  <c r="B705" i="18"/>
  <c r="B706" i="18"/>
  <c r="B707" i="18"/>
  <c r="B708" i="18"/>
  <c r="B709" i="18"/>
  <c r="B710" i="18"/>
  <c r="B711" i="18"/>
  <c r="B712" i="18"/>
  <c r="B713" i="18"/>
  <c r="B714" i="18"/>
  <c r="B715" i="18"/>
  <c r="B716" i="18"/>
  <c r="B717" i="18"/>
  <c r="B718" i="18"/>
  <c r="B719" i="18"/>
  <c r="B720" i="18"/>
  <c r="B721" i="18"/>
  <c r="B722" i="18"/>
  <c r="B723" i="18"/>
  <c r="B724" i="18"/>
  <c r="B725" i="18"/>
  <c r="B726" i="18"/>
  <c r="B727" i="18"/>
  <c r="B728" i="18"/>
  <c r="B729" i="18"/>
  <c r="B730" i="18"/>
  <c r="B731" i="18"/>
  <c r="B732" i="18"/>
  <c r="B733" i="18"/>
  <c r="B734" i="18"/>
  <c r="B735" i="18"/>
  <c r="B736" i="18"/>
  <c r="B737" i="18"/>
  <c r="B738" i="18"/>
  <c r="B739" i="18"/>
  <c r="B740" i="18"/>
  <c r="B2611" i="18"/>
  <c r="B742" i="18"/>
  <c r="B743" i="18"/>
  <c r="B744" i="18"/>
  <c r="B745" i="18"/>
  <c r="B746" i="18"/>
  <c r="B747" i="18"/>
  <c r="B748" i="18"/>
  <c r="B749" i="18"/>
  <c r="B750" i="18"/>
  <c r="B751" i="18"/>
  <c r="B752" i="18"/>
  <c r="B753" i="18"/>
  <c r="B754" i="18"/>
  <c r="B755" i="18"/>
  <c r="B756" i="18"/>
  <c r="B757" i="18"/>
  <c r="B758" i="18"/>
  <c r="B759" i="18"/>
  <c r="B760" i="18"/>
  <c r="B761" i="18"/>
  <c r="B762" i="18"/>
  <c r="B763" i="18"/>
  <c r="B764" i="18"/>
  <c r="B765" i="18"/>
  <c r="B766" i="18"/>
  <c r="B767" i="18"/>
  <c r="B768" i="18"/>
  <c r="B769" i="18"/>
  <c r="B770" i="18"/>
  <c r="B771" i="18"/>
  <c r="B772" i="18"/>
  <c r="B773" i="18"/>
  <c r="B774" i="18"/>
  <c r="B775" i="18"/>
  <c r="B776" i="18"/>
  <c r="B777" i="18"/>
  <c r="B778" i="18"/>
  <c r="B779" i="18"/>
  <c r="B780" i="18"/>
  <c r="B781" i="18"/>
  <c r="B782" i="18"/>
  <c r="B783" i="18"/>
  <c r="B784" i="18"/>
  <c r="B785" i="18"/>
  <c r="B786" i="18"/>
  <c r="B787" i="18"/>
  <c r="B788" i="18"/>
  <c r="B789" i="18"/>
  <c r="B790" i="18"/>
  <c r="B791" i="18"/>
  <c r="B792" i="18"/>
  <c r="B793" i="18"/>
  <c r="B794" i="18"/>
  <c r="B795" i="18"/>
  <c r="B796" i="18"/>
  <c r="B797" i="18"/>
  <c r="B798" i="18"/>
  <c r="B799" i="18"/>
  <c r="B800" i="18"/>
  <c r="B801" i="18"/>
  <c r="B802" i="18"/>
  <c r="B803" i="18"/>
  <c r="B804" i="18"/>
  <c r="B805" i="18"/>
  <c r="B806" i="18"/>
  <c r="B807" i="18"/>
  <c r="B808" i="18"/>
  <c r="B809" i="18"/>
  <c r="B810" i="18"/>
  <c r="B811" i="18"/>
  <c r="B812" i="18"/>
  <c r="B813" i="18"/>
  <c r="B814" i="18"/>
  <c r="B815" i="18"/>
  <c r="B2615" i="18"/>
  <c r="B817" i="18"/>
  <c r="B818" i="18"/>
  <c r="B2741" i="18"/>
  <c r="B820" i="18"/>
  <c r="B821" i="18"/>
  <c r="B822" i="18"/>
  <c r="B823" i="18"/>
  <c r="B824" i="18"/>
  <c r="B825" i="18"/>
  <c r="B826" i="18"/>
  <c r="B827" i="18"/>
  <c r="B828" i="18"/>
  <c r="B829" i="18"/>
  <c r="B830" i="18"/>
  <c r="B831" i="18"/>
  <c r="B832" i="18"/>
  <c r="B833" i="18"/>
  <c r="B834" i="18"/>
  <c r="B835" i="18"/>
  <c r="B836" i="18"/>
  <c r="B837" i="18"/>
  <c r="B838" i="18"/>
  <c r="B839" i="18"/>
  <c r="B840" i="18"/>
  <c r="B841" i="18"/>
  <c r="B842" i="18"/>
  <c r="B843" i="18"/>
  <c r="B844" i="18"/>
  <c r="B845" i="18"/>
  <c r="B846" i="18"/>
  <c r="B847" i="18"/>
  <c r="B848" i="18"/>
  <c r="B849" i="18"/>
  <c r="B850" i="18"/>
  <c r="B851" i="18"/>
  <c r="B852" i="18"/>
  <c r="B853" i="18"/>
  <c r="B854" i="18"/>
  <c r="B855" i="18"/>
  <c r="B856" i="18"/>
  <c r="B857" i="18"/>
  <c r="B858" i="18"/>
  <c r="B816" i="18"/>
  <c r="B860" i="18"/>
  <c r="B861" i="18"/>
  <c r="B862" i="18"/>
  <c r="B863" i="18"/>
  <c r="B864" i="18"/>
  <c r="B865" i="18"/>
  <c r="B866" i="18"/>
  <c r="B867" i="18"/>
  <c r="B868" i="18"/>
  <c r="B869" i="18"/>
  <c r="B870" i="18"/>
  <c r="B871" i="18"/>
  <c r="B872" i="18"/>
  <c r="B873" i="18"/>
  <c r="B874" i="18"/>
  <c r="B875" i="18"/>
  <c r="B876" i="18"/>
  <c r="B877" i="18"/>
  <c r="B878" i="18"/>
  <c r="B879" i="18"/>
  <c r="B880" i="18"/>
  <c r="B881" i="18"/>
  <c r="B882" i="18"/>
  <c r="B883" i="18"/>
  <c r="B884" i="18"/>
  <c r="B885" i="18"/>
  <c r="B886" i="18"/>
  <c r="B887" i="18"/>
  <c r="B888" i="18"/>
  <c r="B889" i="18"/>
  <c r="B890" i="18"/>
  <c r="B891" i="18"/>
  <c r="B892" i="18"/>
  <c r="B893" i="18"/>
  <c r="B894" i="18"/>
  <c r="B895" i="18"/>
  <c r="B896" i="18"/>
  <c r="B897" i="18"/>
  <c r="B898" i="18"/>
  <c r="B899" i="18"/>
  <c r="B900" i="18"/>
  <c r="B901" i="18"/>
  <c r="B902" i="18"/>
  <c r="B903" i="18"/>
  <c r="B904" i="18"/>
  <c r="B905" i="18"/>
  <c r="B906" i="18"/>
  <c r="B907" i="18"/>
  <c r="B908" i="18"/>
  <c r="B909" i="18"/>
  <c r="B910" i="18"/>
  <c r="B911" i="18"/>
  <c r="B912" i="18"/>
  <c r="B913" i="18"/>
  <c r="B914" i="18"/>
  <c r="B915" i="18"/>
  <c r="B916" i="18"/>
  <c r="B917" i="18"/>
  <c r="B918" i="18"/>
  <c r="B919" i="18"/>
  <c r="B920" i="18"/>
  <c r="B921" i="18"/>
  <c r="B922" i="18"/>
  <c r="B923" i="18"/>
  <c r="B924" i="18"/>
  <c r="B925" i="18"/>
  <c r="B926" i="18"/>
  <c r="B927" i="18"/>
  <c r="B928" i="18"/>
  <c r="B929" i="18"/>
  <c r="B930" i="18"/>
  <c r="B931" i="18"/>
  <c r="B932" i="18"/>
  <c r="B933" i="18"/>
  <c r="B934" i="18"/>
  <c r="B935" i="18"/>
  <c r="B936" i="18"/>
  <c r="B937" i="18"/>
  <c r="B938" i="18"/>
  <c r="B939" i="18"/>
  <c r="B940" i="18"/>
  <c r="B941" i="18"/>
  <c r="B942" i="18"/>
  <c r="B943" i="18"/>
  <c r="B944" i="18"/>
  <c r="B945" i="18"/>
  <c r="B946" i="18"/>
  <c r="B947" i="18"/>
  <c r="B948" i="18"/>
  <c r="B949" i="18"/>
  <c r="B950" i="18"/>
  <c r="B951" i="18"/>
  <c r="B952" i="18"/>
  <c r="B953" i="18"/>
  <c r="B954" i="18"/>
  <c r="B955" i="18"/>
  <c r="B956" i="18"/>
  <c r="B957" i="18"/>
  <c r="B958" i="18"/>
  <c r="B959" i="18"/>
  <c r="B960" i="18"/>
  <c r="B961" i="18"/>
  <c r="B962" i="18"/>
  <c r="B963" i="18"/>
  <c r="B964" i="18"/>
  <c r="B965" i="18"/>
  <c r="B966" i="18"/>
  <c r="B967" i="18"/>
  <c r="B968" i="18"/>
  <c r="B969" i="18"/>
  <c r="B970" i="18"/>
  <c r="B971" i="18"/>
  <c r="B972" i="18"/>
  <c r="B973" i="18"/>
  <c r="B974" i="18"/>
  <c r="B975" i="18"/>
  <c r="B976" i="18"/>
  <c r="B977" i="18"/>
  <c r="B978" i="18"/>
  <c r="B979" i="18"/>
  <c r="B980" i="18"/>
  <c r="B981" i="18"/>
  <c r="B64" i="18"/>
  <c r="B983" i="18"/>
  <c r="B984" i="18"/>
  <c r="B985" i="18"/>
  <c r="B986" i="18"/>
  <c r="B987" i="18"/>
  <c r="B988" i="18"/>
  <c r="B989" i="18"/>
  <c r="B990" i="18"/>
  <c r="B991" i="18"/>
  <c r="B992" i="18"/>
  <c r="B993" i="18"/>
  <c r="B994" i="18"/>
  <c r="B995" i="18"/>
  <c r="B996" i="18"/>
  <c r="B997" i="18"/>
  <c r="B998" i="18"/>
  <c r="B999" i="18"/>
  <c r="B1000" i="18"/>
  <c r="B1001" i="18"/>
  <c r="B1002" i="18"/>
  <c r="B1003" i="18"/>
  <c r="B1004" i="18"/>
  <c r="B1005" i="18"/>
  <c r="B1006" i="18"/>
  <c r="B1007" i="18"/>
  <c r="B1008" i="18"/>
  <c r="B1009" i="18"/>
  <c r="B1010" i="18"/>
  <c r="B1011" i="18"/>
  <c r="B1012" i="18"/>
  <c r="B1013" i="18"/>
  <c r="B1014" i="18"/>
  <c r="B1015" i="18"/>
  <c r="B1016" i="18"/>
  <c r="B1017" i="18"/>
  <c r="B1018" i="18"/>
  <c r="B1019" i="18"/>
  <c r="B1020" i="18"/>
  <c r="B1021" i="18"/>
  <c r="B1022" i="18"/>
  <c r="B1023" i="18"/>
  <c r="B1024" i="18"/>
  <c r="B1025" i="18"/>
  <c r="B1026" i="18"/>
  <c r="B1027" i="18"/>
  <c r="B1028" i="18"/>
  <c r="B1029" i="18"/>
  <c r="B1030" i="18"/>
  <c r="B1031" i="18"/>
  <c r="B1032" i="18"/>
  <c r="B1033" i="18"/>
  <c r="B1034" i="18"/>
  <c r="B1035" i="18"/>
  <c r="B1036" i="18"/>
  <c r="B1037" i="18"/>
  <c r="B1038" i="18"/>
  <c r="B1039" i="18"/>
  <c r="B1040" i="18"/>
  <c r="B1041" i="18"/>
  <c r="B1042" i="18"/>
  <c r="B1043" i="18"/>
  <c r="B1044" i="18"/>
  <c r="B1045" i="18"/>
  <c r="B1046" i="18"/>
  <c r="B1047" i="18"/>
  <c r="B1048" i="18"/>
  <c r="B1049" i="18"/>
  <c r="B1050" i="18"/>
  <c r="B1051" i="18"/>
  <c r="B1052" i="18"/>
  <c r="B1053" i="18"/>
  <c r="B1054" i="18"/>
  <c r="B1055" i="18"/>
  <c r="B1056" i="18"/>
  <c r="B1057" i="18"/>
  <c r="B1058" i="18"/>
  <c r="B1059" i="18"/>
  <c r="B1060" i="18"/>
  <c r="B1061" i="18"/>
  <c r="B1062" i="18"/>
  <c r="B1063" i="18"/>
  <c r="B1064" i="18"/>
  <c r="B1065" i="18"/>
  <c r="B1066" i="18"/>
  <c r="B1067" i="18"/>
  <c r="B1068" i="18"/>
  <c r="B1069" i="18"/>
  <c r="B1070" i="18"/>
  <c r="B1071" i="18"/>
  <c r="B1072" i="18"/>
  <c r="B1073" i="18"/>
  <c r="B1074" i="18"/>
  <c r="B1075" i="18"/>
  <c r="B1076" i="18"/>
  <c r="B1077" i="18"/>
  <c r="B1078" i="18"/>
  <c r="B1079" i="18"/>
  <c r="B1080" i="18"/>
  <c r="B1081" i="18"/>
  <c r="B1082" i="18"/>
  <c r="B1083" i="18"/>
  <c r="B1084" i="18"/>
  <c r="B1085" i="18"/>
  <c r="B1086" i="18"/>
  <c r="B1087" i="18"/>
  <c r="B1088" i="18"/>
  <c r="B1089" i="18"/>
  <c r="B1090" i="18"/>
  <c r="B1091" i="18"/>
  <c r="B1092" i="18"/>
  <c r="B1093" i="18"/>
  <c r="B1094" i="18"/>
  <c r="B1095" i="18"/>
  <c r="B1096" i="18"/>
  <c r="B1097" i="18"/>
  <c r="B1098" i="18"/>
  <c r="B1099" i="18"/>
  <c r="B1100" i="18"/>
  <c r="B1101" i="18"/>
  <c r="B1102" i="18"/>
  <c r="B1103" i="18"/>
  <c r="B1104" i="18"/>
  <c r="B1105" i="18"/>
  <c r="B1106" i="18"/>
  <c r="B1107" i="18"/>
  <c r="B1108" i="18"/>
  <c r="B1109" i="18"/>
  <c r="B1110" i="18"/>
  <c r="B1111" i="18"/>
  <c r="B1112" i="18"/>
  <c r="B1113" i="18"/>
  <c r="B1114" i="18"/>
  <c r="B1115" i="18"/>
  <c r="B1116" i="18"/>
  <c r="B1117" i="18"/>
  <c r="B1118" i="18"/>
  <c r="B1119" i="18"/>
  <c r="B1120" i="18"/>
  <c r="B1121" i="18"/>
  <c r="B1122" i="18"/>
  <c r="B1123" i="18"/>
  <c r="B1124" i="18"/>
  <c r="B1125" i="18"/>
  <c r="B1126" i="18"/>
  <c r="B1127" i="18"/>
  <c r="B1128" i="18"/>
  <c r="B1129" i="18"/>
  <c r="B1130" i="18"/>
  <c r="B1131" i="18"/>
  <c r="B1132" i="18"/>
  <c r="B1133" i="18"/>
  <c r="B1134" i="18"/>
  <c r="B1135" i="18"/>
  <c r="B1136" i="18"/>
  <c r="B1137" i="18"/>
  <c r="B1138" i="18"/>
  <c r="B1139" i="18"/>
  <c r="B1140" i="18"/>
  <c r="B1141" i="18"/>
  <c r="B1142" i="18"/>
  <c r="B1143" i="18"/>
  <c r="B1144" i="18"/>
  <c r="B1145" i="18"/>
  <c r="B1146" i="18"/>
  <c r="B1147" i="18"/>
  <c r="B1148" i="18"/>
  <c r="B1149" i="18"/>
  <c r="B1150" i="18"/>
  <c r="B1151" i="18"/>
  <c r="B1152" i="18"/>
  <c r="B1153" i="18"/>
  <c r="B1154" i="18"/>
  <c r="B1155" i="18"/>
  <c r="B1156" i="18"/>
  <c r="B1157" i="18"/>
  <c r="B1158" i="18"/>
  <c r="B1159" i="18"/>
  <c r="B1160" i="18"/>
  <c r="B1161" i="18"/>
  <c r="B1162" i="18"/>
  <c r="B1163" i="18"/>
  <c r="B1164" i="18"/>
  <c r="B1165" i="18"/>
  <c r="B1166" i="18"/>
  <c r="B1167" i="18"/>
  <c r="B1168" i="18"/>
  <c r="B1169" i="18"/>
  <c r="B1170" i="18"/>
  <c r="B1171" i="18"/>
  <c r="B1172" i="18"/>
  <c r="B1173" i="18"/>
  <c r="B1174" i="18"/>
  <c r="B1175" i="18"/>
  <c r="B1176" i="18"/>
  <c r="B1177" i="18"/>
  <c r="B1178" i="18"/>
  <c r="B1179" i="18"/>
  <c r="B1180" i="18"/>
  <c r="B1181" i="18"/>
  <c r="B1182" i="18"/>
  <c r="B1183" i="18"/>
  <c r="B1184" i="18"/>
  <c r="B1185" i="18"/>
  <c r="B1186" i="18"/>
  <c r="B1187" i="18"/>
  <c r="B1188" i="18"/>
  <c r="B1189" i="18"/>
  <c r="B1190" i="18"/>
  <c r="B1191" i="18"/>
  <c r="B1192" i="18"/>
  <c r="B1193" i="18"/>
  <c r="B1194" i="18"/>
  <c r="B1195" i="18"/>
  <c r="B1196" i="18"/>
  <c r="B1197" i="18"/>
  <c r="B1198" i="18"/>
  <c r="B1199" i="18"/>
  <c r="B1200" i="18"/>
  <c r="B1201" i="18"/>
  <c r="B1202" i="18"/>
  <c r="B1203" i="18"/>
  <c r="B1204" i="18"/>
  <c r="B1205" i="18"/>
  <c r="B1206" i="18"/>
  <c r="B1207" i="18"/>
  <c r="B1208" i="18"/>
  <c r="B1209" i="18"/>
  <c r="B1210" i="18"/>
  <c r="B1211" i="18"/>
  <c r="B1212" i="18"/>
  <c r="B1213" i="18"/>
  <c r="B1214" i="18"/>
  <c r="B1215" i="18"/>
  <c r="B1216" i="18"/>
  <c r="B1217" i="18"/>
  <c r="B1218" i="18"/>
  <c r="B1219" i="18"/>
  <c r="B1220" i="18"/>
  <c r="B1221" i="18"/>
  <c r="B1222" i="18"/>
  <c r="B1223" i="18"/>
  <c r="B1224" i="18"/>
  <c r="B1225" i="18"/>
  <c r="B1226" i="18"/>
  <c r="B1227" i="18"/>
  <c r="B1228" i="18"/>
  <c r="B1229" i="18"/>
  <c r="B1230" i="18"/>
  <c r="B1231" i="18"/>
  <c r="B1232" i="18"/>
  <c r="B1233" i="18"/>
  <c r="B1234" i="18"/>
  <c r="B1235" i="18"/>
  <c r="B1236" i="18"/>
  <c r="B1237" i="18"/>
  <c r="B1238" i="18"/>
  <c r="B1239" i="18"/>
  <c r="B1240" i="18"/>
  <c r="B1241" i="18"/>
  <c r="B1242" i="18"/>
  <c r="B1243" i="18"/>
  <c r="B1244" i="18"/>
  <c r="B1245" i="18"/>
  <c r="B1246" i="18"/>
  <c r="B1247" i="18"/>
  <c r="B1248" i="18"/>
  <c r="B1249" i="18"/>
  <c r="B1250" i="18"/>
  <c r="B1251" i="18"/>
  <c r="B1252" i="18"/>
  <c r="B1253" i="18"/>
  <c r="B1254" i="18"/>
  <c r="B1255" i="18"/>
  <c r="B1256" i="18"/>
  <c r="B1257" i="18"/>
  <c r="B1258" i="18"/>
  <c r="B1259" i="18"/>
  <c r="B1260" i="18"/>
  <c r="B1261" i="18"/>
  <c r="B1262" i="18"/>
  <c r="B1263" i="18"/>
  <c r="B1264" i="18"/>
  <c r="B1265" i="18"/>
  <c r="B1266" i="18"/>
  <c r="B1267" i="18"/>
  <c r="B1268" i="18"/>
  <c r="B1269" i="18"/>
  <c r="B1270" i="18"/>
  <c r="B1271" i="18"/>
  <c r="B1272" i="18"/>
  <c r="B1273" i="18"/>
  <c r="B1274" i="18"/>
  <c r="B1275" i="18"/>
  <c r="B1276" i="18"/>
  <c r="B1277" i="18"/>
  <c r="B1278" i="18"/>
  <c r="B1279" i="18"/>
  <c r="B1280" i="18"/>
  <c r="B1281" i="18"/>
  <c r="B1282" i="18"/>
  <c r="B1283" i="18"/>
  <c r="B1284" i="18"/>
  <c r="B1285" i="18"/>
  <c r="B1286" i="18"/>
  <c r="B1287" i="18"/>
  <c r="B1288" i="18"/>
  <c r="B1289" i="18"/>
  <c r="B1290" i="18"/>
  <c r="B1291" i="18"/>
  <c r="B1292" i="18"/>
  <c r="B1293" i="18"/>
  <c r="B1294" i="18"/>
  <c r="B1295" i="18"/>
  <c r="B1296" i="18"/>
  <c r="B1297" i="18"/>
  <c r="B1298" i="18"/>
  <c r="B1299" i="18"/>
  <c r="B1300" i="18"/>
  <c r="B1301" i="18"/>
  <c r="B1302" i="18"/>
  <c r="B1303" i="18"/>
  <c r="B1304" i="18"/>
  <c r="B1305" i="18"/>
  <c r="B1306" i="18"/>
  <c r="B1307" i="18"/>
  <c r="B1308" i="18"/>
  <c r="B1309" i="18"/>
  <c r="B1310" i="18"/>
  <c r="B1311" i="18"/>
  <c r="B1312" i="18"/>
  <c r="B1313" i="18"/>
  <c r="B1314" i="18"/>
  <c r="B1315" i="18"/>
  <c r="B1316" i="18"/>
  <c r="B1317" i="18"/>
  <c r="B1318" i="18"/>
  <c r="B1319" i="18"/>
  <c r="B1320" i="18"/>
  <c r="B1321" i="18"/>
  <c r="B1322" i="18"/>
  <c r="B1323" i="18"/>
  <c r="B1324" i="18"/>
  <c r="B1325" i="18"/>
  <c r="B1326" i="18"/>
  <c r="B1327" i="18"/>
  <c r="B1328" i="18"/>
  <c r="B1329" i="18"/>
  <c r="B1330" i="18"/>
  <c r="B1331" i="18"/>
  <c r="B1332" i="18"/>
  <c r="B1333" i="18"/>
  <c r="B1334" i="18"/>
  <c r="B1335" i="18"/>
  <c r="B1336" i="18"/>
  <c r="B1337" i="18"/>
  <c r="B1338" i="18"/>
  <c r="B2450" i="18"/>
  <c r="B1340" i="18"/>
  <c r="B1341" i="18"/>
  <c r="B1342" i="18"/>
  <c r="B1343" i="18"/>
  <c r="B1344" i="18"/>
  <c r="B1345" i="18"/>
  <c r="B1346" i="18"/>
  <c r="B1347" i="18"/>
  <c r="B1348" i="18"/>
  <c r="B1349" i="18"/>
  <c r="B1350" i="18"/>
  <c r="B1351" i="18"/>
  <c r="B1352" i="18"/>
  <c r="B1353" i="18"/>
  <c r="B1354" i="18"/>
  <c r="B1355" i="18"/>
  <c r="B1356" i="18"/>
  <c r="B1357" i="18"/>
  <c r="B1358" i="18"/>
  <c r="B1359" i="18"/>
  <c r="B2481" i="18"/>
  <c r="B1361" i="18"/>
  <c r="B1362" i="18"/>
  <c r="B1363" i="18"/>
  <c r="B1364" i="18"/>
  <c r="B1365" i="18"/>
  <c r="B1366" i="18"/>
  <c r="B1367" i="18"/>
  <c r="B1368" i="18"/>
  <c r="B1369" i="18"/>
  <c r="B1370" i="18"/>
  <c r="B1371" i="18"/>
  <c r="B1372" i="18"/>
  <c r="B1373" i="18"/>
  <c r="B1374" i="18"/>
  <c r="B1375" i="18"/>
  <c r="B1376" i="18"/>
  <c r="B1377" i="18"/>
  <c r="B1378" i="18"/>
  <c r="B1379" i="18"/>
  <c r="B1380" i="18"/>
  <c r="B1381" i="18"/>
  <c r="B1382" i="18"/>
  <c r="B1383" i="18"/>
  <c r="B1384" i="18"/>
  <c r="B1385" i="18"/>
  <c r="B1386" i="18"/>
  <c r="B1387" i="18"/>
  <c r="B1388" i="18"/>
  <c r="B1389" i="18"/>
  <c r="B1390" i="18"/>
  <c r="B1391" i="18"/>
  <c r="B1392" i="18"/>
  <c r="B1393" i="18"/>
  <c r="B1394" i="18"/>
  <c r="B1395" i="18"/>
  <c r="B1396" i="18"/>
  <c r="B1397" i="18"/>
  <c r="B1398" i="18"/>
  <c r="B1399" i="18"/>
  <c r="B1400" i="18"/>
  <c r="B1401" i="18"/>
  <c r="B1402" i="18"/>
  <c r="B1403" i="18"/>
  <c r="B1404" i="18"/>
  <c r="B1405" i="18"/>
  <c r="B1406" i="18"/>
  <c r="B1407" i="18"/>
  <c r="B1408" i="18"/>
  <c r="B1409" i="18"/>
  <c r="B1410" i="18"/>
  <c r="B1411" i="18"/>
  <c r="B1412" i="18"/>
  <c r="B1413" i="18"/>
  <c r="B1414" i="18"/>
  <c r="B1415" i="18"/>
  <c r="B1416" i="18"/>
  <c r="B1417" i="18"/>
  <c r="B1418" i="18"/>
  <c r="B1419" i="18"/>
  <c r="B1420" i="18"/>
  <c r="B1421" i="18"/>
  <c r="B1422" i="18"/>
  <c r="B1423" i="18"/>
  <c r="B1424" i="18"/>
  <c r="B1425" i="18"/>
  <c r="B1426" i="18"/>
  <c r="B1427" i="18"/>
  <c r="B1428" i="18"/>
  <c r="B1429" i="18"/>
  <c r="B1430" i="18"/>
  <c r="B1431" i="18"/>
  <c r="B1432" i="18"/>
  <c r="B1433" i="18"/>
  <c r="B1434" i="18"/>
  <c r="B1435" i="18"/>
  <c r="B1436" i="18"/>
  <c r="B1437" i="18"/>
  <c r="B1438" i="18"/>
  <c r="B1439" i="18"/>
  <c r="B1440" i="18"/>
  <c r="B1441" i="18"/>
  <c r="B1442" i="18"/>
  <c r="B1443" i="18"/>
  <c r="B1444" i="18"/>
  <c r="B2604" i="18"/>
  <c r="B1446" i="18"/>
  <c r="B1447" i="18"/>
  <c r="B1448" i="18"/>
  <c r="B1449" i="18"/>
  <c r="B1450" i="18"/>
  <c r="B1451" i="18"/>
  <c r="B1452" i="18"/>
  <c r="B1453" i="18"/>
  <c r="B1454" i="18"/>
  <c r="B1455" i="18"/>
  <c r="B1456" i="18"/>
  <c r="B1457" i="18"/>
  <c r="B1458" i="18"/>
  <c r="B1459" i="18"/>
  <c r="B1460" i="18"/>
  <c r="B1461" i="18"/>
  <c r="B1462" i="18"/>
  <c r="B1463" i="18"/>
  <c r="B1464" i="18"/>
  <c r="B1465" i="18"/>
  <c r="B1466" i="18"/>
  <c r="B1467" i="18"/>
  <c r="B1468" i="18"/>
  <c r="B1469" i="18"/>
  <c r="B1470" i="18"/>
  <c r="B1471" i="18"/>
  <c r="B1472" i="18"/>
  <c r="B1473" i="18"/>
  <c r="B1474" i="18"/>
  <c r="B1475" i="18"/>
  <c r="B1476" i="18"/>
  <c r="B1477" i="18"/>
  <c r="B1478" i="18"/>
  <c r="B1479" i="18"/>
  <c r="B1480" i="18"/>
  <c r="B1481" i="18"/>
  <c r="B1482" i="18"/>
  <c r="B1483" i="18"/>
  <c r="B1484" i="18"/>
  <c r="B1485" i="18"/>
  <c r="B1486" i="18"/>
  <c r="B1487" i="18"/>
  <c r="B1488" i="18"/>
  <c r="B1489" i="18"/>
  <c r="B1490" i="18"/>
  <c r="B1491" i="18"/>
  <c r="B1492" i="18"/>
  <c r="B1493" i="18"/>
  <c r="B1494" i="18"/>
  <c r="B1495" i="18"/>
  <c r="B1496" i="18"/>
  <c r="B1497" i="18"/>
  <c r="B1498" i="18"/>
  <c r="B1499" i="18"/>
  <c r="B1500" i="18"/>
  <c r="B1501" i="18"/>
  <c r="B1502" i="18"/>
  <c r="B1503" i="18"/>
  <c r="B1504" i="18"/>
  <c r="B1505" i="18"/>
  <c r="B1506" i="18"/>
  <c r="B1507" i="18"/>
  <c r="B1508" i="18"/>
  <c r="B1509" i="18"/>
  <c r="B1510" i="18"/>
  <c r="B1511" i="18"/>
  <c r="B1512" i="18"/>
  <c r="B1513" i="18"/>
  <c r="B1514" i="18"/>
  <c r="B1515" i="18"/>
  <c r="B1516" i="18"/>
  <c r="B1517" i="18"/>
  <c r="B1518" i="18"/>
  <c r="B1519" i="18"/>
  <c r="B1520" i="18"/>
  <c r="B1521" i="18"/>
  <c r="B1522" i="18"/>
  <c r="B1523" i="18"/>
  <c r="B1524" i="18"/>
  <c r="B1525" i="18"/>
  <c r="B1526" i="18"/>
  <c r="B1527" i="18"/>
  <c r="B1528" i="18"/>
  <c r="B1529" i="18"/>
  <c r="B1530" i="18"/>
  <c r="B1531" i="18"/>
  <c r="B1532" i="18"/>
  <c r="B1533" i="18"/>
  <c r="B1534" i="18"/>
  <c r="B1535" i="18"/>
  <c r="B1536" i="18"/>
  <c r="B1537" i="18"/>
  <c r="B1538" i="18"/>
  <c r="B1539" i="18"/>
  <c r="B1540" i="18"/>
  <c r="B1541" i="18"/>
  <c r="B1542" i="18"/>
  <c r="B1543" i="18"/>
  <c r="B1544" i="18"/>
  <c r="B1545" i="18"/>
  <c r="B1546" i="18"/>
  <c r="B1547" i="18"/>
  <c r="B1548" i="18"/>
  <c r="B1549" i="18"/>
  <c r="B1550" i="18"/>
  <c r="B1551" i="18"/>
  <c r="B1552" i="18"/>
  <c r="B1553" i="18"/>
  <c r="B1554" i="18"/>
  <c r="B1555" i="18"/>
  <c r="B1556" i="18"/>
  <c r="B1557" i="18"/>
  <c r="B1558" i="18"/>
  <c r="B1559" i="18"/>
  <c r="B1560" i="18"/>
  <c r="B1561" i="18"/>
  <c r="B1562" i="18"/>
  <c r="B1563" i="18"/>
  <c r="B1564" i="18"/>
  <c r="B1565" i="18"/>
  <c r="B1566" i="18"/>
  <c r="B1567" i="18"/>
  <c r="B1568" i="18"/>
  <c r="B1569" i="18"/>
  <c r="B1570" i="18"/>
  <c r="B2636" i="18"/>
  <c r="B1572" i="18"/>
  <c r="B1573" i="18"/>
  <c r="B1574" i="18"/>
  <c r="B1575" i="18"/>
  <c r="B1576" i="18"/>
  <c r="B1577" i="18"/>
  <c r="B1578" i="18"/>
  <c r="B1579" i="18"/>
  <c r="B1580" i="18"/>
  <c r="B1581" i="18"/>
  <c r="B1582" i="18"/>
  <c r="B1583" i="18"/>
  <c r="B1584" i="18"/>
  <c r="B1585" i="18"/>
  <c r="B1586" i="18"/>
  <c r="B1587" i="18"/>
  <c r="B1588" i="18"/>
  <c r="B1589" i="18"/>
  <c r="B1590" i="18"/>
  <c r="B1591" i="18"/>
  <c r="B1592" i="18"/>
  <c r="B1593" i="18"/>
  <c r="B1594" i="18"/>
  <c r="B1595" i="18"/>
  <c r="B1596" i="18"/>
  <c r="B1597" i="18"/>
  <c r="B1598" i="18"/>
  <c r="B1599" i="18"/>
  <c r="B1600" i="18"/>
  <c r="B1601" i="18"/>
  <c r="B1602" i="18"/>
  <c r="B1603" i="18"/>
  <c r="B1604" i="18"/>
  <c r="B1605" i="18"/>
  <c r="B1606" i="18"/>
  <c r="B1607" i="18"/>
  <c r="B1608" i="18"/>
  <c r="B1609" i="18"/>
  <c r="B1610" i="18"/>
  <c r="B1611" i="18"/>
  <c r="B1612" i="18"/>
  <c r="B1613" i="18"/>
  <c r="B1614" i="18"/>
  <c r="B1615" i="18"/>
  <c r="B1616" i="18"/>
  <c r="B1617" i="18"/>
  <c r="B1618" i="18"/>
  <c r="B1619" i="18"/>
  <c r="B1620" i="18"/>
  <c r="B1621" i="18"/>
  <c r="B1622" i="18"/>
  <c r="B1623" i="18"/>
  <c r="B1624" i="18"/>
  <c r="B1625" i="18"/>
  <c r="B1626" i="18"/>
  <c r="B1627" i="18"/>
  <c r="B1628" i="18"/>
  <c r="B1629" i="18"/>
  <c r="B1630" i="18"/>
  <c r="B1631" i="18"/>
  <c r="B1632" i="18"/>
  <c r="B1633" i="18"/>
  <c r="B1634" i="18"/>
  <c r="B1635" i="18"/>
  <c r="B1636" i="18"/>
  <c r="B1637" i="18"/>
  <c r="B1638" i="18"/>
  <c r="B1639" i="18"/>
  <c r="B1640" i="18"/>
  <c r="B1641" i="18"/>
  <c r="B1642" i="18"/>
  <c r="B1643" i="18"/>
  <c r="B1644" i="18"/>
  <c r="B1645" i="18"/>
  <c r="B1646" i="18"/>
  <c r="B1647" i="18"/>
  <c r="B1648" i="18"/>
  <c r="B1649" i="18"/>
  <c r="B1650" i="18"/>
  <c r="B1651" i="18"/>
  <c r="B1652" i="18"/>
  <c r="B1653" i="18"/>
  <c r="B1654" i="18"/>
  <c r="B1655" i="18"/>
  <c r="B1656" i="18"/>
  <c r="B1657" i="18"/>
  <c r="B1658" i="18"/>
  <c r="B1659" i="18"/>
  <c r="B1660" i="18"/>
  <c r="B1661" i="18"/>
  <c r="B1662" i="18"/>
  <c r="B1663" i="18"/>
  <c r="B1664" i="18"/>
  <c r="B1665" i="18"/>
  <c r="B1666" i="18"/>
  <c r="B1667" i="18"/>
  <c r="B1668" i="18"/>
  <c r="B1669" i="18"/>
  <c r="B1670" i="18"/>
  <c r="B1671" i="18"/>
  <c r="B1672" i="18"/>
  <c r="B1673" i="18"/>
  <c r="B1674" i="18"/>
  <c r="B1675" i="18"/>
  <c r="B1676" i="18"/>
  <c r="B1677" i="18"/>
  <c r="B1678" i="18"/>
  <c r="B1679" i="18"/>
  <c r="B1680" i="18"/>
  <c r="B1681" i="18"/>
  <c r="B1682" i="18"/>
  <c r="B1683" i="18"/>
  <c r="B1684" i="18"/>
  <c r="B1685" i="18"/>
  <c r="B1686" i="18"/>
  <c r="B1687" i="18"/>
  <c r="B1688" i="18"/>
  <c r="B1689" i="18"/>
  <c r="B1690" i="18"/>
  <c r="B1691" i="18"/>
  <c r="B1692" i="18"/>
  <c r="B1693" i="18"/>
  <c r="B1694" i="18"/>
  <c r="B1695" i="18"/>
  <c r="B1696" i="18"/>
  <c r="B1697" i="18"/>
  <c r="B1698" i="18"/>
  <c r="B1699" i="18"/>
  <c r="B1700" i="18"/>
  <c r="B1701" i="18"/>
  <c r="B1702" i="18"/>
  <c r="B1703" i="18"/>
  <c r="B1704" i="18"/>
  <c r="B1705" i="18"/>
  <c r="B1706" i="18"/>
  <c r="B1707" i="18"/>
  <c r="B1708" i="18"/>
  <c r="B1709" i="18"/>
  <c r="B1710" i="18"/>
  <c r="B1711" i="18"/>
  <c r="B1712" i="18"/>
  <c r="B1713" i="18"/>
  <c r="B1714" i="18"/>
  <c r="B1715" i="18"/>
  <c r="B1716" i="18"/>
  <c r="B1717" i="18"/>
  <c r="B1718" i="18"/>
  <c r="B1719" i="18"/>
  <c r="B1720" i="18"/>
  <c r="B1721" i="18"/>
  <c r="B1722" i="18"/>
  <c r="B1723" i="18"/>
  <c r="B1724" i="18"/>
  <c r="B1725" i="18"/>
  <c r="B1726" i="18"/>
  <c r="B1727" i="18"/>
  <c r="B1728" i="18"/>
  <c r="B1729" i="18"/>
  <c r="B1730" i="18"/>
  <c r="B1731" i="18"/>
  <c r="B1732" i="18"/>
  <c r="B1733" i="18"/>
  <c r="B1734" i="18"/>
  <c r="B1735" i="18"/>
  <c r="B1736" i="18"/>
  <c r="B1737" i="18"/>
  <c r="B1738" i="18"/>
  <c r="B1739" i="18"/>
  <c r="B2642" i="18"/>
  <c r="B1741" i="18"/>
  <c r="B1742" i="18"/>
  <c r="B1743" i="18"/>
  <c r="B1744" i="18"/>
  <c r="B1745" i="18"/>
  <c r="B1746" i="18"/>
  <c r="B1747" i="18"/>
  <c r="B1748" i="18"/>
  <c r="B1749" i="18"/>
  <c r="B1750" i="18"/>
  <c r="B1751" i="18"/>
  <c r="B1752" i="18"/>
  <c r="B1753" i="18"/>
  <c r="B1754" i="18"/>
  <c r="B1755" i="18"/>
  <c r="B1756" i="18"/>
  <c r="B1757" i="18"/>
  <c r="B1758" i="18"/>
  <c r="B1759" i="18"/>
  <c r="B1760" i="18"/>
  <c r="B1761" i="18"/>
  <c r="B1762" i="18"/>
  <c r="B1763" i="18"/>
  <c r="B1764" i="18"/>
  <c r="B1765" i="18"/>
  <c r="B1766" i="18"/>
  <c r="B1767" i="18"/>
  <c r="B1768" i="18"/>
  <c r="B1769" i="18"/>
  <c r="B1770" i="18"/>
  <c r="B1771" i="18"/>
  <c r="B1772" i="18"/>
  <c r="B1773" i="18"/>
  <c r="B1774" i="18"/>
  <c r="B1775" i="18"/>
  <c r="B1776" i="18"/>
  <c r="B1777" i="18"/>
  <c r="B1778" i="18"/>
  <c r="B1779" i="18"/>
  <c r="B1780" i="18"/>
  <c r="B1781" i="18"/>
  <c r="B1782" i="18"/>
  <c r="B1783" i="18"/>
  <c r="B1784" i="18"/>
  <c r="B1785" i="18"/>
  <c r="B1786" i="18"/>
  <c r="B1787" i="18"/>
  <c r="B1788" i="18"/>
  <c r="B1789" i="18"/>
  <c r="B1790" i="18"/>
  <c r="B1791" i="18"/>
  <c r="B1792" i="18"/>
  <c r="B1793" i="18"/>
  <c r="B1794" i="18"/>
  <c r="B1795" i="18"/>
  <c r="B1796" i="18"/>
  <c r="B1797" i="18"/>
  <c r="B1798" i="18"/>
  <c r="B1799" i="18"/>
  <c r="B1800" i="18"/>
  <c r="B1801" i="18"/>
  <c r="B1802" i="18"/>
  <c r="B1803" i="18"/>
  <c r="B1804" i="18"/>
  <c r="B1805" i="18"/>
  <c r="B1806" i="18"/>
  <c r="B1807" i="18"/>
  <c r="B1808" i="18"/>
  <c r="B1809" i="18"/>
  <c r="B1810" i="18"/>
  <c r="B1811" i="18"/>
  <c r="B1812" i="18"/>
  <c r="B1813" i="18"/>
  <c r="B1814" i="18"/>
  <c r="B1815" i="18"/>
  <c r="B1816" i="18"/>
  <c r="B1817" i="18"/>
  <c r="B1818" i="18"/>
  <c r="B1819" i="18"/>
  <c r="B1820" i="18"/>
  <c r="B1821" i="18"/>
  <c r="B1822" i="18"/>
  <c r="B1823" i="18"/>
  <c r="B1824" i="18"/>
  <c r="B1825" i="18"/>
  <c r="B1826" i="18"/>
  <c r="B1827" i="18"/>
  <c r="B1828" i="18"/>
  <c r="B1829" i="18"/>
  <c r="B1830" i="18"/>
  <c r="B1831" i="18"/>
  <c r="B1832" i="18"/>
  <c r="B1833" i="18"/>
  <c r="B1834" i="18"/>
  <c r="B1835" i="18"/>
  <c r="B1836" i="18"/>
  <c r="B1837" i="18"/>
  <c r="B1838" i="18"/>
  <c r="B1839" i="18"/>
  <c r="B1840" i="18"/>
  <c r="B1841" i="18"/>
  <c r="B1842" i="18"/>
  <c r="B1843" i="18"/>
  <c r="B1844" i="18"/>
  <c r="B1845" i="18"/>
  <c r="B1846" i="18"/>
  <c r="B1847" i="18"/>
  <c r="B1848" i="18"/>
  <c r="B1849" i="18"/>
  <c r="B1850" i="18"/>
  <c r="B1851" i="18"/>
  <c r="B1852" i="18"/>
  <c r="B1853" i="18"/>
  <c r="B1854" i="18"/>
  <c r="B1855" i="18"/>
  <c r="B1856" i="18"/>
  <c r="B1857" i="18"/>
  <c r="B1858" i="18"/>
  <c r="B1859" i="18"/>
  <c r="B25" i="18"/>
  <c r="B1861" i="18"/>
  <c r="B1862" i="18"/>
  <c r="B1863" i="18"/>
  <c r="B1864" i="18"/>
  <c r="B1865" i="18"/>
  <c r="B1866" i="18"/>
  <c r="B1867" i="18"/>
  <c r="B1868" i="18"/>
  <c r="B1869" i="18"/>
  <c r="B1870" i="18"/>
  <c r="B1871" i="18"/>
  <c r="B1872" i="18"/>
  <c r="B1873" i="18"/>
  <c r="B1874" i="18"/>
  <c r="B1875" i="18"/>
  <c r="B1876" i="18"/>
  <c r="B1877" i="18"/>
  <c r="B1878" i="18"/>
  <c r="B1879" i="18"/>
  <c r="B1880" i="18"/>
  <c r="B1881" i="18"/>
  <c r="B1882" i="18"/>
  <c r="B1883" i="18"/>
  <c r="B1884" i="18"/>
  <c r="B1885" i="18"/>
  <c r="B1886" i="18"/>
  <c r="B1887" i="18"/>
  <c r="B1888" i="18"/>
  <c r="B1889" i="18"/>
  <c r="B1890" i="18"/>
  <c r="B1891" i="18"/>
  <c r="B1892" i="18"/>
  <c r="B1893" i="18"/>
  <c r="B1894" i="18"/>
  <c r="B1895" i="18"/>
  <c r="B1896" i="18"/>
  <c r="B1897" i="18"/>
  <c r="B1898" i="18"/>
  <c r="B1899" i="18"/>
  <c r="B1900" i="18"/>
  <c r="B2347" i="18"/>
  <c r="B1902" i="18"/>
  <c r="B1903" i="18"/>
  <c r="B1904" i="18"/>
  <c r="B1905" i="18"/>
  <c r="B1906" i="18"/>
  <c r="B1907" i="18"/>
  <c r="B1908" i="18"/>
  <c r="B1909" i="18"/>
  <c r="B1910" i="18"/>
  <c r="B1911" i="18"/>
  <c r="B1912" i="18"/>
  <c r="B1913" i="18"/>
  <c r="B1914" i="18"/>
  <c r="B1915" i="18"/>
  <c r="B1916" i="18"/>
  <c r="B1917" i="18"/>
  <c r="B1918" i="18"/>
  <c r="B1919" i="18"/>
  <c r="B1920" i="18"/>
  <c r="B1921" i="18"/>
  <c r="B1922" i="18"/>
  <c r="B1923" i="18"/>
  <c r="B1924" i="18"/>
  <c r="B1925" i="18"/>
  <c r="B1926" i="18"/>
  <c r="B1927" i="18"/>
  <c r="B1928" i="18"/>
  <c r="B1929" i="18"/>
  <c r="B1930" i="18"/>
  <c r="B1931" i="18"/>
  <c r="B1932" i="18"/>
  <c r="B1933" i="18"/>
  <c r="B1934" i="18"/>
  <c r="B1935" i="18"/>
  <c r="B1936" i="18"/>
  <c r="B1937" i="18"/>
  <c r="B1938" i="18"/>
  <c r="B1939" i="18"/>
  <c r="B1940" i="18"/>
  <c r="B1941" i="18"/>
  <c r="B188" i="18"/>
  <c r="B1943" i="18"/>
  <c r="B1944" i="18"/>
  <c r="B1945" i="18"/>
  <c r="B1946" i="18"/>
  <c r="B1947" i="18"/>
  <c r="B1948" i="18"/>
  <c r="B1949" i="18"/>
  <c r="B1950" i="18"/>
  <c r="B1951" i="18"/>
  <c r="B1952" i="18"/>
  <c r="B1953" i="18"/>
  <c r="B1954" i="18"/>
  <c r="B1955" i="18"/>
  <c r="B1956" i="18"/>
  <c r="B1957" i="18"/>
  <c r="B1958" i="18"/>
  <c r="B1959" i="18"/>
  <c r="B1960" i="18"/>
  <c r="B1961" i="18"/>
  <c r="B1962" i="18"/>
  <c r="B1963" i="18"/>
  <c r="B1964" i="18"/>
  <c r="B1965" i="18"/>
  <c r="B1966" i="18"/>
  <c r="B1967" i="18"/>
  <c r="B1968" i="18"/>
  <c r="B1969" i="18"/>
  <c r="B1970" i="18"/>
  <c r="B1971" i="18"/>
  <c r="B1972" i="18"/>
  <c r="B1973" i="18"/>
  <c r="B1974" i="18"/>
  <c r="B1975" i="18"/>
  <c r="B1976" i="18"/>
  <c r="B1977" i="18"/>
  <c r="B1978" i="18"/>
  <c r="B1979" i="18"/>
  <c r="B1980" i="18"/>
  <c r="B1981" i="18"/>
  <c r="B1982" i="18"/>
  <c r="B1983" i="18"/>
  <c r="B1984" i="18"/>
  <c r="B1985" i="18"/>
  <c r="B1986" i="18"/>
  <c r="B1987" i="18"/>
  <c r="B1988" i="18"/>
  <c r="B1989" i="18"/>
  <c r="B1990" i="18"/>
  <c r="B1991" i="18"/>
  <c r="B1992" i="18"/>
  <c r="B1993" i="18"/>
  <c r="B1994" i="18"/>
  <c r="B1995" i="18"/>
  <c r="B1996" i="18"/>
  <c r="B1997" i="18"/>
  <c r="B1998" i="18"/>
  <c r="B1999" i="18"/>
  <c r="B2000" i="18"/>
  <c r="B2001" i="18"/>
  <c r="B2002" i="18"/>
  <c r="B2003" i="18"/>
  <c r="B2004" i="18"/>
  <c r="B2005" i="18"/>
  <c r="B2006" i="18"/>
  <c r="B2007" i="18"/>
  <c r="B2008" i="18"/>
  <c r="B2009" i="18"/>
  <c r="B2010" i="18"/>
  <c r="B2011" i="18"/>
  <c r="B2012" i="18"/>
  <c r="B2013" i="18"/>
  <c r="B2014" i="18"/>
  <c r="B2015" i="18"/>
  <c r="B2016" i="18"/>
  <c r="B2017" i="18"/>
  <c r="B2018" i="18"/>
  <c r="B2019" i="18"/>
  <c r="B2020" i="18"/>
  <c r="B2021" i="18"/>
  <c r="B2022" i="18"/>
  <c r="B2023" i="18"/>
  <c r="B2024" i="18"/>
  <c r="B2025" i="18"/>
  <c r="B2026" i="18"/>
  <c r="B2027" i="18"/>
  <c r="B2028" i="18"/>
  <c r="B2029" i="18"/>
  <c r="B2030" i="18"/>
  <c r="B2031" i="18"/>
  <c r="B2032" i="18"/>
  <c r="B2033" i="18"/>
  <c r="B2034" i="18"/>
  <c r="B2035" i="18"/>
  <c r="B2036" i="18"/>
  <c r="B2037" i="18"/>
  <c r="B2038" i="18"/>
  <c r="B2039" i="18"/>
  <c r="B2040" i="18"/>
  <c r="B2041" i="18"/>
  <c r="B2042" i="18"/>
  <c r="B2043" i="18"/>
  <c r="B2044" i="18"/>
  <c r="B2045" i="18"/>
  <c r="B2046" i="18"/>
  <c r="B2047" i="18"/>
  <c r="B2048" i="18"/>
  <c r="B2049" i="18"/>
  <c r="B2050" i="18"/>
  <c r="B2051" i="18"/>
  <c r="B2052" i="18"/>
  <c r="B2053" i="18"/>
  <c r="B2054" i="18"/>
  <c r="B2055" i="18"/>
  <c r="B2056" i="18"/>
  <c r="B2057" i="18"/>
  <c r="B2058" i="18"/>
  <c r="B2059" i="18"/>
  <c r="B2060" i="18"/>
  <c r="B2061" i="18"/>
  <c r="B2062" i="18"/>
  <c r="B2063" i="18"/>
  <c r="B2064" i="18"/>
  <c r="B2065" i="18"/>
  <c r="B2066" i="18"/>
  <c r="B2067" i="18"/>
  <c r="B2068" i="18"/>
  <c r="B2069" i="18"/>
  <c r="B2070" i="18"/>
  <c r="B2071" i="18"/>
  <c r="B2072" i="18"/>
  <c r="B2073" i="18"/>
  <c r="B2074" i="18"/>
  <c r="B2075" i="18"/>
  <c r="B2076" i="18"/>
  <c r="B2077" i="18"/>
  <c r="B2078" i="18"/>
  <c r="B2079" i="18"/>
  <c r="B2080" i="18"/>
  <c r="B2081" i="18"/>
  <c r="B2082" i="18"/>
  <c r="B2083" i="18"/>
  <c r="B2715" i="18"/>
  <c r="B2085" i="18"/>
  <c r="B2086" i="18"/>
  <c r="B2087" i="18"/>
  <c r="B2088" i="18"/>
  <c r="B2089" i="18"/>
  <c r="B2090" i="18"/>
  <c r="B2091" i="18"/>
  <c r="B2092" i="18"/>
  <c r="B2093" i="18"/>
  <c r="B2094" i="18"/>
  <c r="B2095" i="18"/>
  <c r="B2096" i="18"/>
  <c r="B2097" i="18"/>
  <c r="B2098" i="18"/>
  <c r="B2099" i="18"/>
  <c r="B2100" i="18"/>
  <c r="B2101" i="18"/>
  <c r="B2102" i="18"/>
  <c r="B2103" i="18"/>
  <c r="B2104" i="18"/>
  <c r="B2084" i="18"/>
  <c r="B2106" i="18"/>
  <c r="B2107" i="18"/>
  <c r="B2108" i="18"/>
  <c r="B2109" i="18"/>
  <c r="B2110" i="18"/>
  <c r="B2111" i="18"/>
  <c r="B2112" i="18"/>
  <c r="B2113" i="18"/>
  <c r="B2114" i="18"/>
  <c r="B2115" i="18"/>
  <c r="B2116" i="18"/>
  <c r="B2117" i="18"/>
  <c r="B2118" i="18"/>
  <c r="B2119" i="18"/>
  <c r="B2120" i="18"/>
  <c r="B2121" i="18"/>
  <c r="B2122" i="18"/>
  <c r="B2123" i="18"/>
  <c r="B2124" i="18"/>
  <c r="B2125" i="18"/>
  <c r="B2126" i="18"/>
  <c r="B2127" i="18"/>
  <c r="B2128" i="18"/>
  <c r="B2129" i="18"/>
  <c r="B2130" i="18"/>
  <c r="B2131" i="18"/>
  <c r="B2132" i="18"/>
  <c r="B2133" i="18"/>
  <c r="B2134" i="18"/>
  <c r="B2135" i="18"/>
  <c r="B2136" i="18"/>
  <c r="B2137" i="18"/>
  <c r="B2138" i="18"/>
  <c r="B2139" i="18"/>
  <c r="B2140" i="18"/>
  <c r="B2141" i="18"/>
  <c r="B2142" i="18"/>
  <c r="B2143" i="18"/>
  <c r="B2144" i="18"/>
  <c r="B2145" i="18"/>
  <c r="B2146" i="18"/>
  <c r="B2147" i="18"/>
  <c r="B2148" i="18"/>
  <c r="B2149" i="18"/>
  <c r="B2150" i="18"/>
  <c r="B2151" i="18"/>
  <c r="B2152" i="18"/>
  <c r="B2643" i="18"/>
  <c r="B2154" i="18"/>
  <c r="B2155" i="18"/>
  <c r="B2156" i="18"/>
  <c r="B2157" i="18"/>
  <c r="B2158" i="18"/>
  <c r="B2159" i="18"/>
  <c r="B2160" i="18"/>
  <c r="B2161" i="18"/>
  <c r="B2162" i="18"/>
  <c r="B2163" i="18"/>
  <c r="B2164" i="18"/>
  <c r="B2165" i="18"/>
  <c r="B2166" i="18"/>
  <c r="B2167" i="18"/>
  <c r="B2168" i="18"/>
  <c r="B2169" i="18"/>
  <c r="B2170" i="18"/>
  <c r="B2171" i="18"/>
  <c r="B2172" i="18"/>
  <c r="B2173" i="18"/>
  <c r="B2174" i="18"/>
  <c r="B2175" i="18"/>
  <c r="B2176" i="18"/>
  <c r="B2177" i="18"/>
  <c r="B2178" i="18"/>
  <c r="B2179" i="18"/>
  <c r="B2180" i="18"/>
  <c r="B2181" i="18"/>
  <c r="B2182" i="18"/>
  <c r="B2183" i="18"/>
  <c r="B2184" i="18"/>
  <c r="B2185" i="18"/>
  <c r="B2186" i="18"/>
  <c r="B2187" i="18"/>
  <c r="B2188" i="18"/>
  <c r="B2189" i="18"/>
  <c r="B2190" i="18"/>
  <c r="B2191" i="18"/>
  <c r="B2192" i="18"/>
  <c r="B2193" i="18"/>
  <c r="B2194" i="18"/>
  <c r="B2195" i="18"/>
  <c r="B2196" i="18"/>
  <c r="B2197" i="18"/>
  <c r="B2198" i="18"/>
  <c r="B2199" i="18"/>
  <c r="B2200" i="18"/>
  <c r="B2201" i="18"/>
  <c r="B2202" i="18"/>
  <c r="B2203" i="18"/>
  <c r="B2204" i="18"/>
  <c r="B2205" i="18"/>
  <c r="B2206" i="18"/>
  <c r="B2207" i="18"/>
  <c r="B2208" i="18"/>
  <c r="B2209" i="18"/>
  <c r="B2210" i="18"/>
  <c r="B2211" i="18"/>
  <c r="B2212" i="18"/>
  <c r="B2213" i="18"/>
  <c r="B2214" i="18"/>
  <c r="B2215" i="18"/>
  <c r="B2216" i="18"/>
  <c r="B2217" i="18"/>
  <c r="B2218" i="18"/>
  <c r="B2219" i="18"/>
  <c r="B1860" i="18"/>
  <c r="B2221" i="18"/>
  <c r="B2222" i="18"/>
  <c r="B2223" i="18"/>
  <c r="B2224" i="18"/>
  <c r="B2225" i="18"/>
  <c r="B2226" i="18"/>
  <c r="B2227" i="18"/>
  <c r="B2228" i="18"/>
  <c r="B2229" i="18"/>
  <c r="B2230" i="18"/>
  <c r="B2231" i="18"/>
  <c r="B2232" i="18"/>
  <c r="B2233" i="18"/>
  <c r="B2234" i="18"/>
  <c r="B2235" i="18"/>
  <c r="B2236" i="18"/>
  <c r="B2237" i="18"/>
  <c r="B2238" i="18"/>
  <c r="B2239" i="18"/>
  <c r="B2240" i="18"/>
  <c r="B2241" i="18"/>
  <c r="B2242" i="18"/>
  <c r="B2243" i="18"/>
  <c r="B2244" i="18"/>
  <c r="B2245" i="18"/>
  <c r="B2246" i="18"/>
  <c r="B2247" i="18"/>
  <c r="B2248" i="18"/>
  <c r="B2249" i="18"/>
  <c r="B2250" i="18"/>
  <c r="B2251" i="18"/>
  <c r="B2252" i="18"/>
  <c r="B2253" i="18"/>
  <c r="B2254" i="18"/>
  <c r="B2255" i="18"/>
  <c r="B2256" i="18"/>
  <c r="B2257" i="18"/>
  <c r="B2258" i="18"/>
  <c r="B2259" i="18"/>
  <c r="B2260" i="18"/>
  <c r="B2261" i="18"/>
  <c r="B2262" i="18"/>
  <c r="B2263" i="18"/>
  <c r="B2264" i="18"/>
  <c r="B2265" i="18"/>
  <c r="B2266" i="18"/>
  <c r="B2267" i="18"/>
  <c r="B2268" i="18"/>
  <c r="B2269" i="18"/>
  <c r="B2270" i="18"/>
  <c r="B2271" i="18"/>
  <c r="B2272" i="18"/>
  <c r="B2273" i="18"/>
  <c r="B2274" i="18"/>
  <c r="B2275" i="18"/>
  <c r="B2276" i="18"/>
  <c r="B2277" i="18"/>
  <c r="B2278" i="18"/>
  <c r="B2279" i="18"/>
  <c r="B2280" i="18"/>
  <c r="B2281" i="18"/>
  <c r="B2282" i="18"/>
  <c r="B2283" i="18"/>
  <c r="B2284" i="18"/>
  <c r="B2285" i="18"/>
  <c r="B2286" i="18"/>
  <c r="B2287" i="18"/>
  <c r="B2288" i="18"/>
  <c r="B2289" i="18"/>
  <c r="B2290" i="18"/>
  <c r="B2291" i="18"/>
  <c r="B2292" i="18"/>
  <c r="B2293" i="18"/>
  <c r="B2294" i="18"/>
  <c r="B2295" i="18"/>
  <c r="B2296" i="18"/>
  <c r="B2297" i="18"/>
  <c r="B2298" i="18"/>
  <c r="B2299" i="18"/>
  <c r="B2300" i="18"/>
  <c r="B2301" i="18"/>
  <c r="B2302" i="18"/>
  <c r="B2303" i="18"/>
  <c r="B2304" i="18"/>
  <c r="B2305" i="18"/>
  <c r="B2306" i="18"/>
  <c r="B2307" i="18"/>
  <c r="B2308" i="18"/>
  <c r="B2309" i="18"/>
  <c r="B2310" i="18"/>
  <c r="B2311" i="18"/>
  <c r="B2312" i="18"/>
  <c r="B2313" i="18"/>
  <c r="B2314" i="18"/>
  <c r="B2315" i="18"/>
  <c r="B2316" i="18"/>
  <c r="B2317" i="18"/>
  <c r="B2318" i="18"/>
  <c r="B2319" i="18"/>
  <c r="B2320" i="18"/>
  <c r="B2321" i="18"/>
  <c r="B2322" i="18"/>
  <c r="B2323" i="18"/>
  <c r="B2324" i="18"/>
  <c r="B2325" i="18"/>
  <c r="B2326" i="18"/>
  <c r="B2327" i="18"/>
  <c r="B2328" i="18"/>
  <c r="B2329" i="18"/>
  <c r="B2330" i="18"/>
  <c r="B2331" i="18"/>
  <c r="B2332" i="18"/>
  <c r="B2333" i="18"/>
  <c r="B2334" i="18"/>
  <c r="B413" i="18"/>
  <c r="B2336" i="18"/>
  <c r="B2337" i="18"/>
  <c r="B2338" i="18"/>
  <c r="B2339" i="18"/>
  <c r="B2340" i="18"/>
  <c r="B2341" i="18"/>
  <c r="B2342" i="18"/>
  <c r="B2343" i="18"/>
  <c r="B2344" i="18"/>
  <c r="B2345" i="18"/>
  <c r="B2346" i="18"/>
  <c r="B1445" i="18"/>
  <c r="B2348" i="18"/>
  <c r="B2349" i="18"/>
  <c r="B2350" i="18"/>
  <c r="B2351" i="18"/>
  <c r="B2352" i="18"/>
  <c r="B2353" i="18"/>
  <c r="B2354" i="18"/>
  <c r="B2355" i="18"/>
  <c r="B2356" i="18"/>
  <c r="B2357" i="18"/>
  <c r="B2358" i="18"/>
  <c r="B2359" i="18"/>
  <c r="B2360" i="18"/>
  <c r="B2361" i="18"/>
  <c r="B2362" i="18"/>
  <c r="B2363" i="18"/>
  <c r="B2364" i="18"/>
  <c r="B2365" i="18"/>
  <c r="B2366" i="18"/>
  <c r="B2367" i="18"/>
  <c r="B2368" i="18"/>
  <c r="B2369" i="18"/>
  <c r="B2370" i="18"/>
  <c r="B2371" i="18"/>
  <c r="B2372" i="18"/>
  <c r="B2373" i="18"/>
  <c r="B2374" i="18"/>
  <c r="B2375" i="18"/>
  <c r="B2376" i="18"/>
  <c r="B2377" i="18"/>
  <c r="B2378" i="18"/>
  <c r="B2379" i="18"/>
  <c r="B2380" i="18"/>
  <c r="B2381" i="18"/>
  <c r="B2382" i="18"/>
  <c r="B2383" i="18"/>
  <c r="B2384" i="18"/>
  <c r="B2385" i="18"/>
  <c r="B2386" i="18"/>
  <c r="B2387" i="18"/>
  <c r="B2388" i="18"/>
  <c r="B2389" i="18"/>
  <c r="B2390" i="18"/>
  <c r="B2391" i="18"/>
  <c r="B2392" i="18"/>
  <c r="B2393" i="18"/>
  <c r="B2394" i="18"/>
  <c r="B2395" i="18"/>
  <c r="B2396" i="18"/>
  <c r="B2397" i="18"/>
  <c r="B2398" i="18"/>
  <c r="B2399" i="18"/>
  <c r="B2400" i="18"/>
  <c r="B2401" i="18"/>
  <c r="B2402" i="18"/>
  <c r="B2403" i="18"/>
  <c r="B2404" i="18"/>
  <c r="B2405" i="18"/>
  <c r="B2406" i="18"/>
  <c r="B2407" i="18"/>
  <c r="B2408" i="18"/>
  <c r="B2409" i="18"/>
  <c r="B2410" i="18"/>
  <c r="B2411" i="18"/>
  <c r="B2412" i="18"/>
  <c r="B2413" i="18"/>
  <c r="B2414" i="18"/>
  <c r="B2415" i="18"/>
  <c r="B2416" i="18"/>
  <c r="B2417" i="18"/>
  <c r="B2418" i="18"/>
  <c r="B2419" i="18"/>
  <c r="B2420" i="18"/>
  <c r="B2421" i="18"/>
  <c r="B2422" i="18"/>
  <c r="B2423" i="18"/>
  <c r="B2424" i="18"/>
  <c r="B2425" i="18"/>
  <c r="B2426" i="18"/>
  <c r="B2427" i="18"/>
  <c r="B2428" i="18"/>
  <c r="B2429" i="18"/>
  <c r="B2430" i="18"/>
  <c r="B2431" i="18"/>
  <c r="B2432" i="18"/>
  <c r="B2433" i="18"/>
  <c r="B2434" i="18"/>
  <c r="B2435" i="18"/>
  <c r="B2436" i="18"/>
  <c r="B2437" i="18"/>
  <c r="B2438" i="18"/>
  <c r="B2439" i="18"/>
  <c r="B2440" i="18"/>
  <c r="B2441" i="18"/>
  <c r="B2442" i="18"/>
  <c r="B2443" i="18"/>
  <c r="B2444" i="18"/>
  <c r="B2445" i="18"/>
  <c r="B2446" i="18"/>
  <c r="B2447" i="18"/>
  <c r="B2448" i="18"/>
  <c r="B2449" i="18"/>
  <c r="B347" i="18"/>
  <c r="B2451" i="18"/>
  <c r="B2452" i="18"/>
  <c r="B2453" i="18"/>
  <c r="B2454" i="18"/>
  <c r="B2455" i="18"/>
  <c r="B2456" i="18"/>
  <c r="B2457" i="18"/>
  <c r="B2458" i="18"/>
  <c r="B2459" i="18"/>
  <c r="B2460" i="18"/>
  <c r="B2461" i="18"/>
  <c r="B2462" i="18"/>
  <c r="B2463" i="18"/>
  <c r="B2464" i="18"/>
  <c r="B2465" i="18"/>
  <c r="B2466" i="18"/>
  <c r="B2467" i="18"/>
  <c r="B2468" i="18"/>
  <c r="B2469" i="18"/>
  <c r="B2470" i="18"/>
  <c r="B2471" i="18"/>
  <c r="B2472" i="18"/>
  <c r="B2473" i="18"/>
  <c r="B2474" i="18"/>
  <c r="B2475" i="18"/>
  <c r="B2476" i="18"/>
  <c r="B2477" i="18"/>
  <c r="B2478" i="18"/>
  <c r="B2479" i="18"/>
  <c r="B2480" i="18"/>
  <c r="B2595" i="18"/>
  <c r="B2482" i="18"/>
  <c r="B2483" i="18"/>
  <c r="B2484" i="18"/>
  <c r="B2485" i="18"/>
  <c r="B2486" i="18"/>
  <c r="B2487" i="18"/>
  <c r="B2488" i="18"/>
  <c r="B2489" i="18"/>
  <c r="B2490" i="18"/>
  <c r="B2491" i="18"/>
  <c r="B2492" i="18"/>
  <c r="B2493" i="18"/>
  <c r="B2494" i="18"/>
  <c r="B2495" i="18"/>
  <c r="B2496" i="18"/>
  <c r="B2497" i="18"/>
  <c r="B2498" i="18"/>
  <c r="B2499" i="18"/>
  <c r="B2500" i="18"/>
  <c r="B2501" i="18"/>
  <c r="B2502" i="18"/>
  <c r="B2503" i="18"/>
  <c r="B2504" i="18"/>
  <c r="B2505" i="18"/>
  <c r="B2506" i="18"/>
  <c r="B2507" i="18"/>
  <c r="B2508" i="18"/>
  <c r="B2509" i="18"/>
  <c r="B2510" i="18"/>
  <c r="B2511" i="18"/>
  <c r="B2512" i="18"/>
  <c r="B2513" i="18"/>
  <c r="B2514" i="18"/>
  <c r="B2515" i="18"/>
  <c r="B2516" i="18"/>
  <c r="B2517" i="18"/>
  <c r="B2518" i="18"/>
  <c r="B2519" i="18"/>
  <c r="B2520" i="18"/>
  <c r="B2521" i="18"/>
  <c r="B2522" i="18"/>
  <c r="B2523" i="18"/>
  <c r="B2524" i="18"/>
  <c r="B2525" i="18"/>
  <c r="B2526" i="18"/>
  <c r="B2527" i="18"/>
  <c r="B2528" i="18"/>
  <c r="B2625" i="18"/>
  <c r="B2530" i="18"/>
  <c r="B2531" i="18"/>
  <c r="B2532" i="18"/>
  <c r="B2533" i="18"/>
  <c r="B2534" i="18"/>
  <c r="B2535" i="18"/>
  <c r="B2536" i="18"/>
  <c r="B2537" i="18"/>
  <c r="B2538" i="18"/>
  <c r="B2539" i="18"/>
  <c r="B2540" i="18"/>
  <c r="B2541" i="18"/>
  <c r="B2542" i="18"/>
  <c r="B2543" i="18"/>
  <c r="B2544" i="18"/>
  <c r="B2545" i="18"/>
  <c r="B2546" i="18"/>
  <c r="B2547" i="18"/>
  <c r="B2548" i="18"/>
  <c r="B2549" i="18"/>
  <c r="B2550" i="18"/>
  <c r="B2551" i="18"/>
  <c r="B2552" i="18"/>
  <c r="B2553" i="18"/>
  <c r="B2554" i="18"/>
  <c r="B2555" i="18"/>
  <c r="B2556" i="18"/>
  <c r="B2557" i="18"/>
  <c r="B2558" i="18"/>
  <c r="B2559" i="18"/>
  <c r="B2560" i="18"/>
  <c r="B2561" i="18"/>
  <c r="B2562" i="18"/>
  <c r="B2563" i="18"/>
  <c r="B2564" i="18"/>
  <c r="B2565" i="18"/>
  <c r="B2566" i="18"/>
  <c r="B2567" i="18"/>
  <c r="B2568" i="18"/>
  <c r="B2569" i="18"/>
  <c r="B2570" i="18"/>
  <c r="B2571" i="18"/>
  <c r="B2572" i="18"/>
  <c r="B2573" i="18"/>
  <c r="B2574" i="18"/>
  <c r="B2575" i="18"/>
  <c r="B2576" i="18"/>
  <c r="B2577" i="18"/>
  <c r="B2578" i="18"/>
  <c r="B2579" i="18"/>
  <c r="B2580" i="18"/>
  <c r="B2581" i="18"/>
  <c r="B2582" i="18"/>
  <c r="B2583" i="18"/>
  <c r="B2584" i="18"/>
  <c r="B2585" i="18"/>
  <c r="B2586" i="18"/>
  <c r="B2587" i="18"/>
  <c r="B2588" i="18"/>
  <c r="B2589" i="18"/>
  <c r="B2590" i="18"/>
  <c r="B2591" i="18"/>
  <c r="B2592" i="18"/>
  <c r="B2593" i="18"/>
  <c r="B2594" i="18"/>
  <c r="B2712" i="18"/>
  <c r="B2596" i="18"/>
  <c r="B2597" i="18"/>
  <c r="B2598" i="18"/>
  <c r="B2599" i="18"/>
  <c r="B2600" i="18"/>
  <c r="B2601" i="18"/>
  <c r="B2602" i="18"/>
  <c r="B2603" i="18"/>
  <c r="B2742" i="18"/>
  <c r="B2634" i="18"/>
  <c r="B741" i="18"/>
  <c r="B2727" i="18"/>
  <c r="B2737" i="18"/>
  <c r="B2719" i="18"/>
  <c r="B1571" i="18"/>
  <c r="B2734" i="18"/>
  <c r="B2612" i="18"/>
  <c r="B2613" i="18"/>
  <c r="B2644" i="18"/>
  <c r="B2735" i="18"/>
  <c r="B2714" i="18"/>
  <c r="B2743" i="18"/>
  <c r="B2632" i="18"/>
  <c r="B2619" i="18"/>
  <c r="B2626" i="18"/>
  <c r="B2621" i="18"/>
  <c r="B2622" i="18"/>
  <c r="B2623" i="18"/>
  <c r="B2628" i="18"/>
  <c r="B2649" i="18"/>
  <c r="B2614" i="18"/>
  <c r="B2624" i="18"/>
  <c r="B982" i="18"/>
  <c r="B2629" i="18"/>
  <c r="B2630" i="18"/>
  <c r="B2728" i="18"/>
  <c r="B2739" i="18"/>
  <c r="B2744" i="18"/>
  <c r="B2732" i="18"/>
  <c r="B2635" i="18"/>
  <c r="B2672" i="18"/>
  <c r="B2637" i="18"/>
  <c r="B2646" i="18"/>
  <c r="B2639" i="18"/>
  <c r="B2745" i="18"/>
  <c r="B2726" i="18"/>
  <c r="B859" i="18"/>
  <c r="B2746" i="18"/>
  <c r="B2647" i="18"/>
  <c r="B2645" i="18"/>
  <c r="B2722" i="18"/>
  <c r="B2747" i="18"/>
  <c r="B2748" i="18"/>
  <c r="B2731" i="18"/>
  <c r="B2738" i="18"/>
  <c r="B2654" i="18"/>
  <c r="B2713" i="18"/>
  <c r="B2616" i="18"/>
  <c r="B2720" i="18"/>
  <c r="B2655" i="18"/>
  <c r="B2656" i="18"/>
  <c r="B2657" i="18"/>
  <c r="B2658" i="18"/>
  <c r="B2659" i="18"/>
  <c r="B2660" i="18"/>
  <c r="B2661" i="18"/>
  <c r="B2662" i="18"/>
  <c r="B2663" i="18"/>
  <c r="B2664" i="18"/>
  <c r="B2665" i="18"/>
  <c r="B2666" i="18"/>
  <c r="B2667" i="18"/>
  <c r="B2668" i="18"/>
  <c r="B2669" i="18"/>
  <c r="B2670" i="18"/>
  <c r="B2671" i="18"/>
  <c r="B2750" i="18"/>
  <c r="B2673" i="18"/>
  <c r="B2674" i="18"/>
  <c r="B2675" i="18"/>
  <c r="B2676" i="18"/>
  <c r="B2677" i="18"/>
  <c r="B2678" i="18"/>
  <c r="B2679" i="18"/>
  <c r="B2680" i="18"/>
  <c r="B2681" i="18"/>
  <c r="B2682" i="18"/>
  <c r="B2683" i="18"/>
  <c r="B2684" i="18"/>
  <c r="B2685" i="18"/>
  <c r="B2686" i="18"/>
  <c r="B2687" i="18"/>
  <c r="B2688" i="18"/>
  <c r="B2689" i="18"/>
  <c r="B2690" i="18"/>
  <c r="B2691" i="18"/>
  <c r="B2692" i="18"/>
  <c r="B2693" i="18"/>
  <c r="B2694" i="18"/>
  <c r="B2695" i="18"/>
  <c r="B2696" i="18"/>
  <c r="B2697" i="18"/>
  <c r="B2698" i="18"/>
  <c r="B2699" i="18"/>
  <c r="B2700" i="18"/>
  <c r="B2701" i="18"/>
  <c r="B2702" i="18"/>
  <c r="B2703" i="18"/>
  <c r="B2704" i="18"/>
  <c r="B2705" i="18"/>
  <c r="B2706" i="18"/>
  <c r="B2707" i="18"/>
  <c r="B2708" i="18"/>
  <c r="B2709" i="18"/>
  <c r="B2710" i="18"/>
  <c r="B2711" i="18"/>
  <c r="B2751" i="18"/>
  <c r="B1942" i="18"/>
  <c r="B2752" i="18"/>
  <c r="B2753" i="18"/>
  <c r="B2754" i="18"/>
  <c r="B2717" i="18"/>
  <c r="B2718" i="18"/>
  <c r="B2755" i="18"/>
  <c r="B2756" i="18"/>
  <c r="B2757" i="18"/>
  <c r="B2758" i="18"/>
  <c r="B2723" i="18"/>
  <c r="B2724" i="18"/>
  <c r="B2759" i="18"/>
  <c r="B330" i="18"/>
  <c r="B2760" i="18"/>
  <c r="B2761" i="18"/>
  <c r="B2729" i="18"/>
  <c r="B2730" i="18"/>
  <c r="B2763" i="18"/>
  <c r="B2764" i="18"/>
  <c r="B2765" i="18"/>
  <c r="B2766" i="18"/>
  <c r="B2767" i="18"/>
  <c r="B2768" i="18"/>
  <c r="B2769" i="18"/>
  <c r="B2529" i="18"/>
  <c r="B2620" i="18"/>
  <c r="B2770" i="18"/>
  <c r="B2771" i="18"/>
  <c r="B2772" i="18"/>
  <c r="B2773" i="18"/>
  <c r="B819" i="18"/>
  <c r="B2610" i="18"/>
  <c r="B2774" i="18"/>
  <c r="B2775" i="18"/>
  <c r="B2776" i="18"/>
  <c r="B2749" i="18"/>
  <c r="B2777" i="18"/>
  <c r="B2716" i="18"/>
  <c r="B2778" i="18"/>
  <c r="B2779" i="18"/>
  <c r="B2780" i="18"/>
  <c r="B2781" i="18"/>
  <c r="B2782" i="18"/>
  <c r="B2783" i="18"/>
  <c r="B2784" i="18"/>
  <c r="B2785" i="18"/>
  <c r="B2605" i="18"/>
  <c r="B1339" i="18"/>
  <c r="B2762" i="18"/>
  <c r="B2786" i="18"/>
  <c r="B2608" i="18"/>
  <c r="B2787" i="18"/>
  <c r="B2788" i="18"/>
  <c r="B2789" i="18"/>
  <c r="B2335" i="18"/>
  <c r="B2641" i="18"/>
  <c r="B2790" i="18"/>
  <c r="B2791" i="18"/>
  <c r="B2792" i="18"/>
  <c r="B2793" i="18"/>
  <c r="B1740" i="18"/>
  <c r="B471" i="18"/>
  <c r="B2105" i="18"/>
  <c r="B2794" i="18"/>
  <c r="B2795" i="18"/>
  <c r="B1360" i="18"/>
  <c r="B2796" i="18"/>
  <c r="B2799" i="18"/>
  <c r="B499" i="18"/>
  <c r="B2800" i="18"/>
  <c r="B2801" i="18"/>
  <c r="B2802" i="18"/>
  <c r="B2725" i="18"/>
  <c r="B2803" i="18"/>
  <c r="B2804" i="18"/>
  <c r="B2805" i="18"/>
  <c r="B2618" i="18"/>
  <c r="B2806" i="18"/>
  <c r="B2807" i="18"/>
  <c r="B2809" i="18"/>
  <c r="B2627" i="18"/>
  <c r="B2810" i="18"/>
  <c r="B2811" i="18"/>
  <c r="B2797" i="18"/>
  <c r="B2798" i="18"/>
  <c r="B2812" i="18"/>
  <c r="B2740" i="18"/>
  <c r="B2653" i="18"/>
  <c r="B2813" i="18"/>
  <c r="B1901" i="18"/>
  <c r="B2733" i="18"/>
  <c r="B2640" i="18"/>
  <c r="B2736" i="18"/>
  <c r="B2638" i="18"/>
  <c r="B2808" i="18"/>
  <c r="B2814" i="18"/>
  <c r="B2617" i="18"/>
  <c r="B2652" i="18"/>
  <c r="B2816" i="18"/>
  <c r="B2609" i="18"/>
  <c r="B2648" i="18"/>
  <c r="B2815" i="18"/>
  <c r="B2819" i="18"/>
  <c r="B2817" i="18"/>
  <c r="B2818" i="18"/>
  <c r="B2822" i="18"/>
  <c r="B2820" i="18"/>
  <c r="B2821" i="18"/>
  <c r="B2721" i="18"/>
  <c r="B2823" i="18"/>
  <c r="B2" i="18"/>
  <c r="P3" i="32" l="1"/>
  <c r="O5" i="32"/>
  <c r="N35" i="38" s="1"/>
  <c r="N36" i="38" s="1"/>
  <c r="E7" i="18"/>
  <c r="E22" i="18"/>
  <c r="E14" i="18"/>
  <c r="E2818" i="18"/>
  <c r="E2617" i="18"/>
  <c r="E2813" i="18"/>
  <c r="E2627" i="18"/>
  <c r="E2725" i="18"/>
  <c r="E2795" i="18"/>
  <c r="E2790" i="18"/>
  <c r="E2762" i="18"/>
  <c r="E2780" i="18"/>
  <c r="E2774" i="18"/>
  <c r="E2529" i="18"/>
  <c r="E2730" i="18"/>
  <c r="E2758" i="18"/>
  <c r="E2752" i="18"/>
  <c r="E2706" i="18"/>
  <c r="E2698" i="18"/>
  <c r="E2690" i="18"/>
  <c r="E2682" i="18"/>
  <c r="E2674" i="18"/>
  <c r="E2666" i="18"/>
  <c r="E2658" i="18"/>
  <c r="E2738" i="18"/>
  <c r="E859" i="18"/>
  <c r="E2732" i="18"/>
  <c r="E2614" i="18"/>
  <c r="E2632" i="18"/>
  <c r="E1571" i="18"/>
  <c r="E2602" i="18"/>
  <c r="E2594" i="18"/>
  <c r="E2586" i="18"/>
  <c r="E2578" i="18"/>
  <c r="E2570" i="18"/>
  <c r="E2562" i="18"/>
  <c r="E2554" i="18"/>
  <c r="E2546" i="18"/>
  <c r="E2538" i="18"/>
  <c r="E2530" i="18"/>
  <c r="E2522" i="18"/>
  <c r="E2514" i="18"/>
  <c r="E2506" i="18"/>
  <c r="E2498" i="18"/>
  <c r="E2490" i="18"/>
  <c r="E2482" i="18"/>
  <c r="E2474" i="18"/>
  <c r="E2466" i="18"/>
  <c r="E2458" i="18"/>
  <c r="E347" i="18"/>
  <c r="E17" i="18"/>
  <c r="E9" i="18"/>
  <c r="E6" i="18"/>
  <c r="E20" i="18"/>
  <c r="E12" i="18"/>
  <c r="E4" i="18"/>
  <c r="E19" i="18"/>
  <c r="E11" i="18"/>
  <c r="E3" i="18"/>
  <c r="E2" i="18"/>
  <c r="E24" i="18"/>
  <c r="E16" i="18"/>
  <c r="E8" i="18"/>
  <c r="E21" i="18"/>
  <c r="E13" i="18"/>
  <c r="E5" i="18"/>
  <c r="I15" i="15"/>
  <c r="I7" i="15"/>
  <c r="I18" i="15"/>
  <c r="I23" i="15"/>
  <c r="I21" i="15"/>
  <c r="I13" i="15"/>
  <c r="I17" i="15"/>
  <c r="I22" i="15"/>
  <c r="I14" i="15"/>
  <c r="I6" i="15"/>
  <c r="I20" i="15"/>
  <c r="I12" i="15"/>
  <c r="E2442" i="18"/>
  <c r="E2434" i="18"/>
  <c r="E2426" i="18"/>
  <c r="E2418" i="18"/>
  <c r="E2410" i="18"/>
  <c r="E2402" i="18"/>
  <c r="E2394" i="18"/>
  <c r="E2386" i="18"/>
  <c r="E2378" i="18"/>
  <c r="E2370" i="18"/>
  <c r="E2362" i="18"/>
  <c r="E2354" i="18"/>
  <c r="E2346" i="18"/>
  <c r="E2338" i="18"/>
  <c r="E2330" i="18"/>
  <c r="E2322" i="18"/>
  <c r="E2314" i="18"/>
  <c r="E2306" i="18"/>
  <c r="E2298" i="18"/>
  <c r="E2290" i="18"/>
  <c r="E2282" i="18"/>
  <c r="E2274" i="18"/>
  <c r="E2266" i="18"/>
  <c r="E2821" i="18"/>
  <c r="E2609" i="18"/>
  <c r="E2640" i="18"/>
  <c r="E2797" i="18"/>
  <c r="E2805" i="18"/>
  <c r="E2799" i="18"/>
  <c r="E2793" i="18"/>
  <c r="E2787" i="18"/>
  <c r="E2783" i="18"/>
  <c r="E2749" i="18"/>
  <c r="E2771" i="18"/>
  <c r="E2765" i="18"/>
  <c r="E2822" i="18"/>
  <c r="E2652" i="18"/>
  <c r="E1901" i="18"/>
  <c r="E2810" i="18"/>
  <c r="E2803" i="18"/>
  <c r="E1360" i="18"/>
  <c r="E2791" i="18"/>
  <c r="E2786" i="18"/>
  <c r="E2781" i="18"/>
  <c r="E2775" i="18"/>
  <c r="E2620" i="18"/>
  <c r="E2763" i="18"/>
  <c r="E2723" i="18"/>
  <c r="E2753" i="18"/>
  <c r="E2707" i="18"/>
  <c r="E2699" i="18"/>
  <c r="E2691" i="18"/>
  <c r="E2683" i="18"/>
  <c r="E2675" i="18"/>
  <c r="E2667" i="18"/>
  <c r="E2659" i="18"/>
  <c r="E2654" i="18"/>
  <c r="E2258" i="18"/>
  <c r="E2250" i="18"/>
  <c r="E2242" i="18"/>
  <c r="E2234" i="18"/>
  <c r="E2226" i="18"/>
  <c r="E2218" i="18"/>
  <c r="E2210" i="18"/>
  <c r="E2202" i="18"/>
  <c r="E2194" i="18"/>
  <c r="E2186" i="18"/>
  <c r="E2178" i="18"/>
  <c r="E2170" i="18"/>
  <c r="E2162" i="18"/>
  <c r="E2154" i="18"/>
  <c r="E2146" i="18"/>
  <c r="E2138" i="18"/>
  <c r="E2130" i="18"/>
  <c r="E2122" i="18"/>
  <c r="E2114" i="18"/>
  <c r="E2106" i="18"/>
  <c r="E2098" i="18"/>
  <c r="E2090" i="18"/>
  <c r="E2082" i="18"/>
  <c r="E2074" i="18"/>
  <c r="E2066" i="18"/>
  <c r="E2058" i="18"/>
  <c r="E2050" i="18"/>
  <c r="E2042" i="18"/>
  <c r="E2034" i="18"/>
  <c r="E2026" i="18"/>
  <c r="E2018" i="18"/>
  <c r="E2010" i="18"/>
  <c r="E2002" i="18"/>
  <c r="E1994" i="18"/>
  <c r="E1986" i="18"/>
  <c r="E1978" i="18"/>
  <c r="E1970" i="18"/>
  <c r="E1962" i="18"/>
  <c r="E1954" i="18"/>
  <c r="E1946" i="18"/>
  <c r="E1938" i="18"/>
  <c r="E1930" i="18"/>
  <c r="E1922" i="18"/>
  <c r="E1914" i="18"/>
  <c r="E1906" i="18"/>
  <c r="E1898" i="18"/>
  <c r="E1890" i="18"/>
  <c r="E1882" i="18"/>
  <c r="E1874" i="18"/>
  <c r="E1866" i="18"/>
  <c r="E1858" i="18"/>
  <c r="E1850" i="18"/>
  <c r="E1842" i="18"/>
  <c r="E1834" i="18"/>
  <c r="E1826" i="18"/>
  <c r="E1818" i="18"/>
  <c r="E1810" i="18"/>
  <c r="E1802" i="18"/>
  <c r="E2817" i="18"/>
  <c r="E2814" i="18"/>
  <c r="E2653" i="18"/>
  <c r="E2809" i="18"/>
  <c r="E2802" i="18"/>
  <c r="E2794" i="18"/>
  <c r="E2641" i="18"/>
  <c r="E1339" i="18"/>
  <c r="E2779" i="18"/>
  <c r="E2610" i="18"/>
  <c r="E2769" i="18"/>
  <c r="E2729" i="18"/>
  <c r="E2757" i="18"/>
  <c r="E1942" i="18"/>
  <c r="E2705" i="18"/>
  <c r="E2697" i="18"/>
  <c r="E2689" i="18"/>
  <c r="E2681" i="18"/>
  <c r="E2673" i="18"/>
  <c r="E2665" i="18"/>
  <c r="E2657" i="18"/>
  <c r="E2731" i="18"/>
  <c r="E2726" i="18"/>
  <c r="E2744" i="18"/>
  <c r="E2649" i="18"/>
  <c r="E2743" i="18"/>
  <c r="E2719" i="18"/>
  <c r="E2601" i="18"/>
  <c r="E2593" i="18"/>
  <c r="E2585" i="18"/>
  <c r="E2577" i="18"/>
  <c r="E2569" i="18"/>
  <c r="E2561" i="18"/>
  <c r="E2553" i="18"/>
  <c r="E2545" i="18"/>
  <c r="E2537" i="18"/>
  <c r="E2625" i="18"/>
  <c r="E2521" i="18"/>
  <c r="E2513" i="18"/>
  <c r="E2505" i="18"/>
  <c r="E2497" i="18"/>
  <c r="E2489" i="18"/>
  <c r="E2595" i="18"/>
  <c r="E2473" i="18"/>
  <c r="E2465" i="18"/>
  <c r="E2457" i="18"/>
  <c r="E2449" i="18"/>
  <c r="E2441" i="18"/>
  <c r="E2433" i="18"/>
  <c r="E2425" i="18"/>
  <c r="E2417" i="18"/>
  <c r="E2819" i="18"/>
  <c r="E2808" i="18"/>
  <c r="E2740" i="18"/>
  <c r="E2807" i="18"/>
  <c r="E2801" i="18"/>
  <c r="E2105" i="18"/>
  <c r="E2335" i="18"/>
  <c r="E2605" i="18"/>
  <c r="E2778" i="18"/>
  <c r="E819" i="18"/>
  <c r="E2768" i="18"/>
  <c r="E2761" i="18"/>
  <c r="E2756" i="18"/>
  <c r="E2751" i="18"/>
  <c r="E2704" i="18"/>
  <c r="E2696" i="18"/>
  <c r="E2688" i="18"/>
  <c r="E2680" i="18"/>
  <c r="E2750" i="18"/>
  <c r="E2664" i="18"/>
  <c r="E2656" i="18"/>
  <c r="E2748" i="18"/>
  <c r="E2745" i="18"/>
  <c r="E2739" i="18"/>
  <c r="E2628" i="18"/>
  <c r="E2714" i="18"/>
  <c r="E2823" i="18"/>
  <c r="E2815" i="18"/>
  <c r="E2638" i="18"/>
  <c r="E2812" i="18"/>
  <c r="E2806" i="18"/>
  <c r="E2800" i="18"/>
  <c r="E471" i="18"/>
  <c r="E2789" i="18"/>
  <c r="E2785" i="18"/>
  <c r="E2716" i="18"/>
  <c r="E2773" i="18"/>
  <c r="E2767" i="18"/>
  <c r="E2760" i="18"/>
  <c r="E2755" i="18"/>
  <c r="E2711" i="18"/>
  <c r="E2703" i="18"/>
  <c r="E2695" i="18"/>
  <c r="E2687" i="18"/>
  <c r="E2679" i="18"/>
  <c r="E2671" i="18"/>
  <c r="E2663" i="18"/>
  <c r="E2655" i="18"/>
  <c r="E2747" i="18"/>
  <c r="E2639" i="18"/>
  <c r="E2728" i="18"/>
  <c r="E2623" i="18"/>
  <c r="E2735" i="18"/>
  <c r="E2727" i="18"/>
  <c r="E2599" i="18"/>
  <c r="E2591" i="18"/>
  <c r="E2583" i="18"/>
  <c r="E2575" i="18"/>
  <c r="E2567" i="18"/>
  <c r="E2559" i="18"/>
  <c r="E2551" i="18"/>
  <c r="E2543" i="18"/>
  <c r="E2535" i="18"/>
  <c r="E2527" i="18"/>
  <c r="E2519" i="18"/>
  <c r="E2511" i="18"/>
  <c r="E2503" i="18"/>
  <c r="E2495" i="18"/>
  <c r="E2487" i="18"/>
  <c r="E2479" i="18"/>
  <c r="E2471" i="18"/>
  <c r="E2463" i="18"/>
  <c r="E2455" i="18"/>
  <c r="E2447" i="18"/>
  <c r="E2439" i="18"/>
  <c r="E2431" i="18"/>
  <c r="E2423" i="18"/>
  <c r="E2415" i="18"/>
  <c r="E2721" i="18"/>
  <c r="E2648" i="18"/>
  <c r="E2736" i="18"/>
  <c r="E2798" i="18"/>
  <c r="E2618" i="18"/>
  <c r="E499" i="18"/>
  <c r="E1740" i="18"/>
  <c r="E2788" i="18"/>
  <c r="E2784" i="18"/>
  <c r="E2777" i="18"/>
  <c r="E2772" i="18"/>
  <c r="E2766" i="18"/>
  <c r="E330" i="18"/>
  <c r="E2718" i="18"/>
  <c r="E2710" i="18"/>
  <c r="E2702" i="18"/>
  <c r="E2694" i="18"/>
  <c r="E2686" i="18"/>
  <c r="E2678" i="18"/>
  <c r="E2670" i="18"/>
  <c r="E2662" i="18"/>
  <c r="E2720" i="18"/>
  <c r="E2722" i="18"/>
  <c r="E2646" i="18"/>
  <c r="E2630" i="18"/>
  <c r="E2622" i="18"/>
  <c r="E2644" i="18"/>
  <c r="E741" i="18"/>
  <c r="E2598" i="18"/>
  <c r="E2590" i="18"/>
  <c r="E2582" i="18"/>
  <c r="E2574" i="18"/>
  <c r="E2566" i="18"/>
  <c r="E2558" i="18"/>
  <c r="E2550" i="18"/>
  <c r="E2542" i="18"/>
  <c r="E2534" i="18"/>
  <c r="E2526" i="18"/>
  <c r="E2518" i="18"/>
  <c r="E2510" i="18"/>
  <c r="E2502" i="18"/>
  <c r="E2494" i="18"/>
  <c r="E2486" i="18"/>
  <c r="E2478" i="18"/>
  <c r="E2470" i="18"/>
  <c r="E2462" i="18"/>
  <c r="E2454" i="18"/>
  <c r="E2446" i="18"/>
  <c r="E2438" i="18"/>
  <c r="E2430" i="18"/>
  <c r="E2422" i="18"/>
  <c r="E2414" i="18"/>
  <c r="E2406" i="18"/>
  <c r="E2398" i="18"/>
  <c r="E2390" i="18"/>
  <c r="E2382" i="18"/>
  <c r="E2374" i="18"/>
  <c r="E2366" i="18"/>
  <c r="E2358" i="18"/>
  <c r="E2350" i="18"/>
  <c r="E2342" i="18"/>
  <c r="E2334" i="18"/>
  <c r="E2326" i="18"/>
  <c r="E2318" i="18"/>
  <c r="E2310" i="18"/>
  <c r="E2302" i="18"/>
  <c r="E2294" i="18"/>
  <c r="E2286" i="18"/>
  <c r="E2278" i="18"/>
  <c r="E2270" i="18"/>
  <c r="E2262" i="18"/>
  <c r="E2254" i="18"/>
  <c r="E2246" i="18"/>
  <c r="E2238" i="18"/>
  <c r="E2230" i="18"/>
  <c r="E2222" i="18"/>
  <c r="E2214" i="18"/>
  <c r="E2206" i="18"/>
  <c r="E2198" i="18"/>
  <c r="E2190" i="18"/>
  <c r="E2182" i="18"/>
  <c r="E2174" i="18"/>
  <c r="E2166" i="18"/>
  <c r="E2158" i="18"/>
  <c r="E2150" i="18"/>
  <c r="E2142" i="18"/>
  <c r="E2134" i="18"/>
  <c r="E2126" i="18"/>
  <c r="E2118" i="18"/>
  <c r="E2110" i="18"/>
  <c r="E2102" i="18"/>
  <c r="E2094" i="18"/>
  <c r="E2086" i="18"/>
  <c r="E2078" i="18"/>
  <c r="E2070" i="18"/>
  <c r="E2062" i="18"/>
  <c r="E2054" i="18"/>
  <c r="E2046" i="18"/>
  <c r="E2038" i="18"/>
  <c r="E2759" i="18"/>
  <c r="E2717" i="18"/>
  <c r="E2709" i="18"/>
  <c r="E2701" i="18"/>
  <c r="E2693" i="18"/>
  <c r="E2685" i="18"/>
  <c r="E2677" i="18"/>
  <c r="E2669" i="18"/>
  <c r="E2661" i="18"/>
  <c r="E2616" i="18"/>
  <c r="E2645" i="18"/>
  <c r="E2637" i="18"/>
  <c r="E2629" i="18"/>
  <c r="E2621" i="18"/>
  <c r="E2613" i="18"/>
  <c r="E2634" i="18"/>
  <c r="E2597" i="18"/>
  <c r="E2589" i="18"/>
  <c r="E2581" i="18"/>
  <c r="E2573" i="18"/>
  <c r="E2565" i="18"/>
  <c r="E2557" i="18"/>
  <c r="E2549" i="18"/>
  <c r="E2541" i="18"/>
  <c r="E2533" i="18"/>
  <c r="E2525" i="18"/>
  <c r="E2517" i="18"/>
  <c r="E2509" i="18"/>
  <c r="E2501" i="18"/>
  <c r="E2493" i="18"/>
  <c r="E2485" i="18"/>
  <c r="E2477" i="18"/>
  <c r="E2469" i="18"/>
  <c r="E2461" i="18"/>
  <c r="E2453" i="18"/>
  <c r="E2445" i="18"/>
  <c r="E2437" i="18"/>
  <c r="E2429" i="18"/>
  <c r="E2421" i="18"/>
  <c r="E2413" i="18"/>
  <c r="E2405" i="18"/>
  <c r="E2397" i="18"/>
  <c r="E2389" i="18"/>
  <c r="E2381" i="18"/>
  <c r="E2373" i="18"/>
  <c r="E2365" i="18"/>
  <c r="E2357" i="18"/>
  <c r="E2349" i="18"/>
  <c r="E2341" i="18"/>
  <c r="E2333" i="18"/>
  <c r="E2325" i="18"/>
  <c r="E2317" i="18"/>
  <c r="E2309" i="18"/>
  <c r="E2301" i="18"/>
  <c r="E2293" i="18"/>
  <c r="E2285" i="18"/>
  <c r="E2277" i="18"/>
  <c r="E2269" i="18"/>
  <c r="E2261" i="18"/>
  <c r="E2253" i="18"/>
  <c r="E2245" i="18"/>
  <c r="E2237" i="18"/>
  <c r="E2229" i="18"/>
  <c r="E2221" i="18"/>
  <c r="E2213" i="18"/>
  <c r="E2205" i="18"/>
  <c r="E2197" i="18"/>
  <c r="E2189" i="18"/>
  <c r="E2181" i="18"/>
  <c r="E2173" i="18"/>
  <c r="E2165" i="18"/>
  <c r="E2157" i="18"/>
  <c r="E2149" i="18"/>
  <c r="E2141" i="18"/>
  <c r="E2133" i="18"/>
  <c r="E2125" i="18"/>
  <c r="E2117" i="18"/>
  <c r="E2109" i="18"/>
  <c r="E2101" i="18"/>
  <c r="E2093" i="18"/>
  <c r="E2085" i="18"/>
  <c r="E2077" i="18"/>
  <c r="E2069" i="18"/>
  <c r="E2061" i="18"/>
  <c r="E2053" i="18"/>
  <c r="E2820" i="18"/>
  <c r="E2816" i="18"/>
  <c r="E2733" i="18"/>
  <c r="E2811" i="18"/>
  <c r="E2804" i="18"/>
  <c r="E2796" i="18"/>
  <c r="E2792" i="18"/>
  <c r="E2608" i="18"/>
  <c r="E2782" i="18"/>
  <c r="E2776" i="18"/>
  <c r="E2770" i="18"/>
  <c r="E2764" i="18"/>
  <c r="E2724" i="18"/>
  <c r="E2754" i="18"/>
  <c r="E2708" i="18"/>
  <c r="E2700" i="18"/>
  <c r="E2692" i="18"/>
  <c r="E2684" i="18"/>
  <c r="E2676" i="18"/>
  <c r="E2668" i="18"/>
  <c r="E2660" i="18"/>
  <c r="E2713" i="18"/>
  <c r="E2647" i="18"/>
  <c r="E2672" i="18"/>
  <c r="E982" i="18"/>
  <c r="E2626" i="18"/>
  <c r="E2612" i="18"/>
  <c r="E2742" i="18"/>
  <c r="E2596" i="18"/>
  <c r="E2588" i="18"/>
  <c r="E2580" i="18"/>
  <c r="E2572" i="18"/>
  <c r="E2564" i="18"/>
  <c r="E2746" i="18"/>
  <c r="E2635" i="18"/>
  <c r="E2624" i="18"/>
  <c r="E2619" i="18"/>
  <c r="E2734" i="18"/>
  <c r="E2603" i="18"/>
  <c r="E2712" i="18"/>
  <c r="E2587" i="18"/>
  <c r="E2579" i="18"/>
  <c r="E2571" i="18"/>
  <c r="E2563" i="18"/>
  <c r="E2555" i="18"/>
  <c r="E2547" i="18"/>
  <c r="E2539" i="18"/>
  <c r="E2531" i="18"/>
  <c r="E2523" i="18"/>
  <c r="E2515" i="18"/>
  <c r="E2507" i="18"/>
  <c r="E2499" i="18"/>
  <c r="E2491" i="18"/>
  <c r="E2483" i="18"/>
  <c r="E2475" i="18"/>
  <c r="E2467" i="18"/>
  <c r="E2459" i="18"/>
  <c r="E2451" i="18"/>
  <c r="E2443" i="18"/>
  <c r="E2435" i="18"/>
  <c r="E2427" i="18"/>
  <c r="E2419" i="18"/>
  <c r="E2411" i="18"/>
  <c r="E2403" i="18"/>
  <c r="E2395" i="18"/>
  <c r="E2387" i="18"/>
  <c r="E2379" i="18"/>
  <c r="E2371" i="18"/>
  <c r="E2363" i="18"/>
  <c r="E2355" i="18"/>
  <c r="E1445" i="18"/>
  <c r="E2339" i="18"/>
  <c r="E2331" i="18"/>
  <c r="E2323" i="18"/>
  <c r="E2315" i="18"/>
  <c r="E2307" i="18"/>
  <c r="E2299" i="18"/>
  <c r="E2291" i="18"/>
  <c r="E2283" i="18"/>
  <c r="E2275" i="18"/>
  <c r="E1794" i="18"/>
  <c r="E1786" i="18"/>
  <c r="E1778" i="18"/>
  <c r="E1770" i="18"/>
  <c r="E1762" i="18"/>
  <c r="E1754" i="18"/>
  <c r="E1746" i="18"/>
  <c r="E1738" i="18"/>
  <c r="E1730" i="18"/>
  <c r="E1722" i="18"/>
  <c r="E1714" i="18"/>
  <c r="E1706" i="18"/>
  <c r="E1698" i="18"/>
  <c r="E1690" i="18"/>
  <c r="E1682" i="18"/>
  <c r="E1674" i="18"/>
  <c r="E1666" i="18"/>
  <c r="E1658" i="18"/>
  <c r="E1650" i="18"/>
  <c r="E1642" i="18"/>
  <c r="E1634" i="18"/>
  <c r="E1626" i="18"/>
  <c r="E1618" i="18"/>
  <c r="E1610" i="18"/>
  <c r="E1602" i="18"/>
  <c r="E1594" i="18"/>
  <c r="E1586" i="18"/>
  <c r="E1578" i="18"/>
  <c r="E1570" i="18"/>
  <c r="E1562" i="18"/>
  <c r="E1554" i="18"/>
  <c r="E1546" i="18"/>
  <c r="E1538" i="18"/>
  <c r="E1530" i="18"/>
  <c r="E1522" i="18"/>
  <c r="E1514" i="18"/>
  <c r="E1506" i="18"/>
  <c r="E1498" i="18"/>
  <c r="E1490" i="18"/>
  <c r="E1482" i="18"/>
  <c r="E1474" i="18"/>
  <c r="E1466" i="18"/>
  <c r="E1458" i="18"/>
  <c r="E1450" i="18"/>
  <c r="E1442" i="18"/>
  <c r="E1434" i="18"/>
  <c r="E1426" i="18"/>
  <c r="E1418" i="18"/>
  <c r="E1410" i="18"/>
  <c r="E1402" i="18"/>
  <c r="E1394" i="18"/>
  <c r="E1386" i="18"/>
  <c r="E1378" i="18"/>
  <c r="E1370" i="18"/>
  <c r="E1362" i="18"/>
  <c r="E1354" i="18"/>
  <c r="E1346" i="18"/>
  <c r="E1338" i="18"/>
  <c r="E1330" i="18"/>
  <c r="E1322" i="18"/>
  <c r="E1314" i="18"/>
  <c r="E1306" i="18"/>
  <c r="E1298" i="18"/>
  <c r="E1290" i="18"/>
  <c r="E1282" i="18"/>
  <c r="E1274" i="18"/>
  <c r="E1266" i="18"/>
  <c r="E1258" i="18"/>
  <c r="E1250" i="18"/>
  <c r="E1242" i="18"/>
  <c r="E1234" i="18"/>
  <c r="E1226" i="18"/>
  <c r="E1218" i="18"/>
  <c r="E1210" i="18"/>
  <c r="E1202" i="18"/>
  <c r="E1194" i="18"/>
  <c r="E1186" i="18"/>
  <c r="E1178" i="18"/>
  <c r="E1170" i="18"/>
  <c r="E1162" i="18"/>
  <c r="E1154" i="18"/>
  <c r="E2409" i="18"/>
  <c r="E2401" i="18"/>
  <c r="E2393" i="18"/>
  <c r="E2385" i="18"/>
  <c r="E2377" i="18"/>
  <c r="E2369" i="18"/>
  <c r="E2361" i="18"/>
  <c r="E2353" i="18"/>
  <c r="E2345" i="18"/>
  <c r="E2337" i="18"/>
  <c r="E2329" i="18"/>
  <c r="E2321" i="18"/>
  <c r="E2313" i="18"/>
  <c r="E2305" i="18"/>
  <c r="E2297" i="18"/>
  <c r="E2289" i="18"/>
  <c r="E2281" i="18"/>
  <c r="E2273" i="18"/>
  <c r="E2265" i="18"/>
  <c r="E2257" i="18"/>
  <c r="E2249" i="18"/>
  <c r="E2241" i="18"/>
  <c r="E2233" i="18"/>
  <c r="E2225" i="18"/>
  <c r="E2217" i="18"/>
  <c r="E2209" i="18"/>
  <c r="E2201" i="18"/>
  <c r="E2193" i="18"/>
  <c r="E2185" i="18"/>
  <c r="E2177" i="18"/>
  <c r="E2169" i="18"/>
  <c r="E2161" i="18"/>
  <c r="E2643" i="18"/>
  <c r="E2145" i="18"/>
  <c r="E2137" i="18"/>
  <c r="E2129" i="18"/>
  <c r="E2121" i="18"/>
  <c r="E2113" i="18"/>
  <c r="E2084" i="18"/>
  <c r="E2097" i="18"/>
  <c r="E2089" i="18"/>
  <c r="E2081" i="18"/>
  <c r="E2073" i="18"/>
  <c r="E2065" i="18"/>
  <c r="E2057" i="18"/>
  <c r="E2049" i="18"/>
  <c r="E2041" i="18"/>
  <c r="E2033" i="18"/>
  <c r="E2025" i="18"/>
  <c r="E2017" i="18"/>
  <c r="E2009" i="18"/>
  <c r="E2001" i="18"/>
  <c r="E1993" i="18"/>
  <c r="E1985" i="18"/>
  <c r="E2737" i="18"/>
  <c r="E2600" i="18"/>
  <c r="E2592" i="18"/>
  <c r="E2584" i="18"/>
  <c r="E2576" i="18"/>
  <c r="E2568" i="18"/>
  <c r="E2560" i="18"/>
  <c r="E2552" i="18"/>
  <c r="E2544" i="18"/>
  <c r="E2536" i="18"/>
  <c r="E2528" i="18"/>
  <c r="E2520" i="18"/>
  <c r="E2512" i="18"/>
  <c r="E2504" i="18"/>
  <c r="E2496" i="18"/>
  <c r="E2488" i="18"/>
  <c r="E2480" i="18"/>
  <c r="E2472" i="18"/>
  <c r="E2464" i="18"/>
  <c r="E2456" i="18"/>
  <c r="E2448" i="18"/>
  <c r="E2440" i="18"/>
  <c r="E2432" i="18"/>
  <c r="E2424" i="18"/>
  <c r="E2416" i="18"/>
  <c r="E2408" i="18"/>
  <c r="E2400" i="18"/>
  <c r="E2392" i="18"/>
  <c r="E2384" i="18"/>
  <c r="E2376" i="18"/>
  <c r="E2368" i="18"/>
  <c r="E2360" i="18"/>
  <c r="E2352" i="18"/>
  <c r="E2344" i="18"/>
  <c r="E2336" i="18"/>
  <c r="E2328" i="18"/>
  <c r="E2320" i="18"/>
  <c r="E2312" i="18"/>
  <c r="E2304" i="18"/>
  <c r="E2296" i="18"/>
  <c r="E2288" i="18"/>
  <c r="E2280" i="18"/>
  <c r="E2272" i="18"/>
  <c r="E2264" i="18"/>
  <c r="E2256" i="18"/>
  <c r="E2248" i="18"/>
  <c r="E2240" i="18"/>
  <c r="E2232" i="18"/>
  <c r="E2224" i="18"/>
  <c r="E2216" i="18"/>
  <c r="E2208" i="18"/>
  <c r="E2200" i="18"/>
  <c r="E2192" i="18"/>
  <c r="E2184" i="18"/>
  <c r="E2176" i="18"/>
  <c r="E2168" i="18"/>
  <c r="E2160" i="18"/>
  <c r="E2152" i="18"/>
  <c r="E2144" i="18"/>
  <c r="E2136" i="18"/>
  <c r="E2128" i="18"/>
  <c r="E2120" i="18"/>
  <c r="E2112" i="18"/>
  <c r="E2104" i="18"/>
  <c r="E2096" i="18"/>
  <c r="E2088" i="18"/>
  <c r="E2080" i="18"/>
  <c r="E2072" i="18"/>
  <c r="E2064" i="18"/>
  <c r="E2056" i="18"/>
  <c r="E2048" i="18"/>
  <c r="E2040" i="18"/>
  <c r="E2032" i="18"/>
  <c r="E2024" i="18"/>
  <c r="E2016" i="18"/>
  <c r="E2008" i="18"/>
  <c r="E2000" i="18"/>
  <c r="E1992" i="18"/>
  <c r="E1984" i="18"/>
  <c r="E1976" i="18"/>
  <c r="E1968" i="18"/>
  <c r="E1960" i="18"/>
  <c r="E1952" i="18"/>
  <c r="E1944" i="18"/>
  <c r="E1936" i="18"/>
  <c r="E2407" i="18"/>
  <c r="E2399" i="18"/>
  <c r="E2391" i="18"/>
  <c r="E2383" i="18"/>
  <c r="E2375" i="18"/>
  <c r="E2367" i="18"/>
  <c r="E2359" i="18"/>
  <c r="E2351" i="18"/>
  <c r="E2343" i="18"/>
  <c r="E413" i="18"/>
  <c r="E2327" i="18"/>
  <c r="E2319" i="18"/>
  <c r="E2311" i="18"/>
  <c r="E2303" i="18"/>
  <c r="E2295" i="18"/>
  <c r="E2287" i="18"/>
  <c r="E2279" i="18"/>
  <c r="E2271" i="18"/>
  <c r="E2263" i="18"/>
  <c r="E2255" i="18"/>
  <c r="E2247" i="18"/>
  <c r="E2239" i="18"/>
  <c r="E2231" i="18"/>
  <c r="E2223" i="18"/>
  <c r="E2215" i="18"/>
  <c r="E2207" i="18"/>
  <c r="E2199" i="18"/>
  <c r="E2191" i="18"/>
  <c r="E2183" i="18"/>
  <c r="E2175" i="18"/>
  <c r="E2167" i="18"/>
  <c r="E2159" i="18"/>
  <c r="E2151" i="18"/>
  <c r="E2143" i="18"/>
  <c r="E2135" i="18"/>
  <c r="E2127" i="18"/>
  <c r="E2119" i="18"/>
  <c r="E2111" i="18"/>
  <c r="E2103" i="18"/>
  <c r="E2095" i="18"/>
  <c r="E2087" i="18"/>
  <c r="E2079" i="18"/>
  <c r="E2071" i="18"/>
  <c r="E2063" i="18"/>
  <c r="E2055" i="18"/>
  <c r="E2047" i="18"/>
  <c r="E2039" i="18"/>
  <c r="E2031" i="18"/>
  <c r="E2023" i="18"/>
  <c r="E2015" i="18"/>
  <c r="E2007" i="18"/>
  <c r="E1999" i="18"/>
  <c r="E1991" i="18"/>
  <c r="E1983" i="18"/>
  <c r="E1975" i="18"/>
  <c r="E1967" i="18"/>
  <c r="E1959" i="18"/>
  <c r="E1951" i="18"/>
  <c r="E1943" i="18"/>
  <c r="E1935" i="18"/>
  <c r="E1927" i="18"/>
  <c r="E1919" i="18"/>
  <c r="E1911" i="18"/>
  <c r="E1903" i="18"/>
  <c r="E1895" i="18"/>
  <c r="E1887" i="18"/>
  <c r="E1879" i="18"/>
  <c r="E1871" i="18"/>
  <c r="E1863" i="18"/>
  <c r="E1855" i="18"/>
  <c r="E1847" i="18"/>
  <c r="E1839" i="18"/>
  <c r="E1831" i="18"/>
  <c r="E1823" i="18"/>
  <c r="E1815" i="18"/>
  <c r="E1807" i="18"/>
  <c r="E1799" i="18"/>
  <c r="E1791" i="18"/>
  <c r="E1783" i="18"/>
  <c r="E1775" i="18"/>
  <c r="E1767" i="18"/>
  <c r="E2030" i="18"/>
  <c r="E2022" i="18"/>
  <c r="E2014" i="18"/>
  <c r="E2006" i="18"/>
  <c r="E1998" i="18"/>
  <c r="E1990" i="18"/>
  <c r="E1982" i="18"/>
  <c r="E1974" i="18"/>
  <c r="E1966" i="18"/>
  <c r="E1958" i="18"/>
  <c r="E1950" i="18"/>
  <c r="E188" i="18"/>
  <c r="E1934" i="18"/>
  <c r="E1926" i="18"/>
  <c r="E1918" i="18"/>
  <c r="E1910" i="18"/>
  <c r="E1902" i="18"/>
  <c r="E1894" i="18"/>
  <c r="E1886" i="18"/>
  <c r="E1878" i="18"/>
  <c r="E1870" i="18"/>
  <c r="E1862" i="18"/>
  <c r="E1854" i="18"/>
  <c r="E1846" i="18"/>
  <c r="E1838" i="18"/>
  <c r="E1830" i="18"/>
  <c r="E1822" i="18"/>
  <c r="E1814" i="18"/>
  <c r="E1806" i="18"/>
  <c r="E1798" i="18"/>
  <c r="E1790" i="18"/>
  <c r="E1782" i="18"/>
  <c r="E1774" i="18"/>
  <c r="E1766" i="18"/>
  <c r="E1758" i="18"/>
  <c r="E1750" i="18"/>
  <c r="E1742" i="18"/>
  <c r="E1734" i="18"/>
  <c r="E1726" i="18"/>
  <c r="E2045" i="18"/>
  <c r="E2037" i="18"/>
  <c r="E2029" i="18"/>
  <c r="E2021" i="18"/>
  <c r="E2013" i="18"/>
  <c r="E2005" i="18"/>
  <c r="E1997" i="18"/>
  <c r="E1989" i="18"/>
  <c r="E1981" i="18"/>
  <c r="E1973" i="18"/>
  <c r="E1965" i="18"/>
  <c r="E1957" i="18"/>
  <c r="E1949" i="18"/>
  <c r="E1941" i="18"/>
  <c r="E1933" i="18"/>
  <c r="E1925" i="18"/>
  <c r="E1917" i="18"/>
  <c r="E1909" i="18"/>
  <c r="E2347" i="18"/>
  <c r="E1893" i="18"/>
  <c r="E1885" i="18"/>
  <c r="E1877" i="18"/>
  <c r="E1869" i="18"/>
  <c r="E1861" i="18"/>
  <c r="E1853" i="18"/>
  <c r="E2556" i="18"/>
  <c r="E2548" i="18"/>
  <c r="E2540" i="18"/>
  <c r="E2532" i="18"/>
  <c r="E2524" i="18"/>
  <c r="E2516" i="18"/>
  <c r="E2508" i="18"/>
  <c r="E2500" i="18"/>
  <c r="E2492" i="18"/>
  <c r="E2484" i="18"/>
  <c r="E2476" i="18"/>
  <c r="E2468" i="18"/>
  <c r="E2460" i="18"/>
  <c r="E2452" i="18"/>
  <c r="E2444" i="18"/>
  <c r="E2436" i="18"/>
  <c r="E2428" i="18"/>
  <c r="E2420" i="18"/>
  <c r="E2412" i="18"/>
  <c r="E2404" i="18"/>
  <c r="E2396" i="18"/>
  <c r="E2388" i="18"/>
  <c r="E2380" i="18"/>
  <c r="E2372" i="18"/>
  <c r="E2364" i="18"/>
  <c r="E2356" i="18"/>
  <c r="E2348" i="18"/>
  <c r="E2340" i="18"/>
  <c r="E2332" i="18"/>
  <c r="E2324" i="18"/>
  <c r="E2316" i="18"/>
  <c r="E2308" i="18"/>
  <c r="E2300" i="18"/>
  <c r="E2292" i="18"/>
  <c r="E2284" i="18"/>
  <c r="E2276" i="18"/>
  <c r="E2268" i="18"/>
  <c r="E2260" i="18"/>
  <c r="E2252" i="18"/>
  <c r="E2244" i="18"/>
  <c r="E2236" i="18"/>
  <c r="E2228" i="18"/>
  <c r="E1860" i="18"/>
  <c r="E2212" i="18"/>
  <c r="E2204" i="18"/>
  <c r="E2196" i="18"/>
  <c r="E2188" i="18"/>
  <c r="E2180" i="18"/>
  <c r="E2172" i="18"/>
  <c r="E2164" i="18"/>
  <c r="E2156" i="18"/>
  <c r="E2148" i="18"/>
  <c r="E2140" i="18"/>
  <c r="E2132" i="18"/>
  <c r="E2124" i="18"/>
  <c r="E2116" i="18"/>
  <c r="E2108" i="18"/>
  <c r="E2100" i="18"/>
  <c r="E2092" i="18"/>
  <c r="E2715" i="18"/>
  <c r="E2076" i="18"/>
  <c r="E2068" i="18"/>
  <c r="E2060" i="18"/>
  <c r="E2052" i="18"/>
  <c r="E2044" i="18"/>
  <c r="E2036" i="18"/>
  <c r="E2028" i="18"/>
  <c r="E2020" i="18"/>
  <c r="E2012" i="18"/>
  <c r="E2004" i="18"/>
  <c r="E1996" i="18"/>
  <c r="E1988" i="18"/>
  <c r="E1980" i="18"/>
  <c r="E1972" i="18"/>
  <c r="E1964" i="18"/>
  <c r="E1956" i="18"/>
  <c r="E1948" i="18"/>
  <c r="E1940" i="18"/>
  <c r="E1932" i="18"/>
  <c r="E1924" i="18"/>
  <c r="E1916" i="18"/>
  <c r="E2267" i="18"/>
  <c r="E2259" i="18"/>
  <c r="E2251" i="18"/>
  <c r="E2243" i="18"/>
  <c r="E2235" i="18"/>
  <c r="E2227" i="18"/>
  <c r="E2219" i="18"/>
  <c r="E2211" i="18"/>
  <c r="E2203" i="18"/>
  <c r="E2195" i="18"/>
  <c r="E2187" i="18"/>
  <c r="E2179" i="18"/>
  <c r="E2171" i="18"/>
  <c r="E2163" i="18"/>
  <c r="E2155" i="18"/>
  <c r="E2147" i="18"/>
  <c r="E2139" i="18"/>
  <c r="E2131" i="18"/>
  <c r="E2123" i="18"/>
  <c r="E2115" i="18"/>
  <c r="E2107" i="18"/>
  <c r="E2099" i="18"/>
  <c r="E2091" i="18"/>
  <c r="E2083" i="18"/>
  <c r="E2075" i="18"/>
  <c r="E2067" i="18"/>
  <c r="E2059" i="18"/>
  <c r="E2051" i="18"/>
  <c r="E2043" i="18"/>
  <c r="E2035" i="18"/>
  <c r="E2027" i="18"/>
  <c r="E2019" i="18"/>
  <c r="E2011" i="18"/>
  <c r="E2003" i="18"/>
  <c r="E1995" i="18"/>
  <c r="E1987" i="18"/>
  <c r="E1979" i="18"/>
  <c r="E1971" i="18"/>
  <c r="E1963" i="18"/>
  <c r="E1955" i="18"/>
  <c r="E1947" i="18"/>
  <c r="E1939" i="18"/>
  <c r="E1931" i="18"/>
  <c r="E1923" i="18"/>
  <c r="E1915" i="18"/>
  <c r="E1146" i="18"/>
  <c r="E1138" i="18"/>
  <c r="E1130" i="18"/>
  <c r="E1122" i="18"/>
  <c r="E1114" i="18"/>
  <c r="E1106" i="18"/>
  <c r="E1098" i="18"/>
  <c r="E1090" i="18"/>
  <c r="E1082" i="18"/>
  <c r="E1074" i="18"/>
  <c r="E1066" i="18"/>
  <c r="E1058" i="18"/>
  <c r="E1050" i="18"/>
  <c r="E1042" i="18"/>
  <c r="E1034" i="18"/>
  <c r="E1026" i="18"/>
  <c r="E1018" i="18"/>
  <c r="E1010" i="18"/>
  <c r="E1002" i="18"/>
  <c r="E994" i="18"/>
  <c r="E986" i="18"/>
  <c r="E978" i="18"/>
  <c r="E970" i="18"/>
  <c r="E962" i="18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810" i="18"/>
  <c r="E802" i="18"/>
  <c r="E794" i="18"/>
  <c r="E786" i="18"/>
  <c r="E778" i="18"/>
  <c r="E770" i="18"/>
  <c r="E762" i="18"/>
  <c r="E754" i="18"/>
  <c r="E746" i="18"/>
  <c r="E738" i="18"/>
  <c r="E730" i="18"/>
  <c r="E722" i="18"/>
  <c r="E714" i="18"/>
  <c r="E706" i="18"/>
  <c r="E698" i="18"/>
  <c r="E690" i="18"/>
  <c r="E682" i="18"/>
  <c r="E674" i="18"/>
  <c r="E666" i="18"/>
  <c r="E658" i="18"/>
  <c r="E650" i="18"/>
  <c r="E1977" i="18"/>
  <c r="E1969" i="18"/>
  <c r="E1961" i="18"/>
  <c r="E1953" i="18"/>
  <c r="E1945" i="18"/>
  <c r="E1937" i="18"/>
  <c r="E1929" i="18"/>
  <c r="E1921" i="18"/>
  <c r="E1913" i="18"/>
  <c r="E1905" i="18"/>
  <c r="E1897" i="18"/>
  <c r="E1889" i="18"/>
  <c r="E1881" i="18"/>
  <c r="E1873" i="18"/>
  <c r="E1865" i="18"/>
  <c r="E1857" i="18"/>
  <c r="E1849" i="18"/>
  <c r="E1841" i="18"/>
  <c r="E1833" i="18"/>
  <c r="E1825" i="18"/>
  <c r="E1817" i="18"/>
  <c r="E1809" i="18"/>
  <c r="E1801" i="18"/>
  <c r="E1793" i="18"/>
  <c r="E1785" i="18"/>
  <c r="E1777" i="18"/>
  <c r="E1769" i="18"/>
  <c r="E1761" i="18"/>
  <c r="E1753" i="18"/>
  <c r="E1745" i="18"/>
  <c r="E1737" i="18"/>
  <c r="E1729" i="18"/>
  <c r="E1721" i="18"/>
  <c r="E1713" i="18"/>
  <c r="E1705" i="18"/>
  <c r="J3" i="15" s="1"/>
  <c r="E1697" i="18"/>
  <c r="E1689" i="18"/>
  <c r="E1681" i="18"/>
  <c r="E1673" i="18"/>
  <c r="E1665" i="18"/>
  <c r="E1657" i="18"/>
  <c r="E1649" i="18"/>
  <c r="E1641" i="18"/>
  <c r="E1633" i="18"/>
  <c r="E1625" i="18"/>
  <c r="E1617" i="18"/>
  <c r="E1609" i="18"/>
  <c r="E1601" i="18"/>
  <c r="E1593" i="18"/>
  <c r="E1585" i="18"/>
  <c r="E1577" i="18"/>
  <c r="E1569" i="18"/>
  <c r="E1561" i="18"/>
  <c r="E1553" i="18"/>
  <c r="E1545" i="18"/>
  <c r="E1537" i="18"/>
  <c r="E1529" i="18"/>
  <c r="E1521" i="18"/>
  <c r="E1513" i="18"/>
  <c r="E1928" i="18"/>
  <c r="E1920" i="18"/>
  <c r="E1912" i="18"/>
  <c r="E1904" i="18"/>
  <c r="E1896" i="18"/>
  <c r="E1888" i="18"/>
  <c r="E1880" i="18"/>
  <c r="E1872" i="18"/>
  <c r="E1864" i="18"/>
  <c r="E1856" i="18"/>
  <c r="E1848" i="18"/>
  <c r="E1840" i="18"/>
  <c r="E1832" i="18"/>
  <c r="E1824" i="18"/>
  <c r="E1816" i="18"/>
  <c r="E1808" i="18"/>
  <c r="E1800" i="18"/>
  <c r="E1792" i="18"/>
  <c r="E1784" i="18"/>
  <c r="E1776" i="18"/>
  <c r="E1768" i="18"/>
  <c r="E1760" i="18"/>
  <c r="E1752" i="18"/>
  <c r="E1744" i="18"/>
  <c r="E1736" i="18"/>
  <c r="E1728" i="18"/>
  <c r="E1720" i="18"/>
  <c r="E1712" i="18"/>
  <c r="E1704" i="18"/>
  <c r="E1696" i="18"/>
  <c r="E1688" i="18"/>
  <c r="E1680" i="18"/>
  <c r="E1672" i="18"/>
  <c r="E1664" i="18"/>
  <c r="E1656" i="18"/>
  <c r="E1648" i="18"/>
  <c r="E1640" i="18"/>
  <c r="E1632" i="18"/>
  <c r="E1624" i="18"/>
  <c r="E1616" i="18"/>
  <c r="E1608" i="18"/>
  <c r="E1600" i="18"/>
  <c r="E1592" i="18"/>
  <c r="E1584" i="18"/>
  <c r="E1576" i="18"/>
  <c r="E1568" i="18"/>
  <c r="E1560" i="18"/>
  <c r="E1552" i="18"/>
  <c r="E1544" i="18"/>
  <c r="E1536" i="18"/>
  <c r="E1528" i="18"/>
  <c r="E1520" i="18"/>
  <c r="E1512" i="18"/>
  <c r="E1504" i="18"/>
  <c r="E1496" i="18"/>
  <c r="E1488" i="18"/>
  <c r="E1480" i="18"/>
  <c r="E1472" i="18"/>
  <c r="E1464" i="18"/>
  <c r="E1456" i="18"/>
  <c r="E1448" i="18"/>
  <c r="E1440" i="18"/>
  <c r="E1432" i="18"/>
  <c r="E1424" i="18"/>
  <c r="E1759" i="18"/>
  <c r="E1751" i="18"/>
  <c r="E1743" i="18"/>
  <c r="E1735" i="18"/>
  <c r="E1727" i="18"/>
  <c r="E1719" i="18"/>
  <c r="E1711" i="18"/>
  <c r="E1703" i="18"/>
  <c r="E1695" i="18"/>
  <c r="E1687" i="18"/>
  <c r="E1679" i="18"/>
  <c r="E1671" i="18"/>
  <c r="E1663" i="18"/>
  <c r="E1655" i="18"/>
  <c r="E1647" i="18"/>
  <c r="E1639" i="18"/>
  <c r="E1631" i="18"/>
  <c r="E1623" i="18"/>
  <c r="E1615" i="18"/>
  <c r="E1607" i="18"/>
  <c r="E1599" i="18"/>
  <c r="E1591" i="18"/>
  <c r="E1583" i="18"/>
  <c r="E1575" i="18"/>
  <c r="E1567" i="18"/>
  <c r="E1559" i="18"/>
  <c r="E1551" i="18"/>
  <c r="E1543" i="18"/>
  <c r="E1535" i="18"/>
  <c r="E1527" i="18"/>
  <c r="E1519" i="18"/>
  <c r="E1511" i="18"/>
  <c r="E1503" i="18"/>
  <c r="E1495" i="18"/>
  <c r="E1487" i="18"/>
  <c r="E1479" i="18"/>
  <c r="E1471" i="18"/>
  <c r="E1463" i="18"/>
  <c r="E1455" i="18"/>
  <c r="E1447" i="18"/>
  <c r="E1439" i="18"/>
  <c r="E1431" i="18"/>
  <c r="E1423" i="18"/>
  <c r="E1415" i="18"/>
  <c r="E1407" i="18"/>
  <c r="E1399" i="18"/>
  <c r="E1391" i="18"/>
  <c r="E1383" i="18"/>
  <c r="E1375" i="18"/>
  <c r="E1367" i="18"/>
  <c r="E1359" i="18"/>
  <c r="E1351" i="18"/>
  <c r="E1343" i="18"/>
  <c r="E1335" i="18"/>
  <c r="E1327" i="18"/>
  <c r="E1319" i="18"/>
  <c r="E1311" i="18"/>
  <c r="E1303" i="18"/>
  <c r="E1295" i="18"/>
  <c r="E1287" i="18"/>
  <c r="E1279" i="18"/>
  <c r="E1271" i="18"/>
  <c r="E1263" i="18"/>
  <c r="E1255" i="18"/>
  <c r="E1247" i="18"/>
  <c r="E1239" i="18"/>
  <c r="E1231" i="18"/>
  <c r="E1223" i="18"/>
  <c r="E1215" i="18"/>
  <c r="E1207" i="18"/>
  <c r="E1199" i="18"/>
  <c r="E1191" i="18"/>
  <c r="E1183" i="18"/>
  <c r="E1175" i="18"/>
  <c r="E1167" i="18"/>
  <c r="E1159" i="18"/>
  <c r="E1151" i="18"/>
  <c r="E1143" i="18"/>
  <c r="E1135" i="18"/>
  <c r="E1127" i="18"/>
  <c r="E1119" i="18"/>
  <c r="E1111" i="18"/>
  <c r="E1103" i="18"/>
  <c r="E1095" i="18"/>
  <c r="E1087" i="18"/>
  <c r="E1718" i="18"/>
  <c r="E1710" i="18"/>
  <c r="E1702" i="18"/>
  <c r="E1694" i="18"/>
  <c r="E1686" i="18"/>
  <c r="E1678" i="18"/>
  <c r="E1670" i="18"/>
  <c r="E1662" i="18"/>
  <c r="E1654" i="18"/>
  <c r="E1646" i="18"/>
  <c r="E1638" i="18"/>
  <c r="E1630" i="18"/>
  <c r="E1622" i="18"/>
  <c r="E1614" i="18"/>
  <c r="E1606" i="18"/>
  <c r="E1598" i="18"/>
  <c r="E1590" i="18"/>
  <c r="E1582" i="18"/>
  <c r="E1574" i="18"/>
  <c r="E1566" i="18"/>
  <c r="E1558" i="18"/>
  <c r="E1550" i="18"/>
  <c r="E1542" i="18"/>
  <c r="E1534" i="18"/>
  <c r="E1526" i="18"/>
  <c r="E1518" i="18"/>
  <c r="E1510" i="18"/>
  <c r="E1502" i="18"/>
  <c r="E1494" i="18"/>
  <c r="E1486" i="18"/>
  <c r="E1845" i="18"/>
  <c r="E1837" i="18"/>
  <c r="E1829" i="18"/>
  <c r="E1821" i="18"/>
  <c r="E1813" i="18"/>
  <c r="E1805" i="18"/>
  <c r="E1797" i="18"/>
  <c r="E1789" i="18"/>
  <c r="E1781" i="18"/>
  <c r="E1773" i="18"/>
  <c r="E1765" i="18"/>
  <c r="E1757" i="18"/>
  <c r="E1749" i="18"/>
  <c r="E1741" i="18"/>
  <c r="E1733" i="18"/>
  <c r="E1725" i="18"/>
  <c r="E1717" i="18"/>
  <c r="E1709" i="18"/>
  <c r="E1701" i="18"/>
  <c r="E1693" i="18"/>
  <c r="E1685" i="18"/>
  <c r="E1677" i="18"/>
  <c r="E1669" i="18"/>
  <c r="E1661" i="18"/>
  <c r="E1653" i="18"/>
  <c r="E1645" i="18"/>
  <c r="E1637" i="18"/>
  <c r="E1629" i="18"/>
  <c r="E1621" i="18"/>
  <c r="E1613" i="18"/>
  <c r="E1605" i="18"/>
  <c r="E1597" i="18"/>
  <c r="E1589" i="18"/>
  <c r="E1581" i="18"/>
  <c r="E1573" i="18"/>
  <c r="E1565" i="18"/>
  <c r="E1557" i="18"/>
  <c r="E1549" i="18"/>
  <c r="E1541" i="18"/>
  <c r="E1533" i="18"/>
  <c r="E1525" i="18"/>
  <c r="E1517" i="18"/>
  <c r="E1509" i="18"/>
  <c r="E1501" i="18"/>
  <c r="E1493" i="18"/>
  <c r="E1485" i="18"/>
  <c r="E1477" i="18"/>
  <c r="E1469" i="18"/>
  <c r="E1461" i="18"/>
  <c r="E1453" i="18"/>
  <c r="E2604" i="18"/>
  <c r="E1437" i="18"/>
  <c r="E1429" i="18"/>
  <c r="E1421" i="18"/>
  <c r="E1413" i="18"/>
  <c r="E1405" i="18"/>
  <c r="E1397" i="18"/>
  <c r="E1389" i="18"/>
  <c r="E1381" i="18"/>
  <c r="E1373" i="18"/>
  <c r="E1365" i="18"/>
  <c r="E1357" i="18"/>
  <c r="E1908" i="18"/>
  <c r="E1900" i="18"/>
  <c r="E1892" i="18"/>
  <c r="E1884" i="18"/>
  <c r="E1876" i="18"/>
  <c r="E1868" i="18"/>
  <c r="E25" i="18"/>
  <c r="E1852" i="18"/>
  <c r="E1844" i="18"/>
  <c r="E1836" i="18"/>
  <c r="E1828" i="18"/>
  <c r="E1820" i="18"/>
  <c r="E1812" i="18"/>
  <c r="E1804" i="18"/>
  <c r="E1796" i="18"/>
  <c r="E1788" i="18"/>
  <c r="E1780" i="18"/>
  <c r="E1772" i="18"/>
  <c r="E1764" i="18"/>
  <c r="E1756" i="18"/>
  <c r="E1748" i="18"/>
  <c r="E2642" i="18"/>
  <c r="E1732" i="18"/>
  <c r="E1724" i="18"/>
  <c r="E1716" i="18"/>
  <c r="E1708" i="18"/>
  <c r="E1700" i="18"/>
  <c r="E1692" i="18"/>
  <c r="E1684" i="18"/>
  <c r="E1676" i="18"/>
  <c r="E1668" i="18"/>
  <c r="E1660" i="18"/>
  <c r="E1652" i="18"/>
  <c r="E1644" i="18"/>
  <c r="E1636" i="18"/>
  <c r="E1628" i="18"/>
  <c r="E1620" i="18"/>
  <c r="E1612" i="18"/>
  <c r="E1604" i="18"/>
  <c r="E1596" i="18"/>
  <c r="E1588" i="18"/>
  <c r="E1907" i="18"/>
  <c r="E1899" i="18"/>
  <c r="E1891" i="18"/>
  <c r="E1883" i="18"/>
  <c r="E1875" i="18"/>
  <c r="E1867" i="18"/>
  <c r="E1859" i="18"/>
  <c r="E1851" i="18"/>
  <c r="E1843" i="18"/>
  <c r="E1835" i="18"/>
  <c r="E1827" i="18"/>
  <c r="E1819" i="18"/>
  <c r="E1811" i="18"/>
  <c r="E1803" i="18"/>
  <c r="E1795" i="18"/>
  <c r="E1787" i="18"/>
  <c r="E1779" i="18"/>
  <c r="E1771" i="18"/>
  <c r="E1763" i="18"/>
  <c r="E1755" i="18"/>
  <c r="E1747" i="18"/>
  <c r="E1739" i="18"/>
  <c r="E1731" i="18"/>
  <c r="E1723" i="18"/>
  <c r="E1715" i="18"/>
  <c r="E1707" i="18"/>
  <c r="E1699" i="18"/>
  <c r="E1691" i="18"/>
  <c r="E1683" i="18"/>
  <c r="E1675" i="18"/>
  <c r="E1667" i="18"/>
  <c r="E1659" i="18"/>
  <c r="E1651" i="18"/>
  <c r="E1643" i="18"/>
  <c r="E1635" i="18"/>
  <c r="E1627" i="18"/>
  <c r="E1619" i="18"/>
  <c r="E1611" i="18"/>
  <c r="E1603" i="18"/>
  <c r="E1595" i="18"/>
  <c r="E1587" i="18"/>
  <c r="E1579" i="18"/>
  <c r="E2636" i="18"/>
  <c r="E1563" i="18"/>
  <c r="E1555" i="18"/>
  <c r="E1547" i="18"/>
  <c r="E1539" i="18"/>
  <c r="E1531" i="18"/>
  <c r="E1523" i="18"/>
  <c r="E1515" i="18"/>
  <c r="E1507" i="18"/>
  <c r="E1499" i="18"/>
  <c r="E1491" i="18"/>
  <c r="E1483" i="18"/>
  <c r="E1475" i="18"/>
  <c r="E1467" i="18"/>
  <c r="E1459" i="18"/>
  <c r="E1451" i="18"/>
  <c r="E1443" i="18"/>
  <c r="E1435" i="18"/>
  <c r="E642" i="18"/>
  <c r="E634" i="18"/>
  <c r="E626" i="18"/>
  <c r="E618" i="18"/>
  <c r="E610" i="18"/>
  <c r="E602" i="18"/>
  <c r="E594" i="18"/>
  <c r="E586" i="18"/>
  <c r="E578" i="18"/>
  <c r="E570" i="18"/>
  <c r="E562" i="18"/>
  <c r="E554" i="18"/>
  <c r="E546" i="18"/>
  <c r="E538" i="18"/>
  <c r="E530" i="18"/>
  <c r="E522" i="18"/>
  <c r="E514" i="18"/>
  <c r="E506" i="18"/>
  <c r="E498" i="18"/>
  <c r="E1505" i="18"/>
  <c r="E1497" i="18"/>
  <c r="E1489" i="18"/>
  <c r="E1481" i="18"/>
  <c r="E1473" i="18"/>
  <c r="E1465" i="18"/>
  <c r="E1457" i="18"/>
  <c r="E1449" i="18"/>
  <c r="E1441" i="18"/>
  <c r="E1433" i="18"/>
  <c r="E1425" i="18"/>
  <c r="E1417" i="18"/>
  <c r="E1409" i="18"/>
  <c r="E1401" i="18"/>
  <c r="E1393" i="18"/>
  <c r="E1385" i="18"/>
  <c r="E1377" i="18"/>
  <c r="E1369" i="18"/>
  <c r="E1361" i="18"/>
  <c r="E1353" i="18"/>
  <c r="E1345" i="18"/>
  <c r="E1337" i="18"/>
  <c r="E1329" i="18"/>
  <c r="E1321" i="18"/>
  <c r="E1313" i="18"/>
  <c r="E1305" i="18"/>
  <c r="E1297" i="18"/>
  <c r="E1289" i="18"/>
  <c r="E1281" i="18"/>
  <c r="E1273" i="18"/>
  <c r="E1265" i="18"/>
  <c r="E1257" i="18"/>
  <c r="E1249" i="18"/>
  <c r="E1241" i="18"/>
  <c r="E1233" i="18"/>
  <c r="E1225" i="18"/>
  <c r="E1217" i="18"/>
  <c r="E1209" i="18"/>
  <c r="E1201" i="18"/>
  <c r="E1193" i="18"/>
  <c r="E1185" i="18"/>
  <c r="E1177" i="18"/>
  <c r="E1169" i="18"/>
  <c r="E1161" i="18"/>
  <c r="E1153" i="18"/>
  <c r="E1145" i="18"/>
  <c r="E1137" i="18"/>
  <c r="E1129" i="18"/>
  <c r="E1121" i="18"/>
  <c r="E1113" i="18"/>
  <c r="E1105" i="18"/>
  <c r="E1097" i="18"/>
  <c r="E1089" i="18"/>
  <c r="E1081" i="18"/>
  <c r="E1073" i="18"/>
  <c r="E1065" i="18"/>
  <c r="E1057" i="18"/>
  <c r="E1049" i="18"/>
  <c r="E1041" i="18"/>
  <c r="E1033" i="18"/>
  <c r="E1025" i="18"/>
  <c r="E1017" i="18"/>
  <c r="E1009" i="18"/>
  <c r="E1001" i="18"/>
  <c r="E993" i="18"/>
  <c r="E985" i="18"/>
  <c r="E977" i="18"/>
  <c r="E969" i="18"/>
  <c r="E961" i="18"/>
  <c r="E953" i="18"/>
  <c r="E945" i="18"/>
  <c r="E937" i="18"/>
  <c r="E929" i="18"/>
  <c r="E921" i="18"/>
  <c r="E913" i="18"/>
  <c r="E905" i="18"/>
  <c r="E897" i="18"/>
  <c r="E889" i="18"/>
  <c r="E881" i="18"/>
  <c r="E873" i="18"/>
  <c r="E865" i="18"/>
  <c r="E857" i="18"/>
  <c r="E849" i="18"/>
  <c r="E841" i="18"/>
  <c r="E1416" i="18"/>
  <c r="E1408" i="18"/>
  <c r="E1400" i="18"/>
  <c r="E1392" i="18"/>
  <c r="E1384" i="18"/>
  <c r="E1376" i="18"/>
  <c r="E1368" i="18"/>
  <c r="E2481" i="18"/>
  <c r="E1352" i="18"/>
  <c r="E1344" i="18"/>
  <c r="E1336" i="18"/>
  <c r="E1328" i="18"/>
  <c r="E1320" i="18"/>
  <c r="E1312" i="18"/>
  <c r="E1304" i="18"/>
  <c r="E1296" i="18"/>
  <c r="E1288" i="18"/>
  <c r="E1280" i="18"/>
  <c r="E1272" i="18"/>
  <c r="E1264" i="18"/>
  <c r="E1256" i="18"/>
  <c r="E1248" i="18"/>
  <c r="E1240" i="18"/>
  <c r="E1232" i="18"/>
  <c r="E1224" i="18"/>
  <c r="E1216" i="18"/>
  <c r="E1208" i="18"/>
  <c r="E1200" i="18"/>
  <c r="E1192" i="18"/>
  <c r="E1184" i="18"/>
  <c r="E1176" i="18"/>
  <c r="E1168" i="18"/>
  <c r="E1160" i="18"/>
  <c r="E1152" i="18"/>
  <c r="E1144" i="18"/>
  <c r="E1136" i="18"/>
  <c r="E1128" i="18"/>
  <c r="E1120" i="18"/>
  <c r="E1112" i="18"/>
  <c r="E1104" i="18"/>
  <c r="E1096" i="18"/>
  <c r="E1088" i="18"/>
  <c r="E1080" i="18"/>
  <c r="E1072" i="18"/>
  <c r="E1064" i="18"/>
  <c r="E1056" i="18"/>
  <c r="E1048" i="18"/>
  <c r="E1040" i="18"/>
  <c r="E1032" i="18"/>
  <c r="E1024" i="18"/>
  <c r="E1016" i="18"/>
  <c r="E1008" i="18"/>
  <c r="E1000" i="18"/>
  <c r="E992" i="18"/>
  <c r="E984" i="18"/>
  <c r="E976" i="18"/>
  <c r="E968" i="18"/>
  <c r="E960" i="18"/>
  <c r="E952" i="18"/>
  <c r="E944" i="18"/>
  <c r="E936" i="18"/>
  <c r="E928" i="18"/>
  <c r="E920" i="18"/>
  <c r="E1079" i="18"/>
  <c r="E1071" i="18"/>
  <c r="E1063" i="18"/>
  <c r="E1055" i="18"/>
  <c r="E1047" i="18"/>
  <c r="E1039" i="18"/>
  <c r="E1031" i="18"/>
  <c r="E1023" i="18"/>
  <c r="E1015" i="18"/>
  <c r="E1007" i="18"/>
  <c r="E999" i="18"/>
  <c r="E991" i="18"/>
  <c r="E983" i="18"/>
  <c r="E975" i="18"/>
  <c r="E967" i="18"/>
  <c r="E959" i="18"/>
  <c r="E951" i="18"/>
  <c r="E943" i="18"/>
  <c r="E935" i="18"/>
  <c r="E927" i="18"/>
  <c r="E919" i="18"/>
  <c r="E911" i="18"/>
  <c r="E903" i="18"/>
  <c r="E895" i="18"/>
  <c r="E887" i="18"/>
  <c r="E879" i="18"/>
  <c r="E871" i="18"/>
  <c r="E863" i="18"/>
  <c r="E855" i="18"/>
  <c r="E847" i="18"/>
  <c r="E839" i="18"/>
  <c r="E831" i="18"/>
  <c r="E823" i="18"/>
  <c r="E815" i="18"/>
  <c r="E807" i="18"/>
  <c r="E799" i="18"/>
  <c r="E791" i="18"/>
  <c r="E783" i="18"/>
  <c r="E775" i="18"/>
  <c r="E767" i="18"/>
  <c r="E759" i="18"/>
  <c r="E751" i="18"/>
  <c r="E743" i="18"/>
  <c r="E735" i="18"/>
  <c r="E727" i="18"/>
  <c r="E719" i="18"/>
  <c r="E711" i="18"/>
  <c r="E703" i="18"/>
  <c r="E695" i="18"/>
  <c r="E687" i="18"/>
  <c r="E679" i="18"/>
  <c r="E671" i="18"/>
  <c r="E663" i="18"/>
  <c r="E1478" i="18"/>
  <c r="E1470" i="18"/>
  <c r="E1462" i="18"/>
  <c r="E1454" i="18"/>
  <c r="E1446" i="18"/>
  <c r="E1438" i="18"/>
  <c r="E1430" i="18"/>
  <c r="E1422" i="18"/>
  <c r="E1414" i="18"/>
  <c r="E1406" i="18"/>
  <c r="E1398" i="18"/>
  <c r="E1390" i="18"/>
  <c r="E1382" i="18"/>
  <c r="E1374" i="18"/>
  <c r="E1366" i="18"/>
  <c r="E1358" i="18"/>
  <c r="E1350" i="18"/>
  <c r="E1342" i="18"/>
  <c r="E1334" i="18"/>
  <c r="E1326" i="18"/>
  <c r="E1318" i="18"/>
  <c r="E1310" i="18"/>
  <c r="E1302" i="18"/>
  <c r="E1294" i="18"/>
  <c r="E1286" i="18"/>
  <c r="E1278" i="18"/>
  <c r="E1270" i="18"/>
  <c r="E1262" i="18"/>
  <c r="E1254" i="18"/>
  <c r="E1246" i="18"/>
  <c r="E1238" i="18"/>
  <c r="E1230" i="18"/>
  <c r="E1222" i="18"/>
  <c r="E1214" i="18"/>
  <c r="E1206" i="18"/>
  <c r="E1198" i="18"/>
  <c r="E1190" i="18"/>
  <c r="E1182" i="18"/>
  <c r="E1174" i="18"/>
  <c r="E1166" i="18"/>
  <c r="E1158" i="18"/>
  <c r="E1150" i="18"/>
  <c r="E1142" i="18"/>
  <c r="E1134" i="18"/>
  <c r="E1126" i="18"/>
  <c r="E1118" i="18"/>
  <c r="E1110" i="18"/>
  <c r="E1102" i="18"/>
  <c r="E1094" i="18"/>
  <c r="E1086" i="18"/>
  <c r="E1078" i="18"/>
  <c r="E1070" i="18"/>
  <c r="E1062" i="18"/>
  <c r="E1054" i="18"/>
  <c r="E1046" i="18"/>
  <c r="E1038" i="18"/>
  <c r="E1030" i="18"/>
  <c r="E1022" i="18"/>
  <c r="E1014" i="18"/>
  <c r="E1006" i="18"/>
  <c r="E998" i="18"/>
  <c r="E990" i="18"/>
  <c r="E64" i="18"/>
  <c r="E974" i="18"/>
  <c r="E966" i="18"/>
  <c r="E958" i="18"/>
  <c r="E950" i="18"/>
  <c r="E942" i="18"/>
  <c r="E934" i="18"/>
  <c r="E926" i="18"/>
  <c r="E918" i="18"/>
  <c r="E910" i="18"/>
  <c r="E902" i="18"/>
  <c r="E894" i="18"/>
  <c r="E886" i="18"/>
  <c r="E1349" i="18"/>
  <c r="E1341" i="18"/>
  <c r="E1333" i="18"/>
  <c r="E1325" i="18"/>
  <c r="E1317" i="18"/>
  <c r="E1309" i="18"/>
  <c r="E1301" i="18"/>
  <c r="E1293" i="18"/>
  <c r="E1285" i="18"/>
  <c r="E1277" i="18"/>
  <c r="E1269" i="18"/>
  <c r="E1261" i="18"/>
  <c r="E1253" i="18"/>
  <c r="E1245" i="18"/>
  <c r="E1237" i="18"/>
  <c r="E1229" i="18"/>
  <c r="E1221" i="18"/>
  <c r="E1213" i="18"/>
  <c r="E1205" i="18"/>
  <c r="E1197" i="18"/>
  <c r="E1189" i="18"/>
  <c r="E1181" i="18"/>
  <c r="E1173" i="18"/>
  <c r="E1165" i="18"/>
  <c r="E1157" i="18"/>
  <c r="E1149" i="18"/>
  <c r="E1141" i="18"/>
  <c r="E1133" i="18"/>
  <c r="E1125" i="18"/>
  <c r="E1117" i="18"/>
  <c r="E1109" i="18"/>
  <c r="E1101" i="18"/>
  <c r="E1093" i="18"/>
  <c r="E1085" i="18"/>
  <c r="E1077" i="18"/>
  <c r="E1069" i="18"/>
  <c r="E1061" i="18"/>
  <c r="E1053" i="18"/>
  <c r="E1045" i="18"/>
  <c r="E1037" i="18"/>
  <c r="E1029" i="18"/>
  <c r="E1021" i="18"/>
  <c r="E1013" i="18"/>
  <c r="E1005" i="18"/>
  <c r="E997" i="18"/>
  <c r="E989" i="18"/>
  <c r="E981" i="18"/>
  <c r="E973" i="18"/>
  <c r="E965" i="18"/>
  <c r="E957" i="18"/>
  <c r="E949" i="18"/>
  <c r="E1580" i="18"/>
  <c r="E1572" i="18"/>
  <c r="E1564" i="18"/>
  <c r="E1556" i="18"/>
  <c r="E1548" i="18"/>
  <c r="E1540" i="18"/>
  <c r="E1532" i="18"/>
  <c r="E1524" i="18"/>
  <c r="E1516" i="18"/>
  <c r="E1508" i="18"/>
  <c r="E1500" i="18"/>
  <c r="E1492" i="18"/>
  <c r="E1484" i="18"/>
  <c r="E1476" i="18"/>
  <c r="E1468" i="18"/>
  <c r="E1460" i="18"/>
  <c r="E1452" i="18"/>
  <c r="E1444" i="18"/>
  <c r="E1436" i="18"/>
  <c r="E1428" i="18"/>
  <c r="E1420" i="18"/>
  <c r="E1412" i="18"/>
  <c r="E1404" i="18"/>
  <c r="E1396" i="18"/>
  <c r="E1388" i="18"/>
  <c r="E1380" i="18"/>
  <c r="E1372" i="18"/>
  <c r="E1364" i="18"/>
  <c r="E1356" i="18"/>
  <c r="E1348" i="18"/>
  <c r="E1340" i="18"/>
  <c r="E1332" i="18"/>
  <c r="E1324" i="18"/>
  <c r="E1316" i="18"/>
  <c r="E1308" i="18"/>
  <c r="E1300" i="18"/>
  <c r="E1292" i="18"/>
  <c r="E1284" i="18"/>
  <c r="E1276" i="18"/>
  <c r="E1268" i="18"/>
  <c r="E1260" i="18"/>
  <c r="E1252" i="18"/>
  <c r="E1244" i="18"/>
  <c r="E1236" i="18"/>
  <c r="E1228" i="18"/>
  <c r="E1220" i="18"/>
  <c r="E1212" i="18"/>
  <c r="E1204" i="18"/>
  <c r="E1196" i="18"/>
  <c r="E1188" i="18"/>
  <c r="E1180" i="18"/>
  <c r="E1172" i="18"/>
  <c r="E1164" i="18"/>
  <c r="E1156" i="18"/>
  <c r="E1148" i="18"/>
  <c r="E1140" i="18"/>
  <c r="E1132" i="18"/>
  <c r="E1124" i="18"/>
  <c r="E1116" i="18"/>
  <c r="E1108" i="18"/>
  <c r="E1100" i="18"/>
  <c r="E1092" i="18"/>
  <c r="E1084" i="18"/>
  <c r="E1076" i="18"/>
  <c r="E1068" i="18"/>
  <c r="E1060" i="18"/>
  <c r="E1052" i="18"/>
  <c r="E1044" i="18"/>
  <c r="E1036" i="18"/>
  <c r="E1028" i="18"/>
  <c r="E1020" i="18"/>
  <c r="E1012" i="18"/>
  <c r="E1004" i="18"/>
  <c r="E996" i="18"/>
  <c r="E988" i="18"/>
  <c r="E980" i="18"/>
  <c r="E972" i="18"/>
  <c r="E964" i="18"/>
  <c r="E956" i="18"/>
  <c r="E948" i="18"/>
  <c r="E940" i="18"/>
  <c r="E932" i="18"/>
  <c r="E924" i="18"/>
  <c r="E916" i="18"/>
  <c r="E908" i="18"/>
  <c r="E1427" i="18"/>
  <c r="E1419" i="18"/>
  <c r="E1411" i="18"/>
  <c r="E1403" i="18"/>
  <c r="E1395" i="18"/>
  <c r="E1387" i="18"/>
  <c r="E1379" i="18"/>
  <c r="E1371" i="18"/>
  <c r="E1363" i="18"/>
  <c r="E1355" i="18"/>
  <c r="E1347" i="18"/>
  <c r="E2450" i="18"/>
  <c r="E1331" i="18"/>
  <c r="E1323" i="18"/>
  <c r="E1315" i="18"/>
  <c r="E1307" i="18"/>
  <c r="E1299" i="18"/>
  <c r="E1291" i="18"/>
  <c r="E1283" i="18"/>
  <c r="E1275" i="18"/>
  <c r="E1267" i="18"/>
  <c r="E1259" i="18"/>
  <c r="E1251" i="18"/>
  <c r="E1243" i="18"/>
  <c r="E1235" i="18"/>
  <c r="E1227" i="18"/>
  <c r="E1219" i="18"/>
  <c r="E1211" i="18"/>
  <c r="E1203" i="18"/>
  <c r="E1195" i="18"/>
  <c r="E1187" i="18"/>
  <c r="E1179" i="18"/>
  <c r="E1171" i="18"/>
  <c r="E1163" i="18"/>
  <c r="E1155" i="18"/>
  <c r="E1147" i="18"/>
  <c r="E1139" i="18"/>
  <c r="E1131" i="18"/>
  <c r="E1123" i="18"/>
  <c r="E1115" i="18"/>
  <c r="E1107" i="18"/>
  <c r="E1099" i="18"/>
  <c r="E1091" i="18"/>
  <c r="E1083" i="18"/>
  <c r="E1075" i="18"/>
  <c r="E1067" i="18"/>
  <c r="E1059" i="18"/>
  <c r="E1051" i="18"/>
  <c r="E1043" i="18"/>
  <c r="E1035" i="18"/>
  <c r="E1027" i="18"/>
  <c r="E1019" i="18"/>
  <c r="E1011" i="18"/>
  <c r="E1003" i="18"/>
  <c r="E995" i="18"/>
  <c r="E987" i="18"/>
  <c r="E979" i="18"/>
  <c r="E971" i="18"/>
  <c r="E9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16" i="18"/>
  <c r="E851" i="18"/>
  <c r="E843" i="18"/>
  <c r="E835" i="18"/>
  <c r="E490" i="18"/>
  <c r="E482" i="18"/>
  <c r="E474" i="18"/>
  <c r="E466" i="18"/>
  <c r="E458" i="18"/>
  <c r="E450" i="18"/>
  <c r="E442" i="18"/>
  <c r="E434" i="18"/>
  <c r="E426" i="18"/>
  <c r="E418" i="18"/>
  <c r="E410" i="18"/>
  <c r="E402" i="18"/>
  <c r="E394" i="18"/>
  <c r="E386" i="18"/>
  <c r="E378" i="18"/>
  <c r="E370" i="18"/>
  <c r="E362" i="18"/>
  <c r="E354" i="18"/>
  <c r="E346" i="18"/>
  <c r="E338" i="18"/>
  <c r="E2651" i="18"/>
  <c r="E322" i="18"/>
  <c r="E314" i="18"/>
  <c r="E306" i="18"/>
  <c r="E298" i="18"/>
  <c r="E290" i="18"/>
  <c r="E282" i="18"/>
  <c r="E274" i="18"/>
  <c r="E266" i="18"/>
  <c r="E258" i="18"/>
  <c r="E250" i="18"/>
  <c r="E242" i="18"/>
  <c r="E234" i="18"/>
  <c r="E226" i="18"/>
  <c r="E218" i="18"/>
  <c r="E210" i="18"/>
  <c r="E202" i="18"/>
  <c r="E194" i="18"/>
  <c r="E186" i="18"/>
  <c r="E178" i="18"/>
  <c r="E170" i="18"/>
  <c r="J22" i="15" s="1"/>
  <c r="E162" i="18"/>
  <c r="E154" i="18"/>
  <c r="E146" i="18"/>
  <c r="E833" i="18"/>
  <c r="E825" i="18"/>
  <c r="E817" i="18"/>
  <c r="E809" i="18"/>
  <c r="E801" i="18"/>
  <c r="E793" i="18"/>
  <c r="E785" i="18"/>
  <c r="E777" i="18"/>
  <c r="E769" i="18"/>
  <c r="E761" i="18"/>
  <c r="E753" i="18"/>
  <c r="E745" i="18"/>
  <c r="E737" i="18"/>
  <c r="E729" i="18"/>
  <c r="E721" i="18"/>
  <c r="E713" i="18"/>
  <c r="E705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2615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655" i="18"/>
  <c r="E647" i="18"/>
  <c r="E639" i="18"/>
  <c r="E631" i="18"/>
  <c r="E623" i="18"/>
  <c r="E615" i="18"/>
  <c r="E607" i="18"/>
  <c r="E599" i="18"/>
  <c r="E591" i="18"/>
  <c r="E583" i="18"/>
  <c r="E575" i="18"/>
  <c r="E567" i="18"/>
  <c r="E559" i="18"/>
  <c r="E551" i="18"/>
  <c r="E543" i="18"/>
  <c r="E535" i="18"/>
  <c r="E527" i="18"/>
  <c r="E519" i="18"/>
  <c r="E511" i="18"/>
  <c r="E503" i="18"/>
  <c r="E495" i="18"/>
  <c r="E487" i="18"/>
  <c r="E479" i="18"/>
  <c r="E2633" i="18"/>
  <c r="E463" i="18"/>
  <c r="E455" i="18"/>
  <c r="E447" i="18"/>
  <c r="E439" i="18"/>
  <c r="E431" i="18"/>
  <c r="E423" i="18"/>
  <c r="E415" i="18"/>
  <c r="E407" i="18"/>
  <c r="E399" i="18"/>
  <c r="E391" i="18"/>
  <c r="E878" i="18"/>
  <c r="E870" i="18"/>
  <c r="E862" i="18"/>
  <c r="E854" i="18"/>
  <c r="E846" i="18"/>
  <c r="E838" i="18"/>
  <c r="J8" i="15" s="1"/>
  <c r="E830" i="18"/>
  <c r="E822" i="18"/>
  <c r="E814" i="18"/>
  <c r="E806" i="18"/>
  <c r="E798" i="18"/>
  <c r="E790" i="18"/>
  <c r="E782" i="18"/>
  <c r="E774" i="18"/>
  <c r="E766" i="18"/>
  <c r="E758" i="18"/>
  <c r="E750" i="18"/>
  <c r="E742" i="18"/>
  <c r="E734" i="18"/>
  <c r="E726" i="18"/>
  <c r="E718" i="18"/>
  <c r="E710" i="18"/>
  <c r="E702" i="18"/>
  <c r="E694" i="18"/>
  <c r="E686" i="18"/>
  <c r="E678" i="18"/>
  <c r="E670" i="18"/>
  <c r="E662" i="18"/>
  <c r="E654" i="18"/>
  <c r="E646" i="18"/>
  <c r="E638" i="18"/>
  <c r="E630" i="18"/>
  <c r="E622" i="18"/>
  <c r="E614" i="18"/>
  <c r="E606" i="18"/>
  <c r="E598" i="18"/>
  <c r="E590" i="18"/>
  <c r="E582" i="18"/>
  <c r="E574" i="18"/>
  <c r="E566" i="18"/>
  <c r="E558" i="18"/>
  <c r="E550" i="18"/>
  <c r="E542" i="18"/>
  <c r="E534" i="18"/>
  <c r="E526" i="18"/>
  <c r="E518" i="18"/>
  <c r="E510" i="18"/>
  <c r="E502" i="18"/>
  <c r="E494" i="18"/>
  <c r="E486" i="18"/>
  <c r="E478" i="18"/>
  <c r="E470" i="18"/>
  <c r="E462" i="18"/>
  <c r="E454" i="18"/>
  <c r="E446" i="18"/>
  <c r="E438" i="18"/>
  <c r="E430" i="18"/>
  <c r="E422" i="18"/>
  <c r="E414" i="18"/>
  <c r="E406" i="18"/>
  <c r="E398" i="18"/>
  <c r="E390" i="18"/>
  <c r="E382" i="18"/>
  <c r="E374" i="18"/>
  <c r="E366" i="18"/>
  <c r="E358" i="18"/>
  <c r="E350" i="18"/>
  <c r="E342" i="18"/>
  <c r="E334" i="18"/>
  <c r="E326" i="18"/>
  <c r="E318" i="18"/>
  <c r="E310" i="18"/>
  <c r="E302" i="18"/>
  <c r="E294" i="18"/>
  <c r="E286" i="18"/>
  <c r="E278" i="18"/>
  <c r="E270" i="18"/>
  <c r="E262" i="18"/>
  <c r="E254" i="18"/>
  <c r="E246" i="18"/>
  <c r="E238" i="18"/>
  <c r="E230" i="18"/>
  <c r="E222" i="18"/>
  <c r="E214" i="18"/>
  <c r="E206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749" i="18"/>
  <c r="E2611" i="18"/>
  <c r="E733" i="18"/>
  <c r="E725" i="18"/>
  <c r="E717" i="18"/>
  <c r="E709" i="18"/>
  <c r="E701" i="18"/>
  <c r="E693" i="18"/>
  <c r="E685" i="18"/>
  <c r="E677" i="18"/>
  <c r="E669" i="18"/>
  <c r="E661" i="18"/>
  <c r="E653" i="18"/>
  <c r="E645" i="18"/>
  <c r="E637" i="18"/>
  <c r="E629" i="18"/>
  <c r="E621" i="18"/>
  <c r="E613" i="18"/>
  <c r="E605" i="18"/>
  <c r="E900" i="18"/>
  <c r="E892" i="18"/>
  <c r="E884" i="18"/>
  <c r="E876" i="18"/>
  <c r="E868" i="18"/>
  <c r="E860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24" i="18"/>
  <c r="E716" i="18"/>
  <c r="E708" i="18"/>
  <c r="E700" i="18"/>
  <c r="E692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8" i="18"/>
  <c r="E340" i="18"/>
  <c r="E332" i="18"/>
  <c r="E324" i="18"/>
  <c r="E316" i="18"/>
  <c r="E827" i="18"/>
  <c r="E2741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138" i="18"/>
  <c r="E130" i="18"/>
  <c r="E122" i="18"/>
  <c r="E114" i="18"/>
  <c r="E106" i="18"/>
  <c r="E98" i="18"/>
  <c r="E90" i="18"/>
  <c r="E82" i="18"/>
  <c r="E74" i="18"/>
  <c r="E66" i="18"/>
  <c r="E58" i="18"/>
  <c r="E50" i="18"/>
  <c r="E42" i="18"/>
  <c r="E34" i="18"/>
  <c r="E26" i="18"/>
  <c r="E697" i="18"/>
  <c r="E689" i="18"/>
  <c r="E341" i="18"/>
  <c r="E673" i="18"/>
  <c r="E665" i="18"/>
  <c r="E657" i="18"/>
  <c r="E649" i="18"/>
  <c r="E641" i="18"/>
  <c r="E633" i="18"/>
  <c r="E625" i="18"/>
  <c r="E617" i="18"/>
  <c r="E609" i="18"/>
  <c r="E601" i="18"/>
  <c r="E593" i="18"/>
  <c r="E585" i="18"/>
  <c r="E577" i="18"/>
  <c r="E569" i="18"/>
  <c r="E561" i="18"/>
  <c r="E553" i="18"/>
  <c r="E545" i="18"/>
  <c r="E537" i="18"/>
  <c r="E529" i="18"/>
  <c r="E521" i="18"/>
  <c r="E513" i="18"/>
  <c r="E505" i="18"/>
  <c r="E497" i="18"/>
  <c r="E489" i="18"/>
  <c r="E481" i="18"/>
  <c r="E473" i="18"/>
  <c r="E465" i="18"/>
  <c r="E457" i="18"/>
  <c r="E449" i="18"/>
  <c r="E441" i="18"/>
  <c r="E433" i="18"/>
  <c r="E425" i="18"/>
  <c r="E417" i="18"/>
  <c r="E409" i="18"/>
  <c r="E401" i="18"/>
  <c r="E393" i="18"/>
  <c r="E385" i="18"/>
  <c r="E377" i="18"/>
  <c r="E369" i="18"/>
  <c r="E361" i="18"/>
  <c r="E353" i="18"/>
  <c r="E345" i="18"/>
  <c r="E337" i="18"/>
  <c r="E329" i="18"/>
  <c r="E321" i="18"/>
  <c r="E313" i="18"/>
  <c r="E305" i="18"/>
  <c r="E297" i="18"/>
  <c r="E289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97" i="18"/>
  <c r="E89" i="18"/>
  <c r="E81" i="18"/>
  <c r="E73" i="18"/>
  <c r="E65" i="18"/>
  <c r="E57" i="18"/>
  <c r="E49" i="18"/>
  <c r="E41" i="18"/>
  <c r="E33" i="18"/>
  <c r="E283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96" i="18"/>
  <c r="E88" i="18"/>
  <c r="E80" i="18"/>
  <c r="E72" i="18"/>
  <c r="E2631" i="18"/>
  <c r="E56" i="18"/>
  <c r="E48" i="18"/>
  <c r="E40" i="18"/>
  <c r="E32" i="18"/>
  <c r="E383" i="18"/>
  <c r="E375" i="18"/>
  <c r="E367" i="18"/>
  <c r="E359" i="18"/>
  <c r="E351" i="18"/>
  <c r="E343" i="18"/>
  <c r="E335" i="18"/>
  <c r="E327" i="18"/>
  <c r="E319" i="18"/>
  <c r="E311" i="18"/>
  <c r="E303" i="18"/>
  <c r="E295" i="18"/>
  <c r="E287" i="18"/>
  <c r="E279" i="18"/>
  <c r="E271" i="18"/>
  <c r="E263" i="18"/>
  <c r="E255" i="18"/>
  <c r="E247" i="18"/>
  <c r="E239" i="18"/>
  <c r="E231" i="18"/>
  <c r="E223" i="18"/>
  <c r="E215" i="18"/>
  <c r="E207" i="18"/>
  <c r="E199" i="18"/>
  <c r="E191" i="18"/>
  <c r="E183" i="18"/>
  <c r="E175" i="18"/>
  <c r="E167" i="18"/>
  <c r="E159" i="18"/>
  <c r="E151" i="18"/>
  <c r="E143" i="18"/>
  <c r="E135" i="18"/>
  <c r="E127" i="18"/>
  <c r="E119" i="18"/>
  <c r="E111" i="18"/>
  <c r="E103" i="18"/>
  <c r="E95" i="18"/>
  <c r="E87" i="18"/>
  <c r="E79" i="18"/>
  <c r="E71" i="18"/>
  <c r="E63" i="18"/>
  <c r="E55" i="18"/>
  <c r="E47" i="18"/>
  <c r="E39" i="18"/>
  <c r="E31" i="18"/>
  <c r="E198" i="18"/>
  <c r="E190" i="18"/>
  <c r="E182" i="18"/>
  <c r="E174" i="18"/>
  <c r="E166" i="18"/>
  <c r="E158" i="18"/>
  <c r="E150" i="18"/>
  <c r="E142" i="18"/>
  <c r="E134" i="18"/>
  <c r="E126" i="18"/>
  <c r="E118" i="18"/>
  <c r="E110" i="18"/>
  <c r="E102" i="18"/>
  <c r="J12" i="15" s="1"/>
  <c r="E94" i="18"/>
  <c r="E86" i="18"/>
  <c r="E78" i="18"/>
  <c r="E70" i="18"/>
  <c r="E62" i="18"/>
  <c r="E54" i="18"/>
  <c r="E46" i="18"/>
  <c r="E38" i="18"/>
  <c r="E30" i="18"/>
  <c r="E597" i="18"/>
  <c r="E589" i="18"/>
  <c r="E581" i="18"/>
  <c r="E573" i="18"/>
  <c r="E565" i="18"/>
  <c r="E557" i="18"/>
  <c r="E549" i="18"/>
  <c r="E541" i="18"/>
  <c r="E533" i="18"/>
  <c r="E525" i="18"/>
  <c r="E517" i="18"/>
  <c r="E509" i="18"/>
  <c r="E501" i="18"/>
  <c r="E493" i="18"/>
  <c r="E485" i="18"/>
  <c r="E477" i="18"/>
  <c r="E469" i="18"/>
  <c r="E461" i="18"/>
  <c r="E453" i="18"/>
  <c r="E445" i="18"/>
  <c r="E437" i="18"/>
  <c r="E429" i="18"/>
  <c r="E421" i="18"/>
  <c r="E2607" i="18"/>
  <c r="E405" i="18"/>
  <c r="E397" i="18"/>
  <c r="E389" i="18"/>
  <c r="E381" i="18"/>
  <c r="E373" i="18"/>
  <c r="E365" i="18"/>
  <c r="E357" i="18"/>
  <c r="E349" i="18"/>
  <c r="E2153" i="18"/>
  <c r="E333" i="18"/>
  <c r="E325" i="18"/>
  <c r="E317" i="18"/>
  <c r="E309" i="18"/>
  <c r="E301" i="18"/>
  <c r="E293" i="18"/>
  <c r="E285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101" i="18"/>
  <c r="E93" i="18"/>
  <c r="E85" i="18"/>
  <c r="E77" i="18"/>
  <c r="E69" i="18"/>
  <c r="E61" i="18"/>
  <c r="E53" i="18"/>
  <c r="E45" i="18"/>
  <c r="E37" i="18"/>
  <c r="E29" i="18"/>
  <c r="E308" i="18"/>
  <c r="E300" i="18"/>
  <c r="E292" i="18"/>
  <c r="E284" i="18"/>
  <c r="E276" i="18"/>
  <c r="E268" i="18"/>
  <c r="E260" i="18"/>
  <c r="E252" i="18"/>
  <c r="E244" i="18"/>
  <c r="E236" i="18"/>
  <c r="E228" i="18"/>
  <c r="E220" i="18"/>
  <c r="E212" i="18"/>
  <c r="E204" i="18"/>
  <c r="E196" i="18"/>
  <c r="E2650" i="18"/>
  <c r="E180" i="18"/>
  <c r="E172" i="18"/>
  <c r="E164" i="18"/>
  <c r="E156" i="18"/>
  <c r="E148" i="18"/>
  <c r="E140" i="18"/>
  <c r="E132" i="18"/>
  <c r="E124" i="18"/>
  <c r="E116" i="18"/>
  <c r="E108" i="18"/>
  <c r="E100" i="18"/>
  <c r="E92" i="18"/>
  <c r="E84" i="18"/>
  <c r="E76" i="18"/>
  <c r="E68" i="18"/>
  <c r="E60" i="18"/>
  <c r="E52" i="18"/>
  <c r="E44" i="18"/>
  <c r="E36" i="18"/>
  <c r="E28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2606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2220" i="18"/>
  <c r="E339" i="18"/>
  <c r="E331" i="18"/>
  <c r="E323" i="18"/>
  <c r="E315" i="18"/>
  <c r="E307" i="18"/>
  <c r="E299" i="18"/>
  <c r="E291" i="18"/>
  <c r="E681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9" i="18"/>
  <c r="E91" i="18"/>
  <c r="E83" i="18"/>
  <c r="E75" i="18"/>
  <c r="E67" i="18"/>
  <c r="E59" i="18"/>
  <c r="E51" i="18"/>
  <c r="E43" i="18"/>
  <c r="E35" i="18"/>
  <c r="E27" i="18"/>
  <c r="P5" i="32" l="1"/>
  <c r="O35" i="38" s="1"/>
  <c r="O36" i="38" s="1"/>
  <c r="Q3" i="32"/>
  <c r="Q5" i="32" s="1"/>
  <c r="P35" i="38" s="1"/>
  <c r="P36" i="38" s="1"/>
  <c r="J6" i="15"/>
  <c r="J15" i="15"/>
  <c r="J7" i="15"/>
  <c r="J13" i="15"/>
  <c r="J10" i="15"/>
  <c r="J16" i="15"/>
  <c r="J11" i="15"/>
  <c r="J21" i="15"/>
  <c r="J17" i="15"/>
  <c r="J20" i="15"/>
  <c r="J14" i="15"/>
  <c r="J5" i="15"/>
  <c r="J18" i="15"/>
  <c r="J19" i="15"/>
  <c r="J4" i="15"/>
  <c r="J9" i="15"/>
  <c r="J2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3" i="15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27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3" i="14"/>
  <c r="H34" i="4" l="1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</calcChain>
</file>

<file path=xl/sharedStrings.xml><?xml version="1.0" encoding="utf-8"?>
<sst xmlns="http://schemas.openxmlformats.org/spreadsheetml/2006/main" count="45903" uniqueCount="4965">
  <si>
    <t>2022 Student Research Case Study Challenge</t>
  </si>
  <si>
    <t>Football-Soccer Revenue</t>
  </si>
  <si>
    <t>All values are expressed in Rarita Doubloons</t>
  </si>
  <si>
    <t>Copyright © 2022 by the Society of Actuaries Research Institute. All rights reserved.</t>
  </si>
  <si>
    <t>Nation</t>
  </si>
  <si>
    <t>Per Capita
Total Revenue (∂)</t>
  </si>
  <si>
    <t>Per Capita
Matchday (∂)</t>
  </si>
  <si>
    <t>Per Capita
Broadcast (∂)</t>
  </si>
  <si>
    <t>Per Capita
Commercial (∂)</t>
  </si>
  <si>
    <t>Bernepamar</t>
  </si>
  <si>
    <t>Byasier Pujan</t>
  </si>
  <si>
    <t>Cuandbo</t>
  </si>
  <si>
    <t>Djipines</t>
  </si>
  <si>
    <t>Dosqaly</t>
  </si>
  <si>
    <t>Eastern Sleboube</t>
  </si>
  <si>
    <t>Esia</t>
  </si>
  <si>
    <t>Galamily</t>
  </si>
  <si>
    <t>Giumle Lizeibon</t>
  </si>
  <si>
    <t>Greri Landmoslands</t>
  </si>
  <si>
    <t>Manlisgamncent</t>
  </si>
  <si>
    <t>Mico</t>
  </si>
  <si>
    <t>Nganion</t>
  </si>
  <si>
    <t>Nkasland Cronestan</t>
  </si>
  <si>
    <t>People's Land of Maneau</t>
  </si>
  <si>
    <t>Quewenia</t>
  </si>
  <si>
    <t>Rarita</t>
  </si>
  <si>
    <t>Sobianitedrucy</t>
  </si>
  <si>
    <t>Southern Ristan</t>
  </si>
  <si>
    <t>Unicorporated Tiagascar</t>
  </si>
  <si>
    <t>Xikong</t>
  </si>
  <si>
    <t>Football-Soccer Expense</t>
  </si>
  <si>
    <r>
      <t>All values are expressed in Rarita Doubloons (</t>
    </r>
    <r>
      <rPr>
        <sz val="11"/>
        <color indexed="8"/>
        <rFont val="Calibri Light"/>
        <family val="2"/>
      </rPr>
      <t>∂)</t>
    </r>
  </si>
  <si>
    <t>Per Capita
Total Expense (∂)</t>
  </si>
  <si>
    <t>Per Capita
Staff
Costs (∂)</t>
  </si>
  <si>
    <t>Per Capita
Other
Expenses (∂)</t>
  </si>
  <si>
    <t>Football-Soccer League Attendance</t>
  </si>
  <si>
    <t>Average League Attendance</t>
  </si>
  <si>
    <t>Football-Soccer Social Media Followers</t>
  </si>
  <si>
    <t>In Millions</t>
  </si>
  <si>
    <t>Facebook</t>
  </si>
  <si>
    <t>Instagram</t>
  </si>
  <si>
    <t>Twitter</t>
  </si>
  <si>
    <t>Youtube</t>
  </si>
  <si>
    <t>Tiktok</t>
  </si>
  <si>
    <t>Total</t>
  </si>
  <si>
    <t>n/a</t>
  </si>
  <si>
    <t>GROSS DOMESTIC PRODUCT (GDP) PER CAPITA</t>
  </si>
  <si>
    <t>GROSS NATIONAL INCOME (GNI) PER CAPITA</t>
  </si>
  <si>
    <t>Year</t>
  </si>
  <si>
    <t>East Rarita</t>
  </si>
  <si>
    <t>Central Rarita</t>
  </si>
  <si>
    <t>West Rarita</t>
  </si>
  <si>
    <t>POPULATION</t>
  </si>
  <si>
    <r>
      <t>POPULATION DENSITY (people / km</t>
    </r>
    <r>
      <rPr>
        <vertAlign val="superscript"/>
        <sz val="11"/>
        <color theme="4"/>
        <rFont val="Calibri"/>
        <family val="2"/>
        <scheme val="minor"/>
      </rPr>
      <t>2</t>
    </r>
    <r>
      <rPr>
        <sz val="11"/>
        <color theme="4"/>
        <rFont val="Calibri"/>
        <family val="2"/>
        <scheme val="minor"/>
      </rPr>
      <t>)</t>
    </r>
  </si>
  <si>
    <t>HEALTHCARE SPENDING PER CAPITA</t>
  </si>
  <si>
    <t>HOUSEHOLD SAVINGS RATE</t>
  </si>
  <si>
    <t>EURO TO DOUBLOON CONVERSION RATES</t>
  </si>
  <si>
    <r>
      <t>Doubloon (</t>
    </r>
    <r>
      <rPr>
        <b/>
        <sz val="12"/>
        <color theme="0"/>
        <rFont val="Calibri Light"/>
        <family val="2"/>
      </rPr>
      <t>∂</t>
    </r>
    <r>
      <rPr>
        <b/>
        <sz val="12"/>
        <color theme="0"/>
        <rFont val="Calibri"/>
        <family val="2"/>
      </rPr>
      <t>)</t>
    </r>
  </si>
  <si>
    <r>
      <t>Euro (</t>
    </r>
    <r>
      <rPr>
        <b/>
        <sz val="12"/>
        <color theme="0"/>
        <rFont val="Calibri Light"/>
        <family val="2"/>
      </rPr>
      <t>€</t>
    </r>
    <r>
      <rPr>
        <b/>
        <sz val="12"/>
        <color theme="0"/>
        <rFont val="Calibri"/>
        <family val="2"/>
      </rPr>
      <t>)</t>
    </r>
  </si>
  <si>
    <t>Average conversion rate throughout the calendar year.</t>
  </si>
  <si>
    <t>Date (MM/DD/YYYY)</t>
  </si>
  <si>
    <t>Maturity</t>
  </si>
  <si>
    <t>1/1/2008</t>
  </si>
  <si>
    <t>1/1/2009</t>
  </si>
  <si>
    <t>1/1/2010</t>
  </si>
  <si>
    <t>1/1/2011</t>
  </si>
  <si>
    <t>1/1/2012</t>
  </si>
  <si>
    <t>1/1/2013</t>
  </si>
  <si>
    <t>1/1/2014</t>
  </si>
  <si>
    <t>1/1/2015</t>
  </si>
  <si>
    <t>1/1/2016</t>
  </si>
  <si>
    <t>1/1/2017</t>
  </si>
  <si>
    <t>1/1/2018</t>
  </si>
  <si>
    <t>1/1/2019</t>
  </si>
  <si>
    <t>1/1/2020</t>
  </si>
  <si>
    <t>1/1/2021</t>
  </si>
  <si>
    <t>Rarita Annual Inflation Rates</t>
  </si>
  <si>
    <t>Annual Inflation Rate</t>
  </si>
  <si>
    <t>Country</t>
  </si>
  <si>
    <t>2020 Tournament Place</t>
  </si>
  <si>
    <t>2021 Tournament Place</t>
  </si>
  <si>
    <t>Leoneku Guidisia</t>
  </si>
  <si>
    <t>Ledian</t>
  </si>
  <si>
    <t>New Uwi</t>
  </si>
  <si>
    <t>Ngoque Blicri</t>
  </si>
  <si>
    <t>Eastern Niasland</t>
  </si>
  <si>
    <t>Varijitri Isles</t>
  </si>
  <si>
    <t>Player Name</t>
  </si>
  <si>
    <t>League</t>
  </si>
  <si>
    <t>Squad</t>
  </si>
  <si>
    <t>Position</t>
  </si>
  <si>
    <t>Annualized Salary</t>
  </si>
  <si>
    <t>I. Winter</t>
  </si>
  <si>
    <t>A</t>
  </si>
  <si>
    <t>Fanatical Outlaws</t>
  </si>
  <si>
    <t>Danan Seekeeling</t>
  </si>
  <si>
    <t>DF</t>
  </si>
  <si>
    <t>P. Nakubulwa</t>
  </si>
  <si>
    <t>M. Mahlangu</t>
  </si>
  <si>
    <t>Imaar Vircoand</t>
  </si>
  <si>
    <t>I. Huber</t>
  </si>
  <si>
    <t>Lenia Gerdanho</t>
  </si>
  <si>
    <t>A. Kobusingye</t>
  </si>
  <si>
    <t>F. Kizito</t>
  </si>
  <si>
    <t>J. Bala</t>
  </si>
  <si>
    <t>L. Rezaei</t>
  </si>
  <si>
    <t>J. Teko</t>
  </si>
  <si>
    <t>D. Oren</t>
  </si>
  <si>
    <t>Central Diasongo</t>
  </si>
  <si>
    <t>FW</t>
  </si>
  <si>
    <t>F. Lubowa</t>
  </si>
  <si>
    <t>Newgan Ruland</t>
  </si>
  <si>
    <t>B. De Rosa</t>
  </si>
  <si>
    <t>I. Namirimu</t>
  </si>
  <si>
    <t>Thaijagypt</t>
  </si>
  <si>
    <t>F. Dauda</t>
  </si>
  <si>
    <t>GK</t>
  </si>
  <si>
    <t>S. Kiconco</t>
  </si>
  <si>
    <t>R. Namuganza</t>
  </si>
  <si>
    <t>R. Chee</t>
  </si>
  <si>
    <t>Southslands</t>
  </si>
  <si>
    <t>F. Pop</t>
  </si>
  <si>
    <t>MF</t>
  </si>
  <si>
    <t>D. Alshehri</t>
  </si>
  <si>
    <t>I. Iddrisu</t>
  </si>
  <si>
    <t>L. Goodarzi</t>
  </si>
  <si>
    <t>Y. Joseph</t>
  </si>
  <si>
    <t>I. Horváth</t>
  </si>
  <si>
    <t>Western Niasland</t>
  </si>
  <si>
    <t>MFDF</t>
  </si>
  <si>
    <t>J. Akello</t>
  </si>
  <si>
    <t>MFFW</t>
  </si>
  <si>
    <t>I. Kamukama</t>
  </si>
  <si>
    <t>Lefghau</t>
  </si>
  <si>
    <t>W. Lew</t>
  </si>
  <si>
    <t>M. Namukwaya</t>
  </si>
  <si>
    <t>U. Pichler</t>
  </si>
  <si>
    <t>H. Tourgeman</t>
  </si>
  <si>
    <t>R. Petrenko</t>
  </si>
  <si>
    <t>Fighting Cougars</t>
  </si>
  <si>
    <t>Z. Salisu</t>
  </si>
  <si>
    <t>D. Ikeda</t>
  </si>
  <si>
    <t>I. Ludwig</t>
  </si>
  <si>
    <t>K. Tóth</t>
  </si>
  <si>
    <t>U. Ortíz</t>
  </si>
  <si>
    <t>O. Ilukol</t>
  </si>
  <si>
    <t>D. bin Salleh</t>
  </si>
  <si>
    <t>G. Köhler</t>
  </si>
  <si>
    <t>DFFW</t>
  </si>
  <si>
    <t>L. Wafula</t>
  </si>
  <si>
    <t>K. Turyahabwe</t>
  </si>
  <si>
    <t>R. binti Hassan</t>
  </si>
  <si>
    <t>P. Chew</t>
  </si>
  <si>
    <t>FWMF</t>
  </si>
  <si>
    <t>M. Hsieh</t>
  </si>
  <si>
    <t>Lonnia Haba</t>
  </si>
  <si>
    <t>F. Cho</t>
  </si>
  <si>
    <t>Z. Marini</t>
  </si>
  <si>
    <t>Central Republic of Boekrainego</t>
  </si>
  <si>
    <t>I. Azulay</t>
  </si>
  <si>
    <t>T. Ansari</t>
  </si>
  <si>
    <t>H. Narvaez</t>
  </si>
  <si>
    <t>Reugha</t>
  </si>
  <si>
    <t>B. Kakooza</t>
  </si>
  <si>
    <t>Central Namemo Laand</t>
  </si>
  <si>
    <t>O. Kia</t>
  </si>
  <si>
    <t>H. Engel</t>
  </si>
  <si>
    <t>N. Mousa</t>
  </si>
  <si>
    <t>Cabral Retrea</t>
  </si>
  <si>
    <t>M. Kamanga</t>
  </si>
  <si>
    <t>Q. Nabimanya</t>
  </si>
  <si>
    <t>D. Daniel</t>
  </si>
  <si>
    <t>Great Galactic Gorgons</t>
  </si>
  <si>
    <t>H. Akugizibwe</t>
  </si>
  <si>
    <t>I. Akpan</t>
  </si>
  <si>
    <t>T. Awuah</t>
  </si>
  <si>
    <t>M. Ludwig</t>
  </si>
  <si>
    <t>I. Najjemba</t>
  </si>
  <si>
    <t>X. Nalukenge</t>
  </si>
  <si>
    <t>S. Pérez</t>
  </si>
  <si>
    <t>J. Krajnc</t>
  </si>
  <si>
    <t>G. Elbaz</t>
  </si>
  <si>
    <t>Y. Susanti</t>
  </si>
  <si>
    <t>A. Schmitt</t>
  </si>
  <si>
    <t>H. Gomani</t>
  </si>
  <si>
    <t>B. Mulyana</t>
  </si>
  <si>
    <t>Q. Ayerango</t>
  </si>
  <si>
    <t>K. Smits</t>
  </si>
  <si>
    <t>P. Kabugo</t>
  </si>
  <si>
    <t>D. Kojima</t>
  </si>
  <si>
    <t>Highhlaands</t>
  </si>
  <si>
    <t>A. Aryemo</t>
  </si>
  <si>
    <t>E. Yeong</t>
  </si>
  <si>
    <t>G. Gustafsson</t>
  </si>
  <si>
    <t>R. Hamed</t>
  </si>
  <si>
    <t>H. Susanto</t>
  </si>
  <si>
    <t>Redohrainbri</t>
  </si>
  <si>
    <t>G. Lukyamuzi</t>
  </si>
  <si>
    <t>O. Mugide</t>
  </si>
  <si>
    <t>F. Nakazibwe</t>
  </si>
  <si>
    <t>Z. Okon</t>
  </si>
  <si>
    <t>Green Fleet</t>
  </si>
  <si>
    <t>G. Nimusiima</t>
  </si>
  <si>
    <t>C. Ahmad</t>
  </si>
  <si>
    <t>C. Muyama</t>
  </si>
  <si>
    <t>G. Hernández</t>
  </si>
  <si>
    <t>I. Donati</t>
  </si>
  <si>
    <t>L. Mugumya</t>
  </si>
  <si>
    <t>R. Ishii</t>
  </si>
  <si>
    <t>U. Wright</t>
  </si>
  <si>
    <t>Z. Agyei</t>
  </si>
  <si>
    <t>Q. Sarfo</t>
  </si>
  <si>
    <t>K. Nalwanga</t>
  </si>
  <si>
    <t>DFMF</t>
  </si>
  <si>
    <t>I. Koomson</t>
  </si>
  <si>
    <t>L. Obote</t>
  </si>
  <si>
    <t>T. Ichikawa</t>
  </si>
  <si>
    <t>Z. Nabaweesi</t>
  </si>
  <si>
    <t>N. Gheorghe</t>
  </si>
  <si>
    <t>Republic of Denand Landsa</t>
  </si>
  <si>
    <t>Q. Scott</t>
  </si>
  <si>
    <t>FWDF</t>
  </si>
  <si>
    <t>G. Mwebaze</t>
  </si>
  <si>
    <t>J. Rukundo</t>
  </si>
  <si>
    <t>C. Ji</t>
  </si>
  <si>
    <t>Q. Nabutono</t>
  </si>
  <si>
    <t>P. Bauri</t>
  </si>
  <si>
    <t>H. Kamugisha</t>
  </si>
  <si>
    <t>U. García</t>
  </si>
  <si>
    <t>A. Miura</t>
  </si>
  <si>
    <t>Rosvi</t>
  </si>
  <si>
    <t>S. Avraham</t>
  </si>
  <si>
    <t>E. Taylor</t>
  </si>
  <si>
    <t>Y. Torres</t>
  </si>
  <si>
    <t>A. Haruna</t>
  </si>
  <si>
    <t>Horrible Grizzlies</t>
  </si>
  <si>
    <t>D. Svensson</t>
  </si>
  <si>
    <t>Y. Eyotaru</t>
  </si>
  <si>
    <t>D. Martini</t>
  </si>
  <si>
    <t>S. Namugere</t>
  </si>
  <si>
    <t>T. Nouri</t>
  </si>
  <si>
    <t>V. Thompson</t>
  </si>
  <si>
    <t>V. bin Ali</t>
  </si>
  <si>
    <t>S. Mlakar</t>
  </si>
  <si>
    <t>U. Chio</t>
  </si>
  <si>
    <t>M. Abur</t>
  </si>
  <si>
    <t>Moaithe</t>
  </si>
  <si>
    <t>F. Pellegrini</t>
  </si>
  <si>
    <t>G. Adriko</t>
  </si>
  <si>
    <t>N. Nantege</t>
  </si>
  <si>
    <t>Z. Makore</t>
  </si>
  <si>
    <t>D. Kayira</t>
  </si>
  <si>
    <t>Slandsganiamayotteque</t>
  </si>
  <si>
    <t>X. Nakanwagi</t>
  </si>
  <si>
    <t>R. Wanyama</t>
  </si>
  <si>
    <t>J. Nkrumah</t>
  </si>
  <si>
    <t>M. Matsumoto</t>
  </si>
  <si>
    <t>C. Nyesiga</t>
  </si>
  <si>
    <t>Y. Diallo</t>
  </si>
  <si>
    <t>G. Baey</t>
  </si>
  <si>
    <t>I. Makavan</t>
  </si>
  <si>
    <t>J. Wan</t>
  </si>
  <si>
    <t>O. Nampeera</t>
  </si>
  <si>
    <t>B. Longoli</t>
  </si>
  <si>
    <t>Horrible Storm</t>
  </si>
  <si>
    <t>F. Shkreli</t>
  </si>
  <si>
    <t>A. Tay</t>
  </si>
  <si>
    <t>Frenchdo Stanser</t>
  </si>
  <si>
    <t>B. Stewart</t>
  </si>
  <si>
    <t>H. Steiner</t>
  </si>
  <si>
    <t>K. Mirkovi?</t>
  </si>
  <si>
    <t>Y. Aidoo</t>
  </si>
  <si>
    <t>C. Nyaketcho</t>
  </si>
  <si>
    <t>Q. Mbambu</t>
  </si>
  <si>
    <t>K. Muhumuza</t>
  </si>
  <si>
    <t>M. Adoch</t>
  </si>
  <si>
    <t>United Provinces of Somoe</t>
  </si>
  <si>
    <t>H. Nsamba</t>
  </si>
  <si>
    <t>R. Dijkstra</t>
  </si>
  <si>
    <t>E. Estrada</t>
  </si>
  <si>
    <t>E. Amponsah</t>
  </si>
  <si>
    <t>K. Namuwaya</t>
  </si>
  <si>
    <t>C. Quartey</t>
  </si>
  <si>
    <t>J. Turyasingura</t>
  </si>
  <si>
    <t>K. Lin</t>
  </si>
  <si>
    <t>S. Herrera</t>
  </si>
  <si>
    <t>M. Alzahrani</t>
  </si>
  <si>
    <t>R. Akech</t>
  </si>
  <si>
    <t>Eastern Covaki</t>
  </si>
  <si>
    <t>L. Egger</t>
  </si>
  <si>
    <t>Z. Cher</t>
  </si>
  <si>
    <t>P. Shehu</t>
  </si>
  <si>
    <t>T. Nkhoma</t>
  </si>
  <si>
    <t>H. Shoko</t>
  </si>
  <si>
    <t>C. Awad</t>
  </si>
  <si>
    <t>Z. Chipeta</t>
  </si>
  <si>
    <t>Mighty Jays</t>
  </si>
  <si>
    <t>D. Asaba</t>
  </si>
  <si>
    <t>D. Wolf</t>
  </si>
  <si>
    <t>Ingre</t>
  </si>
  <si>
    <t>S. Kaggwa</t>
  </si>
  <si>
    <t>C. Nakitto</t>
  </si>
  <si>
    <t>E. ?ta</t>
  </si>
  <si>
    <t>Z. Semakula</t>
  </si>
  <si>
    <t>Q. Aini</t>
  </si>
  <si>
    <t>E. Ramezani</t>
  </si>
  <si>
    <t>V. Ram</t>
  </si>
  <si>
    <t>Z. Nakagawa</t>
  </si>
  <si>
    <t>A. Akoth</t>
  </si>
  <si>
    <t>G. Dijkstra</t>
  </si>
  <si>
    <t>G. Siddiqui</t>
  </si>
  <si>
    <t>U. Nalumansi</t>
  </si>
  <si>
    <t>Czechnor</t>
  </si>
  <si>
    <t>F. Heng</t>
  </si>
  <si>
    <t>B. Asiedu</t>
  </si>
  <si>
    <t>Isle of Lababwe</t>
  </si>
  <si>
    <t>I. Kakuru</t>
  </si>
  <si>
    <t>C. Ssentamu</t>
  </si>
  <si>
    <t>I. Nugraha</t>
  </si>
  <si>
    <t>V. Kumwenda</t>
  </si>
  <si>
    <t>S. Tamale</t>
  </si>
  <si>
    <t>S. Tenywa</t>
  </si>
  <si>
    <t>E. Boadu</t>
  </si>
  <si>
    <t>T. Robert</t>
  </si>
  <si>
    <t>Janmico</t>
  </si>
  <si>
    <t>A. Vang</t>
  </si>
  <si>
    <t>K. Abalo</t>
  </si>
  <si>
    <t>E. Nakanjako</t>
  </si>
  <si>
    <t>Y. Ferrara</t>
  </si>
  <si>
    <t>C. Carvalho</t>
  </si>
  <si>
    <t>Odd Ducks</t>
  </si>
  <si>
    <t>N. Dekker</t>
  </si>
  <si>
    <t>V. Nalukwago</t>
  </si>
  <si>
    <t>C. Hasanovi?</t>
  </si>
  <si>
    <t>C. Perkovi?</t>
  </si>
  <si>
    <t>D. Lejeune</t>
  </si>
  <si>
    <t>D. Mwandira</t>
  </si>
  <si>
    <t>F. Arslan</t>
  </si>
  <si>
    <t>N. Medina</t>
  </si>
  <si>
    <t>O. Estrada</t>
  </si>
  <si>
    <t>X. Sartori</t>
  </si>
  <si>
    <t>B. Maturu</t>
  </si>
  <si>
    <t>P. Biira</t>
  </si>
  <si>
    <t>W. Rashid</t>
  </si>
  <si>
    <t>I. Mlambo</t>
  </si>
  <si>
    <t>A. Soong</t>
  </si>
  <si>
    <t>F. Malik</t>
  </si>
  <si>
    <t>N. Zhu</t>
  </si>
  <si>
    <t>C. Mawejje</t>
  </si>
  <si>
    <t>A. Henry</t>
  </si>
  <si>
    <t>B. Nakayiwa</t>
  </si>
  <si>
    <t>F. Afful</t>
  </si>
  <si>
    <t>I. Ghoe</t>
  </si>
  <si>
    <t>X. Ferraro</t>
  </si>
  <si>
    <t>N. Kaiser</t>
  </si>
  <si>
    <t>T. Cheung</t>
  </si>
  <si>
    <t>D. Masereka</t>
  </si>
  <si>
    <t>V. Garcia</t>
  </si>
  <si>
    <t>Old Mustangs</t>
  </si>
  <si>
    <t>A. Sihombing</t>
  </si>
  <si>
    <t>F. Nassolo</t>
  </si>
  <si>
    <t>Q. Achom</t>
  </si>
  <si>
    <t>M. Tumuramye</t>
  </si>
  <si>
    <t>T. Chebet</t>
  </si>
  <si>
    <t>T. Syed</t>
  </si>
  <si>
    <t>Z. Rojas</t>
  </si>
  <si>
    <t>Y. Niemi</t>
  </si>
  <si>
    <t>Coastpa Barleslands</t>
  </si>
  <si>
    <t>Y. Wood</t>
  </si>
  <si>
    <t>F. Njoku</t>
  </si>
  <si>
    <t>W. Kayange</t>
  </si>
  <si>
    <t>A. Logose</t>
  </si>
  <si>
    <t>Lylimi</t>
  </si>
  <si>
    <t>Q. Nakityo</t>
  </si>
  <si>
    <t>U. Nakazibwe</t>
  </si>
  <si>
    <t>F. Walker</t>
  </si>
  <si>
    <t>V. Waswa</t>
  </si>
  <si>
    <t>V. Mattila</t>
  </si>
  <si>
    <t>Iverde</t>
  </si>
  <si>
    <t>M. Carpentier</t>
  </si>
  <si>
    <t>H. Twongirwe</t>
  </si>
  <si>
    <t>Q. Johnsen</t>
  </si>
  <si>
    <t>P. Saputra</t>
  </si>
  <si>
    <t>I. Ocen</t>
  </si>
  <si>
    <t>L. Edwards</t>
  </si>
  <si>
    <t>N. Kamusiime</t>
  </si>
  <si>
    <t>Punctual Rustlers</t>
  </si>
  <si>
    <t>B. Hungwe</t>
  </si>
  <si>
    <t>H. Farina</t>
  </si>
  <si>
    <t>S. Debnath</t>
  </si>
  <si>
    <t>W. Nakiyingi</t>
  </si>
  <si>
    <t>J. Dahiru</t>
  </si>
  <si>
    <t>T. Kafuko</t>
  </si>
  <si>
    <t>I. Namugosa</t>
  </si>
  <si>
    <t>M. Villa</t>
  </si>
  <si>
    <t>L. Lechner</t>
  </si>
  <si>
    <t>N. Ono</t>
  </si>
  <si>
    <t>J. Lysenko</t>
  </si>
  <si>
    <t>R. Arai</t>
  </si>
  <si>
    <t>X. Neri</t>
  </si>
  <si>
    <t>M. Nankwanga</t>
  </si>
  <si>
    <t>B. Kor</t>
  </si>
  <si>
    <t>T. Nyanzi</t>
  </si>
  <si>
    <t>X. Muhwezi</t>
  </si>
  <si>
    <t>D. Pellegrino</t>
  </si>
  <si>
    <t>G. Chong</t>
  </si>
  <si>
    <t>M. Vásquez</t>
  </si>
  <si>
    <t>C. Namutebi</t>
  </si>
  <si>
    <t>T. Zoabi</t>
  </si>
  <si>
    <t>H. Turyatunga</t>
  </si>
  <si>
    <t>D. Iskandar</t>
  </si>
  <si>
    <t>Silver Heels</t>
  </si>
  <si>
    <t>C. Boyko</t>
  </si>
  <si>
    <t>B. Masika</t>
  </si>
  <si>
    <t>B. Weiß</t>
  </si>
  <si>
    <t>B. Wright</t>
  </si>
  <si>
    <t>K. Machava</t>
  </si>
  <si>
    <t>Z. Kayendeke</t>
  </si>
  <si>
    <t>Z. Mutandwa</t>
  </si>
  <si>
    <t>Y. binti Ahmad</t>
  </si>
  <si>
    <t>J. Agaba</t>
  </si>
  <si>
    <t>F. Diaz</t>
  </si>
  <si>
    <t>W. Markovi?</t>
  </si>
  <si>
    <t>Nancipenuaroe</t>
  </si>
  <si>
    <t>M. Willems</t>
  </si>
  <si>
    <t>Y. Owino</t>
  </si>
  <si>
    <t>Q. Musimenta</t>
  </si>
  <si>
    <t>E. Mutebi</t>
  </si>
  <si>
    <t>J. Mutonyi</t>
  </si>
  <si>
    <t>V. Mahagna</t>
  </si>
  <si>
    <t>A. Bruno</t>
  </si>
  <si>
    <t>A. Nyasulu</t>
  </si>
  <si>
    <t>I. Joseph</t>
  </si>
  <si>
    <t>F. Hove</t>
  </si>
  <si>
    <t>M. Purnomo</t>
  </si>
  <si>
    <t>T. Mguni</t>
  </si>
  <si>
    <t>Q. Sam</t>
  </si>
  <si>
    <t>Solemn Cougars</t>
  </si>
  <si>
    <t>S. Kasamba</t>
  </si>
  <si>
    <t>R. Navarro</t>
  </si>
  <si>
    <t>E. D'angelo</t>
  </si>
  <si>
    <t>F. Kalule</t>
  </si>
  <si>
    <t>F. Omara</t>
  </si>
  <si>
    <t>Y. Deng</t>
  </si>
  <si>
    <t>D. Tawiah</t>
  </si>
  <si>
    <t>M. Happy</t>
  </si>
  <si>
    <t>H. Acan</t>
  </si>
  <si>
    <t>L. Musoki</t>
  </si>
  <si>
    <t>I. Nyamande</t>
  </si>
  <si>
    <t>S. Zandamela</t>
  </si>
  <si>
    <t>O. Nabirye</t>
  </si>
  <si>
    <t>D. Kwagala</t>
  </si>
  <si>
    <t>T. bin Mohamed</t>
  </si>
  <si>
    <t>W. Török</t>
  </si>
  <si>
    <t>C. Kawooya</t>
  </si>
  <si>
    <t>H. Leong</t>
  </si>
  <si>
    <t>X. Boateng</t>
  </si>
  <si>
    <t>C. Mwesige</t>
  </si>
  <si>
    <t>F. Mtambo</t>
  </si>
  <si>
    <t>V. Mudondo</t>
  </si>
  <si>
    <t>X. Joly</t>
  </si>
  <si>
    <t>R. Kawuma</t>
  </si>
  <si>
    <t>Somber Bombers</t>
  </si>
  <si>
    <t>O. binti Mohamad</t>
  </si>
  <si>
    <t>N. bin Hashim</t>
  </si>
  <si>
    <t>Y. Phe</t>
  </si>
  <si>
    <t>V. Abiria</t>
  </si>
  <si>
    <t>J. Sanyu</t>
  </si>
  <si>
    <t>S. Hamza</t>
  </si>
  <si>
    <t>X. Heikkilä</t>
  </si>
  <si>
    <t>I. Amoah</t>
  </si>
  <si>
    <t>F. Kollár</t>
  </si>
  <si>
    <t>V. Lao</t>
  </si>
  <si>
    <t>Z. Testa</t>
  </si>
  <si>
    <t>K. Najjuma</t>
  </si>
  <si>
    <t>M. Nabukwasi</t>
  </si>
  <si>
    <t>R. De Wit</t>
  </si>
  <si>
    <t>D. Athieno</t>
  </si>
  <si>
    <t>R. Wambi</t>
  </si>
  <si>
    <t>X. Bekher</t>
  </si>
  <si>
    <t>X. Chauhan</t>
  </si>
  <si>
    <t>M. Janssens</t>
  </si>
  <si>
    <t>K. Nandera</t>
  </si>
  <si>
    <t>Landli Blicporlip</t>
  </si>
  <si>
    <t>A. Nassanga</t>
  </si>
  <si>
    <t>C. K?avi?š</t>
  </si>
  <si>
    <t>M. Ferrara</t>
  </si>
  <si>
    <t>Z. Yosef</t>
  </si>
  <si>
    <t>K. Mutero</t>
  </si>
  <si>
    <t>Pierrema</t>
  </si>
  <si>
    <t>J. P?tersons</t>
  </si>
  <si>
    <t>H. Mafabi</t>
  </si>
  <si>
    <t>O. Mägi</t>
  </si>
  <si>
    <t>Stacked Rocks</t>
  </si>
  <si>
    <t>M. Tang</t>
  </si>
  <si>
    <t>H. bin Ibrahim</t>
  </si>
  <si>
    <t>A. Janssen</t>
  </si>
  <si>
    <t>E. Patra</t>
  </si>
  <si>
    <t>F. Fujihara</t>
  </si>
  <si>
    <t>W. Karlsson</t>
  </si>
  <si>
    <t>X. Nakibuuka</t>
  </si>
  <si>
    <t>C. Bai</t>
  </si>
  <si>
    <t>D. Nishimura</t>
  </si>
  <si>
    <t>L. End?</t>
  </si>
  <si>
    <t>Z. binti Zakaria</t>
  </si>
  <si>
    <t>L. Kyalisiima</t>
  </si>
  <si>
    <t>C. Kadosh</t>
  </si>
  <si>
    <t>C. Guerrero</t>
  </si>
  <si>
    <t>W. Kong</t>
  </si>
  <si>
    <t>W. Nasiru</t>
  </si>
  <si>
    <t>G. Magnusson</t>
  </si>
  <si>
    <t>H. Cardoso</t>
  </si>
  <si>
    <t>I. Nayak</t>
  </si>
  <si>
    <t>A. Abbo</t>
  </si>
  <si>
    <t>Western Covaki</t>
  </si>
  <si>
    <t>W. Yahaya</t>
  </si>
  <si>
    <t>X. Agbaria</t>
  </si>
  <si>
    <t>J. Møller</t>
  </si>
  <si>
    <t>D. Namugerwa</t>
  </si>
  <si>
    <t>H. Ruiz</t>
  </si>
  <si>
    <t>J. Dubois</t>
  </si>
  <si>
    <t>V. Álvarez</t>
  </si>
  <si>
    <t>U. Vitale</t>
  </si>
  <si>
    <t>Sugar Storm</t>
  </si>
  <si>
    <t>P. Ferri</t>
  </si>
  <si>
    <t>A. Nangobi</t>
  </si>
  <si>
    <t>A. Tumuhaise</t>
  </si>
  <si>
    <t>K. Yousefi</t>
  </si>
  <si>
    <t>Y. Musah</t>
  </si>
  <si>
    <t>Q. Donati</t>
  </si>
  <si>
    <t>P. Romero</t>
  </si>
  <si>
    <t>J. Amsalem</t>
  </si>
  <si>
    <t>X. Hasanovi?</t>
  </si>
  <si>
    <t>O. Kantono</t>
  </si>
  <si>
    <t>R. Kovalenko</t>
  </si>
  <si>
    <t>B. Álvarez</t>
  </si>
  <si>
    <t>E. Nakyeyune</t>
  </si>
  <si>
    <t>L. Hofmann</t>
  </si>
  <si>
    <t>L. Öztürk</t>
  </si>
  <si>
    <t>E. Hussain</t>
  </si>
  <si>
    <t>W. Bruno</t>
  </si>
  <si>
    <t>Tito Mian New Ili Siaco</t>
  </si>
  <si>
    <t>A. Bianco</t>
  </si>
  <si>
    <t>Q. Nakyeyune</t>
  </si>
  <si>
    <t>W. Akena</t>
  </si>
  <si>
    <t>K. Babi?</t>
  </si>
  <si>
    <t>L. Babirye</t>
  </si>
  <si>
    <t>M. Naigaga</t>
  </si>
  <si>
    <t>V. Namayanja</t>
  </si>
  <si>
    <t>B. Chávez</t>
  </si>
  <si>
    <t>U. Nakafeero</t>
  </si>
  <si>
    <t>E. Ishida</t>
  </si>
  <si>
    <t>M. De Smet</t>
  </si>
  <si>
    <t>I. Waiswa</t>
  </si>
  <si>
    <t>E. Kühn</t>
  </si>
  <si>
    <t>Swift Musketeers</t>
  </si>
  <si>
    <t>J. Jere</t>
  </si>
  <si>
    <t>L. Chiu</t>
  </si>
  <si>
    <t>W. Twinamatsiko</t>
  </si>
  <si>
    <t>D. Shahar</t>
  </si>
  <si>
    <t>J. Ssempijja</t>
  </si>
  <si>
    <t>P. Byamukama</t>
  </si>
  <si>
    <t>Q. Tiko</t>
  </si>
  <si>
    <t>D. Obeng</t>
  </si>
  <si>
    <t>D. Tukamuhebwa</t>
  </si>
  <si>
    <t>T. Acom</t>
  </si>
  <si>
    <t>F. Siddiqui</t>
  </si>
  <si>
    <t>S. Sarpong</t>
  </si>
  <si>
    <t>A. Mlenga</t>
  </si>
  <si>
    <t>F. Ribeiro</t>
  </si>
  <si>
    <t>A. Kiss</t>
  </si>
  <si>
    <t>V. Nakayima</t>
  </si>
  <si>
    <t>A. Lombardi</t>
  </si>
  <si>
    <t>N. Nyesiga</t>
  </si>
  <si>
    <t>A. Avako</t>
  </si>
  <si>
    <t>G. Abbas</t>
  </si>
  <si>
    <t>X. Nabaggala</t>
  </si>
  <si>
    <t>Biarizea</t>
  </si>
  <si>
    <t>R. Jacobs</t>
  </si>
  <si>
    <t>A. Andama</t>
  </si>
  <si>
    <t>B</t>
  </si>
  <si>
    <t>Flawless Cows</t>
  </si>
  <si>
    <t>Y. Nassuuna</t>
  </si>
  <si>
    <t>J. Kyarisiima</t>
  </si>
  <si>
    <t>M. Baláž</t>
  </si>
  <si>
    <t>Q. Coppola</t>
  </si>
  <si>
    <t>V. Mhlanga</t>
  </si>
  <si>
    <t>J. Kawano</t>
  </si>
  <si>
    <t>O. Khainza</t>
  </si>
  <si>
    <t>J. Kondowe</t>
  </si>
  <si>
    <t>G. Tamm</t>
  </si>
  <si>
    <t>D. Mabhena</t>
  </si>
  <si>
    <t>H. Robert</t>
  </si>
  <si>
    <t>B. Zheng</t>
  </si>
  <si>
    <t>I. Abeja</t>
  </si>
  <si>
    <t>Y. Mutema</t>
  </si>
  <si>
    <t>I. bin Yusof</t>
  </si>
  <si>
    <t>B. Obonyo</t>
  </si>
  <si>
    <t>R. Ssembatya</t>
  </si>
  <si>
    <t>N. Kyohirwe</t>
  </si>
  <si>
    <t>Y. Kyosiimire</t>
  </si>
  <si>
    <t>X. Driscoll</t>
  </si>
  <si>
    <t>P. Addae</t>
  </si>
  <si>
    <t>South Sati Fatina</t>
  </si>
  <si>
    <t>D. Muhammad</t>
  </si>
  <si>
    <t>H. Chirwa</t>
  </si>
  <si>
    <t>P. Xu</t>
  </si>
  <si>
    <t>K. Opio</t>
  </si>
  <si>
    <t>E. Sommer</t>
  </si>
  <si>
    <t>I. Marie</t>
  </si>
  <si>
    <t>O. Musonza</t>
  </si>
  <si>
    <t>F. Yunusa</t>
  </si>
  <si>
    <t>Z. Ahmetovi?</t>
  </si>
  <si>
    <t>O. Kuloba</t>
  </si>
  <si>
    <t>Glistening Paladins</t>
  </si>
  <si>
    <t>A. Nabuuma</t>
  </si>
  <si>
    <t>L. Mulyani</t>
  </si>
  <si>
    <t>O. Wagner</t>
  </si>
  <si>
    <t>P. Amaniyo</t>
  </si>
  <si>
    <t>Q. Muduwa</t>
  </si>
  <si>
    <t>S. Bukirwa</t>
  </si>
  <si>
    <t>A. Palmieri</t>
  </si>
  <si>
    <t>Landsfupua</t>
  </si>
  <si>
    <t>A. Samanya</t>
  </si>
  <si>
    <t>F. Lakot</t>
  </si>
  <si>
    <t>G. Lombardo</t>
  </si>
  <si>
    <t>G. Munsaka</t>
  </si>
  <si>
    <t>K. Adong</t>
  </si>
  <si>
    <t>Y. Low</t>
  </si>
  <si>
    <t>E. Ciobanu</t>
  </si>
  <si>
    <t>Tercapetralgrorus</t>
  </si>
  <si>
    <t>F. Kimera</t>
  </si>
  <si>
    <t>H. Jew</t>
  </si>
  <si>
    <t>F. Kabanda</t>
  </si>
  <si>
    <t>H. Lwanga</t>
  </si>
  <si>
    <t>J. Takali</t>
  </si>
  <si>
    <t>Z. Mlilo</t>
  </si>
  <si>
    <t>M. Hassan</t>
  </si>
  <si>
    <t>F. Aziz</t>
  </si>
  <si>
    <t>S. Vidal</t>
  </si>
  <si>
    <t>W. Santoro</t>
  </si>
  <si>
    <t>Golden Rustlers</t>
  </si>
  <si>
    <t>E. Gamal</t>
  </si>
  <si>
    <t>I. Chandra</t>
  </si>
  <si>
    <t>P. Igwe</t>
  </si>
  <si>
    <t>J. Mushabe</t>
  </si>
  <si>
    <t>K. Abou</t>
  </si>
  <si>
    <t>K. Oloya</t>
  </si>
  <si>
    <t>B. Lai</t>
  </si>
  <si>
    <t>L. Okoye</t>
  </si>
  <si>
    <t>F. Ahebwa</t>
  </si>
  <si>
    <t>K. Mpirirwe</t>
  </si>
  <si>
    <t>A. Musonza</t>
  </si>
  <si>
    <t>E. Cortez</t>
  </si>
  <si>
    <t>U. Atugonza</t>
  </si>
  <si>
    <t>F. Salonen</t>
  </si>
  <si>
    <t>B. Ndlovu</t>
  </si>
  <si>
    <t>Y. Horváth</t>
  </si>
  <si>
    <t>V. Bwambale</t>
  </si>
  <si>
    <t>U. Hansen</t>
  </si>
  <si>
    <t>C. Langa</t>
  </si>
  <si>
    <t>L. Kond?</t>
  </si>
  <si>
    <t>W. Noguchi</t>
  </si>
  <si>
    <t>M. Muwanga</t>
  </si>
  <si>
    <t>M. Anderson</t>
  </si>
  <si>
    <t>C. Shaheen</t>
  </si>
  <si>
    <t>T. Karmakar</t>
  </si>
  <si>
    <t>S. Namanya</t>
  </si>
  <si>
    <t>Grotesque Rocks</t>
  </si>
  <si>
    <t>J. Suissa</t>
  </si>
  <si>
    <t>E. Fujii</t>
  </si>
  <si>
    <t>G. Namanya</t>
  </si>
  <si>
    <t>H. Kaweesi</t>
  </si>
  <si>
    <t>U. Müller</t>
  </si>
  <si>
    <t>X. binti Awang</t>
  </si>
  <si>
    <t>O. Tshuma</t>
  </si>
  <si>
    <t>A. Jensen</t>
  </si>
  <si>
    <t>Buhegeor</t>
  </si>
  <si>
    <t>Q. Ssemwogerere</t>
  </si>
  <si>
    <t>C. Kwakye</t>
  </si>
  <si>
    <t>B. Ghorbani</t>
  </si>
  <si>
    <t>Ngogalar</t>
  </si>
  <si>
    <t>H. binti Yusof</t>
  </si>
  <si>
    <t>New Somoe</t>
  </si>
  <si>
    <t>U. Dewi</t>
  </si>
  <si>
    <t>T. Bukar</t>
  </si>
  <si>
    <t>B. Nalwanga</t>
  </si>
  <si>
    <t>C. Chiwaya</t>
  </si>
  <si>
    <t>F. Perrin</t>
  </si>
  <si>
    <t>K. Kaudha</t>
  </si>
  <si>
    <t>M. Jha</t>
  </si>
  <si>
    <t>O. Soleimani</t>
  </si>
  <si>
    <t>T. Orishaba</t>
  </si>
  <si>
    <t>N. Ajidiru</t>
  </si>
  <si>
    <t>Tabhu Striary</t>
  </si>
  <si>
    <t>C. Sari</t>
  </si>
  <si>
    <t>X. Odongo</t>
  </si>
  <si>
    <t>C. Namagembe</t>
  </si>
  <si>
    <t>Hideous Pioneers</t>
  </si>
  <si>
    <t>C. Nassiri</t>
  </si>
  <si>
    <t>M. Wójcik</t>
  </si>
  <si>
    <t>O. Monday</t>
  </si>
  <si>
    <t>T. Mande</t>
  </si>
  <si>
    <t>T. Nansubuga</t>
  </si>
  <si>
    <t>X. Oláh</t>
  </si>
  <si>
    <t>H. Pärn</t>
  </si>
  <si>
    <t>B. Demir</t>
  </si>
  <si>
    <t>E. binti Abdullah</t>
  </si>
  <si>
    <t>A. Zimmermann</t>
  </si>
  <si>
    <t>O. Dumitru</t>
  </si>
  <si>
    <t>R. Nanono</t>
  </si>
  <si>
    <t>U. Musekiwa</t>
  </si>
  <si>
    <t>G. Razak</t>
  </si>
  <si>
    <t>T. Kibuuka</t>
  </si>
  <si>
    <t>E. Loh</t>
  </si>
  <si>
    <t>C. Kimura</t>
  </si>
  <si>
    <t>F. De León</t>
  </si>
  <si>
    <t>G. Okeny</t>
  </si>
  <si>
    <t>M. Onyango</t>
  </si>
  <si>
    <t>N. Makombe</t>
  </si>
  <si>
    <t>S. Ssenyonga</t>
  </si>
  <si>
    <t>C. Ochen</t>
  </si>
  <si>
    <t>M. Chari</t>
  </si>
  <si>
    <t>N. Obua</t>
  </si>
  <si>
    <t>O. Tusabe</t>
  </si>
  <si>
    <t>X. Chevalier</t>
  </si>
  <si>
    <t>Y. Kabiru</t>
  </si>
  <si>
    <t>I. Harawa</t>
  </si>
  <si>
    <t>Southern Viout Aman</t>
  </si>
  <si>
    <t>O. Barone</t>
  </si>
  <si>
    <t>Jumping Beans</t>
  </si>
  <si>
    <t>G. Sande</t>
  </si>
  <si>
    <t>M. Kamya</t>
  </si>
  <si>
    <t>O. Kembabazi</t>
  </si>
  <si>
    <t>L. Wenene</t>
  </si>
  <si>
    <t>N. Nakacwa</t>
  </si>
  <si>
    <t>Q. Mutabazi</t>
  </si>
  <si>
    <t>O. Ghanbari</t>
  </si>
  <si>
    <t>Q. Nampijja</t>
  </si>
  <si>
    <t>C. Nafuna</t>
  </si>
  <si>
    <t>H. Simanjuntak</t>
  </si>
  <si>
    <t>T. Peng</t>
  </si>
  <si>
    <t>N. Grgi?</t>
  </si>
  <si>
    <t>N. Lee</t>
  </si>
  <si>
    <t>V. Nabbosa</t>
  </si>
  <si>
    <t>E. Muwanguzi</t>
  </si>
  <si>
    <t>J. Matambo</t>
  </si>
  <si>
    <t>K. Adero</t>
  </si>
  <si>
    <t>T. Makaza</t>
  </si>
  <si>
    <t>K. Akullu</t>
  </si>
  <si>
    <t>H. Rees</t>
  </si>
  <si>
    <t>E. Ayerango</t>
  </si>
  <si>
    <t>Loco Phirema</t>
  </si>
  <si>
    <t>Q. Pettersson</t>
  </si>
  <si>
    <t>R. Rusere</t>
  </si>
  <si>
    <t>X. Opira</t>
  </si>
  <si>
    <t>N. Kayemba</t>
  </si>
  <si>
    <t>Lady Ocelots</t>
  </si>
  <si>
    <t>J. Arach</t>
  </si>
  <si>
    <t>Q. Basemera</t>
  </si>
  <si>
    <t>T. Gayakwad</t>
  </si>
  <si>
    <t>K. Nambi</t>
  </si>
  <si>
    <t>M. Namale</t>
  </si>
  <si>
    <t>B. Kaweesa</t>
  </si>
  <si>
    <t>R. Arineitwe</t>
  </si>
  <si>
    <t>D. Ochan</t>
  </si>
  <si>
    <t>F. Chiumia</t>
  </si>
  <si>
    <t>R. Ibrahimovi?</t>
  </si>
  <si>
    <t>B. Moss</t>
  </si>
  <si>
    <t>I. Yoshida</t>
  </si>
  <si>
    <t>P. Martin</t>
  </si>
  <si>
    <t>A. Maganda</t>
  </si>
  <si>
    <t>T. Dehghan</t>
  </si>
  <si>
    <t>K. Tukamushaba</t>
  </si>
  <si>
    <t>K. Boyer</t>
  </si>
  <si>
    <t>Q. Balodis</t>
  </si>
  <si>
    <t>Y. Campbell</t>
  </si>
  <si>
    <t>M. Tetteh</t>
  </si>
  <si>
    <t>E. Daan</t>
  </si>
  <si>
    <t>G. Jee</t>
  </si>
  <si>
    <t>P. Giramia</t>
  </si>
  <si>
    <t>X. Santoso</t>
  </si>
  <si>
    <t>L. Gutiérrez</t>
  </si>
  <si>
    <t>E. Kunihira</t>
  </si>
  <si>
    <t>K. Weiß</t>
  </si>
  <si>
    <t>Overconfident Kangaroos</t>
  </si>
  <si>
    <t>F. bin Ishak</t>
  </si>
  <si>
    <t>F. Turunen</t>
  </si>
  <si>
    <t>K. Amer</t>
  </si>
  <si>
    <t>K. Ber</t>
  </si>
  <si>
    <t>S. Aisyah</t>
  </si>
  <si>
    <t>C. Namanda</t>
  </si>
  <si>
    <t>Puway</t>
  </si>
  <si>
    <t>Y. Koay</t>
  </si>
  <si>
    <t>U. Lindberg</t>
  </si>
  <si>
    <t>Q. Mangwiro</t>
  </si>
  <si>
    <t>U. Mustapha</t>
  </si>
  <si>
    <t>U. Cardoso</t>
  </si>
  <si>
    <t>H. Sugiyama</t>
  </si>
  <si>
    <t>Q. Awekonimungu</t>
  </si>
  <si>
    <t>E. Wibowo</t>
  </si>
  <si>
    <t>B. Ochieng</t>
  </si>
  <si>
    <t>G. Nakisuyi</t>
  </si>
  <si>
    <t>F. Bello</t>
  </si>
  <si>
    <t>I. Salminen</t>
  </si>
  <si>
    <t>L. Akulu</t>
  </si>
  <si>
    <t>Y. Ademovi?</t>
  </si>
  <si>
    <t>Y. Zia</t>
  </si>
  <si>
    <t>M. Sharabi</t>
  </si>
  <si>
    <t>D. Kakande</t>
  </si>
  <si>
    <t>Q. Ajiko</t>
  </si>
  <si>
    <t>X. Ssemakula</t>
  </si>
  <si>
    <t>Serious Thunderbirds</t>
  </si>
  <si>
    <t>A. Nakiranda</t>
  </si>
  <si>
    <t>E. Fernando</t>
  </si>
  <si>
    <t>E. Schmitz</t>
  </si>
  <si>
    <t>M. Begu</t>
  </si>
  <si>
    <t>U. Chen</t>
  </si>
  <si>
    <t>V. Nyiramugisha</t>
  </si>
  <si>
    <t>L. Rostami</t>
  </si>
  <si>
    <t>Former Maneau</t>
  </si>
  <si>
    <t>S. Agustina</t>
  </si>
  <si>
    <t>I. Norouzi</t>
  </si>
  <si>
    <t>K. Guerra</t>
  </si>
  <si>
    <t>P. Kamya</t>
  </si>
  <si>
    <t>T. Amutuhaire</t>
  </si>
  <si>
    <t>A. Kyohirwe</t>
  </si>
  <si>
    <t>D. Dumitru</t>
  </si>
  <si>
    <t>U. Madondo</t>
  </si>
  <si>
    <t>I. Okada</t>
  </si>
  <si>
    <t>H. Winkler</t>
  </si>
  <si>
    <t>Saintu</t>
  </si>
  <si>
    <t>V. Gallo</t>
  </si>
  <si>
    <t>D. Fuchs</t>
  </si>
  <si>
    <t>H. Kamal</t>
  </si>
  <si>
    <t>I. Sano</t>
  </si>
  <si>
    <t>B. Guillot</t>
  </si>
  <si>
    <t>V. Ezra</t>
  </si>
  <si>
    <t>G. Avraham</t>
  </si>
  <si>
    <t>H. Nsungwa</t>
  </si>
  <si>
    <t>J. Martinelli</t>
  </si>
  <si>
    <t>N. Opolot</t>
  </si>
  <si>
    <t>N. Oyama</t>
  </si>
  <si>
    <t>C. Nankya</t>
  </si>
  <si>
    <t>H. Munetsi</t>
  </si>
  <si>
    <t>I. Maes</t>
  </si>
  <si>
    <t>Simple Jayhawks</t>
  </si>
  <si>
    <t>Badad</t>
  </si>
  <si>
    <t>E. Ilukol</t>
  </si>
  <si>
    <t>F. Olinga</t>
  </si>
  <si>
    <t>M. Ruggiero</t>
  </si>
  <si>
    <t>L. Masaba</t>
  </si>
  <si>
    <t>T. Dadzie</t>
  </si>
  <si>
    <t>South Bartzercuaof</t>
  </si>
  <si>
    <t>R. Dumont</t>
  </si>
  <si>
    <t>E. Ooi</t>
  </si>
  <si>
    <t>D. Tshuma</t>
  </si>
  <si>
    <t>E. Okonkwo</t>
  </si>
  <si>
    <t>S. Moss</t>
  </si>
  <si>
    <t>X. Kwesiga</t>
  </si>
  <si>
    <t>H. Amponsah</t>
  </si>
  <si>
    <t>A. Salazar</t>
  </si>
  <si>
    <t>K. Olsen</t>
  </si>
  <si>
    <t>Tiagascar Westlands</t>
  </si>
  <si>
    <t>V. Nakibuule</t>
  </si>
  <si>
    <t>M. Natumanya</t>
  </si>
  <si>
    <t>R. Rizzi</t>
  </si>
  <si>
    <t>F. Evans</t>
  </si>
  <si>
    <t>Q. Kaseke</t>
  </si>
  <si>
    <t>A. Nwachukwu</t>
  </si>
  <si>
    <t>P. Oravec</t>
  </si>
  <si>
    <t>Q. Chean</t>
  </si>
  <si>
    <t>E. Ueda</t>
  </si>
  <si>
    <t>D. Jansson</t>
  </si>
  <si>
    <t>Simple Privateers</t>
  </si>
  <si>
    <t>S. Nalugwa</t>
  </si>
  <si>
    <t>W. Muchenje</t>
  </si>
  <si>
    <t>M. Ma</t>
  </si>
  <si>
    <t>X. Mostafa</t>
  </si>
  <si>
    <t>Chadlau Loupenina</t>
  </si>
  <si>
    <t>J. Kinoshita</t>
  </si>
  <si>
    <t>H. Naluyima</t>
  </si>
  <si>
    <t>H. Lefebvre</t>
  </si>
  <si>
    <t>U. Utomo</t>
  </si>
  <si>
    <t>T. Tindyebwa</t>
  </si>
  <si>
    <t>A. Uy</t>
  </si>
  <si>
    <t>O. Martini</t>
  </si>
  <si>
    <t>A. Nakalyango</t>
  </si>
  <si>
    <t>Zamlie Niabangthe</t>
  </si>
  <si>
    <t>V. Arnold</t>
  </si>
  <si>
    <t>X. Adikini</t>
  </si>
  <si>
    <t>B. bin Awang</t>
  </si>
  <si>
    <t>F. Awino</t>
  </si>
  <si>
    <t>K. Birungi</t>
  </si>
  <si>
    <t>P. Otto</t>
  </si>
  <si>
    <t>V. Tong</t>
  </si>
  <si>
    <t>W. Mugisha</t>
  </si>
  <si>
    <t>T. Owiny</t>
  </si>
  <si>
    <t>B. Nakabugo</t>
  </si>
  <si>
    <t>Sina Daofra</t>
  </si>
  <si>
    <t>J. Kirabo</t>
  </si>
  <si>
    <t>S. Oroma</t>
  </si>
  <si>
    <t>V. Nagawa</t>
  </si>
  <si>
    <t>D. Tkachenko</t>
  </si>
  <si>
    <t>N. Olinga</t>
  </si>
  <si>
    <t>F. Hubert</t>
  </si>
  <si>
    <t>Solemn Leopards</t>
  </si>
  <si>
    <t>R. Mutumba</t>
  </si>
  <si>
    <t>M. Tseu</t>
  </si>
  <si>
    <t>A. Peña</t>
  </si>
  <si>
    <t>P. Chi</t>
  </si>
  <si>
    <t>F. Baguma</t>
  </si>
  <si>
    <t>F. Kobugabe</t>
  </si>
  <si>
    <t>J. Ginting</t>
  </si>
  <si>
    <t>C. Omar</t>
  </si>
  <si>
    <t>Q. Okiror</t>
  </si>
  <si>
    <t>S. Abdullahi</t>
  </si>
  <si>
    <t>P. Jackson</t>
  </si>
  <si>
    <t>T. Marques</t>
  </si>
  <si>
    <t>F. Schäfer</t>
  </si>
  <si>
    <t>A. Mbusa</t>
  </si>
  <si>
    <t>N. Tumwesigye</t>
  </si>
  <si>
    <t>A. Odaga</t>
  </si>
  <si>
    <t>K. Makaza</t>
  </si>
  <si>
    <t>L. Ayebale</t>
  </si>
  <si>
    <t>Q. Ruzvidzo</t>
  </si>
  <si>
    <t>L. Hall</t>
  </si>
  <si>
    <t>Z. Heinonen</t>
  </si>
  <si>
    <t>K. Baumann</t>
  </si>
  <si>
    <t>M. Chavula</t>
  </si>
  <si>
    <t>Somber Stallions</t>
  </si>
  <si>
    <t>W. Aciro</t>
  </si>
  <si>
    <t>I. Nabatanzi</t>
  </si>
  <si>
    <t>P. Nahabwe</t>
  </si>
  <si>
    <t>S. Chided</t>
  </si>
  <si>
    <t>S. Lamptey</t>
  </si>
  <si>
    <t>M. Nagudi</t>
  </si>
  <si>
    <t>Pitpu Biaal</t>
  </si>
  <si>
    <t>L. James</t>
  </si>
  <si>
    <t>S. Zupan</t>
  </si>
  <si>
    <t>K. Sekh</t>
  </si>
  <si>
    <t>E. Tumukunde</t>
  </si>
  <si>
    <t>L. Aguilar</t>
  </si>
  <si>
    <t>I. Kumari</t>
  </si>
  <si>
    <t>K. Wee</t>
  </si>
  <si>
    <t>G. Kyamanywa</t>
  </si>
  <si>
    <t>E. Longwe</t>
  </si>
  <si>
    <t>G. Jesus</t>
  </si>
  <si>
    <t>K. Gao</t>
  </si>
  <si>
    <t>B. Lu</t>
  </si>
  <si>
    <t>Q. Nikoli?</t>
  </si>
  <si>
    <t>Saintswacroa</t>
  </si>
  <si>
    <t>E. Teixeira</t>
  </si>
  <si>
    <t>K. Guillaume</t>
  </si>
  <si>
    <t>X. Durand</t>
  </si>
  <si>
    <t>Z. Perrin</t>
  </si>
  <si>
    <t>K. Koppel</t>
  </si>
  <si>
    <t>G. Asiedu</t>
  </si>
  <si>
    <t>Supreme Janes</t>
  </si>
  <si>
    <t>L. Hasegawa</t>
  </si>
  <si>
    <t>N. Agyapong</t>
  </si>
  <si>
    <t>R. Horvat</t>
  </si>
  <si>
    <t>S. bin Osman</t>
  </si>
  <si>
    <t>K. Nakku</t>
  </si>
  <si>
    <t>G. Suad</t>
  </si>
  <si>
    <t>I. Nantale</t>
  </si>
  <si>
    <t>E. Nelima</t>
  </si>
  <si>
    <t>J. Ferri</t>
  </si>
  <si>
    <t>K. Balogun</t>
  </si>
  <si>
    <t>Y. D?browski</t>
  </si>
  <si>
    <t>K. Macuacua</t>
  </si>
  <si>
    <t>H. Sentongo</t>
  </si>
  <si>
    <t>O. Cheah</t>
  </si>
  <si>
    <t>B. Roche</t>
  </si>
  <si>
    <t>F. Kyoshabire</t>
  </si>
  <si>
    <t>H. Pang</t>
  </si>
  <si>
    <t>E. Lund</t>
  </si>
  <si>
    <t>O. Tio</t>
  </si>
  <si>
    <t>R. Mkandla</t>
  </si>
  <si>
    <t>O. Burgos</t>
  </si>
  <si>
    <t>E. Liepi?š</t>
  </si>
  <si>
    <t>G. Albrecht</t>
  </si>
  <si>
    <t>P. Lo</t>
  </si>
  <si>
    <t>B. Apio</t>
  </si>
  <si>
    <t>L. Mirzaei</t>
  </si>
  <si>
    <t>E. Fujiwara</t>
  </si>
  <si>
    <t>H. Romero</t>
  </si>
  <si>
    <t>Swift Rustlers</t>
  </si>
  <si>
    <t>A. Schmidt</t>
  </si>
  <si>
    <t>D. Tweheyo</t>
  </si>
  <si>
    <t>Y. Meyer</t>
  </si>
  <si>
    <t>O. Bošnjak</t>
  </si>
  <si>
    <t>Northern Namemo Laand</t>
  </si>
  <si>
    <t>N. Gumbo</t>
  </si>
  <si>
    <t>O. Ninsiima</t>
  </si>
  <si>
    <t>S. Jalali</t>
  </si>
  <si>
    <t>L. Fung</t>
  </si>
  <si>
    <t>L. Chifamba</t>
  </si>
  <si>
    <t>Q. Mukasa</t>
  </si>
  <si>
    <t>E. Nankunda</t>
  </si>
  <si>
    <t>F. Mapfumo</t>
  </si>
  <si>
    <t>L. Castro</t>
  </si>
  <si>
    <t>M. Mubangizi</t>
  </si>
  <si>
    <t>H. Mubaiwa</t>
  </si>
  <si>
    <t>V. Smits</t>
  </si>
  <si>
    <t>F. Monday</t>
  </si>
  <si>
    <t>Pahon</t>
  </si>
  <si>
    <t>Z. Pinto</t>
  </si>
  <si>
    <t>Q. Permana</t>
  </si>
  <si>
    <t>I. Brown</t>
  </si>
  <si>
    <t>L. Prasad</t>
  </si>
  <si>
    <t>D. Kemigisa</t>
  </si>
  <si>
    <t>Y. Molnár</t>
  </si>
  <si>
    <t>S. Antwi</t>
  </si>
  <si>
    <t>C. Danquah</t>
  </si>
  <si>
    <t>Unaccountable Foxes</t>
  </si>
  <si>
    <t>B. Nandudu</t>
  </si>
  <si>
    <t>H. Chandiru</t>
  </si>
  <si>
    <t>J. Delemovi?</t>
  </si>
  <si>
    <t>B. Chided</t>
  </si>
  <si>
    <t>D. Byogero</t>
  </si>
  <si>
    <t>U. Arthur</t>
  </si>
  <si>
    <t>E. Nakayiza</t>
  </si>
  <si>
    <t>Q. Vuji?</t>
  </si>
  <si>
    <t>H. Nyombi</t>
  </si>
  <si>
    <t>F. Got?</t>
  </si>
  <si>
    <t>K. binti Ali</t>
  </si>
  <si>
    <t>U. Iskandar</t>
  </si>
  <si>
    <t>J. Rinaldi</t>
  </si>
  <si>
    <t>Y. Manjate</t>
  </si>
  <si>
    <t>E. De Santis</t>
  </si>
  <si>
    <t>K. Aliyu</t>
  </si>
  <si>
    <t>O. Noor</t>
  </si>
  <si>
    <t>F. Carbone</t>
  </si>
  <si>
    <t>L. Mponda</t>
  </si>
  <si>
    <t>M. Mugeni</t>
  </si>
  <si>
    <t>B. Akullu</t>
  </si>
  <si>
    <t>I. Oryema</t>
  </si>
  <si>
    <t>X. Méndez</t>
  </si>
  <si>
    <t>E. König</t>
  </si>
  <si>
    <t>M. Azulay</t>
  </si>
  <si>
    <t>T. Kuok</t>
  </si>
  <si>
    <t>Y. Peter</t>
  </si>
  <si>
    <t>Unethical Comets</t>
  </si>
  <si>
    <t>B. Nassozi</t>
  </si>
  <si>
    <t>B. Pandit</t>
  </si>
  <si>
    <t>K. Cohen</t>
  </si>
  <si>
    <t>R. Dube</t>
  </si>
  <si>
    <t>D. Nangiro</t>
  </si>
  <si>
    <t>L. Popa</t>
  </si>
  <si>
    <t>L. Kalni?š</t>
  </si>
  <si>
    <t>H. Afriyie</t>
  </si>
  <si>
    <t>Z. Ebner</t>
  </si>
  <si>
    <t>M. Mizrahi</t>
  </si>
  <si>
    <t>D. Masuku</t>
  </si>
  <si>
    <t>F. Nyandoro</t>
  </si>
  <si>
    <t>C. Abaho</t>
  </si>
  <si>
    <t>G. Parisi</t>
  </si>
  <si>
    <t>A. Alotaibi</t>
  </si>
  <si>
    <t>L. Dahl</t>
  </si>
  <si>
    <t>A. Wati</t>
  </si>
  <si>
    <t>F. K?rkli?š</t>
  </si>
  <si>
    <t>G. Ampofo</t>
  </si>
  <si>
    <t>G. Heydari</t>
  </si>
  <si>
    <t>I. Namutosi</t>
  </si>
  <si>
    <t>J. Opolot</t>
  </si>
  <si>
    <t>J. Papp</t>
  </si>
  <si>
    <t>X. Kamble</t>
  </si>
  <si>
    <t>J. Mutyaba</t>
  </si>
  <si>
    <t>E. Rashidi</t>
  </si>
  <si>
    <t>H. Isa</t>
  </si>
  <si>
    <t>Villainous Eagles</t>
  </si>
  <si>
    <t>Y. Bano</t>
  </si>
  <si>
    <t>T. Maganga</t>
  </si>
  <si>
    <t>M. Lehmann</t>
  </si>
  <si>
    <t>M. Okori</t>
  </si>
  <si>
    <t>S. Parisi</t>
  </si>
  <si>
    <t>U. Heilig</t>
  </si>
  <si>
    <t>U. bin Salleh</t>
  </si>
  <si>
    <t>E. Kinoshita</t>
  </si>
  <si>
    <t>E. Ajwang</t>
  </si>
  <si>
    <t>J. Natukunda</t>
  </si>
  <si>
    <t>A. Munda</t>
  </si>
  <si>
    <t>M. Mertens</t>
  </si>
  <si>
    <t>J. Nakamya</t>
  </si>
  <si>
    <t>M. Ojo</t>
  </si>
  <si>
    <t>N. Kigongo</t>
  </si>
  <si>
    <t>P. Nieminen</t>
  </si>
  <si>
    <t>T. Pärn</t>
  </si>
  <si>
    <t>D. Businge</t>
  </si>
  <si>
    <t>Y. Kat?</t>
  </si>
  <si>
    <t>Z. Ogawa</t>
  </si>
  <si>
    <t>Q. Yamazaki</t>
  </si>
  <si>
    <t>O. Musiimenta</t>
  </si>
  <si>
    <t>Ucame Ofne</t>
  </si>
  <si>
    <t>B. Waon</t>
  </si>
  <si>
    <t>Weak Blimps</t>
  </si>
  <si>
    <t>O. Naderi</t>
  </si>
  <si>
    <t>E. Odeke</t>
  </si>
  <si>
    <t>Q. bin Abd Rahman</t>
  </si>
  <si>
    <t>U. Shahar</t>
  </si>
  <si>
    <t>Z. Akoth</t>
  </si>
  <si>
    <t>Z. Nakiganda</t>
  </si>
  <si>
    <t>P. Tumwine</t>
  </si>
  <si>
    <t>E. Kova?i?</t>
  </si>
  <si>
    <t>L. Das</t>
  </si>
  <si>
    <t>V. Koller</t>
  </si>
  <si>
    <t>B. Kayondo</t>
  </si>
  <si>
    <t>T. Chua</t>
  </si>
  <si>
    <t>P. Khoh</t>
  </si>
  <si>
    <t>B. Nyamadzawo</t>
  </si>
  <si>
    <t>F. Fournier</t>
  </si>
  <si>
    <t>X. Lim</t>
  </si>
  <si>
    <t>Y. bin Abu Bakar</t>
  </si>
  <si>
    <t>J. Nakayama</t>
  </si>
  <si>
    <t>I. Korugyendo</t>
  </si>
  <si>
    <t>C. V?tols</t>
  </si>
  <si>
    <t>G. Kaweesa</t>
  </si>
  <si>
    <t>B. Mohamed</t>
  </si>
  <si>
    <t>B. Nalugwa</t>
  </si>
  <si>
    <t>I. Irumba</t>
  </si>
  <si>
    <t>N. Maeda</t>
  </si>
  <si>
    <t>Q. Loeng</t>
  </si>
  <si>
    <t>J. Khosravi</t>
  </si>
  <si>
    <t>P. Li</t>
  </si>
  <si>
    <t>G. Mar</t>
  </si>
  <si>
    <t>O. Ssenabulya</t>
  </si>
  <si>
    <t>F. Aminu</t>
  </si>
  <si>
    <t>Wet Monarchs</t>
  </si>
  <si>
    <t>J. Wojciechowski</t>
  </si>
  <si>
    <t>L. Akech</t>
  </si>
  <si>
    <t>L. bin Osman</t>
  </si>
  <si>
    <t>Q. Becker</t>
  </si>
  <si>
    <t>X. Kyei</t>
  </si>
  <si>
    <t>I. Matsinhe</t>
  </si>
  <si>
    <t>P. Tse</t>
  </si>
  <si>
    <t>L. Lukwago</t>
  </si>
  <si>
    <t>L. Chandia</t>
  </si>
  <si>
    <t>Y. Seidel</t>
  </si>
  <si>
    <t>A. Mwesige</t>
  </si>
  <si>
    <t>Y. Jokinen</t>
  </si>
  <si>
    <t>M. Maimon</t>
  </si>
  <si>
    <t>Z. Wati</t>
  </si>
  <si>
    <t>A. Serrano</t>
  </si>
  <si>
    <t>C. Domínguez</t>
  </si>
  <si>
    <t>W. Okumu</t>
  </si>
  <si>
    <t>J. Mercier</t>
  </si>
  <si>
    <t>L. Ssenyonjo</t>
  </si>
  <si>
    <t>Y. Yanti</t>
  </si>
  <si>
    <t>C. Rathod</t>
  </si>
  <si>
    <t>L. Kova?</t>
  </si>
  <si>
    <t>V. Krisensen</t>
  </si>
  <si>
    <t>X. Mhango</t>
  </si>
  <si>
    <t>X. Tu</t>
  </si>
  <si>
    <t>M. Iwasaki</t>
  </si>
  <si>
    <t>C</t>
  </si>
  <si>
    <t>Awkward Trailblazers</t>
  </si>
  <si>
    <t>S. Busch</t>
  </si>
  <si>
    <t>P. Konadu</t>
  </si>
  <si>
    <t>D. Okech</t>
  </si>
  <si>
    <t>P. Muianga</t>
  </si>
  <si>
    <t>S. Chemutai</t>
  </si>
  <si>
    <t>Q. Busobozi</t>
  </si>
  <si>
    <t>X. Ahmad</t>
  </si>
  <si>
    <t>P. Ssempijja</t>
  </si>
  <si>
    <t>S. Magezi</t>
  </si>
  <si>
    <t>B. Hadži?</t>
  </si>
  <si>
    <t>F. Zziwa</t>
  </si>
  <si>
    <t>O. Pellegrini</t>
  </si>
  <si>
    <t>G. Chakanyuka</t>
  </si>
  <si>
    <t>R. Mbeiza</t>
  </si>
  <si>
    <t>B. Ionescu</t>
  </si>
  <si>
    <t>F. Kigongo</t>
  </si>
  <si>
    <t>K. Ozols</t>
  </si>
  <si>
    <t>X. Han</t>
  </si>
  <si>
    <t>C. Niwagaba</t>
  </si>
  <si>
    <t>H. Manyika</t>
  </si>
  <si>
    <t>G. Prasetyo</t>
  </si>
  <si>
    <t>L. Bbosa</t>
  </si>
  <si>
    <t>A. Ashaba</t>
  </si>
  <si>
    <t>H. Gimbo</t>
  </si>
  <si>
    <t>Z. Sng</t>
  </si>
  <si>
    <t>L. Han</t>
  </si>
  <si>
    <t>E. Gupta</t>
  </si>
  <si>
    <t>D. Isabirye</t>
  </si>
  <si>
    <t>R. Nimusiima</t>
  </si>
  <si>
    <t>R. Dahl</t>
  </si>
  <si>
    <t>Blue Jaguars</t>
  </si>
  <si>
    <t>W. binti Ishak</t>
  </si>
  <si>
    <t>F. Ashaba</t>
  </si>
  <si>
    <t>M. Birabwa</t>
  </si>
  <si>
    <t>J. Anguko</t>
  </si>
  <si>
    <t>Q. Ogwang</t>
  </si>
  <si>
    <t>S. Oduro</t>
  </si>
  <si>
    <t>A. Grgi?</t>
  </si>
  <si>
    <t>S. Armah</t>
  </si>
  <si>
    <t>Z. Mugeni</t>
  </si>
  <si>
    <t>N. Khalil</t>
  </si>
  <si>
    <t>Dastatesne</t>
  </si>
  <si>
    <t>F. Ankrah</t>
  </si>
  <si>
    <t>Y. Marlina</t>
  </si>
  <si>
    <t>Z. Davies</t>
  </si>
  <si>
    <t>E. Bah</t>
  </si>
  <si>
    <t>I. Tukundane</t>
  </si>
  <si>
    <t>V. Ikeda</t>
  </si>
  <si>
    <t>A. Mor</t>
  </si>
  <si>
    <t>H. Nakimera</t>
  </si>
  <si>
    <t>A. Mugwagwa</t>
  </si>
  <si>
    <t>Z. Kasibante</t>
  </si>
  <si>
    <t>F. Nalule</t>
  </si>
  <si>
    <t>X. Aminah</t>
  </si>
  <si>
    <t>D. Mortenson</t>
  </si>
  <si>
    <t>D. Hsu</t>
  </si>
  <si>
    <t>Q. Roche</t>
  </si>
  <si>
    <t>M. Omony</t>
  </si>
  <si>
    <t>I. Nalubwama</t>
  </si>
  <si>
    <t>Fiery Governors</t>
  </si>
  <si>
    <t>R. Sari</t>
  </si>
  <si>
    <t>B. Polák</t>
  </si>
  <si>
    <t>M. Watson</t>
  </si>
  <si>
    <t>L. Khachatryan</t>
  </si>
  <si>
    <t>Z. Frank</t>
  </si>
  <si>
    <t>X. Mulder</t>
  </si>
  <si>
    <t>L. Arai</t>
  </si>
  <si>
    <t>I. Khalili</t>
  </si>
  <si>
    <t>D. Morales</t>
  </si>
  <si>
    <t>Q. Tshia</t>
  </si>
  <si>
    <t>I. Peeters</t>
  </si>
  <si>
    <t>F. Lemaire</t>
  </si>
  <si>
    <t>X. Hofer</t>
  </si>
  <si>
    <t>S. Nakabugo</t>
  </si>
  <si>
    <t>A. Ngabirano</t>
  </si>
  <si>
    <t>E. Kyomukama</t>
  </si>
  <si>
    <t>L. Nalukenge</t>
  </si>
  <si>
    <t>M. Nakaggwa</t>
  </si>
  <si>
    <t>B. Atiku</t>
  </si>
  <si>
    <t>J. Andersen</t>
  </si>
  <si>
    <t>A. Omara</t>
  </si>
  <si>
    <t>K. Sah</t>
  </si>
  <si>
    <t>Liacra</t>
  </si>
  <si>
    <t>V. Athieno</t>
  </si>
  <si>
    <t>Y. Jain</t>
  </si>
  <si>
    <t>L. Kovalenko</t>
  </si>
  <si>
    <t>Horrible Flames</t>
  </si>
  <si>
    <t>F. Mugide</t>
  </si>
  <si>
    <t>K. Nyakudya</t>
  </si>
  <si>
    <t>K. Ohayon</t>
  </si>
  <si>
    <t>Y. Takeuchi</t>
  </si>
  <si>
    <t>Z. Donkor</t>
  </si>
  <si>
    <t>E. Pour</t>
  </si>
  <si>
    <t>P. Ategeka</t>
  </si>
  <si>
    <t>C. Rodríguez</t>
  </si>
  <si>
    <t>U. Musa</t>
  </si>
  <si>
    <t>I. Nagadya</t>
  </si>
  <si>
    <t>J. Adam</t>
  </si>
  <si>
    <t>A. Namubiru</t>
  </si>
  <si>
    <t>L. Ndoro</t>
  </si>
  <si>
    <t>W. Ainomugisha</t>
  </si>
  <si>
    <t>M. Krli?evi?</t>
  </si>
  <si>
    <t>K. Ntale</t>
  </si>
  <si>
    <t>L. Abbasi</t>
  </si>
  <si>
    <t>O. Ortega</t>
  </si>
  <si>
    <t>E. Mtetwa</t>
  </si>
  <si>
    <t>Y. Thin</t>
  </si>
  <si>
    <t>D. Safitri</t>
  </si>
  <si>
    <t>H. Alobo</t>
  </si>
  <si>
    <t>M. Nyirongo</t>
  </si>
  <si>
    <t>A. Dickson</t>
  </si>
  <si>
    <t>Little Lollipops</t>
  </si>
  <si>
    <t>C. Denis</t>
  </si>
  <si>
    <t>H. Morgan</t>
  </si>
  <si>
    <t>E. Nabaasa</t>
  </si>
  <si>
    <t>C. Msukwa</t>
  </si>
  <si>
    <t>H. Arthur</t>
  </si>
  <si>
    <t>P. Naiga</t>
  </si>
  <si>
    <t>K. Eyotaru</t>
  </si>
  <si>
    <t>U. Nhantumbo</t>
  </si>
  <si>
    <t>U. Ojiambo</t>
  </si>
  <si>
    <t>M. Li</t>
  </si>
  <si>
    <t>E. Tumuhimbise</t>
  </si>
  <si>
    <t>M. Mathieu</t>
  </si>
  <si>
    <t>R. Yiga</t>
  </si>
  <si>
    <t>P. Kondowe</t>
  </si>
  <si>
    <t>A. Mumpande</t>
  </si>
  <si>
    <t>M. Chan</t>
  </si>
  <si>
    <t>M. Yanti</t>
  </si>
  <si>
    <t>N. Sason</t>
  </si>
  <si>
    <t>A. Afful</t>
  </si>
  <si>
    <t>A. Malkah</t>
  </si>
  <si>
    <t>O. Obeng</t>
  </si>
  <si>
    <t>Z. Nyiramahoro</t>
  </si>
  <si>
    <t>C. Khalil</t>
  </si>
  <si>
    <t>N. Nalule</t>
  </si>
  <si>
    <t>G. Wahab</t>
  </si>
  <si>
    <t>Marvelous Anchors</t>
  </si>
  <si>
    <t>E. Maluwa</t>
  </si>
  <si>
    <t>J. Nakyanzi</t>
  </si>
  <si>
    <t>N. Ofosu</t>
  </si>
  <si>
    <t>X. Mkandawire</t>
  </si>
  <si>
    <t>Z. bin Zakaria</t>
  </si>
  <si>
    <t>N. Barukh</t>
  </si>
  <si>
    <t>K. Okoro</t>
  </si>
  <si>
    <t>Z. Quek Kwik</t>
  </si>
  <si>
    <t>F. Kanyago</t>
  </si>
  <si>
    <t>N. Nwachukwu</t>
  </si>
  <si>
    <t>P. Ma</t>
  </si>
  <si>
    <t>L. Namuyanja</t>
  </si>
  <si>
    <t>C. Opira</t>
  </si>
  <si>
    <t>E. Kaddu</t>
  </si>
  <si>
    <t>E. Oh</t>
  </si>
  <si>
    <t>G. Moulin</t>
  </si>
  <si>
    <t>N. Tugumisirize</t>
  </si>
  <si>
    <t>X. Guerrero</t>
  </si>
  <si>
    <t>G. Poulsen</t>
  </si>
  <si>
    <t>K. Opiyo</t>
  </si>
  <si>
    <t>J. Schmitz</t>
  </si>
  <si>
    <t>Q. Alhassan</t>
  </si>
  <si>
    <t>L. Wasswa</t>
  </si>
  <si>
    <t>G. Acheampong</t>
  </si>
  <si>
    <t>Q. Tushabe</t>
  </si>
  <si>
    <t>Mean Trolls</t>
  </si>
  <si>
    <t>D. Domingos</t>
  </si>
  <si>
    <t>K. Takada</t>
  </si>
  <si>
    <t>Q. Fathi</t>
  </si>
  <si>
    <t>C. Ndiweni</t>
  </si>
  <si>
    <t>G. Nansamba</t>
  </si>
  <si>
    <t>I. Sinani</t>
  </si>
  <si>
    <t>A. Fujihara</t>
  </si>
  <si>
    <t>K. Yap</t>
  </si>
  <si>
    <t>P. Acan</t>
  </si>
  <si>
    <t>N. Nowak</t>
  </si>
  <si>
    <t>R. Acheampong</t>
  </si>
  <si>
    <t>H. Nuraeni</t>
  </si>
  <si>
    <t>B. Alali</t>
  </si>
  <si>
    <t>J. Wibowo</t>
  </si>
  <si>
    <t>A. Lekuru</t>
  </si>
  <si>
    <t>G. Odoch</t>
  </si>
  <si>
    <t>A. Ortega</t>
  </si>
  <si>
    <t>B. Fernandez</t>
  </si>
  <si>
    <t>N. Namirembe</t>
  </si>
  <si>
    <t>B. Onzima</t>
  </si>
  <si>
    <t>Q. Maphosa</t>
  </si>
  <si>
    <t>U. He</t>
  </si>
  <si>
    <t>B. Zee</t>
  </si>
  <si>
    <t>Nathuacamana</t>
  </si>
  <si>
    <t>Q. Okurut</t>
  </si>
  <si>
    <t>U. Colin</t>
  </si>
  <si>
    <t>V. Supriadi</t>
  </si>
  <si>
    <t>Z. Matsui</t>
  </si>
  <si>
    <t>K. Molina</t>
  </si>
  <si>
    <t>Punctual Archers</t>
  </si>
  <si>
    <t>M. Odong</t>
  </si>
  <si>
    <t>Q. Zimba</t>
  </si>
  <si>
    <t>W. Montanari</t>
  </si>
  <si>
    <t>X. K?avi?š</t>
  </si>
  <si>
    <t>X. Kawooya</t>
  </si>
  <si>
    <t>K. Kafuko</t>
  </si>
  <si>
    <t>T. Namara</t>
  </si>
  <si>
    <t>C. Van den Berg *</t>
  </si>
  <si>
    <t>A. Montanari</t>
  </si>
  <si>
    <t>G. Bey</t>
  </si>
  <si>
    <t>E. Samson</t>
  </si>
  <si>
    <t>N. Aber</t>
  </si>
  <si>
    <t>J. Munduru</t>
  </si>
  <si>
    <t>H. Dayan</t>
  </si>
  <si>
    <t>E. Mapuranga</t>
  </si>
  <si>
    <t>A. Popovi?</t>
  </si>
  <si>
    <t>T. Byakatonda</t>
  </si>
  <si>
    <t>V. Cherop</t>
  </si>
  <si>
    <t>X. Wasswa</t>
  </si>
  <si>
    <t>Z. Sow</t>
  </si>
  <si>
    <t>K. Ssenyondo</t>
  </si>
  <si>
    <t>P. Anderson</t>
  </si>
  <si>
    <t>Q. Patil</t>
  </si>
  <si>
    <t>M. Kiiza</t>
  </si>
  <si>
    <t>F. Sun</t>
  </si>
  <si>
    <t>Riazbe Ryma</t>
  </si>
  <si>
    <t>I. Nakityo</t>
  </si>
  <si>
    <t>Serious Cyclones</t>
  </si>
  <si>
    <t>K. Shumba</t>
  </si>
  <si>
    <t>U. Selima</t>
  </si>
  <si>
    <t>R. Sanz</t>
  </si>
  <si>
    <t>D. Nabbosa</t>
  </si>
  <si>
    <t>Q. Yadav</t>
  </si>
  <si>
    <t>O. Mapfumo</t>
  </si>
  <si>
    <t>S. Kisakye</t>
  </si>
  <si>
    <t>X. Pavlovi?</t>
  </si>
  <si>
    <t>G. Jumbe</t>
  </si>
  <si>
    <t>V. Kayira</t>
  </si>
  <si>
    <t>Q. Hämäläinen</t>
  </si>
  <si>
    <t>F. Yan</t>
  </si>
  <si>
    <t>L. Malinga</t>
  </si>
  <si>
    <t>I. Permana</t>
  </si>
  <si>
    <t>F. Nabunya</t>
  </si>
  <si>
    <t>M. Zhou</t>
  </si>
  <si>
    <t>J. Nabadda</t>
  </si>
  <si>
    <t>L. Adri</t>
  </si>
  <si>
    <t>O. Lakot</t>
  </si>
  <si>
    <t>I. Reilly</t>
  </si>
  <si>
    <t>R. Amadu</t>
  </si>
  <si>
    <t>Z. Braun</t>
  </si>
  <si>
    <t>A. Yusuf</t>
  </si>
  <si>
    <t>B. Nakiyemba</t>
  </si>
  <si>
    <t>Q. Sithole</t>
  </si>
  <si>
    <t>Silver Frogs</t>
  </si>
  <si>
    <t>T. Dietrich</t>
  </si>
  <si>
    <t>N. Nanziri</t>
  </si>
  <si>
    <t>P. Be</t>
  </si>
  <si>
    <t>A. Nantege</t>
  </si>
  <si>
    <t>N. Suryani</t>
  </si>
  <si>
    <t>G. Gaby</t>
  </si>
  <si>
    <t>F. Mawa</t>
  </si>
  <si>
    <t>W. Okeke</t>
  </si>
  <si>
    <t>M. Nakkazi</t>
  </si>
  <si>
    <t>E. Lam</t>
  </si>
  <si>
    <t>C. Wee</t>
  </si>
  <si>
    <t>C. Chow</t>
  </si>
  <si>
    <t>D. Wahyudi</t>
  </si>
  <si>
    <t>S. Achen</t>
  </si>
  <si>
    <t>L. Msowoya</t>
  </si>
  <si>
    <t>I. Muchenje</t>
  </si>
  <si>
    <t>G. Foong</t>
  </si>
  <si>
    <t>I. Lew</t>
  </si>
  <si>
    <t>K. Lawino</t>
  </si>
  <si>
    <t>P. Takahashi</t>
  </si>
  <si>
    <t>O. Lombardi</t>
  </si>
  <si>
    <t>I. Kyakimwa</t>
  </si>
  <si>
    <t>F. Blanco</t>
  </si>
  <si>
    <t>Q. Addo</t>
  </si>
  <si>
    <t>Z. Uy</t>
  </si>
  <si>
    <t>G. Onencan</t>
  </si>
  <si>
    <t>Spicy Gophers</t>
  </si>
  <si>
    <t>D. Steiner</t>
  </si>
  <si>
    <t>G. Golob</t>
  </si>
  <si>
    <t>M. Dufour</t>
  </si>
  <si>
    <t>N. Kiss</t>
  </si>
  <si>
    <t>U. Masarweh</t>
  </si>
  <si>
    <t>X. Asiku</t>
  </si>
  <si>
    <t>E. Byekwaso</t>
  </si>
  <si>
    <t>A. Soltani</t>
  </si>
  <si>
    <t>H. Jaber</t>
  </si>
  <si>
    <t>H. Nagy</t>
  </si>
  <si>
    <t>A. Blanchard</t>
  </si>
  <si>
    <t>U. Rees</t>
  </si>
  <si>
    <t>C. Ntale</t>
  </si>
  <si>
    <t>I. Dehghani</t>
  </si>
  <si>
    <t>M. Almalki</t>
  </si>
  <si>
    <t>X. Lunyolo</t>
  </si>
  <si>
    <t>C. Mari?</t>
  </si>
  <si>
    <t>I. Bitton</t>
  </si>
  <si>
    <t>G. Moradi</t>
  </si>
  <si>
    <t>U. Tweheyo</t>
  </si>
  <si>
    <t>R. Kirya</t>
  </si>
  <si>
    <t>V. Kiggundu</t>
  </si>
  <si>
    <t>F. Dutta</t>
  </si>
  <si>
    <t>E. Nambafu</t>
  </si>
  <si>
    <t>C. Richard</t>
  </si>
  <si>
    <t>H. Musiime</t>
  </si>
  <si>
    <t>M. Ebong</t>
  </si>
  <si>
    <t>V. Okongo</t>
  </si>
  <si>
    <t>I. Nakato</t>
  </si>
  <si>
    <t>Supreme Jaguars</t>
  </si>
  <si>
    <t>M. Lunkuse</t>
  </si>
  <si>
    <t>X. Phiri</t>
  </si>
  <si>
    <t>S. Kyobutungi</t>
  </si>
  <si>
    <t>X. Kurnia</t>
  </si>
  <si>
    <t>S. Phillips</t>
  </si>
  <si>
    <t>A. Berisha</t>
  </si>
  <si>
    <t>I. Öztürk</t>
  </si>
  <si>
    <t>I. Ssentongo</t>
  </si>
  <si>
    <t>Y. Iwasaki</t>
  </si>
  <si>
    <t>M. Piotrowski</t>
  </si>
  <si>
    <t>M. Ssemwanga</t>
  </si>
  <si>
    <t>F. Quansah</t>
  </si>
  <si>
    <t>M. Colombo</t>
  </si>
  <si>
    <t>L. Jung</t>
  </si>
  <si>
    <t>S. Feldman</t>
  </si>
  <si>
    <t>W. Meiyr</t>
  </si>
  <si>
    <t>E. Orishaba</t>
  </si>
  <si>
    <t>G. Waswa</t>
  </si>
  <si>
    <t>Q. Demir</t>
  </si>
  <si>
    <t>X. Seidu</t>
  </si>
  <si>
    <t>G. António</t>
  </si>
  <si>
    <t>K. Ntege</t>
  </si>
  <si>
    <t>J. Muianga</t>
  </si>
  <si>
    <t>L. Kaur</t>
  </si>
  <si>
    <t>A. Guo</t>
  </si>
  <si>
    <t>M. Kakaire</t>
  </si>
  <si>
    <t>U. Kyoshabire</t>
  </si>
  <si>
    <t>Ultimate Dolphins</t>
  </si>
  <si>
    <t>Central Democracy of Boekrainego</t>
  </si>
  <si>
    <t>B. Klemen?i?</t>
  </si>
  <si>
    <t>B. Mangwiro</t>
  </si>
  <si>
    <t>L. Mitchell</t>
  </si>
  <si>
    <t>V. Inoue</t>
  </si>
  <si>
    <t>N. Quinn</t>
  </si>
  <si>
    <t>Z. Nassolo</t>
  </si>
  <si>
    <t>M. Schwartz</t>
  </si>
  <si>
    <t>K. Yousef</t>
  </si>
  <si>
    <t>D. Mirembe</t>
  </si>
  <si>
    <t>J. De Smet</t>
  </si>
  <si>
    <t>I. Van Dijk, Van Dyk</t>
  </si>
  <si>
    <t>S. Y?lmaz</t>
  </si>
  <si>
    <t>B. Mpofu</t>
  </si>
  <si>
    <t>M. Sakai</t>
  </si>
  <si>
    <t>I. Low</t>
  </si>
  <si>
    <t>Dozstan</t>
  </si>
  <si>
    <t>Y. Nartey</t>
  </si>
  <si>
    <t>R. Kato</t>
  </si>
  <si>
    <t>A. Lucas</t>
  </si>
  <si>
    <t>B. Harahap</t>
  </si>
  <si>
    <t>U. Oola</t>
  </si>
  <si>
    <t>J. Halvorsen</t>
  </si>
  <si>
    <t>T. Astuti</t>
  </si>
  <si>
    <t>I. Aidoo</t>
  </si>
  <si>
    <t>G. Nisha</t>
  </si>
  <si>
    <t>W. D'amico</t>
  </si>
  <si>
    <t>O. Nairuba</t>
  </si>
  <si>
    <t>G. Ochwo</t>
  </si>
  <si>
    <t>O. Kyomukama</t>
  </si>
  <si>
    <t>Ultimate Longhorns</t>
  </si>
  <si>
    <t>F. Mutandwa</t>
  </si>
  <si>
    <t>W. Longwe</t>
  </si>
  <si>
    <t>K. Marufu</t>
  </si>
  <si>
    <t>S. Nadunga</t>
  </si>
  <si>
    <t>F. Asare</t>
  </si>
  <si>
    <t>R. Magaya</t>
  </si>
  <si>
    <t>H. Marroquín</t>
  </si>
  <si>
    <t>D. Amongi</t>
  </si>
  <si>
    <t>J. Namale</t>
  </si>
  <si>
    <t>Y. Romano</t>
  </si>
  <si>
    <t>U. Duval</t>
  </si>
  <si>
    <t>K. Nasution</t>
  </si>
  <si>
    <t>U. Den</t>
  </si>
  <si>
    <t>G. Muleya</t>
  </si>
  <si>
    <t>J. Matsui</t>
  </si>
  <si>
    <t>T. Obong</t>
  </si>
  <si>
    <t>Y. Hahn</t>
  </si>
  <si>
    <t>U. Ndagire</t>
  </si>
  <si>
    <t>F. Nakimuli</t>
  </si>
  <si>
    <t>I. Kyalisiima</t>
  </si>
  <si>
    <t>F. Schmitt</t>
  </si>
  <si>
    <t>Q. Ow</t>
  </si>
  <si>
    <t>C. Taban</t>
  </si>
  <si>
    <t>C. Asadi</t>
  </si>
  <si>
    <t>M. Muhindo</t>
  </si>
  <si>
    <t>B. Jalali</t>
  </si>
  <si>
    <t>Y. Turyahabwe</t>
  </si>
  <si>
    <t>Weak Chargers</t>
  </si>
  <si>
    <t>A. Aceng</t>
  </si>
  <si>
    <t>C. Namugga</t>
  </si>
  <si>
    <t>H. Weber</t>
  </si>
  <si>
    <t>O. Sánchez</t>
  </si>
  <si>
    <t>A. Al-Ghamdi</t>
  </si>
  <si>
    <t>L. Oroma</t>
  </si>
  <si>
    <t>Z. Möller</t>
  </si>
  <si>
    <t>J. Okullo</t>
  </si>
  <si>
    <t>P. Nyondo</t>
  </si>
  <si>
    <t>B. Acio</t>
  </si>
  <si>
    <t>T. Sarkar</t>
  </si>
  <si>
    <t>F. Kinnunen</t>
  </si>
  <si>
    <t>A. Mwesigwa</t>
  </si>
  <si>
    <t>B. Razaee</t>
  </si>
  <si>
    <t>I. Ly</t>
  </si>
  <si>
    <t>Z. Mayr</t>
  </si>
  <si>
    <t>Q. Virtanen</t>
  </si>
  <si>
    <t>H. Driscoll</t>
  </si>
  <si>
    <t>B. Shimada</t>
  </si>
  <si>
    <t>C. Nakajima</t>
  </si>
  <si>
    <t>P. Wan</t>
  </si>
  <si>
    <t>G. Kaya</t>
  </si>
  <si>
    <t>L. Rahimi</t>
  </si>
  <si>
    <t>G. O'Brien</t>
  </si>
  <si>
    <t>C. Nambooze</t>
  </si>
  <si>
    <t>B. Muhanguzi</t>
  </si>
  <si>
    <t>U. Tkachenko</t>
  </si>
  <si>
    <t>X. Namuyanja</t>
  </si>
  <si>
    <t>I. binti Omar</t>
  </si>
  <si>
    <t>White Firebirds</t>
  </si>
  <si>
    <t>A. Chelimo</t>
  </si>
  <si>
    <t>W. Aubert</t>
  </si>
  <si>
    <t>T. Hermawan</t>
  </si>
  <si>
    <t>U. Adjei</t>
  </si>
  <si>
    <t>S. Onencan</t>
  </si>
  <si>
    <t>H. Yong</t>
  </si>
  <si>
    <t>E. Hor</t>
  </si>
  <si>
    <t>Y. Thungu</t>
  </si>
  <si>
    <t>Q. Günther</t>
  </si>
  <si>
    <t>X. Natamba</t>
  </si>
  <si>
    <t>K. Jakobsson</t>
  </si>
  <si>
    <t>X. James</t>
  </si>
  <si>
    <t>M. Bonnet</t>
  </si>
  <si>
    <t>E. Tushemereirwe</t>
  </si>
  <si>
    <t>A. Bagonza</t>
  </si>
  <si>
    <t>A. Mucunguzi</t>
  </si>
  <si>
    <t>I. Thungu</t>
  </si>
  <si>
    <t>R. Zamani</t>
  </si>
  <si>
    <t>I. Diallo</t>
  </si>
  <si>
    <t>C. Fuentes</t>
  </si>
  <si>
    <t>W. Zarei</t>
  </si>
  <si>
    <t>Z. Eshun</t>
  </si>
  <si>
    <t>W. Isah</t>
  </si>
  <si>
    <t>J. Pedro</t>
  </si>
  <si>
    <t>L. Barman</t>
  </si>
  <si>
    <t>P. Uddin</t>
  </si>
  <si>
    <t>X. Tambala</t>
  </si>
  <si>
    <t>D</t>
  </si>
  <si>
    <t>Coy Sunbirds</t>
  </si>
  <si>
    <t>F. Rácz</t>
  </si>
  <si>
    <t>E. Manhica</t>
  </si>
  <si>
    <t>I. Janssens</t>
  </si>
  <si>
    <t>J. Otoo</t>
  </si>
  <si>
    <t>M. Angom</t>
  </si>
  <si>
    <t>W. Ongom</t>
  </si>
  <si>
    <t>S. Owor</t>
  </si>
  <si>
    <t>U. Molla</t>
  </si>
  <si>
    <t>N. Katusabe</t>
  </si>
  <si>
    <t>N. Magombo</t>
  </si>
  <si>
    <t>N. Twesigye</t>
  </si>
  <si>
    <t>G. Lubis</t>
  </si>
  <si>
    <t>C. Go</t>
  </si>
  <si>
    <t>P. Rabiu</t>
  </si>
  <si>
    <t>U. Taaka</t>
  </si>
  <si>
    <t>L. Foo</t>
  </si>
  <si>
    <t>X. Dahan</t>
  </si>
  <si>
    <t>Y. Apolot</t>
  </si>
  <si>
    <t>M. Graham</t>
  </si>
  <si>
    <t>I. Teoh</t>
  </si>
  <si>
    <t>K. bin Abu Bakar</t>
  </si>
  <si>
    <t>S. Moradi</t>
  </si>
  <si>
    <t>B. Namazzi</t>
  </si>
  <si>
    <t>Z. Buyinza</t>
  </si>
  <si>
    <t>F. Masango</t>
  </si>
  <si>
    <t>Deranged Defenders</t>
  </si>
  <si>
    <t>G. Ribeiro</t>
  </si>
  <si>
    <t>L. Zuki?</t>
  </si>
  <si>
    <t>Naguayli</t>
  </si>
  <si>
    <t>A. Mitrovi?</t>
  </si>
  <si>
    <t>A. Ninsiima</t>
  </si>
  <si>
    <t>E. Nilsson</t>
  </si>
  <si>
    <t>E. Ow</t>
  </si>
  <si>
    <t>F. Rodriguês</t>
  </si>
  <si>
    <t>H. Arab</t>
  </si>
  <si>
    <t>I. Nuwamanya</t>
  </si>
  <si>
    <t>R. Amule</t>
  </si>
  <si>
    <t>T. Levy</t>
  </si>
  <si>
    <t>R. Paris</t>
  </si>
  <si>
    <t>T. Nasirumbi</t>
  </si>
  <si>
    <t>I. Shoshan</t>
  </si>
  <si>
    <t>A. Makore</t>
  </si>
  <si>
    <t>A. Kyarikunda</t>
  </si>
  <si>
    <t>M. Mangena</t>
  </si>
  <si>
    <t>J. Ashknaziy</t>
  </si>
  <si>
    <t>G. Nakandi</t>
  </si>
  <si>
    <t>U. Nambuya</t>
  </si>
  <si>
    <t>L. Morin</t>
  </si>
  <si>
    <t>L. Nakuya</t>
  </si>
  <si>
    <t>O. Fekete</t>
  </si>
  <si>
    <t>H. Kisembo</t>
  </si>
  <si>
    <t>H. Valentini</t>
  </si>
  <si>
    <t>R. Kwakye</t>
  </si>
  <si>
    <t>T. Nasution</t>
  </si>
  <si>
    <t>B. Nakandi</t>
  </si>
  <si>
    <t>K. Driciru</t>
  </si>
  <si>
    <t>E. Poto?nik</t>
  </si>
  <si>
    <t>Fighting Clippers</t>
  </si>
  <si>
    <t>X. Boyko</t>
  </si>
  <si>
    <t>Z. Chavula</t>
  </si>
  <si>
    <t>X. Williams</t>
  </si>
  <si>
    <t>L. Schubert</t>
  </si>
  <si>
    <t>H. Zare</t>
  </si>
  <si>
    <t>I. Gashi</t>
  </si>
  <si>
    <t>M. Ayebazibwe</t>
  </si>
  <si>
    <t>S. Ningsih</t>
  </si>
  <si>
    <t>J. Saidu</t>
  </si>
  <si>
    <t>F. Nyakaisiki</t>
  </si>
  <si>
    <t>F. Akwero</t>
  </si>
  <si>
    <t>K. Clark</t>
  </si>
  <si>
    <t>C. Mugabirwe</t>
  </si>
  <si>
    <t>H. Kirabira</t>
  </si>
  <si>
    <t>R. Namande</t>
  </si>
  <si>
    <t>R. Nkosi</t>
  </si>
  <si>
    <t>N. Busingye</t>
  </si>
  <si>
    <t>R. Owere</t>
  </si>
  <si>
    <t>Z. Banda</t>
  </si>
  <si>
    <t>M. Delgado</t>
  </si>
  <si>
    <t>R. Gentile</t>
  </si>
  <si>
    <t>C. Muhammadu</t>
  </si>
  <si>
    <t>Q. Liang</t>
  </si>
  <si>
    <t>W. Joao</t>
  </si>
  <si>
    <t>Fighting Wave</t>
  </si>
  <si>
    <t>L. Achen</t>
  </si>
  <si>
    <t>Z. Krajnc</t>
  </si>
  <si>
    <t>H. Kabugho</t>
  </si>
  <si>
    <t>L. Yulianti</t>
  </si>
  <si>
    <t>O. Gamal</t>
  </si>
  <si>
    <t>R. Bogere</t>
  </si>
  <si>
    <t>S. Nayiga</t>
  </si>
  <si>
    <t>A. Ansah</t>
  </si>
  <si>
    <t>V. Rocha</t>
  </si>
  <si>
    <t>L. De Wit</t>
  </si>
  <si>
    <t>B. Esposito</t>
  </si>
  <si>
    <t>F. O'Reilly</t>
  </si>
  <si>
    <t>I. Kafeero</t>
  </si>
  <si>
    <t>V. Ngwira</t>
  </si>
  <si>
    <t>G. González</t>
  </si>
  <si>
    <t>H. Kelmendi</t>
  </si>
  <si>
    <t>J. Vásquez</t>
  </si>
  <si>
    <t>A. Amongin</t>
  </si>
  <si>
    <t>N. Tkachuk</t>
  </si>
  <si>
    <t>K. Mohammadzadeh</t>
  </si>
  <si>
    <t>O. Maulana</t>
  </si>
  <si>
    <t>T. Yakovenko</t>
  </si>
  <si>
    <t>V. Owusu</t>
  </si>
  <si>
    <t>A. Kalule</t>
  </si>
  <si>
    <t>Z. Dhlamini</t>
  </si>
  <si>
    <t>U. Makoni</t>
  </si>
  <si>
    <t>O. Mészáros</t>
  </si>
  <si>
    <t>Y. Smit</t>
  </si>
  <si>
    <t>E. Mugoya</t>
  </si>
  <si>
    <t>Flying Bombadiers</t>
  </si>
  <si>
    <t>H. Bhebhe</t>
  </si>
  <si>
    <t>W. Namukose</t>
  </si>
  <si>
    <t>I. Fernandes</t>
  </si>
  <si>
    <t>N. Mushabe</t>
  </si>
  <si>
    <t>B. Angella</t>
  </si>
  <si>
    <t>F. Nyiramahoro</t>
  </si>
  <si>
    <t>H. Hsu</t>
  </si>
  <si>
    <t>O. Ahamad</t>
  </si>
  <si>
    <t>G. Abdi</t>
  </si>
  <si>
    <t>E. Munetsi</t>
  </si>
  <si>
    <t>K. Amoding</t>
  </si>
  <si>
    <t>Northslands</t>
  </si>
  <si>
    <t>A. Patal</t>
  </si>
  <si>
    <t>M. Ogbonna</t>
  </si>
  <si>
    <t>E. Bošnjak</t>
  </si>
  <si>
    <t>C. Majoni</t>
  </si>
  <si>
    <t>O. Night</t>
  </si>
  <si>
    <t>V. Razak</t>
  </si>
  <si>
    <t>U. Mvula</t>
  </si>
  <si>
    <t>S. Kor</t>
  </si>
  <si>
    <t>Z. Angom</t>
  </si>
  <si>
    <t>O. Bin Abdul Rahman</t>
  </si>
  <si>
    <t>U. Lomongin</t>
  </si>
  <si>
    <t>A. Shafiee</t>
  </si>
  <si>
    <t>P. Arhin</t>
  </si>
  <si>
    <t>H. Pichler</t>
  </si>
  <si>
    <t>I. Mushonga</t>
  </si>
  <si>
    <t>V. Ogwal</t>
  </si>
  <si>
    <t>X. Aliru</t>
  </si>
  <si>
    <t>B. Ozols</t>
  </si>
  <si>
    <t>A. Marchenko</t>
  </si>
  <si>
    <t>Hideous Spartans</t>
  </si>
  <si>
    <t>W. Hamad</t>
  </si>
  <si>
    <t>Kesternsri</t>
  </si>
  <si>
    <t>D. Kos</t>
  </si>
  <si>
    <t>E. Ghosh</t>
  </si>
  <si>
    <t>E. Németh</t>
  </si>
  <si>
    <t>F. Odaga</t>
  </si>
  <si>
    <t>K. Nanyondo</t>
  </si>
  <si>
    <t>K. Reyes</t>
  </si>
  <si>
    <t>O. Barasa</t>
  </si>
  <si>
    <t>Y. Mugerwa</t>
  </si>
  <si>
    <t>Q. Krasniqi</t>
  </si>
  <si>
    <t>Z. Njoku</t>
  </si>
  <si>
    <t>L. Nanono</t>
  </si>
  <si>
    <t>P. Matsumoto</t>
  </si>
  <si>
    <t>W. Kisitu</t>
  </si>
  <si>
    <t>K. Taremwa</t>
  </si>
  <si>
    <t>C. Reuben</t>
  </si>
  <si>
    <t>Z. Nyamahunge</t>
  </si>
  <si>
    <t>Y. Nanyondo</t>
  </si>
  <si>
    <t>M. Ngamita</t>
  </si>
  <si>
    <t>G. Achia</t>
  </si>
  <si>
    <t>T. Ray</t>
  </si>
  <si>
    <t>V. Persson</t>
  </si>
  <si>
    <t>Kani</t>
  </si>
  <si>
    <t>K. Thompson</t>
  </si>
  <si>
    <t>H. Michel</t>
  </si>
  <si>
    <t>E. Ngoma</t>
  </si>
  <si>
    <t>G. Sala</t>
  </si>
  <si>
    <t>W. Teoh</t>
  </si>
  <si>
    <t>Q. Juhász</t>
  </si>
  <si>
    <t>A. Nasiru</t>
  </si>
  <si>
    <t>F. Contreras</t>
  </si>
  <si>
    <t>H. Tumukunde</t>
  </si>
  <si>
    <t>L. Yusof</t>
  </si>
  <si>
    <t>Marvelous Heels</t>
  </si>
  <si>
    <t>D. Adu</t>
  </si>
  <si>
    <t>O. Andoh</t>
  </si>
  <si>
    <t>N. Alum</t>
  </si>
  <si>
    <t>F. He</t>
  </si>
  <si>
    <t>A. Cheang</t>
  </si>
  <si>
    <t>V. It?</t>
  </si>
  <si>
    <t>J. Atala</t>
  </si>
  <si>
    <t>C. Manjhi</t>
  </si>
  <si>
    <t>M. Namiiro</t>
  </si>
  <si>
    <t>Y. Opio</t>
  </si>
  <si>
    <t>A. Acheng</t>
  </si>
  <si>
    <t>C. Gheorghe</t>
  </si>
  <si>
    <t>M. D?browski</t>
  </si>
  <si>
    <t>Z. Ng'ambi</t>
  </si>
  <si>
    <t>N. Yamashita</t>
  </si>
  <si>
    <t>Z. Osei</t>
  </si>
  <si>
    <t>C. Abramov</t>
  </si>
  <si>
    <t>Y. Nambi</t>
  </si>
  <si>
    <t>A. Kova?evi?</t>
  </si>
  <si>
    <t>H. Okafor</t>
  </si>
  <si>
    <t>P. Kachingwe</t>
  </si>
  <si>
    <t>W. Nabuuma</t>
  </si>
  <si>
    <t>H. Adjei</t>
  </si>
  <si>
    <t>K. Mayanja</t>
  </si>
  <si>
    <t>D. Pfeiffer</t>
  </si>
  <si>
    <t>J. Jørgensen</t>
  </si>
  <si>
    <t>J. Laurent</t>
  </si>
  <si>
    <t>Marvelous Patriots</t>
  </si>
  <si>
    <t>F. Farkas</t>
  </si>
  <si>
    <t>D. Muwonge</t>
  </si>
  <si>
    <t>X. Denis</t>
  </si>
  <si>
    <t>Z. Longole</t>
  </si>
  <si>
    <t>B. Matei</t>
  </si>
  <si>
    <t>C. Obi</t>
  </si>
  <si>
    <t>D. Saleh</t>
  </si>
  <si>
    <t>L. Van Dijk, Van Dyk</t>
  </si>
  <si>
    <t>P. Natukunda</t>
  </si>
  <si>
    <t>T. Moretti</t>
  </si>
  <si>
    <t>C. Malkah</t>
  </si>
  <si>
    <t>S. Obonyo</t>
  </si>
  <si>
    <t>P. Mukalazi</t>
  </si>
  <si>
    <t>V. Golob</t>
  </si>
  <si>
    <t>V. Tugume</t>
  </si>
  <si>
    <t>L. Jean</t>
  </si>
  <si>
    <t>L. Baidoo</t>
  </si>
  <si>
    <t>Y. Acola</t>
  </si>
  <si>
    <t>G. Hasan</t>
  </si>
  <si>
    <t>K. Huang</t>
  </si>
  <si>
    <t>J. Leroux</t>
  </si>
  <si>
    <t>A. Dekker</t>
  </si>
  <si>
    <t>F. Lee</t>
  </si>
  <si>
    <t>M. Chirambo</t>
  </si>
  <si>
    <t>U. David</t>
  </si>
  <si>
    <t>W. Tushabomwe</t>
  </si>
  <si>
    <t>Zacia Lygia</t>
  </si>
  <si>
    <t>N. Colón</t>
  </si>
  <si>
    <t>C. Alum</t>
  </si>
  <si>
    <t>G. Chimwaza</t>
  </si>
  <si>
    <t>Y. Brown</t>
  </si>
  <si>
    <t>C. Adong</t>
  </si>
  <si>
    <t>Mean Wolves</t>
  </si>
  <si>
    <t>C. Moser</t>
  </si>
  <si>
    <t>D. Henriksen</t>
  </si>
  <si>
    <t>U. Krause</t>
  </si>
  <si>
    <t>D. Biribawa</t>
  </si>
  <si>
    <t>O. Nanyanzi</t>
  </si>
  <si>
    <t>Y. Gashi</t>
  </si>
  <si>
    <t>T. Schulz</t>
  </si>
  <si>
    <t>U. Quansah</t>
  </si>
  <si>
    <t>K. Philippe</t>
  </si>
  <si>
    <t>G. Mwima</t>
  </si>
  <si>
    <t>O. Roth</t>
  </si>
  <si>
    <t>V. Morel</t>
  </si>
  <si>
    <t>L. Mumbere</t>
  </si>
  <si>
    <t>Y. Larsen</t>
  </si>
  <si>
    <t>H. Dehghan</t>
  </si>
  <si>
    <t>K. Chisi</t>
  </si>
  <si>
    <t>S. Ghaffari</t>
  </si>
  <si>
    <t>X. Makina</t>
  </si>
  <si>
    <t>L. Sigauke</t>
  </si>
  <si>
    <t>T. Musisi</t>
  </si>
  <si>
    <t>B. Alhassan</t>
  </si>
  <si>
    <t>N. Terzi?</t>
  </si>
  <si>
    <t>Mighty Monkeys</t>
  </si>
  <si>
    <t>D. Shuaibu</t>
  </si>
  <si>
    <t>W. Ly</t>
  </si>
  <si>
    <t>E. De Luca</t>
  </si>
  <si>
    <t>J. Neo</t>
  </si>
  <si>
    <t>L. Schmid</t>
  </si>
  <si>
    <t>Q. Atiku</t>
  </si>
  <si>
    <t>E. Kalungi</t>
  </si>
  <si>
    <t>A. Caron</t>
  </si>
  <si>
    <t>J. Nath</t>
  </si>
  <si>
    <t>V. Heikkinen</t>
  </si>
  <si>
    <t>F. Mugabe</t>
  </si>
  <si>
    <t>C. Hamed</t>
  </si>
  <si>
    <t>S. Namuwonge</t>
  </si>
  <si>
    <t>C. Ozoli?š</t>
  </si>
  <si>
    <t>Y. Atoo</t>
  </si>
  <si>
    <t>R. Nahwera</t>
  </si>
  <si>
    <t>Y. Almutairi</t>
  </si>
  <si>
    <t>E. Fiore</t>
  </si>
  <si>
    <t>A. Saeedi</t>
  </si>
  <si>
    <t>Y. Shevchuk</t>
  </si>
  <si>
    <t>T. Ferrari</t>
  </si>
  <si>
    <t>O. Avako</t>
  </si>
  <si>
    <t>I. Kolar</t>
  </si>
  <si>
    <t>K. Mwanje</t>
  </si>
  <si>
    <t>S. Lutaaya</t>
  </si>
  <si>
    <t>G. Fauzi</t>
  </si>
  <si>
    <t>X. Kazibwe</t>
  </si>
  <si>
    <t>V. Kwiatkowski</t>
  </si>
  <si>
    <t>Punctual Fire</t>
  </si>
  <si>
    <t>Z. Kiirya</t>
  </si>
  <si>
    <t>F. Sason</t>
  </si>
  <si>
    <t>J. Ejang</t>
  </si>
  <si>
    <t>K. Y?ld?z</t>
  </si>
  <si>
    <t>V. Kao</t>
  </si>
  <si>
    <t>K. Kizza</t>
  </si>
  <si>
    <t>G. Feldman</t>
  </si>
  <si>
    <t>I. Mutabazi</t>
  </si>
  <si>
    <t>N. Tamura</t>
  </si>
  <si>
    <t>F. Makombe</t>
  </si>
  <si>
    <t>L. Nakashima</t>
  </si>
  <si>
    <t>J. Manu</t>
  </si>
  <si>
    <t>I. Roy</t>
  </si>
  <si>
    <t>W. Suleman</t>
  </si>
  <si>
    <t>Z. Nakayama</t>
  </si>
  <si>
    <t>L. Ranjbar</t>
  </si>
  <si>
    <t>G. Zohar</t>
  </si>
  <si>
    <t>Cuge</t>
  </si>
  <si>
    <t>Z. Moreira</t>
  </si>
  <si>
    <t>J. Colón</t>
  </si>
  <si>
    <t>H. Saeed</t>
  </si>
  <si>
    <t>A. Lynch</t>
  </si>
  <si>
    <t>B. Lao</t>
  </si>
  <si>
    <t>D. Kimuli</t>
  </si>
  <si>
    <t>C. Goossens</t>
  </si>
  <si>
    <t>Y. Gidudu</t>
  </si>
  <si>
    <t>Y. Muyambo</t>
  </si>
  <si>
    <t>P. O’Neill</t>
  </si>
  <si>
    <t>F. Segel</t>
  </si>
  <si>
    <t>C. Chauhan</t>
  </si>
  <si>
    <t>B. Van der Meer</t>
  </si>
  <si>
    <t>Red Rangers</t>
  </si>
  <si>
    <t>J. Fukuda</t>
  </si>
  <si>
    <t>B. Colin</t>
  </si>
  <si>
    <t>A. Ainomugisha</t>
  </si>
  <si>
    <t>A. Davies</t>
  </si>
  <si>
    <t>L. Fuchs</t>
  </si>
  <si>
    <t>M. Benedetti</t>
  </si>
  <si>
    <t>M. Rashid</t>
  </si>
  <si>
    <t>O. Mudzingwa</t>
  </si>
  <si>
    <t>X. Anena</t>
  </si>
  <si>
    <t>Y. Okwii</t>
  </si>
  <si>
    <t>D. Balázs</t>
  </si>
  <si>
    <t>W. Namata</t>
  </si>
  <si>
    <t>G. Sserugo</t>
  </si>
  <si>
    <t>M. Nsubuga</t>
  </si>
  <si>
    <t>R. Nabwire</t>
  </si>
  <si>
    <t>A. Anwar</t>
  </si>
  <si>
    <t>B. Yousefi</t>
  </si>
  <si>
    <t>I. Lehmann</t>
  </si>
  <si>
    <t>J. Chew</t>
  </si>
  <si>
    <t>T. Akankwasa</t>
  </si>
  <si>
    <t>T. Sharifi</t>
  </si>
  <si>
    <t>V. Ssali</t>
  </si>
  <si>
    <t>W. bin Mohamad</t>
  </si>
  <si>
    <t>I. Vong</t>
  </si>
  <si>
    <t>B. Thomsen</t>
  </si>
  <si>
    <t>J. Riyadi</t>
  </si>
  <si>
    <t>P. Martinelli</t>
  </si>
  <si>
    <t>E. Omer</t>
  </si>
  <si>
    <t>X. Wouters</t>
  </si>
  <si>
    <t>F. Okon</t>
  </si>
  <si>
    <t>Remarkable Flames</t>
  </si>
  <si>
    <t>G. De Groot</t>
  </si>
  <si>
    <t>P. Sanyu</t>
  </si>
  <si>
    <t>Q. Cheong</t>
  </si>
  <si>
    <t>C. Mirkovi?</t>
  </si>
  <si>
    <t>H. Francisco</t>
  </si>
  <si>
    <t>G. Efendi</t>
  </si>
  <si>
    <t>G. Muzamba</t>
  </si>
  <si>
    <t>Q. Sumarni</t>
  </si>
  <si>
    <t>Y. Vitali</t>
  </si>
  <si>
    <t>D. Caruso</t>
  </si>
  <si>
    <t>T. Neves</t>
  </si>
  <si>
    <t>J. Bahri</t>
  </si>
  <si>
    <t>W. Mertens</t>
  </si>
  <si>
    <t>R. Begum</t>
  </si>
  <si>
    <t>Q. Higenyi</t>
  </si>
  <si>
    <t>H. Sat?</t>
  </si>
  <si>
    <t>F. Ilves</t>
  </si>
  <si>
    <t>M. Mansouri</t>
  </si>
  <si>
    <t>I. Kat?</t>
  </si>
  <si>
    <t>N. Bello</t>
  </si>
  <si>
    <t>H. Tuhaise</t>
  </si>
  <si>
    <t>P. Solanki</t>
  </si>
  <si>
    <t>G. Boadi</t>
  </si>
  <si>
    <t>K. Ndiweni</t>
  </si>
  <si>
    <t>N. Von</t>
  </si>
  <si>
    <t>D. Schmid</t>
  </si>
  <si>
    <t>M. Bwire</t>
  </si>
  <si>
    <t>G. Hungwe</t>
  </si>
  <si>
    <t>Z. Delemovi?</t>
  </si>
  <si>
    <t>I. As</t>
  </si>
  <si>
    <t>Rowdy Clippers</t>
  </si>
  <si>
    <t>W. ?ta</t>
  </si>
  <si>
    <t>F. Berger</t>
  </si>
  <si>
    <t>N. Haas</t>
  </si>
  <si>
    <t>O. Louis</t>
  </si>
  <si>
    <t>P. Ssemanda</t>
  </si>
  <si>
    <t>S. Leung</t>
  </si>
  <si>
    <t>W. Ajwang</t>
  </si>
  <si>
    <t>M. Akampurira</t>
  </si>
  <si>
    <t>U. Cruz</t>
  </si>
  <si>
    <t>O. Fischer</t>
  </si>
  <si>
    <t>O. Nyasulu</t>
  </si>
  <si>
    <t>Y. Nalubwama</t>
  </si>
  <si>
    <t>B. Kyarisima</t>
  </si>
  <si>
    <t>G. Kowalczyk</t>
  </si>
  <si>
    <t>X. Byamugisha</t>
  </si>
  <si>
    <t>K. Smit</t>
  </si>
  <si>
    <t>C. Odongo</t>
  </si>
  <si>
    <t>J. Kova?i?</t>
  </si>
  <si>
    <t>Z. Saeedi</t>
  </si>
  <si>
    <t>G. Fujita</t>
  </si>
  <si>
    <t>A. Kimura</t>
  </si>
  <si>
    <t>F. Mulindwa</t>
  </si>
  <si>
    <t>L. Kabuye</t>
  </si>
  <si>
    <t>R. Jiménez</t>
  </si>
  <si>
    <t>W. Henry</t>
  </si>
  <si>
    <t>Z. Bala</t>
  </si>
  <si>
    <t>J. Namakoye</t>
  </si>
  <si>
    <t>A. Hughes</t>
  </si>
  <si>
    <t>H. Rana</t>
  </si>
  <si>
    <t>G. Rahmani</t>
  </si>
  <si>
    <t>I. Greenberg</t>
  </si>
  <si>
    <t>Serious Ranchers</t>
  </si>
  <si>
    <t>D. Onzia</t>
  </si>
  <si>
    <t>Desaintko</t>
  </si>
  <si>
    <t>L. Sayed</t>
  </si>
  <si>
    <t>F. Nanfuka</t>
  </si>
  <si>
    <t>A. Maposa</t>
  </si>
  <si>
    <t>V. Siregar</t>
  </si>
  <si>
    <t>W. Fernando</t>
  </si>
  <si>
    <t>K. Supriadi</t>
  </si>
  <si>
    <t>C. Alanazi</t>
  </si>
  <si>
    <t>K. Kwarteng</t>
  </si>
  <si>
    <t>L. Bekher</t>
  </si>
  <si>
    <t>Q. Henriksen</t>
  </si>
  <si>
    <t>H. Salah</t>
  </si>
  <si>
    <t>H. Hansen</t>
  </si>
  <si>
    <t>N. Muhammadu</t>
  </si>
  <si>
    <t>S. Mussa</t>
  </si>
  <si>
    <t>L. Razaie</t>
  </si>
  <si>
    <t>B. Sah</t>
  </si>
  <si>
    <t>I. Mwase</t>
  </si>
  <si>
    <t>W. Lotfi</t>
  </si>
  <si>
    <t>B. Gondo</t>
  </si>
  <si>
    <t>Y. Hen</t>
  </si>
  <si>
    <t>C. Arineitwe</t>
  </si>
  <si>
    <t>B. Putra</t>
  </si>
  <si>
    <t>G. Frimpong</t>
  </si>
  <si>
    <t>T. Bhebhe</t>
  </si>
  <si>
    <t>C. Ková?</t>
  </si>
  <si>
    <t>C. Negri</t>
  </si>
  <si>
    <t>Spicy Pointers</t>
  </si>
  <si>
    <t>B. binti Othman</t>
  </si>
  <si>
    <t>F. Tumuheirwe</t>
  </si>
  <si>
    <t>N. Atai</t>
  </si>
  <si>
    <t>E. Atim</t>
  </si>
  <si>
    <t>F. Yusuf</t>
  </si>
  <si>
    <t>L. Vanags</t>
  </si>
  <si>
    <t>V. Lahtinen</t>
  </si>
  <si>
    <t>V. Macuacua</t>
  </si>
  <si>
    <t>F. Hang</t>
  </si>
  <si>
    <t>P. Nakyanzi</t>
  </si>
  <si>
    <t>Z. Kebirungi</t>
  </si>
  <si>
    <t>Q. Acen</t>
  </si>
  <si>
    <t>B. bin Abd Rahman</t>
  </si>
  <si>
    <t>S. Soon</t>
  </si>
  <si>
    <t>J. Soares</t>
  </si>
  <si>
    <t>B. Muduwa</t>
  </si>
  <si>
    <t>E. bin Mohamed</t>
  </si>
  <si>
    <t>L. Namaganda</t>
  </si>
  <si>
    <t>H. Teo</t>
  </si>
  <si>
    <t>I. Conte</t>
  </si>
  <si>
    <t>L. Mandala</t>
  </si>
  <si>
    <t>O. Namusoke</t>
  </si>
  <si>
    <t>G. Ibraimo</t>
  </si>
  <si>
    <t>B. Mayer</t>
  </si>
  <si>
    <t>F. Meier</t>
  </si>
  <si>
    <t>N. Dutta</t>
  </si>
  <si>
    <t>W. Nakato</t>
  </si>
  <si>
    <t>A. Nanjala</t>
  </si>
  <si>
    <t>Q. Abo</t>
  </si>
  <si>
    <t>Strange Pioneers</t>
  </si>
  <si>
    <t>C. Haas</t>
  </si>
  <si>
    <t>Y. Rodriguez</t>
  </si>
  <si>
    <t>B. Savolainen</t>
  </si>
  <si>
    <t>S. Candiru</t>
  </si>
  <si>
    <t>U. Mayer</t>
  </si>
  <si>
    <t>I. Franke</t>
  </si>
  <si>
    <t>I. Paswan</t>
  </si>
  <si>
    <t>L. Karungi</t>
  </si>
  <si>
    <t>H. Ayaa</t>
  </si>
  <si>
    <t>E. Amanya</t>
  </si>
  <si>
    <t>F. Gatti</t>
  </si>
  <si>
    <t>K. Nakakande</t>
  </si>
  <si>
    <t>Y. Akiror</t>
  </si>
  <si>
    <t>B. Quaye</t>
  </si>
  <si>
    <t>I. Goh</t>
  </si>
  <si>
    <t>P. Mlotshwa</t>
  </si>
  <si>
    <t>G. Caputo</t>
  </si>
  <si>
    <t>D. Sorrentino</t>
  </si>
  <si>
    <t>G. Lutaaya</t>
  </si>
  <si>
    <t>J. Kyasimire</t>
  </si>
  <si>
    <t>X. Kanyunyuzi</t>
  </si>
  <si>
    <t>T. Kyogabirwe</t>
  </si>
  <si>
    <t>W. Soltani</t>
  </si>
  <si>
    <t>C. Fumo</t>
  </si>
  <si>
    <t>G. Szyma?ski</t>
  </si>
  <si>
    <t>J. Hasahya</t>
  </si>
  <si>
    <t>I. Gajdoš</t>
  </si>
  <si>
    <t>I. Gumede</t>
  </si>
  <si>
    <t>Sugar Bengals</t>
  </si>
  <si>
    <t>A. Radu</t>
  </si>
  <si>
    <t>Z. Wu</t>
  </si>
  <si>
    <t>M. Atuhaire</t>
  </si>
  <si>
    <t>V. Olanya</t>
  </si>
  <si>
    <t>D. Amanyire</t>
  </si>
  <si>
    <t>D. Deli?</t>
  </si>
  <si>
    <t>P. Tzur</t>
  </si>
  <si>
    <t>R. Song</t>
  </si>
  <si>
    <t>S. Kamoga</t>
  </si>
  <si>
    <t>B. Maruyama</t>
  </si>
  <si>
    <t>E. Gayakwad</t>
  </si>
  <si>
    <t>F. Oyama</t>
  </si>
  <si>
    <t>E. Munduru</t>
  </si>
  <si>
    <t>B. Phillips</t>
  </si>
  <si>
    <t>J. Koval</t>
  </si>
  <si>
    <t>A. Berkowitz</t>
  </si>
  <si>
    <t>Y. Cheu</t>
  </si>
  <si>
    <t>C. Chand</t>
  </si>
  <si>
    <t>Z. Griffiths</t>
  </si>
  <si>
    <t>W. Cheang</t>
  </si>
  <si>
    <t>D. Sigauke</t>
  </si>
  <si>
    <t>E. Hasahya</t>
  </si>
  <si>
    <t>U. Guillot</t>
  </si>
  <si>
    <t>J. Mubangizi</t>
  </si>
  <si>
    <t>Wet Flames</t>
  </si>
  <si>
    <t>S. Musoki</t>
  </si>
  <si>
    <t>V. Kaneko</t>
  </si>
  <si>
    <t>D. Namayanja</t>
  </si>
  <si>
    <t>U. Mansour</t>
  </si>
  <si>
    <t>H. Byamugisha</t>
  </si>
  <si>
    <t>G. Neumbe</t>
  </si>
  <si>
    <t>O. Juárez</t>
  </si>
  <si>
    <t>X. Nakong</t>
  </si>
  <si>
    <t>M. Rojas</t>
  </si>
  <si>
    <t>S. Sanchez</t>
  </si>
  <si>
    <t>B. Kiyimba</t>
  </si>
  <si>
    <t>E. Zacarias</t>
  </si>
  <si>
    <t>L. Novák</t>
  </si>
  <si>
    <t>M. Nyamahunge</t>
  </si>
  <si>
    <t>L. Ocokoru</t>
  </si>
  <si>
    <t>V. Guillaume</t>
  </si>
  <si>
    <t>D. Mattila</t>
  </si>
  <si>
    <t>D. Roussel</t>
  </si>
  <si>
    <t>U. Chávez</t>
  </si>
  <si>
    <t>F. Ndou</t>
  </si>
  <si>
    <t>B. Kansiime</t>
  </si>
  <si>
    <t>J. Maeda</t>
  </si>
  <si>
    <t>O. Suzuki</t>
  </si>
  <si>
    <t>R. Uchida</t>
  </si>
  <si>
    <t>C. Sulaiman</t>
  </si>
  <si>
    <t>E</t>
  </si>
  <si>
    <t>Deferred Dolphins</t>
  </si>
  <si>
    <t>H. Jansson</t>
  </si>
  <si>
    <t>A. Barbieri</t>
  </si>
  <si>
    <t>D. Siregar</t>
  </si>
  <si>
    <t>G. Pérez</t>
  </si>
  <si>
    <t>K. Ochen</t>
  </si>
  <si>
    <t>L. Ricci</t>
  </si>
  <si>
    <t>O. Oketcho</t>
  </si>
  <si>
    <t>V. Mugala</t>
  </si>
  <si>
    <t>V. Rubio</t>
  </si>
  <si>
    <t>D. Fischer</t>
  </si>
  <si>
    <t>W. Sardar</t>
  </si>
  <si>
    <t>R. Najafi</t>
  </si>
  <si>
    <t>B. Mtonga</t>
  </si>
  <si>
    <t>C. Ajidiru</t>
  </si>
  <si>
    <t>H. Oravec</t>
  </si>
  <si>
    <t>Z. Nakiwala</t>
  </si>
  <si>
    <t>G. Eng</t>
  </si>
  <si>
    <t>K. Kravchenko</t>
  </si>
  <si>
    <t>Q. König</t>
  </si>
  <si>
    <t>B. Kaonga</t>
  </si>
  <si>
    <t>Z. Johansen</t>
  </si>
  <si>
    <t>W. Mahato</t>
  </si>
  <si>
    <t>D. Magala</t>
  </si>
  <si>
    <t>I. Benedetti</t>
  </si>
  <si>
    <t>F. bin Zakaria</t>
  </si>
  <si>
    <t>K. Ferrari</t>
  </si>
  <si>
    <t>Delta Colts</t>
  </si>
  <si>
    <t>C. Roux</t>
  </si>
  <si>
    <t>D. Ngo</t>
  </si>
  <si>
    <t>N. Turyasingura</t>
  </si>
  <si>
    <t>O. Mohammad</t>
  </si>
  <si>
    <t>R. Tsao</t>
  </si>
  <si>
    <t>D. Valentini</t>
  </si>
  <si>
    <t>I. Ochola</t>
  </si>
  <si>
    <t>K. Kastelic</t>
  </si>
  <si>
    <t>L. Bogere</t>
  </si>
  <si>
    <t>M. Twinomugisha</t>
  </si>
  <si>
    <t>M. Nakyejwe</t>
  </si>
  <si>
    <t>L. Grasso</t>
  </si>
  <si>
    <t>V. Sserugo</t>
  </si>
  <si>
    <t>C. Shevchenko</t>
  </si>
  <si>
    <t>G. Rossi</t>
  </si>
  <si>
    <t>R. Amash</t>
  </si>
  <si>
    <t>R. Ayikoru</t>
  </si>
  <si>
    <t>D. Law</t>
  </si>
  <si>
    <t>F. Ainembabazi</t>
  </si>
  <si>
    <t>J. Mugenyi</t>
  </si>
  <si>
    <t>M. Korugyendo</t>
  </si>
  <si>
    <t>R. Kabuye</t>
  </si>
  <si>
    <t>H. Shuaibu</t>
  </si>
  <si>
    <t>J. bin Hashim</t>
  </si>
  <si>
    <t>W. Daan</t>
  </si>
  <si>
    <t>U. Oyella</t>
  </si>
  <si>
    <t>M. Naluwooza</t>
  </si>
  <si>
    <t>V. Abu</t>
  </si>
  <si>
    <t>T. Sinaga</t>
  </si>
  <si>
    <t>Festive Governors</t>
  </si>
  <si>
    <t>J. Ayebare</t>
  </si>
  <si>
    <t>L. Wilson</t>
  </si>
  <si>
    <t>C. Busingye</t>
  </si>
  <si>
    <t>M. Takata</t>
  </si>
  <si>
    <t>A. Nilsen</t>
  </si>
  <si>
    <t>V. Nazziwa</t>
  </si>
  <si>
    <t>Z. Acidri</t>
  </si>
  <si>
    <t>Z. Madsen</t>
  </si>
  <si>
    <t>I. Hsieh</t>
  </si>
  <si>
    <t>O. Aboagye</t>
  </si>
  <si>
    <t>P. Peh</t>
  </si>
  <si>
    <t>I. Stoica</t>
  </si>
  <si>
    <t>K. bin Ali</t>
  </si>
  <si>
    <t>L. Ndyanabo</t>
  </si>
  <si>
    <t>P. Susanto</t>
  </si>
  <si>
    <t>U. Nafula</t>
  </si>
  <si>
    <t>W. Abeja</t>
  </si>
  <si>
    <t>G. Kyobutungi</t>
  </si>
  <si>
    <t>H. Gaillard</t>
  </si>
  <si>
    <t>M. Opoku</t>
  </si>
  <si>
    <t>Y. Mukisa</t>
  </si>
  <si>
    <t>I. Babirye</t>
  </si>
  <si>
    <t>X. Nankya</t>
  </si>
  <si>
    <t>Z. Gholami</t>
  </si>
  <si>
    <t>W. Doyle</t>
  </si>
  <si>
    <t>D. Egger</t>
  </si>
  <si>
    <t>Flying Penguins</t>
  </si>
  <si>
    <t>J. Zacarias</t>
  </si>
  <si>
    <t>N. More</t>
  </si>
  <si>
    <t>N. Nassiri</t>
  </si>
  <si>
    <t>K. Awuah</t>
  </si>
  <si>
    <t>V. Caputo</t>
  </si>
  <si>
    <t>O. Balog</t>
  </si>
  <si>
    <t>J. Ko</t>
  </si>
  <si>
    <t>H. Chevalier</t>
  </si>
  <si>
    <t>M. Banda</t>
  </si>
  <si>
    <t>E. Thembo</t>
  </si>
  <si>
    <t>R. Giordano</t>
  </si>
  <si>
    <t>T. Tushemereirwe</t>
  </si>
  <si>
    <t>T. Jiu</t>
  </si>
  <si>
    <t>X. Rana</t>
  </si>
  <si>
    <t>B. Brandt</t>
  </si>
  <si>
    <t>P. Tsan</t>
  </si>
  <si>
    <t>K. Sántos</t>
  </si>
  <si>
    <t>E. Majawa</t>
  </si>
  <si>
    <t>X. Attias</t>
  </si>
  <si>
    <t>H. Gomo</t>
  </si>
  <si>
    <t>A. Murata</t>
  </si>
  <si>
    <t>J. Chi</t>
  </si>
  <si>
    <t>P. Nakimera</t>
  </si>
  <si>
    <t>B. Fabbri</t>
  </si>
  <si>
    <t>Q. Naturinda</t>
  </si>
  <si>
    <t>B. Neméth</t>
  </si>
  <si>
    <t>G. Nalwoga</t>
  </si>
  <si>
    <t>I. Basemera</t>
  </si>
  <si>
    <t>O. Okamoto</t>
  </si>
  <si>
    <t>Horrible Bison</t>
  </si>
  <si>
    <t>Y. Kasozi</t>
  </si>
  <si>
    <t>D. Hara</t>
  </si>
  <si>
    <t>H. Lo</t>
  </si>
  <si>
    <t>I. Tng</t>
  </si>
  <si>
    <t>L. Adikini</t>
  </si>
  <si>
    <t>P. Halvorsen</t>
  </si>
  <si>
    <t>R. Orlando</t>
  </si>
  <si>
    <t>Z. Kneževi?</t>
  </si>
  <si>
    <t>O. Zen</t>
  </si>
  <si>
    <t>K. Lowe</t>
  </si>
  <si>
    <t>B. Male</t>
  </si>
  <si>
    <t>O. Rodrigues</t>
  </si>
  <si>
    <t>U. Nyakaisiki</t>
  </si>
  <si>
    <t>G. Nalukwago</t>
  </si>
  <si>
    <t>I. Ajiko</t>
  </si>
  <si>
    <t>K. Sagal</t>
  </si>
  <si>
    <t>A. Johannessen</t>
  </si>
  <si>
    <t>D. Mulumba</t>
  </si>
  <si>
    <t>G. Berger</t>
  </si>
  <si>
    <t>K. Kabonesa</t>
  </si>
  <si>
    <t>O. Szilágyi</t>
  </si>
  <si>
    <t>Z. Zau</t>
  </si>
  <si>
    <t>H. David</t>
  </si>
  <si>
    <t>G. Leone</t>
  </si>
  <si>
    <t>S. Gutiérrez</t>
  </si>
  <si>
    <t>A. Lalam</t>
  </si>
  <si>
    <t>Mad Bees</t>
  </si>
  <si>
    <t>C. Benhamou</t>
  </si>
  <si>
    <t>D. Kalni?š</t>
  </si>
  <si>
    <t>K. Owiny</t>
  </si>
  <si>
    <t>O. Akia</t>
  </si>
  <si>
    <t>R. Koch</t>
  </si>
  <si>
    <t>V. Chimwaza</t>
  </si>
  <si>
    <t>Y. Okori</t>
  </si>
  <si>
    <t>H. Chakraborty</t>
  </si>
  <si>
    <t>Q. Lange</t>
  </si>
  <si>
    <t>D. Adebayo</t>
  </si>
  <si>
    <t>O. Manhica</t>
  </si>
  <si>
    <t>Q. Salehi</t>
  </si>
  <si>
    <t>J. Taylor</t>
  </si>
  <si>
    <t>K. Nkhoma</t>
  </si>
  <si>
    <t>R. Martino</t>
  </si>
  <si>
    <t>L. Nangiro</t>
  </si>
  <si>
    <t>C. Attias</t>
  </si>
  <si>
    <t>E. Hayati</t>
  </si>
  <si>
    <t>F. binti Sulaiman</t>
  </si>
  <si>
    <t>W. Ross</t>
  </si>
  <si>
    <t>Y. Nakimbugwe</t>
  </si>
  <si>
    <t>V. Fernandez</t>
  </si>
  <si>
    <t>O. Visser</t>
  </si>
  <si>
    <t>U. Wahyudi</t>
  </si>
  <si>
    <t>U. Nasser</t>
  </si>
  <si>
    <t>C. Vázquez</t>
  </si>
  <si>
    <t>O. Seah</t>
  </si>
  <si>
    <t>Mad Kingsmen</t>
  </si>
  <si>
    <t>V. Andersson</t>
  </si>
  <si>
    <t>C. Pavlovi?</t>
  </si>
  <si>
    <t>M. Kayesu</t>
  </si>
  <si>
    <t>A. Richard</t>
  </si>
  <si>
    <t>D. Huda</t>
  </si>
  <si>
    <t>R. Morin</t>
  </si>
  <si>
    <t>Y. Sen</t>
  </si>
  <si>
    <t>S. Costa</t>
  </si>
  <si>
    <t>J. Atuhairwe</t>
  </si>
  <si>
    <t>Morticre</t>
  </si>
  <si>
    <t>C. Neri</t>
  </si>
  <si>
    <t>F. Claes</t>
  </si>
  <si>
    <t>Q. Ariko</t>
  </si>
  <si>
    <t>M. Kneževi?</t>
  </si>
  <si>
    <t>D. Ocokoru</t>
  </si>
  <si>
    <t>P. Villa</t>
  </si>
  <si>
    <t>N. Utami</t>
  </si>
  <si>
    <t>Y. Ruggiero</t>
  </si>
  <si>
    <t>Y. Nagudi</t>
  </si>
  <si>
    <t>T. Cortez</t>
  </si>
  <si>
    <t>E. Okurut</t>
  </si>
  <si>
    <t>C. Nangobi</t>
  </si>
  <si>
    <t>N. Namwanje</t>
  </si>
  <si>
    <t>G. Yunusa</t>
  </si>
  <si>
    <t>U. Kazlo?ski</t>
  </si>
  <si>
    <t>Mighty Jimmies</t>
  </si>
  <si>
    <t>A. Ndawula</t>
  </si>
  <si>
    <t>M. Mulondo</t>
  </si>
  <si>
    <t>T. Ssekyanzi</t>
  </si>
  <si>
    <t>C. Akidi</t>
  </si>
  <si>
    <t>D. Agyeman</t>
  </si>
  <si>
    <t>I. Murakami</t>
  </si>
  <si>
    <t>O. Heng</t>
  </si>
  <si>
    <t>Q. Rosenberg</t>
  </si>
  <si>
    <t>T. Mutero</t>
  </si>
  <si>
    <t>C. Wanyama</t>
  </si>
  <si>
    <t>B. Yang</t>
  </si>
  <si>
    <t>L. Costa</t>
  </si>
  <si>
    <t>U. Okidi</t>
  </si>
  <si>
    <t>Y. Hodži?</t>
  </si>
  <si>
    <t>G. Nakasi</t>
  </si>
  <si>
    <t>C. Edema</t>
  </si>
  <si>
    <t>E. Asienzo</t>
  </si>
  <si>
    <t>T. Namuddu</t>
  </si>
  <si>
    <t>J. Purba</t>
  </si>
  <si>
    <t>A. Aubert</t>
  </si>
  <si>
    <t>M. Madsen</t>
  </si>
  <si>
    <t>A. Said</t>
  </si>
  <si>
    <t>C. Jao,</t>
  </si>
  <si>
    <t>J. Bauri</t>
  </si>
  <si>
    <t>Y. Raut</t>
  </si>
  <si>
    <t>E. Rossetti</t>
  </si>
  <si>
    <t>X. Kyosimire</t>
  </si>
  <si>
    <t>T. Mendes</t>
  </si>
  <si>
    <t>B. Chau</t>
  </si>
  <si>
    <t>N. Brouwer</t>
  </si>
  <si>
    <t>F. Taruvinga</t>
  </si>
  <si>
    <t>Orange Giants</t>
  </si>
  <si>
    <t>I. Beh</t>
  </si>
  <si>
    <t>S. Nansamba</t>
  </si>
  <si>
    <t>A. Hudák</t>
  </si>
  <si>
    <t>A. Tio</t>
  </si>
  <si>
    <t>C. Lunyolo</t>
  </si>
  <si>
    <t>H. Gumisiriza</t>
  </si>
  <si>
    <t>U. Businge</t>
  </si>
  <si>
    <t>U. Ilves</t>
  </si>
  <si>
    <t>K. Akullo</t>
  </si>
  <si>
    <t>F. Adriko</t>
  </si>
  <si>
    <t>F. Jee</t>
  </si>
  <si>
    <t>R. Nuwagaba</t>
  </si>
  <si>
    <t>T. Sommer</t>
  </si>
  <si>
    <t>L. Sakurai</t>
  </si>
  <si>
    <t>M. Murmu</t>
  </si>
  <si>
    <t>A. Kuloba</t>
  </si>
  <si>
    <t>M. Wandera</t>
  </si>
  <si>
    <t>E. Aisah</t>
  </si>
  <si>
    <t>F. Nakacwa</t>
  </si>
  <si>
    <t>M. Khatun</t>
  </si>
  <si>
    <t>P. Farina</t>
  </si>
  <si>
    <t>X. Sung</t>
  </si>
  <si>
    <t>N. Niwagaba</t>
  </si>
  <si>
    <t>V. Nakiyemba</t>
  </si>
  <si>
    <t>G. Katumba</t>
  </si>
  <si>
    <t>Plane Janes</t>
  </si>
  <si>
    <t>C. Ibrahim</t>
  </si>
  <si>
    <t>D. Akia</t>
  </si>
  <si>
    <t>D. Pal</t>
  </si>
  <si>
    <t>H. Nakafeero</t>
  </si>
  <si>
    <t>L. Tino</t>
  </si>
  <si>
    <t>N. Andama</t>
  </si>
  <si>
    <t>Z. Hribar</t>
  </si>
  <si>
    <t>S. Wahab</t>
  </si>
  <si>
    <t>G. Musoke</t>
  </si>
  <si>
    <t>J. Chou</t>
  </si>
  <si>
    <t>J. Munguambe</t>
  </si>
  <si>
    <t>S. Kofi</t>
  </si>
  <si>
    <t>G. Leung</t>
  </si>
  <si>
    <t>J. Martin</t>
  </si>
  <si>
    <t>G. Namugere</t>
  </si>
  <si>
    <t>G. Bariši?</t>
  </si>
  <si>
    <t>K. Larsson</t>
  </si>
  <si>
    <t>L. Abdullah</t>
  </si>
  <si>
    <t>Q. Shemesh</t>
  </si>
  <si>
    <t>R. Lokiru</t>
  </si>
  <si>
    <t>Q. Lavyan</t>
  </si>
  <si>
    <t>G. Mlakar</t>
  </si>
  <si>
    <t>V. Salim</t>
  </si>
  <si>
    <t>Polar Kangaroos</t>
  </si>
  <si>
    <t>V. Akoli</t>
  </si>
  <si>
    <t>V. Quay</t>
  </si>
  <si>
    <t>G. Kintu</t>
  </si>
  <si>
    <t>L. Wambi</t>
  </si>
  <si>
    <t>N. Muzenda</t>
  </si>
  <si>
    <t>H. Nakagolo</t>
  </si>
  <si>
    <t>A. Kamusiime</t>
  </si>
  <si>
    <t>L. Kav?i?</t>
  </si>
  <si>
    <t>B. Lindberg</t>
  </si>
  <si>
    <t>G. Owusu</t>
  </si>
  <si>
    <t>K. Mirza</t>
  </si>
  <si>
    <t>R. Baidoo</t>
  </si>
  <si>
    <t>V. Hou</t>
  </si>
  <si>
    <t>X. Mubiru</t>
  </si>
  <si>
    <t>D. Groß</t>
  </si>
  <si>
    <t>Z. Shonhiwa</t>
  </si>
  <si>
    <t>S. Nuwagira</t>
  </si>
  <si>
    <t>K. Nambozo</t>
  </si>
  <si>
    <t>M. Kusiima</t>
  </si>
  <si>
    <t>O. Ueno</t>
  </si>
  <si>
    <t>I. Koay</t>
  </si>
  <si>
    <t>I. Mponda</t>
  </si>
  <si>
    <t>N. Awad</t>
  </si>
  <si>
    <t>N. Wahyuni</t>
  </si>
  <si>
    <t>G. Namakula</t>
  </si>
  <si>
    <t>B. Abubakar</t>
  </si>
  <si>
    <t>J. Khoh</t>
  </si>
  <si>
    <t>R. Kiberu</t>
  </si>
  <si>
    <t>O. Nalubega</t>
  </si>
  <si>
    <t>G. Syu</t>
  </si>
  <si>
    <t>Punctual Leopards</t>
  </si>
  <si>
    <t>T. Lam</t>
  </si>
  <si>
    <t>P. Nabbanja</t>
  </si>
  <si>
    <t>C. Longo</t>
  </si>
  <si>
    <t>L. Dube</t>
  </si>
  <si>
    <t>P. Alobo</t>
  </si>
  <si>
    <t>T. Lawino</t>
  </si>
  <si>
    <t>F. Nagasha</t>
  </si>
  <si>
    <t>G. Sule</t>
  </si>
  <si>
    <t>K. Sibanda</t>
  </si>
  <si>
    <t>E. Walsh</t>
  </si>
  <si>
    <t>P. Ayd?n</t>
  </si>
  <si>
    <t>O. Atwine</t>
  </si>
  <si>
    <t>U. Siziba</t>
  </si>
  <si>
    <t>S. Ibraimo</t>
  </si>
  <si>
    <t>S. Sande</t>
  </si>
  <si>
    <t>U. Woo</t>
  </si>
  <si>
    <t>F. Nasasira</t>
  </si>
  <si>
    <t>L. Antwi</t>
  </si>
  <si>
    <t>Z. Fabre</t>
  </si>
  <si>
    <t>R. Ferretti</t>
  </si>
  <si>
    <t>C. Simi?</t>
  </si>
  <si>
    <t>D. Abiria</t>
  </si>
  <si>
    <t>C. Kalua</t>
  </si>
  <si>
    <t>F. Akongo</t>
  </si>
  <si>
    <t>H. Ziegler</t>
  </si>
  <si>
    <t>K. Roger</t>
  </si>
  <si>
    <t>B. Luki?</t>
  </si>
  <si>
    <t>Running Bigfoots</t>
  </si>
  <si>
    <t>W. Ng</t>
  </si>
  <si>
    <t>J. Abdel</t>
  </si>
  <si>
    <t>C. Kasangaki</t>
  </si>
  <si>
    <t>C. Navarro</t>
  </si>
  <si>
    <t>K. Mpofu</t>
  </si>
  <si>
    <t>X. Nabukalu</t>
  </si>
  <si>
    <t>A. Bondarenko</t>
  </si>
  <si>
    <t>O. Wong</t>
  </si>
  <si>
    <t>U. Yong</t>
  </si>
  <si>
    <t>G. Nadunga</t>
  </si>
  <si>
    <t>E. Mwesigye</t>
  </si>
  <si>
    <t>P. bin Ibrahim</t>
  </si>
  <si>
    <t>N. Mucunguzi</t>
  </si>
  <si>
    <t>U. Nishimura</t>
  </si>
  <si>
    <t>S. Mäkelä</t>
  </si>
  <si>
    <t>G. Gentile</t>
  </si>
  <si>
    <t>V. Handayani</t>
  </si>
  <si>
    <t>I. Carpentier</t>
  </si>
  <si>
    <t>G. Agustina</t>
  </si>
  <si>
    <t>F. Ngulube</t>
  </si>
  <si>
    <t>X. Muzaki</t>
  </si>
  <si>
    <t>Sassy Knights</t>
  </si>
  <si>
    <t>L. Kimuli</t>
  </si>
  <si>
    <t>G. Varma</t>
  </si>
  <si>
    <t>J. Chan</t>
  </si>
  <si>
    <t>K. Byakatonda</t>
  </si>
  <si>
    <t>Q. Alonso</t>
  </si>
  <si>
    <t>T. Nalugo</t>
  </si>
  <si>
    <t>A. binti Zakaria</t>
  </si>
  <si>
    <t>S. Baig</t>
  </si>
  <si>
    <t>F. Rozman</t>
  </si>
  <si>
    <t>K. Benhamou</t>
  </si>
  <si>
    <t>K. Vogel</t>
  </si>
  <si>
    <t>L. Ibrahimovi?</t>
  </si>
  <si>
    <t>M. Acola</t>
  </si>
  <si>
    <t>F. Magaia</t>
  </si>
  <si>
    <t>H. Abe</t>
  </si>
  <si>
    <t>L. Nakalembe</t>
  </si>
  <si>
    <t>G. Alali</t>
  </si>
  <si>
    <t>I. Kisitu</t>
  </si>
  <si>
    <t>M. Sseguya</t>
  </si>
  <si>
    <t>F. Lukyamuzi</t>
  </si>
  <si>
    <t>J. Kayendeke</t>
  </si>
  <si>
    <t>P. Ngamita</t>
  </si>
  <si>
    <t>Y. Arinitwe</t>
  </si>
  <si>
    <t>J. Poto?nik</t>
  </si>
  <si>
    <t>K. Deng</t>
  </si>
  <si>
    <t>C. Said</t>
  </si>
  <si>
    <t>J. Pradhan</t>
  </si>
  <si>
    <t>R. Tumusiime</t>
  </si>
  <si>
    <t>V. Phung</t>
  </si>
  <si>
    <t>I. Leibowitz</t>
  </si>
  <si>
    <t>Screaming Ramblers</t>
  </si>
  <si>
    <t>K. Asadi</t>
  </si>
  <si>
    <t>A. O'Connor</t>
  </si>
  <si>
    <t>B. Binder</t>
  </si>
  <si>
    <t>E. Miyamoto</t>
  </si>
  <si>
    <t>G. Magaya</t>
  </si>
  <si>
    <t>O. Gatti</t>
  </si>
  <si>
    <t>S. Kule</t>
  </si>
  <si>
    <t>T. Haim</t>
  </si>
  <si>
    <t>Q. Amanya</t>
  </si>
  <si>
    <t>Hazi Kimar</t>
  </si>
  <si>
    <t>H. Namwase</t>
  </si>
  <si>
    <t>S. Nyathi</t>
  </si>
  <si>
    <t>D. Mugisa</t>
  </si>
  <si>
    <t>C. Ismail</t>
  </si>
  <si>
    <t>M. Ategeka</t>
  </si>
  <si>
    <t>I. Suleman</t>
  </si>
  <si>
    <t>Central Badad</t>
  </si>
  <si>
    <t>Q. Kobusinge</t>
  </si>
  <si>
    <t>F. Mbale</t>
  </si>
  <si>
    <t>F. Ohana</t>
  </si>
  <si>
    <t>H. Tukamuhebwa</t>
  </si>
  <si>
    <t>I. Okiror</t>
  </si>
  <si>
    <t>K. Kaunda</t>
  </si>
  <si>
    <t>Q. Muwanguzi</t>
  </si>
  <si>
    <t>Q. Pellegrino</t>
  </si>
  <si>
    <t>S. Wimmer</t>
  </si>
  <si>
    <t>L. Odur</t>
  </si>
  <si>
    <t>N. Kumar</t>
  </si>
  <si>
    <t>U. Kizito</t>
  </si>
  <si>
    <t>R. Lambert</t>
  </si>
  <si>
    <t>C. Machingura</t>
  </si>
  <si>
    <t>Serious Magicians</t>
  </si>
  <si>
    <t>G. Riva</t>
  </si>
  <si>
    <t>L. Khonje</t>
  </si>
  <si>
    <t>P. Okoth</t>
  </si>
  <si>
    <t>V. Ang</t>
  </si>
  <si>
    <t>X. Ayugi</t>
  </si>
  <si>
    <t>P. Paterson</t>
  </si>
  <si>
    <t>F. Nakalema</t>
  </si>
  <si>
    <t>G. Mussa</t>
  </si>
  <si>
    <t>H. Mancini</t>
  </si>
  <si>
    <t>Z. Amito</t>
  </si>
  <si>
    <t>E. Mudzingwa</t>
  </si>
  <si>
    <t>D. Jena</t>
  </si>
  <si>
    <t>H. Kikuchi</t>
  </si>
  <si>
    <t>J. Maneno</t>
  </si>
  <si>
    <t>W. Ofori</t>
  </si>
  <si>
    <t>C. Musana</t>
  </si>
  <si>
    <t>R. Hall</t>
  </si>
  <si>
    <t>C. Luká?</t>
  </si>
  <si>
    <t>D. De Jong</t>
  </si>
  <si>
    <t>F. Sow</t>
  </si>
  <si>
    <t>I. Cheong</t>
  </si>
  <si>
    <t>R. Chandia</t>
  </si>
  <si>
    <t>T. Vidmar</t>
  </si>
  <si>
    <t>X. Owori</t>
  </si>
  <si>
    <t>F. Salifu</t>
  </si>
  <si>
    <t>D. Horn</t>
  </si>
  <si>
    <t>Swift Bison</t>
  </si>
  <si>
    <t>H. Jovanovi?</t>
  </si>
  <si>
    <t>C. Najafi</t>
  </si>
  <si>
    <t>N. Kasangaki</t>
  </si>
  <si>
    <t>E. Bukar</t>
  </si>
  <si>
    <t>A. Muller</t>
  </si>
  <si>
    <t>E. Balog</t>
  </si>
  <si>
    <t>H. Kajumba</t>
  </si>
  <si>
    <t>Q. Namazzi</t>
  </si>
  <si>
    <t>R. Ueta</t>
  </si>
  <si>
    <t>C. Popescu</t>
  </si>
  <si>
    <t>N. bin Sulaiman</t>
  </si>
  <si>
    <t>I. Kiiza</t>
  </si>
  <si>
    <t>Q. Fernandes</t>
  </si>
  <si>
    <t>J. Elsayed</t>
  </si>
  <si>
    <t>O. Nabunya</t>
  </si>
  <si>
    <t>G. Taruvinga</t>
  </si>
  <si>
    <t>Y. Nakkazi</t>
  </si>
  <si>
    <t>B. Reyes</t>
  </si>
  <si>
    <t>Esian Republic</t>
  </si>
  <si>
    <t>B. Tong</t>
  </si>
  <si>
    <t>G. Namuganza</t>
  </si>
  <si>
    <t>W. Ghosh</t>
  </si>
  <si>
    <t>B. Kwek</t>
  </si>
  <si>
    <t>E. Obbo</t>
  </si>
  <si>
    <t>K. Mukwaya</t>
  </si>
  <si>
    <t>L. Kagoya</t>
  </si>
  <si>
    <t>S. Nakasi</t>
  </si>
  <si>
    <t>O. Alon</t>
  </si>
  <si>
    <t>Swift Marauders</t>
  </si>
  <si>
    <t>D. Gauthier</t>
  </si>
  <si>
    <t>B. Ogwang</t>
  </si>
  <si>
    <t>E. Giraud</t>
  </si>
  <si>
    <t>G. Rizzo</t>
  </si>
  <si>
    <t>Q. Kayondo</t>
  </si>
  <si>
    <t>S. Jimoh</t>
  </si>
  <si>
    <t>Z. Maneno</t>
  </si>
  <si>
    <t>Q. Tng</t>
  </si>
  <si>
    <t>D. Akugizibwe</t>
  </si>
  <si>
    <t>F. Rosario</t>
  </si>
  <si>
    <t>S. Dlamini</t>
  </si>
  <si>
    <t>F. Harutyunyan</t>
  </si>
  <si>
    <t>E. Chebet</t>
  </si>
  <si>
    <t>L. Maleki</t>
  </si>
  <si>
    <t>I. Castro</t>
  </si>
  <si>
    <t>V. Yohane</t>
  </si>
  <si>
    <t>C. Nanyonga</t>
  </si>
  <si>
    <t>Z. Muratovi?</t>
  </si>
  <si>
    <t>Y. Sunday</t>
  </si>
  <si>
    <t>Northern Ramo Rastemoa</t>
  </si>
  <si>
    <t>K. Darawshi</t>
  </si>
  <si>
    <t>V. Vincent</t>
  </si>
  <si>
    <t>I. Nalweyiso</t>
  </si>
  <si>
    <t>T. Marufu</t>
  </si>
  <si>
    <t>Y. Norouzi</t>
  </si>
  <si>
    <t>I. Moreau</t>
  </si>
  <si>
    <t>D. Bagheri</t>
  </si>
  <si>
    <t>F. Obua</t>
  </si>
  <si>
    <t>L. Bergmann</t>
  </si>
  <si>
    <t>Y. Atuheire</t>
  </si>
  <si>
    <t>I. Manuel</t>
  </si>
  <si>
    <t>Ultimate Penguins</t>
  </si>
  <si>
    <t>B. Turinawe</t>
  </si>
  <si>
    <t>H. Nieminen</t>
  </si>
  <si>
    <t>L. Alqahtani</t>
  </si>
  <si>
    <t>L. Olsson</t>
  </si>
  <si>
    <t>U. Ahebwa</t>
  </si>
  <si>
    <t>O. Farkas</t>
  </si>
  <si>
    <t>G. Mishra</t>
  </si>
  <si>
    <t>P. Kralj</t>
  </si>
  <si>
    <t>U. Jansons</t>
  </si>
  <si>
    <t>G. Chu</t>
  </si>
  <si>
    <t>T. Amer</t>
  </si>
  <si>
    <t>K. Jao,</t>
  </si>
  <si>
    <t>O. Hamdan</t>
  </si>
  <si>
    <t>U. Lang</t>
  </si>
  <si>
    <t>I. Mwale</t>
  </si>
  <si>
    <t>C. Sung</t>
  </si>
  <si>
    <t>L. Kimbugwe</t>
  </si>
  <si>
    <t>B. Mabika</t>
  </si>
  <si>
    <t>C. Cudjoe</t>
  </si>
  <si>
    <t>N. Picard</t>
  </si>
  <si>
    <t>I. Tukahirwa</t>
  </si>
  <si>
    <t>Z. Hansson</t>
  </si>
  <si>
    <t>G. Matei</t>
  </si>
  <si>
    <t>M. Nanzala</t>
  </si>
  <si>
    <t>R. Adamu</t>
  </si>
  <si>
    <t>C. Kakayi</t>
  </si>
  <si>
    <t>RFL</t>
  </si>
  <si>
    <t>Black Coyotes</t>
  </si>
  <si>
    <t>T. Candia</t>
  </si>
  <si>
    <t>C. Tukamushaba</t>
  </si>
  <si>
    <t>K. Shibata</t>
  </si>
  <si>
    <t>Q. bin Ismail</t>
  </si>
  <si>
    <t>T. Larsson</t>
  </si>
  <si>
    <t>T. Okoro</t>
  </si>
  <si>
    <t>S. Rizzo</t>
  </si>
  <si>
    <t>I. Tabu</t>
  </si>
  <si>
    <t>K. Kazlo?</t>
  </si>
  <si>
    <t>W. Martinez</t>
  </si>
  <si>
    <t>V. Meijer, Meyer</t>
  </si>
  <si>
    <t>B. Madondo</t>
  </si>
  <si>
    <t>D. Makumbi</t>
  </si>
  <si>
    <t>A. Khainza</t>
  </si>
  <si>
    <t>H. Peh</t>
  </si>
  <si>
    <t>F. Chin</t>
  </si>
  <si>
    <t>I. Fong</t>
  </si>
  <si>
    <t>O. Wanjala</t>
  </si>
  <si>
    <t>Q. Wang</t>
  </si>
  <si>
    <t>H. Che</t>
  </si>
  <si>
    <t>S. Nabasa</t>
  </si>
  <si>
    <t>M. Arifin</t>
  </si>
  <si>
    <t>K. Mawanda</t>
  </si>
  <si>
    <t>A. Hasibuan</t>
  </si>
  <si>
    <t>Educated Avengers</t>
  </si>
  <si>
    <t>L. Tambala</t>
  </si>
  <si>
    <t>S. Hashemi</t>
  </si>
  <si>
    <t>T. Audu</t>
  </si>
  <si>
    <t>V. Mansoor</t>
  </si>
  <si>
    <t>U. Quaye</t>
  </si>
  <si>
    <t>G. Kou</t>
  </si>
  <si>
    <t>I. Y?ld?r?m</t>
  </si>
  <si>
    <t>H. Ebrahimi</t>
  </si>
  <si>
    <t>N. Chaw</t>
  </si>
  <si>
    <t>W. Barbieri</t>
  </si>
  <si>
    <t>X. Thomas</t>
  </si>
  <si>
    <t>F. Ithungu</t>
  </si>
  <si>
    <t>C. Kabagambe</t>
  </si>
  <si>
    <t>C. Lum</t>
  </si>
  <si>
    <t>J. López</t>
  </si>
  <si>
    <t>K. Ramos</t>
  </si>
  <si>
    <t>S. Razaee</t>
  </si>
  <si>
    <t>X. Masaba</t>
  </si>
  <si>
    <t>T. Achan</t>
  </si>
  <si>
    <t>Y. Nkhata</t>
  </si>
  <si>
    <t>Z. Bibi</t>
  </si>
  <si>
    <t>Golden Cadets</t>
  </si>
  <si>
    <t>F. Namukasa</t>
  </si>
  <si>
    <t>J. Jackson</t>
  </si>
  <si>
    <t>P. Dahiru</t>
  </si>
  <si>
    <t>Y. Alzahrani</t>
  </si>
  <si>
    <t>N. Singh</t>
  </si>
  <si>
    <t>G. Oduro</t>
  </si>
  <si>
    <t>D. Piras</t>
  </si>
  <si>
    <t>E. Ivano?</t>
  </si>
  <si>
    <t>K. Kuok</t>
  </si>
  <si>
    <t>T. Darawshi</t>
  </si>
  <si>
    <t>A. Perez</t>
  </si>
  <si>
    <t>K. Atto</t>
  </si>
  <si>
    <t>B. Elbaz</t>
  </si>
  <si>
    <t>I. Nakimbugwe</t>
  </si>
  <si>
    <t>I. Ndebele</t>
  </si>
  <si>
    <t>K. Cheung</t>
  </si>
  <si>
    <t>U. Tuhaise</t>
  </si>
  <si>
    <t>F. Musa</t>
  </si>
  <si>
    <t>M. Bahri</t>
  </si>
  <si>
    <t>A. Koh</t>
  </si>
  <si>
    <t>A. Mandlate</t>
  </si>
  <si>
    <t>B. Munemo</t>
  </si>
  <si>
    <t>C. Owere</t>
  </si>
  <si>
    <t>F. Johnston</t>
  </si>
  <si>
    <t>O. Nyandoro</t>
  </si>
  <si>
    <t>U. Feng</t>
  </si>
  <si>
    <t>G. Kiggundu</t>
  </si>
  <si>
    <t>Great Pandas</t>
  </si>
  <si>
    <t>B. Omirambe</t>
  </si>
  <si>
    <t>E. Nyirenda</t>
  </si>
  <si>
    <t>M. Chia</t>
  </si>
  <si>
    <t>M. Kyakimwa</t>
  </si>
  <si>
    <t>U. Nakidde</t>
  </si>
  <si>
    <t>U. Sorrentino</t>
  </si>
  <si>
    <t>Y. Lakatos</t>
  </si>
  <si>
    <t>S. Fontana</t>
  </si>
  <si>
    <t>J. Schreiber</t>
  </si>
  <si>
    <t>N. Salazar</t>
  </si>
  <si>
    <t>Q. Nyangoma</t>
  </si>
  <si>
    <t>X. Petersen</t>
  </si>
  <si>
    <t>H. Jiu</t>
  </si>
  <si>
    <t>C. Lovri?</t>
  </si>
  <si>
    <t>K. Hoe</t>
  </si>
  <si>
    <t>I. Issah</t>
  </si>
  <si>
    <t>P. Mafabi</t>
  </si>
  <si>
    <t>V. Bellini</t>
  </si>
  <si>
    <t>X. Sharma</t>
  </si>
  <si>
    <t>T. Kabonesa</t>
  </si>
  <si>
    <t>P. Chari</t>
  </si>
  <si>
    <t>V. Mutasa</t>
  </si>
  <si>
    <t>H. Mande</t>
  </si>
  <si>
    <t>Mad Cardinals</t>
  </si>
  <si>
    <t>A. Juki?</t>
  </si>
  <si>
    <t>G. Koren</t>
  </si>
  <si>
    <t>M. Beck</t>
  </si>
  <si>
    <t>N. binti Sulaiman</t>
  </si>
  <si>
    <t>Q. Sano</t>
  </si>
  <si>
    <t>W. Addai</t>
  </si>
  <si>
    <t>Z. Milani</t>
  </si>
  <si>
    <t>Y. Boyer</t>
  </si>
  <si>
    <t>G. Lamwaka</t>
  </si>
  <si>
    <t>Q. Onzima</t>
  </si>
  <si>
    <t>Y. Imai</t>
  </si>
  <si>
    <t>B. Ssenyonga</t>
  </si>
  <si>
    <t>G. Simango</t>
  </si>
  <si>
    <t>B. Ntege</t>
  </si>
  <si>
    <t>V. Longoli</t>
  </si>
  <si>
    <t>F. Zieli?ski</t>
  </si>
  <si>
    <t>D. Nantumbwe</t>
  </si>
  <si>
    <t>G. Samuel</t>
  </si>
  <si>
    <t>V. Zhao</t>
  </si>
  <si>
    <t>G. Hou</t>
  </si>
  <si>
    <t>K. Castillo</t>
  </si>
  <si>
    <t>Q. Gruber</t>
  </si>
  <si>
    <t>D. Bengtsson</t>
  </si>
  <si>
    <t>J. Kataike</t>
  </si>
  <si>
    <t>O. Nambafu</t>
  </si>
  <si>
    <t>H. Sinaga</t>
  </si>
  <si>
    <t>Marvelous Coyotes</t>
  </si>
  <si>
    <t>J. De Luca</t>
  </si>
  <si>
    <t>X. Haji</t>
  </si>
  <si>
    <t>B. Abdi</t>
  </si>
  <si>
    <t>S. Rostami</t>
  </si>
  <si>
    <t>E. Naik</t>
  </si>
  <si>
    <t>J. Wulandari</t>
  </si>
  <si>
    <t>M. As</t>
  </si>
  <si>
    <t>O. Atim</t>
  </si>
  <si>
    <t>L. Tu</t>
  </si>
  <si>
    <t>G. Vidal</t>
  </si>
  <si>
    <t>F. Kazembe</t>
  </si>
  <si>
    <t>T. Aguti</t>
  </si>
  <si>
    <t>B. Sugawara</t>
  </si>
  <si>
    <t>J. Singini</t>
  </si>
  <si>
    <t>J. Nakano</t>
  </si>
  <si>
    <t>T. Kamugisha</t>
  </si>
  <si>
    <t>Y. Draru</t>
  </si>
  <si>
    <t>A. Kuhn</t>
  </si>
  <si>
    <t>E. Zoabi</t>
  </si>
  <si>
    <t>T. Nakirijja</t>
  </si>
  <si>
    <t>C. De Angelis</t>
  </si>
  <si>
    <t>A. Lefevre</t>
  </si>
  <si>
    <t>C. Koo</t>
  </si>
  <si>
    <t>Walking Runners</t>
  </si>
  <si>
    <t>O. Kasaija</t>
  </si>
  <si>
    <t>R. Obi</t>
  </si>
  <si>
    <t>J. Nakigudde</t>
  </si>
  <si>
    <t>P. Sharon</t>
  </si>
  <si>
    <t>F. Mishra</t>
  </si>
  <si>
    <t>S. Anyait</t>
  </si>
  <si>
    <t>U. Kojima</t>
  </si>
  <si>
    <t>F. Ncube</t>
  </si>
  <si>
    <t>F. Zeng</t>
  </si>
  <si>
    <t>A. Amito</t>
  </si>
  <si>
    <t>I. Atuheire</t>
  </si>
  <si>
    <t>C. Ferhatovi?</t>
  </si>
  <si>
    <t>Q. Zyu</t>
  </si>
  <si>
    <t>F. Aliganyira</t>
  </si>
  <si>
    <t>V. Taheri</t>
  </si>
  <si>
    <t>Y. Anguyo</t>
  </si>
  <si>
    <t>I. Lukwago</t>
  </si>
  <si>
    <t>J. Graham</t>
  </si>
  <si>
    <t>K. Van den Berg *</t>
  </si>
  <si>
    <t>G. Muchemwa</t>
  </si>
  <si>
    <t>I. Mulondo</t>
  </si>
  <si>
    <t>B. Ayuba</t>
  </si>
  <si>
    <t>M. Obadiah</t>
  </si>
  <si>
    <t>D. Bergmann</t>
  </si>
  <si>
    <t>Wild Hornets</t>
  </si>
  <si>
    <t>E. Koç</t>
  </si>
  <si>
    <t>E. Meiyr</t>
  </si>
  <si>
    <t>F. Mahachi</t>
  </si>
  <si>
    <t>R. Taketa</t>
  </si>
  <si>
    <t>W. Guo</t>
  </si>
  <si>
    <t>W. Yeoh</t>
  </si>
  <si>
    <t>F. Ajio</t>
  </si>
  <si>
    <t>P. Delgado</t>
  </si>
  <si>
    <t>E. Alowo</t>
  </si>
  <si>
    <t>G. Mandaza</t>
  </si>
  <si>
    <t>D. Nasser</t>
  </si>
  <si>
    <t>A. Tindimwebwa</t>
  </si>
  <si>
    <t>E. Miyazaki</t>
  </si>
  <si>
    <t>O. Contreras</t>
  </si>
  <si>
    <t>S. Nyarko</t>
  </si>
  <si>
    <t>C. Mitrovi?</t>
  </si>
  <si>
    <t>H. Amade</t>
  </si>
  <si>
    <t>Z. Iqbal</t>
  </si>
  <si>
    <t>D. John</t>
  </si>
  <si>
    <t>Q. Hor</t>
  </si>
  <si>
    <t>Y. Rabinovitch</t>
  </si>
  <si>
    <t>D. Kikuchi</t>
  </si>
  <si>
    <t>Z. ?no</t>
  </si>
  <si>
    <t>W. Nabatanzi</t>
  </si>
  <si>
    <t>K. Gonçalves</t>
  </si>
  <si>
    <t>G. Bellini</t>
  </si>
  <si>
    <t>P. Robinson</t>
  </si>
  <si>
    <t>R. Matovu</t>
  </si>
  <si>
    <t>F. Kembabazi</t>
  </si>
  <si>
    <t>F. Lieu</t>
  </si>
  <si>
    <t>T. Barigye</t>
  </si>
  <si>
    <t>U. Ban</t>
  </si>
  <si>
    <t>U. Rodriguês</t>
  </si>
  <si>
    <t>W. Swee</t>
  </si>
  <si>
    <t>M. Nkhata</t>
  </si>
  <si>
    <t>A. Tayebwa</t>
  </si>
  <si>
    <t>D. Chen</t>
  </si>
  <si>
    <t>U. Kaahwa</t>
  </si>
  <si>
    <t>J. Namatovu</t>
  </si>
  <si>
    <t>L. Amadu</t>
  </si>
  <si>
    <t>U. Guerin</t>
  </si>
  <si>
    <t>G. Hartmann</t>
  </si>
  <si>
    <t>A. Olobo</t>
  </si>
  <si>
    <t>D. Yusof</t>
  </si>
  <si>
    <t>A. Popescu</t>
  </si>
  <si>
    <t>X. Yau</t>
  </si>
  <si>
    <t>N. Bondarenko</t>
  </si>
  <si>
    <t>Y. Nabulo</t>
  </si>
  <si>
    <t>J. Rolland</t>
  </si>
  <si>
    <t>E. Ruzvidzo</t>
  </si>
  <si>
    <t>I. Kabagenyi</t>
  </si>
  <si>
    <t>X. Nazari</t>
  </si>
  <si>
    <t>P. Tetteh</t>
  </si>
  <si>
    <t>G. Tukwasibwe</t>
  </si>
  <si>
    <t>H. Ochan</t>
  </si>
  <si>
    <t>S. Peretz</t>
  </si>
  <si>
    <t>Q. Majawa</t>
  </si>
  <si>
    <t>C. Leroy</t>
  </si>
  <si>
    <t>J. Mukalazi</t>
  </si>
  <si>
    <t>T. Nagujja</t>
  </si>
  <si>
    <t>R. Schubert</t>
  </si>
  <si>
    <t>Q. Annan</t>
  </si>
  <si>
    <t>S. Mbewe</t>
  </si>
  <si>
    <t>P. Johansson</t>
  </si>
  <si>
    <t>N. Koz?owski</t>
  </si>
  <si>
    <t>C. Magombo</t>
  </si>
  <si>
    <t>P. Musiime</t>
  </si>
  <si>
    <t>J. Hakim</t>
  </si>
  <si>
    <t>J. Tse</t>
  </si>
  <si>
    <t>W. Alves</t>
  </si>
  <si>
    <t>C. Joly</t>
  </si>
  <si>
    <t>S. Aslan</t>
  </si>
  <si>
    <t>B. Supriatna</t>
  </si>
  <si>
    <t>Z. Alupo</t>
  </si>
  <si>
    <t>Weak Tornadoes</t>
  </si>
  <si>
    <t>J. Tsan</t>
  </si>
  <si>
    <t>Z. Kituyi</t>
  </si>
  <si>
    <t>D. Mo</t>
  </si>
  <si>
    <t>S. Wafula</t>
  </si>
  <si>
    <t>H. Makoni</t>
  </si>
  <si>
    <t>T. Teo</t>
  </si>
  <si>
    <t>G. Cossa</t>
  </si>
  <si>
    <t>S. Rahmani</t>
  </si>
  <si>
    <t>X. Emmanuel</t>
  </si>
  <si>
    <t>E. Saka</t>
  </si>
  <si>
    <t>F. Namajja</t>
  </si>
  <si>
    <t>X. V?tols</t>
  </si>
  <si>
    <t>M. Iqbal</t>
  </si>
  <si>
    <t>E. binti Ismail</t>
  </si>
  <si>
    <t>M. Amsalem</t>
  </si>
  <si>
    <t>A. Karlsson</t>
  </si>
  <si>
    <t>L. Kawuma</t>
  </si>
  <si>
    <t>V. Al-Harbi</t>
  </si>
  <si>
    <t>F. Hughes</t>
  </si>
  <si>
    <t>U. Alshehri</t>
  </si>
  <si>
    <t>O. Takeda</t>
  </si>
  <si>
    <t>T. Jabarin</t>
  </si>
  <si>
    <t>Z. Basile</t>
  </si>
  <si>
    <t>Y. Manuel</t>
  </si>
  <si>
    <t>C. Asiku</t>
  </si>
  <si>
    <t>A. Fekete</t>
  </si>
  <si>
    <t>I. Ndoro</t>
  </si>
  <si>
    <t>Z. Musenero</t>
  </si>
  <si>
    <t>B. Ban</t>
  </si>
  <si>
    <t>I. Berg</t>
  </si>
  <si>
    <t>Tito Mia</t>
  </si>
  <si>
    <t>L. Alanyo</t>
  </si>
  <si>
    <t>T. Okello</t>
  </si>
  <si>
    <t>W. Kuhn</t>
  </si>
  <si>
    <t>J. Leng</t>
  </si>
  <si>
    <t>S. bin Ramli</t>
  </si>
  <si>
    <t>K. Kyosiimire</t>
  </si>
  <si>
    <t>M. Reilly</t>
  </si>
  <si>
    <t>J. Testa</t>
  </si>
  <si>
    <t>D. Taniguchi</t>
  </si>
  <si>
    <t>Z. Hasna</t>
  </si>
  <si>
    <t>V. Amini</t>
  </si>
  <si>
    <t>P. Atukwatse</t>
  </si>
  <si>
    <t>E. Apiyo</t>
  </si>
  <si>
    <t>B. Okyere</t>
  </si>
  <si>
    <t>J. Lorenz</t>
  </si>
  <si>
    <t>K. Van der Meer</t>
  </si>
  <si>
    <t>K. Imai</t>
  </si>
  <si>
    <t>U. Yamasaki</t>
  </si>
  <si>
    <t>S. binti Othman</t>
  </si>
  <si>
    <t>U. Sun</t>
  </si>
  <si>
    <t>T. Muhumuza</t>
  </si>
  <si>
    <t>C. Mashiri</t>
  </si>
  <si>
    <t>K. Ahimbisibwe</t>
  </si>
  <si>
    <t>O. Chelimo</t>
  </si>
  <si>
    <t>A. Lamunu</t>
  </si>
  <si>
    <t>W. Nantale</t>
  </si>
  <si>
    <t>H. Taniguchi</t>
  </si>
  <si>
    <t>J. Bah</t>
  </si>
  <si>
    <t>T. Mugoya</t>
  </si>
  <si>
    <t>H. Kovács</t>
  </si>
  <si>
    <t>A. Namataka</t>
  </si>
  <si>
    <t>Mean Colts</t>
  </si>
  <si>
    <t>D. Kugonza</t>
  </si>
  <si>
    <t>K. Kao</t>
  </si>
  <si>
    <t>M. Guma</t>
  </si>
  <si>
    <t>U. Francisco</t>
  </si>
  <si>
    <t>V. Chauke</t>
  </si>
  <si>
    <t>K. Nanyonjo</t>
  </si>
  <si>
    <t>C. Nurjanah</t>
  </si>
  <si>
    <t>C. Oloya</t>
  </si>
  <si>
    <t>M. Heinonen</t>
  </si>
  <si>
    <t>Q. Turinawe</t>
  </si>
  <si>
    <t>E. Tahirovi?</t>
  </si>
  <si>
    <t>S. Lombardo</t>
  </si>
  <si>
    <t>J. Ogawa</t>
  </si>
  <si>
    <t>A. Chipeta</t>
  </si>
  <si>
    <t>A. ?engi?</t>
  </si>
  <si>
    <t>B. Grabowski</t>
  </si>
  <si>
    <t>Q. Messina</t>
  </si>
  <si>
    <t>V. Foong</t>
  </si>
  <si>
    <t>Z. Robin</t>
  </si>
  <si>
    <t>V. Apio</t>
  </si>
  <si>
    <t>F. Sepp</t>
  </si>
  <si>
    <t>Mean Poets</t>
  </si>
  <si>
    <t>G. Bernardi</t>
  </si>
  <si>
    <t>J. Driwaru</t>
  </si>
  <si>
    <t>L. Masson</t>
  </si>
  <si>
    <t>L. Namugaya</t>
  </si>
  <si>
    <t>Q. Nakintu</t>
  </si>
  <si>
    <t>R. Okoye</t>
  </si>
  <si>
    <t>K. Koskinen</t>
  </si>
  <si>
    <t>New Rapore</t>
  </si>
  <si>
    <t>D. Günther</t>
  </si>
  <si>
    <t>H. Suleiman</t>
  </si>
  <si>
    <t>R. Lor</t>
  </si>
  <si>
    <t>E. Kaweesi</t>
  </si>
  <si>
    <t>X. Ngwenya</t>
  </si>
  <si>
    <t>A. Tusingwire</t>
  </si>
  <si>
    <t>M. Musenero</t>
  </si>
  <si>
    <t>N. Soto</t>
  </si>
  <si>
    <t>U. Tan</t>
  </si>
  <si>
    <t>A. Suboti?</t>
  </si>
  <si>
    <t>T. Bonabana</t>
  </si>
  <si>
    <t>O. Majhi</t>
  </si>
  <si>
    <t>W. Muwanga</t>
  </si>
  <si>
    <t>G. Shah</t>
  </si>
  <si>
    <t>B. Rubio</t>
  </si>
  <si>
    <t>H. Hovhannisyan</t>
  </si>
  <si>
    <t>C. Prakash</t>
  </si>
  <si>
    <t>V. Thakor</t>
  </si>
  <si>
    <t>E. Akwii</t>
  </si>
  <si>
    <t>K. Katongole</t>
  </si>
  <si>
    <t>G. Leclercq</t>
  </si>
  <si>
    <t>P. Hakim</t>
  </si>
  <si>
    <t>B. Amin</t>
  </si>
  <si>
    <t>Z. Patel</t>
  </si>
  <si>
    <t>B. Simango</t>
  </si>
  <si>
    <t>Q. Ueda</t>
  </si>
  <si>
    <t>T. Y?ld?z</t>
  </si>
  <si>
    <t>D. Kyambadde</t>
  </si>
  <si>
    <t>B. Miyasaki</t>
  </si>
  <si>
    <t>K. Wo?niak</t>
  </si>
  <si>
    <t>M. Galli</t>
  </si>
  <si>
    <t>J. Lunkuse</t>
  </si>
  <si>
    <t>T. Khaukha</t>
  </si>
  <si>
    <t>E. Pang</t>
  </si>
  <si>
    <t>O. Amanyire</t>
  </si>
  <si>
    <t>R. Mujuni</t>
  </si>
  <si>
    <t>G. Debnath</t>
  </si>
  <si>
    <t>N. Masango</t>
  </si>
  <si>
    <t>Z. Katusiime</t>
  </si>
  <si>
    <t>J. Schuster</t>
  </si>
  <si>
    <t>Y. Khatun</t>
  </si>
  <si>
    <t>A. Tushabomwe</t>
  </si>
  <si>
    <t>J. Chukwu</t>
  </si>
  <si>
    <t>J. Sembiring</t>
  </si>
  <si>
    <t>O. Muwonge</t>
  </si>
  <si>
    <t>P. Otoo</t>
  </si>
  <si>
    <t>E. Maulana</t>
  </si>
  <si>
    <t>G. Nugroho</t>
  </si>
  <si>
    <t>B. Bos</t>
  </si>
  <si>
    <t>X. Akol</t>
  </si>
  <si>
    <t>Y. Fong</t>
  </si>
  <si>
    <t>C. Shumba</t>
  </si>
  <si>
    <t>F. Bizjak</t>
  </si>
  <si>
    <t>Z. Lefevre</t>
  </si>
  <si>
    <t>Y. Goh</t>
  </si>
  <si>
    <t>H. Karjalainen</t>
  </si>
  <si>
    <t>J. Ssemanda</t>
  </si>
  <si>
    <t>E. Becker</t>
  </si>
  <si>
    <t>O. Ali</t>
  </si>
  <si>
    <t>S. Chelangat</t>
  </si>
  <si>
    <t>K. Golan</t>
  </si>
  <si>
    <t>W. Salamah</t>
  </si>
  <si>
    <t>R. binti Mohamed</t>
  </si>
  <si>
    <t>D. Cauhan</t>
  </si>
  <si>
    <t>Q. Muhammed</t>
  </si>
  <si>
    <t>T. Tóth</t>
  </si>
  <si>
    <t>J. Odeke</t>
  </si>
  <si>
    <t>L. Sichali</t>
  </si>
  <si>
    <t>N. Rebane</t>
  </si>
  <si>
    <t>C. Amoding</t>
  </si>
  <si>
    <t>B. Asamoah</t>
  </si>
  <si>
    <t>C. Sagal</t>
  </si>
  <si>
    <t>M. Okumu</t>
  </si>
  <si>
    <t>Y. Makavan</t>
  </si>
  <si>
    <t>H. Mphande</t>
  </si>
  <si>
    <t>C. Kazibwe</t>
  </si>
  <si>
    <t>N. Ferhatovi?</t>
  </si>
  <si>
    <t>A. Núñez</t>
  </si>
  <si>
    <t>Y. Salminen</t>
  </si>
  <si>
    <t>M. Sardar</t>
  </si>
  <si>
    <t>G. ?ahin</t>
  </si>
  <si>
    <t>R. Odur</t>
  </si>
  <si>
    <t>G. Nabasa</t>
  </si>
  <si>
    <t>P. Byarugaba</t>
  </si>
  <si>
    <t>K. Pavi?</t>
  </si>
  <si>
    <t>R. Majoni</t>
  </si>
  <si>
    <t>E. Eliyahu</t>
  </si>
  <si>
    <t>F. Kavalio?</t>
  </si>
  <si>
    <t>D. Vuji?</t>
  </si>
  <si>
    <t>I. Nanangwe</t>
  </si>
  <si>
    <t>D. Atyang</t>
  </si>
  <si>
    <t>R. Nor</t>
  </si>
  <si>
    <t>Z. Ndawula</t>
  </si>
  <si>
    <t>O. Nakisige</t>
  </si>
  <si>
    <t>R. Okwera</t>
  </si>
  <si>
    <t>Y. binti Omar</t>
  </si>
  <si>
    <t>K. Nakazzi</t>
  </si>
  <si>
    <t>O. Isaac</t>
  </si>
  <si>
    <t>G. Baig</t>
  </si>
  <si>
    <t>L. Zamani</t>
  </si>
  <si>
    <t>C. B?rzi?š</t>
  </si>
  <si>
    <t>C. Hu</t>
  </si>
  <si>
    <t>F. Adiru</t>
  </si>
  <si>
    <t>G. Song</t>
  </si>
  <si>
    <t>T. Lwanga</t>
  </si>
  <si>
    <t>D. Hí</t>
  </si>
  <si>
    <t>K. Okwir</t>
  </si>
  <si>
    <t>J. Irawan</t>
  </si>
  <si>
    <t>X. Lubega</t>
  </si>
  <si>
    <t>G. Kasamba</t>
  </si>
  <si>
    <t>J. Yeo</t>
  </si>
  <si>
    <t>F. Shaikh</t>
  </si>
  <si>
    <t>T. Winkler</t>
  </si>
  <si>
    <t>A. Koz?owski</t>
  </si>
  <si>
    <t>U. Mousavi</t>
  </si>
  <si>
    <t>N. Bianco</t>
  </si>
  <si>
    <t>D. Anyango</t>
  </si>
  <si>
    <t>S. Gwenzi</t>
  </si>
  <si>
    <t>M. Ramírez</t>
  </si>
  <si>
    <t>L. Amule</t>
  </si>
  <si>
    <t>B. Murray</t>
  </si>
  <si>
    <t>J. Nakubulwa</t>
  </si>
  <si>
    <t>G. Mbeiza</t>
  </si>
  <si>
    <t>U. Kristiansen</t>
  </si>
  <si>
    <t>T. Hoe</t>
  </si>
  <si>
    <t>I. Nartey</t>
  </si>
  <si>
    <t>G. Chee</t>
  </si>
  <si>
    <t>Deshslands Landdenhai</t>
  </si>
  <si>
    <t>H. Odoi</t>
  </si>
  <si>
    <t>J. Nyondo</t>
  </si>
  <si>
    <t>A. Ross</t>
  </si>
  <si>
    <t>E. Doyle</t>
  </si>
  <si>
    <t>S. Nachum</t>
  </si>
  <si>
    <t>R. Yeko</t>
  </si>
  <si>
    <t>X. Walusimbi</t>
  </si>
  <si>
    <t>B. Nanyunja</t>
  </si>
  <si>
    <t>S. Nassazi</t>
  </si>
  <si>
    <t>F. Apili</t>
  </si>
  <si>
    <t>L. Nakirya</t>
  </si>
  <si>
    <t>Q. Ghoe</t>
  </si>
  <si>
    <t>C. Abbo</t>
  </si>
  <si>
    <t>Y. Dupont</t>
  </si>
  <si>
    <t>T. Nakku</t>
  </si>
  <si>
    <t>C. Nabaggala</t>
  </si>
  <si>
    <t>I. Agwang</t>
  </si>
  <si>
    <t>R. Aguilar</t>
  </si>
  <si>
    <t>E. Namakoye</t>
  </si>
  <si>
    <t>N. Ngabirano</t>
  </si>
  <si>
    <t>J. Faida</t>
  </si>
  <si>
    <t>C. O'Connor</t>
  </si>
  <si>
    <t>L. Owori</t>
  </si>
  <si>
    <t>M. Manda</t>
  </si>
  <si>
    <t>L. Herrera</t>
  </si>
  <si>
    <t>U. Gan</t>
  </si>
  <si>
    <t>I. Achom</t>
  </si>
  <si>
    <t>K. Jabarin</t>
  </si>
  <si>
    <t>O. Kayongo</t>
  </si>
  <si>
    <t>Z. Namatovu</t>
  </si>
  <si>
    <t>W. Mandizvidza</t>
  </si>
  <si>
    <t>K. Anek</t>
  </si>
  <si>
    <t>U. Kumakech</t>
  </si>
  <si>
    <t>U. Alizadeh</t>
  </si>
  <si>
    <t>J. Nahabwe</t>
  </si>
  <si>
    <t>Red Artichokes</t>
  </si>
  <si>
    <t>K. Kibuuka</t>
  </si>
  <si>
    <t>I. Tarigan</t>
  </si>
  <si>
    <t>X. Sulaiman</t>
  </si>
  <si>
    <t>P. Turyatunga</t>
  </si>
  <si>
    <t>L. Namande</t>
  </si>
  <si>
    <t>C. Horvat</t>
  </si>
  <si>
    <t>Z. Tanaka</t>
  </si>
  <si>
    <t>H. Boadu</t>
  </si>
  <si>
    <t>J. Mazur</t>
  </si>
  <si>
    <t>M. Neo</t>
  </si>
  <si>
    <t>R. Nakuya</t>
  </si>
  <si>
    <t>K. Tsui</t>
  </si>
  <si>
    <t>K. Walugembe</t>
  </si>
  <si>
    <t>T. Ayoo</t>
  </si>
  <si>
    <t>N. Sembiring</t>
  </si>
  <si>
    <t>U. Kajumba</t>
  </si>
  <si>
    <t>U. Sani</t>
  </si>
  <si>
    <t>I. Habibi</t>
  </si>
  <si>
    <t>U. Azizi</t>
  </si>
  <si>
    <t>C. Thomas</t>
  </si>
  <si>
    <t>U. Katushabe</t>
  </si>
  <si>
    <t>Ili Siaco</t>
  </si>
  <si>
    <t>P. Mudimba</t>
  </si>
  <si>
    <t>Q. Nantume</t>
  </si>
  <si>
    <t>T. binti Osman</t>
  </si>
  <si>
    <t>B. Umaru</t>
  </si>
  <si>
    <t>I. Campbell</t>
  </si>
  <si>
    <t>V. Wolf</t>
  </si>
  <si>
    <t>A. Ono</t>
  </si>
  <si>
    <t>B. Kalyango</t>
  </si>
  <si>
    <t>F. Santana</t>
  </si>
  <si>
    <t>D. Mészáros</t>
  </si>
  <si>
    <t>G. Kwiatkowski</t>
  </si>
  <si>
    <t>V. Nabukeera</t>
  </si>
  <si>
    <t>D. Musimenta</t>
  </si>
  <si>
    <t>K. De Angelis</t>
  </si>
  <si>
    <t>H. Nandawula</t>
  </si>
  <si>
    <t>L. Bagheri</t>
  </si>
  <si>
    <t>S. Lokol</t>
  </si>
  <si>
    <t>P. Galli</t>
  </si>
  <si>
    <t>L. Kofi</t>
  </si>
  <si>
    <t>X. De Vries</t>
  </si>
  <si>
    <t>B. Sabano</t>
  </si>
  <si>
    <t>C. Kyaligonza</t>
  </si>
  <si>
    <t>U. Kasande</t>
  </si>
  <si>
    <t>Z. Nicolas</t>
  </si>
  <si>
    <t>B. Liang</t>
  </si>
  <si>
    <t>T. Ramos</t>
  </si>
  <si>
    <t>D. Vanags</t>
  </si>
  <si>
    <t>C. Paramar</t>
  </si>
  <si>
    <t>R. Christiansen</t>
  </si>
  <si>
    <t>J. Ojok</t>
  </si>
  <si>
    <t>D. Taaka</t>
  </si>
  <si>
    <t>M. Kyomugisha</t>
  </si>
  <si>
    <t>L. Bitton</t>
  </si>
  <si>
    <t>T. Kowalski</t>
  </si>
  <si>
    <t>L. Mwase</t>
  </si>
  <si>
    <t>T. Mukwaya</t>
  </si>
  <si>
    <t>B. Abalo</t>
  </si>
  <si>
    <t>Q. Khumalo</t>
  </si>
  <si>
    <t>I. Nassiwa</t>
  </si>
  <si>
    <t>O. Arinaitwe</t>
  </si>
  <si>
    <t>S. Sabano</t>
  </si>
  <si>
    <t>T. Mlalazi</t>
  </si>
  <si>
    <t>D. Nabutono</t>
  </si>
  <si>
    <t>H. Asaba</t>
  </si>
  <si>
    <t>K. Stern</t>
  </si>
  <si>
    <t>K. Mugabi</t>
  </si>
  <si>
    <t>L. Oláh</t>
  </si>
  <si>
    <t>K. Amoit</t>
  </si>
  <si>
    <t>Q. Oren</t>
  </si>
  <si>
    <t>J. Sharon</t>
  </si>
  <si>
    <t>G. Aloyo</t>
  </si>
  <si>
    <t>E. Musisi</t>
  </si>
  <si>
    <t>Wicked Gentlefolk</t>
  </si>
  <si>
    <t>M. Addai</t>
  </si>
  <si>
    <t>X. Nyaketcho</t>
  </si>
  <si>
    <t>C. Byrne</t>
  </si>
  <si>
    <t>L. Mensah</t>
  </si>
  <si>
    <t>W. Chue</t>
  </si>
  <si>
    <t>B. Nambuya</t>
  </si>
  <si>
    <t>V. Roger</t>
  </si>
  <si>
    <t>I. Romano</t>
  </si>
  <si>
    <t>D. Ortíz</t>
  </si>
  <si>
    <t>Z. Vilanculos</t>
  </si>
  <si>
    <t>A. Al-Qahtani</t>
  </si>
  <si>
    <t>A. Azmi</t>
  </si>
  <si>
    <t>N. Almeida</t>
  </si>
  <si>
    <t>C. Lim</t>
  </si>
  <si>
    <t>I. Moses</t>
  </si>
  <si>
    <t>P. Namono</t>
  </si>
  <si>
    <t>X. Lopez</t>
  </si>
  <si>
    <t>B. Koskinen</t>
  </si>
  <si>
    <t>F. Yaakv</t>
  </si>
  <si>
    <t>X. Alanazi</t>
  </si>
  <si>
    <t>A. Goossens</t>
  </si>
  <si>
    <t>W. Arifin</t>
  </si>
  <si>
    <t>H. Miyazaki</t>
  </si>
  <si>
    <t>J. Gou</t>
  </si>
  <si>
    <t>J. Hui</t>
  </si>
  <si>
    <t>O. K?rkli?š</t>
  </si>
  <si>
    <t>Coy Catamarans</t>
  </si>
  <si>
    <t>D. Brunner</t>
  </si>
  <si>
    <t>C. Musubika</t>
  </si>
  <si>
    <t>A. Nekesa</t>
  </si>
  <si>
    <t>L. Kyambadde</t>
  </si>
  <si>
    <t>O. Rácz</t>
  </si>
  <si>
    <t>S. Chu</t>
  </si>
  <si>
    <t>C. Haruna</t>
  </si>
  <si>
    <t>Tucamna</t>
  </si>
  <si>
    <t>X. Kabugho</t>
  </si>
  <si>
    <t>Z. Shaikh</t>
  </si>
  <si>
    <t>B. K?l?ç</t>
  </si>
  <si>
    <t>F. Jansen</t>
  </si>
  <si>
    <t>K. Kanyesigye</t>
  </si>
  <si>
    <t>S. Umaru</t>
  </si>
  <si>
    <t>Khstanchi Reabra</t>
  </si>
  <si>
    <t>E. Kutosi</t>
  </si>
  <si>
    <t>A. Nakagawa</t>
  </si>
  <si>
    <t>U. Ocan</t>
  </si>
  <si>
    <t>Y. Ugwu</t>
  </si>
  <si>
    <t>A. Zulu</t>
  </si>
  <si>
    <t>B. Teh</t>
  </si>
  <si>
    <t>D. Andersson</t>
  </si>
  <si>
    <t>P. Mahmoudi</t>
  </si>
  <si>
    <t>P. Narvaez</t>
  </si>
  <si>
    <t>G. Miyasaki</t>
  </si>
  <si>
    <t>X. Ssenyonjo</t>
  </si>
  <si>
    <t>H. Young</t>
  </si>
  <si>
    <t>E. Wabwire</t>
  </si>
  <si>
    <t>Q. Chunga</t>
  </si>
  <si>
    <t>S. Barry</t>
  </si>
  <si>
    <t>I. Zia</t>
  </si>
  <si>
    <t>L. Muñoz</t>
  </si>
  <si>
    <t>R. Lau</t>
  </si>
  <si>
    <t>X. Tembe</t>
  </si>
  <si>
    <t>R. Saad</t>
  </si>
  <si>
    <t>D. Jafari</t>
  </si>
  <si>
    <t>T. Fontaine</t>
  </si>
  <si>
    <t>I. Masson</t>
  </si>
  <si>
    <t>H. Dahan</t>
  </si>
  <si>
    <t>P. Alharbi</t>
  </si>
  <si>
    <t>A. Schumacher</t>
  </si>
  <si>
    <t>N. Cudjoe</t>
  </si>
  <si>
    <t>E. Kiyingi</t>
  </si>
  <si>
    <t>N. Garza</t>
  </si>
  <si>
    <t>P. Bonnet</t>
  </si>
  <si>
    <t>W. Katamba</t>
  </si>
  <si>
    <t>G. Matsika</t>
  </si>
  <si>
    <t>M. Wu</t>
  </si>
  <si>
    <t>K. Othman</t>
  </si>
  <si>
    <t>M. Namusisi</t>
  </si>
  <si>
    <t>B. Bernardi</t>
  </si>
  <si>
    <t>O. Acayo</t>
  </si>
  <si>
    <t>O. Mor</t>
  </si>
  <si>
    <t>N. Cheng</t>
  </si>
  <si>
    <t>D. Chiba</t>
  </si>
  <si>
    <t>Y. Lawan</t>
  </si>
  <si>
    <t>X. Zalwango</t>
  </si>
  <si>
    <t>Y. Oppong</t>
  </si>
  <si>
    <t>H. Akot</t>
  </si>
  <si>
    <t>R. Aisu</t>
  </si>
  <si>
    <t>Q. Martínez</t>
  </si>
  <si>
    <t>I. Chiu</t>
  </si>
  <si>
    <t>U. Anyango</t>
  </si>
  <si>
    <t>X. Kho</t>
  </si>
  <si>
    <t>C. Kirungi</t>
  </si>
  <si>
    <t>U. Morales</t>
  </si>
  <si>
    <t>R. Rossi</t>
  </si>
  <si>
    <t>C. Mukiibi</t>
  </si>
  <si>
    <t>G. Sugawara</t>
  </si>
  <si>
    <t>D. Rahmawati</t>
  </si>
  <si>
    <t>X. O'Neill</t>
  </si>
  <si>
    <t>D. Amoako</t>
  </si>
  <si>
    <t>X. Simi?</t>
  </si>
  <si>
    <t>D. Arinaitwe</t>
  </si>
  <si>
    <t>M. Turyamureba</t>
  </si>
  <si>
    <t>I. Amviko</t>
  </si>
  <si>
    <t>H. Korošec</t>
  </si>
  <si>
    <t>I. Mugerwa</t>
  </si>
  <si>
    <t>O. Zieli?ski</t>
  </si>
  <si>
    <t>G. Oluka</t>
  </si>
  <si>
    <t>B. Awio</t>
  </si>
  <si>
    <t>K. Järvinen</t>
  </si>
  <si>
    <t>O. Ngoma</t>
  </si>
  <si>
    <t>E. Muhereza</t>
  </si>
  <si>
    <t>Y. Turyatemba</t>
  </si>
  <si>
    <t>Y. Nyirongo</t>
  </si>
  <si>
    <t>M. Kabiru</t>
  </si>
  <si>
    <t>B. Owor</t>
  </si>
  <si>
    <t>W. Alghamdi</t>
  </si>
  <si>
    <t>D. Soliman</t>
  </si>
  <si>
    <t>D. Kateregga</t>
  </si>
  <si>
    <t>G. Daud</t>
  </si>
  <si>
    <t>U. Kazembe</t>
  </si>
  <si>
    <t>C. Akullo</t>
  </si>
  <si>
    <t>K. Behera</t>
  </si>
  <si>
    <t>Q. Thakur</t>
  </si>
  <si>
    <t>W. Rusu</t>
  </si>
  <si>
    <t>I. Wenene</t>
  </si>
  <si>
    <t>B. Ková?ik</t>
  </si>
  <si>
    <t>F. Msiska</t>
  </si>
  <si>
    <t>H. Nakate</t>
  </si>
  <si>
    <t>Y. Namutosi</t>
  </si>
  <si>
    <t>J. Nanziri</t>
  </si>
  <si>
    <t>G. Chemutai</t>
  </si>
  <si>
    <t>S. Akiteng</t>
  </si>
  <si>
    <t>R. Danquah</t>
  </si>
  <si>
    <t>B. Y?lmaz</t>
  </si>
  <si>
    <t>X. Sakamoto</t>
  </si>
  <si>
    <t>Rocda Bemoda</t>
  </si>
  <si>
    <t>Q. Oryema</t>
  </si>
  <si>
    <t>C. Grassi</t>
  </si>
  <si>
    <t>J. Mahmoudi</t>
  </si>
  <si>
    <t>E. Nabwami</t>
  </si>
  <si>
    <t>A. White</t>
  </si>
  <si>
    <t>R. Martín</t>
  </si>
  <si>
    <t>P. Anirwoth</t>
  </si>
  <si>
    <t>E. Gou</t>
  </si>
  <si>
    <t>M. Alharbi</t>
  </si>
  <si>
    <t>I. Chawinga</t>
  </si>
  <si>
    <t>G. Omirambe</t>
  </si>
  <si>
    <t>H. Olowo</t>
  </si>
  <si>
    <t>P. Nkomo</t>
  </si>
  <si>
    <t>M. Sinh</t>
  </si>
  <si>
    <t>S. Katooko</t>
  </si>
  <si>
    <t>A. Whang</t>
  </si>
  <si>
    <t>M. Takács</t>
  </si>
  <si>
    <t>H. Baumgartner</t>
  </si>
  <si>
    <t>Y. Machava</t>
  </si>
  <si>
    <t>Big Foxes</t>
  </si>
  <si>
    <t>Y. Twinomugisha</t>
  </si>
  <si>
    <t>F. Tamura</t>
  </si>
  <si>
    <t>H. Choo</t>
  </si>
  <si>
    <t>H. Pour</t>
  </si>
  <si>
    <t>K. Krisensen</t>
  </si>
  <si>
    <t>S. Sørensen</t>
  </si>
  <si>
    <t>L. Olupot</t>
  </si>
  <si>
    <t>J. Asiimwe</t>
  </si>
  <si>
    <t>C. Rai</t>
  </si>
  <si>
    <t>T. Hashim</t>
  </si>
  <si>
    <t>B. Nura</t>
  </si>
  <si>
    <t>Boland Laynga</t>
  </si>
  <si>
    <t>C. Sanna</t>
  </si>
  <si>
    <t>M. Gómez</t>
  </si>
  <si>
    <t>V. Da silva</t>
  </si>
  <si>
    <t>Q. D'angelo</t>
  </si>
  <si>
    <t>X. Arnaud</t>
  </si>
  <si>
    <t>G. Chandiga</t>
  </si>
  <si>
    <t>I. Friedrich</t>
  </si>
  <si>
    <t>C. Mati?</t>
  </si>
  <si>
    <t>P. Nakayenga</t>
  </si>
  <si>
    <t>J. Willems</t>
  </si>
  <si>
    <t>E. Achan</t>
  </si>
  <si>
    <t>E. Nasirumbi</t>
  </si>
  <si>
    <t>G. Cattaneo</t>
  </si>
  <si>
    <t>O. Ciobanu</t>
  </si>
  <si>
    <t>O. Kueh</t>
  </si>
  <si>
    <t>G. Sackey</t>
  </si>
  <si>
    <t>K. Harada</t>
  </si>
  <si>
    <t>D. Sahu</t>
  </si>
  <si>
    <t>Z. Tomi?</t>
  </si>
  <si>
    <t>B. Taheri</t>
  </si>
  <si>
    <t>K. Eder</t>
  </si>
  <si>
    <t>K. Candia</t>
  </si>
  <si>
    <t>M. Paterson</t>
  </si>
  <si>
    <t>E. Okello</t>
  </si>
  <si>
    <t>B. Lehtonen</t>
  </si>
  <si>
    <t>A. Harutyunyan</t>
  </si>
  <si>
    <t>E. Kantono</t>
  </si>
  <si>
    <t>A. Agyapong</t>
  </si>
  <si>
    <t>G. Akoli</t>
  </si>
  <si>
    <t>M. Kebirungi</t>
  </si>
  <si>
    <t>X. Kidega</t>
  </si>
  <si>
    <t>C. Emmanuel</t>
  </si>
  <si>
    <t>I. Niwamanya</t>
  </si>
  <si>
    <t>P. Hassan</t>
  </si>
  <si>
    <t>Q. Maturu</t>
  </si>
  <si>
    <t>D. Purwanto</t>
  </si>
  <si>
    <t>C. Schmidt</t>
  </si>
  <si>
    <t>I. Savage</t>
  </si>
  <si>
    <t>J. Choi</t>
  </si>
  <si>
    <t>I. Soko</t>
  </si>
  <si>
    <t>Y. Ssentongo</t>
  </si>
  <si>
    <t>U. Roussel</t>
  </si>
  <si>
    <t>A. Yosef</t>
  </si>
  <si>
    <t>C. Medina</t>
  </si>
  <si>
    <t>P. Tibesigwa</t>
  </si>
  <si>
    <t>K. Moshe</t>
  </si>
  <si>
    <t>W. Iddrisu</t>
  </si>
  <si>
    <t>V. Pathan</t>
  </si>
  <si>
    <t>V. Awio</t>
  </si>
  <si>
    <t>F. Eid</t>
  </si>
  <si>
    <t>X. Marroquín</t>
  </si>
  <si>
    <t>Q. Sousa</t>
  </si>
  <si>
    <t>R. Khonje</t>
  </si>
  <si>
    <t>D. Kau</t>
  </si>
  <si>
    <t>M. Braun</t>
  </si>
  <si>
    <t>R. Kukk</t>
  </si>
  <si>
    <t>Hideous Spiders</t>
  </si>
  <si>
    <t>Y. Zgambo</t>
  </si>
  <si>
    <t>E. Kovács</t>
  </si>
  <si>
    <t>G. Kalyango</t>
  </si>
  <si>
    <t>K. Mahmood</t>
  </si>
  <si>
    <t>L. Blanc</t>
  </si>
  <si>
    <t>N. Jørgensen</t>
  </si>
  <si>
    <t>K. Quarshie</t>
  </si>
  <si>
    <t>W. Dufour</t>
  </si>
  <si>
    <t>I. Mukisa</t>
  </si>
  <si>
    <t>A. Negri</t>
  </si>
  <si>
    <t>D. Ghasemi</t>
  </si>
  <si>
    <t>F. De Groot</t>
  </si>
  <si>
    <t>I. Akulu</t>
  </si>
  <si>
    <t>J. Sulji?</t>
  </si>
  <si>
    <t>L. Rusere</t>
  </si>
  <si>
    <t>M. Mudimba</t>
  </si>
  <si>
    <t>D. Ayesiga</t>
  </si>
  <si>
    <t>E. Salem</t>
  </si>
  <si>
    <t>L. Sanz</t>
  </si>
  <si>
    <t>Q. Nagadya</t>
  </si>
  <si>
    <t>J. Bernard</t>
  </si>
  <si>
    <t>X. Smith</t>
  </si>
  <si>
    <t>W. Kobusingye</t>
  </si>
  <si>
    <t>G. Twebaze</t>
  </si>
  <si>
    <t>T. Ong</t>
  </si>
  <si>
    <t>E. Zen</t>
  </si>
  <si>
    <t>J. binti Hashim</t>
  </si>
  <si>
    <t>K. Mugala</t>
  </si>
  <si>
    <t>X. Nambooze</t>
  </si>
  <si>
    <t>T. Chandiru</t>
  </si>
  <si>
    <t>Y. Fallah</t>
  </si>
  <si>
    <t>E. Lungu</t>
  </si>
  <si>
    <t>V. Marino</t>
  </si>
  <si>
    <t>E. Andoh</t>
  </si>
  <si>
    <t>J. Akbari</t>
  </si>
  <si>
    <t>B. Bwambale</t>
  </si>
  <si>
    <t>G. Nakalema</t>
  </si>
  <si>
    <t>K. Umar</t>
  </si>
  <si>
    <t>Q. Lou</t>
  </si>
  <si>
    <t>A. Mugisha</t>
  </si>
  <si>
    <t>C. Yousef</t>
  </si>
  <si>
    <t>S. Layet</t>
  </si>
  <si>
    <t>G. Orlando</t>
  </si>
  <si>
    <t>W. Wandera</t>
  </si>
  <si>
    <t>A. Luna</t>
  </si>
  <si>
    <t>U. bin Abdullah</t>
  </si>
  <si>
    <t>D. Ebrahimi</t>
  </si>
  <si>
    <t>L. Suárez</t>
  </si>
  <si>
    <t>Q. Barbier</t>
  </si>
  <si>
    <t>Q. Roy</t>
  </si>
  <si>
    <t>C. Kavuma</t>
  </si>
  <si>
    <t>E. Wang</t>
  </si>
  <si>
    <t>I. Eriksen</t>
  </si>
  <si>
    <t>L. Nahwera</t>
  </si>
  <si>
    <t>I. Alghamdi</t>
  </si>
  <si>
    <t>I. Ademovi?</t>
  </si>
  <si>
    <t>W. Amankwah</t>
  </si>
  <si>
    <t>I. Muhammed</t>
  </si>
  <si>
    <t>R. Adeke</t>
  </si>
  <si>
    <t>R. Rahim</t>
  </si>
  <si>
    <t>Q. Namusobya</t>
  </si>
  <si>
    <t>L. Tusiime</t>
  </si>
  <si>
    <t>A. Kawala</t>
  </si>
  <si>
    <t>G. Tugume</t>
  </si>
  <si>
    <t>Rabid Greyhounds</t>
  </si>
  <si>
    <t>M. Nurhayati</t>
  </si>
  <si>
    <t>M. Stein</t>
  </si>
  <si>
    <t>R. Cossa</t>
  </si>
  <si>
    <t>S. Sala</t>
  </si>
  <si>
    <t>F. Van Leeuwen</t>
  </si>
  <si>
    <t>A. Fatimah</t>
  </si>
  <si>
    <t>N. Sadeghi</t>
  </si>
  <si>
    <t>E. Blaževi?</t>
  </si>
  <si>
    <t>P. Kayesu</t>
  </si>
  <si>
    <t>R. Flores</t>
  </si>
  <si>
    <t>X. Hosseinzadeh</t>
  </si>
  <si>
    <t>D. Naluyima</t>
  </si>
  <si>
    <t>C. Nakalyango</t>
  </si>
  <si>
    <t>F. Buyinza</t>
  </si>
  <si>
    <t>K. Haim</t>
  </si>
  <si>
    <t>O. Guzmán</t>
  </si>
  <si>
    <t>Y. Takács</t>
  </si>
  <si>
    <t>C. De Vries</t>
  </si>
  <si>
    <t>D. Mwebesa</t>
  </si>
  <si>
    <t>I. Namata</t>
  </si>
  <si>
    <t>L. Lubega</t>
  </si>
  <si>
    <t>U. Oliveira</t>
  </si>
  <si>
    <t>I. Niemi</t>
  </si>
  <si>
    <t>F. Among</t>
  </si>
  <si>
    <t>H. Kowalski</t>
  </si>
  <si>
    <t>T. Faure</t>
  </si>
  <si>
    <t>GKMF</t>
  </si>
  <si>
    <t>F. Taha</t>
  </si>
  <si>
    <t>B. Jonsson</t>
  </si>
  <si>
    <t>P. Banze</t>
  </si>
  <si>
    <t>Z. Andersen</t>
  </si>
  <si>
    <t>N. Namataka</t>
  </si>
  <si>
    <t>V. Shinde</t>
  </si>
  <si>
    <t>O. Herrmann</t>
  </si>
  <si>
    <t>V. Ojara</t>
  </si>
  <si>
    <t>Y. Vong</t>
  </si>
  <si>
    <t>S. Juri?</t>
  </si>
  <si>
    <t>C. Nalwadda</t>
  </si>
  <si>
    <t>D. Lian</t>
  </si>
  <si>
    <t>U. Rohman</t>
  </si>
  <si>
    <t>U. Peri?</t>
  </si>
  <si>
    <t>I. Longok</t>
  </si>
  <si>
    <t>X. binti Ramli</t>
  </si>
  <si>
    <t>R. Aloyo</t>
  </si>
  <si>
    <t>P. Mutonyi</t>
  </si>
  <si>
    <t>E. Ashknaziy</t>
  </si>
  <si>
    <t>C. Baluka</t>
  </si>
  <si>
    <t>T. Tal</t>
  </si>
  <si>
    <t>J. Suryani</t>
  </si>
  <si>
    <t>R. Namutebi</t>
  </si>
  <si>
    <t>E. Afolabi</t>
  </si>
  <si>
    <t>B. Adongo</t>
  </si>
  <si>
    <t>Y. Tsua</t>
  </si>
  <si>
    <t>S. Marchetti</t>
  </si>
  <si>
    <t>B. Katooko</t>
  </si>
  <si>
    <t>L. Petrenko</t>
  </si>
  <si>
    <t>Mad Wolverines</t>
  </si>
  <si>
    <t>G. Rousseau</t>
  </si>
  <si>
    <t>H. Nkiwane</t>
  </si>
  <si>
    <t>K. Polák</t>
  </si>
  <si>
    <t>L. Chhang</t>
  </si>
  <si>
    <t>X. Namuli</t>
  </si>
  <si>
    <t>O. Rosario</t>
  </si>
  <si>
    <t>N. Nafuna</t>
  </si>
  <si>
    <t>O. Demirovi?</t>
  </si>
  <si>
    <t>O. Ankrah</t>
  </si>
  <si>
    <t>M. Hasani</t>
  </si>
  <si>
    <t>N. Hang</t>
  </si>
  <si>
    <t>H. Nuwahereza</t>
  </si>
  <si>
    <t>R. Bbosa</t>
  </si>
  <si>
    <t>L. Werner</t>
  </si>
  <si>
    <t>X. Tumushabe</t>
  </si>
  <si>
    <t>G. Muhairwe</t>
  </si>
  <si>
    <t>Lowwlaands</t>
  </si>
  <si>
    <t>Y. Clark</t>
  </si>
  <si>
    <t>J. Chao</t>
  </si>
  <si>
    <t>P. Hoi</t>
  </si>
  <si>
    <t>U. Angella</t>
  </si>
  <si>
    <t>U. Gomani</t>
  </si>
  <si>
    <t>A. Katusiime</t>
  </si>
  <si>
    <t>Y. Mohammadzadeh</t>
  </si>
  <si>
    <t>B. Rohman</t>
  </si>
  <si>
    <t>T. Wanyenze</t>
  </si>
  <si>
    <t>A. Gautier</t>
  </si>
  <si>
    <t>C. Kyarikunda</t>
  </si>
  <si>
    <t>C. Baba</t>
  </si>
  <si>
    <t>K. Pawar</t>
  </si>
  <si>
    <t>Red Anchormen</t>
  </si>
  <si>
    <t>B. Opoka</t>
  </si>
  <si>
    <t>A. Mtambo</t>
  </si>
  <si>
    <t>I. Takeuchi</t>
  </si>
  <si>
    <t>T. Monteiro</t>
  </si>
  <si>
    <t>X. Tourgeman</t>
  </si>
  <si>
    <t>L. Kidega</t>
  </si>
  <si>
    <t>V. Sultan</t>
  </si>
  <si>
    <t>H. Makumbi</t>
  </si>
  <si>
    <t>A. Omar</t>
  </si>
  <si>
    <t>F. Akumu</t>
  </si>
  <si>
    <t>O. Kraus</t>
  </si>
  <si>
    <t>C. Saad</t>
  </si>
  <si>
    <t>B. Mhamid</t>
  </si>
  <si>
    <t>I. Raut</t>
  </si>
  <si>
    <t>J. Maier</t>
  </si>
  <si>
    <t>L. Ningsih</t>
  </si>
  <si>
    <t>H. Vos</t>
  </si>
  <si>
    <t>Z. Cumbe</t>
  </si>
  <si>
    <t>H. Mirembe</t>
  </si>
  <si>
    <t>C. Wahyuni</t>
  </si>
  <si>
    <t>Serious Buffaloes</t>
  </si>
  <si>
    <t>F. Pagano</t>
  </si>
  <si>
    <t>J. Tumuhimbise</t>
  </si>
  <si>
    <t>K. Musah</t>
  </si>
  <si>
    <t>S. Szabó</t>
  </si>
  <si>
    <t>Z. Rajabi</t>
  </si>
  <si>
    <t>B. Mutasa</t>
  </si>
  <si>
    <t>G. Cou</t>
  </si>
  <si>
    <t>L. Dlamini</t>
  </si>
  <si>
    <t>B. Ampofo</t>
  </si>
  <si>
    <t>N. Irawan</t>
  </si>
  <si>
    <t>B. Khatib</t>
  </si>
  <si>
    <t>J. Namirembe</t>
  </si>
  <si>
    <t>J. Nurhayati</t>
  </si>
  <si>
    <t>Q. Morrison</t>
  </si>
  <si>
    <t>W. Dehghani</t>
  </si>
  <si>
    <t>M. Pedersen</t>
  </si>
  <si>
    <t>Z. Kakai</t>
  </si>
  <si>
    <t>D. Lehner</t>
  </si>
  <si>
    <t>G. binti Salleh</t>
  </si>
  <si>
    <t>E. Vasav</t>
  </si>
  <si>
    <t>Strong Oaks</t>
  </si>
  <si>
    <t>D. Naula</t>
  </si>
  <si>
    <t>F. Acayo</t>
  </si>
  <si>
    <t>H. Azizi</t>
  </si>
  <si>
    <t>L. binti Hassan</t>
  </si>
  <si>
    <t>P. Murmu</t>
  </si>
  <si>
    <t>R. Mensah</t>
  </si>
  <si>
    <t>W. Mbaziira</t>
  </si>
  <si>
    <t>X. Takagi</t>
  </si>
  <si>
    <t>I. Saha</t>
  </si>
  <si>
    <t>L. Tarigan</t>
  </si>
  <si>
    <t>U. Shoko</t>
  </si>
  <si>
    <t>Z. Zziwa</t>
  </si>
  <si>
    <t>F. Andreassen</t>
  </si>
  <si>
    <t>G. Leitner</t>
  </si>
  <si>
    <t>U. Nyeko</t>
  </si>
  <si>
    <t>D. Baah</t>
  </si>
  <si>
    <t>F. Muhangi</t>
  </si>
  <si>
    <t>G. Jankowski</t>
  </si>
  <si>
    <t>L. Leibowitz</t>
  </si>
  <si>
    <t>S. Barman</t>
  </si>
  <si>
    <t>X. Leroy</t>
  </si>
  <si>
    <t>E. Rahayu</t>
  </si>
  <si>
    <t>R. Monti</t>
  </si>
  <si>
    <t>E. Bahrami</t>
  </si>
  <si>
    <t>H. Oliveira</t>
  </si>
  <si>
    <t>A. Baguma</t>
  </si>
  <si>
    <t>K. Al-Zahrani</t>
  </si>
  <si>
    <t>M. Asiimwe</t>
  </si>
  <si>
    <t>F. Gan</t>
  </si>
  <si>
    <t>Social Media</t>
  </si>
  <si>
    <t>2016-2017</t>
  </si>
  <si>
    <t>2017-2018</t>
  </si>
  <si>
    <t>2018-2019</t>
  </si>
  <si>
    <t>2019-2020</t>
  </si>
  <si>
    <t>Matchday</t>
  </si>
  <si>
    <t>Broadcast</t>
  </si>
  <si>
    <t>Commercial</t>
  </si>
  <si>
    <t>Total Revenue (per capita) Growth</t>
  </si>
  <si>
    <t>2020 mean salary</t>
  </si>
  <si>
    <t>2020 Ranking</t>
  </si>
  <si>
    <t>2021 Ranking</t>
  </si>
  <si>
    <t>2020 Salary</t>
  </si>
  <si>
    <t>2021 Salary</t>
  </si>
  <si>
    <t>Change</t>
  </si>
  <si>
    <t xml:space="preserve">Change </t>
  </si>
  <si>
    <t>Column1</t>
  </si>
  <si>
    <t>2021 mean salary</t>
  </si>
  <si>
    <t>Change in mean salary</t>
  </si>
  <si>
    <t>Average change in salary</t>
  </si>
  <si>
    <t>2020 GDP</t>
  </si>
  <si>
    <t>Average GDP growth</t>
  </si>
  <si>
    <t>Average GDP Growth</t>
  </si>
  <si>
    <t>GROSS DOMESTIC PRODUCT (GDP) PER CAPITA GROWTH</t>
  </si>
  <si>
    <t>2011-2012</t>
  </si>
  <si>
    <t>2012-2013</t>
  </si>
  <si>
    <t>2013-2014</t>
  </si>
  <si>
    <t>2014-2015</t>
  </si>
  <si>
    <t>2015-2016</t>
  </si>
  <si>
    <t>Salary by Country</t>
  </si>
  <si>
    <t>Total Expense (per capita) Growth</t>
  </si>
  <si>
    <t>Staff Costs</t>
  </si>
  <si>
    <t>Other Costs</t>
  </si>
  <si>
    <t>Pos</t>
  </si>
  <si>
    <t>MFGK</t>
  </si>
  <si>
    <t>Player</t>
  </si>
  <si>
    <t>Age</t>
  </si>
  <si>
    <t>Born</t>
  </si>
  <si>
    <t>90s</t>
  </si>
  <si>
    <t>Gls</t>
  </si>
  <si>
    <t>Standard Sh</t>
  </si>
  <si>
    <t>Standard SoT</t>
  </si>
  <si>
    <t>Standard SoT%</t>
  </si>
  <si>
    <t>Standard Sh/90</t>
  </si>
  <si>
    <t>Standard SoT/90</t>
  </si>
  <si>
    <t>Standard G/Sh</t>
  </si>
  <si>
    <t>Standard G/SoT</t>
  </si>
  <si>
    <t>Standard Dist</t>
  </si>
  <si>
    <t>Performance PK</t>
  </si>
  <si>
    <t>Performance PKatt</t>
  </si>
  <si>
    <t>Standard FK</t>
  </si>
  <si>
    <t>Expected xG</t>
  </si>
  <si>
    <t>Expected npxG</t>
  </si>
  <si>
    <t>Expected npxG/Sh</t>
  </si>
  <si>
    <t>Expected G-xG</t>
  </si>
  <si>
    <t>Expected np:G-xG</t>
  </si>
  <si>
    <t>B. Schneider</t>
  </si>
  <si>
    <t>Tournament</t>
  </si>
  <si>
    <t>G. Adilovi?</t>
  </si>
  <si>
    <t>J. Mizrahi</t>
  </si>
  <si>
    <t>L. Ayugi</t>
  </si>
  <si>
    <t>N. Salleh</t>
  </si>
  <si>
    <t>P. Kusemererwa</t>
  </si>
  <si>
    <t>S. Rahimi</t>
  </si>
  <si>
    <t>X. Krawczyk</t>
  </si>
  <si>
    <t>Y. Salihovi?</t>
  </si>
  <si>
    <t>C. Tembe</t>
  </si>
  <si>
    <t>E. Twinamatsiko</t>
  </si>
  <si>
    <t>J. Otto</t>
  </si>
  <si>
    <t>R. Velásquez</t>
  </si>
  <si>
    <t>E. Bin Abdul Rahman</t>
  </si>
  <si>
    <t>F. Yokoyama</t>
  </si>
  <si>
    <t>J. Almeida</t>
  </si>
  <si>
    <t>N. Kabagambe</t>
  </si>
  <si>
    <t>T. Al-Zahrani</t>
  </si>
  <si>
    <t>U. Lai</t>
  </si>
  <si>
    <t>U. Vogt</t>
  </si>
  <si>
    <t>Z. Janssen</t>
  </si>
  <si>
    <t>D. Lal</t>
  </si>
  <si>
    <t>B. Odoch</t>
  </si>
  <si>
    <t>Bernoullist</t>
  </si>
  <si>
    <t>C. Mulyadi</t>
  </si>
  <si>
    <t>I. Hen</t>
  </si>
  <si>
    <t>T. Lowe</t>
  </si>
  <si>
    <t>V. Aliyu</t>
  </si>
  <si>
    <t>D. Kiwanuka</t>
  </si>
  <si>
    <t>K. Nayebare</t>
  </si>
  <si>
    <t>F. Amono</t>
  </si>
  <si>
    <t>F. bin Abdullah</t>
  </si>
  <si>
    <t>N. Wi?niewski</t>
  </si>
  <si>
    <t>V. Molina</t>
  </si>
  <si>
    <t>O. Ooi</t>
  </si>
  <si>
    <t>R. Ting</t>
  </si>
  <si>
    <t>B. Twinamasiko</t>
  </si>
  <si>
    <t>C. Abdulaziz</t>
  </si>
  <si>
    <t>D. Weber</t>
  </si>
  <si>
    <t>H. Kyogabirwe</t>
  </si>
  <si>
    <t>K. Asamoah</t>
  </si>
  <si>
    <t>L. Muzaki</t>
  </si>
  <si>
    <t>Q. Kutosi</t>
  </si>
  <si>
    <t>Z. Nabukwasi</t>
  </si>
  <si>
    <t>V. Bila</t>
  </si>
  <si>
    <t>Z. Nalunga</t>
  </si>
  <si>
    <t>O. Oh</t>
  </si>
  <si>
    <t>L. Mhango</t>
  </si>
  <si>
    <t>S. Amulen</t>
  </si>
  <si>
    <t>Z. Masawi</t>
  </si>
  <si>
    <t>Z. Namiiro</t>
  </si>
  <si>
    <t>Y. Saar</t>
  </si>
  <si>
    <t>B. Balodis</t>
  </si>
  <si>
    <t>Cabballi</t>
  </si>
  <si>
    <t>B. Maman</t>
  </si>
  <si>
    <t>F. Leitner</t>
  </si>
  <si>
    <t>J. Jha</t>
  </si>
  <si>
    <t>M. Mayr</t>
  </si>
  <si>
    <t>U. Abonyo</t>
  </si>
  <si>
    <t>X. Imalingat</t>
  </si>
  <si>
    <t>A. Kasaija</t>
  </si>
  <si>
    <t>F. Palumbo</t>
  </si>
  <si>
    <t>W. Fatimah</t>
  </si>
  <si>
    <t>B. Leone</t>
  </si>
  <si>
    <t>D. Tushabe</t>
  </si>
  <si>
    <t>D. Vincent</t>
  </si>
  <si>
    <t>E. Hagen</t>
  </si>
  <si>
    <t>H. Okot</t>
  </si>
  <si>
    <t>Q. Murray</t>
  </si>
  <si>
    <t>C. Blanchard</t>
  </si>
  <si>
    <t>K. Alinaitwe</t>
  </si>
  <si>
    <t>K. Salim</t>
  </si>
  <si>
    <t>R. Wada</t>
  </si>
  <si>
    <t>A. Ková?</t>
  </si>
  <si>
    <t>M. Mwale</t>
  </si>
  <si>
    <t>A. Ado</t>
  </si>
  <si>
    <t>F. Masuda</t>
  </si>
  <si>
    <t>H. Salo</t>
  </si>
  <si>
    <t>M. Bertrand</t>
  </si>
  <si>
    <t>Y. Liew</t>
  </si>
  <si>
    <t>N. Kok</t>
  </si>
  <si>
    <t>G. Gwenzi</t>
  </si>
  <si>
    <t>I. Tumwesige</t>
  </si>
  <si>
    <t>O. Ajambo</t>
  </si>
  <si>
    <t>Q. Soliman</t>
  </si>
  <si>
    <t>R. Muchanga</t>
  </si>
  <si>
    <t>T. Tsui</t>
  </si>
  <si>
    <t>T. Umar</t>
  </si>
  <si>
    <t>Z. Abur</t>
  </si>
  <si>
    <t>I. Kakaire</t>
  </si>
  <si>
    <t>A. Matsuda</t>
  </si>
  <si>
    <t>B. Dewi</t>
  </si>
  <si>
    <t>D. Serra</t>
  </si>
  <si>
    <t>E. Putri</t>
  </si>
  <si>
    <t>H. Green</t>
  </si>
  <si>
    <t>H. Hara</t>
  </si>
  <si>
    <t>N. Laitinen</t>
  </si>
  <si>
    <t>X. Fumo</t>
  </si>
  <si>
    <t>M. Agyekum</t>
  </si>
  <si>
    <t>P. Namawejje</t>
  </si>
  <si>
    <t>B. Ojiambo</t>
  </si>
  <si>
    <t>C. Yiga</t>
  </si>
  <si>
    <t>L. Nandutu</t>
  </si>
  <si>
    <t>M. Zaki</t>
  </si>
  <si>
    <t>R. Mar</t>
  </si>
  <si>
    <t>Z. Rozman</t>
  </si>
  <si>
    <t>F. Juárez</t>
  </si>
  <si>
    <t>C. Gonçalves</t>
  </si>
  <si>
    <t>C. Tso</t>
  </si>
  <si>
    <t>L. Betancourt</t>
  </si>
  <si>
    <t>M. Larsen</t>
  </si>
  <si>
    <t>T. Adero</t>
  </si>
  <si>
    <t>T. Lopes</t>
  </si>
  <si>
    <t>X. Nanyonga</t>
  </si>
  <si>
    <t>Y. Xie</t>
  </si>
  <si>
    <t>C. O'Neill</t>
  </si>
  <si>
    <t>D. Wanjala</t>
  </si>
  <si>
    <t>D. Yeung</t>
  </si>
  <si>
    <t>S. Albrecht</t>
  </si>
  <si>
    <t>V. Cohen</t>
  </si>
  <si>
    <t>L. Sartori</t>
  </si>
  <si>
    <t>M. Ouma</t>
  </si>
  <si>
    <t>Z. Thomson</t>
  </si>
  <si>
    <t>C. Bagonza</t>
  </si>
  <si>
    <t>D. Namaganda</t>
  </si>
  <si>
    <t>E. Rudenko</t>
  </si>
  <si>
    <t>K. Nagujja</t>
  </si>
  <si>
    <t>O. Daniel</t>
  </si>
  <si>
    <t>Q. Nyachwo</t>
  </si>
  <si>
    <t>T. Juma</t>
  </si>
  <si>
    <t>M. Munguambe</t>
  </si>
  <si>
    <t>W. Walsh</t>
  </si>
  <si>
    <t>C. Egl?tis</t>
  </si>
  <si>
    <t>F. Tomi?</t>
  </si>
  <si>
    <t>G. Kennedy</t>
  </si>
  <si>
    <t>I. Acam</t>
  </si>
  <si>
    <t>J. Hussein</t>
  </si>
  <si>
    <t>K. Sharifi</t>
  </si>
  <si>
    <t>N. Dauda</t>
  </si>
  <si>
    <t>M. Akpan</t>
  </si>
  <si>
    <t>P. binti Ibrahim</t>
  </si>
  <si>
    <t>I. De Graaf</t>
  </si>
  <si>
    <t>D. Abbasi</t>
  </si>
  <si>
    <t>Y. Kizza</t>
  </si>
  <si>
    <t>R. Chhang</t>
  </si>
  <si>
    <t>D. Khalid</t>
  </si>
  <si>
    <t>F. Suad</t>
  </si>
  <si>
    <t>H. Savchenko</t>
  </si>
  <si>
    <t>O. Sargsyan</t>
  </si>
  <si>
    <t>S. Goldberg</t>
  </si>
  <si>
    <t>W. Nakiranda</t>
  </si>
  <si>
    <t>A. Ebner</t>
  </si>
  <si>
    <t>C. Akware</t>
  </si>
  <si>
    <t>C. Tkachuk</t>
  </si>
  <si>
    <t>H. Lubwama</t>
  </si>
  <si>
    <t>A. Chiwaya</t>
  </si>
  <si>
    <t>A. Nalunga</t>
  </si>
  <si>
    <t>A. Wi?niewski</t>
  </si>
  <si>
    <t>F. Rajabi</t>
  </si>
  <si>
    <t>G. Abdullahi</t>
  </si>
  <si>
    <t>G. Greco</t>
  </si>
  <si>
    <t>H. Mlalazi</t>
  </si>
  <si>
    <t>I. Schulze</t>
  </si>
  <si>
    <t>J. Gumbo</t>
  </si>
  <si>
    <t>U. bin Awang</t>
  </si>
  <si>
    <t>X. Baumgartner</t>
  </si>
  <si>
    <t>Y. Namukwaya</t>
  </si>
  <si>
    <t>A. Cho</t>
  </si>
  <si>
    <t>B. Muza</t>
  </si>
  <si>
    <t>K. Wanyenze</t>
  </si>
  <si>
    <t>X. Riyanto</t>
  </si>
  <si>
    <t>H. Tibesigwa</t>
  </si>
  <si>
    <t>D. Ueno</t>
  </si>
  <si>
    <t>H. Dias</t>
  </si>
  <si>
    <t>H. Hendriks</t>
  </si>
  <si>
    <t>E. Bwanali</t>
  </si>
  <si>
    <t>F. Nabiryo</t>
  </si>
  <si>
    <t>G. Bizjak</t>
  </si>
  <si>
    <t>L. Hartono</t>
  </si>
  <si>
    <t>P. Salo</t>
  </si>
  <si>
    <t>Q. Aol</t>
  </si>
  <si>
    <t>R. Hasegawa</t>
  </si>
  <si>
    <t>R. Kurt</t>
  </si>
  <si>
    <t>U. Salimi</t>
  </si>
  <si>
    <t>X. Sabiiti</t>
  </si>
  <si>
    <t>C. Ngwenya</t>
  </si>
  <si>
    <t>B. Hasan</t>
  </si>
  <si>
    <t>H. Namara</t>
  </si>
  <si>
    <t>J. Uddin</t>
  </si>
  <si>
    <t>L. Peretz</t>
  </si>
  <si>
    <t>T. Alowo</t>
  </si>
  <si>
    <t>F. Alupo</t>
  </si>
  <si>
    <t>L. Cauhan</t>
  </si>
  <si>
    <t>H. Brun</t>
  </si>
  <si>
    <t>N. Namugga</t>
  </si>
  <si>
    <t>I. Mazza</t>
  </si>
  <si>
    <t>R. Samuel</t>
  </si>
  <si>
    <t>U. Hí</t>
  </si>
  <si>
    <t>W. Hon</t>
  </si>
  <si>
    <t>Y. Akampurira</t>
  </si>
  <si>
    <t>C. Salihu</t>
  </si>
  <si>
    <t>K. Abu</t>
  </si>
  <si>
    <t>K. Peters</t>
  </si>
  <si>
    <t>M. Schreiber</t>
  </si>
  <si>
    <t>S. Doherty</t>
  </si>
  <si>
    <t>X. Mutesi</t>
  </si>
  <si>
    <t>X. Foo</t>
  </si>
  <si>
    <t>U. Mohammadi</t>
  </si>
  <si>
    <t>Y. Gumede</t>
  </si>
  <si>
    <t>Y. Nabuduwa</t>
  </si>
  <si>
    <t>B. Lunga</t>
  </si>
  <si>
    <t>C. Williams</t>
  </si>
  <si>
    <t>I. bin Hassan</t>
  </si>
  <si>
    <t>O. Lamunu</t>
  </si>
  <si>
    <t>O. Sepp</t>
  </si>
  <si>
    <t>P. Akbari</t>
  </si>
  <si>
    <t>Q. Zee</t>
  </si>
  <si>
    <t>V. Nkala</t>
  </si>
  <si>
    <t>C. Seidu</t>
  </si>
  <si>
    <t>L. Lau</t>
  </si>
  <si>
    <t>C. Begum</t>
  </si>
  <si>
    <t>J. Alamri</t>
  </si>
  <si>
    <t>K. Thin</t>
  </si>
  <si>
    <t>N. Schumacher</t>
  </si>
  <si>
    <t>P. Sullivan</t>
  </si>
  <si>
    <t>Q. Karlsen</t>
  </si>
  <si>
    <t>V. Purwanto</t>
  </si>
  <si>
    <t>W. Tumwesige</t>
  </si>
  <si>
    <t>W. Nakyejwe</t>
  </si>
  <si>
    <t>P. Amadi</t>
  </si>
  <si>
    <t>Q. Kemigisa</t>
  </si>
  <si>
    <t>S. Yamada</t>
  </si>
  <si>
    <t>V. Kyomuhangi</t>
  </si>
  <si>
    <t>X. Yo</t>
  </si>
  <si>
    <t>G. Kukk</t>
  </si>
  <si>
    <t>K. Nakibuule</t>
  </si>
  <si>
    <t>K. Obong</t>
  </si>
  <si>
    <t>H. Walusimbi</t>
  </si>
  <si>
    <t>J. Vargas</t>
  </si>
  <si>
    <t>S. Nisha</t>
  </si>
  <si>
    <t>T. Jakobsson</t>
  </si>
  <si>
    <t>W. Bwanali</t>
  </si>
  <si>
    <t>X. Komujuni</t>
  </si>
  <si>
    <t>X. Ruiz</t>
  </si>
  <si>
    <t>B. Nabimanya</t>
  </si>
  <si>
    <t>C. Achola</t>
  </si>
  <si>
    <t>U. Namugerwa</t>
  </si>
  <si>
    <t>E. Peng</t>
  </si>
  <si>
    <t>F. Saidi</t>
  </si>
  <si>
    <t>H. Aguti</t>
  </si>
  <si>
    <t>H. Haji</t>
  </si>
  <si>
    <t>K. Edema</t>
  </si>
  <si>
    <t>L. Bukirwa</t>
  </si>
  <si>
    <t>P. Kud?</t>
  </si>
  <si>
    <t>P. Maier</t>
  </si>
  <si>
    <t>S. Prasetyo</t>
  </si>
  <si>
    <t>U. Ajiambo</t>
  </si>
  <si>
    <t>W. Khoury</t>
  </si>
  <si>
    <t>H. Müller</t>
  </si>
  <si>
    <t>I. Hamid</t>
  </si>
  <si>
    <t>I. Zyu</t>
  </si>
  <si>
    <t>O. Acheng</t>
  </si>
  <si>
    <t>Q. Putra</t>
  </si>
  <si>
    <t>R. Alanyo</t>
  </si>
  <si>
    <t>T. Nyo</t>
  </si>
  <si>
    <t>X. Mahmoud</t>
  </si>
  <si>
    <t>Y. Chaudhary</t>
  </si>
  <si>
    <t>Z. Ling</t>
  </si>
  <si>
    <t>Z. Purba</t>
  </si>
  <si>
    <t>Z. Suryana</t>
  </si>
  <si>
    <t>A. Got?</t>
  </si>
  <si>
    <t>B. Vogt</t>
  </si>
  <si>
    <t>E. Jadhav</t>
  </si>
  <si>
    <t>E. Morelli</t>
  </si>
  <si>
    <t>E. Murungi</t>
  </si>
  <si>
    <t>I. Kayange</t>
  </si>
  <si>
    <t>L. Neumann</t>
  </si>
  <si>
    <t>P. Purnomo</t>
  </si>
  <si>
    <t>Q. Nasir</t>
  </si>
  <si>
    <t>X. Nakabuye</t>
  </si>
  <si>
    <t>U. Ionescu</t>
  </si>
  <si>
    <t>D. Rasmussen</t>
  </si>
  <si>
    <t>V. Jankowski</t>
  </si>
  <si>
    <t>W. Naigaga</t>
  </si>
  <si>
    <t>Z. Chukwu</t>
  </si>
  <si>
    <t>F. Were</t>
  </si>
  <si>
    <t>D. Magoba</t>
  </si>
  <si>
    <t>D. Schwarz</t>
  </si>
  <si>
    <t>V. Lubis</t>
  </si>
  <si>
    <t>I. Asante</t>
  </si>
  <si>
    <t>Q. Kaddu</t>
  </si>
  <si>
    <t>I. Ayo</t>
  </si>
  <si>
    <t>R. Tembo</t>
  </si>
  <si>
    <t>S. Nassali</t>
  </si>
  <si>
    <t>B. Kintu</t>
  </si>
  <si>
    <t>M. Komugisha</t>
  </si>
  <si>
    <t>M. Salisu</t>
  </si>
  <si>
    <t>W. Schulze</t>
  </si>
  <si>
    <t>Q. binti Ismail</t>
  </si>
  <si>
    <t>D. Adokorach</t>
  </si>
  <si>
    <t>A. Aber</t>
  </si>
  <si>
    <t>C. Vang</t>
  </si>
  <si>
    <t>K. Nguyen</t>
  </si>
  <si>
    <t>L. Arnaud</t>
  </si>
  <si>
    <t>O. Yamaguchi</t>
  </si>
  <si>
    <t>O. Yeung</t>
  </si>
  <si>
    <t>R. Nassaka</t>
  </si>
  <si>
    <t>S. Tino</t>
  </si>
  <si>
    <t>Z. Atala</t>
  </si>
  <si>
    <t>B. Marino</t>
  </si>
  <si>
    <t>G. Olanya</t>
  </si>
  <si>
    <t>A. Matama</t>
  </si>
  <si>
    <t>A. Lewandowski</t>
  </si>
  <si>
    <t>Humberstonia</t>
  </si>
  <si>
    <t>B. Chakanyuka</t>
  </si>
  <si>
    <t>C. Oryem</t>
  </si>
  <si>
    <t>H. Kayaga</t>
  </si>
  <si>
    <t>H. Nabaasa</t>
  </si>
  <si>
    <t>I. Nsubuga</t>
  </si>
  <si>
    <t>S. Kaya</t>
  </si>
  <si>
    <t>K. Carvalho</t>
  </si>
  <si>
    <t>B. Mäkelä</t>
  </si>
  <si>
    <t>L. Lor</t>
  </si>
  <si>
    <t>M. Garnier</t>
  </si>
  <si>
    <t>M. Kralj</t>
  </si>
  <si>
    <t>N. Kwikiriza</t>
  </si>
  <si>
    <t>O. Anwar</t>
  </si>
  <si>
    <t>U. Muhammad</t>
  </si>
  <si>
    <t>X. B?rzi?š</t>
  </si>
  <si>
    <t>G. Kavalio?</t>
  </si>
  <si>
    <t>N. Golubovi?</t>
  </si>
  <si>
    <t>B. Hosseini</t>
  </si>
  <si>
    <t>C. Mpirirwe</t>
  </si>
  <si>
    <t>E. Yakovenko</t>
  </si>
  <si>
    <t>G. Tenywa</t>
  </si>
  <si>
    <t>H. Ssemakula</t>
  </si>
  <si>
    <t>K. Nandudu</t>
  </si>
  <si>
    <t>S. Mhamid</t>
  </si>
  <si>
    <t>X. Garba</t>
  </si>
  <si>
    <t>H. De Santis</t>
  </si>
  <si>
    <t>A. Idris</t>
  </si>
  <si>
    <t>B. It?</t>
  </si>
  <si>
    <t>F. Silva</t>
  </si>
  <si>
    <t>K. Kakooza</t>
  </si>
  <si>
    <t>M. Grigoryan</t>
  </si>
  <si>
    <t>M. Santos</t>
  </si>
  <si>
    <t>N. Zari?š</t>
  </si>
  <si>
    <t>P. Dubois</t>
  </si>
  <si>
    <t>X. Katsande</t>
  </si>
  <si>
    <t>L. Natuhwera</t>
  </si>
  <si>
    <t>N. Pedro</t>
  </si>
  <si>
    <t>U. Nakitende</t>
  </si>
  <si>
    <t>X. Koranteng</t>
  </si>
  <si>
    <t>R. Lestari</t>
  </si>
  <si>
    <t>F. Musiimenta</t>
  </si>
  <si>
    <t>H. Odyek</t>
  </si>
  <si>
    <t>F. Oluka</t>
  </si>
  <si>
    <t>K. Luká?</t>
  </si>
  <si>
    <t>O. Nassanga</t>
  </si>
  <si>
    <t>R. Kond?</t>
  </si>
  <si>
    <t>S. Mugumya</t>
  </si>
  <si>
    <t>T. Ishida</t>
  </si>
  <si>
    <t>R. ?tsuka</t>
  </si>
  <si>
    <t>Y. Pavi?</t>
  </si>
  <si>
    <t>A. Namagembe</t>
  </si>
  <si>
    <t>C. Savi?</t>
  </si>
  <si>
    <t>D. Bonsu</t>
  </si>
  <si>
    <t>E. Khatoon</t>
  </si>
  <si>
    <t>F. Tugumisirize</t>
  </si>
  <si>
    <t>K. Marques</t>
  </si>
  <si>
    <t>N. Okiria</t>
  </si>
  <si>
    <t>V. Pawar</t>
  </si>
  <si>
    <t>M. Yoshida</t>
  </si>
  <si>
    <t>W. Winter</t>
  </si>
  <si>
    <t>F. Nekesa</t>
  </si>
  <si>
    <t>J. Konadu</t>
  </si>
  <si>
    <t>L. Nachum</t>
  </si>
  <si>
    <t>Q. Waiswa</t>
  </si>
  <si>
    <t>N. Perkovi?</t>
  </si>
  <si>
    <t>U. Lieu</t>
  </si>
  <si>
    <t>E. Simanjuntak</t>
  </si>
  <si>
    <t>K. Ayoo</t>
  </si>
  <si>
    <t>K. Mansoor</t>
  </si>
  <si>
    <t>L. Ferretti</t>
  </si>
  <si>
    <t>T. Othman</t>
  </si>
  <si>
    <t>U. Aw</t>
  </si>
  <si>
    <t>K. Hee</t>
  </si>
  <si>
    <t>E. Chai</t>
  </si>
  <si>
    <t>Isle of Jabber</t>
  </si>
  <si>
    <t>L. Nalweyiso</t>
  </si>
  <si>
    <t>M. Agaba</t>
  </si>
  <si>
    <t>M. Walter</t>
  </si>
  <si>
    <t>R. Nyoni</t>
  </si>
  <si>
    <t>R. Tso</t>
  </si>
  <si>
    <t>A. Vieira</t>
  </si>
  <si>
    <t>S. Shabani</t>
  </si>
  <si>
    <t>D. Alonso</t>
  </si>
  <si>
    <t>G. Anyait</t>
  </si>
  <si>
    <t>G. Ndou</t>
  </si>
  <si>
    <t>H. Lehner</t>
  </si>
  <si>
    <t>I. Jain</t>
  </si>
  <si>
    <t>N. Chin</t>
  </si>
  <si>
    <t>N. Lewandowski</t>
  </si>
  <si>
    <t>Q. Chiang</t>
  </si>
  <si>
    <t>Q. Agyemang</t>
  </si>
  <si>
    <t>A. Rahman</t>
  </si>
  <si>
    <t>D. Luhanga</t>
  </si>
  <si>
    <t>E. Sumiati</t>
  </si>
  <si>
    <t>P. Gumisiriza</t>
  </si>
  <si>
    <t>P. Yeo</t>
  </si>
  <si>
    <t>U. Claes</t>
  </si>
  <si>
    <t>D. Mariani</t>
  </si>
  <si>
    <t>D. McLaughlin</t>
  </si>
  <si>
    <t>K. Chisale</t>
  </si>
  <si>
    <t>R. Luo</t>
  </si>
  <si>
    <t>X. Kasujja</t>
  </si>
  <si>
    <t>D. Tuominen</t>
  </si>
  <si>
    <t>G. Lunga</t>
  </si>
  <si>
    <t>I. Sen</t>
  </si>
  <si>
    <t>L. Giordano</t>
  </si>
  <si>
    <t>V. Agyeman</t>
  </si>
  <si>
    <t>V. Mo</t>
  </si>
  <si>
    <t>W. Ouma</t>
  </si>
  <si>
    <t>P. Brun</t>
  </si>
  <si>
    <t>G. Tushemerirwe</t>
  </si>
  <si>
    <t>O. Kateregga</t>
  </si>
  <si>
    <t>U. Ohana</t>
  </si>
  <si>
    <t>K. Nyo</t>
  </si>
  <si>
    <t>F. Kasibante</t>
  </si>
  <si>
    <t>D. Barbier</t>
  </si>
  <si>
    <t>F. Donkor</t>
  </si>
  <si>
    <t>F. Mhone</t>
  </si>
  <si>
    <t>G. Akumu</t>
  </si>
  <si>
    <t>I. Lange</t>
  </si>
  <si>
    <t>M. Nakayenga</t>
  </si>
  <si>
    <t>P. Jacobsen</t>
  </si>
  <si>
    <t>Q. Twijukye</t>
  </si>
  <si>
    <t>T. Hossein</t>
  </si>
  <si>
    <t>W. Yani</t>
  </si>
  <si>
    <t>R. Wilson</t>
  </si>
  <si>
    <t>B. Kazlo?ski</t>
  </si>
  <si>
    <t>Iyan</t>
  </si>
  <si>
    <t>H. Katushabe</t>
  </si>
  <si>
    <t>J. Dhliwayo</t>
  </si>
  <si>
    <t>L. Amolo</t>
  </si>
  <si>
    <t>O. Marchenko</t>
  </si>
  <si>
    <t>O. Rasmussen</t>
  </si>
  <si>
    <t>O. Vu</t>
  </si>
  <si>
    <t>G. Monti</t>
  </si>
  <si>
    <t>H. Jansons</t>
  </si>
  <si>
    <t>W. Khatoon</t>
  </si>
  <si>
    <t>L. De Jong</t>
  </si>
  <si>
    <t>S. Jung</t>
  </si>
  <si>
    <t>A. Koroveshi</t>
  </si>
  <si>
    <t>B. Kabasinguzi</t>
  </si>
  <si>
    <t>B. Koller</t>
  </si>
  <si>
    <t>E. Hui</t>
  </si>
  <si>
    <t>H. Otim</t>
  </si>
  <si>
    <t>J. Naiga</t>
  </si>
  <si>
    <t>J. Robin</t>
  </si>
  <si>
    <t>J. Wamala</t>
  </si>
  <si>
    <t>M. Chou</t>
  </si>
  <si>
    <t>W. Namusisi</t>
  </si>
  <si>
    <t>Z. Lucas</t>
  </si>
  <si>
    <t>Z. Schuster</t>
  </si>
  <si>
    <t>M. Nicolas</t>
  </si>
  <si>
    <t>R. Phang</t>
  </si>
  <si>
    <t>A. Price</t>
  </si>
  <si>
    <t>A. Tumuheirwe</t>
  </si>
  <si>
    <t>E. Messina</t>
  </si>
  <si>
    <t>F. Richter</t>
  </si>
  <si>
    <t>G. Ting</t>
  </si>
  <si>
    <t>J. Nyamaizi</t>
  </si>
  <si>
    <t>L. Kasumba</t>
  </si>
  <si>
    <t>R. Muyama</t>
  </si>
  <si>
    <t>X. Mohammed</t>
  </si>
  <si>
    <t>Y. Loo</t>
  </si>
  <si>
    <t>M. Kivumbi</t>
  </si>
  <si>
    <t>G. Pagano</t>
  </si>
  <si>
    <t>K. Nabukeera</t>
  </si>
  <si>
    <t>M. Pettersen</t>
  </si>
  <si>
    <t>Y. Kwame</t>
  </si>
  <si>
    <t>E. Török</t>
  </si>
  <si>
    <t>J. Mwesigye</t>
  </si>
  <si>
    <t>P. Wamala</t>
  </si>
  <si>
    <t>S. Szyma?ski</t>
  </si>
  <si>
    <t>E. Khumalo</t>
  </si>
  <si>
    <t>E. Namuddu</t>
  </si>
  <si>
    <t>F. Baey</t>
  </si>
  <si>
    <t>I. Meyer</t>
  </si>
  <si>
    <t>M. Hamad</t>
  </si>
  <si>
    <t>O. Koh</t>
  </si>
  <si>
    <t>R. Byansi</t>
  </si>
  <si>
    <t>R. Moser</t>
  </si>
  <si>
    <t>I. Twijukye</t>
  </si>
  <si>
    <t>A. Palumbo</t>
  </si>
  <si>
    <t>D. Ogwal</t>
  </si>
  <si>
    <t>V. Moulin</t>
  </si>
  <si>
    <t>V. Namukisa</t>
  </si>
  <si>
    <t>V. Vogel</t>
  </si>
  <si>
    <t>Z. Lewis</t>
  </si>
  <si>
    <t>Z. Olobo</t>
  </si>
  <si>
    <t>Z. Reid</t>
  </si>
  <si>
    <t>N. Sserunjogi</t>
  </si>
  <si>
    <t>D. Nuhu</t>
  </si>
  <si>
    <t>I. Maleki</t>
  </si>
  <si>
    <t>K. Adongo</t>
  </si>
  <si>
    <t>S. Beinomugisha</t>
  </si>
  <si>
    <t>Y. Hamid</t>
  </si>
  <si>
    <t>B. Cherop</t>
  </si>
  <si>
    <t>B. Chong</t>
  </si>
  <si>
    <t>E. Odoi</t>
  </si>
  <si>
    <t>H. Astuti</t>
  </si>
  <si>
    <t>I. Edwards</t>
  </si>
  <si>
    <t>Q. bin Yusof</t>
  </si>
  <si>
    <t>T. binti Ali</t>
  </si>
  <si>
    <t>W. Beck</t>
  </si>
  <si>
    <t>Y. Moreno</t>
  </si>
  <si>
    <t>Q. Naik</t>
  </si>
  <si>
    <t>R. Muñoz</t>
  </si>
  <si>
    <t>J. Omony</t>
  </si>
  <si>
    <t>N. Keller</t>
  </si>
  <si>
    <t>R. Syu</t>
  </si>
  <si>
    <t>C. Hudák</t>
  </si>
  <si>
    <t>Klausterton</t>
  </si>
  <si>
    <t>C. Wouters</t>
  </si>
  <si>
    <t>E. Abdo</t>
  </si>
  <si>
    <t>E. Nyanzi</t>
  </si>
  <si>
    <t>F. Abonyo</t>
  </si>
  <si>
    <t>M. Chuma</t>
  </si>
  <si>
    <t>Q. Kyomuhendo</t>
  </si>
  <si>
    <t>W. Petek</t>
  </si>
  <si>
    <t>I. Chirambo</t>
  </si>
  <si>
    <t>M. Savage</t>
  </si>
  <si>
    <t>E. Naggayi</t>
  </si>
  <si>
    <t>K. Komuhangi</t>
  </si>
  <si>
    <t>M. Awori</t>
  </si>
  <si>
    <t>M. Kong</t>
  </si>
  <si>
    <t>D. Kumakech</t>
  </si>
  <si>
    <t>V. Nambozo</t>
  </si>
  <si>
    <t>P. Morita</t>
  </si>
  <si>
    <t>C. Nakibuuka</t>
  </si>
  <si>
    <t>P. Nkrumah</t>
  </si>
  <si>
    <t>S. Böhm</t>
  </si>
  <si>
    <t>Y. Sseguya</t>
  </si>
  <si>
    <t>H. Fredrick</t>
  </si>
  <si>
    <t>Y. Irumba</t>
  </si>
  <si>
    <t>B. Taremwa</t>
  </si>
  <si>
    <t>D. Goodarzi</t>
  </si>
  <si>
    <t>H. Mvula</t>
  </si>
  <si>
    <t>H. Namala</t>
  </si>
  <si>
    <t>I. Tsua</t>
  </si>
  <si>
    <t>L. Huda</t>
  </si>
  <si>
    <t>V. Turyahikayo</t>
  </si>
  <si>
    <t>W. Hagen</t>
  </si>
  <si>
    <t>A. bin Othman</t>
  </si>
  <si>
    <t>I. Kr?mi?š</t>
  </si>
  <si>
    <t>I. Mehmedovi?</t>
  </si>
  <si>
    <t>P. Baláž</t>
  </si>
  <si>
    <t>H. Bengtsson</t>
  </si>
  <si>
    <t>Z. Apili</t>
  </si>
  <si>
    <t>F. Malunga</t>
  </si>
  <si>
    <t>M. Kuo</t>
  </si>
  <si>
    <t>A. Nabawanuka</t>
  </si>
  <si>
    <t>C. Lawal</t>
  </si>
  <si>
    <t>D. Mumbere</t>
  </si>
  <si>
    <t>F. Den</t>
  </si>
  <si>
    <t>M. Filipovi?</t>
  </si>
  <si>
    <t>P. Khosravi</t>
  </si>
  <si>
    <t>X. Akao</t>
  </si>
  <si>
    <t>H. Ndhlovu</t>
  </si>
  <si>
    <t>C. Aliru</t>
  </si>
  <si>
    <t>C. Ojambo</t>
  </si>
  <si>
    <t>D. Young</t>
  </si>
  <si>
    <t>K. Appiah</t>
  </si>
  <si>
    <t>K. Vitali</t>
  </si>
  <si>
    <t>L. Auma</t>
  </si>
  <si>
    <t>T. Kemirembe</t>
  </si>
  <si>
    <t>Z. Colombo</t>
  </si>
  <si>
    <t>K. Mashiri</t>
  </si>
  <si>
    <t>P. Dias</t>
  </si>
  <si>
    <t>Y. Bauer</t>
  </si>
  <si>
    <t>D. Okidi</t>
  </si>
  <si>
    <t>F. ?ahin</t>
  </si>
  <si>
    <t>H. Tan</t>
  </si>
  <si>
    <t>M. Olofsson</t>
  </si>
  <si>
    <t>U. Jonsson</t>
  </si>
  <si>
    <t>W. Chia</t>
  </si>
  <si>
    <t>X. Ojambo</t>
  </si>
  <si>
    <t>Y. Mugabi</t>
  </si>
  <si>
    <t>Y. Ohayon</t>
  </si>
  <si>
    <t>A. Pinto</t>
  </si>
  <si>
    <t>T. Takada</t>
  </si>
  <si>
    <t>B. Armah</t>
  </si>
  <si>
    <t>G. Chiumia</t>
  </si>
  <si>
    <t>G. Nankinga</t>
  </si>
  <si>
    <t>H. Laker</t>
  </si>
  <si>
    <t>H. Wijaya</t>
  </si>
  <si>
    <t>L. Takaki</t>
  </si>
  <si>
    <t>D. Sultan</t>
  </si>
  <si>
    <t>P. Sentongo</t>
  </si>
  <si>
    <t>B. Mirza</t>
  </si>
  <si>
    <t>C. Sihombing</t>
  </si>
  <si>
    <t>F. Longole</t>
  </si>
  <si>
    <t>C. Kaudha</t>
  </si>
  <si>
    <t>D. Gyamfi</t>
  </si>
  <si>
    <t>B. Gama</t>
  </si>
  <si>
    <t>E. Aciro</t>
  </si>
  <si>
    <t>R. Zohar</t>
  </si>
  <si>
    <t>S. Muza</t>
  </si>
  <si>
    <t>I. Rabinovitch</t>
  </si>
  <si>
    <t>O. Putri</t>
  </si>
  <si>
    <t>L. Magezi</t>
  </si>
  <si>
    <t>L. Namulindwa</t>
  </si>
  <si>
    <t>M. Johansson</t>
  </si>
  <si>
    <t>B. Nayiga</t>
  </si>
  <si>
    <t>V. Tuominen</t>
  </si>
  <si>
    <t>J. Heinrich</t>
  </si>
  <si>
    <t>K. Biswas</t>
  </si>
  <si>
    <t>A. Amono</t>
  </si>
  <si>
    <t>K. Inoue</t>
  </si>
  <si>
    <t>G. Kalema</t>
  </si>
  <si>
    <t>G. Nyapendi</t>
  </si>
  <si>
    <t>L. Asio</t>
  </si>
  <si>
    <t>L. Oketch</t>
  </si>
  <si>
    <t>M. Jönsson</t>
  </si>
  <si>
    <t>M. Nanangwe</t>
  </si>
  <si>
    <t>O. Shereni</t>
  </si>
  <si>
    <t>Q. Habibi</t>
  </si>
  <si>
    <t>U. Barugahare</t>
  </si>
  <si>
    <t>V. Muhanguzi</t>
  </si>
  <si>
    <t>E. Bernard</t>
  </si>
  <si>
    <t>Mandlestan</t>
  </si>
  <si>
    <t>E. Silvestri</t>
  </si>
  <si>
    <t>H. Chio</t>
  </si>
  <si>
    <t>L. Kurt</t>
  </si>
  <si>
    <t>L. Tumuhairwe</t>
  </si>
  <si>
    <t>Z. Pedersen</t>
  </si>
  <si>
    <t>E. Berocan</t>
  </si>
  <si>
    <t>H. Masereka</t>
  </si>
  <si>
    <t>P. Russo</t>
  </si>
  <si>
    <t>V. Saleh</t>
  </si>
  <si>
    <t>D. Haugen</t>
  </si>
  <si>
    <t>O. Jafari</t>
  </si>
  <si>
    <t>N. Anguko</t>
  </si>
  <si>
    <t>A. Masunda</t>
  </si>
  <si>
    <t>B. Varma</t>
  </si>
  <si>
    <t>I. Salamah</t>
  </si>
  <si>
    <t>M. Koval</t>
  </si>
  <si>
    <t>M. Shoshan</t>
  </si>
  <si>
    <t>O. Hayati</t>
  </si>
  <si>
    <t>U. Nanyombi</t>
  </si>
  <si>
    <t>Z. Sale</t>
  </si>
  <si>
    <t>B. Shalom</t>
  </si>
  <si>
    <t>D. Chiwara</t>
  </si>
  <si>
    <t>E. Katende</t>
  </si>
  <si>
    <t>G. Nassazi</t>
  </si>
  <si>
    <t>L. Ssembatya</t>
  </si>
  <si>
    <t>M. Apolot</t>
  </si>
  <si>
    <t>Z. Ado</t>
  </si>
  <si>
    <t>I. Šari?</t>
  </si>
  <si>
    <t>F. Cheah</t>
  </si>
  <si>
    <t>E. Jew</t>
  </si>
  <si>
    <t>H. Mbabazi</t>
  </si>
  <si>
    <t>L. Tembo</t>
  </si>
  <si>
    <t>F. Cumbe</t>
  </si>
  <si>
    <t>Y. Hee</t>
  </si>
  <si>
    <t>H. Ferraro</t>
  </si>
  <si>
    <t>Q. Ili?</t>
  </si>
  <si>
    <t>D. Mangeni</t>
  </si>
  <si>
    <t>I. Nakaggwa</t>
  </si>
  <si>
    <t>U. Supriatna</t>
  </si>
  <si>
    <t>C. Ayikoru</t>
  </si>
  <si>
    <t>G. Ishii</t>
  </si>
  <si>
    <t>G. Pereira</t>
  </si>
  <si>
    <t>H. Ong</t>
  </si>
  <si>
    <t>O. Byogero</t>
  </si>
  <si>
    <t>P. Takali</t>
  </si>
  <si>
    <t>M. Sullivan</t>
  </si>
  <si>
    <t>V. Kasirye</t>
  </si>
  <si>
    <t>D. Gomo</t>
  </si>
  <si>
    <t>F. Cher</t>
  </si>
  <si>
    <t>G. Mugume</t>
  </si>
  <si>
    <t>L. Aminah</t>
  </si>
  <si>
    <t>S. Maruyama</t>
  </si>
  <si>
    <t>W. Morelli</t>
  </si>
  <si>
    <t>Y. Maes</t>
  </si>
  <si>
    <t>B. Chunga</t>
  </si>
  <si>
    <t>L. Akurut</t>
  </si>
  <si>
    <t>B. De Boer</t>
  </si>
  <si>
    <t>D. Blanc</t>
  </si>
  <si>
    <t>H. Masarweh</t>
  </si>
  <si>
    <t>H. Petersen</t>
  </si>
  <si>
    <t>Q. Gauthier</t>
  </si>
  <si>
    <t>R. Bukenya</t>
  </si>
  <si>
    <t>U. Kigozi</t>
  </si>
  <si>
    <t>G. Bahati</t>
  </si>
  <si>
    <t>W. Koyama</t>
  </si>
  <si>
    <t>L. Nakabuye</t>
  </si>
  <si>
    <t>P. Vos</t>
  </si>
  <si>
    <t>Q. Hayashi</t>
  </si>
  <si>
    <t>A. Akwero</t>
  </si>
  <si>
    <t>D. Okware</t>
  </si>
  <si>
    <t>E. Mukasa</t>
  </si>
  <si>
    <t>F. Woo</t>
  </si>
  <si>
    <t>H. Aigner</t>
  </si>
  <si>
    <t>J. Petrovi?</t>
  </si>
  <si>
    <t>J. Takahashi</t>
  </si>
  <si>
    <t>K. Chaudhary</t>
  </si>
  <si>
    <t>L. binti Ramli</t>
  </si>
  <si>
    <t>M. Bauer</t>
  </si>
  <si>
    <t>R. Karuhanga</t>
  </si>
  <si>
    <t>S. Namugaya</t>
  </si>
  <si>
    <t>V. Namuyomba</t>
  </si>
  <si>
    <t>J. Karami</t>
  </si>
  <si>
    <t>C. Imalingat</t>
  </si>
  <si>
    <t>J. Alhaji</t>
  </si>
  <si>
    <t>N. Wulandari</t>
  </si>
  <si>
    <t>R. Yakubu</t>
  </si>
  <si>
    <t>G. Lambert</t>
  </si>
  <si>
    <t>F. Botha</t>
  </si>
  <si>
    <t>P. Mutyaba</t>
  </si>
  <si>
    <t>J. Nanteza</t>
  </si>
  <si>
    <t>Y. Ramírez</t>
  </si>
  <si>
    <t>B. Järvinen</t>
  </si>
  <si>
    <t>D. Kadondi</t>
  </si>
  <si>
    <t>E. Addo</t>
  </si>
  <si>
    <t>E. Nakirijja</t>
  </si>
  <si>
    <t>H. Caruso</t>
  </si>
  <si>
    <t>K. Ssekyanzi</t>
  </si>
  <si>
    <t>L. Berg</t>
  </si>
  <si>
    <t>M. Biira</t>
  </si>
  <si>
    <t>O. Kobugabe</t>
  </si>
  <si>
    <t>U. Rahmawati</t>
  </si>
  <si>
    <t>Z. Tuhirirwe</t>
  </si>
  <si>
    <t>V. Khatib</t>
  </si>
  <si>
    <t>I. Roberts</t>
  </si>
  <si>
    <t>C. Agbaria</t>
  </si>
  <si>
    <t>K. Ruíz</t>
  </si>
  <si>
    <t>L. Cao</t>
  </si>
  <si>
    <t>Z. Khan</t>
  </si>
  <si>
    <t>D. Mondlane</t>
  </si>
  <si>
    <t>M. Vaknin</t>
  </si>
  <si>
    <t>A. Namajja</t>
  </si>
  <si>
    <t>U. Lubwama</t>
  </si>
  <si>
    <t>X. Salihu</t>
  </si>
  <si>
    <t>H. Reiter</t>
  </si>
  <si>
    <t>U. Nambalirwa</t>
  </si>
  <si>
    <t>Z. Abidin</t>
  </si>
  <si>
    <t>J. Brouwer</t>
  </si>
  <si>
    <t>T. Namuwaya</t>
  </si>
  <si>
    <t>Z. Singini</t>
  </si>
  <si>
    <t>E. Sitoe</t>
  </si>
  <si>
    <t>O. Law</t>
  </si>
  <si>
    <t>A. Milani</t>
  </si>
  <si>
    <t>E. Hämäläinen</t>
  </si>
  <si>
    <t>K. Kilama</t>
  </si>
  <si>
    <t>K. Abaho</t>
  </si>
  <si>
    <t>S. Ayuba</t>
  </si>
  <si>
    <t>S. Greco</t>
  </si>
  <si>
    <t>X. Amuge</t>
  </si>
  <si>
    <t>X. Nyombi</t>
  </si>
  <si>
    <t>F. Frimpong</t>
  </si>
  <si>
    <t>K. Ndlovu</t>
  </si>
  <si>
    <t>P. Rukundo</t>
  </si>
  <si>
    <t>T. Odyek</t>
  </si>
  <si>
    <t>U. McLaughlin</t>
  </si>
  <si>
    <t>U. Zupan?i?</t>
  </si>
  <si>
    <t>L. Polishchuk</t>
  </si>
  <si>
    <t>O. bin Othman</t>
  </si>
  <si>
    <t>P. Damico</t>
  </si>
  <si>
    <t>K. K?l?ç</t>
  </si>
  <si>
    <t>B. Kaunda</t>
  </si>
  <si>
    <t>C. Kato</t>
  </si>
  <si>
    <t>E. Audu</t>
  </si>
  <si>
    <t>E. Turk</t>
  </si>
  <si>
    <t>H. Biribawa</t>
  </si>
  <si>
    <t>M. Hodži?</t>
  </si>
  <si>
    <t>P. Hendriks</t>
  </si>
  <si>
    <t>S. Magnusson</t>
  </si>
  <si>
    <t>U. Nanyunja</t>
  </si>
  <si>
    <t>Y. Kazemi</t>
  </si>
  <si>
    <t>F. Hadi</t>
  </si>
  <si>
    <t>Prometricia</t>
  </si>
  <si>
    <t>G. Shinde</t>
  </si>
  <si>
    <t>W. Tindimwebwa</t>
  </si>
  <si>
    <t>Z. Ojo</t>
  </si>
  <si>
    <t>C. binti Mohamed</t>
  </si>
  <si>
    <t>O. Turk</t>
  </si>
  <si>
    <t>A. Gomes</t>
  </si>
  <si>
    <t>H. Munthali</t>
  </si>
  <si>
    <t>L. Martín</t>
  </si>
  <si>
    <t>A. Chui</t>
  </si>
  <si>
    <t>Q. Issah</t>
  </si>
  <si>
    <t>A. Nakisige</t>
  </si>
  <si>
    <t>B. Mwima</t>
  </si>
  <si>
    <t>B. Wallner</t>
  </si>
  <si>
    <t>I. Dupont</t>
  </si>
  <si>
    <t>O. Johnson</t>
  </si>
  <si>
    <t>O. Shafiee</t>
  </si>
  <si>
    <t>S. Gaby</t>
  </si>
  <si>
    <t>Y. Gao</t>
  </si>
  <si>
    <t>E. Sugiyama</t>
  </si>
  <si>
    <t>L. Kami?ski</t>
  </si>
  <si>
    <t>G. Marchetti</t>
  </si>
  <si>
    <t>C. Palmieri</t>
  </si>
  <si>
    <t>L. Kule</t>
  </si>
  <si>
    <t>G. Were</t>
  </si>
  <si>
    <t>H. Kurnia</t>
  </si>
  <si>
    <t>M. Nakano</t>
  </si>
  <si>
    <t>W. Rudenko</t>
  </si>
  <si>
    <t>C. Birungi</t>
  </si>
  <si>
    <t>C. Whang</t>
  </si>
  <si>
    <t>D. Owen</t>
  </si>
  <si>
    <t>F. Night</t>
  </si>
  <si>
    <t>H. Aleper</t>
  </si>
  <si>
    <t>J. Quinn</t>
  </si>
  <si>
    <t>X. Ji</t>
  </si>
  <si>
    <t>Z. Laine</t>
  </si>
  <si>
    <t>H. Xu</t>
  </si>
  <si>
    <t>K. Heikkinen</t>
  </si>
  <si>
    <t>W. Nassuna</t>
  </si>
  <si>
    <t>R. Kadosh</t>
  </si>
  <si>
    <t>W. binti Abdullah</t>
  </si>
  <si>
    <t>V. Atto</t>
  </si>
  <si>
    <t>H. Duval</t>
  </si>
  <si>
    <t>P. Namulinda</t>
  </si>
  <si>
    <t>B. Žagar</t>
  </si>
  <si>
    <t>D. Sargsyan</t>
  </si>
  <si>
    <t>I. Ebong</t>
  </si>
  <si>
    <t>I. Zarei</t>
  </si>
  <si>
    <t>O. Giuliani</t>
  </si>
  <si>
    <t>O. Mugwagwa</t>
  </si>
  <si>
    <t>Q. Katende</t>
  </si>
  <si>
    <t>R. bin Omar</t>
  </si>
  <si>
    <t>T. Abe</t>
  </si>
  <si>
    <t>Z. Aryemo</t>
  </si>
  <si>
    <t>W. Kaczmarek</t>
  </si>
  <si>
    <t>X. Abdulaziz</t>
  </si>
  <si>
    <t>E. Shapiro</t>
  </si>
  <si>
    <t>F. Kaiser</t>
  </si>
  <si>
    <t>R. Ssentamu</t>
  </si>
  <si>
    <t>W. Ssegawa</t>
  </si>
  <si>
    <t>D. Giuliani</t>
  </si>
  <si>
    <t>I. Bianchi</t>
  </si>
  <si>
    <t>K. Ariokot</t>
  </si>
  <si>
    <t>N. Nielsen</t>
  </si>
  <si>
    <t>T. Suleiman</t>
  </si>
  <si>
    <t>Z. Nanteza</t>
  </si>
  <si>
    <t>Z. Zhou</t>
  </si>
  <si>
    <t>M. Hahn</t>
  </si>
  <si>
    <t>M. Martinez</t>
  </si>
  <si>
    <t>A. Akware</t>
  </si>
  <si>
    <t>P. Mendoza</t>
  </si>
  <si>
    <t>G. Handayani</t>
  </si>
  <si>
    <t>A. Suliman</t>
  </si>
  <si>
    <t>B. García</t>
  </si>
  <si>
    <t>B. Nhantumbo</t>
  </si>
  <si>
    <t>C. More</t>
  </si>
  <si>
    <t>E. Kirabira</t>
  </si>
  <si>
    <t>G. Bukenya</t>
  </si>
  <si>
    <t>I. Kaseke</t>
  </si>
  <si>
    <t>I. Molnár</t>
  </si>
  <si>
    <t>G. Okia</t>
  </si>
  <si>
    <t>V. Chun</t>
  </si>
  <si>
    <t>W. Namubiru</t>
  </si>
  <si>
    <t>B. Mansour</t>
  </si>
  <si>
    <t>M. Dhlamini</t>
  </si>
  <si>
    <t>O. Salonen</t>
  </si>
  <si>
    <t>C. Martino</t>
  </si>
  <si>
    <t>P. Laker</t>
  </si>
  <si>
    <t>E. Maganga</t>
  </si>
  <si>
    <t>A. Saidi</t>
  </si>
  <si>
    <t>E. Matambo</t>
  </si>
  <si>
    <t>E. Nassuna</t>
  </si>
  <si>
    <t>M. Suryana</t>
  </si>
  <si>
    <t>W. Aceng</t>
  </si>
  <si>
    <t>D. Pathan</t>
  </si>
  <si>
    <t>B. Fujita</t>
  </si>
  <si>
    <t>S. Twebaze</t>
  </si>
  <si>
    <t>W. Peña</t>
  </si>
  <si>
    <t>F. Nowak</t>
  </si>
  <si>
    <t>M. Kasozi</t>
  </si>
  <si>
    <t>N. Mugenyi</t>
  </si>
  <si>
    <t>P. Rantanen</t>
  </si>
  <si>
    <t>R. Fung</t>
  </si>
  <si>
    <t>R. Simon</t>
  </si>
  <si>
    <t>S. Lamwaka</t>
  </si>
  <si>
    <t>U. Evans</t>
  </si>
  <si>
    <t>V. Azeez</t>
  </si>
  <si>
    <t>X. Gimbo</t>
  </si>
  <si>
    <t>F. Basile</t>
  </si>
  <si>
    <t>V. Nakachwa</t>
  </si>
  <si>
    <t>N. Lynch</t>
  </si>
  <si>
    <t>V. Lian</t>
  </si>
  <si>
    <t>Y. Mazza</t>
  </si>
  <si>
    <t>E. Kawano</t>
  </si>
  <si>
    <t>E. Demirovi?</t>
  </si>
  <si>
    <t>Y. Awori</t>
  </si>
  <si>
    <t>A. Isah</t>
  </si>
  <si>
    <t>B. Widodo</t>
  </si>
  <si>
    <t>I. Karimi</t>
  </si>
  <si>
    <t>J. Mlilo</t>
  </si>
  <si>
    <t>L. Nazari</t>
  </si>
  <si>
    <t>M. Robinson</t>
  </si>
  <si>
    <t>Q. Esposito</t>
  </si>
  <si>
    <t>V. Adilovi?</t>
  </si>
  <si>
    <t>Y. Guerra</t>
  </si>
  <si>
    <t>Y. Kanyesigye</t>
  </si>
  <si>
    <t>H. Levy</t>
  </si>
  <si>
    <t>C. Mandal</t>
  </si>
  <si>
    <t>J. Morita</t>
  </si>
  <si>
    <t>I. Aol</t>
  </si>
  <si>
    <t>Tiliqoiuy</t>
  </si>
  <si>
    <t>K. Mguni</t>
  </si>
  <si>
    <t>L. Nuhu</t>
  </si>
  <si>
    <t>N. Vieira</t>
  </si>
  <si>
    <t>V. Twinamasiko</t>
  </si>
  <si>
    <t>Y. Balogun</t>
  </si>
  <si>
    <t>F. Sserunjogi</t>
  </si>
  <si>
    <t>G. Grabowski</t>
  </si>
  <si>
    <t>R. Neumann</t>
  </si>
  <si>
    <t>T. Behera</t>
  </si>
  <si>
    <t>W. Musinguzi</t>
  </si>
  <si>
    <t>H. Santoso</t>
  </si>
  <si>
    <t>S. Ajayi</t>
  </si>
  <si>
    <t>A. Naderi</t>
  </si>
  <si>
    <t>B. Thakur</t>
  </si>
  <si>
    <t>F. Fernández</t>
  </si>
  <si>
    <t>G. Phung</t>
  </si>
  <si>
    <t>G. Sasaki</t>
  </si>
  <si>
    <t>I. Nakalanzi</t>
  </si>
  <si>
    <t>P. Onyango</t>
  </si>
  <si>
    <t>R. Tushemerirwe</t>
  </si>
  <si>
    <t>T. Driciru</t>
  </si>
  <si>
    <t>U. Saeed</t>
  </si>
  <si>
    <t>V. Sekh</t>
  </si>
  <si>
    <t>X. Das</t>
  </si>
  <si>
    <t>Y. Nyakato</t>
  </si>
  <si>
    <t>Z. Muhangi</t>
  </si>
  <si>
    <t>A. Lum</t>
  </si>
  <si>
    <t>S. Moore</t>
  </si>
  <si>
    <t>A. Ghanbari</t>
  </si>
  <si>
    <t>B. Heilig</t>
  </si>
  <si>
    <t>F. Moreira</t>
  </si>
  <si>
    <t>H. Eliyahu</t>
  </si>
  <si>
    <t>H. Hasanah</t>
  </si>
  <si>
    <t>I. Olsson</t>
  </si>
  <si>
    <t>J. Okoth</t>
  </si>
  <si>
    <t>Q. Svensson</t>
  </si>
  <si>
    <t>Y. Santos</t>
  </si>
  <si>
    <t>R. Abdullah</t>
  </si>
  <si>
    <t>C. Phang</t>
  </si>
  <si>
    <t>H. Neves</t>
  </si>
  <si>
    <t>L. Gondwe</t>
  </si>
  <si>
    <t>M. Loo</t>
  </si>
  <si>
    <t>M. Mukama</t>
  </si>
  <si>
    <t>Q. Serra</t>
  </si>
  <si>
    <t>T. Rossetti</t>
  </si>
  <si>
    <t>L. Tsao</t>
  </si>
  <si>
    <t>Z. Azmi</t>
  </si>
  <si>
    <t>C. Adeke</t>
  </si>
  <si>
    <t>G. Amulen</t>
  </si>
  <si>
    <t>G. Yamamoto</t>
  </si>
  <si>
    <t>M. Udo</t>
  </si>
  <si>
    <t>P. Eskandari</t>
  </si>
  <si>
    <t>V. Muzamba</t>
  </si>
  <si>
    <t>N. Nakaweesi</t>
  </si>
  <si>
    <t>E. Amony</t>
  </si>
  <si>
    <t>N. Ncube</t>
  </si>
  <si>
    <t>S. Isingoma</t>
  </si>
  <si>
    <t>T. Koç</t>
  </si>
  <si>
    <t>I. Almutairi</t>
  </si>
  <si>
    <t>V. Nanyonjo</t>
  </si>
  <si>
    <t>B. Salehi</t>
  </si>
  <si>
    <t>F. Muzenda</t>
  </si>
  <si>
    <t>H. Adokorach</t>
  </si>
  <si>
    <t>K. De Boer</t>
  </si>
  <si>
    <t>L. Nyarko</t>
  </si>
  <si>
    <t>N. Mazur</t>
  </si>
  <si>
    <t>P. Nyamwiza</t>
  </si>
  <si>
    <t>T. Ruíz</t>
  </si>
  <si>
    <t>X. Goldstein</t>
  </si>
  <si>
    <t>H. Rabiu</t>
  </si>
  <si>
    <t>A. Ocaya</t>
  </si>
  <si>
    <t>West Iyan</t>
  </si>
  <si>
    <t>C. Çelik</t>
  </si>
  <si>
    <t>E. Namala</t>
  </si>
  <si>
    <t>G. Nazziwa</t>
  </si>
  <si>
    <t>P. Mughogho</t>
  </si>
  <si>
    <t>D. Kav?i?</t>
  </si>
  <si>
    <t>G. Pop</t>
  </si>
  <si>
    <t>T. Munthali</t>
  </si>
  <si>
    <t>D. Cruz</t>
  </si>
  <si>
    <t>H. Méndez</t>
  </si>
  <si>
    <t>M. Ahmetovi?</t>
  </si>
  <si>
    <t>U. Aliganyira</t>
  </si>
  <si>
    <t>E. Omoding</t>
  </si>
  <si>
    <t>H. Kau</t>
  </si>
  <si>
    <t>O. Sitoe</t>
  </si>
  <si>
    <t>D. Lomongin</t>
  </si>
  <si>
    <t>I. Xie</t>
  </si>
  <si>
    <t>I. Danso</t>
  </si>
  <si>
    <t>E. Mathe</t>
  </si>
  <si>
    <t>P. López</t>
  </si>
  <si>
    <t>I. Dawa</t>
  </si>
  <si>
    <t>I. Happy</t>
  </si>
  <si>
    <t>C. Meunier</t>
  </si>
  <si>
    <t>H. Komujuni</t>
  </si>
  <si>
    <t>M. Makumbe</t>
  </si>
  <si>
    <t>O. Tigere</t>
  </si>
  <si>
    <t>T. Mbedzi</t>
  </si>
  <si>
    <t>U. Mariani</t>
  </si>
  <si>
    <t>L. Nassali</t>
  </si>
  <si>
    <t>I. Amolo</t>
  </si>
  <si>
    <t>B. Goldberg</t>
  </si>
  <si>
    <t>O. Macamo</t>
  </si>
  <si>
    <t>O. Yaakv</t>
  </si>
  <si>
    <t>S. Yamamoto</t>
  </si>
  <si>
    <t>X. Arab</t>
  </si>
  <si>
    <t>V. Opiyo</t>
  </si>
  <si>
    <t>K. Salihovi?</t>
  </si>
  <si>
    <t>M. Hussein</t>
  </si>
  <si>
    <t>F. Kyamanywa</t>
  </si>
  <si>
    <t>J. Muratovi?</t>
  </si>
  <si>
    <t>A. Nsereko</t>
  </si>
  <si>
    <t>X. Abramov</t>
  </si>
  <si>
    <t>K. Moretti</t>
  </si>
  <si>
    <t>U. Manhique</t>
  </si>
  <si>
    <t>Q. Isabirye</t>
  </si>
  <si>
    <t>R. Nyapendi</t>
  </si>
  <si>
    <t>W. Radu</t>
  </si>
  <si>
    <t>F. Kou</t>
  </si>
  <si>
    <t>P. Isa</t>
  </si>
  <si>
    <t>J. binti Ibrahim</t>
  </si>
  <si>
    <t>L. Uchida</t>
  </si>
  <si>
    <t>X. Clement</t>
  </si>
  <si>
    <t>I. Adoch</t>
  </si>
  <si>
    <t>O. Patra</t>
  </si>
  <si>
    <t>F. Tayebwa</t>
  </si>
  <si>
    <t>E. Mohammad</t>
  </si>
  <si>
    <t>N. Nabulime</t>
  </si>
  <si>
    <t>F. Kawala</t>
  </si>
  <si>
    <t>C. Soto</t>
  </si>
  <si>
    <t>X. Munkuli</t>
  </si>
  <si>
    <t>W. Dickson</t>
  </si>
  <si>
    <t>W. Takata</t>
  </si>
  <si>
    <t>R. Nakiru</t>
  </si>
  <si>
    <t>U. Lefebvre</t>
  </si>
  <si>
    <t>K. Ray</t>
  </si>
  <si>
    <t>T. Sántos</t>
  </si>
  <si>
    <t>R. Akidi</t>
  </si>
  <si>
    <t>K. Twinomujuni</t>
  </si>
  <si>
    <t>L. Friedrich</t>
  </si>
  <si>
    <t>I. Kyohairwe</t>
  </si>
  <si>
    <t>V. Yang</t>
  </si>
  <si>
    <t>Y. Beh</t>
  </si>
  <si>
    <t>V. Nyakudya</t>
  </si>
  <si>
    <t>R. Auer</t>
  </si>
  <si>
    <t>F. Krause</t>
  </si>
  <si>
    <t>W. Murakami</t>
  </si>
  <si>
    <t>Total Cmp</t>
  </si>
  <si>
    <t>Total Att</t>
  </si>
  <si>
    <t>Total Cmp%</t>
  </si>
  <si>
    <t>Total TotDist</t>
  </si>
  <si>
    <t>Total PrgDist</t>
  </si>
  <si>
    <t>Short Cmp</t>
  </si>
  <si>
    <t>Short Att</t>
  </si>
  <si>
    <t>Short Cmp%</t>
  </si>
  <si>
    <t>Medium Cmp</t>
  </si>
  <si>
    <t>Medium Att</t>
  </si>
  <si>
    <t>Medium Cmp%</t>
  </si>
  <si>
    <t>Long Cmp</t>
  </si>
  <si>
    <t>Long Att</t>
  </si>
  <si>
    <t>Long Cmp%</t>
  </si>
  <si>
    <t>Ast</t>
  </si>
  <si>
    <t>xA</t>
  </si>
  <si>
    <t>A-xA</t>
  </si>
  <si>
    <t>KP</t>
  </si>
  <si>
    <t>1/3</t>
  </si>
  <si>
    <t>PPA</t>
  </si>
  <si>
    <t>CrsPA</t>
  </si>
  <si>
    <t>Prog</t>
  </si>
  <si>
    <t>Tackles Tkl</t>
  </si>
  <si>
    <t>Tackles TklW</t>
  </si>
  <si>
    <t>Tackles Def 3rd</t>
  </si>
  <si>
    <t>Tackles Mid 3rd</t>
  </si>
  <si>
    <t>Tackles Att 3rd</t>
  </si>
  <si>
    <t>Vs Dribbles Tkl</t>
  </si>
  <si>
    <t>Vs Dribbles Att</t>
  </si>
  <si>
    <t>Vs Dribbles Tkl%</t>
  </si>
  <si>
    <t>Vs Dribbles Past</t>
  </si>
  <si>
    <t>Pressures Press</t>
  </si>
  <si>
    <t>Pressures Succ</t>
  </si>
  <si>
    <t>Pressures %</t>
  </si>
  <si>
    <t>Pressures Def 3rd</t>
  </si>
  <si>
    <t>Pressures Mid 3rd</t>
  </si>
  <si>
    <t>Pressures Att 3rd</t>
  </si>
  <si>
    <t>Blocks Blocks</t>
  </si>
  <si>
    <t>Blocks Sh</t>
  </si>
  <si>
    <t>Blocks ShSv</t>
  </si>
  <si>
    <t>Blocks Pass</t>
  </si>
  <si>
    <t>Int</t>
  </si>
  <si>
    <t>Tkl+Int</t>
  </si>
  <si>
    <t>Clr</t>
  </si>
  <si>
    <t>Err</t>
  </si>
  <si>
    <t>Playing Time MP</t>
  </si>
  <si>
    <t>Playing Time Starts</t>
  </si>
  <si>
    <t>Playing Time Min</t>
  </si>
  <si>
    <t>Playing Time 90s</t>
  </si>
  <si>
    <t>Performance GA</t>
  </si>
  <si>
    <t>Performance GA90</t>
  </si>
  <si>
    <t>Performance SoTA</t>
  </si>
  <si>
    <t>Performance Saves</t>
  </si>
  <si>
    <t>Performance Save%</t>
  </si>
  <si>
    <t>W</t>
  </si>
  <si>
    <t>L</t>
  </si>
  <si>
    <t>Performance CS</t>
  </si>
  <si>
    <t>Performance CS%</t>
  </si>
  <si>
    <t>Penalty Kicks PKA</t>
  </si>
  <si>
    <t>Penalty Kicks PKsv</t>
  </si>
  <si>
    <t>Penalty Kicks PKm</t>
  </si>
  <si>
    <t>Penalty Kicks Save%</t>
  </si>
  <si>
    <t>not 2020, 2021</t>
  </si>
  <si>
    <t>2020 and 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</si>
  <si>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</si>
  <si>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</si>
  <si>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</si>
  <si>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</si>
  <si>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</si>
  <si>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</si>
  <si>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</si>
  <si>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</si>
  <si>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</si>
  <si>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Top 10</t>
  </si>
  <si>
    <t>2020 mean sal</t>
  </si>
  <si>
    <t>2021 mean sal</t>
  </si>
  <si>
    <t>Players in both 2020 and 2021 tourn</t>
  </si>
  <si>
    <t>Players in 2021, but not 2020 tourn</t>
  </si>
  <si>
    <t>Inflation</t>
  </si>
  <si>
    <t>Increase due to new national team</t>
  </si>
  <si>
    <t>2020 GDP differential with Rarita</t>
  </si>
  <si>
    <t>Staff costs</t>
  </si>
  <si>
    <t>Total Expenses</t>
  </si>
  <si>
    <t>Other costs</t>
  </si>
  <si>
    <t>Other Expenses</t>
  </si>
  <si>
    <t>Rarita Expense Forecast (Per capita)</t>
  </si>
  <si>
    <t>2031</t>
  </si>
  <si>
    <t>Average</t>
  </si>
  <si>
    <t>Average Staff Costs growth rate 2016-2020</t>
  </si>
  <si>
    <t>Average Other Costs growth rate 2016-2020</t>
  </si>
  <si>
    <t>Total Revenue</t>
  </si>
  <si>
    <t>2021&gt;rank 1</t>
  </si>
  <si>
    <t>Prob of winning</t>
  </si>
  <si>
    <t>Growth Rate</t>
  </si>
  <si>
    <t xml:space="preserve">Other </t>
  </si>
  <si>
    <t>Rarita League Attendance</t>
  </si>
  <si>
    <t>Rarita Social Media Forecast</t>
  </si>
  <si>
    <t>Attendance</t>
  </si>
  <si>
    <t>Social media</t>
  </si>
  <si>
    <t>Average Matchday growth rate 2016-2020</t>
  </si>
  <si>
    <t>Average Broadcast growth rate 2016-2020</t>
  </si>
  <si>
    <t>Average Commercial growth rate 2016-2020</t>
  </si>
  <si>
    <t xml:space="preserve">Matchday </t>
  </si>
  <si>
    <t>Revenue per attendance/ social media</t>
  </si>
  <si>
    <t>Winning bonus</t>
  </si>
  <si>
    <t>2021=rank 1</t>
  </si>
  <si>
    <t>Assumptions</t>
  </si>
  <si>
    <t>Name</t>
  </si>
  <si>
    <t>Salary Projections</t>
  </si>
  <si>
    <t>Change in Salary due to Tournament Participation</t>
  </si>
  <si>
    <t>Winning Bonus %</t>
  </si>
  <si>
    <t>Players from all Tournament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</si>
</sst>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"/>
    <numFmt numFmtId="165" formatCode="&quot;∂ &quot;#,##0"/>
    <numFmt numFmtId="166" formatCode="0.0%"/>
    <numFmt numFmtId="167" formatCode="0.000"/>
    <numFmt numFmtId="168" formatCode="0.0"/>
    <numFmt numFmtId="169" formatCode="0.0000"/>
    <numFmt numFmtId="170" formatCode="#,##0.000000"/>
    <numFmt numFmtId="171" formatCode="#,##0.00000000"/>
  </numFmts>
  <fonts count="3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4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8"/>
      <color indexed="8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indexed="8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4"/>
      <name val="Calibri Light"/>
      <family val="2"/>
      <scheme val="major"/>
    </font>
    <font>
      <vertAlign val="superscript"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9"/>
      <name val="Calibri Light"/>
      <family val="2"/>
      <scheme val="major"/>
    </font>
    <font>
      <b/>
      <sz val="12"/>
      <color theme="0"/>
      <name val="Calibri Light"/>
      <family val="2"/>
    </font>
    <font>
      <b/>
      <sz val="12"/>
      <color theme="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theme="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medium">
        <color indexed="64"/>
      </bottom>
      <diagonal/>
    </border>
    <border>
      <left/>
      <right style="medium">
        <color indexed="64"/>
      </right>
      <top style="thick">
        <color theme="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/>
      <right/>
      <top style="thick">
        <color theme="4" tint="0.499984740745262"/>
      </top>
      <bottom style="thin">
        <color indexed="64"/>
      </bottom>
      <diagonal/>
    </border>
    <border>
      <left/>
      <right style="medium">
        <color indexed="64"/>
      </right>
      <top style="thick">
        <color theme="4" tint="0.499984740745262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4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31" applyNumberFormat="0" applyFill="0" applyAlignment="0" applyProtection="0"/>
    <xf numFmtId="0" fontId="23" fillId="0" borderId="0" applyNumberFormat="0" applyFill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32" applyNumberFormat="0" applyAlignment="0" applyProtection="0"/>
    <xf numFmtId="0" fontId="28" fillId="12" borderId="33" applyNumberFormat="0" applyAlignment="0" applyProtection="0"/>
    <xf numFmtId="0" fontId="29" fillId="12" borderId="32" applyNumberFormat="0" applyAlignment="0" applyProtection="0"/>
    <xf numFmtId="0" fontId="30" fillId="0" borderId="34" applyNumberFormat="0" applyFill="0" applyAlignment="0" applyProtection="0"/>
    <xf numFmtId="0" fontId="20" fillId="13" borderId="35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37" applyNumberFormat="0" applyFill="0" applyAlignment="0" applyProtection="0"/>
    <xf numFmtId="0" fontId="3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36" applyNumberFormat="0" applyFont="0" applyAlignment="0" applyProtection="0"/>
  </cellStyleXfs>
  <cellXfs count="2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0" borderId="0" xfId="0" applyFont="1"/>
    <xf numFmtId="4" fontId="7" fillId="0" borderId="4" xfId="0" applyNumberFormat="1" applyFont="1" applyBorder="1"/>
    <xf numFmtId="4" fontId="7" fillId="0" borderId="0" xfId="0" applyNumberFormat="1" applyFont="1"/>
    <xf numFmtId="4" fontId="7" fillId="0" borderId="5" xfId="0" applyNumberFormat="1" applyFont="1" applyBorder="1"/>
    <xf numFmtId="3" fontId="7" fillId="0" borderId="0" xfId="0" applyNumberFormat="1" applyFont="1"/>
    <xf numFmtId="164" fontId="7" fillId="0" borderId="0" xfId="0" applyNumberFormat="1" applyFont="1" applyAlignment="1">
      <alignment horizontal="center"/>
    </xf>
    <xf numFmtId="164" fontId="4" fillId="0" borderId="0" xfId="0" applyNumberFormat="1" applyFont="1"/>
    <xf numFmtId="0" fontId="0" fillId="0" borderId="0" xfId="0"/>
    <xf numFmtId="0" fontId="11" fillId="0" borderId="0" xfId="0" applyFont="1"/>
    <xf numFmtId="0" fontId="12" fillId="0" borderId="0" xfId="0" applyFont="1"/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/>
    <xf numFmtId="0" fontId="11" fillId="0" borderId="0" xfId="0" applyFont="1" applyFill="1"/>
    <xf numFmtId="0" fontId="11" fillId="0" borderId="6" xfId="0" applyFont="1" applyFill="1" applyBorder="1" applyAlignment="1">
      <alignment horizontal="center"/>
    </xf>
    <xf numFmtId="165" fontId="11" fillId="0" borderId="6" xfId="0" applyNumberFormat="1" applyFont="1" applyFill="1" applyBorder="1"/>
    <xf numFmtId="37" fontId="11" fillId="0" borderId="0" xfId="0" applyNumberFormat="1" applyFont="1" applyFill="1"/>
    <xf numFmtId="0" fontId="11" fillId="0" borderId="7" xfId="0" applyFont="1" applyFill="1" applyBorder="1" applyAlignment="1">
      <alignment horizontal="center"/>
    </xf>
    <xf numFmtId="37" fontId="11" fillId="0" borderId="7" xfId="0" applyNumberFormat="1" applyFont="1" applyFill="1" applyBorder="1"/>
    <xf numFmtId="0" fontId="10" fillId="0" borderId="0" xfId="0" applyFont="1" applyFill="1"/>
    <xf numFmtId="0" fontId="12" fillId="0" borderId="0" xfId="0" applyFont="1" applyFill="1"/>
    <xf numFmtId="0" fontId="9" fillId="0" borderId="0" xfId="0" applyFont="1" applyFill="1" applyAlignment="1">
      <alignment horizontal="center"/>
    </xf>
    <xf numFmtId="166" fontId="11" fillId="0" borderId="0" xfId="1" applyNumberFormat="1" applyFont="1" applyFill="1" applyAlignment="1">
      <alignment horizontal="center"/>
    </xf>
    <xf numFmtId="166" fontId="11" fillId="0" borderId="6" xfId="1" applyNumberFormat="1" applyFont="1" applyFill="1" applyBorder="1" applyAlignment="1">
      <alignment horizontal="center"/>
    </xf>
    <xf numFmtId="2" fontId="11" fillId="0" borderId="0" xfId="0" applyNumberFormat="1" applyFont="1" applyFill="1" applyAlignment="1">
      <alignment horizontal="center"/>
    </xf>
    <xf numFmtId="2" fontId="11" fillId="0" borderId="7" xfId="0" applyNumberFormat="1" applyFont="1" applyFill="1" applyBorder="1" applyAlignment="1">
      <alignment horizontal="center"/>
    </xf>
    <xf numFmtId="167" fontId="11" fillId="0" borderId="0" xfId="0" applyNumberFormat="1" applyFont="1" applyFill="1" applyAlignment="1">
      <alignment horizontal="center"/>
    </xf>
    <xf numFmtId="0" fontId="15" fillId="0" borderId="0" xfId="0" applyFont="1" applyFill="1"/>
    <xf numFmtId="0" fontId="6" fillId="2" borderId="0" xfId="0" applyFont="1" applyFill="1" applyAlignment="1">
      <alignment horizontal="center" vertical="center" wrapText="1"/>
    </xf>
    <xf numFmtId="0" fontId="0" fillId="0" borderId="0" xfId="0"/>
    <xf numFmtId="0" fontId="4" fillId="0" borderId="0" xfId="0" applyFont="1" applyFill="1" applyBorder="1"/>
    <xf numFmtId="0" fontId="6" fillId="2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4" fontId="6" fillId="2" borderId="0" xfId="0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/>
    </xf>
    <xf numFmtId="10" fontId="7" fillId="0" borderId="0" xfId="1" applyNumberFormat="1" applyFont="1" applyFill="1" applyBorder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6" fillId="2" borderId="0" xfId="0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0" fontId="7" fillId="0" borderId="0" xfId="1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0" xfId="0"/>
    <xf numFmtId="0" fontId="4" fillId="0" borderId="0" xfId="0" applyFont="1" applyFill="1" applyBorder="1"/>
    <xf numFmtId="0" fontId="7" fillId="0" borderId="0" xfId="0" applyFont="1" applyFill="1" applyBorder="1"/>
    <xf numFmtId="165" fontId="7" fillId="0" borderId="0" xfId="0" applyNumberFormat="1" applyFont="1" applyFill="1" applyBorder="1"/>
    <xf numFmtId="0" fontId="6" fillId="2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 applyBorder="1"/>
    <xf numFmtId="0" fontId="6" fillId="2" borderId="0" xfId="0" applyFont="1" applyFill="1" applyBorder="1" applyAlignment="1">
      <alignment horizontal="center" wrapText="1"/>
    </xf>
    <xf numFmtId="0" fontId="4" fillId="0" borderId="0" xfId="0" applyFont="1" applyAlignment="1">
      <alignment horizontal="left"/>
    </xf>
    <xf numFmtId="0" fontId="6" fillId="2" borderId="0" xfId="0" applyFont="1" applyFill="1" applyBorder="1" applyAlignment="1">
      <alignment horizontal="left" wrapText="1"/>
    </xf>
    <xf numFmtId="164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left"/>
    </xf>
    <xf numFmtId="165" fontId="11" fillId="0" borderId="0" xfId="0" applyNumberFormat="1" applyFont="1"/>
    <xf numFmtId="0" fontId="0" fillId="0" borderId="0" xfId="0"/>
    <xf numFmtId="0" fontId="7" fillId="0" borderId="0" xfId="0" applyFont="1" applyFill="1" applyBorder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left"/>
    </xf>
    <xf numFmtId="165" fontId="11" fillId="0" borderId="0" xfId="0" applyNumberFormat="1" applyFont="1"/>
    <xf numFmtId="0" fontId="6" fillId="2" borderId="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/>
    </xf>
    <xf numFmtId="0" fontId="0" fillId="6" borderId="0" xfId="0" applyFill="1"/>
    <xf numFmtId="0" fontId="0" fillId="6" borderId="11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164" fontId="0" fillId="0" borderId="0" xfId="0" applyNumberFormat="1"/>
    <xf numFmtId="16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0" fontId="0" fillId="5" borderId="11" xfId="0" applyFill="1" applyBorder="1"/>
    <xf numFmtId="0" fontId="0" fillId="6" borderId="21" xfId="0" applyFill="1" applyBorder="1"/>
    <xf numFmtId="0" fontId="0" fillId="6" borderId="11" xfId="0" applyFill="1" applyBorder="1"/>
    <xf numFmtId="167" fontId="0" fillId="6" borderId="11" xfId="0" applyNumberFormat="1" applyFill="1" applyBorder="1" applyAlignment="1">
      <alignment horizontal="center"/>
    </xf>
    <xf numFmtId="167" fontId="0" fillId="6" borderId="19" xfId="0" applyNumberFormat="1" applyFill="1" applyBorder="1" applyAlignment="1">
      <alignment horizontal="center"/>
    </xf>
    <xf numFmtId="0" fontId="0" fillId="6" borderId="14" xfId="0" applyFill="1" applyBorder="1"/>
    <xf numFmtId="167" fontId="0" fillId="6" borderId="14" xfId="0" applyNumberFormat="1" applyFill="1" applyBorder="1" applyAlignment="1">
      <alignment horizontal="center"/>
    </xf>
    <xf numFmtId="167" fontId="0" fillId="6" borderId="20" xfId="0" applyNumberFormat="1" applyFill="1" applyBorder="1" applyAlignment="1">
      <alignment horizontal="center"/>
    </xf>
    <xf numFmtId="0" fontId="20" fillId="4" borderId="12" xfId="0" applyFont="1" applyFill="1" applyBorder="1"/>
    <xf numFmtId="0" fontId="20" fillId="4" borderId="13" xfId="0" applyFont="1" applyFill="1" applyBorder="1"/>
    <xf numFmtId="0" fontId="20" fillId="4" borderId="22" xfId="0" applyFont="1" applyFill="1" applyBorder="1"/>
    <xf numFmtId="0" fontId="20" fillId="7" borderId="12" xfId="0" applyFont="1" applyFill="1" applyBorder="1"/>
    <xf numFmtId="0" fontId="0" fillId="0" borderId="0" xfId="0" applyAlignment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6" fillId="2" borderId="0" xfId="0" applyFont="1" applyFill="1" applyAlignment="1">
      <alignment horizontal="left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0" fillId="0" borderId="0" xfId="0" applyNumberFormat="1" applyBorder="1"/>
    <xf numFmtId="4" fontId="0" fillId="0" borderId="5" xfId="0" applyNumberFormat="1" applyBorder="1"/>
    <xf numFmtId="0" fontId="0" fillId="0" borderId="38" xfId="0" applyBorder="1"/>
    <xf numFmtId="4" fontId="0" fillId="0" borderId="39" xfId="0" applyNumberFormat="1" applyBorder="1"/>
    <xf numFmtId="4" fontId="0" fillId="0" borderId="40" xfId="0" applyNumberFormat="1" applyBorder="1"/>
    <xf numFmtId="0" fontId="0" fillId="0" borderId="39" xfId="0" applyBorder="1"/>
    <xf numFmtId="0" fontId="0" fillId="0" borderId="40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45" xfId="0" applyBorder="1"/>
    <xf numFmtId="0" fontId="0" fillId="0" borderId="11" xfId="0" applyBorder="1"/>
    <xf numFmtId="0" fontId="0" fillId="0" borderId="46" xfId="0" applyBorder="1"/>
    <xf numFmtId="0" fontId="0" fillId="0" borderId="44" xfId="0" applyBorder="1"/>
    <xf numFmtId="0" fontId="0" fillId="0" borderId="27" xfId="0" applyBorder="1"/>
    <xf numFmtId="0" fontId="0" fillId="0" borderId="47" xfId="0" applyBorder="1"/>
    <xf numFmtId="4" fontId="0" fillId="0" borderId="38" xfId="0" applyNumberFormat="1" applyBorder="1"/>
    <xf numFmtId="2" fontId="0" fillId="0" borderId="10" xfId="0" applyNumberFormat="1" applyBorder="1"/>
    <xf numFmtId="4" fontId="0" fillId="39" borderId="40" xfId="0" applyNumberFormat="1" applyFill="1" applyBorder="1"/>
    <xf numFmtId="0" fontId="0" fillId="39" borderId="10" xfId="0" applyFill="1" applyBorder="1"/>
    <xf numFmtId="170" fontId="0" fillId="0" borderId="0" xfId="0" applyNumberFormat="1" applyFill="1" applyBorder="1"/>
    <xf numFmtId="171" fontId="0" fillId="0" borderId="0" xfId="0" applyNumberFormat="1" applyFill="1" applyBorder="1"/>
    <xf numFmtId="170" fontId="0" fillId="0" borderId="5" xfId="0" applyNumberFormat="1" applyFill="1" applyBorder="1"/>
    <xf numFmtId="171" fontId="0" fillId="0" borderId="11" xfId="0" applyNumberFormat="1" applyFill="1" applyBorder="1"/>
    <xf numFmtId="4" fontId="0" fillId="0" borderId="0" xfId="0" applyNumberFormat="1"/>
    <xf numFmtId="0" fontId="0" fillId="0" borderId="51" xfId="0" applyBorder="1"/>
    <xf numFmtId="0" fontId="0" fillId="0" borderId="19" xfId="0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1" fontId="0" fillId="6" borderId="0" xfId="0" applyNumberFormat="1" applyFill="1" applyBorder="1"/>
    <xf numFmtId="167" fontId="0" fillId="6" borderId="0" xfId="0" applyNumberFormat="1" applyFill="1" applyBorder="1" applyAlignment="1">
      <alignment horizontal="center"/>
    </xf>
    <xf numFmtId="0" fontId="0" fillId="6" borderId="53" xfId="0" applyFill="1" applyBorder="1"/>
    <xf numFmtId="0" fontId="0" fillId="6" borderId="54" xfId="0" applyFill="1" applyBorder="1"/>
    <xf numFmtId="167" fontId="0" fillId="6" borderId="15" xfId="0" applyNumberFormat="1" applyFill="1" applyBorder="1" applyAlignment="1">
      <alignment horizontal="center"/>
    </xf>
    <xf numFmtId="0" fontId="0" fillId="6" borderId="51" xfId="0" applyFill="1" applyBorder="1"/>
    <xf numFmtId="1" fontId="0" fillId="6" borderId="19" xfId="0" applyNumberFormat="1" applyFill="1" applyBorder="1" applyAlignment="1">
      <alignment horizontal="center"/>
    </xf>
    <xf numFmtId="0" fontId="1" fillId="6" borderId="51" xfId="42" applyFill="1" applyBorder="1"/>
    <xf numFmtId="0" fontId="0" fillId="6" borderId="52" xfId="0" applyFill="1" applyBorder="1"/>
    <xf numFmtId="0" fontId="0" fillId="6" borderId="15" xfId="0" applyFill="1" applyBorder="1"/>
    <xf numFmtId="0" fontId="0" fillId="6" borderId="15" xfId="0" applyFill="1" applyBorder="1" applyAlignment="1">
      <alignment horizontal="center"/>
    </xf>
    <xf numFmtId="1" fontId="0" fillId="6" borderId="15" xfId="0" applyNumberFormat="1" applyFill="1" applyBorder="1" applyAlignment="1">
      <alignment horizontal="center"/>
    </xf>
    <xf numFmtId="1" fontId="0" fillId="6" borderId="20" xfId="0" applyNumberFormat="1" applyFill="1" applyBorder="1" applyAlignment="1">
      <alignment horizontal="center"/>
    </xf>
    <xf numFmtId="0" fontId="0" fillId="40" borderId="0" xfId="0" applyFill="1"/>
    <xf numFmtId="0" fontId="0" fillId="6" borderId="59" xfId="0" applyFill="1" applyBorder="1"/>
    <xf numFmtId="0" fontId="0" fillId="6" borderId="12" xfId="0" applyFill="1" applyBorder="1"/>
    <xf numFmtId="0" fontId="0" fillId="6" borderId="13" xfId="0" applyFill="1" applyBorder="1"/>
    <xf numFmtId="169" fontId="0" fillId="6" borderId="19" xfId="0" applyNumberFormat="1" applyFill="1" applyBorder="1" applyAlignment="1">
      <alignment horizontal="center"/>
    </xf>
    <xf numFmtId="169" fontId="0" fillId="6" borderId="20" xfId="0" applyNumberForma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0" fontId="0" fillId="6" borderId="60" xfId="0" applyFill="1" applyBorder="1" applyAlignment="1">
      <alignment horizontal="center"/>
    </xf>
    <xf numFmtId="0" fontId="0" fillId="6" borderId="58" xfId="0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8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9" fontId="0" fillId="40" borderId="20" xfId="0" applyNumberFormat="1" applyFill="1" applyBorder="1" applyAlignment="1">
      <alignment horizontal="center"/>
    </xf>
    <xf numFmtId="0" fontId="23" fillId="0" borderId="61" xfId="5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4" fontId="0" fillId="6" borderId="38" xfId="0" applyNumberFormat="1" applyFill="1" applyBorder="1"/>
    <xf numFmtId="4" fontId="0" fillId="6" borderId="39" xfId="0" applyNumberFormat="1" applyFill="1" applyBorder="1"/>
    <xf numFmtId="4" fontId="0" fillId="6" borderId="40" xfId="0" applyNumberFormat="1" applyFill="1" applyBorder="1"/>
    <xf numFmtId="0" fontId="0" fillId="6" borderId="39" xfId="0" applyFill="1" applyBorder="1"/>
    <xf numFmtId="0" fontId="0" fillId="6" borderId="40" xfId="0" applyFill="1" applyBorder="1"/>
    <xf numFmtId="0" fontId="0" fillId="6" borderId="38" xfId="0" applyFill="1" applyBorder="1"/>
    <xf numFmtId="0" fontId="0" fillId="6" borderId="41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19" fillId="0" borderId="24" xfId="3" applyBorder="1" applyAlignment="1">
      <alignment horizontal="center"/>
    </xf>
    <xf numFmtId="0" fontId="19" fillId="0" borderId="25" xfId="3" applyBorder="1" applyAlignment="1">
      <alignment horizontal="center"/>
    </xf>
    <xf numFmtId="0" fontId="19" fillId="0" borderId="26" xfId="3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18" fillId="6" borderId="16" xfId="2" applyFill="1" applyBorder="1" applyAlignment="1">
      <alignment horizontal="center"/>
    </xf>
    <xf numFmtId="0" fontId="18" fillId="6" borderId="17" xfId="2" applyFill="1" applyBorder="1" applyAlignment="1">
      <alignment horizontal="center"/>
    </xf>
    <xf numFmtId="0" fontId="18" fillId="6" borderId="18" xfId="2" applyFill="1" applyBorder="1" applyAlignment="1">
      <alignment horizontal="center"/>
    </xf>
    <xf numFmtId="0" fontId="19" fillId="6" borderId="24" xfId="3" applyFill="1" applyBorder="1" applyAlignment="1">
      <alignment horizontal="center"/>
    </xf>
    <xf numFmtId="0" fontId="19" fillId="6" borderId="25" xfId="3" applyFill="1" applyBorder="1" applyAlignment="1">
      <alignment horizontal="center"/>
    </xf>
    <xf numFmtId="0" fontId="19" fillId="6" borderId="26" xfId="3" applyFill="1" applyBorder="1" applyAlignment="1">
      <alignment horizontal="center"/>
    </xf>
    <xf numFmtId="0" fontId="19" fillId="0" borderId="48" xfId="3" applyBorder="1" applyAlignment="1">
      <alignment horizontal="center"/>
    </xf>
    <xf numFmtId="0" fontId="19" fillId="0" borderId="49" xfId="3" applyBorder="1" applyAlignment="1">
      <alignment horizontal="center"/>
    </xf>
    <xf numFmtId="0" fontId="19" fillId="0" borderId="50" xfId="3" applyBorder="1" applyAlignment="1">
      <alignment horizontal="center"/>
    </xf>
    <xf numFmtId="0" fontId="23" fillId="0" borderId="55" xfId="5" applyBorder="1" applyAlignment="1">
      <alignment horizontal="center"/>
    </xf>
    <xf numFmtId="0" fontId="23" fillId="0" borderId="56" xfId="5" applyBorder="1" applyAlignment="1">
      <alignment horizontal="center"/>
    </xf>
    <xf numFmtId="0" fontId="23" fillId="0" borderId="57" xfId="5" applyBorder="1" applyAlignment="1">
      <alignment horizontal="center"/>
    </xf>
    <xf numFmtId="0" fontId="23" fillId="0" borderId="31" xfId="5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2" builtinId="16" customBuiltin="1"/>
    <cellStyle name="Heading 2" xfId="3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A3D3B05C-55AD-4D09-939E-93B20015E84E}"/>
    <cellStyle name="Note 2" xfId="43" xr:uid="{0AB73D92-92D7-4EBB-8164-2F2BCCFBB23E}"/>
    <cellStyle name="Output" xfId="11" builtinId="21" customBuiltin="1"/>
    <cellStyle name="Percent 2" xfId="1" xr:uid="{2F0FCC4F-AA31-4ABD-AC8B-6AD66B3CA9D1}"/>
    <cellStyle name="Title" xfId="4" builtinId="15" customBuiltin="1"/>
    <cellStyle name="Total" xfId="17" builtinId="25" customBuiltin="1"/>
    <cellStyle name="Warning Text" xfId="15" builtinId="11" customBuiltin="1"/>
  </cellStyles>
  <dxfs count="6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/>
        <top/>
        <bottom/>
        <vertical/>
        <horizontal/>
      </border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65" formatCode="&quot;∂ 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4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4" formatCode="#,##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4" formatCode="#,##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4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65" formatCode="&quot;∂ 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4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4" formatCode="#,##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4" formatCode="#,##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4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Benchmark'!$A$3</c:f>
              <c:strCache>
                <c:ptCount val="1"/>
                <c:pt idx="0">
                  <c:v>Galamily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'Revenue Benchmark'!$B$3:$F$3</c:f>
              <c:numCache>
                <c:formatCode>#,##0.00</c:formatCode>
                <c:ptCount val="5"/>
                <c:pt idx="0">
                  <c:v>200.87</c:v>
                </c:pt>
                <c:pt idx="1">
                  <c:v>247.92000000000002</c:v>
                </c:pt>
                <c:pt idx="2">
                  <c:v>204.66000000000003</c:v>
                </c:pt>
                <c:pt idx="3">
                  <c:v>272.23</c:v>
                </c:pt>
                <c:pt idx="4">
                  <c:v>225.67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3-4D97-8915-C83F6CE48107}"/>
            </c:ext>
          </c:extLst>
        </c:ser>
        <c:ser>
          <c:idx val="1"/>
          <c:order val="1"/>
          <c:tx>
            <c:strRef>
              <c:f>'Revenue Benchmark'!$A$4</c:f>
              <c:strCache>
                <c:ptCount val="1"/>
                <c:pt idx="0">
                  <c:v>Greri Landmoslands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'Revenue Benchmark'!$B$4:$F$4</c:f>
              <c:numCache>
                <c:formatCode>#,##0.00</c:formatCode>
                <c:ptCount val="5"/>
                <c:pt idx="0">
                  <c:v>239.99</c:v>
                </c:pt>
                <c:pt idx="1">
                  <c:v>253.08</c:v>
                </c:pt>
                <c:pt idx="2">
                  <c:v>306.57</c:v>
                </c:pt>
                <c:pt idx="3">
                  <c:v>360.76</c:v>
                </c:pt>
                <c:pt idx="4">
                  <c:v>332.71000000000004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3-4D97-8915-C83F6CE48107}"/>
            </c:ext>
          </c:extLst>
        </c:ser>
        <c:ser>
          <c:idx val="2"/>
          <c:order val="2"/>
          <c:tx>
            <c:strRef>
              <c:f>'Revenue Benchmark'!$A$5</c:f>
              <c:strCache>
                <c:ptCount val="1"/>
                <c:pt idx="0">
                  <c:v>Nganion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'Revenue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'Revenue Benchmark'!$B$5:$F$5</c:f>
              <c:numCache>
                <c:formatCode>#,##0.00</c:formatCode>
                <c:ptCount val="5"/>
                <c:pt idx="0">
                  <c:v>389.95</c:v>
                </c:pt>
                <c:pt idx="1">
                  <c:v>407.23</c:v>
                </c:pt>
                <c:pt idx="2">
                  <c:v>431.7</c:v>
                </c:pt>
                <c:pt idx="3">
                  <c:v>521.65000000000009</c:v>
                </c:pt>
                <c:pt idx="4">
                  <c:v>441.52000000000004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3-4D97-8915-C83F6CE48107}"/>
            </c:ext>
          </c:extLst>
        </c:ser>
        <c:ser>
          <c:idx val="3"/>
          <c:order val="3"/>
          <c:tx>
            <c:strRef>
              <c:f>'Revenue Benchmark'!$A$6</c:f>
              <c:strCache>
                <c:ptCount val="1"/>
                <c:pt idx="0">
                  <c:v>Sobianitedrucy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'Revenue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'Revenue Benchmark'!$B$6:$F$6</c:f>
              <c:numCache>
                <c:formatCode>#,##0.00</c:formatCode>
                <c:ptCount val="5"/>
                <c:pt idx="0">
                  <c:v>368.13</c:v>
                </c:pt>
                <c:pt idx="1">
                  <c:v>441.34000000000003</c:v>
                </c:pt>
                <c:pt idx="2">
                  <c:v>428.06</c:v>
                </c:pt>
                <c:pt idx="3">
                  <c:v>506.65999999999997</c:v>
                </c:pt>
                <c:pt idx="4">
                  <c:v>438.70000000000005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3-4D97-8915-C83F6CE4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46447"/>
        <c:axId val="62347279"/>
      </c:barChart>
      <c:lineChart>
        <c:grouping val="standard"/>
        <c:varyColors val="0"/>
        <c:ser>
          <c:idx val="4"/>
          <c:order val="4"/>
          <c:tx>
            <c:strRef>
              <c:f>'Revenue Benchmark'!$A$7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'Revenue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'Revenue Benchmark'!$B$7:$F$7</c:f>
              <c:numCache>
                <c:formatCode>#,##0.00</c:formatCode>
                <c:ptCount val="5"/>
                <c:pt idx="0">
                  <c:v>299.73500000000001</c:v>
                </c:pt>
                <c:pt idx="1">
                  <c:v>337.39250000000004</c:v>
                </c:pt>
                <c:pt idx="2">
                  <c:v>342.7475</c:v>
                </c:pt>
                <c:pt idx="3">
                  <c:v>415.32500000000005</c:v>
                </c:pt>
                <c:pt idx="4">
                  <c:v>359.65000000000003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3-4D97-8915-C83F6CE4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46447"/>
        <c:axId val="62347279"/>
      </c:lineChart>
      <c:catAx>
        <c:axId val="6234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7279"/>
        <c:crosses val="autoZero"/>
        <c:auto val="1"/>
        <c:lblAlgn val="ctr"/>
        <c:lblOffset val="100"/>
        <c:noMultiLvlLbl val="0"/>
      </c:catAx>
      <c:valAx>
        <c:axId val="623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Benchmark'!$A$3</c:f>
              <c:strCache>
                <c:ptCount val="1"/>
                <c:pt idx="0">
                  <c:v>Galamily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'Expense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'Expense Benchmark'!$B$3:$F$3</c:f>
              <c:numCache>
                <c:formatCode>#,##0.00</c:formatCode>
                <c:ptCount val="5"/>
                <c:pt idx="0">
                  <c:v>213.41</c:v>
                </c:pt>
                <c:pt idx="1">
                  <c:v>231.32</c:v>
                </c:pt>
                <c:pt idx="2">
                  <c:v>295.02999999999997</c:v>
                </c:pt>
                <c:pt idx="3">
                  <c:v>284.23</c:v>
                </c:pt>
                <c:pt idx="4">
                  <c:v>276.62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3-45C1-9D70-171D906261E3}"/>
            </c:ext>
          </c:extLst>
        </c:ser>
        <c:ser>
          <c:idx val="1"/>
          <c:order val="1"/>
          <c:tx>
            <c:strRef>
              <c:f>'Expense Benchmark'!$A$4</c:f>
              <c:strCache>
                <c:ptCount val="1"/>
                <c:pt idx="0">
                  <c:v>Greri Landmoslands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'Expense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'Expense Benchmark'!$B$4:$F$4</c:f>
              <c:numCache>
                <c:formatCode>#,##0.00</c:formatCode>
                <c:ptCount val="5"/>
                <c:pt idx="0">
                  <c:v>196.38</c:v>
                </c:pt>
                <c:pt idx="1">
                  <c:v>178.13</c:v>
                </c:pt>
                <c:pt idx="2">
                  <c:v>196.63</c:v>
                </c:pt>
                <c:pt idx="3">
                  <c:v>258.05</c:v>
                </c:pt>
                <c:pt idx="4">
                  <c:v>272.53999999999996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3-45C1-9D70-171D906261E3}"/>
            </c:ext>
          </c:extLst>
        </c:ser>
        <c:ser>
          <c:idx val="2"/>
          <c:order val="2"/>
          <c:tx>
            <c:strRef>
              <c:f>'Expense Benchmark'!$A$5</c:f>
              <c:strCache>
                <c:ptCount val="1"/>
                <c:pt idx="0">
                  <c:v>Nganion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'Expense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'Expense Benchmark'!$B$5:$F$5</c:f>
              <c:numCache>
                <c:formatCode>#,##0.00</c:formatCode>
                <c:ptCount val="5"/>
                <c:pt idx="0">
                  <c:v>315.36</c:v>
                </c:pt>
                <c:pt idx="1">
                  <c:v>295.58000000000004</c:v>
                </c:pt>
                <c:pt idx="2">
                  <c:v>453.06000000000006</c:v>
                </c:pt>
                <c:pt idx="3">
                  <c:v>449.75</c:v>
                </c:pt>
                <c:pt idx="4">
                  <c:v>435.28000000000003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3-45C1-9D70-171D906261E3}"/>
            </c:ext>
          </c:extLst>
        </c:ser>
        <c:ser>
          <c:idx val="3"/>
          <c:order val="3"/>
          <c:tx>
            <c:strRef>
              <c:f>'Expense Benchmark'!$A$6</c:f>
              <c:strCache>
                <c:ptCount val="1"/>
                <c:pt idx="0">
                  <c:v>Sobianitedrucy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'Expense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'Expense Benchmark'!$B$6:$F$6</c:f>
              <c:numCache>
                <c:formatCode>#,##0.00</c:formatCode>
                <c:ptCount val="5"/>
                <c:pt idx="0">
                  <c:v>259.58</c:v>
                </c:pt>
                <c:pt idx="1">
                  <c:v>313.62</c:v>
                </c:pt>
                <c:pt idx="2">
                  <c:v>342.01</c:v>
                </c:pt>
                <c:pt idx="3">
                  <c:v>418.63</c:v>
                </c:pt>
                <c:pt idx="4">
                  <c:v>361.98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C3-45C1-9D70-171D9062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237391"/>
        <c:axId val="1517239887"/>
      </c:barChart>
      <c:lineChart>
        <c:grouping val="standard"/>
        <c:varyColors val="0"/>
        <c:ser>
          <c:idx val="4"/>
          <c:order val="4"/>
          <c:tx>
            <c:strRef>
              <c:f>'Expense Benchmark'!$A$7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'Expense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'Expense Benchmark'!$B$7:$F$7</c:f>
              <c:numCache>
                <c:formatCode>#,##0.00</c:formatCode>
                <c:ptCount val="5"/>
                <c:pt idx="0">
                  <c:v>246.1825</c:v>
                </c:pt>
                <c:pt idx="1">
                  <c:v>254.66249999999999</c:v>
                </c:pt>
                <c:pt idx="2">
                  <c:v>321.6825</c:v>
                </c:pt>
                <c:pt idx="3">
                  <c:v>352.66499999999996</c:v>
                </c:pt>
                <c:pt idx="4">
                  <c:v>336.60500000000002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C3-45C1-9D70-171D9062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237391"/>
        <c:axId val="1517239887"/>
      </c:lineChart>
      <c:catAx>
        <c:axId val="151723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39887"/>
        <c:crosses val="autoZero"/>
        <c:auto val="1"/>
        <c:lblAlgn val="ctr"/>
        <c:lblOffset val="100"/>
        <c:noMultiLvlLbl val="0"/>
      </c:catAx>
      <c:valAx>
        <c:axId val="15172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3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Benchmark'!$A$3</c:f>
              <c:strCache>
                <c:ptCount val="1"/>
                <c:pt idx="0">
                  <c:v>Galamily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'Expense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'Expense Benchmark'!$B$3:$F$3</c:f>
              <c:numCache>
                <c:formatCode>#,##0.00</c:formatCode>
                <c:ptCount val="5"/>
                <c:pt idx="0">
                  <c:v>213.41</c:v>
                </c:pt>
                <c:pt idx="1">
                  <c:v>231.32</c:v>
                </c:pt>
                <c:pt idx="2">
                  <c:v>295.02999999999997</c:v>
                </c:pt>
                <c:pt idx="3">
                  <c:v>284.23</c:v>
                </c:pt>
                <c:pt idx="4">
                  <c:v>276.62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B-49AC-A31B-F01EB9716114}"/>
            </c:ext>
          </c:extLst>
        </c:ser>
        <c:ser>
          <c:idx val="1"/>
          <c:order val="1"/>
          <c:tx>
            <c:strRef>
              <c:f>'Expense Benchmark'!$A$4</c:f>
              <c:strCache>
                <c:ptCount val="1"/>
                <c:pt idx="0">
                  <c:v>Greri Landmoslands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'Expense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'Expense Benchmark'!$B$4:$F$4</c:f>
              <c:numCache>
                <c:formatCode>#,##0.00</c:formatCode>
                <c:ptCount val="5"/>
                <c:pt idx="0">
                  <c:v>196.38</c:v>
                </c:pt>
                <c:pt idx="1">
                  <c:v>178.13</c:v>
                </c:pt>
                <c:pt idx="2">
                  <c:v>196.63</c:v>
                </c:pt>
                <c:pt idx="3">
                  <c:v>258.05</c:v>
                </c:pt>
                <c:pt idx="4">
                  <c:v>272.53999999999996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B-49AC-A31B-F01EB9716114}"/>
            </c:ext>
          </c:extLst>
        </c:ser>
        <c:ser>
          <c:idx val="2"/>
          <c:order val="2"/>
          <c:tx>
            <c:strRef>
              <c:f>'Expense Benchmark'!$A$5</c:f>
              <c:strCache>
                <c:ptCount val="1"/>
                <c:pt idx="0">
                  <c:v>Nganion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'Expense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'Expense Benchmark'!$B$5:$F$5</c:f>
              <c:numCache>
                <c:formatCode>#,##0.00</c:formatCode>
                <c:ptCount val="5"/>
                <c:pt idx="0">
                  <c:v>315.36</c:v>
                </c:pt>
                <c:pt idx="1">
                  <c:v>295.58000000000004</c:v>
                </c:pt>
                <c:pt idx="2">
                  <c:v>453.06000000000006</c:v>
                </c:pt>
                <c:pt idx="3">
                  <c:v>449.75</c:v>
                </c:pt>
                <c:pt idx="4">
                  <c:v>435.28000000000003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B-49AC-A31B-F01EB9716114}"/>
            </c:ext>
          </c:extLst>
        </c:ser>
        <c:ser>
          <c:idx val="3"/>
          <c:order val="3"/>
          <c:tx>
            <c:strRef>
              <c:f>'Expense Benchmark'!$A$6</c:f>
              <c:strCache>
                <c:ptCount val="1"/>
                <c:pt idx="0">
                  <c:v>Sobianitedrucy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'Expense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'Expense Benchmark'!$B$6:$F$6</c:f>
              <c:numCache>
                <c:formatCode>#,##0.00</c:formatCode>
                <c:ptCount val="5"/>
                <c:pt idx="0">
                  <c:v>259.58</c:v>
                </c:pt>
                <c:pt idx="1">
                  <c:v>313.62</c:v>
                </c:pt>
                <c:pt idx="2">
                  <c:v>342.01</c:v>
                </c:pt>
                <c:pt idx="3">
                  <c:v>418.63</c:v>
                </c:pt>
                <c:pt idx="4">
                  <c:v>361.98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AB-49AC-A31B-F01EB971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237391"/>
        <c:axId val="1517239887"/>
      </c:barChart>
      <c:lineChart>
        <c:grouping val="standard"/>
        <c:varyColors val="0"/>
        <c:ser>
          <c:idx val="4"/>
          <c:order val="4"/>
          <c:tx>
            <c:strRef>
              <c:f>'Expense Benchmark'!$A$7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'Expense Benchmark'!$B$2:$F$2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'Expense Benchmark'!$B$7:$F$7</c:f>
              <c:numCache>
                <c:formatCode>#,##0.00</c:formatCode>
                <c:ptCount val="5"/>
                <c:pt idx="0">
                  <c:v>246.1825</c:v>
                </c:pt>
                <c:pt idx="1">
                  <c:v>254.66249999999999</c:v>
                </c:pt>
                <c:pt idx="2">
                  <c:v>321.6825</c:v>
                </c:pt>
                <c:pt idx="3">
                  <c:v>352.66499999999996</c:v>
                </c:pt>
                <c:pt idx="4">
                  <c:v>336.60500000000002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AB-49AC-A31B-F01EB971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237391"/>
        <c:axId val="1517239887"/>
      </c:lineChart>
      <c:catAx>
        <c:axId val="151723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39887"/>
        <c:crosses val="autoZero"/>
        <c:auto val="1"/>
        <c:lblAlgn val="ctr"/>
        <c:lblOffset val="100"/>
        <c:noMultiLvlLbl val="0"/>
      </c:catAx>
      <c:valAx>
        <c:axId val="15172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3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Rarita Expense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'Rarita Expense Forecast'!$A$3</c:f>
              <c:strCache>
                <c:ptCount val="1"/>
                <c:pt idx="0">
                  <c:v>Staff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'Rarita Expense Forecast'!$B$2:$Q$2</c:f>
              <c:numCache>
                <c:formatCode>General</c:formatCod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</c:numCache>
            </c:numRef>
          </c:cat>
          <c:val>
            <c:numRef>
              <c:f>'Rarita Expense Forecast'!$B$3:$Q$3</c:f>
              <c:numCache>
                <c:formatCode>#,##0.00</c:formatCode>
                <c:ptCount val="16"/>
                <c:pt idx="0">
                  <c:v>79.34</c:v>
                </c:pt>
                <c:pt idx="1">
                  <c:v>76.45</c:v>
                </c:pt>
                <c:pt idx="2">
                  <c:v>93.8</c:v>
                </c:pt>
                <c:pt idx="3">
                  <c:v>97.78</c:v>
                </c:pt>
                <c:pt idx="4">
                  <c:v>98.25</c:v>
                </c:pt>
                <c:pt idx="5" formatCode="General">
                  <c:v>104.08992149841816</c:v>
                </c:pt>
                <c:pt idx="6" formatCode="General">
                  <c:v>130.11240187302269</c:v>
                </c:pt>
                <c:pt idx="7" formatCode="General">
                  <c:v>145.52121219367234</c:v>
                </c:pt>
                <c:pt idx="8" formatCode="General">
                  <c:v>162.75484038010444</c:v>
                </c:pt>
                <c:pt idx="9" formatCode="General">
                  <c:v>182.02939398208983</c:v>
                </c:pt>
                <c:pt idx="10" formatCode="General">
                  <c:v>203.58657349976639</c:v>
                </c:pt>
                <c:pt idx="11" formatCode="General">
                  <c:v>215.68763820582822</c:v>
                </c:pt>
                <c:pt idx="12" formatCode="General">
                  <c:v>228.50798299260944</c:v>
                </c:pt>
                <c:pt idx="13" formatCode="General">
                  <c:v>242.09036143982277</c:v>
                </c:pt>
                <c:pt idx="14" formatCode="General">
                  <c:v>256.48006837450208</c:v>
                </c:pt>
                <c:pt idx="15" formatCode="General">
                  <c:v>271.72509092122993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0-4AB9-9FFF-88E9A983AD0E}"/>
            </c:ext>
          </c:extLst>
        </c:ser>
        <c:ser>
          <c:idx val="1"/>
          <c:order val="1"/>
          <c:tx>
            <c:strRef>
              <c:f>'Rarita Expense Forecast'!$A$4</c:f>
              <c:strCache>
                <c:ptCount val="1"/>
                <c:pt idx="0">
                  <c:v>Other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'Rarita Expense Forecast'!$B$2:$Q$2</c:f>
              <c:numCache>
                <c:formatCode>General</c:formatCod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</c:numCache>
            </c:numRef>
          </c:cat>
          <c:val>
            <c:numRef>
              <c:f>'Rarita Expense Forecast'!$B$4:$Q$4</c:f>
              <c:numCache>
                <c:formatCode>#,##0.00</c:formatCode>
                <c:ptCount val="16"/>
                <c:pt idx="0">
                  <c:v>36.5</c:v>
                </c:pt>
                <c:pt idx="1">
                  <c:v>38.11</c:v>
                </c:pt>
                <c:pt idx="2">
                  <c:v>47.94</c:v>
                </c:pt>
                <c:pt idx="3">
                  <c:v>52.83</c:v>
                </c:pt>
                <c:pt idx="4">
                  <c:v>50.44</c:v>
                </c:pt>
                <c:pt idx="5" formatCode="General">
                  <c:v>54.964596547423852</c:v>
                </c:pt>
                <c:pt idx="6" formatCode="General">
                  <c:v>68.705745684279819</c:v>
                </c:pt>
                <c:pt idx="7" formatCode="General">
                  <c:v>76.842355169215978</c:v>
                </c:pt>
                <c:pt idx="8" formatCode="General">
                  <c:v>85.942558211735786</c:v>
                </c:pt>
                <c:pt idx="9" formatCode="General">
                  <c:v>96.120470223908086</c:v>
                </c:pt>
                <c:pt idx="10" formatCode="General">
                  <c:v>107.50372095397505</c:v>
                </c:pt>
                <c:pt idx="11" formatCode="General">
                  <c:v>117.14707869908949</c:v>
                </c:pt>
                <c:pt idx="12" formatCode="General">
                  <c:v>127.65547021024513</c:v>
                </c:pt>
                <c:pt idx="13" formatCode="General">
                  <c:v>139.10649122081301</c:v>
                </c:pt>
                <c:pt idx="14" formatCode="General">
                  <c:v>151.58469799920192</c:v>
                </c:pt>
                <c:pt idx="15" formatCode="General">
                  <c:v>165.18223172659043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0-4AB9-9FFF-88E9A983AD0E}"/>
            </c:ext>
          </c:extLst>
        </c:ser>
        <c:ser>
          <c:idx val="2"/>
          <c:order val="2"/>
          <c:tx>
            <c:strRef>
              <c:f>'Rarita Expense Forecast'!$A$5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'Rarita Expense Forecast'!$B$2:$Q$2</c:f>
              <c:numCache>
                <c:formatCode>General</c:formatCod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</c:numCache>
            </c:numRef>
          </c:cat>
          <c:val>
            <c:numRef>
              <c:f>'Rarita Expense Forecast'!$B$5:$Q$5</c:f>
              <c:numCache>
                <c:formatCode>#,##0.00</c:formatCode>
                <c:ptCount val="16"/>
                <c:pt idx="0">
                  <c:v>115.84</c:v>
                </c:pt>
                <c:pt idx="1">
                  <c:v>114.56</c:v>
                </c:pt>
                <c:pt idx="2">
                  <c:v>141.74</c:v>
                </c:pt>
                <c:pt idx="3">
                  <c:v>150.61000000000001</c:v>
                </c:pt>
                <c:pt idx="4">
                  <c:v>148.69</c:v>
                </c:pt>
                <c:pt idx="5">
                  <c:v>159.05451804584203</c:v>
                </c:pt>
                <c:pt idx="6">
                  <c:v>198.8181475573025</c:v>
                </c:pt>
                <c:pt idx="7">
                  <c:v>222.36356736288832</c:v>
                </c:pt>
                <c:pt idx="8">
                  <c:v>248.69739859184023</c:v>
                </c:pt>
                <c:pt idx="9">
                  <c:v>278.14986420599791</c:v>
                </c:pt>
                <c:pt idx="10">
                  <c:v>311.09029445374142</c:v>
                </c:pt>
                <c:pt idx="11">
                  <c:v>332.83471690491774</c:v>
                </c:pt>
                <c:pt idx="12">
                  <c:v>356.16345320285456</c:v>
                </c:pt>
                <c:pt idx="13">
                  <c:v>381.19685266063578</c:v>
                </c:pt>
                <c:pt idx="14">
                  <c:v>408.064766373704</c:v>
                </c:pt>
                <c:pt idx="15">
                  <c:v>436.90732264782037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0-4AB9-9FFF-88E9A983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175871"/>
        <c:axId val="1899179615"/>
      </c:barChart>
      <c:catAx>
        <c:axId val="189917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79615"/>
        <c:crosses val="autoZero"/>
        <c:auto val="1"/>
        <c:lblAlgn val="ctr"/>
        <c:lblOffset val="100"/>
        <c:noMultiLvlLbl val="0"/>
      </c:catAx>
      <c:valAx>
        <c:axId val="18991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7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123825</xdr:rowOff>
    </xdr:from>
    <xdr:to>
      <xdr:col>1</xdr:col>
      <xdr:colOff>1079841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3DCB977-AE52-45D1-A248-BFBBE050108D}"/>
            </a:ext>
          </a:extLst>
        </xdr:cNvPr>
        <xdr:cNvGrpSpPr/>
      </xdr:nvGrpSpPr>
      <xdr:grpSpPr>
        <a:xfrm>
          <a:off x="276225" y="123825"/>
          <a:ext cx="1051266" cy="61736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7BAE7EE-732E-4BAA-B446-26AAE7743E25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FE0644C-189E-4D42-BEB2-8E5CAEA54A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695325</xdr:colOff>
      <xdr:row>0</xdr:row>
      <xdr:rowOff>112395</xdr:rowOff>
    </xdr:from>
    <xdr:to>
      <xdr:col>7</xdr:col>
      <xdr:colOff>827942</xdr:colOff>
      <xdr:row>3</xdr:row>
      <xdr:rowOff>112395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8693BBD-AA83-4D0D-B43B-D30169193A89}"/>
            </a:ext>
          </a:extLst>
        </xdr:cNvPr>
        <xdr:cNvGrpSpPr/>
      </xdr:nvGrpSpPr>
      <xdr:grpSpPr>
        <a:xfrm>
          <a:off x="5781675" y="112395"/>
          <a:ext cx="980342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2D72FF7-2D57-4CEF-AF22-B93347D26511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55D13F-83C0-45D9-99F9-F51F371415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166687</xdr:rowOff>
    </xdr:from>
    <xdr:to>
      <xdr:col>25</xdr:col>
      <xdr:colOff>47626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7BD42-3DBA-44BF-8A17-9E0490C03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20</xdr:row>
      <xdr:rowOff>161925</xdr:rowOff>
    </xdr:from>
    <xdr:to>
      <xdr:col>25</xdr:col>
      <xdr:colOff>66675</xdr:colOff>
      <xdr:row>38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7CC05-B752-429E-BDA3-C73D33831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0</xdr:row>
      <xdr:rowOff>125730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2D4D4E1-CECC-4E0E-9F8F-10BE9922FFB3}"/>
            </a:ext>
          </a:extLst>
        </xdr:cNvPr>
        <xdr:cNvGrpSpPr/>
      </xdr:nvGrpSpPr>
      <xdr:grpSpPr>
        <a:xfrm>
          <a:off x="274320" y="125730"/>
          <a:ext cx="1056981" cy="61927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DB4B1E9-E6E3-4685-B320-E9AEF6EACAB5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3B01453-C87E-4C92-B661-75DE3985C8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697230</xdr:colOff>
      <xdr:row>0</xdr:row>
      <xdr:rowOff>64770</xdr:rowOff>
    </xdr:from>
    <xdr:to>
      <xdr:col>7</xdr:col>
      <xdr:colOff>829847</xdr:colOff>
      <xdr:row>3</xdr:row>
      <xdr:rowOff>64770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B9E71CF-BCA6-4727-BE91-760D5B4BE869}"/>
            </a:ext>
          </a:extLst>
        </xdr:cNvPr>
        <xdr:cNvGrpSpPr/>
      </xdr:nvGrpSpPr>
      <xdr:grpSpPr>
        <a:xfrm>
          <a:off x="5783580" y="64770"/>
          <a:ext cx="980342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B9F571C-E7A7-43A1-8708-AA6281A1C5A5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D9F5033-E7FA-4FFF-AFA7-F384C1C795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5</xdr:row>
      <xdr:rowOff>19050</xdr:rowOff>
    </xdr:from>
    <xdr:to>
      <xdr:col>19</xdr:col>
      <xdr:colOff>590550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0820B-3651-4A9D-8BAA-13D885718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9</xdr:row>
      <xdr:rowOff>161925</xdr:rowOff>
    </xdr:from>
    <xdr:to>
      <xdr:col>14</xdr:col>
      <xdr:colOff>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5EBF2-DD23-44CE-B20F-C8982A87D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0</xdr:row>
      <xdr:rowOff>129540</xdr:rowOff>
    </xdr:from>
    <xdr:to>
      <xdr:col>1</xdr:col>
      <xdr:colOff>1087461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C64773F-CE95-45DA-9EE2-9E27A08396B9}"/>
            </a:ext>
          </a:extLst>
        </xdr:cNvPr>
        <xdr:cNvGrpSpPr/>
      </xdr:nvGrpSpPr>
      <xdr:grpSpPr>
        <a:xfrm>
          <a:off x="272415" y="129540"/>
          <a:ext cx="1062696" cy="61165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46132EC-2450-40D4-9334-64E84F33A6F6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BCB69C8-71ED-4D84-BA1C-DD6330F2EE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609600</xdr:colOff>
      <xdr:row>0</xdr:row>
      <xdr:rowOff>30480</xdr:rowOff>
    </xdr:from>
    <xdr:to>
      <xdr:col>4</xdr:col>
      <xdr:colOff>742217</xdr:colOff>
      <xdr:row>3</xdr:row>
      <xdr:rowOff>30480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0E14F89-BC60-44A0-8B63-215CC1BEE90C}"/>
            </a:ext>
          </a:extLst>
        </xdr:cNvPr>
        <xdr:cNvGrpSpPr/>
      </xdr:nvGrpSpPr>
      <xdr:grpSpPr>
        <a:xfrm>
          <a:off x="3152775" y="30480"/>
          <a:ext cx="980342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981C1480-D802-4DE4-B4D4-3D79469E4027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4CD3CDA-6E9C-44B6-9C3C-59C754B581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</xdr:colOff>
      <xdr:row>0</xdr:row>
      <xdr:rowOff>133350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972BEB8-0B29-474F-BD78-522350EA265C}"/>
            </a:ext>
          </a:extLst>
        </xdr:cNvPr>
        <xdr:cNvGrpSpPr/>
      </xdr:nvGrpSpPr>
      <xdr:grpSpPr>
        <a:xfrm>
          <a:off x="268605" y="133350"/>
          <a:ext cx="1062696" cy="61165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4147A32-3171-4307-81E8-67AA97758C30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D812F05-6491-4331-BFE7-A248DF4CB9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457200</xdr:colOff>
      <xdr:row>0</xdr:row>
      <xdr:rowOff>45720</xdr:rowOff>
    </xdr:from>
    <xdr:to>
      <xdr:col>6</xdr:col>
      <xdr:colOff>589817</xdr:colOff>
      <xdr:row>3</xdr:row>
      <xdr:rowOff>45720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998593D-93FB-45E1-8908-92D34E4FA749}"/>
            </a:ext>
          </a:extLst>
        </xdr:cNvPr>
        <xdr:cNvGrpSpPr/>
      </xdr:nvGrpSpPr>
      <xdr:grpSpPr>
        <a:xfrm>
          <a:off x="4695825" y="45720"/>
          <a:ext cx="980342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CA6122E-349E-4315-8241-4F930651DF4B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526F556-CA51-4EC0-A17D-3E9798B321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DD56D-E9DF-41C6-94DC-8E8C5461DCDB}" name="Table1" displayName="Table1" ref="A1:F2733" totalsRowShown="0" headerRowDxfId="34">
  <autoFilter ref="A1:F2733" xr:uid="{B72DD56D-E9DF-41C6-94DC-8E8C5461DCDB}"/>
  <tableColumns count="6">
    <tableColumn id="1" xr3:uid="{DBA07F7B-E2E8-423D-A703-FF780A7FD308}" name="Player Name" dataDxfId="33"/>
    <tableColumn id="2" xr3:uid="{DFCE23AD-DA8F-4993-B38B-76B83DD2380B}" name="League" dataDxfId="32"/>
    <tableColumn id="3" xr3:uid="{C6019E55-4210-4861-B58E-F4FE334462F6}" name="Squad" dataDxfId="31"/>
    <tableColumn id="4" xr3:uid="{51AD100D-0582-477A-B491-42162D601826}" name="Country" dataDxfId="30"/>
    <tableColumn id="5" xr3:uid="{E0B48396-FCD2-4D2A-B3AE-4727D8EC99D3}" name="Position" dataDxfId="29"/>
    <tableColumn id="6" xr3:uid="{AC02812F-8012-4DA2-9567-3F7CACBFA90C}" name="Annualized Salary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F1732A-E558-4F53-B679-34AD08D972EA}" name="Table2" displayName="Table2" ref="A1:F2823" totalsRowShown="0" headerRowDxfId="27">
  <autoFilter ref="A1:F2823" xr:uid="{6EF1732A-E558-4F53-B679-34AD08D972EA}"/>
  <tableColumns count="6">
    <tableColumn id="1" xr3:uid="{4273EB5D-7BD2-44A0-9A93-CA866D6D685D}" name="Player Name" dataDxfId="26"/>
    <tableColumn id="2" xr3:uid="{8D0A3FC0-902B-4BE3-BC02-FB4469103EBB}" name="League" dataDxfId="25"/>
    <tableColumn id="3" xr3:uid="{A741D42A-8CD8-461A-9E3A-C312DD3D6B1E}" name="Squad" dataDxfId="24"/>
    <tableColumn id="4" xr3:uid="{94EECCDC-5CC1-41CC-9193-44E21E2BF4D6}" name="Country" dataDxfId="23"/>
    <tableColumn id="5" xr3:uid="{AAD0C5D9-E022-456A-A695-2D2C836FC8FB}" name="Position" dataDxfId="22"/>
    <tableColumn id="6" xr3:uid="{89AD6417-9F45-46FC-80C5-EE1C913E7A66}" name="Annualized Salary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49C648-85A8-4E14-93C3-F5ABDB72A6CF}" name="Table3" displayName="Table3" ref="A1:E2823" totalsRowShown="0">
  <autoFilter ref="A1:E2823" xr:uid="{0049C648-85A8-4E14-93C3-F5ABDB72A6CF}"/>
  <sortState xmlns:xlrd2="http://schemas.microsoft.com/office/spreadsheetml/2017/richdata2" ref="A25:E2823">
    <sortCondition ref="E1:E2823"/>
  </sortState>
  <tableColumns count="5">
    <tableColumn id="1" xr3:uid="{EACA5D86-3711-47B4-A36F-C6A412E19141}" name="Column1"/>
    <tableColumn id="2" xr3:uid="{0BE134CE-A8AC-4E3A-9C67-3D98873C801F}" name="Country" dataDxfId="20">
      <calculatedColumnFormula>Table2[[#This Row],[Country]]</calculatedColumnFormula>
    </tableColumn>
    <tableColumn id="3" xr3:uid="{47CD5C41-892A-46D1-88C1-7B667FBBD9C2}" name="2020 Salary">
      <calculatedColumnFormula>VLOOKUP(A2, Table1[], 6, FALSE)</calculatedColumnFormula>
    </tableColumn>
    <tableColumn id="4" xr3:uid="{F8677BEE-B097-481D-A9AB-B1AFDD6DFA00}" name="2021 Salary">
      <calculatedColumnFormula>Table2[[#This Row],[Annualized Salary]]</calculatedColumnFormula>
    </tableColumn>
    <tableColumn id="5" xr3:uid="{F2FD8B25-BC01-4949-B6A5-069B5BAC8E1D}" name="Change ">
      <calculatedColumnFormula>D2/C2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FC3B35-887D-44F0-8794-D5C964296D48}" name="Table4" displayName="Table4" ref="A2:N22" totalsRowShown="0" headerRowDxfId="19" dataDxfId="18">
  <autoFilter ref="A2:N22" xr:uid="{73FC3B35-887D-44F0-8794-D5C964296D48}"/>
  <sortState xmlns:xlrd2="http://schemas.microsoft.com/office/spreadsheetml/2017/richdata2" ref="A3:N22">
    <sortCondition ref="A2:A22"/>
  </sortState>
  <tableColumns count="14">
    <tableColumn id="1" xr3:uid="{9EBF9FAF-A0C0-446B-96AE-B30E040470AD}" name="Name" dataDxfId="17"/>
    <tableColumn id="2" xr3:uid="{500E7958-B7E4-4C55-9271-51DA73505C92}" name="Pos" dataDxfId="16">
      <calculatedColumnFormula>VLOOKUP(A3, Table2[],5, FALSE)</calculatedColumnFormula>
    </tableColumn>
    <tableColumn id="3" xr3:uid="{503D59DF-397B-4D5C-9583-D5DC7041C3F9}" name="2020 Salary" dataDxfId="15">
      <calculatedColumnFormula>VLOOKUP(A3, Table1[],6, FALSE)</calculatedColumnFormula>
    </tableColumn>
    <tableColumn id="4" xr3:uid="{3B406CFA-8BC7-4609-9932-177401506337}" name="2021 Salary" dataDxfId="14"/>
    <tableColumn id="5" xr3:uid="{A3142DF4-186F-41C5-9AC7-C8E126D562E0}" name="2022" dataDxfId="13">
      <calculatedColumnFormula>Table4[[#This Row],[2021 Salary]]*E$30*E$29*(E$27*E$28+(1-E$27))</calculatedColumnFormula>
    </tableColumn>
    <tableColumn id="6" xr3:uid="{0FDABBD7-2FDB-4D44-B6D9-CA6D3A0BEE53}" name="2023" dataDxfId="12"/>
    <tableColumn id="7" xr3:uid="{4357A776-0446-4DD4-A7F3-F9B1C704251E}" name="2024" dataDxfId="11"/>
    <tableColumn id="8" xr3:uid="{D9D02419-E2C7-48BC-805D-D9551C8C4473}" name="2025" dataDxfId="10"/>
    <tableColumn id="9" xr3:uid="{32A7B081-B436-42EF-9EB0-BBF562F51C3F}" name="2026" dataDxfId="9"/>
    <tableColumn id="10" xr3:uid="{AE88BE47-72A6-4B36-8D39-FBA1E9BA0D34}" name="2027" dataDxfId="8"/>
    <tableColumn id="11" xr3:uid="{E04858A4-2241-478B-A475-591E322E3BA4}" name="2028" dataDxfId="7"/>
    <tableColumn id="12" xr3:uid="{12D8BC85-16AF-4ECA-B376-ACEDACB75878}" name="2029" dataDxfId="6"/>
    <tableColumn id="13" xr3:uid="{39ADBFCD-BD55-4835-979C-B17540EA12A2}" name="2030" dataDxfId="5"/>
    <tableColumn id="14" xr3:uid="{24455B5F-2748-495B-9263-0540EB8E9306}" name="2031" dataDxfId="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6E1F-D3DE-439B-8E9D-F96031C9A3D8}">
  <sheetPr>
    <tabColor theme="4"/>
  </sheetPr>
  <dimension ref="B7:V37"/>
  <sheetViews>
    <sheetView topLeftCell="A7" zoomScaleNormal="100" workbookViewId="0">
      <selection activeCell="F13" sqref="F13:F33"/>
    </sheetView>
  </sheetViews>
  <sheetFormatPr defaultColWidth="8.85546875" defaultRowHeight="15" x14ac:dyDescent="0.25"/>
  <cols>
    <col min="1" max="1" width="3.7109375" style="2" customWidth="1"/>
    <col min="2" max="2" width="21.7109375" style="2" bestFit="1" customWidth="1"/>
    <col min="3" max="22" width="12.7109375" style="2" customWidth="1"/>
    <col min="23" max="16384" width="8.85546875" style="2"/>
  </cols>
  <sheetData>
    <row r="7" spans="2:22" ht="18.75" x14ac:dyDescent="0.3">
      <c r="B7" s="1" t="s">
        <v>0</v>
      </c>
    </row>
    <row r="8" spans="2:22" ht="18.75" x14ac:dyDescent="0.3">
      <c r="B8" s="1" t="s">
        <v>1</v>
      </c>
    </row>
    <row r="9" spans="2:22" x14ac:dyDescent="0.25">
      <c r="B9" s="2" t="s">
        <v>2</v>
      </c>
      <c r="H9" s="3" t="s">
        <v>3</v>
      </c>
    </row>
    <row r="12" spans="2:22" ht="15.75" x14ac:dyDescent="0.25">
      <c r="C12" s="4">
        <v>2020</v>
      </c>
      <c r="D12" s="5"/>
      <c r="E12" s="5"/>
      <c r="F12" s="6"/>
      <c r="G12" s="7">
        <v>2019</v>
      </c>
      <c r="H12" s="7"/>
      <c r="I12" s="7"/>
      <c r="J12" s="7"/>
      <c r="K12" s="4">
        <v>2018</v>
      </c>
      <c r="L12" s="5"/>
      <c r="M12" s="5"/>
      <c r="N12" s="6"/>
      <c r="O12" s="7">
        <v>2017</v>
      </c>
      <c r="P12" s="7"/>
      <c r="Q12" s="7"/>
      <c r="R12" s="7"/>
      <c r="S12" s="4">
        <v>2016</v>
      </c>
      <c r="T12" s="5"/>
      <c r="U12" s="5"/>
      <c r="V12" s="6"/>
    </row>
    <row r="13" spans="2:22" ht="47.25" x14ac:dyDescent="0.25">
      <c r="B13" s="8" t="s">
        <v>4</v>
      </c>
      <c r="C13" s="9" t="s">
        <v>5</v>
      </c>
      <c r="D13" s="10" t="s">
        <v>6</v>
      </c>
      <c r="E13" s="10" t="s">
        <v>7</v>
      </c>
      <c r="F13" s="11" t="s">
        <v>8</v>
      </c>
      <c r="G13" s="12" t="s">
        <v>5</v>
      </c>
      <c r="H13" s="12" t="s">
        <v>6</v>
      </c>
      <c r="I13" s="12" t="s">
        <v>7</v>
      </c>
      <c r="J13" s="12" t="s">
        <v>8</v>
      </c>
      <c r="K13" s="9" t="s">
        <v>5</v>
      </c>
      <c r="L13" s="10" t="s">
        <v>6</v>
      </c>
      <c r="M13" s="10" t="s">
        <v>7</v>
      </c>
      <c r="N13" s="11" t="s">
        <v>8</v>
      </c>
      <c r="O13" s="12" t="s">
        <v>5</v>
      </c>
      <c r="P13" s="12" t="s">
        <v>6</v>
      </c>
      <c r="Q13" s="12" t="s">
        <v>7</v>
      </c>
      <c r="R13" s="12" t="s">
        <v>8</v>
      </c>
      <c r="S13" s="9" t="s">
        <v>5</v>
      </c>
      <c r="T13" s="10" t="s">
        <v>6</v>
      </c>
      <c r="U13" s="10" t="s">
        <v>7</v>
      </c>
      <c r="V13" s="11" t="s">
        <v>8</v>
      </c>
    </row>
    <row r="14" spans="2:22" x14ac:dyDescent="0.25">
      <c r="B14" s="13" t="s">
        <v>9</v>
      </c>
      <c r="C14" s="14">
        <v>155.73000000000002</v>
      </c>
      <c r="D14" s="15">
        <v>30.4</v>
      </c>
      <c r="E14" s="15">
        <v>72.53</v>
      </c>
      <c r="F14" s="16">
        <v>52.8</v>
      </c>
      <c r="G14" s="15">
        <v>193.31</v>
      </c>
      <c r="H14" s="15">
        <v>27.01</v>
      </c>
      <c r="I14" s="15">
        <v>84.21</v>
      </c>
      <c r="J14" s="15">
        <v>82.09</v>
      </c>
      <c r="K14" s="14">
        <v>147.94</v>
      </c>
      <c r="L14" s="15">
        <v>18.43</v>
      </c>
      <c r="M14" s="15">
        <v>51.59</v>
      </c>
      <c r="N14" s="16">
        <v>77.92</v>
      </c>
      <c r="O14" s="15">
        <v>137.35000000000002</v>
      </c>
      <c r="P14" s="15">
        <v>14.68</v>
      </c>
      <c r="Q14" s="15">
        <v>54.52</v>
      </c>
      <c r="R14" s="15">
        <v>68.150000000000006</v>
      </c>
      <c r="S14" s="14">
        <v>93.87</v>
      </c>
      <c r="T14" s="15">
        <v>13.56</v>
      </c>
      <c r="U14" s="15">
        <v>51.63</v>
      </c>
      <c r="V14" s="16">
        <v>28.68</v>
      </c>
    </row>
    <row r="15" spans="2:22" x14ac:dyDescent="0.25">
      <c r="B15" s="13" t="s">
        <v>10</v>
      </c>
      <c r="C15" s="14">
        <v>302.27</v>
      </c>
      <c r="D15" s="15">
        <v>26.38</v>
      </c>
      <c r="E15" s="15">
        <v>119.26</v>
      </c>
      <c r="F15" s="16">
        <v>156.63</v>
      </c>
      <c r="G15" s="15">
        <v>337.11</v>
      </c>
      <c r="H15" s="15">
        <v>34.26</v>
      </c>
      <c r="I15" s="15">
        <v>158.61000000000001</v>
      </c>
      <c r="J15" s="15">
        <v>144.24</v>
      </c>
      <c r="K15" s="14">
        <v>316.52</v>
      </c>
      <c r="L15" s="15">
        <v>35.6</v>
      </c>
      <c r="M15" s="15">
        <v>132.94999999999999</v>
      </c>
      <c r="N15" s="16">
        <v>147.97</v>
      </c>
      <c r="O15" s="15">
        <v>295.43</v>
      </c>
      <c r="P15" s="15">
        <v>33.57</v>
      </c>
      <c r="Q15" s="15">
        <v>132.61000000000001</v>
      </c>
      <c r="R15" s="15">
        <v>129.25</v>
      </c>
      <c r="S15" s="14">
        <v>295.5</v>
      </c>
      <c r="T15" s="15">
        <v>39.4</v>
      </c>
      <c r="U15" s="15">
        <v>121.58</v>
      </c>
      <c r="V15" s="16">
        <v>134.52000000000001</v>
      </c>
    </row>
    <row r="16" spans="2:22" x14ac:dyDescent="0.25">
      <c r="B16" s="13" t="s">
        <v>11</v>
      </c>
      <c r="C16" s="14">
        <v>315.09000000000003</v>
      </c>
      <c r="D16" s="15">
        <v>20.71</v>
      </c>
      <c r="E16" s="15">
        <v>165.68</v>
      </c>
      <c r="F16" s="16">
        <v>128.69999999999999</v>
      </c>
      <c r="G16" s="15">
        <v>317.2</v>
      </c>
      <c r="H16" s="15">
        <v>25.56</v>
      </c>
      <c r="I16" s="15">
        <v>228.5</v>
      </c>
      <c r="J16" s="15">
        <v>63.14</v>
      </c>
      <c r="K16" s="14">
        <v>327.33</v>
      </c>
      <c r="L16" s="15">
        <v>29.2</v>
      </c>
      <c r="M16" s="15">
        <v>245.88</v>
      </c>
      <c r="N16" s="16">
        <v>52.25</v>
      </c>
      <c r="O16" s="15">
        <v>315.69</v>
      </c>
      <c r="P16" s="15">
        <v>26.83</v>
      </c>
      <c r="Q16" s="15">
        <v>239.93</v>
      </c>
      <c r="R16" s="15">
        <v>48.93</v>
      </c>
      <c r="S16" s="14">
        <v>263.39</v>
      </c>
      <c r="T16" s="15">
        <v>38.78</v>
      </c>
      <c r="U16" s="15">
        <v>180.98</v>
      </c>
      <c r="V16" s="16">
        <v>43.63</v>
      </c>
    </row>
    <row r="17" spans="2:22" x14ac:dyDescent="0.25">
      <c r="B17" s="13" t="s">
        <v>12</v>
      </c>
      <c r="C17" s="14">
        <v>426.70000000000005</v>
      </c>
      <c r="D17" s="15">
        <v>95.64</v>
      </c>
      <c r="E17" s="15">
        <v>223.16</v>
      </c>
      <c r="F17" s="16">
        <v>107.9</v>
      </c>
      <c r="G17" s="15">
        <v>449.32000000000005</v>
      </c>
      <c r="H17" s="15">
        <v>123.44</v>
      </c>
      <c r="I17" s="15">
        <v>224.66</v>
      </c>
      <c r="J17" s="15">
        <v>101.22</v>
      </c>
      <c r="K17" s="14">
        <v>317.51</v>
      </c>
      <c r="L17" s="15">
        <v>91.78</v>
      </c>
      <c r="M17" s="15">
        <v>133.94999999999999</v>
      </c>
      <c r="N17" s="16">
        <v>91.78</v>
      </c>
      <c r="O17" s="15">
        <v>261.60000000000002</v>
      </c>
      <c r="P17" s="15">
        <v>87.2</v>
      </c>
      <c r="Q17" s="15">
        <v>104.64</v>
      </c>
      <c r="R17" s="15">
        <v>69.760000000000005</v>
      </c>
      <c r="S17" s="14">
        <v>237.79999999999998</v>
      </c>
      <c r="T17" s="15">
        <v>80.099999999999994</v>
      </c>
      <c r="U17" s="15">
        <v>87.61</v>
      </c>
      <c r="V17" s="16">
        <v>70.09</v>
      </c>
    </row>
    <row r="18" spans="2:22" x14ac:dyDescent="0.25">
      <c r="B18" s="13" t="s">
        <v>13</v>
      </c>
      <c r="C18" s="14">
        <v>291.31</v>
      </c>
      <c r="D18" s="15">
        <v>49.54</v>
      </c>
      <c r="E18" s="15">
        <v>80.77</v>
      </c>
      <c r="F18" s="16">
        <v>161</v>
      </c>
      <c r="G18" s="15">
        <v>343.19</v>
      </c>
      <c r="H18" s="15">
        <v>62.59</v>
      </c>
      <c r="I18" s="15">
        <v>84.72</v>
      </c>
      <c r="J18" s="15">
        <v>195.88</v>
      </c>
      <c r="K18" s="14">
        <v>293.11</v>
      </c>
      <c r="L18" s="15">
        <v>54.62</v>
      </c>
      <c r="M18" s="15">
        <v>69.22</v>
      </c>
      <c r="N18" s="16">
        <v>169.27</v>
      </c>
      <c r="O18" s="15">
        <v>263.55</v>
      </c>
      <c r="P18" s="15">
        <v>48.81</v>
      </c>
      <c r="Q18" s="15">
        <v>66.16</v>
      </c>
      <c r="R18" s="15">
        <v>148.58000000000001</v>
      </c>
      <c r="S18" s="14">
        <v>283.35000000000002</v>
      </c>
      <c r="T18" s="15">
        <v>50.58</v>
      </c>
      <c r="U18" s="15">
        <v>66.89</v>
      </c>
      <c r="V18" s="16">
        <v>165.88</v>
      </c>
    </row>
    <row r="19" spans="2:22" x14ac:dyDescent="0.25">
      <c r="B19" s="13" t="s">
        <v>14</v>
      </c>
      <c r="C19" s="14">
        <v>135.69999999999999</v>
      </c>
      <c r="D19" s="15">
        <v>8.59</v>
      </c>
      <c r="E19" s="15">
        <v>26.91</v>
      </c>
      <c r="F19" s="16">
        <v>100.2</v>
      </c>
      <c r="G19" s="15">
        <v>102.87</v>
      </c>
      <c r="H19" s="15">
        <v>6.29</v>
      </c>
      <c r="I19" s="15">
        <v>8.57</v>
      </c>
      <c r="J19" s="15">
        <v>88.01</v>
      </c>
      <c r="K19" s="14">
        <v>95.4</v>
      </c>
      <c r="L19" s="15">
        <v>5.14</v>
      </c>
      <c r="M19" s="15">
        <v>7.43</v>
      </c>
      <c r="N19" s="16">
        <v>82.83</v>
      </c>
      <c r="O19" s="15">
        <v>103.38</v>
      </c>
      <c r="P19" s="15">
        <v>5.71</v>
      </c>
      <c r="Q19" s="15">
        <v>8.57</v>
      </c>
      <c r="R19" s="15">
        <v>89.1</v>
      </c>
      <c r="S19" s="14">
        <v>112.08</v>
      </c>
      <c r="T19" s="15">
        <v>5.72</v>
      </c>
      <c r="U19" s="15">
        <v>22.87</v>
      </c>
      <c r="V19" s="16">
        <v>83.49</v>
      </c>
    </row>
    <row r="20" spans="2:22" x14ac:dyDescent="0.25">
      <c r="B20" s="13" t="s">
        <v>15</v>
      </c>
      <c r="C20" s="14">
        <v>254.48000000000002</v>
      </c>
      <c r="D20" s="15">
        <v>28.1</v>
      </c>
      <c r="E20" s="15">
        <v>81.48</v>
      </c>
      <c r="F20" s="16">
        <v>144.9</v>
      </c>
      <c r="G20" s="15">
        <v>265.39</v>
      </c>
      <c r="H20" s="15">
        <v>36.99</v>
      </c>
      <c r="I20" s="15">
        <v>84.85</v>
      </c>
      <c r="J20" s="15">
        <v>143.55000000000001</v>
      </c>
      <c r="K20" s="14">
        <v>253.89</v>
      </c>
      <c r="L20" s="15">
        <v>41.91</v>
      </c>
      <c r="M20" s="15">
        <v>71.33</v>
      </c>
      <c r="N20" s="16">
        <v>140.65</v>
      </c>
      <c r="O20" s="15">
        <v>237.68</v>
      </c>
      <c r="P20" s="15">
        <v>39.61</v>
      </c>
      <c r="Q20" s="15">
        <v>59.42</v>
      </c>
      <c r="R20" s="15">
        <v>138.65</v>
      </c>
      <c r="S20" s="14">
        <v>240.60999999999999</v>
      </c>
      <c r="T20" s="15">
        <v>41.39</v>
      </c>
      <c r="U20" s="15">
        <v>60.05</v>
      </c>
      <c r="V20" s="16">
        <v>139.16999999999999</v>
      </c>
    </row>
    <row r="21" spans="2:22" x14ac:dyDescent="0.25">
      <c r="B21" s="13" t="s">
        <v>16</v>
      </c>
      <c r="C21" s="14">
        <v>225.67</v>
      </c>
      <c r="D21" s="15">
        <v>43.4</v>
      </c>
      <c r="E21" s="15">
        <v>121.51</v>
      </c>
      <c r="F21" s="16">
        <v>60.76</v>
      </c>
      <c r="G21" s="15">
        <v>272.23</v>
      </c>
      <c r="H21" s="15">
        <v>52.21</v>
      </c>
      <c r="I21" s="15">
        <v>151.65</v>
      </c>
      <c r="J21" s="15">
        <v>68.37</v>
      </c>
      <c r="K21" s="14">
        <v>204.66000000000003</v>
      </c>
      <c r="L21" s="15">
        <v>46.17</v>
      </c>
      <c r="M21" s="15">
        <v>81.12</v>
      </c>
      <c r="N21" s="16">
        <v>77.37</v>
      </c>
      <c r="O21" s="15">
        <v>247.92000000000002</v>
      </c>
      <c r="P21" s="15">
        <v>55.09</v>
      </c>
      <c r="Q21" s="15">
        <v>123.96</v>
      </c>
      <c r="R21" s="15">
        <v>68.87</v>
      </c>
      <c r="S21" s="14">
        <v>200.87</v>
      </c>
      <c r="T21" s="15">
        <v>35.15</v>
      </c>
      <c r="U21" s="15">
        <v>104.2</v>
      </c>
      <c r="V21" s="16">
        <v>61.52</v>
      </c>
    </row>
    <row r="22" spans="2:22" x14ac:dyDescent="0.25">
      <c r="B22" s="13" t="s">
        <v>17</v>
      </c>
      <c r="C22" s="14">
        <v>253.39</v>
      </c>
      <c r="D22" s="15">
        <v>18.72</v>
      </c>
      <c r="E22" s="15">
        <v>182.84</v>
      </c>
      <c r="F22" s="16">
        <v>51.83</v>
      </c>
      <c r="G22" s="15">
        <v>299.26</v>
      </c>
      <c r="H22" s="15">
        <v>23.13</v>
      </c>
      <c r="I22" s="15">
        <v>209.63</v>
      </c>
      <c r="J22" s="15">
        <v>66.5</v>
      </c>
      <c r="K22" s="14">
        <v>265.74</v>
      </c>
      <c r="L22" s="15">
        <v>27.59</v>
      </c>
      <c r="M22" s="15">
        <v>177.16</v>
      </c>
      <c r="N22" s="16">
        <v>60.99</v>
      </c>
      <c r="O22" s="15">
        <v>291.84999999999997</v>
      </c>
      <c r="P22" s="15">
        <v>27.73</v>
      </c>
      <c r="Q22" s="15">
        <v>214.51</v>
      </c>
      <c r="R22" s="15">
        <v>49.61</v>
      </c>
      <c r="S22" s="14">
        <v>211.59</v>
      </c>
      <c r="T22" s="15">
        <v>22.04</v>
      </c>
      <c r="U22" s="15">
        <v>142.53</v>
      </c>
      <c r="V22" s="16">
        <v>47.02</v>
      </c>
    </row>
    <row r="23" spans="2:22" x14ac:dyDescent="0.25">
      <c r="B23" s="13" t="s">
        <v>18</v>
      </c>
      <c r="C23" s="14">
        <v>332.71000000000004</v>
      </c>
      <c r="D23" s="15">
        <v>49.4</v>
      </c>
      <c r="E23" s="15">
        <v>138.68</v>
      </c>
      <c r="F23" s="16">
        <v>144.63</v>
      </c>
      <c r="G23" s="15">
        <v>360.76</v>
      </c>
      <c r="H23" s="15">
        <v>56.65</v>
      </c>
      <c r="I23" s="15">
        <v>178.29</v>
      </c>
      <c r="J23" s="15">
        <v>125.82</v>
      </c>
      <c r="K23" s="14">
        <v>306.57</v>
      </c>
      <c r="L23" s="15">
        <v>54.87</v>
      </c>
      <c r="M23" s="15">
        <v>149.71</v>
      </c>
      <c r="N23" s="16">
        <v>101.99</v>
      </c>
      <c r="O23" s="15">
        <v>253.08</v>
      </c>
      <c r="P23" s="15">
        <v>47.64</v>
      </c>
      <c r="Q23" s="15">
        <v>108.97</v>
      </c>
      <c r="R23" s="15">
        <v>96.47</v>
      </c>
      <c r="S23" s="14">
        <v>239.99</v>
      </c>
      <c r="T23" s="15">
        <v>45.15</v>
      </c>
      <c r="U23" s="15">
        <v>99.8</v>
      </c>
      <c r="V23" s="16">
        <v>95.04</v>
      </c>
    </row>
    <row r="24" spans="2:22" x14ac:dyDescent="0.25">
      <c r="B24" s="13" t="s">
        <v>19</v>
      </c>
      <c r="C24" s="14">
        <v>335.38</v>
      </c>
      <c r="D24" s="15">
        <v>42.15</v>
      </c>
      <c r="E24" s="15">
        <v>155.78</v>
      </c>
      <c r="F24" s="16">
        <v>137.44999999999999</v>
      </c>
      <c r="G24" s="15">
        <v>339.37</v>
      </c>
      <c r="H24" s="15">
        <v>54.74</v>
      </c>
      <c r="I24" s="15">
        <v>152.35</v>
      </c>
      <c r="J24" s="15">
        <v>132.28</v>
      </c>
      <c r="K24" s="14">
        <v>287.59000000000003</v>
      </c>
      <c r="L24" s="15">
        <v>51.71</v>
      </c>
      <c r="M24" s="15">
        <v>110.68</v>
      </c>
      <c r="N24" s="16">
        <v>125.2</v>
      </c>
      <c r="O24" s="15">
        <v>299.43</v>
      </c>
      <c r="P24" s="15">
        <v>53.05</v>
      </c>
      <c r="Q24" s="15">
        <v>113.3</v>
      </c>
      <c r="R24" s="15">
        <v>133.08000000000001</v>
      </c>
      <c r="S24" s="14">
        <v>252.32</v>
      </c>
      <c r="T24" s="15">
        <v>54.2</v>
      </c>
      <c r="U24" s="15">
        <v>73.739999999999995</v>
      </c>
      <c r="V24" s="16">
        <v>124.38</v>
      </c>
    </row>
    <row r="25" spans="2:22" x14ac:dyDescent="0.25">
      <c r="B25" s="13" t="s">
        <v>20</v>
      </c>
      <c r="C25" s="14">
        <v>433.65</v>
      </c>
      <c r="D25" s="15">
        <v>57.33</v>
      </c>
      <c r="E25" s="15">
        <v>192.32</v>
      </c>
      <c r="F25" s="16">
        <v>184</v>
      </c>
      <c r="G25" s="15">
        <v>475.72</v>
      </c>
      <c r="H25" s="15">
        <v>70.48</v>
      </c>
      <c r="I25" s="15">
        <v>210.5</v>
      </c>
      <c r="J25" s="15">
        <v>194.74</v>
      </c>
      <c r="K25" s="14">
        <v>470.90999999999997</v>
      </c>
      <c r="L25" s="15">
        <v>77.239999999999995</v>
      </c>
      <c r="M25" s="15">
        <v>214.98</v>
      </c>
      <c r="N25" s="16">
        <v>178.69</v>
      </c>
      <c r="O25" s="15">
        <v>400.3</v>
      </c>
      <c r="P25" s="15">
        <v>71.08</v>
      </c>
      <c r="Q25" s="15">
        <v>176.77</v>
      </c>
      <c r="R25" s="15">
        <v>152.44999999999999</v>
      </c>
      <c r="S25" s="14">
        <v>420.77</v>
      </c>
      <c r="T25" s="15">
        <v>87.54</v>
      </c>
      <c r="U25" s="15">
        <v>179.79</v>
      </c>
      <c r="V25" s="16">
        <v>153.44</v>
      </c>
    </row>
    <row r="26" spans="2:22" x14ac:dyDescent="0.25">
      <c r="B26" s="13" t="s">
        <v>21</v>
      </c>
      <c r="C26" s="14">
        <v>441.52000000000004</v>
      </c>
      <c r="D26" s="15">
        <v>78.040000000000006</v>
      </c>
      <c r="E26" s="15">
        <v>153.43</v>
      </c>
      <c r="F26" s="16">
        <v>210.05</v>
      </c>
      <c r="G26" s="15">
        <v>521.65000000000009</v>
      </c>
      <c r="H26" s="15">
        <v>98.62</v>
      </c>
      <c r="I26" s="15">
        <v>184.84</v>
      </c>
      <c r="J26" s="15">
        <v>238.19</v>
      </c>
      <c r="K26" s="14">
        <v>431.7</v>
      </c>
      <c r="L26" s="15">
        <v>90.59</v>
      </c>
      <c r="M26" s="15">
        <v>139.32</v>
      </c>
      <c r="N26" s="16">
        <v>201.79</v>
      </c>
      <c r="O26" s="15">
        <v>407.23</v>
      </c>
      <c r="P26" s="15">
        <v>87.22</v>
      </c>
      <c r="Q26" s="15">
        <v>134.91</v>
      </c>
      <c r="R26" s="15">
        <v>185.1</v>
      </c>
      <c r="S26" s="14">
        <v>389.95</v>
      </c>
      <c r="T26" s="15">
        <v>76.099999999999994</v>
      </c>
      <c r="U26" s="15">
        <v>127.68</v>
      </c>
      <c r="V26" s="16">
        <v>186.17</v>
      </c>
    </row>
    <row r="27" spans="2:22" x14ac:dyDescent="0.25">
      <c r="B27" s="13" t="s">
        <v>22</v>
      </c>
      <c r="C27" s="14">
        <v>216.25</v>
      </c>
      <c r="D27" s="15">
        <v>52.37</v>
      </c>
      <c r="E27" s="15">
        <v>75.150000000000006</v>
      </c>
      <c r="F27" s="16">
        <v>88.73</v>
      </c>
      <c r="G27" s="15">
        <v>252.99</v>
      </c>
      <c r="H27" s="15">
        <v>45.07</v>
      </c>
      <c r="I27" s="15">
        <v>134.25</v>
      </c>
      <c r="J27" s="15">
        <v>73.67</v>
      </c>
      <c r="K27" s="14">
        <v>207.87</v>
      </c>
      <c r="L27" s="15">
        <v>41.19</v>
      </c>
      <c r="M27" s="15">
        <v>109.99</v>
      </c>
      <c r="N27" s="16">
        <v>56.69</v>
      </c>
      <c r="O27" s="15">
        <v>174.44</v>
      </c>
      <c r="P27" s="15">
        <v>27.62</v>
      </c>
      <c r="Q27" s="15">
        <v>106.12</v>
      </c>
      <c r="R27" s="15">
        <v>40.700000000000003</v>
      </c>
      <c r="S27" s="14">
        <v>136.17000000000002</v>
      </c>
      <c r="T27" s="15">
        <v>26.65</v>
      </c>
      <c r="U27" s="15">
        <v>71.72</v>
      </c>
      <c r="V27" s="16">
        <v>37.799999999999997</v>
      </c>
    </row>
    <row r="28" spans="2:22" x14ac:dyDescent="0.25">
      <c r="B28" s="13" t="s">
        <v>23</v>
      </c>
      <c r="C28" s="14">
        <v>385.77</v>
      </c>
      <c r="D28" s="15">
        <v>65.73</v>
      </c>
      <c r="E28" s="15">
        <v>106.24</v>
      </c>
      <c r="F28" s="16">
        <v>213.8</v>
      </c>
      <c r="G28" s="15">
        <v>475.63</v>
      </c>
      <c r="H28" s="15">
        <v>80.83</v>
      </c>
      <c r="I28" s="15">
        <v>183.04</v>
      </c>
      <c r="J28" s="15">
        <v>211.76</v>
      </c>
      <c r="K28" s="14">
        <v>447.46000000000004</v>
      </c>
      <c r="L28" s="15">
        <v>80.62</v>
      </c>
      <c r="M28" s="15">
        <v>154.53</v>
      </c>
      <c r="N28" s="16">
        <v>212.31</v>
      </c>
      <c r="O28" s="15">
        <v>457.14</v>
      </c>
      <c r="P28" s="15">
        <v>84.53</v>
      </c>
      <c r="Q28" s="15">
        <v>152.83000000000001</v>
      </c>
      <c r="R28" s="15">
        <v>219.78</v>
      </c>
      <c r="S28" s="14">
        <v>469.29</v>
      </c>
      <c r="T28" s="15">
        <v>93.31</v>
      </c>
      <c r="U28" s="15">
        <v>128.05000000000001</v>
      </c>
      <c r="V28" s="16">
        <v>247.93</v>
      </c>
    </row>
    <row r="29" spans="2:22" x14ac:dyDescent="0.25">
      <c r="B29" s="13" t="s">
        <v>24</v>
      </c>
      <c r="C29" s="14">
        <v>269.14</v>
      </c>
      <c r="D29" s="15">
        <v>62.43</v>
      </c>
      <c r="E29" s="15">
        <v>94.34</v>
      </c>
      <c r="F29" s="16">
        <v>112.37</v>
      </c>
      <c r="G29" s="15">
        <v>311.59000000000003</v>
      </c>
      <c r="H29" s="15">
        <v>76.150000000000006</v>
      </c>
      <c r="I29" s="15">
        <v>147.41</v>
      </c>
      <c r="J29" s="15">
        <v>88.03</v>
      </c>
      <c r="K29" s="14">
        <v>309.60000000000002</v>
      </c>
      <c r="L29" s="15">
        <v>78.81</v>
      </c>
      <c r="M29" s="15">
        <v>145.65</v>
      </c>
      <c r="N29" s="16">
        <v>85.14</v>
      </c>
      <c r="O29" s="15">
        <v>345.92</v>
      </c>
      <c r="P29" s="15">
        <v>82.23</v>
      </c>
      <c r="Q29" s="15">
        <v>166.58</v>
      </c>
      <c r="R29" s="15">
        <v>97.11</v>
      </c>
      <c r="S29" s="14">
        <v>335.55</v>
      </c>
      <c r="T29" s="15">
        <v>95.87</v>
      </c>
      <c r="U29" s="15">
        <v>137.37</v>
      </c>
      <c r="V29" s="16">
        <v>102.31</v>
      </c>
    </row>
    <row r="30" spans="2:22" x14ac:dyDescent="0.25">
      <c r="B30" s="13" t="s">
        <v>25</v>
      </c>
      <c r="C30" s="14">
        <v>163.13</v>
      </c>
      <c r="D30" s="15">
        <v>24.63</v>
      </c>
      <c r="E30" s="15">
        <v>63.44</v>
      </c>
      <c r="F30" s="16">
        <v>75.06</v>
      </c>
      <c r="G30" s="15">
        <v>183.93</v>
      </c>
      <c r="H30" s="15">
        <v>29.89</v>
      </c>
      <c r="I30" s="15">
        <v>78.61</v>
      </c>
      <c r="J30" s="15">
        <v>75.430000000000007</v>
      </c>
      <c r="K30" s="14">
        <v>163.81</v>
      </c>
      <c r="L30" s="15">
        <v>28.54</v>
      </c>
      <c r="M30" s="15">
        <v>65.41</v>
      </c>
      <c r="N30" s="16">
        <v>69.86</v>
      </c>
      <c r="O30" s="15">
        <v>155.81</v>
      </c>
      <c r="P30" s="15">
        <v>27.05</v>
      </c>
      <c r="Q30" s="15">
        <v>64.260000000000005</v>
      </c>
      <c r="R30" s="15">
        <v>64.5</v>
      </c>
      <c r="S30" s="14">
        <v>146.24</v>
      </c>
      <c r="T30" s="15">
        <v>27.22</v>
      </c>
      <c r="U30" s="15">
        <v>56.27</v>
      </c>
      <c r="V30" s="16">
        <v>62.75</v>
      </c>
    </row>
    <row r="31" spans="2:22" x14ac:dyDescent="0.25">
      <c r="B31" s="13" t="s">
        <v>26</v>
      </c>
      <c r="C31" s="14">
        <v>438.70000000000005</v>
      </c>
      <c r="D31" s="15">
        <v>46.29</v>
      </c>
      <c r="E31" s="15">
        <v>184.08</v>
      </c>
      <c r="F31" s="16">
        <v>208.33</v>
      </c>
      <c r="G31" s="15">
        <v>506.65999999999997</v>
      </c>
      <c r="H31" s="15">
        <v>72.540000000000006</v>
      </c>
      <c r="I31" s="15">
        <v>229.7</v>
      </c>
      <c r="J31" s="15">
        <v>204.42</v>
      </c>
      <c r="K31" s="14">
        <v>428.06</v>
      </c>
      <c r="L31" s="15">
        <v>55.41</v>
      </c>
      <c r="M31" s="15">
        <v>217.29</v>
      </c>
      <c r="N31" s="16">
        <v>155.36000000000001</v>
      </c>
      <c r="O31" s="15">
        <v>441.34000000000003</v>
      </c>
      <c r="P31" s="15">
        <v>56.39</v>
      </c>
      <c r="Q31" s="15">
        <v>253.74</v>
      </c>
      <c r="R31" s="15">
        <v>131.21</v>
      </c>
      <c r="S31" s="14">
        <v>368.13</v>
      </c>
      <c r="T31" s="15">
        <v>47.64</v>
      </c>
      <c r="U31" s="15">
        <v>212.22</v>
      </c>
      <c r="V31" s="16">
        <v>108.27</v>
      </c>
    </row>
    <row r="32" spans="2:22" x14ac:dyDescent="0.25">
      <c r="B32" s="13" t="s">
        <v>27</v>
      </c>
      <c r="C32" s="14">
        <v>444.16999999999996</v>
      </c>
      <c r="D32" s="15">
        <v>69.319999999999993</v>
      </c>
      <c r="E32" s="15">
        <v>143.78</v>
      </c>
      <c r="F32" s="16">
        <v>231.07</v>
      </c>
      <c r="G32" s="15">
        <v>489.37</v>
      </c>
      <c r="H32" s="15">
        <v>93.61</v>
      </c>
      <c r="I32" s="15">
        <v>166.57</v>
      </c>
      <c r="J32" s="15">
        <v>229.19</v>
      </c>
      <c r="K32" s="14">
        <v>486.83000000000004</v>
      </c>
      <c r="L32" s="15">
        <v>92.82</v>
      </c>
      <c r="M32" s="15">
        <v>162.93</v>
      </c>
      <c r="N32" s="16">
        <v>231.08</v>
      </c>
      <c r="O32" s="15">
        <v>439.49</v>
      </c>
      <c r="P32" s="15">
        <v>88.68</v>
      </c>
      <c r="Q32" s="15">
        <v>154.54</v>
      </c>
      <c r="R32" s="15">
        <v>196.27</v>
      </c>
      <c r="S32" s="14">
        <v>405.85</v>
      </c>
      <c r="T32" s="15">
        <v>84.44</v>
      </c>
      <c r="U32" s="15">
        <v>149.25</v>
      </c>
      <c r="V32" s="16">
        <v>172.16</v>
      </c>
    </row>
    <row r="33" spans="2:22" x14ac:dyDescent="0.25">
      <c r="B33" s="13" t="s">
        <v>28</v>
      </c>
      <c r="C33" s="14">
        <v>164.82999999999998</v>
      </c>
      <c r="D33" s="15">
        <v>26.61</v>
      </c>
      <c r="E33" s="15">
        <v>70.22</v>
      </c>
      <c r="F33" s="16">
        <v>68</v>
      </c>
      <c r="G33" s="15">
        <v>238.75</v>
      </c>
      <c r="H33" s="15">
        <v>39.67</v>
      </c>
      <c r="I33" s="15">
        <v>118.27</v>
      </c>
      <c r="J33" s="15">
        <v>80.81</v>
      </c>
      <c r="K33" s="14">
        <v>178.01</v>
      </c>
      <c r="L33" s="15">
        <v>34.29</v>
      </c>
      <c r="M33" s="15">
        <v>66.39</v>
      </c>
      <c r="N33" s="16">
        <v>77.33</v>
      </c>
      <c r="O33" s="15">
        <v>166.41000000000003</v>
      </c>
      <c r="P33" s="15">
        <v>38.35</v>
      </c>
      <c r="Q33" s="15">
        <v>59.33</v>
      </c>
      <c r="R33" s="15">
        <v>68.73</v>
      </c>
      <c r="S33" s="14">
        <v>160.41000000000003</v>
      </c>
      <c r="T33" s="15">
        <v>36.520000000000003</v>
      </c>
      <c r="U33" s="15">
        <v>53.71</v>
      </c>
      <c r="V33" s="16">
        <v>70.180000000000007</v>
      </c>
    </row>
    <row r="34" spans="2:22" x14ac:dyDescent="0.25">
      <c r="B34" s="13" t="s">
        <v>29</v>
      </c>
      <c r="C34" s="14">
        <v>200.35</v>
      </c>
      <c r="D34" s="15">
        <v>30.17</v>
      </c>
      <c r="E34" s="15">
        <v>120.09</v>
      </c>
      <c r="F34" s="16">
        <v>50.09</v>
      </c>
      <c r="G34" s="15">
        <v>223.67</v>
      </c>
      <c r="H34" s="15">
        <v>35.86</v>
      </c>
      <c r="I34" s="15">
        <v>127.03</v>
      </c>
      <c r="J34" s="15">
        <v>60.78</v>
      </c>
      <c r="K34" s="14">
        <v>186.66</v>
      </c>
      <c r="L34" s="15">
        <v>35</v>
      </c>
      <c r="M34" s="15">
        <v>97.01</v>
      </c>
      <c r="N34" s="16">
        <v>54.65</v>
      </c>
      <c r="O34" s="15">
        <v>169.58</v>
      </c>
      <c r="P34" s="15">
        <v>25.47</v>
      </c>
      <c r="Q34" s="15">
        <v>100.01</v>
      </c>
      <c r="R34" s="15">
        <v>44.1</v>
      </c>
      <c r="S34" s="14">
        <v>143.56</v>
      </c>
      <c r="T34" s="15">
        <v>22.67</v>
      </c>
      <c r="U34" s="15">
        <v>87.52</v>
      </c>
      <c r="V34" s="16">
        <v>33.369999999999997</v>
      </c>
    </row>
    <row r="36" spans="2:22" x14ac:dyDescent="0.25">
      <c r="D36" s="60"/>
    </row>
    <row r="37" spans="2:22" x14ac:dyDescent="0.25">
      <c r="E37" s="60"/>
    </row>
  </sheetData>
  <conditionalFormatting sqref="B14:G32">
    <cfRule type="expression" dxfId="59" priority="18">
      <formula>ISODD(ROW())</formula>
    </cfRule>
  </conditionalFormatting>
  <conditionalFormatting sqref="B33:G33">
    <cfRule type="expression" dxfId="58" priority="17">
      <formula>ISODD(ROW())</formula>
    </cfRule>
  </conditionalFormatting>
  <conditionalFormatting sqref="B34:G34">
    <cfRule type="expression" dxfId="57" priority="16">
      <formula>ISODD(ROW())</formula>
    </cfRule>
  </conditionalFormatting>
  <conditionalFormatting sqref="H14:J32">
    <cfRule type="expression" dxfId="56" priority="15">
      <formula>ISODD(ROW())</formula>
    </cfRule>
  </conditionalFormatting>
  <conditionalFormatting sqref="H33:J33">
    <cfRule type="expression" dxfId="55" priority="14">
      <formula>ISODD(ROW())</formula>
    </cfRule>
  </conditionalFormatting>
  <conditionalFormatting sqref="H34:J34">
    <cfRule type="expression" dxfId="54" priority="13">
      <formula>ISODD(ROW())</formula>
    </cfRule>
  </conditionalFormatting>
  <conditionalFormatting sqref="O14:Q32">
    <cfRule type="expression" dxfId="53" priority="12">
      <formula>ISODD(ROW())</formula>
    </cfRule>
  </conditionalFormatting>
  <conditionalFormatting sqref="O33:Q33">
    <cfRule type="expression" dxfId="52" priority="11">
      <formula>ISODD(ROW())</formula>
    </cfRule>
  </conditionalFormatting>
  <conditionalFormatting sqref="O34:Q34">
    <cfRule type="expression" dxfId="51" priority="10">
      <formula>ISODD(ROW())</formula>
    </cfRule>
  </conditionalFormatting>
  <conditionalFormatting sqref="R14:R32">
    <cfRule type="expression" dxfId="50" priority="9">
      <formula>ISODD(ROW())</formula>
    </cfRule>
  </conditionalFormatting>
  <conditionalFormatting sqref="R33">
    <cfRule type="expression" dxfId="49" priority="8">
      <formula>ISODD(ROW())</formula>
    </cfRule>
  </conditionalFormatting>
  <conditionalFormatting sqref="R34">
    <cfRule type="expression" dxfId="48" priority="7">
      <formula>ISODD(ROW())</formula>
    </cfRule>
  </conditionalFormatting>
  <conditionalFormatting sqref="K14:N32">
    <cfRule type="expression" dxfId="47" priority="6">
      <formula>ISODD(ROW())</formula>
    </cfRule>
  </conditionalFormatting>
  <conditionalFormatting sqref="K33:N33">
    <cfRule type="expression" dxfId="46" priority="5">
      <formula>ISODD(ROW())</formula>
    </cfRule>
  </conditionalFormatting>
  <conditionalFormatting sqref="K34:N34">
    <cfRule type="expression" dxfId="45" priority="4">
      <formula>ISODD(ROW())</formula>
    </cfRule>
  </conditionalFormatting>
  <conditionalFormatting sqref="S14:V32">
    <cfRule type="expression" dxfId="44" priority="3">
      <formula>ISODD(ROW())</formula>
    </cfRule>
  </conditionalFormatting>
  <conditionalFormatting sqref="S33:V33">
    <cfRule type="expression" dxfId="43" priority="2">
      <formula>ISODD(ROW())</formula>
    </cfRule>
  </conditionalFormatting>
  <conditionalFormatting sqref="S34:V34">
    <cfRule type="expression" dxfId="42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2CF0-7E6D-4654-9ED6-3DBF2C587FAF}">
  <sheetPr>
    <tabColor theme="6"/>
  </sheetPr>
  <dimension ref="B7:E37"/>
  <sheetViews>
    <sheetView topLeftCell="A10" zoomScaleNormal="100" workbookViewId="0">
      <selection activeCell="B30" sqref="B30:C30"/>
    </sheetView>
  </sheetViews>
  <sheetFormatPr defaultColWidth="8.85546875" defaultRowHeight="15" x14ac:dyDescent="0.25"/>
  <cols>
    <col min="1" max="1" width="3.7109375" style="2" customWidth="1"/>
    <col min="2" max="2" width="21.7109375" style="2" bestFit="1" customWidth="1"/>
    <col min="3" max="6" width="12.7109375" style="2" customWidth="1"/>
    <col min="7" max="16384" width="8.85546875" style="2"/>
  </cols>
  <sheetData>
    <row r="7" spans="2:3" ht="18.75" x14ac:dyDescent="0.3">
      <c r="B7" s="1" t="s">
        <v>0</v>
      </c>
    </row>
    <row r="8" spans="2:3" ht="18.75" x14ac:dyDescent="0.3">
      <c r="B8" s="1" t="s">
        <v>35</v>
      </c>
    </row>
    <row r="13" spans="2:3" ht="47.25" x14ac:dyDescent="0.25">
      <c r="B13" s="8" t="s">
        <v>4</v>
      </c>
      <c r="C13" s="10" t="s">
        <v>36</v>
      </c>
    </row>
    <row r="14" spans="2:3" x14ac:dyDescent="0.25">
      <c r="B14" s="13" t="s">
        <v>9</v>
      </c>
      <c r="C14" s="17">
        <v>65800</v>
      </c>
    </row>
    <row r="15" spans="2:3" x14ac:dyDescent="0.25">
      <c r="B15" s="13" t="s">
        <v>10</v>
      </c>
      <c r="C15" s="17">
        <v>54269</v>
      </c>
    </row>
    <row r="16" spans="2:3" x14ac:dyDescent="0.25">
      <c r="B16" s="13" t="s">
        <v>11</v>
      </c>
      <c r="C16" s="17">
        <v>39282</v>
      </c>
    </row>
    <row r="17" spans="2:3" x14ac:dyDescent="0.25">
      <c r="B17" s="13" t="s">
        <v>12</v>
      </c>
      <c r="C17" s="17">
        <v>50091</v>
      </c>
    </row>
    <row r="18" spans="2:3" x14ac:dyDescent="0.25">
      <c r="B18" s="13" t="s">
        <v>13</v>
      </c>
      <c r="C18" s="17">
        <v>47517</v>
      </c>
    </row>
    <row r="19" spans="2:3" x14ac:dyDescent="0.25">
      <c r="B19" s="13" t="s">
        <v>14</v>
      </c>
      <c r="C19" s="17">
        <v>47700</v>
      </c>
    </row>
    <row r="20" spans="2:3" x14ac:dyDescent="0.25">
      <c r="B20" s="13" t="s">
        <v>15</v>
      </c>
      <c r="C20" s="17">
        <v>75000</v>
      </c>
    </row>
    <row r="21" spans="2:3" x14ac:dyDescent="0.25">
      <c r="B21" s="13" t="s">
        <v>16</v>
      </c>
      <c r="C21" s="17">
        <v>47299</v>
      </c>
    </row>
    <row r="22" spans="2:3" x14ac:dyDescent="0.25">
      <c r="B22" s="13" t="s">
        <v>17</v>
      </c>
      <c r="C22" s="17">
        <v>28276</v>
      </c>
    </row>
    <row r="23" spans="2:3" x14ac:dyDescent="0.25">
      <c r="B23" s="13" t="s">
        <v>18</v>
      </c>
      <c r="C23" s="17">
        <v>52871</v>
      </c>
    </row>
    <row r="24" spans="2:3" x14ac:dyDescent="0.25">
      <c r="B24" s="13" t="s">
        <v>19</v>
      </c>
      <c r="C24" s="17">
        <v>81154</v>
      </c>
    </row>
    <row r="25" spans="2:3" x14ac:dyDescent="0.25">
      <c r="B25" s="13" t="s">
        <v>20</v>
      </c>
      <c r="C25" s="17">
        <v>40564</v>
      </c>
    </row>
    <row r="26" spans="2:3" x14ac:dyDescent="0.25">
      <c r="B26" s="13" t="s">
        <v>21</v>
      </c>
      <c r="C26" s="17">
        <v>72400</v>
      </c>
    </row>
    <row r="27" spans="2:3" x14ac:dyDescent="0.25">
      <c r="B27" s="13" t="s">
        <v>22</v>
      </c>
      <c r="C27" s="17">
        <v>61146</v>
      </c>
    </row>
    <row r="28" spans="2:3" x14ac:dyDescent="0.25">
      <c r="B28" s="13" t="s">
        <v>23</v>
      </c>
      <c r="C28" s="17">
        <v>73956</v>
      </c>
    </row>
    <row r="29" spans="2:3" x14ac:dyDescent="0.25">
      <c r="B29" s="13" t="s">
        <v>24</v>
      </c>
      <c r="C29" s="17">
        <v>60282</v>
      </c>
    </row>
    <row r="30" spans="2:3" x14ac:dyDescent="0.25">
      <c r="B30" s="13" t="s">
        <v>25</v>
      </c>
      <c r="C30" s="17">
        <v>28067</v>
      </c>
    </row>
    <row r="31" spans="2:3" x14ac:dyDescent="0.25">
      <c r="B31" s="13" t="s">
        <v>26</v>
      </c>
      <c r="C31" s="17">
        <v>39777</v>
      </c>
    </row>
    <row r="32" spans="2:3" x14ac:dyDescent="0.25">
      <c r="B32" s="13" t="s">
        <v>27</v>
      </c>
      <c r="C32" s="17">
        <v>66984</v>
      </c>
    </row>
    <row r="33" spans="2:5" x14ac:dyDescent="0.25">
      <c r="B33" s="13" t="s">
        <v>28</v>
      </c>
      <c r="C33" s="17">
        <v>61211</v>
      </c>
    </row>
    <row r="34" spans="2:5" x14ac:dyDescent="0.25">
      <c r="B34" s="13" t="s">
        <v>29</v>
      </c>
      <c r="C34" s="17">
        <v>57098</v>
      </c>
    </row>
    <row r="37" spans="2:5" x14ac:dyDescent="0.25">
      <c r="E37" s="3" t="s">
        <v>3</v>
      </c>
    </row>
  </sheetData>
  <conditionalFormatting sqref="B14:C34">
    <cfRule type="expression" dxfId="37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DC58-0B60-4132-999F-1D7F71F4AA50}">
  <dimension ref="A1:M7"/>
  <sheetViews>
    <sheetView workbookViewId="0">
      <selection activeCell="B3" sqref="B3"/>
    </sheetView>
  </sheetViews>
  <sheetFormatPr defaultRowHeight="15" x14ac:dyDescent="0.25"/>
  <cols>
    <col min="1" max="1" width="10.140625" bestFit="1" customWidth="1"/>
    <col min="12" max="12" width="10.140625" bestFit="1" customWidth="1"/>
  </cols>
  <sheetData>
    <row r="1" spans="1:13" ht="15.75" thickBot="1" x14ac:dyDescent="0.3">
      <c r="A1" s="197" t="s">
        <v>4948</v>
      </c>
      <c r="B1" s="199"/>
      <c r="C1" s="199"/>
      <c r="D1" s="199"/>
      <c r="E1" s="199"/>
      <c r="F1" s="199"/>
      <c r="G1" s="199"/>
      <c r="H1" s="199"/>
      <c r="I1" s="199"/>
      <c r="J1" s="199"/>
      <c r="K1" s="198"/>
      <c r="L1" s="112"/>
    </row>
    <row r="2" spans="1:13" x14ac:dyDescent="0.25">
      <c r="A2" s="119">
        <v>2021</v>
      </c>
      <c r="B2" s="120">
        <v>2022</v>
      </c>
      <c r="C2" s="120">
        <v>2023</v>
      </c>
      <c r="D2" s="120">
        <v>2024</v>
      </c>
      <c r="E2" s="120">
        <v>2025</v>
      </c>
      <c r="F2" s="120">
        <v>2026</v>
      </c>
      <c r="G2" s="120">
        <v>2027</v>
      </c>
      <c r="H2" s="120">
        <v>2028</v>
      </c>
      <c r="I2" s="120">
        <v>2029</v>
      </c>
      <c r="J2" s="120">
        <v>2030</v>
      </c>
      <c r="K2" s="121">
        <v>2031</v>
      </c>
      <c r="L2" s="73"/>
    </row>
    <row r="3" spans="1:13" x14ac:dyDescent="0.25">
      <c r="A3" s="139">
        <v>28067</v>
      </c>
      <c r="B3" s="127">
        <f t="shared" ref="B3:K3" si="0">A3*B7*(B5*B6+(1-B5))</f>
        <v>32897.934140500001</v>
      </c>
      <c r="C3" s="127">
        <f t="shared" si="0"/>
        <v>36807.631552042978</v>
      </c>
      <c r="D3" s="127">
        <f t="shared" si="0"/>
        <v>41181.970110490314</v>
      </c>
      <c r="E3" s="127">
        <f t="shared" si="0"/>
        <v>46076.169279823851</v>
      </c>
      <c r="F3" s="127">
        <f t="shared" si="0"/>
        <v>51552.010984588283</v>
      </c>
      <c r="G3" s="127">
        <f t="shared" si="0"/>
        <v>57678.619514032456</v>
      </c>
      <c r="H3" s="127">
        <f t="shared" si="0"/>
        <v>64533.334112593504</v>
      </c>
      <c r="I3" s="127">
        <f t="shared" si="0"/>
        <v>72202.685271869996</v>
      </c>
      <c r="J3" s="127">
        <f t="shared" si="0"/>
        <v>80783.487048306168</v>
      </c>
      <c r="K3" s="128">
        <f t="shared" si="0"/>
        <v>90384.059195459791</v>
      </c>
      <c r="L3" s="73"/>
      <c r="M3" s="73"/>
    </row>
    <row r="4" spans="1:13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3" x14ac:dyDescent="0.25">
      <c r="B5" s="73">
        <v>0.1457</v>
      </c>
      <c r="C5">
        <v>0.1457</v>
      </c>
      <c r="D5" s="73">
        <v>0.1457</v>
      </c>
      <c r="E5" s="73">
        <v>0.1457</v>
      </c>
      <c r="F5" s="73">
        <v>0.1457</v>
      </c>
      <c r="G5" s="73">
        <v>0.1457</v>
      </c>
      <c r="H5" s="73">
        <v>0.1457</v>
      </c>
      <c r="I5" s="73">
        <v>0.1457</v>
      </c>
      <c r="J5" s="73">
        <v>0.1457</v>
      </c>
      <c r="K5" s="73">
        <v>0.1457</v>
      </c>
      <c r="L5" s="73"/>
    </row>
    <row r="6" spans="1:13" x14ac:dyDescent="0.25">
      <c r="B6" s="73">
        <v>1.45</v>
      </c>
      <c r="C6">
        <v>1.45</v>
      </c>
      <c r="D6" s="73">
        <v>1.45</v>
      </c>
      <c r="E6" s="73">
        <v>1.45</v>
      </c>
      <c r="F6" s="73">
        <v>1.45</v>
      </c>
      <c r="G6" s="73">
        <v>1.45</v>
      </c>
      <c r="H6" s="73">
        <v>1.45</v>
      </c>
      <c r="I6" s="73">
        <v>1.45</v>
      </c>
      <c r="J6" s="73">
        <v>1.45</v>
      </c>
      <c r="K6" s="73">
        <v>1.45</v>
      </c>
      <c r="L6" s="73"/>
    </row>
    <row r="7" spans="1:13" x14ac:dyDescent="0.25">
      <c r="B7" s="73">
        <v>1.1000000000000001</v>
      </c>
      <c r="C7" s="73">
        <v>1.05</v>
      </c>
      <c r="D7" s="73">
        <v>1.05</v>
      </c>
      <c r="E7" s="73">
        <v>1.05</v>
      </c>
      <c r="F7" s="73">
        <v>1.05</v>
      </c>
      <c r="G7" s="73">
        <v>1.05</v>
      </c>
      <c r="H7" s="73">
        <v>1.05</v>
      </c>
      <c r="I7" s="73">
        <v>1.05</v>
      </c>
      <c r="J7" s="73">
        <v>1.05</v>
      </c>
      <c r="K7" s="73">
        <v>1.05</v>
      </c>
      <c r="L7" s="73"/>
    </row>
  </sheetData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253C-E077-4704-8AF2-794212746FCB}">
  <sheetPr>
    <tabColor theme="6"/>
  </sheetPr>
  <dimension ref="B7:H37"/>
  <sheetViews>
    <sheetView zoomScaleNormal="100" workbookViewId="0">
      <selection activeCell="C30" sqref="C30"/>
    </sheetView>
  </sheetViews>
  <sheetFormatPr defaultColWidth="8.85546875" defaultRowHeight="15" x14ac:dyDescent="0.25"/>
  <cols>
    <col min="1" max="1" width="3.7109375" style="2" customWidth="1"/>
    <col min="2" max="2" width="21.7109375" style="2" bestFit="1" customWidth="1"/>
    <col min="3" max="6" width="12.7109375" style="2" customWidth="1"/>
    <col min="7" max="16384" width="8.85546875" style="2"/>
  </cols>
  <sheetData>
    <row r="7" spans="2:8" ht="18.75" x14ac:dyDescent="0.3">
      <c r="B7" s="1" t="s">
        <v>0</v>
      </c>
    </row>
    <row r="8" spans="2:8" ht="18.75" x14ac:dyDescent="0.3">
      <c r="B8" s="1" t="s">
        <v>37</v>
      </c>
    </row>
    <row r="9" spans="2:8" x14ac:dyDescent="0.25">
      <c r="B9" s="2" t="s">
        <v>38</v>
      </c>
    </row>
    <row r="13" spans="2:8" ht="15.75" x14ac:dyDescent="0.25">
      <c r="B13" s="8" t="s">
        <v>4</v>
      </c>
      <c r="C13" s="10" t="s">
        <v>39</v>
      </c>
      <c r="D13" s="10" t="s">
        <v>40</v>
      </c>
      <c r="E13" s="10" t="s">
        <v>41</v>
      </c>
      <c r="F13" s="10" t="s">
        <v>42</v>
      </c>
      <c r="G13" s="10" t="s">
        <v>43</v>
      </c>
      <c r="H13" s="10" t="s">
        <v>44</v>
      </c>
    </row>
    <row r="14" spans="2:8" x14ac:dyDescent="0.25">
      <c r="B14" s="13" t="s">
        <v>9</v>
      </c>
      <c r="C14" s="18">
        <v>27.4</v>
      </c>
      <c r="D14" s="18">
        <v>6.2</v>
      </c>
      <c r="E14" s="18">
        <v>2.2999999999999998</v>
      </c>
      <c r="F14" s="18">
        <v>0.7</v>
      </c>
      <c r="G14" s="18">
        <v>0.8</v>
      </c>
      <c r="H14" s="19">
        <f>SUM(C14:G14)</f>
        <v>37.4</v>
      </c>
    </row>
    <row r="15" spans="2:8" x14ac:dyDescent="0.25">
      <c r="B15" s="13" t="s">
        <v>10</v>
      </c>
      <c r="C15" s="18">
        <v>39.9</v>
      </c>
      <c r="D15" s="18">
        <v>22</v>
      </c>
      <c r="E15" s="18">
        <v>8.9</v>
      </c>
      <c r="F15" s="18">
        <v>2.9</v>
      </c>
      <c r="G15" s="18">
        <v>2.2000000000000002</v>
      </c>
      <c r="H15" s="19">
        <f t="shared" ref="H15:H34" si="0">SUM(C15:G15)</f>
        <v>75.900000000000006</v>
      </c>
    </row>
    <row r="16" spans="2:8" x14ac:dyDescent="0.25">
      <c r="B16" s="13" t="s">
        <v>11</v>
      </c>
      <c r="C16" s="18">
        <v>3.6</v>
      </c>
      <c r="D16" s="18">
        <v>2.2000000000000002</v>
      </c>
      <c r="E16" s="18">
        <v>2.2999999999999998</v>
      </c>
      <c r="F16" s="18">
        <v>0.4</v>
      </c>
      <c r="G16" s="18">
        <v>0.3</v>
      </c>
      <c r="H16" s="19">
        <f t="shared" si="0"/>
        <v>8.8000000000000025</v>
      </c>
    </row>
    <row r="17" spans="2:8" x14ac:dyDescent="0.25">
      <c r="B17" s="13" t="s">
        <v>12</v>
      </c>
      <c r="C17" s="18">
        <v>0.8</v>
      </c>
      <c r="D17" s="18">
        <v>0.5</v>
      </c>
      <c r="E17" s="18">
        <v>0.5</v>
      </c>
      <c r="F17" s="18">
        <v>0.1</v>
      </c>
      <c r="G17" s="18">
        <v>0.1</v>
      </c>
      <c r="H17" s="19">
        <f t="shared" si="0"/>
        <v>2</v>
      </c>
    </row>
    <row r="18" spans="2:8" x14ac:dyDescent="0.25">
      <c r="B18" s="13" t="s">
        <v>13</v>
      </c>
      <c r="C18" s="18">
        <v>42</v>
      </c>
      <c r="D18" s="18">
        <v>32.5</v>
      </c>
      <c r="E18" s="18">
        <v>8.5</v>
      </c>
      <c r="F18" s="18">
        <v>2.7</v>
      </c>
      <c r="G18" s="18">
        <v>3.9</v>
      </c>
      <c r="H18" s="19">
        <f t="shared" si="0"/>
        <v>89.600000000000009</v>
      </c>
    </row>
    <row r="19" spans="2:8" x14ac:dyDescent="0.25">
      <c r="B19" s="13" t="s">
        <v>14</v>
      </c>
      <c r="C19" s="18">
        <v>1</v>
      </c>
      <c r="D19" s="18">
        <v>0.7</v>
      </c>
      <c r="E19" s="18">
        <v>0.7</v>
      </c>
      <c r="F19" s="18">
        <v>0.5</v>
      </c>
      <c r="G19" s="18">
        <v>0.2</v>
      </c>
      <c r="H19" s="19">
        <f t="shared" si="0"/>
        <v>3.1</v>
      </c>
    </row>
    <row r="20" spans="2:8" x14ac:dyDescent="0.25">
      <c r="B20" s="13" t="s">
        <v>15</v>
      </c>
      <c r="C20" s="18">
        <v>51.4</v>
      </c>
      <c r="D20" s="18">
        <v>24.8</v>
      </c>
      <c r="E20" s="18">
        <v>5.2</v>
      </c>
      <c r="F20" s="18">
        <v>1.9</v>
      </c>
      <c r="G20" s="18">
        <v>3.8</v>
      </c>
      <c r="H20" s="19">
        <f t="shared" si="0"/>
        <v>87.100000000000009</v>
      </c>
    </row>
    <row r="21" spans="2:8" x14ac:dyDescent="0.25">
      <c r="B21" s="13" t="s">
        <v>16</v>
      </c>
      <c r="C21" s="18">
        <v>4.0999999999999996</v>
      </c>
      <c r="D21" s="18">
        <v>1.8</v>
      </c>
      <c r="E21" s="18">
        <v>1.9</v>
      </c>
      <c r="F21" s="18">
        <v>0.1</v>
      </c>
      <c r="G21" s="18" t="s">
        <v>45</v>
      </c>
      <c r="H21" s="19">
        <f t="shared" si="0"/>
        <v>7.8999999999999986</v>
      </c>
    </row>
    <row r="22" spans="2:8" x14ac:dyDescent="0.25">
      <c r="B22" s="13" t="s">
        <v>17</v>
      </c>
      <c r="C22" s="18">
        <v>4.5999999999999996</v>
      </c>
      <c r="D22" s="18">
        <v>2.6</v>
      </c>
      <c r="E22" s="18">
        <v>1.7</v>
      </c>
      <c r="F22" s="18">
        <v>0.2</v>
      </c>
      <c r="G22" s="18">
        <v>0.3</v>
      </c>
      <c r="H22" s="19">
        <f t="shared" si="0"/>
        <v>9.3999999999999986</v>
      </c>
    </row>
    <row r="23" spans="2:8" x14ac:dyDescent="0.25">
      <c r="B23" s="13" t="s">
        <v>18</v>
      </c>
      <c r="C23" s="18">
        <v>37.1</v>
      </c>
      <c r="D23" s="18">
        <v>29.4</v>
      </c>
      <c r="E23" s="18">
        <v>16.2</v>
      </c>
      <c r="F23" s="18">
        <v>5.4</v>
      </c>
      <c r="G23" s="18">
        <v>3.6</v>
      </c>
      <c r="H23" s="19">
        <f t="shared" si="0"/>
        <v>91.7</v>
      </c>
    </row>
    <row r="24" spans="2:8" x14ac:dyDescent="0.25">
      <c r="B24" s="13" t="s">
        <v>19</v>
      </c>
      <c r="C24" s="18">
        <v>15.1</v>
      </c>
      <c r="D24" s="18">
        <v>12.1</v>
      </c>
      <c r="E24" s="18">
        <v>3.7</v>
      </c>
      <c r="F24" s="18">
        <v>0.7</v>
      </c>
      <c r="G24" s="18">
        <v>1.4</v>
      </c>
      <c r="H24" s="19">
        <f t="shared" si="0"/>
        <v>33</v>
      </c>
    </row>
    <row r="25" spans="2:8" x14ac:dyDescent="0.25">
      <c r="B25" s="13" t="s">
        <v>20</v>
      </c>
      <c r="C25" s="18">
        <v>48.6</v>
      </c>
      <c r="D25" s="18">
        <v>24.8</v>
      </c>
      <c r="E25" s="18">
        <v>15.8</v>
      </c>
      <c r="F25" s="18">
        <v>2.5</v>
      </c>
      <c r="G25" s="18">
        <v>1.5</v>
      </c>
      <c r="H25" s="19">
        <f t="shared" si="0"/>
        <v>93.2</v>
      </c>
    </row>
    <row r="26" spans="2:8" x14ac:dyDescent="0.25">
      <c r="B26" s="13" t="s">
        <v>21</v>
      </c>
      <c r="C26" s="18">
        <v>103.2</v>
      </c>
      <c r="D26" s="18">
        <v>92.5</v>
      </c>
      <c r="E26" s="18">
        <v>35</v>
      </c>
      <c r="F26" s="18">
        <v>10.7</v>
      </c>
      <c r="G26" s="18">
        <v>6.6</v>
      </c>
      <c r="H26" s="19">
        <f t="shared" si="0"/>
        <v>247.99999999999997</v>
      </c>
    </row>
    <row r="27" spans="2:8" x14ac:dyDescent="0.25">
      <c r="B27" s="13" t="s">
        <v>22</v>
      </c>
      <c r="C27" s="18">
        <v>19.600000000000001</v>
      </c>
      <c r="D27" s="18">
        <v>9.6</v>
      </c>
      <c r="E27" s="18">
        <v>5.4</v>
      </c>
      <c r="F27" s="18">
        <v>1.6</v>
      </c>
      <c r="G27" s="18">
        <v>1.4</v>
      </c>
      <c r="H27" s="19">
        <f t="shared" si="0"/>
        <v>37.6</v>
      </c>
    </row>
    <row r="28" spans="2:8" x14ac:dyDescent="0.25">
      <c r="B28" s="13" t="s">
        <v>23</v>
      </c>
      <c r="C28" s="18">
        <v>73.400000000000006</v>
      </c>
      <c r="D28" s="18">
        <v>38.5</v>
      </c>
      <c r="E28" s="18">
        <v>24.1</v>
      </c>
      <c r="F28" s="18">
        <v>3.6</v>
      </c>
      <c r="G28" s="18">
        <v>1.2</v>
      </c>
      <c r="H28" s="19">
        <f t="shared" si="0"/>
        <v>140.79999999999998</v>
      </c>
    </row>
    <row r="29" spans="2:8" x14ac:dyDescent="0.25">
      <c r="B29" s="13" t="s">
        <v>24</v>
      </c>
      <c r="C29" s="18">
        <v>37.9</v>
      </c>
      <c r="D29" s="18">
        <v>18.8</v>
      </c>
      <c r="E29" s="18">
        <v>16.8</v>
      </c>
      <c r="F29" s="18">
        <v>2.2000000000000002</v>
      </c>
      <c r="G29" s="18">
        <v>0.7</v>
      </c>
      <c r="H29" s="19">
        <f t="shared" si="0"/>
        <v>76.400000000000006</v>
      </c>
    </row>
    <row r="30" spans="2:8" x14ac:dyDescent="0.25">
      <c r="B30" s="13" t="s">
        <v>25</v>
      </c>
      <c r="C30" s="18">
        <v>17</v>
      </c>
      <c r="D30" s="18">
        <v>11.8</v>
      </c>
      <c r="E30" s="18">
        <v>5</v>
      </c>
      <c r="F30" s="18">
        <v>1.1000000000000001</v>
      </c>
      <c r="G30" s="18">
        <v>1</v>
      </c>
      <c r="H30" s="19">
        <f t="shared" si="0"/>
        <v>35.9</v>
      </c>
    </row>
    <row r="31" spans="2:8" x14ac:dyDescent="0.25">
      <c r="B31" s="13" t="s">
        <v>26</v>
      </c>
      <c r="C31" s="18">
        <v>43.5</v>
      </c>
      <c r="D31" s="18">
        <v>45.6</v>
      </c>
      <c r="E31" s="18">
        <v>8.6999999999999993</v>
      </c>
      <c r="F31" s="18">
        <v>3.1</v>
      </c>
      <c r="G31" s="18">
        <v>2</v>
      </c>
      <c r="H31" s="19">
        <f t="shared" si="0"/>
        <v>102.89999999999999</v>
      </c>
    </row>
    <row r="32" spans="2:8" x14ac:dyDescent="0.25">
      <c r="B32" s="13" t="s">
        <v>27</v>
      </c>
      <c r="C32" s="18">
        <v>110.9</v>
      </c>
      <c r="D32" s="18">
        <v>94.5</v>
      </c>
      <c r="E32" s="18">
        <v>35.700000000000003</v>
      </c>
      <c r="F32" s="18">
        <v>6.2</v>
      </c>
      <c r="G32" s="18">
        <v>4.2</v>
      </c>
      <c r="H32" s="19">
        <f t="shared" si="0"/>
        <v>251.5</v>
      </c>
    </row>
    <row r="33" spans="2:8" x14ac:dyDescent="0.25">
      <c r="B33" s="13" t="s">
        <v>28</v>
      </c>
      <c r="C33" s="18">
        <v>2.9</v>
      </c>
      <c r="D33" s="18">
        <v>0.9</v>
      </c>
      <c r="E33" s="18">
        <v>0.7</v>
      </c>
      <c r="F33" s="18">
        <v>0.1</v>
      </c>
      <c r="G33" s="18">
        <v>0.1</v>
      </c>
      <c r="H33" s="19">
        <f t="shared" si="0"/>
        <v>4.6999999999999993</v>
      </c>
    </row>
    <row r="34" spans="2:8" x14ac:dyDescent="0.25">
      <c r="B34" s="13" t="s">
        <v>29</v>
      </c>
      <c r="C34" s="18">
        <v>13.7</v>
      </c>
      <c r="D34" s="18">
        <v>10.8</v>
      </c>
      <c r="E34" s="18">
        <v>4.8</v>
      </c>
      <c r="F34" s="18">
        <v>0.3</v>
      </c>
      <c r="G34" s="18">
        <v>2</v>
      </c>
      <c r="H34" s="19">
        <f t="shared" si="0"/>
        <v>31.6</v>
      </c>
    </row>
    <row r="37" spans="2:8" x14ac:dyDescent="0.25">
      <c r="G37" s="3" t="s">
        <v>3</v>
      </c>
    </row>
  </sheetData>
  <conditionalFormatting sqref="B14:F34">
    <cfRule type="expression" dxfId="36" priority="3">
      <formula>ISODD(ROW())</formula>
    </cfRule>
  </conditionalFormatting>
  <conditionalFormatting sqref="G14:G34">
    <cfRule type="expression" dxfId="35" priority="2">
      <formula>ISODD(ROW())</formula>
    </cfRule>
  </conditionalFormatting>
  <conditionalFormatting sqref="H14: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67A8-9396-43C9-8165-60F081397D49}">
  <dimension ref="A1:K7"/>
  <sheetViews>
    <sheetView workbookViewId="0">
      <selection activeCell="B7" sqref="B7"/>
    </sheetView>
  </sheetViews>
  <sheetFormatPr defaultRowHeight="15" x14ac:dyDescent="0.25"/>
  <sheetData>
    <row r="1" spans="1:11" ht="15.75" thickBot="1" x14ac:dyDescent="0.3">
      <c r="A1" s="197" t="s">
        <v>4949</v>
      </c>
      <c r="B1" s="199"/>
      <c r="C1" s="199"/>
      <c r="D1" s="199"/>
      <c r="E1" s="199"/>
      <c r="F1" s="199"/>
      <c r="G1" s="199"/>
      <c r="H1" s="199"/>
      <c r="I1" s="199"/>
      <c r="J1" s="199"/>
      <c r="K1" s="198"/>
    </row>
    <row r="2" spans="1:11" x14ac:dyDescent="0.25">
      <c r="A2" s="119">
        <v>2021</v>
      </c>
      <c r="B2" s="120">
        <v>2022</v>
      </c>
      <c r="C2" s="120">
        <v>2023</v>
      </c>
      <c r="D2" s="120">
        <v>2024</v>
      </c>
      <c r="E2" s="120">
        <v>2025</v>
      </c>
      <c r="F2" s="120">
        <v>2026</v>
      </c>
      <c r="G2" s="120">
        <v>2027</v>
      </c>
      <c r="H2" s="120">
        <v>2028</v>
      </c>
      <c r="I2" s="120">
        <v>2029</v>
      </c>
      <c r="J2" s="120">
        <v>2030</v>
      </c>
      <c r="K2" s="121">
        <v>2031</v>
      </c>
    </row>
    <row r="3" spans="1:11" x14ac:dyDescent="0.25">
      <c r="A3" s="126">
        <v>35.9</v>
      </c>
      <c r="B3" s="129">
        <f>A3*B7*(B5*B6+(1-B5))</f>
        <v>52.109855199999998</v>
      </c>
      <c r="C3" s="129">
        <f t="shared" ref="C3:K3" si="0">B3*C7*(C5*C6+(1-C5))</f>
        <v>60.694367608329003</v>
      </c>
      <c r="D3" s="129">
        <f t="shared" si="0"/>
        <v>70.228815468737608</v>
      </c>
      <c r="E3" s="129">
        <f t="shared" si="0"/>
        <v>80.723827209589629</v>
      </c>
      <c r="F3" s="129">
        <f t="shared" si="0"/>
        <v>92.169739393464567</v>
      </c>
      <c r="G3" s="129">
        <f t="shared" si="0"/>
        <v>104.53354953274786</v>
      </c>
      <c r="H3" s="129">
        <f t="shared" si="0"/>
        <v>117.75625954701897</v>
      </c>
      <c r="I3" s="129">
        <f t="shared" si="0"/>
        <v>132.65154320777029</v>
      </c>
      <c r="J3" s="129">
        <f t="shared" si="0"/>
        <v>149.43096853697918</v>
      </c>
      <c r="K3" s="130">
        <f t="shared" si="0"/>
        <v>168.33286532464302</v>
      </c>
    </row>
    <row r="5" spans="1:11" x14ac:dyDescent="0.25">
      <c r="B5" s="73">
        <v>0.1457</v>
      </c>
      <c r="C5" s="73">
        <v>0.1457</v>
      </c>
      <c r="D5" s="73">
        <v>0.1457</v>
      </c>
      <c r="E5" s="73">
        <v>0.1457</v>
      </c>
      <c r="F5" s="73">
        <v>0.1457</v>
      </c>
      <c r="G5" s="73">
        <v>0.1457</v>
      </c>
      <c r="H5" s="73">
        <v>0.1457</v>
      </c>
      <c r="I5" s="73">
        <v>0.1457</v>
      </c>
      <c r="J5" s="73">
        <v>0.1457</v>
      </c>
      <c r="K5" s="73">
        <v>0.1457</v>
      </c>
    </row>
    <row r="6" spans="1:11" x14ac:dyDescent="0.25">
      <c r="B6" s="73">
        <v>1.8</v>
      </c>
      <c r="C6" s="73">
        <v>1.75</v>
      </c>
      <c r="D6" s="73">
        <v>1.7</v>
      </c>
      <c r="E6" s="73">
        <v>1.65</v>
      </c>
      <c r="F6" s="73">
        <v>1.6</v>
      </c>
      <c r="G6" s="73">
        <v>1.55</v>
      </c>
      <c r="H6" s="73">
        <v>1.5</v>
      </c>
      <c r="I6" s="73">
        <v>1.5</v>
      </c>
      <c r="J6" s="73">
        <v>1.5</v>
      </c>
      <c r="K6" s="73">
        <v>1.5</v>
      </c>
    </row>
    <row r="7" spans="1:11" x14ac:dyDescent="0.25">
      <c r="B7" s="73">
        <v>1.3</v>
      </c>
      <c r="C7" s="73">
        <v>1.05</v>
      </c>
      <c r="D7" s="73">
        <v>1.05</v>
      </c>
      <c r="E7" s="73">
        <v>1.05</v>
      </c>
      <c r="F7" s="73">
        <v>1.05</v>
      </c>
      <c r="G7" s="73">
        <v>1.05</v>
      </c>
      <c r="H7" s="73">
        <v>1.05</v>
      </c>
      <c r="I7" s="73">
        <v>1.05</v>
      </c>
      <c r="J7" s="73">
        <v>1.05</v>
      </c>
      <c r="K7" s="73">
        <v>1.05</v>
      </c>
    </row>
  </sheetData>
  <mergeCells count="1">
    <mergeCell ref="A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AAA2-F4E4-4A12-B31C-39D4D35D020C}">
  <dimension ref="A1:Q50"/>
  <sheetViews>
    <sheetView workbookViewId="0">
      <selection activeCell="B48" sqref="B48"/>
    </sheetView>
  </sheetViews>
  <sheetFormatPr defaultRowHeight="15" x14ac:dyDescent="0.25"/>
  <cols>
    <col min="2" max="4" width="10.140625" bestFit="1" customWidth="1"/>
    <col min="5" max="5" width="11.28515625" bestFit="1" customWidth="1"/>
    <col min="13" max="13" width="31.28515625" customWidth="1"/>
  </cols>
  <sheetData>
    <row r="1" spans="1:17" x14ac:dyDescent="0.25">
      <c r="A1" s="22" t="s">
        <v>46</v>
      </c>
      <c r="B1" s="20"/>
      <c r="C1" s="20"/>
      <c r="D1" s="20"/>
      <c r="E1" s="20"/>
      <c r="F1" s="20"/>
      <c r="G1" s="22" t="s">
        <v>47</v>
      </c>
      <c r="H1" s="20"/>
      <c r="I1" s="20"/>
      <c r="J1" s="20"/>
      <c r="K1" s="20"/>
      <c r="M1" s="22" t="s">
        <v>3758</v>
      </c>
    </row>
    <row r="2" spans="1:17" ht="31.5" x14ac:dyDescent="0.25">
      <c r="A2" s="40" t="s">
        <v>48</v>
      </c>
      <c r="B2" s="40" t="s">
        <v>49</v>
      </c>
      <c r="C2" s="40" t="s">
        <v>50</v>
      </c>
      <c r="D2" s="40" t="s">
        <v>51</v>
      </c>
      <c r="E2" s="40" t="s">
        <v>25</v>
      </c>
      <c r="F2" s="21"/>
      <c r="G2" s="40" t="s">
        <v>48</v>
      </c>
      <c r="H2" s="40" t="s">
        <v>49</v>
      </c>
      <c r="I2" s="40" t="s">
        <v>50</v>
      </c>
      <c r="J2" s="40" t="s">
        <v>51</v>
      </c>
      <c r="K2" s="40" t="s">
        <v>25</v>
      </c>
      <c r="M2" s="40" t="s">
        <v>48</v>
      </c>
      <c r="N2" s="40" t="s">
        <v>49</v>
      </c>
      <c r="O2" s="40" t="s">
        <v>50</v>
      </c>
      <c r="P2" s="40" t="s">
        <v>51</v>
      </c>
      <c r="Q2" s="40" t="s">
        <v>25</v>
      </c>
    </row>
    <row r="3" spans="1:17" x14ac:dyDescent="0.25">
      <c r="A3" s="23">
        <v>2011</v>
      </c>
      <c r="B3" s="24">
        <v>46119</v>
      </c>
      <c r="C3" s="24">
        <v>22581</v>
      </c>
      <c r="D3" s="24">
        <v>9445</v>
      </c>
      <c r="E3" s="24">
        <v>18292</v>
      </c>
      <c r="F3" s="25"/>
      <c r="G3" s="23">
        <v>2011</v>
      </c>
      <c r="H3" s="24">
        <v>37890</v>
      </c>
      <c r="I3" s="24">
        <v>27534</v>
      </c>
      <c r="J3" s="24">
        <v>16652</v>
      </c>
      <c r="K3" s="24">
        <v>22596</v>
      </c>
      <c r="M3" s="23" t="s">
        <v>3759</v>
      </c>
      <c r="N3" s="73">
        <f>B4/B3</f>
        <v>1.0237429259090614</v>
      </c>
      <c r="O3" s="73">
        <f>C4/C3</f>
        <v>0.98268455781409147</v>
      </c>
      <c r="P3" s="73">
        <f t="shared" ref="P3:Q11" si="0">D4/D3</f>
        <v>1.0304923239809423</v>
      </c>
      <c r="Q3" s="73">
        <f t="shared" si="0"/>
        <v>1.0126284714629346</v>
      </c>
    </row>
    <row r="4" spans="1:17" x14ac:dyDescent="0.25">
      <c r="A4" s="26">
        <v>2012</v>
      </c>
      <c r="B4" s="27">
        <v>47214</v>
      </c>
      <c r="C4" s="27">
        <v>22190</v>
      </c>
      <c r="D4" s="27">
        <v>9733</v>
      </c>
      <c r="E4" s="27">
        <v>18523</v>
      </c>
      <c r="F4" s="25"/>
      <c r="G4" s="26">
        <v>2012</v>
      </c>
      <c r="H4" s="27">
        <v>38347</v>
      </c>
      <c r="I4" s="27">
        <v>26957</v>
      </c>
      <c r="J4" s="27">
        <v>17096</v>
      </c>
      <c r="K4" s="27">
        <v>22778</v>
      </c>
      <c r="M4" s="26" t="s">
        <v>3760</v>
      </c>
      <c r="N4" s="73">
        <f t="shared" ref="N4:N11" si="1">B5/B4</f>
        <v>1.0200152497140678</v>
      </c>
      <c r="O4" s="73">
        <f t="shared" ref="O4:O11" si="2">C5/C4</f>
        <v>0.99698062190175751</v>
      </c>
      <c r="P4" s="73">
        <f t="shared" si="0"/>
        <v>1.0250693516901264</v>
      </c>
      <c r="Q4" s="73">
        <f t="shared" si="0"/>
        <v>1.0141445770123629</v>
      </c>
    </row>
    <row r="5" spans="1:17" x14ac:dyDescent="0.25">
      <c r="A5" s="23">
        <v>2013</v>
      </c>
      <c r="B5" s="24">
        <v>48159</v>
      </c>
      <c r="C5" s="24">
        <v>22123</v>
      </c>
      <c r="D5" s="24">
        <v>9977</v>
      </c>
      <c r="E5" s="24">
        <v>18785</v>
      </c>
      <c r="F5" s="25"/>
      <c r="G5" s="23">
        <v>2013</v>
      </c>
      <c r="H5" s="24">
        <v>38662</v>
      </c>
      <c r="I5" s="24">
        <v>26806</v>
      </c>
      <c r="J5" s="24">
        <v>17509</v>
      </c>
      <c r="K5" s="24">
        <v>23026</v>
      </c>
      <c r="M5" s="23" t="s">
        <v>3761</v>
      </c>
      <c r="N5" s="73">
        <f t="shared" si="1"/>
        <v>1.0360887892190453</v>
      </c>
      <c r="O5" s="73">
        <f t="shared" si="2"/>
        <v>1.0236405550784251</v>
      </c>
      <c r="P5" s="73">
        <f t="shared" si="0"/>
        <v>1.0150345795329256</v>
      </c>
      <c r="Q5" s="73">
        <f t="shared" si="0"/>
        <v>1.0252861325525686</v>
      </c>
    </row>
    <row r="6" spans="1:17" x14ac:dyDescent="0.25">
      <c r="A6" s="26">
        <v>2014</v>
      </c>
      <c r="B6" s="27">
        <v>49897</v>
      </c>
      <c r="C6" s="27">
        <v>22646</v>
      </c>
      <c r="D6" s="27">
        <v>10127</v>
      </c>
      <c r="E6" s="27">
        <v>19260</v>
      </c>
      <c r="F6" s="25"/>
      <c r="G6" s="26">
        <v>2014</v>
      </c>
      <c r="H6" s="27">
        <v>39588</v>
      </c>
      <c r="I6" s="27">
        <v>27230</v>
      </c>
      <c r="J6" s="27">
        <v>17819</v>
      </c>
      <c r="K6" s="27">
        <v>23449</v>
      </c>
      <c r="M6" s="26" t="s">
        <v>3762</v>
      </c>
      <c r="N6" s="73">
        <f t="shared" si="1"/>
        <v>1.110367356754915</v>
      </c>
      <c r="O6" s="73">
        <f t="shared" si="2"/>
        <v>1.0538726485913628</v>
      </c>
      <c r="P6" s="73">
        <f t="shared" si="0"/>
        <v>1.0606299990125407</v>
      </c>
      <c r="Q6" s="73">
        <f t="shared" si="0"/>
        <v>1.0784008307372794</v>
      </c>
    </row>
    <row r="7" spans="1:17" x14ac:dyDescent="0.25">
      <c r="A7" s="23">
        <v>2015</v>
      </c>
      <c r="B7" s="24">
        <v>55404</v>
      </c>
      <c r="C7" s="24">
        <v>23866</v>
      </c>
      <c r="D7" s="24">
        <v>10741</v>
      </c>
      <c r="E7" s="24">
        <v>20770</v>
      </c>
      <c r="F7" s="25"/>
      <c r="G7" s="23">
        <v>2015</v>
      </c>
      <c r="H7" s="24">
        <v>44427</v>
      </c>
      <c r="I7" s="24">
        <v>27950</v>
      </c>
      <c r="J7" s="24">
        <v>19082</v>
      </c>
      <c r="K7" s="24">
        <v>25121</v>
      </c>
      <c r="M7" s="23" t="s">
        <v>3763</v>
      </c>
      <c r="N7" s="73">
        <f t="shared" si="1"/>
        <v>1.0500144393906576</v>
      </c>
      <c r="O7" s="73">
        <f t="shared" si="2"/>
        <v>1.0398474817732339</v>
      </c>
      <c r="P7" s="73">
        <f t="shared" si="0"/>
        <v>1.0321199143468951</v>
      </c>
      <c r="Q7" s="73">
        <f t="shared" si="0"/>
        <v>1.0421762156957151</v>
      </c>
    </row>
    <row r="8" spans="1:17" x14ac:dyDescent="0.25">
      <c r="A8" s="26">
        <v>2016</v>
      </c>
      <c r="B8" s="27">
        <v>58175</v>
      </c>
      <c r="C8" s="27">
        <v>24817</v>
      </c>
      <c r="D8" s="27">
        <v>11086</v>
      </c>
      <c r="E8" s="27">
        <v>21646</v>
      </c>
      <c r="F8" s="25"/>
      <c r="G8" s="26">
        <v>2016</v>
      </c>
      <c r="H8" s="27">
        <v>44416</v>
      </c>
      <c r="I8" s="27">
        <v>28439</v>
      </c>
      <c r="J8" s="27">
        <v>19615</v>
      </c>
      <c r="K8" s="27">
        <v>25565</v>
      </c>
      <c r="M8" s="26" t="s">
        <v>3736</v>
      </c>
      <c r="N8" s="73">
        <f t="shared" si="1"/>
        <v>1.0664718521701761</v>
      </c>
      <c r="O8" s="73">
        <f t="shared" si="2"/>
        <v>1.063988395051779</v>
      </c>
      <c r="P8" s="73">
        <f t="shared" si="0"/>
        <v>1.0607071982680858</v>
      </c>
      <c r="Q8" s="73">
        <f t="shared" si="0"/>
        <v>1.0647232745079922</v>
      </c>
    </row>
    <row r="9" spans="1:17" x14ac:dyDescent="0.25">
      <c r="A9" s="23">
        <v>2017</v>
      </c>
      <c r="B9" s="24">
        <v>62042</v>
      </c>
      <c r="C9" s="24">
        <v>26405</v>
      </c>
      <c r="D9" s="24">
        <v>11759</v>
      </c>
      <c r="E9" s="24">
        <v>23047</v>
      </c>
      <c r="F9" s="25"/>
      <c r="G9" s="23">
        <v>2017</v>
      </c>
      <c r="H9" s="24">
        <v>46270</v>
      </c>
      <c r="I9" s="24">
        <v>29667</v>
      </c>
      <c r="J9" s="24">
        <v>20870</v>
      </c>
      <c r="K9" s="24">
        <v>26912</v>
      </c>
      <c r="M9" s="23" t="s">
        <v>3737</v>
      </c>
      <c r="N9" s="73">
        <f t="shared" si="1"/>
        <v>1.0219851068630927</v>
      </c>
      <c r="O9" s="73">
        <f t="shared" si="2"/>
        <v>1.048551410717667</v>
      </c>
      <c r="P9" s="73">
        <f t="shared" si="0"/>
        <v>1.0336763330215155</v>
      </c>
      <c r="Q9" s="73">
        <f t="shared" si="0"/>
        <v>1.0335401570703346</v>
      </c>
    </row>
    <row r="10" spans="1:17" x14ac:dyDescent="0.25">
      <c r="A10" s="26">
        <v>2018</v>
      </c>
      <c r="B10" s="27">
        <v>63406</v>
      </c>
      <c r="C10" s="27">
        <v>27687</v>
      </c>
      <c r="D10" s="27">
        <v>12155</v>
      </c>
      <c r="E10" s="27">
        <v>23820</v>
      </c>
      <c r="F10" s="25"/>
      <c r="G10" s="26">
        <v>2018</v>
      </c>
      <c r="H10" s="27">
        <v>47989</v>
      </c>
      <c r="I10" s="27">
        <v>30964</v>
      </c>
      <c r="J10" s="27">
        <v>21976</v>
      </c>
      <c r="K10" s="27">
        <v>28164</v>
      </c>
      <c r="M10" s="26" t="s">
        <v>3738</v>
      </c>
      <c r="N10" s="73">
        <f t="shared" si="1"/>
        <v>1.0258650600889505</v>
      </c>
      <c r="O10" s="73">
        <f t="shared" si="2"/>
        <v>1.0416079748618485</v>
      </c>
      <c r="P10" s="73">
        <f t="shared" si="0"/>
        <v>1.0705882352941176</v>
      </c>
      <c r="Q10" s="73">
        <f t="shared" si="0"/>
        <v>1.0445004198152812</v>
      </c>
    </row>
    <row r="11" spans="1:17" x14ac:dyDescent="0.25">
      <c r="A11" s="23">
        <v>2019</v>
      </c>
      <c r="B11" s="24">
        <v>65046</v>
      </c>
      <c r="C11" s="24">
        <v>28839</v>
      </c>
      <c r="D11" s="24">
        <v>13013</v>
      </c>
      <c r="E11" s="24">
        <v>24880</v>
      </c>
      <c r="F11" s="25"/>
      <c r="G11" s="23">
        <v>2019</v>
      </c>
      <c r="H11" s="24">
        <v>49322</v>
      </c>
      <c r="I11" s="24">
        <v>32042</v>
      </c>
      <c r="J11" s="24">
        <v>23614</v>
      </c>
      <c r="K11" s="24">
        <v>29625</v>
      </c>
      <c r="M11" s="23" t="s">
        <v>3739</v>
      </c>
      <c r="N11" s="73">
        <f t="shared" si="1"/>
        <v>0.9767549119084955</v>
      </c>
      <c r="O11" s="73">
        <f t="shared" si="2"/>
        <v>0.93900620687263769</v>
      </c>
      <c r="P11" s="73">
        <f t="shared" si="0"/>
        <v>0.95681241835087993</v>
      </c>
      <c r="Q11" s="73">
        <f t="shared" si="0"/>
        <v>0.95912379421221861</v>
      </c>
    </row>
    <row r="12" spans="1:17" x14ac:dyDescent="0.25">
      <c r="A12" s="23">
        <v>2020</v>
      </c>
      <c r="B12" s="24">
        <v>63534</v>
      </c>
      <c r="C12" s="24">
        <v>27080</v>
      </c>
      <c r="D12" s="24">
        <v>12451</v>
      </c>
      <c r="E12" s="24">
        <v>23863</v>
      </c>
      <c r="F12" s="25"/>
      <c r="G12" s="23">
        <v>2020</v>
      </c>
      <c r="H12" s="24">
        <v>46830</v>
      </c>
      <c r="I12" s="24">
        <v>30615</v>
      </c>
      <c r="J12" s="24">
        <v>22383</v>
      </c>
      <c r="K12" s="24">
        <v>28140</v>
      </c>
      <c r="M12" s="73"/>
      <c r="N12" s="73"/>
      <c r="O12" s="73"/>
      <c r="P12" s="73"/>
      <c r="Q12" s="73"/>
    </row>
    <row r="13" spans="1:17" x14ac:dyDescent="0.25">
      <c r="A13" s="31"/>
      <c r="B13" s="31"/>
      <c r="C13" s="31"/>
      <c r="D13" s="31"/>
      <c r="E13" s="31"/>
      <c r="F13" s="25"/>
      <c r="G13" s="31"/>
      <c r="H13" s="31"/>
      <c r="I13" s="31"/>
      <c r="J13" s="31"/>
      <c r="K13" s="31"/>
      <c r="N13" s="73"/>
    </row>
    <row r="14" spans="1:17" x14ac:dyDescent="0.25">
      <c r="A14" s="31"/>
      <c r="B14" s="31"/>
      <c r="C14" s="31"/>
      <c r="D14" s="31"/>
      <c r="E14" s="31"/>
      <c r="F14" s="25"/>
      <c r="G14" s="31"/>
      <c r="H14" s="31"/>
      <c r="I14" s="31"/>
      <c r="J14" s="31"/>
      <c r="K14" s="31"/>
      <c r="N14" s="73"/>
    </row>
    <row r="15" spans="1:17" ht="17.25" x14ac:dyDescent="0.25">
      <c r="A15" s="32" t="s">
        <v>52</v>
      </c>
      <c r="B15" s="25"/>
      <c r="C15" s="25"/>
      <c r="D15" s="25"/>
      <c r="E15" s="25"/>
      <c r="F15" s="25"/>
      <c r="G15" s="32" t="s">
        <v>53</v>
      </c>
      <c r="H15" s="25"/>
      <c r="I15" s="25"/>
      <c r="J15" s="25"/>
      <c r="K15" s="25"/>
      <c r="N15" s="73"/>
    </row>
    <row r="16" spans="1:17" ht="31.5" x14ac:dyDescent="0.25">
      <c r="A16" s="40" t="s">
        <v>48</v>
      </c>
      <c r="B16" s="40" t="s">
        <v>49</v>
      </c>
      <c r="C16" s="40" t="s">
        <v>50</v>
      </c>
      <c r="D16" s="40" t="s">
        <v>51</v>
      </c>
      <c r="E16" s="40" t="s">
        <v>25</v>
      </c>
      <c r="F16" s="21"/>
      <c r="G16" s="40" t="s">
        <v>48</v>
      </c>
      <c r="H16" s="40" t="s">
        <v>49</v>
      </c>
      <c r="I16" s="40" t="s">
        <v>50</v>
      </c>
      <c r="J16" s="40" t="s">
        <v>51</v>
      </c>
      <c r="K16" s="40" t="s">
        <v>25</v>
      </c>
    </row>
    <row r="17" spans="1:13" x14ac:dyDescent="0.25">
      <c r="A17" s="23">
        <v>2011</v>
      </c>
      <c r="B17" s="28">
        <v>1830487</v>
      </c>
      <c r="C17" s="28">
        <v>3030693</v>
      </c>
      <c r="D17" s="28">
        <v>7226446</v>
      </c>
      <c r="E17" s="28">
        <v>12087626</v>
      </c>
      <c r="F17" s="25"/>
      <c r="G17" s="23">
        <v>2011</v>
      </c>
      <c r="H17" s="36">
        <v>51.67</v>
      </c>
      <c r="I17" s="36">
        <v>96.53</v>
      </c>
      <c r="J17" s="36">
        <v>96.21</v>
      </c>
      <c r="K17" s="36">
        <v>89.55</v>
      </c>
    </row>
    <row r="18" spans="1:13" x14ac:dyDescent="0.25">
      <c r="A18" s="29">
        <v>2012</v>
      </c>
      <c r="B18" s="30">
        <v>1839177</v>
      </c>
      <c r="C18" s="30">
        <v>3031099</v>
      </c>
      <c r="D18" s="30">
        <v>7267257</v>
      </c>
      <c r="E18" s="30">
        <v>12137533</v>
      </c>
      <c r="F18" s="25"/>
      <c r="G18" s="29">
        <v>2012</v>
      </c>
      <c r="H18" s="37">
        <v>51.92</v>
      </c>
      <c r="I18" s="37">
        <v>96.54</v>
      </c>
      <c r="J18" s="37">
        <v>96.75</v>
      </c>
      <c r="K18" s="37">
        <v>89.9</v>
      </c>
    </row>
    <row r="19" spans="1:13" x14ac:dyDescent="0.25">
      <c r="A19" s="23">
        <v>2013</v>
      </c>
      <c r="B19" s="28">
        <v>1848062</v>
      </c>
      <c r="C19" s="28">
        <v>3019905</v>
      </c>
      <c r="D19" s="28">
        <v>7307914</v>
      </c>
      <c r="E19" s="28">
        <v>12175881</v>
      </c>
      <c r="F19" s="25"/>
      <c r="G19" s="23">
        <v>2013</v>
      </c>
      <c r="H19" s="36">
        <v>52.17</v>
      </c>
      <c r="I19" s="36">
        <v>96.19</v>
      </c>
      <c r="J19" s="36">
        <v>97.29</v>
      </c>
      <c r="K19" s="36">
        <v>90.17</v>
      </c>
    </row>
    <row r="20" spans="1:13" x14ac:dyDescent="0.25">
      <c r="A20" s="29">
        <v>2014</v>
      </c>
      <c r="B20" s="30">
        <v>1859198</v>
      </c>
      <c r="C20" s="30">
        <v>3010270</v>
      </c>
      <c r="D20" s="30">
        <v>7352123</v>
      </c>
      <c r="E20" s="30">
        <v>12221591</v>
      </c>
      <c r="F20" s="25"/>
      <c r="G20" s="29">
        <v>2014</v>
      </c>
      <c r="H20" s="37">
        <v>52.48</v>
      </c>
      <c r="I20" s="37">
        <v>95.88</v>
      </c>
      <c r="J20" s="37">
        <v>97.88</v>
      </c>
      <c r="K20" s="37">
        <v>90.48</v>
      </c>
    </row>
    <row r="21" spans="1:13" x14ac:dyDescent="0.25">
      <c r="A21" s="23">
        <v>2015</v>
      </c>
      <c r="B21" s="28">
        <v>1872389</v>
      </c>
      <c r="C21" s="28">
        <v>3006228</v>
      </c>
      <c r="D21" s="28">
        <v>7394062</v>
      </c>
      <c r="E21" s="28">
        <v>12272679</v>
      </c>
      <c r="F21" s="25"/>
      <c r="G21" s="23">
        <v>2015</v>
      </c>
      <c r="H21" s="36">
        <v>52.85</v>
      </c>
      <c r="I21" s="36">
        <v>95.75</v>
      </c>
      <c r="J21" s="36">
        <v>98.44</v>
      </c>
      <c r="K21" s="36">
        <v>90.83</v>
      </c>
    </row>
    <row r="22" spans="1:13" x14ac:dyDescent="0.25">
      <c r="A22" s="29">
        <v>2016</v>
      </c>
      <c r="B22" s="30">
        <v>1888325</v>
      </c>
      <c r="C22" s="30">
        <v>3007362</v>
      </c>
      <c r="D22" s="30">
        <v>7435584</v>
      </c>
      <c r="E22" s="30">
        <v>12331271</v>
      </c>
      <c r="F22" s="25"/>
      <c r="G22" s="29">
        <v>2016</v>
      </c>
      <c r="H22" s="37">
        <v>53.3</v>
      </c>
      <c r="I22" s="37">
        <v>95.79</v>
      </c>
      <c r="J22" s="37">
        <v>98.99</v>
      </c>
      <c r="K22" s="37">
        <v>91.21</v>
      </c>
    </row>
    <row r="23" spans="1:13" x14ac:dyDescent="0.25">
      <c r="A23" s="23">
        <v>2017</v>
      </c>
      <c r="B23" s="28">
        <v>1904969</v>
      </c>
      <c r="C23" s="28">
        <v>3011351</v>
      </c>
      <c r="D23" s="28">
        <v>7476687</v>
      </c>
      <c r="E23" s="28">
        <v>12393007</v>
      </c>
      <c r="F23" s="25"/>
      <c r="G23" s="23">
        <v>2017</v>
      </c>
      <c r="H23" s="36">
        <v>53.77</v>
      </c>
      <c r="I23" s="36">
        <v>95.91</v>
      </c>
      <c r="J23" s="36">
        <v>99.54</v>
      </c>
      <c r="K23" s="36">
        <v>91.62</v>
      </c>
    </row>
    <row r="24" spans="1:13" x14ac:dyDescent="0.25">
      <c r="A24" s="29">
        <v>2018</v>
      </c>
      <c r="B24" s="30">
        <v>1920728</v>
      </c>
      <c r="C24" s="30">
        <v>3021994</v>
      </c>
      <c r="D24" s="30">
        <v>7520631</v>
      </c>
      <c r="E24" s="30">
        <v>12463353</v>
      </c>
      <c r="F24" s="25"/>
      <c r="G24" s="29">
        <v>2018</v>
      </c>
      <c r="H24" s="37">
        <v>54.22</v>
      </c>
      <c r="I24" s="37">
        <v>96.25</v>
      </c>
      <c r="J24" s="37">
        <v>100.12</v>
      </c>
      <c r="K24" s="37">
        <v>92.11</v>
      </c>
    </row>
    <row r="25" spans="1:13" x14ac:dyDescent="0.25">
      <c r="A25" s="23">
        <v>2019</v>
      </c>
      <c r="B25" s="28">
        <v>1936433</v>
      </c>
      <c r="C25" s="28">
        <v>3043234</v>
      </c>
      <c r="D25" s="28">
        <v>7569121</v>
      </c>
      <c r="E25" s="28">
        <v>12548788</v>
      </c>
      <c r="F25" s="25"/>
      <c r="G25" s="23">
        <v>2019</v>
      </c>
      <c r="H25" s="36">
        <v>54.66</v>
      </c>
      <c r="I25" s="36">
        <v>96.93</v>
      </c>
      <c r="J25" s="36">
        <v>100.77</v>
      </c>
      <c r="K25" s="36">
        <v>92.72</v>
      </c>
    </row>
    <row r="26" spans="1:13" x14ac:dyDescent="0.25">
      <c r="A26" s="23">
        <v>2020</v>
      </c>
      <c r="B26" s="28">
        <v>1943215</v>
      </c>
      <c r="C26" s="28">
        <v>3020190</v>
      </c>
      <c r="D26" s="28">
        <v>7606067</v>
      </c>
      <c r="E26" s="28">
        <v>12569472</v>
      </c>
      <c r="F26" s="25"/>
      <c r="G26" s="23">
        <v>2020</v>
      </c>
      <c r="H26" s="36">
        <v>54.85</v>
      </c>
      <c r="I26" s="36">
        <v>96.2</v>
      </c>
      <c r="J26" s="36">
        <v>101.26</v>
      </c>
      <c r="K26" s="36">
        <v>92.87</v>
      </c>
      <c r="M26" s="73"/>
    </row>
    <row r="27" spans="1:13" x14ac:dyDescent="0.25">
      <c r="A27" s="31"/>
      <c r="B27" s="25"/>
      <c r="C27" s="25"/>
      <c r="D27" s="25"/>
      <c r="E27" s="25"/>
      <c r="F27" s="25"/>
      <c r="G27" s="31"/>
      <c r="H27" s="25"/>
      <c r="I27" s="25"/>
      <c r="J27" s="25"/>
      <c r="K27" s="25"/>
    </row>
    <row r="28" spans="1:13" x14ac:dyDescent="0.25">
      <c r="A28" s="31"/>
      <c r="B28" s="25"/>
      <c r="C28" s="25"/>
      <c r="D28" s="25"/>
      <c r="E28" s="25"/>
      <c r="F28" s="25"/>
      <c r="G28" s="31"/>
      <c r="H28" s="25"/>
      <c r="I28" s="25"/>
      <c r="J28" s="25"/>
      <c r="K28" s="25"/>
    </row>
    <row r="29" spans="1:13" x14ac:dyDescent="0.25">
      <c r="A29" s="32" t="s">
        <v>54</v>
      </c>
      <c r="B29" s="33"/>
      <c r="C29" s="33"/>
      <c r="D29" s="33"/>
      <c r="E29" s="33"/>
      <c r="F29" s="25"/>
      <c r="G29" s="32" t="s">
        <v>55</v>
      </c>
      <c r="H29" s="33"/>
      <c r="I29" s="33"/>
      <c r="J29" s="33"/>
      <c r="K29" s="33"/>
    </row>
    <row r="30" spans="1:13" ht="31.5" x14ac:dyDescent="0.25">
      <c r="A30" s="40" t="s">
        <v>48</v>
      </c>
      <c r="B30" s="40" t="s">
        <v>49</v>
      </c>
      <c r="C30" s="40" t="s">
        <v>50</v>
      </c>
      <c r="D30" s="40" t="s">
        <v>51</v>
      </c>
      <c r="E30" s="40" t="s">
        <v>25</v>
      </c>
      <c r="F30" s="21"/>
      <c r="G30" s="40" t="s">
        <v>48</v>
      </c>
      <c r="H30" s="40" t="s">
        <v>49</v>
      </c>
      <c r="I30" s="40" t="s">
        <v>50</v>
      </c>
      <c r="J30" s="40" t="s">
        <v>51</v>
      </c>
      <c r="K30" s="40" t="s">
        <v>25</v>
      </c>
    </row>
    <row r="31" spans="1:13" x14ac:dyDescent="0.25">
      <c r="A31" s="23">
        <v>2011</v>
      </c>
      <c r="B31" s="24">
        <v>4203</v>
      </c>
      <c r="C31" s="24">
        <v>2447</v>
      </c>
      <c r="D31" s="24">
        <v>296</v>
      </c>
      <c r="E31" s="24">
        <v>1427</v>
      </c>
      <c r="F31" s="25"/>
      <c r="G31" s="23">
        <v>2011</v>
      </c>
      <c r="H31" s="34">
        <v>0.1239</v>
      </c>
      <c r="I31" s="34">
        <v>9.0800000000000006E-2</v>
      </c>
      <c r="J31" s="34">
        <v>8.1900000000000001E-2</v>
      </c>
      <c r="K31" s="34">
        <v>0.09</v>
      </c>
    </row>
    <row r="32" spans="1:13" x14ac:dyDescent="0.25">
      <c r="A32" s="26">
        <v>2012</v>
      </c>
      <c r="B32" s="27">
        <v>4367</v>
      </c>
      <c r="C32" s="27">
        <v>2367</v>
      </c>
      <c r="D32" s="27">
        <v>308</v>
      </c>
      <c r="E32" s="27">
        <v>1437</v>
      </c>
      <c r="F32" s="25"/>
      <c r="G32" s="26">
        <v>2012</v>
      </c>
      <c r="H32" s="35">
        <v>0.11360000000000001</v>
      </c>
      <c r="I32" s="35">
        <v>8.8300000000000003E-2</v>
      </c>
      <c r="J32" s="35">
        <v>6.7100000000000007E-2</v>
      </c>
      <c r="K32" s="35">
        <v>7.9000000000000001E-2</v>
      </c>
    </row>
    <row r="33" spans="1:11" x14ac:dyDescent="0.25">
      <c r="A33" s="23">
        <v>2013</v>
      </c>
      <c r="B33" s="24">
        <v>4434</v>
      </c>
      <c r="C33" s="24">
        <v>2334</v>
      </c>
      <c r="D33" s="24">
        <v>329</v>
      </c>
      <c r="E33" s="24">
        <v>1449</v>
      </c>
      <c r="F33" s="25"/>
      <c r="G33" s="23">
        <v>2013</v>
      </c>
      <c r="H33" s="34">
        <v>0.1273</v>
      </c>
      <c r="I33" s="34">
        <v>6.93E-2</v>
      </c>
      <c r="J33" s="34">
        <v>5.8799999999999998E-2</v>
      </c>
      <c r="K33" s="34">
        <v>7.1999999999999995E-2</v>
      </c>
    </row>
    <row r="34" spans="1:11" x14ac:dyDescent="0.25">
      <c r="A34" s="26">
        <v>2014</v>
      </c>
      <c r="B34" s="27">
        <v>4458</v>
      </c>
      <c r="C34" s="27">
        <v>2375</v>
      </c>
      <c r="D34" s="27">
        <v>335</v>
      </c>
      <c r="E34" s="27">
        <v>1465</v>
      </c>
      <c r="F34" s="25"/>
      <c r="G34" s="26">
        <v>2014</v>
      </c>
      <c r="H34" s="35">
        <v>0.1263</v>
      </c>
      <c r="I34" s="35">
        <v>6.59E-2</v>
      </c>
      <c r="J34" s="35">
        <v>7.1599999999999997E-2</v>
      </c>
      <c r="K34" s="35">
        <v>7.9000000000000001E-2</v>
      </c>
    </row>
    <row r="35" spans="1:11" x14ac:dyDescent="0.25">
      <c r="A35" s="23">
        <v>2015</v>
      </c>
      <c r="B35" s="24">
        <v>4510</v>
      </c>
      <c r="C35" s="24">
        <v>2487</v>
      </c>
      <c r="D35" s="24">
        <v>352</v>
      </c>
      <c r="E35" s="24">
        <v>1509</v>
      </c>
      <c r="F35" s="25"/>
      <c r="G35" s="23">
        <v>2015</v>
      </c>
      <c r="H35" s="34">
        <v>0.1145</v>
      </c>
      <c r="I35" s="34">
        <v>5.4399999999999997E-2</v>
      </c>
      <c r="J35" s="34">
        <v>8.0199999999999994E-2</v>
      </c>
      <c r="K35" s="34">
        <v>7.9000000000000001E-2</v>
      </c>
    </row>
    <row r="36" spans="1:11" x14ac:dyDescent="0.25">
      <c r="A36" s="26">
        <v>2016</v>
      </c>
      <c r="B36" s="27">
        <v>4604</v>
      </c>
      <c r="C36" s="27">
        <v>2534</v>
      </c>
      <c r="D36" s="27">
        <v>362</v>
      </c>
      <c r="E36" s="27">
        <v>1541</v>
      </c>
      <c r="F36" s="25"/>
      <c r="G36" s="26">
        <v>2016</v>
      </c>
      <c r="H36" s="35">
        <v>0.1249</v>
      </c>
      <c r="I36" s="35">
        <v>6.2100000000000002E-2</v>
      </c>
      <c r="J36" s="35">
        <v>8.9300000000000004E-2</v>
      </c>
      <c r="K36" s="35">
        <v>8.7999999999999995E-2</v>
      </c>
    </row>
    <row r="37" spans="1:11" x14ac:dyDescent="0.25">
      <c r="A37" s="23">
        <v>2017</v>
      </c>
      <c r="B37" s="24">
        <v>4699</v>
      </c>
      <c r="C37" s="24">
        <v>2639</v>
      </c>
      <c r="D37" s="24">
        <v>398</v>
      </c>
      <c r="E37" s="24">
        <v>1604</v>
      </c>
      <c r="F37" s="25"/>
      <c r="G37" s="23">
        <v>2017</v>
      </c>
      <c r="H37" s="34">
        <v>0.13100000000000001</v>
      </c>
      <c r="I37" s="34">
        <v>6.8599999999999994E-2</v>
      </c>
      <c r="J37" s="34">
        <v>9.74E-2</v>
      </c>
      <c r="K37" s="34">
        <v>9.6000000000000002E-2</v>
      </c>
    </row>
    <row r="38" spans="1:11" x14ac:dyDescent="0.25">
      <c r="A38" s="26">
        <v>2018</v>
      </c>
      <c r="B38" s="27">
        <v>4787</v>
      </c>
      <c r="C38" s="27">
        <v>2747</v>
      </c>
      <c r="D38" s="27">
        <v>420</v>
      </c>
      <c r="E38" s="27">
        <v>1657</v>
      </c>
      <c r="F38" s="25"/>
      <c r="G38" s="26">
        <v>2018</v>
      </c>
      <c r="H38" s="35">
        <v>0.13519999999999999</v>
      </c>
      <c r="I38" s="35">
        <v>7.1400000000000005E-2</v>
      </c>
      <c r="J38" s="35">
        <v>9.5600000000000004E-2</v>
      </c>
      <c r="K38" s="35">
        <v>9.6000000000000002E-2</v>
      </c>
    </row>
    <row r="39" spans="1:11" x14ac:dyDescent="0.25">
      <c r="A39" s="23">
        <v>2019</v>
      </c>
      <c r="B39" s="24">
        <v>4932</v>
      </c>
      <c r="C39" s="24">
        <v>2870</v>
      </c>
      <c r="D39" s="24">
        <v>445</v>
      </c>
      <c r="E39" s="24">
        <v>1725</v>
      </c>
      <c r="F39" s="25"/>
      <c r="G39" s="23">
        <v>2019</v>
      </c>
      <c r="H39" s="34">
        <v>0.1356</v>
      </c>
      <c r="I39" s="34">
        <v>7.3200000000000001E-2</v>
      </c>
      <c r="J39" s="34">
        <v>6.4000000000000001E-2</v>
      </c>
      <c r="K39" s="34">
        <v>7.6999999999999999E-2</v>
      </c>
    </row>
    <row r="40" spans="1:11" x14ac:dyDescent="0.25">
      <c r="A40" s="23">
        <v>2020</v>
      </c>
      <c r="B40" s="24">
        <v>4979</v>
      </c>
      <c r="C40" s="24">
        <v>2839</v>
      </c>
      <c r="D40" s="24">
        <v>460</v>
      </c>
      <c r="E40" s="24">
        <v>1730</v>
      </c>
      <c r="F40" s="25"/>
      <c r="G40" s="23">
        <v>2020</v>
      </c>
      <c r="H40" s="34">
        <v>0.13880000000000001</v>
      </c>
      <c r="I40" s="34">
        <v>8.72E-2</v>
      </c>
      <c r="J40" s="34">
        <v>6.9400000000000003E-2</v>
      </c>
      <c r="K40" s="34">
        <v>8.4000000000000005E-2</v>
      </c>
    </row>
    <row r="41" spans="1:1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x14ac:dyDescent="0.25">
      <c r="A43" s="32" t="s">
        <v>56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31.5" x14ac:dyDescent="0.25">
      <c r="A44" s="40" t="s">
        <v>48</v>
      </c>
      <c r="B44" s="40" t="s">
        <v>57</v>
      </c>
      <c r="C44" s="40" t="s">
        <v>58</v>
      </c>
      <c r="D44" s="25"/>
      <c r="E44" s="25"/>
      <c r="F44" s="25"/>
      <c r="G44" s="25"/>
      <c r="H44" s="25"/>
      <c r="I44" s="25"/>
      <c r="J44" s="25"/>
      <c r="K44" s="25"/>
    </row>
    <row r="45" spans="1:11" x14ac:dyDescent="0.25">
      <c r="A45" s="29">
        <v>2016</v>
      </c>
      <c r="B45" s="38">
        <v>1.105</v>
      </c>
      <c r="C45" s="38">
        <v>1</v>
      </c>
      <c r="D45" s="25"/>
      <c r="E45" s="25"/>
      <c r="F45" s="25"/>
      <c r="G45" s="25"/>
      <c r="H45" s="25"/>
      <c r="I45" s="25"/>
      <c r="J45" s="25"/>
      <c r="K45" s="25"/>
    </row>
    <row r="46" spans="1:11" x14ac:dyDescent="0.25">
      <c r="A46" s="23">
        <v>2017</v>
      </c>
      <c r="B46" s="38">
        <v>1.1259999999999999</v>
      </c>
      <c r="C46" s="38">
        <v>1</v>
      </c>
      <c r="D46" s="25"/>
      <c r="E46" s="25"/>
      <c r="F46" s="25"/>
      <c r="G46" s="25"/>
      <c r="H46" s="25"/>
      <c r="I46" s="25"/>
      <c r="J46" s="25"/>
      <c r="K46" s="25"/>
    </row>
    <row r="47" spans="1:11" x14ac:dyDescent="0.25">
      <c r="A47" s="29">
        <v>2018</v>
      </c>
      <c r="B47" s="38">
        <v>1.179</v>
      </c>
      <c r="C47" s="38">
        <v>1</v>
      </c>
      <c r="D47" s="25"/>
      <c r="E47" s="25"/>
      <c r="F47" s="25"/>
      <c r="G47" s="25"/>
      <c r="H47" s="25"/>
      <c r="I47" s="25"/>
      <c r="J47" s="25"/>
      <c r="K47" s="25"/>
    </row>
    <row r="48" spans="1:11" x14ac:dyDescent="0.25">
      <c r="A48" s="23">
        <v>2019</v>
      </c>
      <c r="B48" s="38">
        <v>1.1180000000000001</v>
      </c>
      <c r="C48" s="38">
        <v>1</v>
      </c>
      <c r="D48" s="25"/>
      <c r="E48" s="25"/>
      <c r="F48" s="25"/>
      <c r="G48" s="25"/>
      <c r="H48" s="25"/>
      <c r="I48" s="25"/>
      <c r="J48" s="25"/>
      <c r="K48" s="25"/>
    </row>
    <row r="49" spans="1:11" x14ac:dyDescent="0.25">
      <c r="A49" s="23">
        <v>2020</v>
      </c>
      <c r="B49" s="38">
        <v>1.141</v>
      </c>
      <c r="C49" s="38">
        <v>1</v>
      </c>
      <c r="D49" s="25"/>
      <c r="E49" s="25"/>
      <c r="F49" s="25"/>
      <c r="G49" s="25"/>
      <c r="H49" s="25"/>
      <c r="I49" s="25"/>
      <c r="J49" s="25"/>
      <c r="K49" s="25"/>
    </row>
    <row r="50" spans="1:11" x14ac:dyDescent="0.25">
      <c r="A50" s="39" t="s">
        <v>59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8C89-AE14-41C0-8A7C-9C9E30C27A62}">
  <dimension ref="A1:O65"/>
  <sheetViews>
    <sheetView workbookViewId="0">
      <selection activeCell="A22" sqref="A22:O22"/>
    </sheetView>
  </sheetViews>
  <sheetFormatPr defaultRowHeight="15" x14ac:dyDescent="0.25"/>
  <cols>
    <col min="2" max="14" width="9.85546875" bestFit="1" customWidth="1"/>
  </cols>
  <sheetData>
    <row r="1" spans="1:15" ht="15.75" x14ac:dyDescent="0.25">
      <c r="A1" s="42"/>
      <c r="B1" s="203" t="s">
        <v>60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</row>
    <row r="2" spans="1:15" ht="15.75" x14ac:dyDescent="0.25">
      <c r="A2" s="43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66</v>
      </c>
      <c r="G2" s="45" t="s">
        <v>67</v>
      </c>
      <c r="H2" s="45" t="s">
        <v>68</v>
      </c>
      <c r="I2" s="45" t="s">
        <v>69</v>
      </c>
      <c r="J2" s="45" t="s">
        <v>70</v>
      </c>
      <c r="K2" s="45" t="s">
        <v>71</v>
      </c>
      <c r="L2" s="45" t="s">
        <v>72</v>
      </c>
      <c r="M2" s="45" t="s">
        <v>73</v>
      </c>
      <c r="N2" s="45" t="s">
        <v>74</v>
      </c>
      <c r="O2" s="45" t="s">
        <v>75</v>
      </c>
    </row>
    <row r="3" spans="1:15" x14ac:dyDescent="0.25">
      <c r="A3" s="46">
        <v>0.5</v>
      </c>
      <c r="B3" s="47">
        <v>3.3180000000000001E-2</v>
      </c>
      <c r="C3" s="47">
        <v>5.0299999999999997E-3</v>
      </c>
      <c r="D3" s="47">
        <v>3.1199999999999999E-3</v>
      </c>
      <c r="E3" s="47">
        <v>3.0599999999999998E-3</v>
      </c>
      <c r="F3" s="47">
        <v>2.4499999999999999E-3</v>
      </c>
      <c r="G3" s="47">
        <v>2.15E-3</v>
      </c>
      <c r="H3" s="47">
        <v>1.25E-3</v>
      </c>
      <c r="I3" s="47">
        <v>2.2799999999999999E-3</v>
      </c>
      <c r="J3" s="47">
        <v>9.5099999999999994E-3</v>
      </c>
      <c r="K3" s="47">
        <v>1.184E-2</v>
      </c>
      <c r="L3" s="47">
        <v>2.8320000000000001E-2</v>
      </c>
      <c r="M3" s="47">
        <v>3.9199999999999999E-2</v>
      </c>
      <c r="N3" s="47">
        <v>2.0910000000000002E-2</v>
      </c>
      <c r="O3" s="47">
        <v>1.5900000000000001E-3</v>
      </c>
    </row>
    <row r="4" spans="1:15" x14ac:dyDescent="0.25">
      <c r="A4" s="46">
        <v>1</v>
      </c>
      <c r="B4" s="47">
        <v>3.2419999999999997E-2</v>
      </c>
      <c r="C4" s="47">
        <v>7.9799999999999992E-3</v>
      </c>
      <c r="D4" s="47">
        <v>6.3600000000000002E-3</v>
      </c>
      <c r="E4" s="47">
        <v>4.9100000000000003E-3</v>
      </c>
      <c r="F4" s="47">
        <v>2.7899999999999999E-3</v>
      </c>
      <c r="G4" s="47">
        <v>2.7000000000000001E-3</v>
      </c>
      <c r="H4" s="47">
        <v>2.31E-3</v>
      </c>
      <c r="I4" s="47">
        <v>4.6800000000000001E-3</v>
      </c>
      <c r="J4" s="47">
        <v>1.0619999999999999E-2</v>
      </c>
      <c r="K4" s="47">
        <v>1.404E-2</v>
      </c>
      <c r="L4" s="47">
        <v>2.9520000000000001E-2</v>
      </c>
      <c r="M4" s="47">
        <v>3.8550000000000001E-2</v>
      </c>
      <c r="N4" s="47">
        <v>1.9980000000000001E-2</v>
      </c>
      <c r="O4" s="47">
        <v>1.4E-3</v>
      </c>
    </row>
    <row r="5" spans="1:15" x14ac:dyDescent="0.25">
      <c r="A5" s="46">
        <v>1.5</v>
      </c>
      <c r="B5" s="47">
        <v>3.2120000000000003E-2</v>
      </c>
      <c r="C5" s="47">
        <v>1.0710000000000001E-2</v>
      </c>
      <c r="D5" s="47">
        <v>9.7999999999999997E-3</v>
      </c>
      <c r="E5" s="47">
        <v>7.1700000000000002E-3</v>
      </c>
      <c r="F5" s="47">
        <v>3.3300000000000001E-3</v>
      </c>
      <c r="G5" s="47">
        <v>3.3E-3</v>
      </c>
      <c r="H5" s="47">
        <v>3.8E-3</v>
      </c>
      <c r="I5" s="47">
        <v>7.0400000000000003E-3</v>
      </c>
      <c r="J5" s="47">
        <v>1.1780000000000001E-2</v>
      </c>
      <c r="K5" s="47">
        <v>1.6250000000000001E-2</v>
      </c>
      <c r="L5" s="47">
        <v>3.0720000000000001E-2</v>
      </c>
      <c r="M5" s="47">
        <v>3.8039999999999997E-2</v>
      </c>
      <c r="N5" s="47">
        <v>1.9279999999999999E-2</v>
      </c>
      <c r="O5" s="47">
        <v>1.5299999999999999E-3</v>
      </c>
    </row>
    <row r="6" spans="1:15" x14ac:dyDescent="0.25">
      <c r="A6" s="46">
        <v>2</v>
      </c>
      <c r="B6" s="47">
        <v>3.2309999999999998E-2</v>
      </c>
      <c r="C6" s="47">
        <v>1.3140000000000001E-2</v>
      </c>
      <c r="D6" s="47">
        <v>1.358E-2</v>
      </c>
      <c r="E6" s="47">
        <v>9.9600000000000001E-3</v>
      </c>
      <c r="F6" s="47">
        <v>4.1399999999999996E-3</v>
      </c>
      <c r="G6" s="47">
        <v>4.1700000000000001E-3</v>
      </c>
      <c r="H6" s="47">
        <v>5.94E-3</v>
      </c>
      <c r="I6" s="47">
        <v>9.4400000000000005E-3</v>
      </c>
      <c r="J6" s="47">
        <v>1.308E-2</v>
      </c>
      <c r="K6" s="47">
        <v>1.8509999999999999E-2</v>
      </c>
      <c r="L6" s="47">
        <v>3.1919999999999997E-2</v>
      </c>
      <c r="M6" s="47">
        <v>3.7679999999999998E-2</v>
      </c>
      <c r="N6" s="47">
        <v>1.881E-2</v>
      </c>
      <c r="O6" s="47">
        <v>1.8500000000000001E-3</v>
      </c>
    </row>
    <row r="7" spans="1:15" x14ac:dyDescent="0.25">
      <c r="A7" s="46">
        <v>2.5</v>
      </c>
      <c r="B7" s="47">
        <v>3.3210000000000003E-2</v>
      </c>
      <c r="C7" s="47">
        <v>1.5259999999999999E-2</v>
      </c>
      <c r="D7" s="47">
        <v>1.755E-2</v>
      </c>
      <c r="E7" s="47">
        <v>1.328E-2</v>
      </c>
      <c r="F7" s="47">
        <v>5.2100000000000002E-3</v>
      </c>
      <c r="G7" s="47">
        <v>5.0699999999999999E-3</v>
      </c>
      <c r="H7" s="47">
        <v>8.6700000000000006E-3</v>
      </c>
      <c r="I7" s="47">
        <v>1.191E-2</v>
      </c>
      <c r="J7" s="47">
        <v>1.457E-2</v>
      </c>
      <c r="K7" s="47">
        <v>2.0729999999999998E-2</v>
      </c>
      <c r="L7" s="47">
        <v>3.3169999999999998E-2</v>
      </c>
      <c r="M7" s="47">
        <v>3.7429999999999998E-2</v>
      </c>
      <c r="N7" s="47">
        <v>1.8689999999999998E-2</v>
      </c>
      <c r="O7" s="47">
        <v>2.6900000000000001E-3</v>
      </c>
    </row>
    <row r="8" spans="1:15" x14ac:dyDescent="0.25">
      <c r="A8" s="46">
        <v>3</v>
      </c>
      <c r="B8" s="47">
        <v>3.465E-2</v>
      </c>
      <c r="C8" s="47">
        <v>1.7180000000000001E-2</v>
      </c>
      <c r="D8" s="47">
        <v>2.1780000000000001E-2</v>
      </c>
      <c r="E8" s="47">
        <v>1.703E-2</v>
      </c>
      <c r="F8" s="47">
        <v>6.4700000000000001E-3</v>
      </c>
      <c r="G8" s="47">
        <v>6.1999999999999998E-3</v>
      </c>
      <c r="H8" s="47">
        <v>1.1849999999999999E-2</v>
      </c>
      <c r="I8" s="47">
        <v>1.427E-2</v>
      </c>
      <c r="J8" s="47">
        <v>1.617E-2</v>
      </c>
      <c r="K8" s="47">
        <v>2.291E-2</v>
      </c>
      <c r="L8" s="47">
        <v>3.431E-2</v>
      </c>
      <c r="M8" s="47">
        <v>3.7319999999999999E-2</v>
      </c>
      <c r="N8" s="47">
        <v>1.8890000000000001E-2</v>
      </c>
      <c r="O8" s="47">
        <v>3.6900000000000001E-3</v>
      </c>
    </row>
    <row r="9" spans="1:15" x14ac:dyDescent="0.25">
      <c r="A9" s="46">
        <v>3.5</v>
      </c>
      <c r="B9" s="47">
        <v>3.6420000000000001E-2</v>
      </c>
      <c r="C9" s="47">
        <v>1.9220000000000001E-2</v>
      </c>
      <c r="D9" s="47">
        <v>2.5919999999999999E-2</v>
      </c>
      <c r="E9" s="47">
        <v>2.087E-2</v>
      </c>
      <c r="F9" s="47">
        <v>8.0599999999999995E-3</v>
      </c>
      <c r="G9" s="47">
        <v>7.5900000000000004E-3</v>
      </c>
      <c r="H9" s="47">
        <v>1.521E-2</v>
      </c>
      <c r="I9" s="47">
        <v>1.6549999999999999E-2</v>
      </c>
      <c r="J9" s="47">
        <v>1.77E-2</v>
      </c>
      <c r="K9" s="47">
        <v>2.5010000000000001E-2</v>
      </c>
      <c r="L9" s="47">
        <v>3.5360000000000003E-2</v>
      </c>
      <c r="M9" s="47">
        <v>3.7319999999999999E-2</v>
      </c>
      <c r="N9" s="47">
        <v>1.908E-2</v>
      </c>
      <c r="O9" s="47">
        <v>4.8900000000000002E-3</v>
      </c>
    </row>
    <row r="10" spans="1:15" x14ac:dyDescent="0.25">
      <c r="A10" s="46">
        <v>4</v>
      </c>
      <c r="B10" s="47">
        <v>3.8460000000000001E-2</v>
      </c>
      <c r="C10" s="47">
        <v>2.1360000000000001E-2</v>
      </c>
      <c r="D10" s="47">
        <v>2.9940000000000001E-2</v>
      </c>
      <c r="E10" s="47">
        <v>2.469E-2</v>
      </c>
      <c r="F10" s="47">
        <v>9.6900000000000007E-3</v>
      </c>
      <c r="G10" s="47">
        <v>9.0200000000000002E-3</v>
      </c>
      <c r="H10" s="47">
        <v>1.8509999999999999E-2</v>
      </c>
      <c r="I10" s="47">
        <v>1.857E-2</v>
      </c>
      <c r="J10" s="47">
        <v>1.9279999999999999E-2</v>
      </c>
      <c r="K10" s="47">
        <v>2.681E-2</v>
      </c>
      <c r="L10" s="47">
        <v>3.6269999999999997E-2</v>
      </c>
      <c r="M10" s="47">
        <v>3.7470000000000003E-2</v>
      </c>
      <c r="N10" s="47">
        <v>1.9400000000000001E-2</v>
      </c>
      <c r="O10" s="47">
        <v>6.11E-3</v>
      </c>
    </row>
    <row r="11" spans="1:15" x14ac:dyDescent="0.25">
      <c r="A11" s="46">
        <v>4.5</v>
      </c>
      <c r="B11" s="47">
        <v>4.0529999999999997E-2</v>
      </c>
      <c r="C11" s="47">
        <v>2.367E-2</v>
      </c>
      <c r="D11" s="47">
        <v>3.381E-2</v>
      </c>
      <c r="E11" s="47">
        <v>2.8410000000000001E-2</v>
      </c>
      <c r="F11" s="47">
        <v>1.149E-2</v>
      </c>
      <c r="G11" s="47">
        <v>1.0670000000000001E-2</v>
      </c>
      <c r="H11" s="47">
        <v>2.1690000000000001E-2</v>
      </c>
      <c r="I11" s="47">
        <v>2.0449999999999999E-2</v>
      </c>
      <c r="J11" s="47">
        <v>2.0660000000000001E-2</v>
      </c>
      <c r="K11" s="47">
        <v>2.8459999999999999E-2</v>
      </c>
      <c r="L11" s="47">
        <v>3.7069999999999999E-2</v>
      </c>
      <c r="M11" s="47">
        <v>3.7620000000000001E-2</v>
      </c>
      <c r="N11" s="47">
        <v>1.9730000000000001E-2</v>
      </c>
      <c r="O11" s="47">
        <v>7.3800000000000003E-3</v>
      </c>
    </row>
    <row r="12" spans="1:15" x14ac:dyDescent="0.25">
      <c r="A12" s="46">
        <v>5</v>
      </c>
      <c r="B12" s="47">
        <v>4.2630000000000001E-2</v>
      </c>
      <c r="C12" s="47">
        <v>2.6270000000000002E-2</v>
      </c>
      <c r="D12" s="47">
        <v>3.7379999999999997E-2</v>
      </c>
      <c r="E12" s="47">
        <v>3.1879999999999999E-2</v>
      </c>
      <c r="F12" s="47">
        <v>1.3429999999999999E-2</v>
      </c>
      <c r="G12" s="47">
        <v>1.239E-2</v>
      </c>
      <c r="H12" s="47">
        <v>2.4660000000000001E-2</v>
      </c>
      <c r="I12" s="47">
        <v>2.205E-2</v>
      </c>
      <c r="J12" s="47">
        <v>2.2009999999999998E-2</v>
      </c>
      <c r="K12" s="47">
        <v>2.9960000000000001E-2</v>
      </c>
      <c r="L12" s="47">
        <v>3.7859999999999998E-2</v>
      </c>
      <c r="M12" s="47">
        <v>3.7769999999999998E-2</v>
      </c>
      <c r="N12" s="47">
        <v>2.001E-2</v>
      </c>
      <c r="O12" s="47">
        <v>8.6700000000000006E-3</v>
      </c>
    </row>
    <row r="13" spans="1:15" x14ac:dyDescent="0.25">
      <c r="A13" s="46">
        <v>5.5</v>
      </c>
      <c r="B13" s="47">
        <v>4.4839999999999998E-2</v>
      </c>
      <c r="C13" s="47">
        <v>2.8910000000000002E-2</v>
      </c>
      <c r="D13" s="47">
        <v>4.0730000000000002E-2</v>
      </c>
      <c r="E13" s="47">
        <v>3.5099999999999999E-2</v>
      </c>
      <c r="F13" s="47">
        <v>1.541E-2</v>
      </c>
      <c r="G13" s="47">
        <v>1.431E-2</v>
      </c>
      <c r="H13" s="47">
        <v>2.7439999999999999E-2</v>
      </c>
      <c r="I13" s="47">
        <v>2.3480000000000001E-2</v>
      </c>
      <c r="J13" s="47">
        <v>2.3179999999999999E-2</v>
      </c>
      <c r="K13" s="47">
        <v>3.1230000000000001E-2</v>
      </c>
      <c r="L13" s="47">
        <v>3.8429999999999999E-2</v>
      </c>
      <c r="M13" s="47">
        <v>3.7920000000000002E-2</v>
      </c>
      <c r="N13" s="47">
        <v>2.034E-2</v>
      </c>
      <c r="O13" s="47">
        <v>9.8899999999999995E-3</v>
      </c>
    </row>
    <row r="14" spans="1:15" x14ac:dyDescent="0.25">
      <c r="A14" s="46">
        <v>6</v>
      </c>
      <c r="B14" s="47">
        <v>4.6969999999999998E-2</v>
      </c>
      <c r="C14" s="47">
        <v>3.1730000000000001E-2</v>
      </c>
      <c r="D14" s="47">
        <v>4.385E-2</v>
      </c>
      <c r="E14" s="47">
        <v>3.8179999999999999E-2</v>
      </c>
      <c r="F14" s="47">
        <v>1.7430000000000001E-2</v>
      </c>
      <c r="G14" s="47">
        <v>1.619E-2</v>
      </c>
      <c r="H14" s="47">
        <v>3.0030000000000001E-2</v>
      </c>
      <c r="I14" s="47">
        <v>2.4750000000000001E-2</v>
      </c>
      <c r="J14" s="47">
        <v>2.4299999999999999E-2</v>
      </c>
      <c r="K14" s="47">
        <v>3.2329999999999998E-2</v>
      </c>
      <c r="L14" s="47">
        <v>3.8960000000000002E-2</v>
      </c>
      <c r="M14" s="47">
        <v>3.8219999999999997E-2</v>
      </c>
      <c r="N14" s="47">
        <v>2.06E-2</v>
      </c>
      <c r="O14" s="47">
        <v>1.115E-2</v>
      </c>
    </row>
    <row r="15" spans="1:15" x14ac:dyDescent="0.25">
      <c r="A15" s="46">
        <v>6.5</v>
      </c>
      <c r="B15" s="47">
        <v>4.9099999999999998E-2</v>
      </c>
      <c r="C15" s="47">
        <v>3.4549999999999997E-2</v>
      </c>
      <c r="D15" s="47">
        <v>4.6739999999999997E-2</v>
      </c>
      <c r="E15" s="47">
        <v>4.095E-2</v>
      </c>
      <c r="F15" s="47">
        <v>1.9460000000000002E-2</v>
      </c>
      <c r="G15" s="47">
        <v>1.814E-2</v>
      </c>
      <c r="H15" s="47">
        <v>3.2370000000000003E-2</v>
      </c>
      <c r="I15" s="47">
        <v>2.5829999999999999E-2</v>
      </c>
      <c r="J15" s="47">
        <v>2.5319999999999999E-2</v>
      </c>
      <c r="K15" s="47">
        <v>3.3300000000000003E-2</v>
      </c>
      <c r="L15" s="47">
        <v>3.9350000000000003E-2</v>
      </c>
      <c r="M15" s="47">
        <v>3.8449999999999998E-2</v>
      </c>
      <c r="N15" s="47">
        <v>2.078E-2</v>
      </c>
      <c r="O15" s="47">
        <v>1.23E-2</v>
      </c>
    </row>
    <row r="16" spans="1:15" x14ac:dyDescent="0.25">
      <c r="A16" s="46">
        <v>7</v>
      </c>
      <c r="B16" s="47">
        <v>5.1060000000000001E-2</v>
      </c>
      <c r="C16" s="47">
        <v>3.7440000000000001E-2</v>
      </c>
      <c r="D16" s="47">
        <v>4.9369999999999997E-2</v>
      </c>
      <c r="E16" s="47">
        <v>4.3580000000000001E-2</v>
      </c>
      <c r="F16" s="47">
        <v>2.1510000000000001E-2</v>
      </c>
      <c r="G16" s="47">
        <v>2.0160000000000001E-2</v>
      </c>
      <c r="H16" s="47">
        <v>3.4520000000000002E-2</v>
      </c>
      <c r="I16" s="47">
        <v>2.673E-2</v>
      </c>
      <c r="J16" s="47">
        <v>2.622E-2</v>
      </c>
      <c r="K16" s="47">
        <v>3.4169999999999999E-2</v>
      </c>
      <c r="L16" s="47">
        <v>3.9800000000000002E-2</v>
      </c>
      <c r="M16" s="47">
        <v>3.875E-2</v>
      </c>
      <c r="N16" s="47">
        <v>2.1080000000000002E-2</v>
      </c>
      <c r="O16" s="47">
        <v>1.3339999999999999E-2</v>
      </c>
    </row>
    <row r="17" spans="1:15" x14ac:dyDescent="0.25">
      <c r="A17" s="46">
        <v>7.5</v>
      </c>
      <c r="B17" s="47">
        <v>5.3069999999999999E-2</v>
      </c>
      <c r="C17" s="47">
        <v>4.0189999999999997E-2</v>
      </c>
      <c r="D17" s="47">
        <v>5.1769999999999997E-2</v>
      </c>
      <c r="E17" s="47">
        <v>4.6019999999999998E-2</v>
      </c>
      <c r="F17" s="47">
        <v>2.3460000000000002E-2</v>
      </c>
      <c r="G17" s="47">
        <v>2.2110000000000001E-2</v>
      </c>
      <c r="H17" s="47">
        <v>3.644E-2</v>
      </c>
      <c r="I17" s="47">
        <v>2.7529999999999999E-2</v>
      </c>
      <c r="J17" s="47">
        <v>2.7089999999999999E-2</v>
      </c>
      <c r="K17" s="47">
        <v>3.4889999999999997E-2</v>
      </c>
      <c r="L17" s="47">
        <v>4.002E-2</v>
      </c>
      <c r="M17" s="47">
        <v>3.9E-2</v>
      </c>
      <c r="N17" s="47">
        <v>2.1260000000000001E-2</v>
      </c>
      <c r="O17" s="47">
        <v>1.4460000000000001E-2</v>
      </c>
    </row>
    <row r="18" spans="1:15" x14ac:dyDescent="0.25">
      <c r="A18" s="46">
        <v>8</v>
      </c>
      <c r="B18" s="47">
        <v>5.4809999999999998E-2</v>
      </c>
      <c r="C18" s="47">
        <v>4.2779999999999999E-2</v>
      </c>
      <c r="D18" s="47">
        <v>5.4059999999999997E-2</v>
      </c>
      <c r="E18" s="47">
        <v>4.8230000000000002E-2</v>
      </c>
      <c r="F18" s="47">
        <v>2.5409999999999999E-2</v>
      </c>
      <c r="G18" s="47">
        <v>2.3990000000000001E-2</v>
      </c>
      <c r="H18" s="47">
        <v>3.8330000000000003E-2</v>
      </c>
      <c r="I18" s="47">
        <v>2.828E-2</v>
      </c>
      <c r="J18" s="47">
        <v>2.792E-2</v>
      </c>
      <c r="K18" s="47">
        <v>3.5540000000000002E-2</v>
      </c>
      <c r="L18" s="47">
        <v>4.0320000000000002E-2</v>
      </c>
      <c r="M18" s="47">
        <v>3.9300000000000002E-2</v>
      </c>
      <c r="N18" s="47">
        <v>2.1510000000000001E-2</v>
      </c>
      <c r="O18" s="47">
        <v>1.5469999999999999E-2</v>
      </c>
    </row>
    <row r="19" spans="1:15" x14ac:dyDescent="0.25">
      <c r="A19" s="46">
        <v>8.5</v>
      </c>
      <c r="B19" s="47">
        <v>5.6520000000000001E-2</v>
      </c>
      <c r="C19" s="47">
        <v>4.5260000000000002E-2</v>
      </c>
      <c r="D19" s="47">
        <v>5.6059999999999999E-2</v>
      </c>
      <c r="E19" s="47">
        <v>5.033E-2</v>
      </c>
      <c r="F19" s="47">
        <v>2.7210000000000002E-2</v>
      </c>
      <c r="G19" s="47">
        <v>2.579E-2</v>
      </c>
      <c r="H19" s="47">
        <v>4.002E-2</v>
      </c>
      <c r="I19" s="47">
        <v>2.895E-2</v>
      </c>
      <c r="J19" s="47">
        <v>2.8670000000000001E-2</v>
      </c>
      <c r="K19" s="47">
        <v>3.6139999999999999E-2</v>
      </c>
      <c r="L19" s="47">
        <v>4.0590000000000001E-2</v>
      </c>
      <c r="M19" s="47">
        <v>3.9600000000000003E-2</v>
      </c>
      <c r="N19" s="47">
        <v>2.171E-2</v>
      </c>
      <c r="O19" s="47">
        <v>1.6400000000000001E-2</v>
      </c>
    </row>
    <row r="20" spans="1:15" x14ac:dyDescent="0.25">
      <c r="A20" s="46">
        <v>9</v>
      </c>
      <c r="B20" s="47">
        <v>5.808E-2</v>
      </c>
      <c r="C20" s="47">
        <v>4.7550000000000002E-2</v>
      </c>
      <c r="D20" s="47">
        <v>5.7889999999999997E-2</v>
      </c>
      <c r="E20" s="47">
        <v>5.2200000000000003E-2</v>
      </c>
      <c r="F20" s="47">
        <v>2.894E-2</v>
      </c>
      <c r="G20" s="47">
        <v>2.7470000000000001E-2</v>
      </c>
      <c r="H20" s="47">
        <v>4.1489999999999999E-2</v>
      </c>
      <c r="I20" s="47">
        <v>2.9479999999999999E-2</v>
      </c>
      <c r="J20" s="47">
        <v>2.9389999999999999E-2</v>
      </c>
      <c r="K20" s="47">
        <v>3.671E-2</v>
      </c>
      <c r="L20" s="47">
        <v>4.0820000000000002E-2</v>
      </c>
      <c r="M20" s="47">
        <v>3.9829999999999997E-2</v>
      </c>
      <c r="N20" s="47">
        <v>2.196E-2</v>
      </c>
      <c r="O20" s="47">
        <v>1.737E-2</v>
      </c>
    </row>
    <row r="21" spans="1:15" x14ac:dyDescent="0.25">
      <c r="A21" s="46">
        <v>9.5</v>
      </c>
      <c r="B21" s="47">
        <v>5.9520000000000003E-2</v>
      </c>
      <c r="C21" s="47">
        <v>4.965E-2</v>
      </c>
      <c r="D21" s="47">
        <v>5.951E-2</v>
      </c>
      <c r="E21" s="47">
        <v>5.3969999999999997E-2</v>
      </c>
      <c r="F21" s="47">
        <v>3.0589999999999999E-2</v>
      </c>
      <c r="G21" s="47">
        <v>2.9159999999999998E-2</v>
      </c>
      <c r="H21" s="47">
        <v>4.2930000000000003E-2</v>
      </c>
      <c r="I21" s="47">
        <v>3.0030000000000001E-2</v>
      </c>
      <c r="J21" s="47">
        <v>3.0110000000000001E-2</v>
      </c>
      <c r="K21" s="47">
        <v>3.7280000000000001E-2</v>
      </c>
      <c r="L21" s="47">
        <v>4.1009999999999998E-2</v>
      </c>
      <c r="M21" s="47">
        <v>4.0129999999999999E-2</v>
      </c>
      <c r="N21" s="47">
        <v>2.2190000000000001E-2</v>
      </c>
      <c r="O21" s="47">
        <v>1.8200000000000001E-2</v>
      </c>
    </row>
    <row r="22" spans="1:15" x14ac:dyDescent="0.25">
      <c r="A22" s="46">
        <v>10</v>
      </c>
      <c r="B22" s="47">
        <v>6.0859999999999997E-2</v>
      </c>
      <c r="C22" s="47">
        <v>5.1450000000000003E-2</v>
      </c>
      <c r="D22" s="47">
        <v>6.1080000000000002E-2</v>
      </c>
      <c r="E22" s="47">
        <v>5.5649999999999998E-2</v>
      </c>
      <c r="F22" s="47">
        <v>3.209E-2</v>
      </c>
      <c r="G22" s="47">
        <v>3.0689999999999999E-2</v>
      </c>
      <c r="H22" s="47">
        <v>4.4220000000000002E-2</v>
      </c>
      <c r="I22" s="47">
        <v>3.0599999999999999E-2</v>
      </c>
      <c r="J22" s="47">
        <v>3.075E-2</v>
      </c>
      <c r="K22" s="47">
        <v>3.773E-2</v>
      </c>
      <c r="L22" s="47">
        <v>4.1189999999999997E-2</v>
      </c>
      <c r="M22" s="47">
        <v>4.0430000000000001E-2</v>
      </c>
      <c r="N22" s="47">
        <v>2.2440000000000002E-2</v>
      </c>
      <c r="O22" s="47">
        <v>1.899E-2</v>
      </c>
    </row>
    <row r="23" spans="1:15" x14ac:dyDescent="0.25">
      <c r="A23" s="46">
        <v>10.5</v>
      </c>
      <c r="B23" s="47">
        <v>6.1969999999999997E-2</v>
      </c>
      <c r="C23" s="47">
        <v>5.3060000000000003E-2</v>
      </c>
      <c r="D23" s="47">
        <v>6.2429999999999999E-2</v>
      </c>
      <c r="E23" s="47">
        <v>5.7119999999999997E-2</v>
      </c>
      <c r="F23" s="47">
        <v>3.3590000000000002E-2</v>
      </c>
      <c r="G23" s="47">
        <v>3.2190000000000003E-2</v>
      </c>
      <c r="H23" s="47">
        <v>4.539E-2</v>
      </c>
      <c r="I23" s="47">
        <v>3.1050000000000001E-2</v>
      </c>
      <c r="J23" s="47">
        <v>3.1350000000000003E-2</v>
      </c>
      <c r="K23" s="47">
        <v>3.8219999999999997E-2</v>
      </c>
      <c r="L23" s="47">
        <v>4.1459999999999997E-2</v>
      </c>
      <c r="M23" s="47">
        <v>4.0730000000000002E-2</v>
      </c>
      <c r="N23" s="47">
        <v>2.2669999999999999E-2</v>
      </c>
      <c r="O23" s="47">
        <v>1.9769999999999999E-2</v>
      </c>
    </row>
    <row r="24" spans="1:15" x14ac:dyDescent="0.25">
      <c r="A24" s="46">
        <v>11</v>
      </c>
      <c r="B24" s="47">
        <v>6.3079999999999997E-2</v>
      </c>
      <c r="C24" s="47">
        <v>5.4480000000000001E-2</v>
      </c>
      <c r="D24" s="47">
        <v>6.3710000000000003E-2</v>
      </c>
      <c r="E24" s="47">
        <v>5.8549999999999998E-2</v>
      </c>
      <c r="F24" s="47">
        <v>3.4939999999999999E-2</v>
      </c>
      <c r="G24" s="47">
        <v>3.354E-2</v>
      </c>
      <c r="H24" s="47">
        <v>4.6489999999999997E-2</v>
      </c>
      <c r="I24" s="47">
        <v>3.1460000000000002E-2</v>
      </c>
      <c r="J24" s="47">
        <v>3.1919999999999997E-2</v>
      </c>
      <c r="K24" s="47">
        <v>3.8670000000000003E-2</v>
      </c>
      <c r="L24" s="47">
        <v>4.1610000000000001E-2</v>
      </c>
      <c r="M24" s="47">
        <v>4.0919999999999998E-2</v>
      </c>
      <c r="N24" s="47">
        <v>2.2970000000000001E-2</v>
      </c>
      <c r="O24" s="47">
        <v>2.052E-2</v>
      </c>
    </row>
    <row r="25" spans="1:15" x14ac:dyDescent="0.25">
      <c r="A25" s="46">
        <v>11.5</v>
      </c>
      <c r="B25" s="47">
        <v>6.404E-2</v>
      </c>
      <c r="C25" s="47">
        <v>5.568E-2</v>
      </c>
      <c r="D25" s="47">
        <v>6.4879999999999993E-2</v>
      </c>
      <c r="E25" s="47">
        <v>5.985E-2</v>
      </c>
      <c r="F25" s="47">
        <v>3.6179999999999997E-2</v>
      </c>
      <c r="G25" s="47">
        <v>3.4819999999999997E-2</v>
      </c>
      <c r="H25" s="47">
        <v>4.7509999999999997E-2</v>
      </c>
      <c r="I25" s="47">
        <v>3.1879999999999999E-2</v>
      </c>
      <c r="J25" s="47">
        <v>3.2370000000000003E-2</v>
      </c>
      <c r="K25" s="47">
        <v>3.9050000000000001E-2</v>
      </c>
      <c r="L25" s="47">
        <v>4.1759999999999999E-2</v>
      </c>
      <c r="M25" s="47">
        <v>4.1180000000000001E-2</v>
      </c>
      <c r="N25" s="47">
        <v>2.334E-2</v>
      </c>
      <c r="O25" s="47">
        <v>2.12E-2</v>
      </c>
    </row>
    <row r="26" spans="1:15" x14ac:dyDescent="0.25">
      <c r="A26" s="46">
        <v>12</v>
      </c>
      <c r="B26" s="47">
        <v>6.497E-2</v>
      </c>
      <c r="C26" s="47">
        <v>5.6689999999999997E-2</v>
      </c>
      <c r="D26" s="47">
        <v>6.5930000000000002E-2</v>
      </c>
      <c r="E26" s="47">
        <v>6.1129999999999997E-2</v>
      </c>
      <c r="F26" s="47">
        <v>3.7310000000000003E-2</v>
      </c>
      <c r="G26" s="47">
        <v>3.6020000000000003E-2</v>
      </c>
      <c r="H26" s="47">
        <v>4.8480000000000002E-2</v>
      </c>
      <c r="I26" s="47">
        <v>3.2210000000000003E-2</v>
      </c>
      <c r="J26" s="47">
        <v>3.2820000000000002E-2</v>
      </c>
      <c r="K26" s="47">
        <v>3.9419999999999997E-2</v>
      </c>
      <c r="L26" s="47">
        <v>4.1910000000000003E-2</v>
      </c>
      <c r="M26" s="47">
        <v>4.1399999999999999E-2</v>
      </c>
      <c r="N26" s="47">
        <v>2.3640000000000001E-2</v>
      </c>
      <c r="O26" s="47">
        <v>2.18E-2</v>
      </c>
    </row>
    <row r="27" spans="1:15" x14ac:dyDescent="0.25">
      <c r="A27" s="46">
        <v>12.5</v>
      </c>
      <c r="B27" s="47">
        <v>6.5750000000000003E-2</v>
      </c>
      <c r="C27" s="47">
        <v>5.7480000000000003E-2</v>
      </c>
      <c r="D27" s="47">
        <v>6.6860000000000003E-2</v>
      </c>
      <c r="E27" s="47">
        <v>6.2300000000000001E-2</v>
      </c>
      <c r="F27" s="47">
        <v>3.8359999999999998E-2</v>
      </c>
      <c r="G27" s="47">
        <v>3.7100000000000001E-2</v>
      </c>
      <c r="H27" s="47">
        <v>4.9279999999999997E-2</v>
      </c>
      <c r="I27" s="47">
        <v>3.2579999999999998E-2</v>
      </c>
      <c r="J27" s="47">
        <v>3.3239999999999999E-2</v>
      </c>
      <c r="K27" s="47">
        <v>3.9800000000000002E-2</v>
      </c>
      <c r="L27" s="47">
        <v>4.206E-2</v>
      </c>
      <c r="M27" s="47">
        <v>4.163E-2</v>
      </c>
      <c r="N27" s="47">
        <v>2.3939999999999999E-2</v>
      </c>
      <c r="O27" s="47">
        <v>2.247E-2</v>
      </c>
    </row>
    <row r="28" spans="1:15" x14ac:dyDescent="0.25">
      <c r="A28" s="46">
        <v>13</v>
      </c>
      <c r="B28" s="47">
        <v>6.6530000000000006E-2</v>
      </c>
      <c r="C28" s="47">
        <v>5.8110000000000002E-2</v>
      </c>
      <c r="D28" s="47">
        <v>6.7729999999999999E-2</v>
      </c>
      <c r="E28" s="47">
        <v>6.3350000000000004E-2</v>
      </c>
      <c r="F28" s="47">
        <v>3.9329999999999997E-2</v>
      </c>
      <c r="G28" s="47">
        <v>3.8150000000000003E-2</v>
      </c>
      <c r="H28" s="47">
        <v>5.0029999999999998E-2</v>
      </c>
      <c r="I28" s="47">
        <v>3.2960000000000003E-2</v>
      </c>
      <c r="J28" s="47">
        <v>3.3619999999999997E-2</v>
      </c>
      <c r="K28" s="47">
        <v>4.0169999999999997E-2</v>
      </c>
      <c r="L28" s="47">
        <v>4.2139999999999997E-2</v>
      </c>
      <c r="M28" s="47">
        <v>4.181E-2</v>
      </c>
      <c r="N28" s="47">
        <v>2.427E-2</v>
      </c>
      <c r="O28" s="47">
        <v>2.3E-2</v>
      </c>
    </row>
    <row r="29" spans="1:15" x14ac:dyDescent="0.25">
      <c r="A29" s="46">
        <v>13.5</v>
      </c>
      <c r="B29" s="47">
        <v>6.7129999999999995E-2</v>
      </c>
      <c r="C29" s="47">
        <v>5.8520000000000003E-2</v>
      </c>
      <c r="D29" s="47">
        <v>6.8519999999999998E-2</v>
      </c>
      <c r="E29" s="47">
        <v>6.4399999999999999E-2</v>
      </c>
      <c r="F29" s="47">
        <v>4.0230000000000002E-2</v>
      </c>
      <c r="G29" s="47">
        <v>3.909E-2</v>
      </c>
      <c r="H29" s="47">
        <v>5.0779999999999999E-2</v>
      </c>
      <c r="I29" s="47">
        <v>3.3259999999999998E-2</v>
      </c>
      <c r="J29" s="47">
        <v>3.3959999999999997E-2</v>
      </c>
      <c r="K29" s="47">
        <v>4.0469999999999999E-2</v>
      </c>
      <c r="L29" s="47">
        <v>4.2259999999999999E-2</v>
      </c>
      <c r="M29" s="47">
        <v>4.2000000000000003E-2</v>
      </c>
      <c r="N29" s="47">
        <v>2.469E-2</v>
      </c>
      <c r="O29" s="47">
        <v>2.3449999999999999E-2</v>
      </c>
    </row>
    <row r="30" spans="1:15" x14ac:dyDescent="0.25">
      <c r="A30" s="46">
        <v>14</v>
      </c>
      <c r="B30" s="47">
        <v>6.7729999999999999E-2</v>
      </c>
      <c r="C30" s="47">
        <v>5.8819999999999997E-2</v>
      </c>
      <c r="D30" s="47">
        <v>6.923E-2</v>
      </c>
      <c r="E30" s="47">
        <v>6.5299999999999997E-2</v>
      </c>
      <c r="F30" s="47">
        <v>4.1059999999999999E-2</v>
      </c>
      <c r="G30" s="47">
        <v>3.9899999999999998E-2</v>
      </c>
      <c r="H30" s="47">
        <v>5.142E-2</v>
      </c>
      <c r="I30" s="47">
        <v>3.3590000000000002E-2</v>
      </c>
      <c r="J30" s="47">
        <v>3.4259999999999999E-2</v>
      </c>
      <c r="K30" s="47">
        <v>4.0770000000000001E-2</v>
      </c>
      <c r="L30" s="47">
        <v>4.2410000000000003E-2</v>
      </c>
      <c r="M30" s="47">
        <v>4.2180000000000002E-2</v>
      </c>
      <c r="N30" s="47">
        <v>2.4989999999999998E-2</v>
      </c>
      <c r="O30" s="47">
        <v>2.4049999999999998E-2</v>
      </c>
    </row>
    <row r="31" spans="1:15" x14ac:dyDescent="0.25">
      <c r="A31" s="46">
        <v>14.5</v>
      </c>
      <c r="B31" s="47">
        <v>6.8210000000000007E-2</v>
      </c>
      <c r="C31" s="47">
        <v>5.8970000000000002E-2</v>
      </c>
      <c r="D31" s="47">
        <v>6.9830000000000003E-2</v>
      </c>
      <c r="E31" s="47">
        <v>6.6170000000000007E-2</v>
      </c>
      <c r="F31" s="47">
        <v>4.1730000000000003E-2</v>
      </c>
      <c r="G31" s="47">
        <v>4.07E-2</v>
      </c>
      <c r="H31" s="47">
        <v>5.2019999999999997E-2</v>
      </c>
      <c r="I31" s="47">
        <v>3.3860000000000001E-2</v>
      </c>
      <c r="J31" s="47">
        <v>3.4639999999999997E-2</v>
      </c>
      <c r="K31" s="47">
        <v>4.1029999999999997E-2</v>
      </c>
      <c r="L31" s="47">
        <v>4.2529999999999998E-2</v>
      </c>
      <c r="M31" s="47">
        <v>4.233E-2</v>
      </c>
      <c r="N31" s="47">
        <v>2.5399999999999999E-2</v>
      </c>
      <c r="O31" s="47">
        <v>2.4420000000000001E-2</v>
      </c>
    </row>
    <row r="32" spans="1:15" x14ac:dyDescent="0.25">
      <c r="A32" s="46">
        <v>15</v>
      </c>
      <c r="B32" s="47">
        <v>6.8580000000000002E-2</v>
      </c>
      <c r="C32" s="47">
        <v>5.9029999999999999E-2</v>
      </c>
      <c r="D32" s="47">
        <v>7.0400000000000004E-2</v>
      </c>
      <c r="E32" s="47">
        <v>6.7019999999999996E-2</v>
      </c>
      <c r="F32" s="47">
        <v>4.2479999999999997E-2</v>
      </c>
      <c r="G32" s="47">
        <v>4.1450000000000001E-2</v>
      </c>
      <c r="H32" s="47">
        <v>5.262E-2</v>
      </c>
      <c r="I32" s="47">
        <v>3.4160000000000003E-2</v>
      </c>
      <c r="J32" s="47">
        <v>3.4939999999999999E-2</v>
      </c>
      <c r="K32" s="47">
        <v>4.1329999999999999E-2</v>
      </c>
      <c r="L32" s="47">
        <v>4.2680000000000003E-2</v>
      </c>
      <c r="M32" s="47">
        <v>4.2479999999999997E-2</v>
      </c>
      <c r="N32" s="47">
        <v>2.5739999999999999E-2</v>
      </c>
      <c r="O32" s="47">
        <v>2.487E-2</v>
      </c>
    </row>
    <row r="33" spans="1:15" x14ac:dyDescent="0.25">
      <c r="A33" s="46">
        <v>15.5</v>
      </c>
      <c r="B33" s="47">
        <v>6.8959999999999994E-2</v>
      </c>
      <c r="C33" s="47">
        <v>5.9029999999999999E-2</v>
      </c>
      <c r="D33" s="47">
        <v>7.0919999999999997E-2</v>
      </c>
      <c r="E33" s="47">
        <v>6.7769999999999997E-2</v>
      </c>
      <c r="F33" s="47">
        <v>4.308E-2</v>
      </c>
      <c r="G33" s="47">
        <v>4.2079999999999999E-2</v>
      </c>
      <c r="H33" s="47">
        <v>5.3150000000000003E-2</v>
      </c>
      <c r="I33" s="47">
        <v>3.4410000000000003E-2</v>
      </c>
      <c r="J33" s="47">
        <v>3.524E-2</v>
      </c>
      <c r="K33" s="47">
        <v>4.163E-2</v>
      </c>
      <c r="L33" s="47">
        <v>4.2779999999999999E-2</v>
      </c>
      <c r="M33" s="47">
        <v>4.2659999999999997E-2</v>
      </c>
      <c r="N33" s="47">
        <v>2.615E-2</v>
      </c>
      <c r="O33" s="47">
        <v>2.5319999999999999E-2</v>
      </c>
    </row>
    <row r="34" spans="1:15" x14ac:dyDescent="0.25">
      <c r="A34" s="46">
        <v>16</v>
      </c>
      <c r="B34" s="47">
        <v>6.9260000000000002E-2</v>
      </c>
      <c r="C34" s="47">
        <v>5.9029999999999999E-2</v>
      </c>
      <c r="D34" s="47">
        <v>7.1370000000000003E-2</v>
      </c>
      <c r="E34" s="47">
        <v>6.8419999999999995E-2</v>
      </c>
      <c r="F34" s="47">
        <v>4.3679999999999997E-2</v>
      </c>
      <c r="G34" s="47">
        <v>4.2750000000000003E-2</v>
      </c>
      <c r="H34" s="47">
        <v>5.3600000000000002E-2</v>
      </c>
      <c r="I34" s="47">
        <v>3.4709999999999998E-2</v>
      </c>
      <c r="J34" s="47">
        <v>3.5540000000000002E-2</v>
      </c>
      <c r="K34" s="47">
        <v>4.1930000000000002E-2</v>
      </c>
      <c r="L34" s="47">
        <v>4.2900000000000001E-2</v>
      </c>
      <c r="M34" s="47">
        <v>4.2810000000000001E-2</v>
      </c>
      <c r="N34" s="47">
        <v>2.649E-2</v>
      </c>
      <c r="O34" s="47">
        <v>2.5700000000000001E-2</v>
      </c>
    </row>
    <row r="35" spans="1:15" x14ac:dyDescent="0.25">
      <c r="A35" s="46">
        <v>16.5</v>
      </c>
      <c r="B35" s="47">
        <v>6.948E-2</v>
      </c>
      <c r="C35" s="47">
        <v>5.9029999999999999E-2</v>
      </c>
      <c r="D35" s="47">
        <v>7.1749999999999994E-2</v>
      </c>
      <c r="E35" s="47">
        <v>6.9019999999999998E-2</v>
      </c>
      <c r="F35" s="47">
        <v>4.4179999999999997E-2</v>
      </c>
      <c r="G35" s="47">
        <v>4.335E-2</v>
      </c>
      <c r="H35" s="47">
        <v>5.4050000000000001E-2</v>
      </c>
      <c r="I35" s="47">
        <v>3.4939999999999999E-2</v>
      </c>
      <c r="J35" s="47">
        <v>3.5839999999999997E-2</v>
      </c>
      <c r="K35" s="47">
        <v>4.2229999999999997E-2</v>
      </c>
      <c r="L35" s="47">
        <v>4.3049999999999998E-2</v>
      </c>
      <c r="M35" s="47">
        <v>4.2959999999999998E-2</v>
      </c>
      <c r="N35" s="47">
        <v>2.6870000000000002E-2</v>
      </c>
      <c r="O35" s="47">
        <v>2.615E-2</v>
      </c>
    </row>
    <row r="36" spans="1:15" x14ac:dyDescent="0.25">
      <c r="A36" s="46">
        <v>17</v>
      </c>
      <c r="B36" s="47">
        <v>6.9750000000000006E-2</v>
      </c>
      <c r="C36" s="47">
        <v>5.91E-2</v>
      </c>
      <c r="D36" s="47">
        <v>7.2120000000000004E-2</v>
      </c>
      <c r="E36" s="47">
        <v>6.9620000000000001E-2</v>
      </c>
      <c r="F36" s="47">
        <v>4.4659999999999998E-2</v>
      </c>
      <c r="G36" s="47">
        <v>4.3799999999999999E-2</v>
      </c>
      <c r="H36" s="47">
        <v>5.4420000000000003E-2</v>
      </c>
      <c r="I36" s="47">
        <v>3.5159999999999997E-2</v>
      </c>
      <c r="J36" s="47">
        <v>3.6139999999999999E-2</v>
      </c>
      <c r="K36" s="47">
        <v>4.2439999999999999E-2</v>
      </c>
      <c r="L36" s="47">
        <v>4.3200000000000002E-2</v>
      </c>
      <c r="M36" s="47">
        <v>4.3139999999999998E-2</v>
      </c>
      <c r="N36" s="47">
        <v>2.7199999999999998E-2</v>
      </c>
      <c r="O36" s="47">
        <v>2.6450000000000001E-2</v>
      </c>
    </row>
    <row r="37" spans="1:15" x14ac:dyDescent="0.25">
      <c r="A37" s="46">
        <v>17.5</v>
      </c>
      <c r="B37" s="47">
        <v>6.9980000000000001E-2</v>
      </c>
      <c r="C37" s="47">
        <v>5.91E-2</v>
      </c>
      <c r="D37" s="47">
        <v>7.2419999999999998E-2</v>
      </c>
      <c r="E37" s="47">
        <v>7.0220000000000005E-2</v>
      </c>
      <c r="F37" s="47">
        <v>4.5150000000000003E-2</v>
      </c>
      <c r="G37" s="47">
        <v>4.4400000000000002E-2</v>
      </c>
      <c r="H37" s="47">
        <v>5.4829999999999997E-2</v>
      </c>
      <c r="I37" s="47">
        <v>3.5459999999999998E-2</v>
      </c>
      <c r="J37" s="47">
        <v>3.6409999999999998E-2</v>
      </c>
      <c r="K37" s="47">
        <v>4.274E-2</v>
      </c>
      <c r="L37" s="47">
        <v>4.3279999999999999E-2</v>
      </c>
      <c r="M37" s="47">
        <v>4.3290000000000002E-2</v>
      </c>
      <c r="N37" s="47">
        <v>2.75E-2</v>
      </c>
      <c r="O37" s="47">
        <v>2.682E-2</v>
      </c>
    </row>
    <row r="38" spans="1:15" x14ac:dyDescent="0.25">
      <c r="A38" s="46">
        <v>18</v>
      </c>
      <c r="B38" s="47">
        <v>7.0019999999999999E-2</v>
      </c>
      <c r="C38" s="47">
        <v>5.91E-2</v>
      </c>
      <c r="D38" s="47">
        <v>7.2650000000000006E-2</v>
      </c>
      <c r="E38" s="47">
        <v>7.0669999999999997E-2</v>
      </c>
      <c r="F38" s="47">
        <v>4.5530000000000001E-2</v>
      </c>
      <c r="G38" s="47">
        <v>4.4850000000000001E-2</v>
      </c>
      <c r="H38" s="47">
        <v>5.5199999999999999E-2</v>
      </c>
      <c r="I38" s="47">
        <v>3.5639999999999998E-2</v>
      </c>
      <c r="J38" s="47">
        <v>3.671E-2</v>
      </c>
      <c r="K38" s="47">
        <v>4.3040000000000002E-2</v>
      </c>
      <c r="L38" s="47">
        <v>4.3430000000000003E-2</v>
      </c>
      <c r="M38" s="47">
        <v>4.3439999999999999E-2</v>
      </c>
      <c r="N38" s="47">
        <v>2.7830000000000001E-2</v>
      </c>
      <c r="O38" s="47">
        <v>2.7119999999999998E-2</v>
      </c>
    </row>
    <row r="39" spans="1:15" x14ac:dyDescent="0.25">
      <c r="A39" s="46">
        <v>18.5</v>
      </c>
      <c r="B39" s="47">
        <v>7.0169999999999996E-2</v>
      </c>
      <c r="C39" s="47">
        <v>5.91E-2</v>
      </c>
      <c r="D39" s="47">
        <v>7.2870000000000004E-2</v>
      </c>
      <c r="E39" s="47">
        <v>7.1120000000000003E-2</v>
      </c>
      <c r="F39" s="47">
        <v>4.598E-2</v>
      </c>
      <c r="G39" s="47">
        <v>4.5229999999999999E-2</v>
      </c>
      <c r="H39" s="47">
        <v>5.5500000000000001E-2</v>
      </c>
      <c r="I39" s="47">
        <v>3.5909999999999997E-2</v>
      </c>
      <c r="J39" s="47">
        <v>3.7010000000000001E-2</v>
      </c>
      <c r="K39" s="47">
        <v>4.326E-2</v>
      </c>
      <c r="L39" s="47">
        <v>4.3580000000000001E-2</v>
      </c>
      <c r="M39" s="47">
        <v>4.3589999999999997E-2</v>
      </c>
      <c r="N39" s="47">
        <v>2.8129999999999999E-2</v>
      </c>
      <c r="O39" s="47">
        <v>2.742E-2</v>
      </c>
    </row>
    <row r="40" spans="1:15" x14ac:dyDescent="0.25">
      <c r="A40" s="46">
        <v>19</v>
      </c>
      <c r="B40" s="47">
        <v>7.0169999999999996E-2</v>
      </c>
      <c r="C40" s="47">
        <v>5.91E-2</v>
      </c>
      <c r="D40" s="47">
        <v>7.3020000000000002E-2</v>
      </c>
      <c r="E40" s="47">
        <v>7.1569999999999995E-2</v>
      </c>
      <c r="F40" s="47">
        <v>4.6280000000000002E-2</v>
      </c>
      <c r="G40" s="47">
        <v>4.5629999999999997E-2</v>
      </c>
      <c r="H40" s="47">
        <v>5.5800000000000002E-2</v>
      </c>
      <c r="I40" s="47">
        <v>3.6139999999999999E-2</v>
      </c>
      <c r="J40" s="47">
        <v>3.7339999999999998E-2</v>
      </c>
      <c r="K40" s="47">
        <v>4.3560000000000001E-2</v>
      </c>
      <c r="L40" s="47">
        <v>4.3700000000000003E-2</v>
      </c>
      <c r="M40" s="47">
        <v>4.3770000000000003E-2</v>
      </c>
      <c r="N40" s="47">
        <v>2.843E-2</v>
      </c>
      <c r="O40" s="47">
        <v>2.7720000000000002E-2</v>
      </c>
    </row>
    <row r="41" spans="1:15" x14ac:dyDescent="0.25">
      <c r="A41" s="46">
        <v>19.5</v>
      </c>
      <c r="B41" s="47">
        <v>7.0169999999999996E-2</v>
      </c>
      <c r="C41" s="47">
        <v>5.9200000000000003E-2</v>
      </c>
      <c r="D41" s="47">
        <v>7.3169999999999999E-2</v>
      </c>
      <c r="E41" s="47">
        <v>7.1910000000000002E-2</v>
      </c>
      <c r="F41" s="47">
        <v>4.6620000000000002E-2</v>
      </c>
      <c r="G41" s="47">
        <v>4.6010000000000002E-2</v>
      </c>
      <c r="H41" s="47">
        <v>5.6030000000000003E-2</v>
      </c>
      <c r="I41" s="47">
        <v>3.6389999999999999E-2</v>
      </c>
      <c r="J41" s="47">
        <v>3.764E-2</v>
      </c>
      <c r="K41" s="47">
        <v>4.3860000000000003E-2</v>
      </c>
      <c r="L41" s="47">
        <v>4.3799999999999999E-2</v>
      </c>
      <c r="M41" s="47">
        <v>4.3920000000000001E-2</v>
      </c>
      <c r="N41" s="47">
        <v>2.8760000000000001E-2</v>
      </c>
      <c r="O41" s="47">
        <v>2.802E-2</v>
      </c>
    </row>
    <row r="42" spans="1:15" x14ac:dyDescent="0.25">
      <c r="A42" s="46">
        <v>20</v>
      </c>
      <c r="B42" s="47">
        <v>7.0169999999999996E-2</v>
      </c>
      <c r="C42" s="47">
        <v>5.9200000000000003E-2</v>
      </c>
      <c r="D42" s="47">
        <v>7.3279999999999998E-2</v>
      </c>
      <c r="E42" s="47">
        <v>7.2209999999999996E-2</v>
      </c>
      <c r="F42" s="47">
        <v>4.6920000000000003E-2</v>
      </c>
      <c r="G42" s="47">
        <v>4.6309999999999997E-2</v>
      </c>
      <c r="H42" s="47">
        <v>5.6329999999999998E-2</v>
      </c>
      <c r="I42" s="47">
        <v>3.6589999999999998E-2</v>
      </c>
      <c r="J42" s="47">
        <v>3.798E-2</v>
      </c>
      <c r="K42" s="47">
        <v>4.4119999999999999E-2</v>
      </c>
      <c r="L42" s="47">
        <v>4.3950000000000003E-2</v>
      </c>
      <c r="M42" s="47">
        <v>4.4069999999999998E-2</v>
      </c>
      <c r="N42" s="47">
        <v>2.9059999999999999E-2</v>
      </c>
      <c r="O42" s="47">
        <v>2.8289999999999999E-2</v>
      </c>
    </row>
    <row r="43" spans="1:15" x14ac:dyDescent="0.25">
      <c r="A43" s="46">
        <v>20.5</v>
      </c>
      <c r="B43" s="47">
        <v>7.0169999999999996E-2</v>
      </c>
      <c r="C43" s="47">
        <v>5.9200000000000003E-2</v>
      </c>
      <c r="D43" s="47">
        <v>7.3349999999999999E-2</v>
      </c>
      <c r="E43" s="47">
        <v>7.2510000000000005E-2</v>
      </c>
      <c r="F43" s="47">
        <v>4.7149999999999997E-2</v>
      </c>
      <c r="G43" s="47">
        <v>4.6679999999999999E-2</v>
      </c>
      <c r="H43" s="47">
        <v>5.663E-2</v>
      </c>
      <c r="I43" s="47">
        <v>3.6839999999999998E-2</v>
      </c>
      <c r="J43" s="47">
        <v>3.8309999999999997E-2</v>
      </c>
      <c r="K43" s="47">
        <v>4.4420000000000001E-2</v>
      </c>
      <c r="L43" s="47">
        <v>4.41E-2</v>
      </c>
      <c r="M43" s="47">
        <v>4.4299999999999999E-2</v>
      </c>
      <c r="N43" s="47">
        <v>2.9239999999999999E-2</v>
      </c>
      <c r="O43" s="47">
        <v>2.8590000000000001E-2</v>
      </c>
    </row>
    <row r="44" spans="1:15" x14ac:dyDescent="0.25">
      <c r="A44" s="46">
        <v>21</v>
      </c>
      <c r="B44" s="47">
        <v>7.0169999999999996E-2</v>
      </c>
      <c r="C44" s="47">
        <v>5.9200000000000003E-2</v>
      </c>
      <c r="D44" s="47">
        <v>7.3349999999999999E-2</v>
      </c>
      <c r="E44" s="47">
        <v>7.2690000000000005E-2</v>
      </c>
      <c r="F44" s="47">
        <v>4.7399999999999998E-2</v>
      </c>
      <c r="G44" s="47">
        <v>4.6980000000000001E-2</v>
      </c>
      <c r="H44" s="47">
        <v>5.6779999999999997E-2</v>
      </c>
      <c r="I44" s="47">
        <v>3.6990000000000002E-2</v>
      </c>
      <c r="J44" s="47">
        <v>3.8760000000000003E-2</v>
      </c>
      <c r="K44" s="47">
        <v>4.4720000000000003E-2</v>
      </c>
      <c r="L44" s="47">
        <v>4.4249999999999998E-2</v>
      </c>
      <c r="M44" s="47">
        <v>4.4450000000000003E-2</v>
      </c>
      <c r="N44" s="47">
        <v>2.946E-2</v>
      </c>
      <c r="O44" s="47">
        <v>2.886E-2</v>
      </c>
    </row>
    <row r="45" spans="1:15" x14ac:dyDescent="0.25">
      <c r="A45" s="46">
        <v>21.5</v>
      </c>
      <c r="B45" s="47">
        <v>7.0169999999999996E-2</v>
      </c>
      <c r="C45" s="47">
        <v>5.9200000000000003E-2</v>
      </c>
      <c r="D45" s="47">
        <v>7.3380000000000001E-2</v>
      </c>
      <c r="E45" s="47">
        <v>7.2919999999999999E-2</v>
      </c>
      <c r="F45" s="47">
        <v>4.7669999999999997E-2</v>
      </c>
      <c r="G45" s="47">
        <v>4.7210000000000002E-2</v>
      </c>
      <c r="H45" s="47">
        <v>5.7000000000000002E-2</v>
      </c>
      <c r="I45" s="47">
        <v>3.7260000000000001E-2</v>
      </c>
      <c r="J45" s="47">
        <v>3.9109999999999999E-2</v>
      </c>
      <c r="K45" s="47">
        <v>4.4940000000000001E-2</v>
      </c>
      <c r="L45" s="47">
        <v>4.4400000000000002E-2</v>
      </c>
      <c r="M45" s="47">
        <v>4.4699999999999997E-2</v>
      </c>
      <c r="N45" s="47">
        <v>2.972E-2</v>
      </c>
      <c r="O45" s="47">
        <v>2.9010000000000001E-2</v>
      </c>
    </row>
    <row r="46" spans="1:15" x14ac:dyDescent="0.25">
      <c r="A46" s="46">
        <v>22</v>
      </c>
      <c r="B46" s="47">
        <v>7.0169999999999996E-2</v>
      </c>
      <c r="C46" s="47">
        <v>5.9299999999999999E-2</v>
      </c>
      <c r="D46" s="47">
        <v>7.3380000000000001E-2</v>
      </c>
      <c r="E46" s="47">
        <v>7.3099999999999998E-2</v>
      </c>
      <c r="F46" s="47">
        <v>4.7870000000000003E-2</v>
      </c>
      <c r="G46" s="47">
        <v>4.7460000000000002E-2</v>
      </c>
      <c r="H46" s="47">
        <v>5.7230000000000003E-2</v>
      </c>
      <c r="I46" s="47">
        <v>3.7490000000000002E-2</v>
      </c>
      <c r="J46" s="47">
        <v>3.9559999999999998E-2</v>
      </c>
      <c r="K46" s="47">
        <v>4.5289999999999997E-2</v>
      </c>
      <c r="L46" s="47">
        <v>4.4630000000000003E-2</v>
      </c>
      <c r="M46" s="47">
        <v>4.4850000000000001E-2</v>
      </c>
      <c r="N46" s="47">
        <v>2.997E-2</v>
      </c>
      <c r="O46" s="47">
        <v>2.9309999999999999E-2</v>
      </c>
    </row>
    <row r="47" spans="1:15" x14ac:dyDescent="0.25">
      <c r="A47" s="46">
        <v>22.5</v>
      </c>
      <c r="B47" s="47">
        <v>7.0169999999999996E-2</v>
      </c>
      <c r="C47" s="47">
        <v>5.9299999999999999E-2</v>
      </c>
      <c r="D47" s="47">
        <v>7.3380000000000001E-2</v>
      </c>
      <c r="E47" s="47">
        <v>7.3169999999999999E-2</v>
      </c>
      <c r="F47" s="47">
        <v>4.8120000000000003E-2</v>
      </c>
      <c r="G47" s="47">
        <v>4.7759999999999997E-2</v>
      </c>
      <c r="H47" s="47">
        <v>5.738E-2</v>
      </c>
      <c r="I47" s="47">
        <v>3.7670000000000002E-2</v>
      </c>
      <c r="J47" s="47">
        <v>3.993E-2</v>
      </c>
      <c r="K47" s="47">
        <v>4.5589999999999999E-2</v>
      </c>
      <c r="L47" s="47">
        <v>4.478E-2</v>
      </c>
      <c r="M47" s="47">
        <v>4.5080000000000002E-2</v>
      </c>
      <c r="N47" s="47">
        <v>3.015E-2</v>
      </c>
      <c r="O47" s="47">
        <v>2.9579999999999999E-2</v>
      </c>
    </row>
    <row r="48" spans="1:15" x14ac:dyDescent="0.25">
      <c r="A48" s="46">
        <v>23</v>
      </c>
      <c r="B48" s="47">
        <v>7.0169999999999996E-2</v>
      </c>
      <c r="C48" s="47">
        <v>5.9299999999999999E-2</v>
      </c>
      <c r="D48" s="47">
        <v>7.3499999999999996E-2</v>
      </c>
      <c r="E48" s="47">
        <v>7.3319999999999996E-2</v>
      </c>
      <c r="F48" s="47">
        <v>4.827E-2</v>
      </c>
      <c r="G48" s="47">
        <v>4.7989999999999998E-2</v>
      </c>
      <c r="H48" s="47">
        <v>5.7599999999999998E-2</v>
      </c>
      <c r="I48" s="47">
        <v>3.789E-2</v>
      </c>
      <c r="J48" s="47">
        <v>4.0379999999999999E-2</v>
      </c>
      <c r="K48" s="47">
        <v>4.5859999999999998E-2</v>
      </c>
      <c r="L48" s="47">
        <v>4.4929999999999998E-2</v>
      </c>
      <c r="M48" s="47">
        <v>4.5229999999999999E-2</v>
      </c>
      <c r="N48" s="47">
        <v>3.0300000000000001E-2</v>
      </c>
      <c r="O48" s="47">
        <v>2.981E-2</v>
      </c>
    </row>
    <row r="49" spans="1:15" x14ac:dyDescent="0.25">
      <c r="A49" s="46">
        <v>23.5</v>
      </c>
      <c r="B49" s="47">
        <v>7.0169999999999996E-2</v>
      </c>
      <c r="C49" s="47">
        <v>5.9299999999999999E-2</v>
      </c>
      <c r="D49" s="47">
        <v>7.3499999999999996E-2</v>
      </c>
      <c r="E49" s="47">
        <v>7.3319999999999996E-2</v>
      </c>
      <c r="F49" s="47">
        <v>4.8469999999999999E-2</v>
      </c>
      <c r="G49" s="47">
        <v>4.8210000000000003E-2</v>
      </c>
      <c r="H49" s="47">
        <v>5.7750000000000003E-2</v>
      </c>
      <c r="I49" s="47">
        <v>3.8120000000000001E-2</v>
      </c>
      <c r="J49" s="47">
        <v>4.0759999999999998E-2</v>
      </c>
      <c r="K49" s="47">
        <v>4.616E-2</v>
      </c>
      <c r="L49" s="47">
        <v>4.5030000000000001E-2</v>
      </c>
      <c r="M49" s="47">
        <v>4.548E-2</v>
      </c>
      <c r="N49" s="47">
        <v>3.048E-2</v>
      </c>
      <c r="O49" s="47">
        <v>0.03</v>
      </c>
    </row>
    <row r="50" spans="1:15" x14ac:dyDescent="0.25">
      <c r="A50" s="46">
        <v>24</v>
      </c>
      <c r="B50" s="47">
        <v>7.0169999999999996E-2</v>
      </c>
      <c r="C50" s="47">
        <v>5.9299999999999999E-2</v>
      </c>
      <c r="D50" s="47">
        <v>7.3499999999999996E-2</v>
      </c>
      <c r="E50" s="47">
        <v>7.3429999999999995E-2</v>
      </c>
      <c r="F50" s="47">
        <v>4.8689999999999997E-2</v>
      </c>
      <c r="G50" s="47">
        <v>4.8439999999999997E-2</v>
      </c>
      <c r="H50" s="47">
        <v>5.79E-2</v>
      </c>
      <c r="I50" s="47">
        <v>3.8269999999999998E-2</v>
      </c>
      <c r="J50" s="47">
        <v>4.1209999999999997E-2</v>
      </c>
      <c r="K50" s="47">
        <v>4.6460000000000001E-2</v>
      </c>
      <c r="L50" s="47">
        <v>4.5179999999999998E-2</v>
      </c>
      <c r="M50" s="47">
        <v>4.5629999999999997E-2</v>
      </c>
      <c r="N50" s="47">
        <v>3.066E-2</v>
      </c>
      <c r="O50" s="47">
        <v>3.023E-2</v>
      </c>
    </row>
    <row r="51" spans="1:15" x14ac:dyDescent="0.25">
      <c r="A51" s="46">
        <v>24.5</v>
      </c>
      <c r="B51" s="47">
        <v>7.0169999999999996E-2</v>
      </c>
      <c r="C51" s="47">
        <v>5.9299999999999999E-2</v>
      </c>
      <c r="D51" s="47">
        <v>7.3499999999999996E-2</v>
      </c>
      <c r="E51" s="47">
        <v>7.3459999999999998E-2</v>
      </c>
      <c r="F51" s="47">
        <v>4.8809999999999999E-2</v>
      </c>
      <c r="G51" s="47">
        <v>4.8590000000000001E-2</v>
      </c>
      <c r="H51" s="47">
        <v>5.8049999999999997E-2</v>
      </c>
      <c r="I51" s="47">
        <v>3.8460000000000001E-2</v>
      </c>
      <c r="J51" s="47">
        <v>4.1579999999999999E-2</v>
      </c>
      <c r="K51" s="47">
        <v>4.6710000000000002E-2</v>
      </c>
      <c r="L51" s="47">
        <v>4.5330000000000002E-2</v>
      </c>
      <c r="M51" s="47">
        <v>4.5859999999999998E-2</v>
      </c>
      <c r="N51" s="47">
        <v>3.0769999999999999E-2</v>
      </c>
      <c r="O51" s="47">
        <v>3.0349999999999999E-2</v>
      </c>
    </row>
    <row r="52" spans="1:15" x14ac:dyDescent="0.25">
      <c r="A52" s="46">
        <v>25</v>
      </c>
      <c r="B52" s="47">
        <v>7.0169999999999996E-2</v>
      </c>
      <c r="C52" s="47">
        <v>5.9299999999999999E-2</v>
      </c>
      <c r="D52" s="47">
        <v>7.3499999999999996E-2</v>
      </c>
      <c r="E52" s="47">
        <v>7.3499999999999996E-2</v>
      </c>
      <c r="F52" s="47">
        <v>4.8959999999999997E-2</v>
      </c>
      <c r="G52" s="47">
        <v>4.8770000000000001E-2</v>
      </c>
      <c r="H52" s="47">
        <v>5.8169999999999999E-2</v>
      </c>
      <c r="I52" s="47">
        <v>3.8609999999999998E-2</v>
      </c>
      <c r="J52" s="47">
        <v>4.2029999999999998E-2</v>
      </c>
      <c r="K52" s="47">
        <v>4.6980000000000001E-2</v>
      </c>
      <c r="L52" s="47">
        <v>4.548E-2</v>
      </c>
      <c r="M52" s="47">
        <v>4.6010000000000002E-2</v>
      </c>
      <c r="N52" s="47">
        <v>3.0949999999999998E-2</v>
      </c>
      <c r="O52" s="47">
        <v>3.0620000000000001E-2</v>
      </c>
    </row>
    <row r="53" spans="1:15" x14ac:dyDescent="0.25">
      <c r="A53" s="46">
        <v>25.5</v>
      </c>
      <c r="B53" s="47">
        <v>7.0300000000000001E-2</v>
      </c>
      <c r="C53" s="47">
        <v>5.9400000000000001E-2</v>
      </c>
      <c r="D53" s="47">
        <v>7.3499999999999996E-2</v>
      </c>
      <c r="E53" s="47">
        <v>7.3609999999999995E-2</v>
      </c>
      <c r="F53" s="47">
        <v>4.9110000000000001E-2</v>
      </c>
      <c r="G53" s="47">
        <v>4.8989999999999999E-2</v>
      </c>
      <c r="H53" s="47">
        <v>5.8319999999999997E-2</v>
      </c>
      <c r="I53" s="47">
        <v>3.884E-2</v>
      </c>
      <c r="J53" s="47">
        <v>4.2360000000000002E-2</v>
      </c>
      <c r="K53" s="47">
        <v>4.7280000000000003E-2</v>
      </c>
      <c r="L53" s="47">
        <v>4.5600000000000002E-2</v>
      </c>
      <c r="M53" s="47">
        <v>4.616E-2</v>
      </c>
      <c r="N53" s="47">
        <v>3.1099999999999999E-2</v>
      </c>
      <c r="O53" s="47">
        <v>3.0769999999999999E-2</v>
      </c>
    </row>
    <row r="54" spans="1:15" x14ac:dyDescent="0.25">
      <c r="A54" s="46">
        <v>26</v>
      </c>
      <c r="B54" s="47">
        <v>7.0300000000000001E-2</v>
      </c>
      <c r="C54" s="47">
        <v>5.9400000000000001E-2</v>
      </c>
      <c r="D54" s="47">
        <v>7.3499999999999996E-2</v>
      </c>
      <c r="E54" s="47">
        <v>7.3609999999999995E-2</v>
      </c>
      <c r="F54" s="47">
        <v>4.9259999999999998E-2</v>
      </c>
      <c r="G54" s="47">
        <v>4.9189999999999998E-2</v>
      </c>
      <c r="H54" s="47">
        <v>5.8470000000000001E-2</v>
      </c>
      <c r="I54" s="47">
        <v>3.8989999999999997E-2</v>
      </c>
      <c r="J54" s="47">
        <v>4.2709999999999998E-2</v>
      </c>
      <c r="K54" s="47">
        <v>4.7480000000000001E-2</v>
      </c>
      <c r="L54" s="47">
        <v>4.5749999999999999E-2</v>
      </c>
      <c r="M54" s="47">
        <v>4.6309999999999997E-2</v>
      </c>
      <c r="N54" s="47">
        <v>3.1199999999999999E-2</v>
      </c>
      <c r="O54" s="47">
        <v>3.099E-2</v>
      </c>
    </row>
    <row r="55" spans="1:15" x14ac:dyDescent="0.25">
      <c r="A55" s="46">
        <v>26.5</v>
      </c>
      <c r="B55" s="47">
        <v>7.0300000000000001E-2</v>
      </c>
      <c r="C55" s="47">
        <v>5.9400000000000001E-2</v>
      </c>
      <c r="D55" s="47">
        <v>7.3499999999999996E-2</v>
      </c>
      <c r="E55" s="47">
        <v>7.3639999999999997E-2</v>
      </c>
      <c r="F55" s="47">
        <v>4.9410000000000003E-2</v>
      </c>
      <c r="G55" s="47">
        <v>4.9340000000000002E-2</v>
      </c>
      <c r="H55" s="47">
        <v>5.8619999999999998E-2</v>
      </c>
      <c r="I55" s="47">
        <v>3.9210000000000002E-2</v>
      </c>
      <c r="J55" s="47">
        <v>4.308E-2</v>
      </c>
      <c r="K55" s="47">
        <v>4.7730000000000002E-2</v>
      </c>
      <c r="L55" s="47">
        <v>4.5859999999999998E-2</v>
      </c>
      <c r="M55" s="47">
        <v>4.6489999999999997E-2</v>
      </c>
      <c r="N55" s="47">
        <v>3.1350000000000003E-2</v>
      </c>
      <c r="O55" s="47">
        <v>3.1140000000000001E-2</v>
      </c>
    </row>
    <row r="56" spans="1:15" x14ac:dyDescent="0.25">
      <c r="A56" s="46">
        <v>27</v>
      </c>
      <c r="B56" s="47">
        <v>7.0300000000000001E-2</v>
      </c>
      <c r="C56" s="47">
        <v>5.9400000000000001E-2</v>
      </c>
      <c r="D56" s="47">
        <v>7.3599999999999999E-2</v>
      </c>
      <c r="E56" s="47">
        <v>7.3639999999999997E-2</v>
      </c>
      <c r="F56" s="47">
        <v>4.9489999999999999E-2</v>
      </c>
      <c r="G56" s="47">
        <v>4.9489999999999999E-2</v>
      </c>
      <c r="H56" s="47">
        <v>5.8770000000000003E-2</v>
      </c>
      <c r="I56" s="47">
        <v>3.9289999999999999E-2</v>
      </c>
      <c r="J56" s="47">
        <v>4.3380000000000002E-2</v>
      </c>
      <c r="K56" s="47">
        <v>4.793E-2</v>
      </c>
      <c r="L56" s="47">
        <v>4.6010000000000002E-2</v>
      </c>
      <c r="M56" s="47">
        <v>4.6640000000000001E-2</v>
      </c>
      <c r="N56" s="47">
        <v>3.1489999999999997E-2</v>
      </c>
      <c r="O56" s="47">
        <v>3.1260000000000003E-2</v>
      </c>
    </row>
    <row r="57" spans="1:15" x14ac:dyDescent="0.25">
      <c r="A57" s="46">
        <v>27.5</v>
      </c>
      <c r="B57" s="47">
        <v>7.0300000000000001E-2</v>
      </c>
      <c r="C57" s="47">
        <v>5.9400000000000001E-2</v>
      </c>
      <c r="D57" s="47">
        <v>7.3599999999999999E-2</v>
      </c>
      <c r="E57" s="47">
        <v>7.374E-2</v>
      </c>
      <c r="F57" s="47">
        <v>4.9639999999999997E-2</v>
      </c>
      <c r="G57" s="47">
        <v>4.9709999999999997E-2</v>
      </c>
      <c r="H57" s="47">
        <v>5.885E-2</v>
      </c>
      <c r="I57" s="47">
        <v>3.9440000000000003E-2</v>
      </c>
      <c r="J57" s="47">
        <v>4.3679999999999997E-2</v>
      </c>
      <c r="K57" s="47">
        <v>4.8149999999999998E-2</v>
      </c>
      <c r="L57" s="47">
        <v>4.616E-2</v>
      </c>
      <c r="M57" s="47">
        <v>4.6789999999999998E-2</v>
      </c>
      <c r="N57" s="47">
        <v>3.1559999999999998E-2</v>
      </c>
      <c r="O57" s="47">
        <v>3.141E-2</v>
      </c>
    </row>
    <row r="58" spans="1:15" x14ac:dyDescent="0.25">
      <c r="A58" s="46">
        <v>28</v>
      </c>
      <c r="B58" s="47">
        <v>7.0300000000000001E-2</v>
      </c>
      <c r="C58" s="47">
        <v>4.9500000000000002E-2</v>
      </c>
      <c r="D58" s="47">
        <v>7.3599999999999999E-2</v>
      </c>
      <c r="E58" s="47">
        <v>7.3789999999999994E-2</v>
      </c>
      <c r="F58" s="47">
        <v>4.9790000000000001E-2</v>
      </c>
      <c r="G58" s="47">
        <v>4.9860000000000002E-2</v>
      </c>
      <c r="H58" s="47">
        <v>5.8999999999999997E-2</v>
      </c>
      <c r="I58" s="47">
        <v>3.959E-2</v>
      </c>
      <c r="J58" s="47">
        <v>4.3979999999999998E-2</v>
      </c>
      <c r="K58" s="47">
        <v>4.8379999999999999E-2</v>
      </c>
      <c r="L58" s="47">
        <v>4.616E-2</v>
      </c>
      <c r="M58" s="47">
        <v>4.6940000000000003E-2</v>
      </c>
      <c r="N58" s="47">
        <v>3.1710000000000002E-2</v>
      </c>
      <c r="O58" s="47">
        <v>3.1559999999999998E-2</v>
      </c>
    </row>
    <row r="59" spans="1:15" x14ac:dyDescent="0.25">
      <c r="A59" s="46">
        <v>28.5</v>
      </c>
      <c r="B59" s="47">
        <v>7.0300000000000001E-2</v>
      </c>
      <c r="C59" s="47">
        <v>5.9029999999999999E-2</v>
      </c>
      <c r="D59" s="47">
        <v>7.3599999999999999E-2</v>
      </c>
      <c r="E59" s="47">
        <v>7.3819999999999997E-2</v>
      </c>
      <c r="F59" s="47">
        <v>4.9939999999999998E-2</v>
      </c>
      <c r="G59" s="47">
        <v>5.0009999999999999E-2</v>
      </c>
      <c r="H59" s="47">
        <v>5.9069999999999998E-2</v>
      </c>
      <c r="I59" s="47">
        <v>3.9710000000000002E-2</v>
      </c>
      <c r="J59" s="47">
        <v>4.4209999999999999E-2</v>
      </c>
      <c r="K59" s="47">
        <v>4.8529999999999997E-2</v>
      </c>
      <c r="L59" s="47">
        <v>4.6309999999999997E-2</v>
      </c>
      <c r="M59" s="47">
        <v>4.709E-2</v>
      </c>
      <c r="N59" s="47">
        <v>3.1789999999999999E-2</v>
      </c>
      <c r="O59" s="47">
        <v>3.168E-2</v>
      </c>
    </row>
    <row r="60" spans="1:15" x14ac:dyDescent="0.25">
      <c r="A60" s="46">
        <v>29</v>
      </c>
      <c r="B60" s="47">
        <v>7.0300000000000001E-2</v>
      </c>
      <c r="C60" s="47">
        <v>5.9029999999999999E-2</v>
      </c>
      <c r="D60" s="47">
        <v>7.3599999999999999E-2</v>
      </c>
      <c r="E60" s="47">
        <v>7.3940000000000006E-2</v>
      </c>
      <c r="F60" s="47">
        <v>5.006E-2</v>
      </c>
      <c r="G60" s="47">
        <v>5.0160000000000003E-2</v>
      </c>
      <c r="H60" s="47">
        <v>5.9220000000000002E-2</v>
      </c>
      <c r="I60" s="47">
        <v>3.9809999999999998E-2</v>
      </c>
      <c r="J60" s="47">
        <v>4.4510000000000001E-2</v>
      </c>
      <c r="K60" s="47">
        <v>4.8680000000000001E-2</v>
      </c>
      <c r="L60" s="47">
        <v>4.6379999999999998E-2</v>
      </c>
      <c r="M60" s="47">
        <v>4.7120000000000002E-2</v>
      </c>
      <c r="N60" s="47">
        <v>3.1890000000000002E-2</v>
      </c>
      <c r="O60" s="47">
        <v>3.1829999999999997E-2</v>
      </c>
    </row>
    <row r="61" spans="1:15" x14ac:dyDescent="0.25">
      <c r="A61" s="46">
        <v>29.5</v>
      </c>
      <c r="B61" s="47">
        <v>7.0300000000000001E-2</v>
      </c>
      <c r="C61" s="47">
        <v>5.9029999999999999E-2</v>
      </c>
      <c r="D61" s="47">
        <v>7.3599999999999999E-2</v>
      </c>
      <c r="E61" s="47">
        <v>7.4039999999999995E-2</v>
      </c>
      <c r="F61" s="47">
        <v>5.0209999999999998E-2</v>
      </c>
      <c r="G61" s="47">
        <v>5.0340000000000003E-2</v>
      </c>
      <c r="H61" s="47">
        <v>5.9369999999999999E-2</v>
      </c>
      <c r="I61" s="47">
        <v>3.9960000000000002E-2</v>
      </c>
      <c r="J61" s="47">
        <v>4.4659999999999998E-2</v>
      </c>
      <c r="K61" s="47">
        <v>4.8829999999999998E-2</v>
      </c>
      <c r="L61" s="47">
        <v>4.6460000000000001E-2</v>
      </c>
      <c r="M61" s="47">
        <v>4.7239999999999997E-2</v>
      </c>
      <c r="N61" s="47">
        <v>3.2039999999999999E-2</v>
      </c>
      <c r="O61" s="47">
        <v>3.1980000000000001E-2</v>
      </c>
    </row>
    <row r="62" spans="1:15" x14ac:dyDescent="0.25">
      <c r="A62" s="46">
        <v>30</v>
      </c>
      <c r="B62" s="47">
        <v>7.0300000000000001E-2</v>
      </c>
      <c r="C62" s="47">
        <v>5.9029999999999999E-2</v>
      </c>
      <c r="D62" s="47">
        <v>7.3599999999999999E-2</v>
      </c>
      <c r="E62" s="47">
        <v>7.4190000000000006E-2</v>
      </c>
      <c r="F62" s="47">
        <v>5.0360000000000002E-2</v>
      </c>
      <c r="G62" s="47">
        <v>5.049E-2</v>
      </c>
      <c r="H62" s="47">
        <v>5.9490000000000001E-2</v>
      </c>
      <c r="I62" s="47">
        <v>4.0039999999999999E-2</v>
      </c>
      <c r="J62" s="47">
        <v>4.4810000000000003E-2</v>
      </c>
      <c r="K62" s="47">
        <v>4.895E-2</v>
      </c>
      <c r="L62" s="47">
        <v>4.6460000000000001E-2</v>
      </c>
      <c r="M62" s="47">
        <v>4.727E-2</v>
      </c>
      <c r="N62" s="47">
        <v>3.2120000000000003E-2</v>
      </c>
      <c r="O62" s="47">
        <v>3.2099999999999997E-2</v>
      </c>
    </row>
    <row r="63" spans="1:15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</row>
    <row r="65" spans="1:15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4" t="s">
        <v>3</v>
      </c>
    </row>
  </sheetData>
  <mergeCells count="1">
    <mergeCell ref="B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F359C-8234-4AA1-BD4D-623F3FFFD147}">
  <dimension ref="A1:E52"/>
  <sheetViews>
    <sheetView topLeftCell="A11" workbookViewId="0">
      <selection activeCell="B36" sqref="B36:B45"/>
    </sheetView>
  </sheetViews>
  <sheetFormatPr defaultRowHeight="15" x14ac:dyDescent="0.25"/>
  <cols>
    <col min="2" max="2" width="22.28515625" bestFit="1" customWidth="1"/>
  </cols>
  <sheetData>
    <row r="1" spans="1:5" ht="18.75" x14ac:dyDescent="0.3">
      <c r="A1" s="49" t="s">
        <v>0</v>
      </c>
      <c r="B1" s="48"/>
      <c r="C1" s="48"/>
      <c r="D1" s="48"/>
    </row>
    <row r="2" spans="1:5" ht="18.75" x14ac:dyDescent="0.3">
      <c r="A2" s="49" t="s">
        <v>76</v>
      </c>
      <c r="B2" s="48"/>
      <c r="C2" s="48"/>
      <c r="D2" s="48"/>
    </row>
    <row r="5" spans="1:5" ht="15.75" x14ac:dyDescent="0.25">
      <c r="A5" s="51" t="s">
        <v>48</v>
      </c>
      <c r="B5" s="52" t="s">
        <v>77</v>
      </c>
      <c r="C5" s="50"/>
      <c r="D5" s="50"/>
    </row>
    <row r="6" spans="1:5" x14ac:dyDescent="0.25">
      <c r="A6" s="54">
        <v>1991</v>
      </c>
      <c r="B6" s="53">
        <v>9.7299999999999998E-2</v>
      </c>
      <c r="C6" s="50"/>
      <c r="D6" s="60"/>
      <c r="E6" s="73"/>
    </row>
    <row r="7" spans="1:5" x14ac:dyDescent="0.25">
      <c r="A7" s="54">
        <v>1992</v>
      </c>
      <c r="B7" s="53">
        <v>8.0399999999999999E-2</v>
      </c>
      <c r="C7" s="50"/>
      <c r="D7" s="60"/>
      <c r="E7" s="73"/>
    </row>
    <row r="8" spans="1:5" x14ac:dyDescent="0.25">
      <c r="A8" s="54">
        <v>1993</v>
      </c>
      <c r="B8" s="53">
        <v>7.0000000000000007E-2</v>
      </c>
      <c r="C8" s="50"/>
      <c r="D8" s="60"/>
      <c r="E8" s="73"/>
    </row>
    <row r="9" spans="1:5" x14ac:dyDescent="0.25">
      <c r="A9" s="54">
        <v>1994</v>
      </c>
      <c r="B9" s="53">
        <v>4.8000000000000001E-2</v>
      </c>
      <c r="C9" s="50"/>
      <c r="D9" s="60"/>
      <c r="E9" s="73"/>
    </row>
    <row r="10" spans="1:5" x14ac:dyDescent="0.25">
      <c r="A10" s="54">
        <v>1995</v>
      </c>
      <c r="B10" s="53">
        <v>3.3500000000000002E-2</v>
      </c>
      <c r="C10" s="50"/>
      <c r="D10" s="60"/>
      <c r="E10" s="73"/>
    </row>
    <row r="11" spans="1:5" x14ac:dyDescent="0.25">
      <c r="A11" s="54">
        <v>1996</v>
      </c>
      <c r="B11" s="53">
        <v>3.5200000000000002E-2</v>
      </c>
      <c r="C11" s="50"/>
      <c r="D11" s="60"/>
      <c r="E11" s="73"/>
    </row>
    <row r="12" spans="1:5" x14ac:dyDescent="0.25">
      <c r="A12" s="54">
        <v>1997</v>
      </c>
      <c r="B12" s="53">
        <v>5.0900000000000001E-2</v>
      </c>
      <c r="C12" s="50"/>
      <c r="D12" s="60"/>
      <c r="E12" s="73"/>
    </row>
    <row r="13" spans="1:5" x14ac:dyDescent="0.25">
      <c r="A13" s="54">
        <v>1998</v>
      </c>
      <c r="B13" s="53">
        <v>2.58E-2</v>
      </c>
      <c r="C13" s="50"/>
      <c r="D13" s="60"/>
      <c r="E13" s="73"/>
    </row>
    <row r="14" spans="1:5" x14ac:dyDescent="0.25">
      <c r="A14" s="54">
        <v>1999</v>
      </c>
      <c r="B14" s="53">
        <v>1.7899999999999999E-2</v>
      </c>
      <c r="C14" s="50"/>
      <c r="D14" s="60"/>
      <c r="E14" s="73"/>
    </row>
    <row r="15" spans="1:5" x14ac:dyDescent="0.25">
      <c r="A15" s="54">
        <v>2000</v>
      </c>
      <c r="B15" s="53">
        <v>3.0200000000000001E-2</v>
      </c>
      <c r="C15" s="50"/>
      <c r="D15" s="60"/>
      <c r="E15" s="73"/>
    </row>
    <row r="16" spans="1:5" x14ac:dyDescent="0.25">
      <c r="A16" s="54">
        <v>2001</v>
      </c>
      <c r="B16" s="53">
        <v>2.9499999999999998E-2</v>
      </c>
      <c r="C16" s="50"/>
      <c r="D16" s="60"/>
      <c r="E16" s="73"/>
    </row>
    <row r="17" spans="1:5" x14ac:dyDescent="0.25">
      <c r="A17" s="54">
        <v>2002</v>
      </c>
      <c r="B17" s="53">
        <v>1.37E-2</v>
      </c>
      <c r="C17" s="50"/>
      <c r="D17" s="60"/>
      <c r="E17" s="73"/>
    </row>
    <row r="18" spans="1:5" x14ac:dyDescent="0.25">
      <c r="A18" s="54">
        <v>2003</v>
      </c>
      <c r="B18" s="53">
        <v>2.2800000000000001E-2</v>
      </c>
      <c r="C18" s="50"/>
      <c r="D18" s="60"/>
      <c r="E18" s="73"/>
    </row>
    <row r="19" spans="1:5" x14ac:dyDescent="0.25">
      <c r="A19" s="54">
        <v>2004</v>
      </c>
      <c r="B19" s="53">
        <v>3.3399999999999999E-2</v>
      </c>
      <c r="C19" s="50"/>
      <c r="D19" s="60"/>
      <c r="E19" s="73"/>
    </row>
    <row r="20" spans="1:5" x14ac:dyDescent="0.25">
      <c r="A20" s="54">
        <v>2005</v>
      </c>
      <c r="B20" s="53">
        <v>3.5200000000000002E-2</v>
      </c>
      <c r="C20" s="50"/>
      <c r="D20" s="60"/>
      <c r="E20" s="73"/>
    </row>
    <row r="21" spans="1:5" x14ac:dyDescent="0.25">
      <c r="A21" s="54">
        <v>2006</v>
      </c>
      <c r="B21" s="53">
        <v>3.9600000000000003E-2</v>
      </c>
      <c r="C21" s="50"/>
      <c r="D21" s="60"/>
      <c r="E21" s="73"/>
    </row>
    <row r="22" spans="1:5" x14ac:dyDescent="0.25">
      <c r="A22" s="54">
        <v>2007</v>
      </c>
      <c r="B22" s="53">
        <v>4.0300000000000002E-2</v>
      </c>
      <c r="C22" s="50"/>
      <c r="D22" s="60"/>
      <c r="E22" s="73"/>
    </row>
    <row r="23" spans="1:5" x14ac:dyDescent="0.25">
      <c r="A23" s="54">
        <v>2008</v>
      </c>
      <c r="B23" s="53">
        <v>6.4100000000000004E-2</v>
      </c>
      <c r="C23" s="50"/>
      <c r="D23" s="60"/>
      <c r="E23" s="73"/>
    </row>
    <row r="24" spans="1:5" x14ac:dyDescent="0.25">
      <c r="A24" s="54">
        <v>2009</v>
      </c>
      <c r="B24" s="53">
        <v>-1.4200000000000001E-2</v>
      </c>
      <c r="C24" s="50"/>
      <c r="D24" s="60"/>
      <c r="E24" s="73"/>
    </row>
    <row r="25" spans="1:5" x14ac:dyDescent="0.25">
      <c r="A25" s="54">
        <v>2010</v>
      </c>
      <c r="B25" s="53">
        <v>1.38E-2</v>
      </c>
      <c r="C25" s="50"/>
      <c r="D25" s="60"/>
      <c r="E25" s="73"/>
    </row>
    <row r="26" spans="1:5" x14ac:dyDescent="0.25">
      <c r="A26" s="54">
        <v>2011</v>
      </c>
      <c r="B26" s="53">
        <v>3.7600000000000001E-2</v>
      </c>
      <c r="C26" s="50"/>
      <c r="D26" s="60"/>
      <c r="E26" s="73"/>
    </row>
    <row r="27" spans="1:5" x14ac:dyDescent="0.25">
      <c r="A27" s="54">
        <v>2012</v>
      </c>
      <c r="B27" s="53">
        <v>3.09E-2</v>
      </c>
      <c r="C27" s="50"/>
      <c r="D27" s="60"/>
      <c r="E27" s="73"/>
    </row>
    <row r="28" spans="1:5" x14ac:dyDescent="0.25">
      <c r="A28" s="54">
        <v>2013</v>
      </c>
      <c r="B28" s="53">
        <v>2.6499999999999999E-2</v>
      </c>
      <c r="C28" s="50"/>
      <c r="D28" s="60"/>
      <c r="E28" s="73"/>
    </row>
    <row r="29" spans="1:5" x14ac:dyDescent="0.25">
      <c r="A29" s="54">
        <v>2014</v>
      </c>
      <c r="B29" s="53">
        <v>4.7899999999999998E-2</v>
      </c>
      <c r="C29" s="50"/>
      <c r="D29" s="60"/>
      <c r="E29" s="73"/>
    </row>
    <row r="30" spans="1:5" x14ac:dyDescent="0.25">
      <c r="A30" s="54">
        <v>2015</v>
      </c>
      <c r="B30" s="53">
        <v>1.2999999999999999E-2</v>
      </c>
      <c r="C30" s="50"/>
      <c r="D30" s="60"/>
      <c r="E30" s="73"/>
    </row>
    <row r="31" spans="1:5" x14ac:dyDescent="0.25">
      <c r="A31" s="54">
        <v>2016</v>
      </c>
      <c r="B31" s="53">
        <v>1.23E-2</v>
      </c>
      <c r="C31" s="50"/>
      <c r="D31" s="60"/>
      <c r="E31" s="73"/>
    </row>
    <row r="32" spans="1:5" x14ac:dyDescent="0.25">
      <c r="A32" s="54">
        <v>2017</v>
      </c>
      <c r="B32" s="53">
        <v>3.2899999999999999E-2</v>
      </c>
      <c r="C32" s="50"/>
      <c r="D32" s="60"/>
      <c r="E32" s="73"/>
    </row>
    <row r="33" spans="1:5" x14ac:dyDescent="0.25">
      <c r="A33" s="54">
        <v>2018</v>
      </c>
      <c r="B33" s="53">
        <v>4.2299999999999997E-2</v>
      </c>
      <c r="C33" s="50"/>
      <c r="D33" s="60"/>
      <c r="E33" s="73"/>
    </row>
    <row r="34" spans="1:5" x14ac:dyDescent="0.25">
      <c r="A34" s="54">
        <v>2019</v>
      </c>
      <c r="B34" s="53">
        <v>0.03</v>
      </c>
      <c r="C34" s="50"/>
      <c r="D34" s="60"/>
      <c r="E34" s="73"/>
    </row>
    <row r="35" spans="1:5" x14ac:dyDescent="0.25">
      <c r="A35" s="54">
        <v>2020</v>
      </c>
      <c r="B35" s="53">
        <v>1.32E-2</v>
      </c>
      <c r="C35" s="50"/>
      <c r="D35" s="60"/>
    </row>
    <row r="36" spans="1:5" x14ac:dyDescent="0.25">
      <c r="A36" s="54">
        <v>2021</v>
      </c>
      <c r="B36" s="53">
        <v>2.281277E-2</v>
      </c>
      <c r="D36" s="60"/>
    </row>
    <row r="37" spans="1:5" x14ac:dyDescent="0.25">
      <c r="A37" s="54">
        <v>2022</v>
      </c>
      <c r="B37" s="53">
        <v>2.281277E-2</v>
      </c>
    </row>
    <row r="38" spans="1:5" x14ac:dyDescent="0.25">
      <c r="A38" s="54">
        <v>2023</v>
      </c>
      <c r="B38" s="53">
        <v>2.281277E-2</v>
      </c>
    </row>
    <row r="39" spans="1:5" x14ac:dyDescent="0.25">
      <c r="A39" s="54">
        <v>2024</v>
      </c>
      <c r="B39" s="53">
        <v>2.281277E-2</v>
      </c>
    </row>
    <row r="40" spans="1:5" x14ac:dyDescent="0.25">
      <c r="A40" s="54">
        <v>2025</v>
      </c>
      <c r="B40" s="53">
        <v>2.281277E-2</v>
      </c>
    </row>
    <row r="41" spans="1:5" x14ac:dyDescent="0.25">
      <c r="A41" s="54">
        <v>2026</v>
      </c>
      <c r="B41" s="53">
        <v>2.281277E-2</v>
      </c>
    </row>
    <row r="42" spans="1:5" x14ac:dyDescent="0.25">
      <c r="A42" s="54">
        <v>2027</v>
      </c>
      <c r="B42" s="53">
        <v>2.281277E-2</v>
      </c>
    </row>
    <row r="43" spans="1:5" x14ac:dyDescent="0.25">
      <c r="A43" s="54">
        <v>2028</v>
      </c>
      <c r="B43" s="53">
        <v>2.281277E-2</v>
      </c>
    </row>
    <row r="44" spans="1:5" x14ac:dyDescent="0.25">
      <c r="A44" s="54">
        <v>2029</v>
      </c>
      <c r="B44" s="53">
        <v>2.281277E-2</v>
      </c>
    </row>
    <row r="45" spans="1:5" x14ac:dyDescent="0.25">
      <c r="A45" s="54">
        <v>2030</v>
      </c>
      <c r="B45" s="53">
        <v>2.281277E-2</v>
      </c>
    </row>
    <row r="46" spans="1:5" x14ac:dyDescent="0.25">
      <c r="B46" s="53"/>
    </row>
    <row r="47" spans="1:5" x14ac:dyDescent="0.25">
      <c r="B47" s="53"/>
    </row>
    <row r="48" spans="1:5" x14ac:dyDescent="0.25">
      <c r="B48" s="53"/>
    </row>
    <row r="49" spans="2:2" x14ac:dyDescent="0.25">
      <c r="B49" s="53"/>
    </row>
    <row r="50" spans="2:2" x14ac:dyDescent="0.25">
      <c r="B50" s="53"/>
    </row>
    <row r="51" spans="2:2" x14ac:dyDescent="0.25">
      <c r="B51" s="53"/>
    </row>
    <row r="52" spans="2:2" x14ac:dyDescent="0.25">
      <c r="B52" s="5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ED04-E7D2-422E-AA01-BD77E1879851}">
  <dimension ref="A1:Y49"/>
  <sheetViews>
    <sheetView workbookViewId="0">
      <selection activeCell="J10" sqref="J10"/>
    </sheetView>
  </sheetViews>
  <sheetFormatPr defaultRowHeight="15" x14ac:dyDescent="0.25"/>
  <cols>
    <col min="1" max="1" width="22.85546875" bestFit="1" customWidth="1"/>
    <col min="2" max="5" width="10.85546875" bestFit="1" customWidth="1"/>
    <col min="6" max="6" width="22.140625" bestFit="1" customWidth="1"/>
    <col min="8" max="8" width="30.42578125" bestFit="1" customWidth="1"/>
  </cols>
  <sheetData>
    <row r="1" spans="1:25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</row>
    <row r="2" spans="1:25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 spans="1:25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</row>
    <row r="5" spans="1:25" ht="15.75" thickBot="1" x14ac:dyDescent="0.3">
      <c r="A5" s="56"/>
      <c r="B5" s="56"/>
      <c r="C5" s="56"/>
      <c r="D5" s="56"/>
      <c r="E5" s="56"/>
      <c r="F5" s="56"/>
      <c r="G5" s="56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ht="16.5" thickBot="1" x14ac:dyDescent="0.3">
      <c r="A6" s="59" t="s">
        <v>78</v>
      </c>
      <c r="B6" s="59">
        <v>2016</v>
      </c>
      <c r="C6" s="59">
        <v>2017</v>
      </c>
      <c r="D6" s="59">
        <v>2018</v>
      </c>
      <c r="E6" s="59">
        <v>2019</v>
      </c>
      <c r="F6" s="59">
        <v>2020</v>
      </c>
      <c r="G6" s="56"/>
      <c r="H6" s="182" t="s">
        <v>4933</v>
      </c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25">
      <c r="A7" s="57" t="s">
        <v>9</v>
      </c>
      <c r="B7" s="58">
        <v>2190</v>
      </c>
      <c r="C7" s="58">
        <v>2643</v>
      </c>
      <c r="D7" s="58">
        <v>3100</v>
      </c>
      <c r="E7" s="58">
        <v>3666</v>
      </c>
      <c r="F7" s="58">
        <v>3731</v>
      </c>
      <c r="G7" s="56"/>
      <c r="H7" s="183">
        <f>ABS(F7-'Rarita Economic'!$E$12)</f>
        <v>20132</v>
      </c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25">
      <c r="A8" s="57" t="s">
        <v>10</v>
      </c>
      <c r="B8" s="58">
        <v>46054</v>
      </c>
      <c r="C8" s="58">
        <v>48604</v>
      </c>
      <c r="D8" s="58">
        <v>53072</v>
      </c>
      <c r="E8" s="58">
        <v>52529</v>
      </c>
      <c r="F8" s="58">
        <v>52450</v>
      </c>
      <c r="G8" s="56"/>
      <c r="H8" s="183">
        <f>ABS(F8-'Rarita Economic'!$E$12)</f>
        <v>28587</v>
      </c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x14ac:dyDescent="0.25">
      <c r="A9" s="57" t="s">
        <v>11</v>
      </c>
      <c r="B9" s="58">
        <v>62050</v>
      </c>
      <c r="C9" s="58">
        <v>72082</v>
      </c>
      <c r="D9" s="58">
        <v>74544</v>
      </c>
      <c r="E9" s="58">
        <v>69010</v>
      </c>
      <c r="F9" s="58">
        <v>59329</v>
      </c>
      <c r="G9" s="56"/>
      <c r="H9" s="183">
        <f>ABS(F9-'Rarita Economic'!$E$12)</f>
        <v>35466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25">
      <c r="A10" s="57" t="s">
        <v>12</v>
      </c>
      <c r="B10" s="58">
        <v>31034</v>
      </c>
      <c r="C10" s="58">
        <v>30333</v>
      </c>
      <c r="D10" s="58">
        <v>32602</v>
      </c>
      <c r="E10" s="58">
        <v>31975</v>
      </c>
      <c r="F10" s="58">
        <v>30498</v>
      </c>
      <c r="G10" s="56"/>
      <c r="H10" s="183">
        <f>ABS(F10-'Rarita Economic'!$E$12)</f>
        <v>6635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x14ac:dyDescent="0.25">
      <c r="A11" s="57" t="s">
        <v>13</v>
      </c>
      <c r="B11" s="58">
        <v>37074</v>
      </c>
      <c r="C11" s="58">
        <v>38724</v>
      </c>
      <c r="D11" s="58">
        <v>41614</v>
      </c>
      <c r="E11" s="58">
        <v>40619</v>
      </c>
      <c r="F11" s="58">
        <v>39069</v>
      </c>
      <c r="G11" s="56"/>
      <c r="H11" s="183">
        <f>ABS(F11-'Rarita Economic'!$E$12)</f>
        <v>15206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x14ac:dyDescent="0.25">
      <c r="A12" s="57" t="s">
        <v>14</v>
      </c>
      <c r="B12" s="58">
        <v>8714</v>
      </c>
      <c r="C12" s="58">
        <v>10731</v>
      </c>
      <c r="D12" s="58">
        <v>11299</v>
      </c>
      <c r="E12" s="58">
        <v>11509</v>
      </c>
      <c r="F12" s="58">
        <v>10137</v>
      </c>
      <c r="G12" s="56"/>
      <c r="H12" s="183">
        <f>ABS(F12-'Rarita Economic'!$E$12)</f>
        <v>13726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</row>
    <row r="13" spans="1:25" x14ac:dyDescent="0.25">
      <c r="A13" s="57" t="s">
        <v>15</v>
      </c>
      <c r="B13" s="58">
        <v>42150</v>
      </c>
      <c r="C13" s="58">
        <v>44587</v>
      </c>
      <c r="D13" s="58">
        <v>47998</v>
      </c>
      <c r="E13" s="58">
        <v>46842</v>
      </c>
      <c r="F13" s="58">
        <v>46255</v>
      </c>
      <c r="G13" s="56"/>
      <c r="H13" s="183">
        <f>ABS(F13-'Rarita Economic'!$E$12)</f>
        <v>22392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spans="1:25" x14ac:dyDescent="0.25">
      <c r="A14" s="57" t="s">
        <v>16</v>
      </c>
      <c r="B14" s="58">
        <v>18594</v>
      </c>
      <c r="C14" s="58">
        <v>20657</v>
      </c>
      <c r="D14" s="58">
        <v>23443</v>
      </c>
      <c r="E14" s="58">
        <v>23684</v>
      </c>
      <c r="F14" s="58">
        <v>22955</v>
      </c>
      <c r="G14" s="56"/>
      <c r="H14" s="183">
        <f>ABS(F14-'Rarita Economic'!$E$12)</f>
        <v>908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25">
      <c r="A15" s="57" t="s">
        <v>17</v>
      </c>
      <c r="B15" s="58">
        <v>45322</v>
      </c>
      <c r="C15" s="58">
        <v>47359</v>
      </c>
      <c r="D15" s="58">
        <v>51513</v>
      </c>
      <c r="E15" s="58">
        <v>50165</v>
      </c>
      <c r="F15" s="58">
        <v>48635</v>
      </c>
      <c r="G15" s="56"/>
      <c r="H15" s="183">
        <f>ABS(F15-'Rarita Economic'!$E$12)</f>
        <v>24772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x14ac:dyDescent="0.25">
      <c r="A16" s="57" t="s">
        <v>18</v>
      </c>
      <c r="B16" s="58">
        <v>19998</v>
      </c>
      <c r="C16" s="58">
        <v>21459</v>
      </c>
      <c r="D16" s="58">
        <v>23575</v>
      </c>
      <c r="E16" s="58">
        <v>23354</v>
      </c>
      <c r="F16" s="58">
        <v>22198</v>
      </c>
      <c r="G16" s="56"/>
      <c r="H16" s="183">
        <f>ABS(F16-'Rarita Economic'!$E$12)</f>
        <v>1665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25">
      <c r="A17" s="57" t="s">
        <v>19</v>
      </c>
      <c r="B17" s="58">
        <v>12540</v>
      </c>
      <c r="C17" s="58">
        <v>13643</v>
      </c>
      <c r="D17" s="58">
        <v>15243</v>
      </c>
      <c r="E17" s="58">
        <v>15327</v>
      </c>
      <c r="F17" s="58">
        <v>14148</v>
      </c>
      <c r="G17" s="56"/>
      <c r="H17" s="183">
        <f>ABS(F17-'Rarita Economic'!$E$12)</f>
        <v>9715</v>
      </c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x14ac:dyDescent="0.25">
      <c r="A18" s="57" t="s">
        <v>20</v>
      </c>
      <c r="B18" s="58">
        <v>54719</v>
      </c>
      <c r="C18" s="58">
        <v>57668</v>
      </c>
      <c r="D18" s="58">
        <v>61654</v>
      </c>
      <c r="E18" s="58">
        <v>59836</v>
      </c>
      <c r="F18" s="58">
        <v>61124</v>
      </c>
      <c r="G18" s="56"/>
      <c r="H18" s="183">
        <f>ABS(F18-'Rarita Economic'!$E$12)</f>
        <v>37261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x14ac:dyDescent="0.25">
      <c r="A19" s="57" t="s">
        <v>21</v>
      </c>
      <c r="B19" s="58">
        <v>26532</v>
      </c>
      <c r="C19" s="58">
        <v>28129</v>
      </c>
      <c r="D19" s="58">
        <v>30380</v>
      </c>
      <c r="E19" s="58">
        <v>29585</v>
      </c>
      <c r="F19" s="58">
        <v>27090</v>
      </c>
      <c r="G19" s="56"/>
      <c r="H19" s="183">
        <f>ABS(F19-'Rarita Economic'!$E$12)</f>
        <v>3227</v>
      </c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x14ac:dyDescent="0.25">
      <c r="A20" s="57" t="s">
        <v>22</v>
      </c>
      <c r="B20" s="58">
        <v>12460</v>
      </c>
      <c r="C20" s="58">
        <v>13879</v>
      </c>
      <c r="D20" s="58">
        <v>15484</v>
      </c>
      <c r="E20" s="58">
        <v>15748</v>
      </c>
      <c r="F20" s="58">
        <v>15737</v>
      </c>
      <c r="G20" s="56"/>
      <c r="H20" s="183">
        <f>ABS(F20-'Rarita Economic'!$E$12)</f>
        <v>8126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x14ac:dyDescent="0.25">
      <c r="A21" s="57" t="s">
        <v>23</v>
      </c>
      <c r="B21" s="58">
        <v>42473</v>
      </c>
      <c r="C21" s="58">
        <v>41720</v>
      </c>
      <c r="D21" s="58">
        <v>44504</v>
      </c>
      <c r="E21" s="58">
        <v>43969</v>
      </c>
      <c r="F21" s="58">
        <v>41965</v>
      </c>
      <c r="G21" s="56"/>
      <c r="H21" s="183">
        <f>ABS(F21-'Rarita Economic'!$E$12)</f>
        <v>18102</v>
      </c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25">
      <c r="A22" s="57" t="s">
        <v>24</v>
      </c>
      <c r="B22" s="58">
        <v>83156</v>
      </c>
      <c r="C22" s="58">
        <v>83435</v>
      </c>
      <c r="D22" s="58">
        <v>86475</v>
      </c>
      <c r="E22" s="58">
        <v>85420</v>
      </c>
      <c r="F22" s="58">
        <v>87184</v>
      </c>
      <c r="G22" s="56"/>
      <c r="H22" s="183">
        <f>ABS(F22-'Rarita Economic'!$E$12)</f>
        <v>63321</v>
      </c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x14ac:dyDescent="0.25">
      <c r="A23" s="57" t="s">
        <v>26</v>
      </c>
      <c r="B23" s="58">
        <v>30971</v>
      </c>
      <c r="C23" s="58">
        <v>32359</v>
      </c>
      <c r="D23" s="58">
        <v>34640</v>
      </c>
      <c r="E23" s="58">
        <v>33675</v>
      </c>
      <c r="F23" s="58">
        <v>31746</v>
      </c>
      <c r="G23" s="56"/>
      <c r="H23" s="183">
        <f>ABS(F23-'Rarita Economic'!$E$12)</f>
        <v>7883</v>
      </c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x14ac:dyDescent="0.25">
      <c r="A24" s="57" t="s">
        <v>27</v>
      </c>
      <c r="B24" s="58">
        <v>42026</v>
      </c>
      <c r="C24" s="58">
        <v>44133</v>
      </c>
      <c r="D24" s="58">
        <v>47567</v>
      </c>
      <c r="E24" s="58">
        <v>46638</v>
      </c>
      <c r="F24" s="58">
        <v>45205</v>
      </c>
      <c r="G24" s="56"/>
      <c r="H24" s="183">
        <f>ABS(F24-'Rarita Economic'!$E$12)</f>
        <v>21342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25">
      <c r="A25" s="57" t="s">
        <v>28</v>
      </c>
      <c r="B25" s="58">
        <v>5000</v>
      </c>
      <c r="C25" s="58">
        <v>5400</v>
      </c>
      <c r="D25" s="58">
        <v>6076</v>
      </c>
      <c r="E25" s="58">
        <v>6126</v>
      </c>
      <c r="F25" s="58">
        <v>6086</v>
      </c>
      <c r="G25" s="56"/>
      <c r="H25" s="183">
        <f>ABS(F25-'Rarita Economic'!$E$12)</f>
        <v>17777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ht="15.75" thickBot="1" x14ac:dyDescent="0.3">
      <c r="A26" s="57" t="s">
        <v>29</v>
      </c>
      <c r="B26" s="58">
        <v>52017</v>
      </c>
      <c r="C26" s="58">
        <v>53845</v>
      </c>
      <c r="D26" s="58">
        <v>54644</v>
      </c>
      <c r="E26" s="58">
        <v>51991</v>
      </c>
      <c r="F26" s="58">
        <v>52327</v>
      </c>
      <c r="G26" s="56"/>
      <c r="H26" s="184">
        <f>ABS(F26-'Rarita Economic'!$E$12)</f>
        <v>28464</v>
      </c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x14ac:dyDescent="0.25"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9" spans="1:25" ht="15.75" x14ac:dyDescent="0.25">
      <c r="A29" s="75" t="s">
        <v>78</v>
      </c>
      <c r="B29" s="75" t="s">
        <v>3736</v>
      </c>
      <c r="C29" s="75" t="s">
        <v>3737</v>
      </c>
      <c r="D29" s="75" t="s">
        <v>3738</v>
      </c>
      <c r="E29" s="75" t="s">
        <v>3739</v>
      </c>
      <c r="F29" s="75" t="s">
        <v>3757</v>
      </c>
    </row>
    <row r="30" spans="1:25" x14ac:dyDescent="0.25">
      <c r="A30" s="74" t="s">
        <v>9</v>
      </c>
      <c r="B30">
        <f>C7/B7</f>
        <v>1.2068493150684931</v>
      </c>
      <c r="C30" s="73">
        <f t="shared" ref="C30:E30" si="0">D7/C7</f>
        <v>1.1729095724555429</v>
      </c>
      <c r="D30" s="73">
        <f t="shared" si="0"/>
        <v>1.1825806451612904</v>
      </c>
      <c r="E30" s="73">
        <f t="shared" si="0"/>
        <v>1.0177304964539007</v>
      </c>
      <c r="F30">
        <f>AVERAGE(B30:E30)</f>
        <v>1.1450175072848068</v>
      </c>
    </row>
    <row r="31" spans="1:25" x14ac:dyDescent="0.25">
      <c r="A31" s="74" t="s">
        <v>10</v>
      </c>
      <c r="B31" s="73">
        <f t="shared" ref="B31:E49" si="1">C8/B8</f>
        <v>1.0553697832978677</v>
      </c>
      <c r="C31" s="73">
        <f t="shared" si="1"/>
        <v>1.091926590404082</v>
      </c>
      <c r="D31" s="73">
        <f t="shared" si="1"/>
        <v>0.98976861621947543</v>
      </c>
      <c r="E31" s="73">
        <f t="shared" si="1"/>
        <v>0.99849606883816555</v>
      </c>
      <c r="F31" s="73">
        <f>AVERAGE(B31:E31)</f>
        <v>1.0338902646898978</v>
      </c>
    </row>
    <row r="32" spans="1:25" x14ac:dyDescent="0.25">
      <c r="A32" s="74" t="s">
        <v>11</v>
      </c>
      <c r="B32" s="73">
        <f t="shared" si="1"/>
        <v>1.161676067687349</v>
      </c>
      <c r="C32" s="73">
        <f t="shared" si="1"/>
        <v>1.0341555450736661</v>
      </c>
      <c r="D32" s="73">
        <f t="shared" si="1"/>
        <v>0.92576196608714312</v>
      </c>
      <c r="E32" s="73">
        <f t="shared" si="1"/>
        <v>0.85971598319084186</v>
      </c>
      <c r="F32" s="73">
        <f t="shared" ref="F32:F49" si="2">AVERAGE(B32:E32)</f>
        <v>0.99532739050975017</v>
      </c>
    </row>
    <row r="33" spans="1:6" x14ac:dyDescent="0.25">
      <c r="A33" s="74" t="s">
        <v>12</v>
      </c>
      <c r="B33" s="73">
        <f t="shared" si="1"/>
        <v>0.9774118708513243</v>
      </c>
      <c r="C33" s="73">
        <f t="shared" ref="C33:E33" si="3">D10/C10</f>
        <v>1.0748030198134046</v>
      </c>
      <c r="D33" s="73">
        <f t="shared" si="3"/>
        <v>0.98076805103981346</v>
      </c>
      <c r="E33" s="73">
        <f t="shared" si="3"/>
        <v>0.95380766223612201</v>
      </c>
      <c r="F33" s="73">
        <f t="shared" si="2"/>
        <v>0.99669765098516616</v>
      </c>
    </row>
    <row r="34" spans="1:6" x14ac:dyDescent="0.25">
      <c r="A34" s="74" t="s">
        <v>13</v>
      </c>
      <c r="B34" s="73">
        <f t="shared" si="1"/>
        <v>1.044505583427739</v>
      </c>
      <c r="C34" s="73">
        <f t="shared" ref="C34:E34" si="4">D11/C11</f>
        <v>1.0746307199669456</v>
      </c>
      <c r="D34" s="73">
        <f t="shared" si="4"/>
        <v>0.97608977747873316</v>
      </c>
      <c r="E34" s="73">
        <f t="shared" si="4"/>
        <v>0.96184051798419457</v>
      </c>
      <c r="F34" s="73">
        <f t="shared" si="2"/>
        <v>1.0142666497144031</v>
      </c>
    </row>
    <row r="35" spans="1:6" x14ac:dyDescent="0.25">
      <c r="A35" s="74" t="s">
        <v>14</v>
      </c>
      <c r="B35" s="73">
        <f t="shared" si="1"/>
        <v>1.2314666054624741</v>
      </c>
      <c r="C35" s="73">
        <f t="shared" ref="C35:E35" si="5">D12/C12</f>
        <v>1.0529307613456342</v>
      </c>
      <c r="D35" s="73">
        <f t="shared" si="5"/>
        <v>1.0185857155500486</v>
      </c>
      <c r="E35" s="73">
        <f t="shared" si="5"/>
        <v>0.88078894777999828</v>
      </c>
      <c r="F35" s="73">
        <f t="shared" si="2"/>
        <v>1.0459430075345388</v>
      </c>
    </row>
    <row r="36" spans="1:6" x14ac:dyDescent="0.25">
      <c r="A36" s="74" t="s">
        <v>15</v>
      </c>
      <c r="B36" s="73">
        <f t="shared" si="1"/>
        <v>1.0578173190984579</v>
      </c>
      <c r="C36" s="73">
        <f t="shared" ref="C36:E36" si="6">D13/C13</f>
        <v>1.0765021194518583</v>
      </c>
      <c r="D36" s="73">
        <f t="shared" si="6"/>
        <v>0.97591566315263134</v>
      </c>
      <c r="E36" s="73">
        <f t="shared" si="6"/>
        <v>0.98746851116519363</v>
      </c>
      <c r="F36" s="73">
        <f t="shared" si="2"/>
        <v>1.0244259032170353</v>
      </c>
    </row>
    <row r="37" spans="1:6" x14ac:dyDescent="0.25">
      <c r="A37" s="74" t="s">
        <v>16</v>
      </c>
      <c r="B37" s="73">
        <f t="shared" si="1"/>
        <v>1.1109497687426051</v>
      </c>
      <c r="C37" s="73">
        <f t="shared" ref="C37:E37" si="7">D14/C14</f>
        <v>1.1348695357505931</v>
      </c>
      <c r="D37" s="73">
        <f t="shared" si="7"/>
        <v>1.0102802542336731</v>
      </c>
      <c r="E37" s="73">
        <f t="shared" si="7"/>
        <v>0.96921972639756793</v>
      </c>
      <c r="F37" s="73">
        <f t="shared" si="2"/>
        <v>1.0563298212811099</v>
      </c>
    </row>
    <row r="38" spans="1:6" x14ac:dyDescent="0.25">
      <c r="A38" s="74" t="s">
        <v>17</v>
      </c>
      <c r="B38" s="73">
        <f t="shared" si="1"/>
        <v>1.0449450597943604</v>
      </c>
      <c r="C38" s="73">
        <f t="shared" ref="C38:E38" si="8">D15/C15</f>
        <v>1.0877130006968052</v>
      </c>
      <c r="D38" s="73">
        <f t="shared" si="8"/>
        <v>0.9738318482713102</v>
      </c>
      <c r="E38" s="73">
        <f t="shared" si="8"/>
        <v>0.96950064786205525</v>
      </c>
      <c r="F38" s="73">
        <f t="shared" si="2"/>
        <v>1.0189976391561328</v>
      </c>
    </row>
    <row r="39" spans="1:6" x14ac:dyDescent="0.25">
      <c r="A39" s="74" t="s">
        <v>18</v>
      </c>
      <c r="B39" s="73">
        <f t="shared" si="1"/>
        <v>1.073057305730573</v>
      </c>
      <c r="C39" s="73">
        <f t="shared" ref="C39:E39" si="9">D16/C16</f>
        <v>1.0986066452304395</v>
      </c>
      <c r="D39" s="73">
        <f t="shared" si="9"/>
        <v>0.99062566277836694</v>
      </c>
      <c r="E39" s="73">
        <f t="shared" si="9"/>
        <v>0.95050098484199708</v>
      </c>
      <c r="F39" s="73">
        <f t="shared" si="2"/>
        <v>1.0281976496453442</v>
      </c>
    </row>
    <row r="40" spans="1:6" x14ac:dyDescent="0.25">
      <c r="A40" s="74" t="s">
        <v>19</v>
      </c>
      <c r="B40" s="73">
        <f t="shared" si="1"/>
        <v>1.0879585326953749</v>
      </c>
      <c r="C40" s="73">
        <f t="shared" ref="C40:E40" si="10">D17/C17</f>
        <v>1.1172762588873415</v>
      </c>
      <c r="D40" s="73">
        <f t="shared" si="10"/>
        <v>1.0055107262349932</v>
      </c>
      <c r="E40" s="73">
        <f t="shared" si="10"/>
        <v>0.92307692307692313</v>
      </c>
      <c r="F40" s="73">
        <f t="shared" si="2"/>
        <v>1.0334556102236583</v>
      </c>
    </row>
    <row r="41" spans="1:6" x14ac:dyDescent="0.25">
      <c r="A41" s="74" t="s">
        <v>20</v>
      </c>
      <c r="B41" s="73">
        <f t="shared" si="1"/>
        <v>1.0538935287560081</v>
      </c>
      <c r="C41" s="73">
        <f t="shared" ref="C41:E41" si="11">D18/C18</f>
        <v>1.0691197891378235</v>
      </c>
      <c r="D41" s="73">
        <f t="shared" si="11"/>
        <v>0.97051286210140464</v>
      </c>
      <c r="E41" s="73">
        <f t="shared" si="11"/>
        <v>1.0215255030416472</v>
      </c>
      <c r="F41" s="73">
        <f t="shared" si="2"/>
        <v>1.0287629207592208</v>
      </c>
    </row>
    <row r="42" spans="1:6" x14ac:dyDescent="0.25">
      <c r="A42" s="74" t="s">
        <v>21</v>
      </c>
      <c r="B42" s="73">
        <f t="shared" si="1"/>
        <v>1.0601914669078849</v>
      </c>
      <c r="C42" s="73">
        <f t="shared" ref="C42:E42" si="12">D19/C19</f>
        <v>1.0800241743396495</v>
      </c>
      <c r="D42" s="73">
        <f t="shared" si="12"/>
        <v>0.97383146807109944</v>
      </c>
      <c r="E42" s="73">
        <f t="shared" si="12"/>
        <v>0.91566672300152108</v>
      </c>
      <c r="F42" s="73">
        <f t="shared" si="2"/>
        <v>1.0074284580800388</v>
      </c>
    </row>
    <row r="43" spans="1:6" x14ac:dyDescent="0.25">
      <c r="A43" s="74" t="s">
        <v>22</v>
      </c>
      <c r="B43" s="73">
        <f t="shared" si="1"/>
        <v>1.1138844301765649</v>
      </c>
      <c r="C43" s="73">
        <f t="shared" ref="C43:E43" si="13">D20/C20</f>
        <v>1.1156423373441891</v>
      </c>
      <c r="D43" s="73">
        <f t="shared" si="13"/>
        <v>1.0170498579178506</v>
      </c>
      <c r="E43" s="73">
        <f t="shared" si="13"/>
        <v>0.99930149860299722</v>
      </c>
      <c r="F43" s="73">
        <f t="shared" si="2"/>
        <v>1.0614695310104005</v>
      </c>
    </row>
    <row r="44" spans="1:6" x14ac:dyDescent="0.25">
      <c r="A44" s="74" t="s">
        <v>23</v>
      </c>
      <c r="B44" s="73">
        <f t="shared" si="1"/>
        <v>0.98227108986885792</v>
      </c>
      <c r="C44" s="73">
        <f t="shared" ref="C44:E44" si="14">D21/C21</f>
        <v>1.0667305848513902</v>
      </c>
      <c r="D44" s="73">
        <f t="shared" si="14"/>
        <v>0.98797860866438969</v>
      </c>
      <c r="E44" s="73">
        <f t="shared" si="14"/>
        <v>0.9544224339875822</v>
      </c>
      <c r="F44" s="73">
        <f t="shared" si="2"/>
        <v>0.99785067934305505</v>
      </c>
    </row>
    <row r="45" spans="1:6" x14ac:dyDescent="0.25">
      <c r="A45" s="74" t="s">
        <v>24</v>
      </c>
      <c r="B45" s="73">
        <f t="shared" si="1"/>
        <v>1.003355139737361</v>
      </c>
      <c r="C45" s="73">
        <f t="shared" ref="C45:E45" si="15">D22/C22</f>
        <v>1.0364355486306707</v>
      </c>
      <c r="D45" s="73">
        <f t="shared" si="15"/>
        <v>0.98779994217982081</v>
      </c>
      <c r="E45" s="73">
        <f t="shared" si="15"/>
        <v>1.020650901428237</v>
      </c>
      <c r="F45" s="73">
        <f t="shared" si="2"/>
        <v>1.0120603829940225</v>
      </c>
    </row>
    <row r="46" spans="1:6" x14ac:dyDescent="0.25">
      <c r="A46" s="74" t="s">
        <v>26</v>
      </c>
      <c r="B46" s="73">
        <f t="shared" si="1"/>
        <v>1.0448161183042202</v>
      </c>
      <c r="C46" s="73">
        <f t="shared" ref="C46:E46" si="16">D23/C23</f>
        <v>1.0704904354275473</v>
      </c>
      <c r="D46" s="73">
        <f t="shared" si="16"/>
        <v>0.97214203233256347</v>
      </c>
      <c r="E46" s="73">
        <f t="shared" si="16"/>
        <v>0.94271714922048999</v>
      </c>
      <c r="F46" s="73">
        <f t="shared" si="2"/>
        <v>1.0075414338212052</v>
      </c>
    </row>
    <row r="47" spans="1:6" x14ac:dyDescent="0.25">
      <c r="A47" s="74" t="s">
        <v>27</v>
      </c>
      <c r="B47" s="73">
        <f t="shared" si="1"/>
        <v>1.0501356303240852</v>
      </c>
      <c r="C47" s="73">
        <f t="shared" ref="C47:E47" si="17">D24/C24</f>
        <v>1.0778102553644664</v>
      </c>
      <c r="D47" s="73">
        <f t="shared" si="17"/>
        <v>0.98046965333109093</v>
      </c>
      <c r="E47" s="73">
        <f t="shared" si="17"/>
        <v>0.96927398258930486</v>
      </c>
      <c r="F47" s="73">
        <f t="shared" si="2"/>
        <v>1.0194223804022369</v>
      </c>
    </row>
    <row r="48" spans="1:6" x14ac:dyDescent="0.25">
      <c r="A48" s="74" t="s">
        <v>28</v>
      </c>
      <c r="B48" s="73">
        <f t="shared" si="1"/>
        <v>1.08</v>
      </c>
      <c r="C48" s="73">
        <f t="shared" ref="C48:E48" si="18">D25/C25</f>
        <v>1.1251851851851853</v>
      </c>
      <c r="D48" s="73">
        <f t="shared" si="18"/>
        <v>1.0082290980908493</v>
      </c>
      <c r="E48" s="73">
        <f t="shared" si="18"/>
        <v>0.99347045380346066</v>
      </c>
      <c r="F48" s="73">
        <f t="shared" si="2"/>
        <v>1.0517211842698739</v>
      </c>
    </row>
    <row r="49" spans="1:6" x14ac:dyDescent="0.25">
      <c r="A49" s="74" t="s">
        <v>29</v>
      </c>
      <c r="B49" s="73">
        <f t="shared" si="1"/>
        <v>1.0351423573062652</v>
      </c>
      <c r="C49" s="73">
        <f t="shared" ref="C49:E49" si="19">D26/C26</f>
        <v>1.0148388894047731</v>
      </c>
      <c r="D49" s="73">
        <f t="shared" si="19"/>
        <v>0.95144938145084545</v>
      </c>
      <c r="E49" s="73">
        <f t="shared" si="19"/>
        <v>1.0064626569983266</v>
      </c>
      <c r="F49" s="73">
        <f t="shared" si="2"/>
        <v>1.0019733212900526</v>
      </c>
    </row>
  </sheetData>
  <conditionalFormatting sqref="H7:H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F9E7-782C-4881-8B08-6266CC1698F5}">
  <dimension ref="A2:E26"/>
  <sheetViews>
    <sheetView workbookViewId="0">
      <selection activeCell="L27" sqref="L27"/>
    </sheetView>
  </sheetViews>
  <sheetFormatPr defaultRowHeight="15" x14ac:dyDescent="0.25"/>
  <cols>
    <col min="1" max="2" width="22.85546875" bestFit="1" customWidth="1"/>
    <col min="4" max="5" width="22.85546875" bestFit="1" customWidth="1"/>
  </cols>
  <sheetData>
    <row r="2" spans="1:5" ht="31.5" x14ac:dyDescent="0.25">
      <c r="A2" s="80" t="s">
        <v>78</v>
      </c>
      <c r="B2" s="62" t="s">
        <v>79</v>
      </c>
      <c r="C2" s="63"/>
      <c r="D2" s="64" t="s">
        <v>78</v>
      </c>
      <c r="E2" s="62" t="s">
        <v>80</v>
      </c>
    </row>
    <row r="3" spans="1:5" x14ac:dyDescent="0.25">
      <c r="A3" s="65" t="s">
        <v>13</v>
      </c>
      <c r="B3" s="66">
        <v>1</v>
      </c>
      <c r="D3" s="65" t="s">
        <v>26</v>
      </c>
      <c r="E3" s="66">
        <v>1</v>
      </c>
    </row>
    <row r="4" spans="1:5" x14ac:dyDescent="0.25">
      <c r="A4" s="65" t="s">
        <v>21</v>
      </c>
      <c r="B4" s="66">
        <v>2</v>
      </c>
      <c r="D4" s="65" t="s">
        <v>23</v>
      </c>
      <c r="E4" s="66">
        <v>2</v>
      </c>
    </row>
    <row r="5" spans="1:5" x14ac:dyDescent="0.25">
      <c r="A5" s="65" t="s">
        <v>26</v>
      </c>
      <c r="B5" s="66">
        <v>3</v>
      </c>
      <c r="D5" s="65" t="s">
        <v>21</v>
      </c>
      <c r="E5" s="66">
        <v>3</v>
      </c>
    </row>
    <row r="6" spans="1:5" x14ac:dyDescent="0.25">
      <c r="A6" s="65" t="s">
        <v>27</v>
      </c>
      <c r="B6" s="66">
        <v>4</v>
      </c>
      <c r="D6" s="65" t="s">
        <v>20</v>
      </c>
      <c r="E6" s="66">
        <v>4</v>
      </c>
    </row>
    <row r="7" spans="1:5" x14ac:dyDescent="0.25">
      <c r="A7" s="65" t="s">
        <v>18</v>
      </c>
      <c r="B7" s="66">
        <v>5</v>
      </c>
      <c r="D7" s="65" t="s">
        <v>24</v>
      </c>
      <c r="E7" s="66">
        <v>5</v>
      </c>
    </row>
    <row r="8" spans="1:5" x14ac:dyDescent="0.25">
      <c r="A8" s="65" t="s">
        <v>10</v>
      </c>
      <c r="B8" s="66">
        <v>6</v>
      </c>
      <c r="D8" s="65" t="s">
        <v>27</v>
      </c>
      <c r="E8" s="66">
        <v>6</v>
      </c>
    </row>
    <row r="9" spans="1:5" x14ac:dyDescent="0.25">
      <c r="A9" s="65" t="s">
        <v>20</v>
      </c>
      <c r="B9" s="66">
        <v>7</v>
      </c>
      <c r="D9" s="65" t="s">
        <v>16</v>
      </c>
      <c r="E9" s="66">
        <v>7</v>
      </c>
    </row>
    <row r="10" spans="1:5" x14ac:dyDescent="0.25">
      <c r="A10" s="65" t="s">
        <v>23</v>
      </c>
      <c r="B10" s="66">
        <v>8</v>
      </c>
      <c r="D10" s="65" t="s">
        <v>9</v>
      </c>
      <c r="E10" s="66">
        <v>8</v>
      </c>
    </row>
    <row r="11" spans="1:5" x14ac:dyDescent="0.25">
      <c r="A11" s="65" t="s">
        <v>15</v>
      </c>
      <c r="B11" s="66">
        <v>9</v>
      </c>
      <c r="D11" s="65" t="s">
        <v>13</v>
      </c>
      <c r="E11" s="66">
        <v>9</v>
      </c>
    </row>
    <row r="12" spans="1:5" x14ac:dyDescent="0.25">
      <c r="A12" s="65" t="s">
        <v>22</v>
      </c>
      <c r="B12" s="66">
        <v>10</v>
      </c>
      <c r="D12" s="65" t="s">
        <v>17</v>
      </c>
      <c r="E12" s="66">
        <v>10</v>
      </c>
    </row>
    <row r="13" spans="1:5" x14ac:dyDescent="0.25">
      <c r="A13" s="65" t="s">
        <v>24</v>
      </c>
      <c r="B13" s="66">
        <v>11</v>
      </c>
      <c r="D13" s="65" t="s">
        <v>18</v>
      </c>
      <c r="E13" s="66">
        <v>11</v>
      </c>
    </row>
    <row r="14" spans="1:5" x14ac:dyDescent="0.25">
      <c r="A14" s="65" t="s">
        <v>19</v>
      </c>
      <c r="B14" s="66">
        <v>12</v>
      </c>
      <c r="D14" s="65" t="s">
        <v>29</v>
      </c>
      <c r="E14" s="66">
        <v>12</v>
      </c>
    </row>
    <row r="15" spans="1:5" x14ac:dyDescent="0.25">
      <c r="A15" s="65" t="s">
        <v>29</v>
      </c>
      <c r="B15" s="66">
        <v>13</v>
      </c>
      <c r="D15" s="65" t="s">
        <v>19</v>
      </c>
      <c r="E15" s="66">
        <v>13</v>
      </c>
    </row>
    <row r="16" spans="1:5" x14ac:dyDescent="0.25">
      <c r="A16" s="65" t="s">
        <v>9</v>
      </c>
      <c r="B16" s="66">
        <v>14</v>
      </c>
      <c r="D16" s="65" t="s">
        <v>15</v>
      </c>
      <c r="E16" s="66">
        <v>14</v>
      </c>
    </row>
    <row r="17" spans="1:5" x14ac:dyDescent="0.25">
      <c r="A17" s="65" t="s">
        <v>28</v>
      </c>
      <c r="B17" s="66">
        <v>15</v>
      </c>
      <c r="D17" s="65" t="s">
        <v>10</v>
      </c>
      <c r="E17" s="66">
        <v>15</v>
      </c>
    </row>
    <row r="18" spans="1:5" x14ac:dyDescent="0.25">
      <c r="A18" s="65" t="s">
        <v>11</v>
      </c>
      <c r="B18" s="66">
        <v>16</v>
      </c>
      <c r="D18" s="65" t="s">
        <v>12</v>
      </c>
      <c r="E18" s="66">
        <v>16</v>
      </c>
    </row>
    <row r="19" spans="1:5" x14ac:dyDescent="0.25">
      <c r="A19" s="61"/>
      <c r="B19" s="61"/>
      <c r="C19" s="61"/>
      <c r="D19" s="65" t="s">
        <v>81</v>
      </c>
      <c r="E19" s="66">
        <v>17</v>
      </c>
    </row>
    <row r="20" spans="1:5" x14ac:dyDescent="0.25">
      <c r="A20" s="61"/>
      <c r="B20" s="61"/>
      <c r="C20" s="61"/>
      <c r="D20" s="65" t="s">
        <v>82</v>
      </c>
      <c r="E20" s="66">
        <v>18</v>
      </c>
    </row>
    <row r="21" spans="1:5" x14ac:dyDescent="0.25">
      <c r="A21" s="61"/>
      <c r="B21" s="61"/>
      <c r="C21" s="61"/>
      <c r="D21" s="65" t="s">
        <v>14</v>
      </c>
      <c r="E21" s="66">
        <v>19</v>
      </c>
    </row>
    <row r="22" spans="1:5" x14ac:dyDescent="0.25">
      <c r="A22" s="61"/>
      <c r="B22" s="61"/>
      <c r="C22" s="61"/>
      <c r="D22" s="65" t="s">
        <v>83</v>
      </c>
      <c r="E22" s="66">
        <v>20</v>
      </c>
    </row>
    <row r="23" spans="1:5" x14ac:dyDescent="0.25">
      <c r="A23" s="61"/>
      <c r="B23" s="61"/>
      <c r="C23" s="61"/>
      <c r="D23" s="65" t="s">
        <v>84</v>
      </c>
      <c r="E23" s="66">
        <v>21</v>
      </c>
    </row>
    <row r="24" spans="1:5" x14ac:dyDescent="0.25">
      <c r="B24" s="60"/>
      <c r="C24" s="60"/>
      <c r="D24" s="65" t="s">
        <v>22</v>
      </c>
      <c r="E24" s="66">
        <v>22</v>
      </c>
    </row>
    <row r="25" spans="1:5" x14ac:dyDescent="0.25">
      <c r="B25" s="60"/>
      <c r="C25" s="60"/>
      <c r="D25" s="65" t="s">
        <v>85</v>
      </c>
      <c r="E25" s="66">
        <v>23</v>
      </c>
    </row>
    <row r="26" spans="1:5" x14ac:dyDescent="0.25">
      <c r="B26" s="60"/>
      <c r="C26" s="60"/>
      <c r="D26" s="65" t="s">
        <v>86</v>
      </c>
      <c r="E26" s="66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D809-0DA3-499C-870A-CC639E9D564B}">
  <dimension ref="A1:F2733"/>
  <sheetViews>
    <sheetView topLeftCell="A2696" workbookViewId="0">
      <selection activeCell="A2" sqref="A2"/>
    </sheetView>
  </sheetViews>
  <sheetFormatPr defaultRowHeight="15" x14ac:dyDescent="0.25"/>
  <cols>
    <col min="1" max="1" width="19.42578125" bestFit="1" customWidth="1"/>
    <col min="2" max="2" width="10" customWidth="1"/>
    <col min="3" max="3" width="23.28515625" bestFit="1" customWidth="1"/>
    <col min="4" max="4" width="31.140625" bestFit="1" customWidth="1"/>
    <col min="5" max="5" width="11.140625" customWidth="1"/>
    <col min="6" max="6" width="20.5703125" customWidth="1"/>
  </cols>
  <sheetData>
    <row r="1" spans="1:6" ht="15.75" x14ac:dyDescent="0.25">
      <c r="A1" s="68" t="s">
        <v>87</v>
      </c>
      <c r="B1" s="69" t="s">
        <v>88</v>
      </c>
      <c r="C1" s="69" t="s">
        <v>89</v>
      </c>
      <c r="D1" s="69" t="s">
        <v>78</v>
      </c>
      <c r="E1" s="69" t="s">
        <v>90</v>
      </c>
      <c r="F1" s="69" t="s">
        <v>91</v>
      </c>
    </row>
    <row r="2" spans="1:6" x14ac:dyDescent="0.25">
      <c r="A2" s="67" t="s">
        <v>92</v>
      </c>
      <c r="B2" s="70" t="s">
        <v>93</v>
      </c>
      <c r="C2" s="71" t="s">
        <v>94</v>
      </c>
      <c r="D2" s="71" t="s">
        <v>95</v>
      </c>
      <c r="E2" s="70" t="s">
        <v>96</v>
      </c>
      <c r="F2" s="72">
        <v>25480000</v>
      </c>
    </row>
    <row r="3" spans="1:6" x14ac:dyDescent="0.25">
      <c r="A3" s="67" t="s">
        <v>97</v>
      </c>
      <c r="B3" s="70" t="s">
        <v>93</v>
      </c>
      <c r="C3" s="71" t="s">
        <v>94</v>
      </c>
      <c r="D3" s="71" t="s">
        <v>13</v>
      </c>
      <c r="E3" s="70" t="s">
        <v>96</v>
      </c>
      <c r="F3" s="72">
        <v>9950000</v>
      </c>
    </row>
    <row r="4" spans="1:6" x14ac:dyDescent="0.25">
      <c r="A4" s="67" t="s">
        <v>98</v>
      </c>
      <c r="B4" s="70" t="s">
        <v>93</v>
      </c>
      <c r="C4" s="71" t="s">
        <v>94</v>
      </c>
      <c r="D4" s="71" t="s">
        <v>99</v>
      </c>
      <c r="E4" s="70" t="s">
        <v>96</v>
      </c>
      <c r="F4" s="72">
        <v>26500000</v>
      </c>
    </row>
    <row r="5" spans="1:6" x14ac:dyDescent="0.25">
      <c r="A5" s="67" t="s">
        <v>100</v>
      </c>
      <c r="B5" s="70" t="s">
        <v>93</v>
      </c>
      <c r="C5" s="71" t="s">
        <v>94</v>
      </c>
      <c r="D5" s="71" t="s">
        <v>101</v>
      </c>
      <c r="E5" s="70" t="s">
        <v>96</v>
      </c>
      <c r="F5" s="72">
        <v>25530000</v>
      </c>
    </row>
    <row r="6" spans="1:6" x14ac:dyDescent="0.25">
      <c r="A6" s="67" t="s">
        <v>102</v>
      </c>
      <c r="B6" s="70" t="s">
        <v>93</v>
      </c>
      <c r="C6" s="71" t="s">
        <v>94</v>
      </c>
      <c r="D6" s="71" t="s">
        <v>23</v>
      </c>
      <c r="E6" s="70" t="s">
        <v>96</v>
      </c>
      <c r="F6" s="72">
        <v>9510000</v>
      </c>
    </row>
    <row r="7" spans="1:6" x14ac:dyDescent="0.25">
      <c r="A7" s="67" t="s">
        <v>103</v>
      </c>
      <c r="B7" s="70" t="s">
        <v>93</v>
      </c>
      <c r="C7" s="71" t="s">
        <v>94</v>
      </c>
      <c r="D7" s="71" t="s">
        <v>23</v>
      </c>
      <c r="E7" s="70" t="s">
        <v>96</v>
      </c>
      <c r="F7" s="72">
        <v>18120000</v>
      </c>
    </row>
    <row r="8" spans="1:6" x14ac:dyDescent="0.25">
      <c r="A8" s="67" t="s">
        <v>104</v>
      </c>
      <c r="B8" s="70" t="s">
        <v>93</v>
      </c>
      <c r="C8" s="71" t="s">
        <v>94</v>
      </c>
      <c r="D8" s="71" t="s">
        <v>23</v>
      </c>
      <c r="E8" s="70" t="s">
        <v>96</v>
      </c>
      <c r="F8" s="72">
        <v>22520000</v>
      </c>
    </row>
    <row r="9" spans="1:6" x14ac:dyDescent="0.25">
      <c r="A9" s="67" t="s">
        <v>105</v>
      </c>
      <c r="B9" s="70" t="s">
        <v>93</v>
      </c>
      <c r="C9" s="71" t="s">
        <v>94</v>
      </c>
      <c r="D9" s="71" t="s">
        <v>23</v>
      </c>
      <c r="E9" s="70" t="s">
        <v>96</v>
      </c>
      <c r="F9" s="72">
        <v>25710000</v>
      </c>
    </row>
    <row r="10" spans="1:6" x14ac:dyDescent="0.25">
      <c r="A10" s="67" t="s">
        <v>106</v>
      </c>
      <c r="B10" s="70" t="s">
        <v>93</v>
      </c>
      <c r="C10" s="71" t="s">
        <v>94</v>
      </c>
      <c r="D10" s="71" t="s">
        <v>26</v>
      </c>
      <c r="E10" s="70" t="s">
        <v>96</v>
      </c>
      <c r="F10" s="72">
        <v>7640000</v>
      </c>
    </row>
    <row r="11" spans="1:6" x14ac:dyDescent="0.25">
      <c r="A11" s="67" t="s">
        <v>107</v>
      </c>
      <c r="B11" s="70" t="s">
        <v>93</v>
      </c>
      <c r="C11" s="71" t="s">
        <v>94</v>
      </c>
      <c r="D11" s="71" t="s">
        <v>108</v>
      </c>
      <c r="E11" s="70" t="s">
        <v>109</v>
      </c>
      <c r="F11" s="72">
        <v>29330000</v>
      </c>
    </row>
    <row r="12" spans="1:6" x14ac:dyDescent="0.25">
      <c r="A12" s="67" t="s">
        <v>110</v>
      </c>
      <c r="B12" s="70" t="s">
        <v>93</v>
      </c>
      <c r="C12" s="71" t="s">
        <v>94</v>
      </c>
      <c r="D12" s="71" t="s">
        <v>111</v>
      </c>
      <c r="E12" s="70" t="s">
        <v>109</v>
      </c>
      <c r="F12" s="72">
        <v>21810000</v>
      </c>
    </row>
    <row r="13" spans="1:6" x14ac:dyDescent="0.25">
      <c r="A13" s="67" t="s">
        <v>112</v>
      </c>
      <c r="B13" s="70" t="s">
        <v>93</v>
      </c>
      <c r="C13" s="71" t="s">
        <v>94</v>
      </c>
      <c r="D13" s="71" t="s">
        <v>23</v>
      </c>
      <c r="E13" s="70" t="s">
        <v>109</v>
      </c>
      <c r="F13" s="72">
        <v>25600000</v>
      </c>
    </row>
    <row r="14" spans="1:6" x14ac:dyDescent="0.25">
      <c r="A14" s="67" t="s">
        <v>113</v>
      </c>
      <c r="B14" s="70" t="s">
        <v>93</v>
      </c>
      <c r="C14" s="71" t="s">
        <v>94</v>
      </c>
      <c r="D14" s="71" t="s">
        <v>114</v>
      </c>
      <c r="E14" s="70" t="s">
        <v>109</v>
      </c>
      <c r="F14" s="72">
        <v>25250000</v>
      </c>
    </row>
    <row r="15" spans="1:6" x14ac:dyDescent="0.25">
      <c r="A15" s="67" t="s">
        <v>115</v>
      </c>
      <c r="B15" s="70" t="s">
        <v>93</v>
      </c>
      <c r="C15" s="71" t="s">
        <v>94</v>
      </c>
      <c r="D15" s="71" t="s">
        <v>21</v>
      </c>
      <c r="E15" s="70" t="s">
        <v>116</v>
      </c>
      <c r="F15" s="72">
        <v>18470000</v>
      </c>
    </row>
    <row r="16" spans="1:6" x14ac:dyDescent="0.25">
      <c r="A16" s="67" t="s">
        <v>117</v>
      </c>
      <c r="B16" s="70" t="s">
        <v>93</v>
      </c>
      <c r="C16" s="71" t="s">
        <v>94</v>
      </c>
      <c r="D16" s="71" t="s">
        <v>22</v>
      </c>
      <c r="E16" s="70" t="s">
        <v>116</v>
      </c>
      <c r="F16" s="72">
        <v>16720000</v>
      </c>
    </row>
    <row r="17" spans="1:6" x14ac:dyDescent="0.25">
      <c r="A17" s="67" t="s">
        <v>118</v>
      </c>
      <c r="B17" s="70" t="s">
        <v>93</v>
      </c>
      <c r="C17" s="71" t="s">
        <v>94</v>
      </c>
      <c r="D17" s="71" t="s">
        <v>23</v>
      </c>
      <c r="E17" s="70" t="s">
        <v>116</v>
      </c>
      <c r="F17" s="72">
        <v>17850000</v>
      </c>
    </row>
    <row r="18" spans="1:6" x14ac:dyDescent="0.25">
      <c r="A18" s="67" t="s">
        <v>119</v>
      </c>
      <c r="B18" s="70" t="s">
        <v>93</v>
      </c>
      <c r="C18" s="71" t="s">
        <v>94</v>
      </c>
      <c r="D18" s="71" t="s">
        <v>120</v>
      </c>
      <c r="E18" s="70" t="s">
        <v>116</v>
      </c>
      <c r="F18" s="72">
        <v>4940000</v>
      </c>
    </row>
    <row r="19" spans="1:6" x14ac:dyDescent="0.25">
      <c r="A19" s="67" t="s">
        <v>121</v>
      </c>
      <c r="B19" s="70" t="s">
        <v>93</v>
      </c>
      <c r="C19" s="71" t="s">
        <v>94</v>
      </c>
      <c r="D19" s="71" t="s">
        <v>16</v>
      </c>
      <c r="E19" s="70" t="s">
        <v>122</v>
      </c>
      <c r="F19" s="72">
        <v>31300000</v>
      </c>
    </row>
    <row r="20" spans="1:6" x14ac:dyDescent="0.25">
      <c r="A20" s="67" t="s">
        <v>123</v>
      </c>
      <c r="B20" s="70" t="s">
        <v>93</v>
      </c>
      <c r="C20" s="71" t="s">
        <v>94</v>
      </c>
      <c r="D20" s="71" t="s">
        <v>23</v>
      </c>
      <c r="E20" s="70" t="s">
        <v>122</v>
      </c>
      <c r="F20" s="72">
        <v>20200000</v>
      </c>
    </row>
    <row r="21" spans="1:6" x14ac:dyDescent="0.25">
      <c r="A21" s="67" t="s">
        <v>124</v>
      </c>
      <c r="B21" s="70" t="s">
        <v>93</v>
      </c>
      <c r="C21" s="71" t="s">
        <v>94</v>
      </c>
      <c r="D21" s="71" t="s">
        <v>23</v>
      </c>
      <c r="E21" s="70" t="s">
        <v>122</v>
      </c>
      <c r="F21" s="72">
        <v>16220000</v>
      </c>
    </row>
    <row r="22" spans="1:6" x14ac:dyDescent="0.25">
      <c r="A22" s="67" t="s">
        <v>125</v>
      </c>
      <c r="B22" s="70" t="s">
        <v>93</v>
      </c>
      <c r="C22" s="71" t="s">
        <v>94</v>
      </c>
      <c r="D22" s="71" t="s">
        <v>23</v>
      </c>
      <c r="E22" s="70" t="s">
        <v>122</v>
      </c>
      <c r="F22" s="72">
        <v>11440000</v>
      </c>
    </row>
    <row r="23" spans="1:6" x14ac:dyDescent="0.25">
      <c r="A23" s="67" t="s">
        <v>126</v>
      </c>
      <c r="B23" s="70" t="s">
        <v>93</v>
      </c>
      <c r="C23" s="71" t="s">
        <v>94</v>
      </c>
      <c r="D23" s="71" t="s">
        <v>23</v>
      </c>
      <c r="E23" s="70" t="s">
        <v>122</v>
      </c>
      <c r="F23" s="72">
        <v>12880000</v>
      </c>
    </row>
    <row r="24" spans="1:6" x14ac:dyDescent="0.25">
      <c r="A24" s="67" t="s">
        <v>127</v>
      </c>
      <c r="B24" s="70" t="s">
        <v>93</v>
      </c>
      <c r="C24" s="71" t="s">
        <v>94</v>
      </c>
      <c r="D24" s="71" t="s">
        <v>128</v>
      </c>
      <c r="E24" s="70" t="s">
        <v>129</v>
      </c>
      <c r="F24" s="72">
        <v>11780000</v>
      </c>
    </row>
    <row r="25" spans="1:6" x14ac:dyDescent="0.25">
      <c r="A25" s="67" t="s">
        <v>130</v>
      </c>
      <c r="B25" s="70" t="s">
        <v>93</v>
      </c>
      <c r="C25" s="71" t="s">
        <v>94</v>
      </c>
      <c r="D25" s="71" t="s">
        <v>9</v>
      </c>
      <c r="E25" s="70" t="s">
        <v>131</v>
      </c>
      <c r="F25" s="72">
        <v>27820000</v>
      </c>
    </row>
    <row r="26" spans="1:6" x14ac:dyDescent="0.25">
      <c r="A26" s="67" t="s">
        <v>132</v>
      </c>
      <c r="B26" s="70" t="s">
        <v>93</v>
      </c>
      <c r="C26" s="71" t="s">
        <v>94</v>
      </c>
      <c r="D26" s="71" t="s">
        <v>133</v>
      </c>
      <c r="E26" s="70" t="s">
        <v>131</v>
      </c>
      <c r="F26" s="72">
        <v>31460000</v>
      </c>
    </row>
    <row r="27" spans="1:6" x14ac:dyDescent="0.25">
      <c r="A27" s="67" t="s">
        <v>134</v>
      </c>
      <c r="B27" s="70" t="s">
        <v>93</v>
      </c>
      <c r="C27" s="71" t="s">
        <v>94</v>
      </c>
      <c r="D27" s="71" t="s">
        <v>21</v>
      </c>
      <c r="E27" s="70" t="s">
        <v>131</v>
      </c>
      <c r="F27" s="72">
        <v>22810000</v>
      </c>
    </row>
    <row r="28" spans="1:6" x14ac:dyDescent="0.25">
      <c r="A28" s="67" t="s">
        <v>135</v>
      </c>
      <c r="B28" s="70" t="s">
        <v>93</v>
      </c>
      <c r="C28" s="71" t="s">
        <v>94</v>
      </c>
      <c r="D28" s="71" t="s">
        <v>84</v>
      </c>
      <c r="E28" s="70" t="s">
        <v>131</v>
      </c>
      <c r="F28" s="72">
        <v>25650000</v>
      </c>
    </row>
    <row r="29" spans="1:6" x14ac:dyDescent="0.25">
      <c r="A29" s="67" t="s">
        <v>136</v>
      </c>
      <c r="B29" s="70" t="s">
        <v>93</v>
      </c>
      <c r="C29" s="71" t="s">
        <v>94</v>
      </c>
      <c r="D29" s="71" t="s">
        <v>24</v>
      </c>
      <c r="E29" s="70" t="s">
        <v>131</v>
      </c>
      <c r="F29" s="72">
        <v>17900000</v>
      </c>
    </row>
    <row r="30" spans="1:6" x14ac:dyDescent="0.25">
      <c r="A30" s="67" t="s">
        <v>137</v>
      </c>
      <c r="B30" s="70" t="s">
        <v>93</v>
      </c>
      <c r="C30" s="71" t="s">
        <v>94</v>
      </c>
      <c r="D30" s="71" t="s">
        <v>25</v>
      </c>
      <c r="E30" s="70" t="s">
        <v>131</v>
      </c>
      <c r="F30" s="72">
        <v>29240000</v>
      </c>
    </row>
    <row r="31" spans="1:6" x14ac:dyDescent="0.25">
      <c r="A31" s="67" t="s">
        <v>138</v>
      </c>
      <c r="B31" s="70" t="s">
        <v>93</v>
      </c>
      <c r="C31" s="71" t="s">
        <v>139</v>
      </c>
      <c r="D31" s="71" t="s">
        <v>133</v>
      </c>
      <c r="E31" s="70" t="s">
        <v>96</v>
      </c>
      <c r="F31" s="72">
        <v>17170000</v>
      </c>
    </row>
    <row r="32" spans="1:6" x14ac:dyDescent="0.25">
      <c r="A32" s="67" t="s">
        <v>140</v>
      </c>
      <c r="B32" s="70" t="s">
        <v>93</v>
      </c>
      <c r="C32" s="71" t="s">
        <v>139</v>
      </c>
      <c r="D32" s="71" t="s">
        <v>21</v>
      </c>
      <c r="E32" s="70" t="s">
        <v>96</v>
      </c>
      <c r="F32" s="72">
        <v>19570000</v>
      </c>
    </row>
    <row r="33" spans="1:6" x14ac:dyDescent="0.25">
      <c r="A33" s="67" t="s">
        <v>141</v>
      </c>
      <c r="B33" s="70" t="s">
        <v>93</v>
      </c>
      <c r="C33" s="71" t="s">
        <v>139</v>
      </c>
      <c r="D33" s="71" t="s">
        <v>23</v>
      </c>
      <c r="E33" s="70" t="s">
        <v>96</v>
      </c>
      <c r="F33" s="72">
        <v>16490000</v>
      </c>
    </row>
    <row r="34" spans="1:6" x14ac:dyDescent="0.25">
      <c r="A34" s="67" t="s">
        <v>142</v>
      </c>
      <c r="B34" s="70" t="s">
        <v>93</v>
      </c>
      <c r="C34" s="71" t="s">
        <v>139</v>
      </c>
      <c r="D34" s="71" t="s">
        <v>23</v>
      </c>
      <c r="E34" s="70" t="s">
        <v>96</v>
      </c>
      <c r="F34" s="72">
        <v>26490000</v>
      </c>
    </row>
    <row r="35" spans="1:6" x14ac:dyDescent="0.25">
      <c r="A35" s="67" t="s">
        <v>143</v>
      </c>
      <c r="B35" s="70" t="s">
        <v>93</v>
      </c>
      <c r="C35" s="71" t="s">
        <v>139</v>
      </c>
      <c r="D35" s="71" t="s">
        <v>23</v>
      </c>
      <c r="E35" s="70" t="s">
        <v>96</v>
      </c>
      <c r="F35" s="72">
        <v>24130000</v>
      </c>
    </row>
    <row r="36" spans="1:6" x14ac:dyDescent="0.25">
      <c r="A36" s="67" t="s">
        <v>144</v>
      </c>
      <c r="B36" s="70" t="s">
        <v>93</v>
      </c>
      <c r="C36" s="71" t="s">
        <v>139</v>
      </c>
      <c r="D36" s="71" t="s">
        <v>23</v>
      </c>
      <c r="E36" s="70" t="s">
        <v>96</v>
      </c>
      <c r="F36" s="72">
        <v>14590000</v>
      </c>
    </row>
    <row r="37" spans="1:6" x14ac:dyDescent="0.25">
      <c r="A37" s="67" t="s">
        <v>145</v>
      </c>
      <c r="B37" s="70" t="s">
        <v>93</v>
      </c>
      <c r="C37" s="71" t="s">
        <v>139</v>
      </c>
      <c r="D37" s="71" t="s">
        <v>26</v>
      </c>
      <c r="E37" s="70" t="s">
        <v>96</v>
      </c>
      <c r="F37" s="72">
        <v>15190000</v>
      </c>
    </row>
    <row r="38" spans="1:6" x14ac:dyDescent="0.25">
      <c r="A38" s="67" t="s">
        <v>146</v>
      </c>
      <c r="B38" s="70" t="s">
        <v>93</v>
      </c>
      <c r="C38" s="71" t="s">
        <v>139</v>
      </c>
      <c r="D38" s="71" t="s">
        <v>120</v>
      </c>
      <c r="E38" s="70" t="s">
        <v>96</v>
      </c>
      <c r="F38" s="72">
        <v>15510000</v>
      </c>
    </row>
    <row r="39" spans="1:6" x14ac:dyDescent="0.25">
      <c r="A39" s="67" t="s">
        <v>147</v>
      </c>
      <c r="B39" s="70" t="s">
        <v>93</v>
      </c>
      <c r="C39" s="71" t="s">
        <v>139</v>
      </c>
      <c r="D39" s="71" t="s">
        <v>23</v>
      </c>
      <c r="E39" s="70" t="s">
        <v>148</v>
      </c>
      <c r="F39" s="72">
        <v>23300000</v>
      </c>
    </row>
    <row r="40" spans="1:6" x14ac:dyDescent="0.25">
      <c r="A40" s="67" t="s">
        <v>149</v>
      </c>
      <c r="B40" s="70" t="s">
        <v>93</v>
      </c>
      <c r="C40" s="71" t="s">
        <v>139</v>
      </c>
      <c r="D40" s="71" t="s">
        <v>13</v>
      </c>
      <c r="E40" s="70" t="s">
        <v>109</v>
      </c>
      <c r="F40" s="72">
        <v>24580000</v>
      </c>
    </row>
    <row r="41" spans="1:6" x14ac:dyDescent="0.25">
      <c r="A41" s="67" t="s">
        <v>150</v>
      </c>
      <c r="B41" s="70" t="s">
        <v>93</v>
      </c>
      <c r="C41" s="71" t="s">
        <v>139</v>
      </c>
      <c r="D41" s="71" t="s">
        <v>23</v>
      </c>
      <c r="E41" s="70" t="s">
        <v>109</v>
      </c>
      <c r="F41" s="72">
        <v>16220000</v>
      </c>
    </row>
    <row r="42" spans="1:6" x14ac:dyDescent="0.25">
      <c r="A42" s="67" t="s">
        <v>151</v>
      </c>
      <c r="B42" s="70" t="s">
        <v>93</v>
      </c>
      <c r="C42" s="71" t="s">
        <v>139</v>
      </c>
      <c r="D42" s="71" t="s">
        <v>120</v>
      </c>
      <c r="E42" s="70" t="s">
        <v>109</v>
      </c>
      <c r="F42" s="72">
        <v>18370000</v>
      </c>
    </row>
    <row r="43" spans="1:6" x14ac:dyDescent="0.25">
      <c r="A43" s="67" t="s">
        <v>152</v>
      </c>
      <c r="B43" s="70" t="s">
        <v>93</v>
      </c>
      <c r="C43" s="71" t="s">
        <v>139</v>
      </c>
      <c r="D43" s="71" t="s">
        <v>15</v>
      </c>
      <c r="E43" s="70" t="s">
        <v>153</v>
      </c>
      <c r="F43" s="72">
        <v>28460000</v>
      </c>
    </row>
    <row r="44" spans="1:6" x14ac:dyDescent="0.25">
      <c r="A44" s="67" t="s">
        <v>154</v>
      </c>
      <c r="B44" s="70" t="s">
        <v>93</v>
      </c>
      <c r="C44" s="71" t="s">
        <v>139</v>
      </c>
      <c r="D44" s="71" t="s">
        <v>155</v>
      </c>
      <c r="E44" s="70" t="s">
        <v>153</v>
      </c>
      <c r="F44" s="72">
        <v>17470000</v>
      </c>
    </row>
    <row r="45" spans="1:6" x14ac:dyDescent="0.25">
      <c r="A45" s="67" t="s">
        <v>156</v>
      </c>
      <c r="B45" s="70" t="s">
        <v>93</v>
      </c>
      <c r="C45" s="71" t="s">
        <v>139</v>
      </c>
      <c r="D45" s="71" t="s">
        <v>27</v>
      </c>
      <c r="E45" s="70" t="s">
        <v>153</v>
      </c>
      <c r="F45" s="72">
        <v>29960000</v>
      </c>
    </row>
    <row r="46" spans="1:6" x14ac:dyDescent="0.25">
      <c r="A46" s="67" t="s">
        <v>157</v>
      </c>
      <c r="B46" s="70" t="s">
        <v>93</v>
      </c>
      <c r="C46" s="71" t="s">
        <v>139</v>
      </c>
      <c r="D46" s="71" t="s">
        <v>158</v>
      </c>
      <c r="E46" s="70" t="s">
        <v>116</v>
      </c>
      <c r="F46" s="72">
        <v>22680000</v>
      </c>
    </row>
    <row r="47" spans="1:6" x14ac:dyDescent="0.25">
      <c r="A47" s="67" t="s">
        <v>159</v>
      </c>
      <c r="B47" s="70" t="s">
        <v>93</v>
      </c>
      <c r="C47" s="71" t="s">
        <v>139</v>
      </c>
      <c r="D47" s="71" t="s">
        <v>10</v>
      </c>
      <c r="E47" s="70" t="s">
        <v>122</v>
      </c>
      <c r="F47" s="72">
        <v>19590000</v>
      </c>
    </row>
    <row r="48" spans="1:6" x14ac:dyDescent="0.25">
      <c r="A48" s="67" t="s">
        <v>160</v>
      </c>
      <c r="B48" s="70" t="s">
        <v>93</v>
      </c>
      <c r="C48" s="71" t="s">
        <v>139</v>
      </c>
      <c r="D48" s="71" t="s">
        <v>23</v>
      </c>
      <c r="E48" s="70" t="s">
        <v>122</v>
      </c>
      <c r="F48" s="72">
        <v>16790000</v>
      </c>
    </row>
    <row r="49" spans="1:6" x14ac:dyDescent="0.25">
      <c r="A49" s="67" t="s">
        <v>161</v>
      </c>
      <c r="B49" s="70" t="s">
        <v>93</v>
      </c>
      <c r="C49" s="71" t="s">
        <v>139</v>
      </c>
      <c r="D49" s="71" t="s">
        <v>162</v>
      </c>
      <c r="E49" s="70" t="s">
        <v>122</v>
      </c>
      <c r="F49" s="72">
        <v>17280000</v>
      </c>
    </row>
    <row r="50" spans="1:6" x14ac:dyDescent="0.25">
      <c r="A50" s="67" t="s">
        <v>163</v>
      </c>
      <c r="B50" s="70" t="s">
        <v>93</v>
      </c>
      <c r="C50" s="71" t="s">
        <v>139</v>
      </c>
      <c r="D50" s="71" t="s">
        <v>164</v>
      </c>
      <c r="E50" s="70" t="s">
        <v>129</v>
      </c>
      <c r="F50" s="72">
        <v>17300000</v>
      </c>
    </row>
    <row r="51" spans="1:6" x14ac:dyDescent="0.25">
      <c r="A51" s="67" t="s">
        <v>165</v>
      </c>
      <c r="B51" s="70" t="s">
        <v>93</v>
      </c>
      <c r="C51" s="71" t="s">
        <v>139</v>
      </c>
      <c r="D51" s="71" t="s">
        <v>128</v>
      </c>
      <c r="E51" s="70" t="s">
        <v>129</v>
      </c>
      <c r="F51" s="72">
        <v>23450000</v>
      </c>
    </row>
    <row r="52" spans="1:6" x14ac:dyDescent="0.25">
      <c r="A52" s="67" t="s">
        <v>166</v>
      </c>
      <c r="B52" s="70" t="s">
        <v>93</v>
      </c>
      <c r="C52" s="71" t="s">
        <v>139</v>
      </c>
      <c r="D52" s="71" t="s">
        <v>10</v>
      </c>
      <c r="E52" s="70" t="s">
        <v>131</v>
      </c>
      <c r="F52" s="72">
        <v>22680000</v>
      </c>
    </row>
    <row r="53" spans="1:6" x14ac:dyDescent="0.25">
      <c r="A53" s="67" t="s">
        <v>167</v>
      </c>
      <c r="B53" s="70" t="s">
        <v>93</v>
      </c>
      <c r="C53" s="71" t="s">
        <v>139</v>
      </c>
      <c r="D53" s="71" t="s">
        <v>168</v>
      </c>
      <c r="E53" s="70" t="s">
        <v>131</v>
      </c>
      <c r="F53" s="72">
        <v>26300000</v>
      </c>
    </row>
    <row r="54" spans="1:6" x14ac:dyDescent="0.25">
      <c r="A54" s="67" t="s">
        <v>169</v>
      </c>
      <c r="B54" s="70" t="s">
        <v>93</v>
      </c>
      <c r="C54" s="71" t="s">
        <v>139</v>
      </c>
      <c r="D54" s="71" t="s">
        <v>158</v>
      </c>
      <c r="E54" s="70" t="s">
        <v>131</v>
      </c>
      <c r="F54" s="72">
        <v>20920000</v>
      </c>
    </row>
    <row r="55" spans="1:6" x14ac:dyDescent="0.25">
      <c r="A55" s="67" t="s">
        <v>170</v>
      </c>
      <c r="B55" s="70" t="s">
        <v>93</v>
      </c>
      <c r="C55" s="71" t="s">
        <v>139</v>
      </c>
      <c r="D55" s="71" t="s">
        <v>99</v>
      </c>
      <c r="E55" s="70" t="s">
        <v>131</v>
      </c>
      <c r="F55" s="72">
        <v>10660000</v>
      </c>
    </row>
    <row r="56" spans="1:6" x14ac:dyDescent="0.25">
      <c r="A56" s="67" t="s">
        <v>171</v>
      </c>
      <c r="B56" s="70" t="s">
        <v>93</v>
      </c>
      <c r="C56" s="71" t="s">
        <v>172</v>
      </c>
      <c r="D56" s="71" t="s">
        <v>23</v>
      </c>
      <c r="E56" s="70" t="s">
        <v>96</v>
      </c>
      <c r="F56" s="72">
        <v>12700000</v>
      </c>
    </row>
    <row r="57" spans="1:6" x14ac:dyDescent="0.25">
      <c r="A57" s="67" t="s">
        <v>173</v>
      </c>
      <c r="B57" s="70" t="s">
        <v>93</v>
      </c>
      <c r="C57" s="71" t="s">
        <v>172</v>
      </c>
      <c r="D57" s="71" t="s">
        <v>23</v>
      </c>
      <c r="E57" s="70" t="s">
        <v>96</v>
      </c>
      <c r="F57" s="72">
        <v>16890000</v>
      </c>
    </row>
    <row r="58" spans="1:6" x14ac:dyDescent="0.25">
      <c r="A58" s="67" t="s">
        <v>174</v>
      </c>
      <c r="B58" s="70" t="s">
        <v>93</v>
      </c>
      <c r="C58" s="71" t="s">
        <v>172</v>
      </c>
      <c r="D58" s="71" t="s">
        <v>23</v>
      </c>
      <c r="E58" s="70" t="s">
        <v>96</v>
      </c>
      <c r="F58" s="72">
        <v>20240000</v>
      </c>
    </row>
    <row r="59" spans="1:6" x14ac:dyDescent="0.25">
      <c r="A59" s="67" t="s">
        <v>175</v>
      </c>
      <c r="B59" s="70" t="s">
        <v>93</v>
      </c>
      <c r="C59" s="71" t="s">
        <v>172</v>
      </c>
      <c r="D59" s="71" t="s">
        <v>23</v>
      </c>
      <c r="E59" s="70" t="s">
        <v>96</v>
      </c>
      <c r="F59" s="72">
        <v>16530000</v>
      </c>
    </row>
    <row r="60" spans="1:6" x14ac:dyDescent="0.25">
      <c r="A60" s="67" t="s">
        <v>176</v>
      </c>
      <c r="B60" s="70" t="s">
        <v>93</v>
      </c>
      <c r="C60" s="71" t="s">
        <v>172</v>
      </c>
      <c r="D60" s="71" t="s">
        <v>25</v>
      </c>
      <c r="E60" s="70" t="s">
        <v>96</v>
      </c>
      <c r="F60" s="72">
        <v>11830000</v>
      </c>
    </row>
    <row r="61" spans="1:6" x14ac:dyDescent="0.25">
      <c r="A61" s="67" t="s">
        <v>177</v>
      </c>
      <c r="B61" s="70" t="s">
        <v>93</v>
      </c>
      <c r="C61" s="71" t="s">
        <v>172</v>
      </c>
      <c r="D61" s="71" t="s">
        <v>120</v>
      </c>
      <c r="E61" s="70" t="s">
        <v>96</v>
      </c>
      <c r="F61" s="72">
        <v>24200000</v>
      </c>
    </row>
    <row r="62" spans="1:6" x14ac:dyDescent="0.25">
      <c r="A62" s="67" t="s">
        <v>178</v>
      </c>
      <c r="B62" s="70" t="s">
        <v>93</v>
      </c>
      <c r="C62" s="71" t="s">
        <v>172</v>
      </c>
      <c r="D62" s="71" t="s">
        <v>120</v>
      </c>
      <c r="E62" s="70" t="s">
        <v>96</v>
      </c>
      <c r="F62" s="72">
        <v>24720000</v>
      </c>
    </row>
    <row r="63" spans="1:6" x14ac:dyDescent="0.25">
      <c r="A63" s="67" t="s">
        <v>179</v>
      </c>
      <c r="B63" s="70" t="s">
        <v>93</v>
      </c>
      <c r="C63" s="71" t="s">
        <v>172</v>
      </c>
      <c r="D63" s="71" t="s">
        <v>10</v>
      </c>
      <c r="E63" s="70" t="s">
        <v>109</v>
      </c>
      <c r="F63" s="72">
        <v>18000000</v>
      </c>
    </row>
    <row r="64" spans="1:6" x14ac:dyDescent="0.25">
      <c r="A64" s="67" t="s">
        <v>180</v>
      </c>
      <c r="B64" s="70" t="s">
        <v>93</v>
      </c>
      <c r="C64" s="71" t="s">
        <v>172</v>
      </c>
      <c r="D64" s="71" t="s">
        <v>12</v>
      </c>
      <c r="E64" s="70" t="s">
        <v>109</v>
      </c>
      <c r="F64" s="72">
        <v>10780000</v>
      </c>
    </row>
    <row r="65" spans="1:6" x14ac:dyDescent="0.25">
      <c r="A65" s="67" t="s">
        <v>181</v>
      </c>
      <c r="B65" s="70" t="s">
        <v>93</v>
      </c>
      <c r="C65" s="71" t="s">
        <v>172</v>
      </c>
      <c r="D65" s="71" t="s">
        <v>13</v>
      </c>
      <c r="E65" s="70" t="s">
        <v>109</v>
      </c>
      <c r="F65" s="72">
        <v>28350000</v>
      </c>
    </row>
    <row r="66" spans="1:6" x14ac:dyDescent="0.25">
      <c r="A66" s="67" t="s">
        <v>182</v>
      </c>
      <c r="B66" s="70" t="s">
        <v>93</v>
      </c>
      <c r="C66" s="71" t="s">
        <v>172</v>
      </c>
      <c r="D66" s="71" t="s">
        <v>84</v>
      </c>
      <c r="E66" s="70" t="s">
        <v>109</v>
      </c>
      <c r="F66" s="72">
        <v>26340000</v>
      </c>
    </row>
    <row r="67" spans="1:6" x14ac:dyDescent="0.25">
      <c r="A67" s="67" t="s">
        <v>183</v>
      </c>
      <c r="B67" s="70" t="s">
        <v>93</v>
      </c>
      <c r="C67" s="71" t="s">
        <v>172</v>
      </c>
      <c r="D67" s="71" t="s">
        <v>23</v>
      </c>
      <c r="E67" s="70" t="s">
        <v>109</v>
      </c>
      <c r="F67" s="72">
        <v>26120000</v>
      </c>
    </row>
    <row r="68" spans="1:6" x14ac:dyDescent="0.25">
      <c r="A68" s="67" t="s">
        <v>184</v>
      </c>
      <c r="B68" s="70" t="s">
        <v>93</v>
      </c>
      <c r="C68" s="71" t="s">
        <v>172</v>
      </c>
      <c r="D68" s="71" t="s">
        <v>120</v>
      </c>
      <c r="E68" s="70" t="s">
        <v>109</v>
      </c>
      <c r="F68" s="72">
        <v>27240000</v>
      </c>
    </row>
    <row r="69" spans="1:6" x14ac:dyDescent="0.25">
      <c r="A69" s="67" t="s">
        <v>185</v>
      </c>
      <c r="B69" s="70" t="s">
        <v>93</v>
      </c>
      <c r="C69" s="71" t="s">
        <v>172</v>
      </c>
      <c r="D69" s="71" t="s">
        <v>23</v>
      </c>
      <c r="E69" s="70" t="s">
        <v>153</v>
      </c>
      <c r="F69" s="72">
        <v>26140000</v>
      </c>
    </row>
    <row r="70" spans="1:6" x14ac:dyDescent="0.25">
      <c r="A70" s="67" t="s">
        <v>186</v>
      </c>
      <c r="B70" s="70" t="s">
        <v>93</v>
      </c>
      <c r="C70" s="71" t="s">
        <v>172</v>
      </c>
      <c r="D70" s="71" t="s">
        <v>120</v>
      </c>
      <c r="E70" s="70" t="s">
        <v>153</v>
      </c>
      <c r="F70" s="72">
        <v>25300000</v>
      </c>
    </row>
    <row r="71" spans="1:6" x14ac:dyDescent="0.25">
      <c r="A71" s="67" t="s">
        <v>187</v>
      </c>
      <c r="B71" s="70" t="s">
        <v>93</v>
      </c>
      <c r="C71" s="71" t="s">
        <v>172</v>
      </c>
      <c r="D71" s="71" t="s">
        <v>23</v>
      </c>
      <c r="E71" s="70" t="s">
        <v>116</v>
      </c>
      <c r="F71" s="72">
        <v>6400000</v>
      </c>
    </row>
    <row r="72" spans="1:6" x14ac:dyDescent="0.25">
      <c r="A72" s="67" t="s">
        <v>188</v>
      </c>
      <c r="B72" s="70" t="s">
        <v>93</v>
      </c>
      <c r="C72" s="71" t="s">
        <v>172</v>
      </c>
      <c r="D72" s="71" t="s">
        <v>23</v>
      </c>
      <c r="E72" s="70" t="s">
        <v>116</v>
      </c>
      <c r="F72" s="72">
        <v>21600000</v>
      </c>
    </row>
    <row r="73" spans="1:6" x14ac:dyDescent="0.25">
      <c r="A73" s="67" t="s">
        <v>189</v>
      </c>
      <c r="B73" s="70" t="s">
        <v>93</v>
      </c>
      <c r="C73" s="71" t="s">
        <v>172</v>
      </c>
      <c r="D73" s="71" t="s">
        <v>190</v>
      </c>
      <c r="E73" s="70" t="s">
        <v>122</v>
      </c>
      <c r="F73" s="72">
        <v>29050000</v>
      </c>
    </row>
    <row r="74" spans="1:6" x14ac:dyDescent="0.25">
      <c r="A74" s="67" t="s">
        <v>191</v>
      </c>
      <c r="B74" s="70" t="s">
        <v>93</v>
      </c>
      <c r="C74" s="71" t="s">
        <v>172</v>
      </c>
      <c r="D74" s="71" t="s">
        <v>84</v>
      </c>
      <c r="E74" s="70" t="s">
        <v>122</v>
      </c>
      <c r="F74" s="72">
        <v>32020000</v>
      </c>
    </row>
    <row r="75" spans="1:6" x14ac:dyDescent="0.25">
      <c r="A75" s="67" t="s">
        <v>192</v>
      </c>
      <c r="B75" s="70" t="s">
        <v>93</v>
      </c>
      <c r="C75" s="71" t="s">
        <v>172</v>
      </c>
      <c r="D75" s="71" t="s">
        <v>23</v>
      </c>
      <c r="E75" s="70" t="s">
        <v>122</v>
      </c>
      <c r="F75" s="72">
        <v>12870000</v>
      </c>
    </row>
    <row r="76" spans="1:6" x14ac:dyDescent="0.25">
      <c r="A76" s="67" t="s">
        <v>193</v>
      </c>
      <c r="B76" s="70" t="s">
        <v>93</v>
      </c>
      <c r="C76" s="71" t="s">
        <v>172</v>
      </c>
      <c r="D76" s="71" t="s">
        <v>23</v>
      </c>
      <c r="E76" s="70" t="s">
        <v>122</v>
      </c>
      <c r="F76" s="72">
        <v>29520000</v>
      </c>
    </row>
    <row r="77" spans="1:6" x14ac:dyDescent="0.25">
      <c r="A77" s="67" t="s">
        <v>194</v>
      </c>
      <c r="B77" s="70" t="s">
        <v>93</v>
      </c>
      <c r="C77" s="71" t="s">
        <v>172</v>
      </c>
      <c r="D77" s="71" t="s">
        <v>23</v>
      </c>
      <c r="E77" s="70" t="s">
        <v>122</v>
      </c>
      <c r="F77" s="72">
        <v>90000</v>
      </c>
    </row>
    <row r="78" spans="1:6" x14ac:dyDescent="0.25">
      <c r="A78" s="67" t="s">
        <v>195</v>
      </c>
      <c r="B78" s="70" t="s">
        <v>93</v>
      </c>
      <c r="C78" s="71" t="s">
        <v>172</v>
      </c>
      <c r="D78" s="71" t="s">
        <v>196</v>
      </c>
      <c r="E78" s="70" t="s">
        <v>122</v>
      </c>
      <c r="F78" s="72">
        <v>17370000</v>
      </c>
    </row>
    <row r="79" spans="1:6" x14ac:dyDescent="0.25">
      <c r="A79" s="67" t="s">
        <v>197</v>
      </c>
      <c r="B79" s="70" t="s">
        <v>93</v>
      </c>
      <c r="C79" s="71" t="s">
        <v>172</v>
      </c>
      <c r="D79" s="71" t="s">
        <v>114</v>
      </c>
      <c r="E79" s="70" t="s">
        <v>122</v>
      </c>
      <c r="F79" s="72">
        <v>16910000</v>
      </c>
    </row>
    <row r="80" spans="1:6" x14ac:dyDescent="0.25">
      <c r="A80" s="67" t="s">
        <v>198</v>
      </c>
      <c r="B80" s="70" t="s">
        <v>93</v>
      </c>
      <c r="C80" s="71" t="s">
        <v>172</v>
      </c>
      <c r="D80" s="71" t="s">
        <v>28</v>
      </c>
      <c r="E80" s="70" t="s">
        <v>122</v>
      </c>
      <c r="F80" s="72">
        <v>16260000</v>
      </c>
    </row>
    <row r="81" spans="1:6" x14ac:dyDescent="0.25">
      <c r="A81" s="67" t="s">
        <v>199</v>
      </c>
      <c r="B81" s="70" t="s">
        <v>93</v>
      </c>
      <c r="C81" s="71" t="s">
        <v>172</v>
      </c>
      <c r="D81" s="71" t="s">
        <v>23</v>
      </c>
      <c r="E81" s="70" t="s">
        <v>129</v>
      </c>
      <c r="F81" s="72">
        <v>19340000</v>
      </c>
    </row>
    <row r="82" spans="1:6" x14ac:dyDescent="0.25">
      <c r="A82" s="67" t="s">
        <v>200</v>
      </c>
      <c r="B82" s="70" t="s">
        <v>93</v>
      </c>
      <c r="C82" s="71" t="s">
        <v>201</v>
      </c>
      <c r="D82" s="71" t="s">
        <v>10</v>
      </c>
      <c r="E82" s="70" t="s">
        <v>96</v>
      </c>
      <c r="F82" s="72">
        <v>23090000</v>
      </c>
    </row>
    <row r="83" spans="1:6" x14ac:dyDescent="0.25">
      <c r="A83" s="67" t="s">
        <v>202</v>
      </c>
      <c r="B83" s="70" t="s">
        <v>93</v>
      </c>
      <c r="C83" s="71" t="s">
        <v>201</v>
      </c>
      <c r="D83" s="71" t="s">
        <v>108</v>
      </c>
      <c r="E83" s="70" t="s">
        <v>96</v>
      </c>
      <c r="F83" s="72">
        <v>3040000</v>
      </c>
    </row>
    <row r="84" spans="1:6" x14ac:dyDescent="0.25">
      <c r="A84" s="67" t="s">
        <v>203</v>
      </c>
      <c r="B84" s="70" t="s">
        <v>93</v>
      </c>
      <c r="C84" s="71" t="s">
        <v>201</v>
      </c>
      <c r="D84" s="71" t="s">
        <v>99</v>
      </c>
      <c r="E84" s="70" t="s">
        <v>96</v>
      </c>
      <c r="F84" s="72">
        <v>18190000</v>
      </c>
    </row>
    <row r="85" spans="1:6" x14ac:dyDescent="0.25">
      <c r="A85" s="67" t="s">
        <v>204</v>
      </c>
      <c r="B85" s="70" t="s">
        <v>93</v>
      </c>
      <c r="C85" s="71" t="s">
        <v>201</v>
      </c>
      <c r="D85" s="71" t="s">
        <v>23</v>
      </c>
      <c r="E85" s="70" t="s">
        <v>96</v>
      </c>
      <c r="F85" s="72">
        <v>18830000</v>
      </c>
    </row>
    <row r="86" spans="1:6" x14ac:dyDescent="0.25">
      <c r="A86" s="67" t="s">
        <v>205</v>
      </c>
      <c r="B86" s="70" t="s">
        <v>93</v>
      </c>
      <c r="C86" s="71" t="s">
        <v>201</v>
      </c>
      <c r="D86" s="71" t="s">
        <v>23</v>
      </c>
      <c r="E86" s="70" t="s">
        <v>96</v>
      </c>
      <c r="F86" s="72">
        <v>13890000</v>
      </c>
    </row>
    <row r="87" spans="1:6" x14ac:dyDescent="0.25">
      <c r="A87" s="67" t="s">
        <v>206</v>
      </c>
      <c r="B87" s="70" t="s">
        <v>93</v>
      </c>
      <c r="C87" s="71" t="s">
        <v>201</v>
      </c>
      <c r="D87" s="71" t="s">
        <v>23</v>
      </c>
      <c r="E87" s="70" t="s">
        <v>96</v>
      </c>
      <c r="F87" s="72">
        <v>23030000</v>
      </c>
    </row>
    <row r="88" spans="1:6" x14ac:dyDescent="0.25">
      <c r="A88" s="67" t="s">
        <v>207</v>
      </c>
      <c r="B88" s="70" t="s">
        <v>93</v>
      </c>
      <c r="C88" s="71" t="s">
        <v>201</v>
      </c>
      <c r="D88" s="71" t="s">
        <v>23</v>
      </c>
      <c r="E88" s="70" t="s">
        <v>96</v>
      </c>
      <c r="F88" s="72">
        <v>12800000</v>
      </c>
    </row>
    <row r="89" spans="1:6" x14ac:dyDescent="0.25">
      <c r="A89" s="67" t="s">
        <v>208</v>
      </c>
      <c r="B89" s="70" t="s">
        <v>93</v>
      </c>
      <c r="C89" s="71" t="s">
        <v>201</v>
      </c>
      <c r="D89" s="71" t="s">
        <v>23</v>
      </c>
      <c r="E89" s="70" t="s">
        <v>96</v>
      </c>
      <c r="F89" s="72">
        <v>15410000</v>
      </c>
    </row>
    <row r="90" spans="1:6" x14ac:dyDescent="0.25">
      <c r="A90" s="67" t="s">
        <v>209</v>
      </c>
      <c r="B90" s="70" t="s">
        <v>93</v>
      </c>
      <c r="C90" s="71" t="s">
        <v>201</v>
      </c>
      <c r="D90" s="71" t="s">
        <v>23</v>
      </c>
      <c r="E90" s="70" t="s">
        <v>96</v>
      </c>
      <c r="F90" s="72">
        <v>20870000</v>
      </c>
    </row>
    <row r="91" spans="1:6" x14ac:dyDescent="0.25">
      <c r="A91" s="67" t="s">
        <v>210</v>
      </c>
      <c r="B91" s="70" t="s">
        <v>93</v>
      </c>
      <c r="C91" s="71" t="s">
        <v>201</v>
      </c>
      <c r="D91" s="71" t="s">
        <v>23</v>
      </c>
      <c r="E91" s="70" t="s">
        <v>96</v>
      </c>
      <c r="F91" s="72">
        <v>13920000</v>
      </c>
    </row>
    <row r="92" spans="1:6" x14ac:dyDescent="0.25">
      <c r="A92" s="67" t="s">
        <v>211</v>
      </c>
      <c r="B92" s="70" t="s">
        <v>93</v>
      </c>
      <c r="C92" s="71" t="s">
        <v>201</v>
      </c>
      <c r="D92" s="71" t="s">
        <v>29</v>
      </c>
      <c r="E92" s="70" t="s">
        <v>96</v>
      </c>
      <c r="F92" s="72">
        <v>3180000</v>
      </c>
    </row>
    <row r="93" spans="1:6" x14ac:dyDescent="0.25">
      <c r="A93" s="67" t="s">
        <v>212</v>
      </c>
      <c r="B93" s="70" t="s">
        <v>93</v>
      </c>
      <c r="C93" s="71" t="s">
        <v>201</v>
      </c>
      <c r="D93" s="71" t="s">
        <v>25</v>
      </c>
      <c r="E93" s="70" t="s">
        <v>213</v>
      </c>
      <c r="F93" s="72">
        <v>23920000</v>
      </c>
    </row>
    <row r="94" spans="1:6" x14ac:dyDescent="0.25">
      <c r="A94" s="67" t="s">
        <v>214</v>
      </c>
      <c r="B94" s="70" t="s">
        <v>93</v>
      </c>
      <c r="C94" s="71" t="s">
        <v>201</v>
      </c>
      <c r="D94" s="71" t="s">
        <v>12</v>
      </c>
      <c r="E94" s="70" t="s">
        <v>109</v>
      </c>
      <c r="F94" s="72">
        <v>19330000</v>
      </c>
    </row>
    <row r="95" spans="1:6" x14ac:dyDescent="0.25">
      <c r="A95" s="67" t="s">
        <v>215</v>
      </c>
      <c r="B95" s="70" t="s">
        <v>93</v>
      </c>
      <c r="C95" s="71" t="s">
        <v>201</v>
      </c>
      <c r="D95" s="71" t="s">
        <v>13</v>
      </c>
      <c r="E95" s="70" t="s">
        <v>109</v>
      </c>
      <c r="F95" s="72">
        <v>30190000</v>
      </c>
    </row>
    <row r="96" spans="1:6" x14ac:dyDescent="0.25">
      <c r="A96" s="67" t="s">
        <v>216</v>
      </c>
      <c r="B96" s="70" t="s">
        <v>93</v>
      </c>
      <c r="C96" s="71" t="s">
        <v>201</v>
      </c>
      <c r="D96" s="71" t="s">
        <v>23</v>
      </c>
      <c r="E96" s="70" t="s">
        <v>109</v>
      </c>
      <c r="F96" s="72">
        <v>29120000</v>
      </c>
    </row>
    <row r="97" spans="1:6" x14ac:dyDescent="0.25">
      <c r="A97" s="67" t="s">
        <v>217</v>
      </c>
      <c r="B97" s="70" t="s">
        <v>93</v>
      </c>
      <c r="C97" s="71" t="s">
        <v>201</v>
      </c>
      <c r="D97" s="71" t="s">
        <v>23</v>
      </c>
      <c r="E97" s="70" t="s">
        <v>109</v>
      </c>
      <c r="F97" s="72">
        <v>26810000</v>
      </c>
    </row>
    <row r="98" spans="1:6" x14ac:dyDescent="0.25">
      <c r="A98" s="67" t="s">
        <v>218</v>
      </c>
      <c r="B98" s="70" t="s">
        <v>93</v>
      </c>
      <c r="C98" s="71" t="s">
        <v>201</v>
      </c>
      <c r="D98" s="71" t="s">
        <v>219</v>
      </c>
      <c r="E98" s="70" t="s">
        <v>109</v>
      </c>
      <c r="F98" s="72">
        <v>26930000</v>
      </c>
    </row>
    <row r="99" spans="1:6" x14ac:dyDescent="0.25">
      <c r="A99" s="67" t="s">
        <v>220</v>
      </c>
      <c r="B99" s="70" t="s">
        <v>93</v>
      </c>
      <c r="C99" s="71" t="s">
        <v>201</v>
      </c>
      <c r="D99" s="71" t="s">
        <v>10</v>
      </c>
      <c r="E99" s="70" t="s">
        <v>221</v>
      </c>
      <c r="F99" s="72">
        <v>24180000</v>
      </c>
    </row>
    <row r="100" spans="1:6" x14ac:dyDescent="0.25">
      <c r="A100" s="67" t="s">
        <v>222</v>
      </c>
      <c r="B100" s="70" t="s">
        <v>93</v>
      </c>
      <c r="C100" s="71" t="s">
        <v>201</v>
      </c>
      <c r="D100" s="71" t="s">
        <v>21</v>
      </c>
      <c r="E100" s="70" t="s">
        <v>116</v>
      </c>
      <c r="F100" s="72">
        <v>17220000</v>
      </c>
    </row>
    <row r="101" spans="1:6" x14ac:dyDescent="0.25">
      <c r="A101" s="67" t="s">
        <v>223</v>
      </c>
      <c r="B101" s="70" t="s">
        <v>93</v>
      </c>
      <c r="C101" s="71" t="s">
        <v>201</v>
      </c>
      <c r="D101" s="71" t="s">
        <v>13</v>
      </c>
      <c r="E101" s="70" t="s">
        <v>122</v>
      </c>
      <c r="F101" s="72">
        <v>29710000</v>
      </c>
    </row>
    <row r="102" spans="1:6" x14ac:dyDescent="0.25">
      <c r="A102" s="67" t="s">
        <v>224</v>
      </c>
      <c r="B102" s="70" t="s">
        <v>93</v>
      </c>
      <c r="C102" s="71" t="s">
        <v>201</v>
      </c>
      <c r="D102" s="71" t="s">
        <v>18</v>
      </c>
      <c r="E102" s="70" t="s">
        <v>122</v>
      </c>
      <c r="F102" s="72">
        <v>30660000</v>
      </c>
    </row>
    <row r="103" spans="1:6" x14ac:dyDescent="0.25">
      <c r="A103" s="67" t="s">
        <v>225</v>
      </c>
      <c r="B103" s="70" t="s">
        <v>93</v>
      </c>
      <c r="C103" s="71" t="s">
        <v>201</v>
      </c>
      <c r="D103" s="71" t="s">
        <v>133</v>
      </c>
      <c r="E103" s="70" t="s">
        <v>122</v>
      </c>
      <c r="F103" s="72">
        <v>18150000</v>
      </c>
    </row>
    <row r="104" spans="1:6" x14ac:dyDescent="0.25">
      <c r="A104" s="67" t="s">
        <v>226</v>
      </c>
      <c r="B104" s="70" t="s">
        <v>93</v>
      </c>
      <c r="C104" s="71" t="s">
        <v>201</v>
      </c>
      <c r="D104" s="71" t="s">
        <v>84</v>
      </c>
      <c r="E104" s="70" t="s">
        <v>122</v>
      </c>
      <c r="F104" s="72">
        <v>33690000</v>
      </c>
    </row>
    <row r="105" spans="1:6" x14ac:dyDescent="0.25">
      <c r="A105" s="67" t="s">
        <v>227</v>
      </c>
      <c r="B105" s="70" t="s">
        <v>93</v>
      </c>
      <c r="C105" s="71" t="s">
        <v>201</v>
      </c>
      <c r="D105" s="71" t="s">
        <v>23</v>
      </c>
      <c r="E105" s="70" t="s">
        <v>122</v>
      </c>
      <c r="F105" s="72">
        <v>600000</v>
      </c>
    </row>
    <row r="106" spans="1:6" x14ac:dyDescent="0.25">
      <c r="A106" s="67" t="s">
        <v>228</v>
      </c>
      <c r="B106" s="70" t="s">
        <v>93</v>
      </c>
      <c r="C106" s="71" t="s">
        <v>201</v>
      </c>
      <c r="D106" s="71" t="s">
        <v>23</v>
      </c>
      <c r="E106" s="70" t="s">
        <v>122</v>
      </c>
      <c r="F106" s="72">
        <v>19510000</v>
      </c>
    </row>
    <row r="107" spans="1:6" x14ac:dyDescent="0.25">
      <c r="A107" s="67" t="s">
        <v>229</v>
      </c>
      <c r="B107" s="70" t="s">
        <v>93</v>
      </c>
      <c r="C107" s="71" t="s">
        <v>201</v>
      </c>
      <c r="D107" s="71" t="s">
        <v>230</v>
      </c>
      <c r="E107" s="70" t="s">
        <v>122</v>
      </c>
      <c r="F107" s="72">
        <v>14710000</v>
      </c>
    </row>
    <row r="108" spans="1:6" x14ac:dyDescent="0.25">
      <c r="A108" s="67" t="s">
        <v>231</v>
      </c>
      <c r="B108" s="70" t="s">
        <v>93</v>
      </c>
      <c r="C108" s="71" t="s">
        <v>201</v>
      </c>
      <c r="D108" s="71" t="s">
        <v>21</v>
      </c>
      <c r="E108" s="70" t="s">
        <v>131</v>
      </c>
      <c r="F108" s="72">
        <v>25530000</v>
      </c>
    </row>
    <row r="109" spans="1:6" x14ac:dyDescent="0.25">
      <c r="A109" s="67" t="s">
        <v>232</v>
      </c>
      <c r="B109" s="70" t="s">
        <v>93</v>
      </c>
      <c r="C109" s="71" t="s">
        <v>201</v>
      </c>
      <c r="D109" s="71" t="s">
        <v>23</v>
      </c>
      <c r="E109" s="70" t="s">
        <v>131</v>
      </c>
      <c r="F109" s="72">
        <v>26050000</v>
      </c>
    </row>
    <row r="110" spans="1:6" x14ac:dyDescent="0.25">
      <c r="A110" s="67" t="s">
        <v>233</v>
      </c>
      <c r="B110" s="70" t="s">
        <v>93</v>
      </c>
      <c r="C110" s="71" t="s">
        <v>201</v>
      </c>
      <c r="D110" s="71" t="s">
        <v>25</v>
      </c>
      <c r="E110" s="70" t="s">
        <v>131</v>
      </c>
      <c r="F110" s="72">
        <v>31750000</v>
      </c>
    </row>
    <row r="111" spans="1:6" x14ac:dyDescent="0.25">
      <c r="A111" s="67" t="s">
        <v>234</v>
      </c>
      <c r="B111" s="70" t="s">
        <v>93</v>
      </c>
      <c r="C111" s="71" t="s">
        <v>235</v>
      </c>
      <c r="D111" s="71" t="s">
        <v>13</v>
      </c>
      <c r="E111" s="70" t="s">
        <v>96</v>
      </c>
      <c r="F111" s="72">
        <v>22300000</v>
      </c>
    </row>
    <row r="112" spans="1:6" x14ac:dyDescent="0.25">
      <c r="A112" s="67" t="s">
        <v>236</v>
      </c>
      <c r="B112" s="70" t="s">
        <v>93</v>
      </c>
      <c r="C112" s="71" t="s">
        <v>235</v>
      </c>
      <c r="D112" s="71" t="s">
        <v>15</v>
      </c>
      <c r="E112" s="70" t="s">
        <v>96</v>
      </c>
      <c r="F112" s="72">
        <v>8210000</v>
      </c>
    </row>
    <row r="113" spans="1:6" x14ac:dyDescent="0.25">
      <c r="A113" s="67" t="s">
        <v>237</v>
      </c>
      <c r="B113" s="70" t="s">
        <v>93</v>
      </c>
      <c r="C113" s="71" t="s">
        <v>235</v>
      </c>
      <c r="D113" s="71" t="s">
        <v>20</v>
      </c>
      <c r="E113" s="70" t="s">
        <v>96</v>
      </c>
      <c r="F113" s="72">
        <v>15210000</v>
      </c>
    </row>
    <row r="114" spans="1:6" x14ac:dyDescent="0.25">
      <c r="A114" s="67" t="s">
        <v>238</v>
      </c>
      <c r="B114" s="70" t="s">
        <v>93</v>
      </c>
      <c r="C114" s="71" t="s">
        <v>235</v>
      </c>
      <c r="D114" s="71" t="s">
        <v>21</v>
      </c>
      <c r="E114" s="70" t="s">
        <v>96</v>
      </c>
      <c r="F114" s="72">
        <v>29120000</v>
      </c>
    </row>
    <row r="115" spans="1:6" x14ac:dyDescent="0.25">
      <c r="A115" s="67" t="s">
        <v>239</v>
      </c>
      <c r="B115" s="70" t="s">
        <v>93</v>
      </c>
      <c r="C115" s="71" t="s">
        <v>235</v>
      </c>
      <c r="D115" s="71" t="s">
        <v>21</v>
      </c>
      <c r="E115" s="70" t="s">
        <v>96</v>
      </c>
      <c r="F115" s="72">
        <v>20740000</v>
      </c>
    </row>
    <row r="116" spans="1:6" x14ac:dyDescent="0.25">
      <c r="A116" s="67" t="s">
        <v>240</v>
      </c>
      <c r="B116" s="70" t="s">
        <v>93</v>
      </c>
      <c r="C116" s="71" t="s">
        <v>235</v>
      </c>
      <c r="D116" s="71" t="s">
        <v>23</v>
      </c>
      <c r="E116" s="70" t="s">
        <v>96</v>
      </c>
      <c r="F116" s="72">
        <v>19220000</v>
      </c>
    </row>
    <row r="117" spans="1:6" x14ac:dyDescent="0.25">
      <c r="A117" s="67" t="s">
        <v>144</v>
      </c>
      <c r="B117" s="70" t="s">
        <v>93</v>
      </c>
      <c r="C117" s="71" t="s">
        <v>235</v>
      </c>
      <c r="D117" s="71" t="s">
        <v>23</v>
      </c>
      <c r="E117" s="70" t="s">
        <v>96</v>
      </c>
      <c r="F117" s="72">
        <v>22360000</v>
      </c>
    </row>
    <row r="118" spans="1:6" x14ac:dyDescent="0.25">
      <c r="A118" s="67" t="s">
        <v>241</v>
      </c>
      <c r="B118" s="70" t="s">
        <v>93</v>
      </c>
      <c r="C118" s="71" t="s">
        <v>235</v>
      </c>
      <c r="D118" s="71" t="s">
        <v>23</v>
      </c>
      <c r="E118" s="70" t="s">
        <v>96</v>
      </c>
      <c r="F118" s="72">
        <v>29130000</v>
      </c>
    </row>
    <row r="119" spans="1:6" x14ac:dyDescent="0.25">
      <c r="A119" s="67" t="s">
        <v>242</v>
      </c>
      <c r="B119" s="70" t="s">
        <v>93</v>
      </c>
      <c r="C119" s="71" t="s">
        <v>235</v>
      </c>
      <c r="D119" s="71" t="s">
        <v>26</v>
      </c>
      <c r="E119" s="70" t="s">
        <v>96</v>
      </c>
      <c r="F119" s="72">
        <v>22910000</v>
      </c>
    </row>
    <row r="120" spans="1:6" x14ac:dyDescent="0.25">
      <c r="A120" s="67" t="s">
        <v>243</v>
      </c>
      <c r="B120" s="70" t="s">
        <v>93</v>
      </c>
      <c r="C120" s="71" t="s">
        <v>235</v>
      </c>
      <c r="D120" s="71" t="s">
        <v>13</v>
      </c>
      <c r="E120" s="70" t="s">
        <v>109</v>
      </c>
      <c r="F120" s="72">
        <v>28230000</v>
      </c>
    </row>
    <row r="121" spans="1:6" x14ac:dyDescent="0.25">
      <c r="A121" s="67" t="s">
        <v>244</v>
      </c>
      <c r="B121" s="70" t="s">
        <v>93</v>
      </c>
      <c r="C121" s="71" t="s">
        <v>235</v>
      </c>
      <c r="D121" s="71" t="s">
        <v>133</v>
      </c>
      <c r="E121" s="70" t="s">
        <v>109</v>
      </c>
      <c r="F121" s="72">
        <v>35420000</v>
      </c>
    </row>
    <row r="122" spans="1:6" x14ac:dyDescent="0.25">
      <c r="A122" s="67" t="s">
        <v>245</v>
      </c>
      <c r="B122" s="70" t="s">
        <v>93</v>
      </c>
      <c r="C122" s="71" t="s">
        <v>235</v>
      </c>
      <c r="D122" s="71" t="s">
        <v>246</v>
      </c>
      <c r="E122" s="70" t="s">
        <v>109</v>
      </c>
      <c r="F122" s="72">
        <v>9800000</v>
      </c>
    </row>
    <row r="123" spans="1:6" x14ac:dyDescent="0.25">
      <c r="A123" s="67" t="s">
        <v>247</v>
      </c>
      <c r="B123" s="70" t="s">
        <v>93</v>
      </c>
      <c r="C123" s="71" t="s">
        <v>235</v>
      </c>
      <c r="D123" s="71" t="s">
        <v>21</v>
      </c>
      <c r="E123" s="70" t="s">
        <v>109</v>
      </c>
      <c r="F123" s="72">
        <v>38070000</v>
      </c>
    </row>
    <row r="124" spans="1:6" x14ac:dyDescent="0.25">
      <c r="A124" s="67" t="s">
        <v>248</v>
      </c>
      <c r="B124" s="70" t="s">
        <v>93</v>
      </c>
      <c r="C124" s="71" t="s">
        <v>235</v>
      </c>
      <c r="D124" s="71" t="s">
        <v>23</v>
      </c>
      <c r="E124" s="70" t="s">
        <v>109</v>
      </c>
      <c r="F124" s="72">
        <v>10070000</v>
      </c>
    </row>
    <row r="125" spans="1:6" x14ac:dyDescent="0.25">
      <c r="A125" s="67" t="s">
        <v>249</v>
      </c>
      <c r="B125" s="70" t="s">
        <v>93</v>
      </c>
      <c r="C125" s="71" t="s">
        <v>235</v>
      </c>
      <c r="D125" s="71" t="s">
        <v>23</v>
      </c>
      <c r="E125" s="70" t="s">
        <v>109</v>
      </c>
      <c r="F125" s="72">
        <v>32380000</v>
      </c>
    </row>
    <row r="126" spans="1:6" x14ac:dyDescent="0.25">
      <c r="A126" s="67" t="s">
        <v>250</v>
      </c>
      <c r="B126" s="70" t="s">
        <v>93</v>
      </c>
      <c r="C126" s="71" t="s">
        <v>235</v>
      </c>
      <c r="D126" s="71" t="s">
        <v>23</v>
      </c>
      <c r="E126" s="70" t="s">
        <v>109</v>
      </c>
      <c r="F126" s="72">
        <v>22760000</v>
      </c>
    </row>
    <row r="127" spans="1:6" x14ac:dyDescent="0.25">
      <c r="A127" s="67" t="s">
        <v>251</v>
      </c>
      <c r="B127" s="70" t="s">
        <v>93</v>
      </c>
      <c r="C127" s="71" t="s">
        <v>235</v>
      </c>
      <c r="D127" s="71" t="s">
        <v>252</v>
      </c>
      <c r="E127" s="70" t="s">
        <v>109</v>
      </c>
      <c r="F127" s="72">
        <v>26640000</v>
      </c>
    </row>
    <row r="128" spans="1:6" x14ac:dyDescent="0.25">
      <c r="A128" s="67" t="s">
        <v>253</v>
      </c>
      <c r="B128" s="70" t="s">
        <v>93</v>
      </c>
      <c r="C128" s="71" t="s">
        <v>235</v>
      </c>
      <c r="D128" s="71" t="s">
        <v>27</v>
      </c>
      <c r="E128" s="70" t="s">
        <v>109</v>
      </c>
      <c r="F128" s="72">
        <v>25810000</v>
      </c>
    </row>
    <row r="129" spans="1:6" x14ac:dyDescent="0.25">
      <c r="A129" s="67" t="s">
        <v>254</v>
      </c>
      <c r="B129" s="70" t="s">
        <v>93</v>
      </c>
      <c r="C129" s="71" t="s">
        <v>235</v>
      </c>
      <c r="D129" s="71" t="s">
        <v>99</v>
      </c>
      <c r="E129" s="70" t="s">
        <v>116</v>
      </c>
      <c r="F129" s="72">
        <v>10480000</v>
      </c>
    </row>
    <row r="130" spans="1:6" x14ac:dyDescent="0.25">
      <c r="A130" s="67" t="s">
        <v>255</v>
      </c>
      <c r="B130" s="70" t="s">
        <v>93</v>
      </c>
      <c r="C130" s="71" t="s">
        <v>235</v>
      </c>
      <c r="D130" s="71" t="s">
        <v>21</v>
      </c>
      <c r="E130" s="70" t="s">
        <v>116</v>
      </c>
      <c r="F130" s="72">
        <v>9020000</v>
      </c>
    </row>
    <row r="131" spans="1:6" x14ac:dyDescent="0.25">
      <c r="A131" s="67" t="s">
        <v>256</v>
      </c>
      <c r="B131" s="70" t="s">
        <v>93</v>
      </c>
      <c r="C131" s="71" t="s">
        <v>235</v>
      </c>
      <c r="D131" s="71" t="s">
        <v>13</v>
      </c>
      <c r="E131" s="70" t="s">
        <v>122</v>
      </c>
      <c r="F131" s="72">
        <v>30730000</v>
      </c>
    </row>
    <row r="132" spans="1:6" x14ac:dyDescent="0.25">
      <c r="A132" s="67" t="s">
        <v>257</v>
      </c>
      <c r="B132" s="70" t="s">
        <v>93</v>
      </c>
      <c r="C132" s="71" t="s">
        <v>235</v>
      </c>
      <c r="D132" s="71" t="s">
        <v>19</v>
      </c>
      <c r="E132" s="70" t="s">
        <v>122</v>
      </c>
      <c r="F132" s="72">
        <v>21820000</v>
      </c>
    </row>
    <row r="133" spans="1:6" x14ac:dyDescent="0.25">
      <c r="A133" s="67" t="s">
        <v>258</v>
      </c>
      <c r="B133" s="70" t="s">
        <v>93</v>
      </c>
      <c r="C133" s="71" t="s">
        <v>235</v>
      </c>
      <c r="D133" s="71" t="s">
        <v>84</v>
      </c>
      <c r="E133" s="70" t="s">
        <v>122</v>
      </c>
      <c r="F133" s="72">
        <v>11200000</v>
      </c>
    </row>
    <row r="134" spans="1:6" x14ac:dyDescent="0.25">
      <c r="A134" s="67" t="s">
        <v>259</v>
      </c>
      <c r="B134" s="70" t="s">
        <v>93</v>
      </c>
      <c r="C134" s="71" t="s">
        <v>235</v>
      </c>
      <c r="D134" s="71" t="s">
        <v>23</v>
      </c>
      <c r="E134" s="70" t="s">
        <v>122</v>
      </c>
      <c r="F134" s="72">
        <v>24870000</v>
      </c>
    </row>
    <row r="135" spans="1:6" x14ac:dyDescent="0.25">
      <c r="A135" s="67" t="s">
        <v>260</v>
      </c>
      <c r="B135" s="70" t="s">
        <v>93</v>
      </c>
      <c r="C135" s="71" t="s">
        <v>235</v>
      </c>
      <c r="D135" s="71" t="s">
        <v>26</v>
      </c>
      <c r="E135" s="70" t="s">
        <v>122</v>
      </c>
      <c r="F135" s="72">
        <v>25620000</v>
      </c>
    </row>
    <row r="136" spans="1:6" x14ac:dyDescent="0.25">
      <c r="A136" s="67" t="s">
        <v>261</v>
      </c>
      <c r="B136" s="70" t="s">
        <v>93</v>
      </c>
      <c r="C136" s="71" t="s">
        <v>235</v>
      </c>
      <c r="D136" s="71" t="s">
        <v>23</v>
      </c>
      <c r="E136" s="70" t="s">
        <v>131</v>
      </c>
      <c r="F136" s="72">
        <v>20170000</v>
      </c>
    </row>
    <row r="137" spans="1:6" x14ac:dyDescent="0.25">
      <c r="A137" s="67" t="s">
        <v>262</v>
      </c>
      <c r="B137" s="70" t="s">
        <v>93</v>
      </c>
      <c r="C137" s="71" t="s">
        <v>235</v>
      </c>
      <c r="D137" s="71" t="s">
        <v>23</v>
      </c>
      <c r="E137" s="70" t="s">
        <v>131</v>
      </c>
      <c r="F137" s="72">
        <v>29250000</v>
      </c>
    </row>
    <row r="138" spans="1:6" x14ac:dyDescent="0.25">
      <c r="A138" s="67" t="s">
        <v>263</v>
      </c>
      <c r="B138" s="70" t="s">
        <v>93</v>
      </c>
      <c r="C138" s="71" t="s">
        <v>264</v>
      </c>
      <c r="D138" s="71" t="s">
        <v>12</v>
      </c>
      <c r="E138" s="70" t="s">
        <v>96</v>
      </c>
      <c r="F138" s="72">
        <v>8840000</v>
      </c>
    </row>
    <row r="139" spans="1:6" x14ac:dyDescent="0.25">
      <c r="A139" s="67" t="s">
        <v>265</v>
      </c>
      <c r="B139" s="70" t="s">
        <v>93</v>
      </c>
      <c r="C139" s="71" t="s">
        <v>264</v>
      </c>
      <c r="D139" s="71" t="s">
        <v>13</v>
      </c>
      <c r="E139" s="70" t="s">
        <v>96</v>
      </c>
      <c r="F139" s="72">
        <v>20460000</v>
      </c>
    </row>
    <row r="140" spans="1:6" x14ac:dyDescent="0.25">
      <c r="A140" s="67" t="s">
        <v>266</v>
      </c>
      <c r="B140" s="70" t="s">
        <v>93</v>
      </c>
      <c r="C140" s="71" t="s">
        <v>264</v>
      </c>
      <c r="D140" s="71" t="s">
        <v>267</v>
      </c>
      <c r="E140" s="70" t="s">
        <v>96</v>
      </c>
      <c r="F140" s="72">
        <v>28430000</v>
      </c>
    </row>
    <row r="141" spans="1:6" x14ac:dyDescent="0.25">
      <c r="A141" s="67" t="s">
        <v>268</v>
      </c>
      <c r="B141" s="70" t="s">
        <v>93</v>
      </c>
      <c r="C141" s="71" t="s">
        <v>264</v>
      </c>
      <c r="D141" s="71" t="s">
        <v>23</v>
      </c>
      <c r="E141" s="70" t="s">
        <v>96</v>
      </c>
      <c r="F141" s="72">
        <v>18400000</v>
      </c>
    </row>
    <row r="142" spans="1:6" x14ac:dyDescent="0.25">
      <c r="A142" s="67" t="s">
        <v>269</v>
      </c>
      <c r="B142" s="70" t="s">
        <v>93</v>
      </c>
      <c r="C142" s="71" t="s">
        <v>264</v>
      </c>
      <c r="D142" s="71" t="s">
        <v>23</v>
      </c>
      <c r="E142" s="70" t="s">
        <v>96</v>
      </c>
      <c r="F142" s="72">
        <v>14840000</v>
      </c>
    </row>
    <row r="143" spans="1:6" x14ac:dyDescent="0.25">
      <c r="A143" s="67" t="s">
        <v>270</v>
      </c>
      <c r="B143" s="70" t="s">
        <v>93</v>
      </c>
      <c r="C143" s="71" t="s">
        <v>264</v>
      </c>
      <c r="D143" s="71" t="s">
        <v>23</v>
      </c>
      <c r="E143" s="70" t="s">
        <v>96</v>
      </c>
      <c r="F143" s="72">
        <v>16040000</v>
      </c>
    </row>
    <row r="144" spans="1:6" x14ac:dyDescent="0.25">
      <c r="A144" s="67" t="s">
        <v>271</v>
      </c>
      <c r="B144" s="70" t="s">
        <v>93</v>
      </c>
      <c r="C144" s="71" t="s">
        <v>264</v>
      </c>
      <c r="D144" s="71" t="s">
        <v>23</v>
      </c>
      <c r="E144" s="70" t="s">
        <v>96</v>
      </c>
      <c r="F144" s="72">
        <v>22850000</v>
      </c>
    </row>
    <row r="145" spans="1:6" x14ac:dyDescent="0.25">
      <c r="A145" s="67" t="s">
        <v>272</v>
      </c>
      <c r="B145" s="70" t="s">
        <v>93</v>
      </c>
      <c r="C145" s="71" t="s">
        <v>264</v>
      </c>
      <c r="D145" s="71" t="s">
        <v>27</v>
      </c>
      <c r="E145" s="70" t="s">
        <v>96</v>
      </c>
      <c r="F145" s="72">
        <v>17740000</v>
      </c>
    </row>
    <row r="146" spans="1:6" x14ac:dyDescent="0.25">
      <c r="A146" s="67" t="s">
        <v>273</v>
      </c>
      <c r="B146" s="70" t="s">
        <v>93</v>
      </c>
      <c r="C146" s="71" t="s">
        <v>264</v>
      </c>
      <c r="D146" s="71" t="s">
        <v>133</v>
      </c>
      <c r="E146" s="70" t="s">
        <v>109</v>
      </c>
      <c r="F146" s="72">
        <v>25430000</v>
      </c>
    </row>
    <row r="147" spans="1:6" x14ac:dyDescent="0.25">
      <c r="A147" s="67" t="s">
        <v>274</v>
      </c>
      <c r="B147" s="70" t="s">
        <v>93</v>
      </c>
      <c r="C147" s="71" t="s">
        <v>264</v>
      </c>
      <c r="D147" s="71" t="s">
        <v>23</v>
      </c>
      <c r="E147" s="70" t="s">
        <v>109</v>
      </c>
      <c r="F147" s="72">
        <v>21160000</v>
      </c>
    </row>
    <row r="148" spans="1:6" x14ac:dyDescent="0.25">
      <c r="A148" s="67" t="s">
        <v>275</v>
      </c>
      <c r="B148" s="70" t="s">
        <v>93</v>
      </c>
      <c r="C148" s="71" t="s">
        <v>264</v>
      </c>
      <c r="D148" s="71" t="s">
        <v>276</v>
      </c>
      <c r="E148" s="70" t="s">
        <v>109</v>
      </c>
      <c r="F148" s="72">
        <v>24670000</v>
      </c>
    </row>
    <row r="149" spans="1:6" x14ac:dyDescent="0.25">
      <c r="A149" s="67" t="s">
        <v>277</v>
      </c>
      <c r="B149" s="70" t="s">
        <v>93</v>
      </c>
      <c r="C149" s="71" t="s">
        <v>264</v>
      </c>
      <c r="D149" s="71" t="s">
        <v>10</v>
      </c>
      <c r="E149" s="70" t="s">
        <v>153</v>
      </c>
      <c r="F149" s="72">
        <v>23390000</v>
      </c>
    </row>
    <row r="150" spans="1:6" x14ac:dyDescent="0.25">
      <c r="A150" s="67" t="s">
        <v>278</v>
      </c>
      <c r="B150" s="70" t="s">
        <v>93</v>
      </c>
      <c r="C150" s="71" t="s">
        <v>264</v>
      </c>
      <c r="D150" s="71" t="s">
        <v>108</v>
      </c>
      <c r="E150" s="70" t="s">
        <v>153</v>
      </c>
      <c r="F150" s="72">
        <v>15770000</v>
      </c>
    </row>
    <row r="151" spans="1:6" x14ac:dyDescent="0.25">
      <c r="A151" s="67" t="s">
        <v>279</v>
      </c>
      <c r="B151" s="70" t="s">
        <v>93</v>
      </c>
      <c r="C151" s="71" t="s">
        <v>264</v>
      </c>
      <c r="D151" s="71" t="s">
        <v>267</v>
      </c>
      <c r="E151" s="70" t="s">
        <v>153</v>
      </c>
      <c r="F151" s="72">
        <v>22460000</v>
      </c>
    </row>
    <row r="152" spans="1:6" x14ac:dyDescent="0.25">
      <c r="A152" s="67" t="s">
        <v>280</v>
      </c>
      <c r="B152" s="70" t="s">
        <v>93</v>
      </c>
      <c r="C152" s="71" t="s">
        <v>264</v>
      </c>
      <c r="D152" s="71" t="s">
        <v>21</v>
      </c>
      <c r="E152" s="70" t="s">
        <v>153</v>
      </c>
      <c r="F152" s="72">
        <v>25630000</v>
      </c>
    </row>
    <row r="153" spans="1:6" x14ac:dyDescent="0.25">
      <c r="A153" s="67" t="s">
        <v>281</v>
      </c>
      <c r="B153" s="70" t="s">
        <v>93</v>
      </c>
      <c r="C153" s="71" t="s">
        <v>264</v>
      </c>
      <c r="D153" s="71" t="s">
        <v>23</v>
      </c>
      <c r="E153" s="70" t="s">
        <v>153</v>
      </c>
      <c r="F153" s="72">
        <v>25190000</v>
      </c>
    </row>
    <row r="154" spans="1:6" x14ac:dyDescent="0.25">
      <c r="A154" s="67" t="s">
        <v>282</v>
      </c>
      <c r="B154" s="70" t="s">
        <v>93</v>
      </c>
      <c r="C154" s="71" t="s">
        <v>264</v>
      </c>
      <c r="D154" s="71" t="s">
        <v>252</v>
      </c>
      <c r="E154" s="70" t="s">
        <v>153</v>
      </c>
      <c r="F154" s="72">
        <v>6060000</v>
      </c>
    </row>
    <row r="155" spans="1:6" x14ac:dyDescent="0.25">
      <c r="A155" s="67" t="s">
        <v>283</v>
      </c>
      <c r="B155" s="70" t="s">
        <v>93</v>
      </c>
      <c r="C155" s="71" t="s">
        <v>264</v>
      </c>
      <c r="D155" s="71" t="s">
        <v>21</v>
      </c>
      <c r="E155" s="70" t="s">
        <v>116</v>
      </c>
      <c r="F155" s="72">
        <v>20310000</v>
      </c>
    </row>
    <row r="156" spans="1:6" x14ac:dyDescent="0.25">
      <c r="A156" s="67" t="s">
        <v>284</v>
      </c>
      <c r="B156" s="70" t="s">
        <v>93</v>
      </c>
      <c r="C156" s="71" t="s">
        <v>264</v>
      </c>
      <c r="D156" s="71" t="s">
        <v>23</v>
      </c>
      <c r="E156" s="70" t="s">
        <v>116</v>
      </c>
      <c r="F156" s="72">
        <v>7440000</v>
      </c>
    </row>
    <row r="157" spans="1:6" x14ac:dyDescent="0.25">
      <c r="A157" s="67" t="s">
        <v>285</v>
      </c>
      <c r="B157" s="70" t="s">
        <v>93</v>
      </c>
      <c r="C157" s="71" t="s">
        <v>264</v>
      </c>
      <c r="D157" s="71" t="s">
        <v>23</v>
      </c>
      <c r="E157" s="70" t="s">
        <v>116</v>
      </c>
      <c r="F157" s="72">
        <v>11460000</v>
      </c>
    </row>
    <row r="158" spans="1:6" x14ac:dyDescent="0.25">
      <c r="A158" s="67" t="s">
        <v>286</v>
      </c>
      <c r="B158" s="70" t="s">
        <v>93</v>
      </c>
      <c r="C158" s="71" t="s">
        <v>264</v>
      </c>
      <c r="D158" s="71" t="s">
        <v>196</v>
      </c>
      <c r="E158" s="70" t="s">
        <v>116</v>
      </c>
      <c r="F158" s="72">
        <v>17380000</v>
      </c>
    </row>
    <row r="159" spans="1:6" x14ac:dyDescent="0.25">
      <c r="A159" s="67" t="s">
        <v>287</v>
      </c>
      <c r="B159" s="70" t="s">
        <v>93</v>
      </c>
      <c r="C159" s="71" t="s">
        <v>264</v>
      </c>
      <c r="D159" s="71" t="s">
        <v>288</v>
      </c>
      <c r="E159" s="70" t="s">
        <v>122</v>
      </c>
      <c r="F159" s="72">
        <v>16420000</v>
      </c>
    </row>
    <row r="160" spans="1:6" x14ac:dyDescent="0.25">
      <c r="A160" s="67" t="s">
        <v>289</v>
      </c>
      <c r="B160" s="70" t="s">
        <v>93</v>
      </c>
      <c r="C160" s="71" t="s">
        <v>264</v>
      </c>
      <c r="D160" s="71" t="s">
        <v>133</v>
      </c>
      <c r="E160" s="70" t="s">
        <v>122</v>
      </c>
      <c r="F160" s="72">
        <v>13820000</v>
      </c>
    </row>
    <row r="161" spans="1:6" x14ac:dyDescent="0.25">
      <c r="A161" s="67" t="s">
        <v>290</v>
      </c>
      <c r="B161" s="70" t="s">
        <v>93</v>
      </c>
      <c r="C161" s="71" t="s">
        <v>264</v>
      </c>
      <c r="D161" s="71" t="s">
        <v>84</v>
      </c>
      <c r="E161" s="70" t="s">
        <v>122</v>
      </c>
      <c r="F161" s="72">
        <v>27170000</v>
      </c>
    </row>
    <row r="162" spans="1:6" x14ac:dyDescent="0.25">
      <c r="A162" s="67" t="s">
        <v>291</v>
      </c>
      <c r="B162" s="70" t="s">
        <v>93</v>
      </c>
      <c r="C162" s="71" t="s">
        <v>264</v>
      </c>
      <c r="D162" s="71" t="s">
        <v>23</v>
      </c>
      <c r="E162" s="70" t="s">
        <v>122</v>
      </c>
      <c r="F162" s="72">
        <v>18920000</v>
      </c>
    </row>
    <row r="163" spans="1:6" x14ac:dyDescent="0.25">
      <c r="A163" s="67" t="s">
        <v>292</v>
      </c>
      <c r="B163" s="70" t="s">
        <v>93</v>
      </c>
      <c r="C163" s="71" t="s">
        <v>264</v>
      </c>
      <c r="D163" s="71" t="s">
        <v>120</v>
      </c>
      <c r="E163" s="70" t="s">
        <v>122</v>
      </c>
      <c r="F163" s="72">
        <v>25310000</v>
      </c>
    </row>
    <row r="164" spans="1:6" x14ac:dyDescent="0.25">
      <c r="A164" s="67" t="s">
        <v>293</v>
      </c>
      <c r="B164" s="70" t="s">
        <v>93</v>
      </c>
      <c r="C164" s="71" t="s">
        <v>264</v>
      </c>
      <c r="D164" s="71" t="s">
        <v>21</v>
      </c>
      <c r="E164" s="70" t="s">
        <v>131</v>
      </c>
      <c r="F164" s="72">
        <v>3370000</v>
      </c>
    </row>
    <row r="165" spans="1:6" x14ac:dyDescent="0.25">
      <c r="A165" s="67" t="s">
        <v>294</v>
      </c>
      <c r="B165" s="70" t="s">
        <v>93</v>
      </c>
      <c r="C165" s="71" t="s">
        <v>264</v>
      </c>
      <c r="D165" s="71" t="s">
        <v>23</v>
      </c>
      <c r="E165" s="70" t="s">
        <v>131</v>
      </c>
      <c r="F165" s="72">
        <v>15720000</v>
      </c>
    </row>
    <row r="166" spans="1:6" x14ac:dyDescent="0.25">
      <c r="A166" s="67" t="s">
        <v>295</v>
      </c>
      <c r="B166" s="70" t="s">
        <v>93</v>
      </c>
      <c r="C166" s="71" t="s">
        <v>296</v>
      </c>
      <c r="D166" s="71" t="s">
        <v>15</v>
      </c>
      <c r="E166" s="70" t="s">
        <v>96</v>
      </c>
      <c r="F166" s="72">
        <v>14080000</v>
      </c>
    </row>
    <row r="167" spans="1:6" x14ac:dyDescent="0.25">
      <c r="A167" s="67" t="s">
        <v>297</v>
      </c>
      <c r="B167" s="70" t="s">
        <v>93</v>
      </c>
      <c r="C167" s="71" t="s">
        <v>296</v>
      </c>
      <c r="D167" s="71" t="s">
        <v>18</v>
      </c>
      <c r="E167" s="70" t="s">
        <v>96</v>
      </c>
      <c r="F167" s="72">
        <v>7750000</v>
      </c>
    </row>
    <row r="168" spans="1:6" x14ac:dyDescent="0.25">
      <c r="A168" s="67" t="s">
        <v>298</v>
      </c>
      <c r="B168" s="70" t="s">
        <v>93</v>
      </c>
      <c r="C168" s="71" t="s">
        <v>296</v>
      </c>
      <c r="D168" s="71" t="s">
        <v>299</v>
      </c>
      <c r="E168" s="70" t="s">
        <v>96</v>
      </c>
      <c r="F168" s="72">
        <v>19710000</v>
      </c>
    </row>
    <row r="169" spans="1:6" x14ac:dyDescent="0.25">
      <c r="A169" s="67" t="s">
        <v>300</v>
      </c>
      <c r="B169" s="70" t="s">
        <v>93</v>
      </c>
      <c r="C169" s="71" t="s">
        <v>296</v>
      </c>
      <c r="D169" s="71" t="s">
        <v>133</v>
      </c>
      <c r="E169" s="70" t="s">
        <v>96</v>
      </c>
      <c r="F169" s="72">
        <v>17950000</v>
      </c>
    </row>
    <row r="170" spans="1:6" x14ac:dyDescent="0.25">
      <c r="A170" s="67" t="s">
        <v>301</v>
      </c>
      <c r="B170" s="70" t="s">
        <v>93</v>
      </c>
      <c r="C170" s="71" t="s">
        <v>296</v>
      </c>
      <c r="D170" s="71" t="s">
        <v>21</v>
      </c>
      <c r="E170" s="70" t="s">
        <v>96</v>
      </c>
      <c r="F170" s="72">
        <v>19980000</v>
      </c>
    </row>
    <row r="171" spans="1:6" x14ac:dyDescent="0.25">
      <c r="A171" s="67" t="s">
        <v>302</v>
      </c>
      <c r="B171" s="70" t="s">
        <v>93</v>
      </c>
      <c r="C171" s="71" t="s">
        <v>296</v>
      </c>
      <c r="D171" s="71" t="s">
        <v>21</v>
      </c>
      <c r="E171" s="70" t="s">
        <v>96</v>
      </c>
      <c r="F171" s="72">
        <v>8240000</v>
      </c>
    </row>
    <row r="172" spans="1:6" x14ac:dyDescent="0.25">
      <c r="A172" s="67" t="s">
        <v>303</v>
      </c>
      <c r="B172" s="70" t="s">
        <v>93</v>
      </c>
      <c r="C172" s="71" t="s">
        <v>296</v>
      </c>
      <c r="D172" s="71" t="s">
        <v>21</v>
      </c>
      <c r="E172" s="70" t="s">
        <v>96</v>
      </c>
      <c r="F172" s="72">
        <v>24350000</v>
      </c>
    </row>
    <row r="173" spans="1:6" x14ac:dyDescent="0.25">
      <c r="A173" s="67" t="s">
        <v>304</v>
      </c>
      <c r="B173" s="70" t="s">
        <v>93</v>
      </c>
      <c r="C173" s="71" t="s">
        <v>296</v>
      </c>
      <c r="D173" s="71" t="s">
        <v>84</v>
      </c>
      <c r="E173" s="70" t="s">
        <v>96</v>
      </c>
      <c r="F173" s="72">
        <v>15740000</v>
      </c>
    </row>
    <row r="174" spans="1:6" x14ac:dyDescent="0.25">
      <c r="A174" s="67" t="s">
        <v>305</v>
      </c>
      <c r="B174" s="70" t="s">
        <v>93</v>
      </c>
      <c r="C174" s="71" t="s">
        <v>296</v>
      </c>
      <c r="D174" s="71" t="s">
        <v>23</v>
      </c>
      <c r="E174" s="70" t="s">
        <v>96</v>
      </c>
      <c r="F174" s="72">
        <v>12130000</v>
      </c>
    </row>
    <row r="175" spans="1:6" x14ac:dyDescent="0.25">
      <c r="A175" s="67" t="s">
        <v>306</v>
      </c>
      <c r="B175" s="70" t="s">
        <v>93</v>
      </c>
      <c r="C175" s="71" t="s">
        <v>296</v>
      </c>
      <c r="D175" s="71" t="s">
        <v>23</v>
      </c>
      <c r="E175" s="70" t="s">
        <v>96</v>
      </c>
      <c r="F175" s="72">
        <v>13530000</v>
      </c>
    </row>
    <row r="176" spans="1:6" x14ac:dyDescent="0.25">
      <c r="A176" s="67" t="s">
        <v>307</v>
      </c>
      <c r="B176" s="70" t="s">
        <v>93</v>
      </c>
      <c r="C176" s="71" t="s">
        <v>296</v>
      </c>
      <c r="D176" s="71" t="s">
        <v>23</v>
      </c>
      <c r="E176" s="70" t="s">
        <v>96</v>
      </c>
      <c r="F176" s="72">
        <v>17820000</v>
      </c>
    </row>
    <row r="177" spans="1:6" x14ac:dyDescent="0.25">
      <c r="A177" s="67" t="s">
        <v>308</v>
      </c>
      <c r="B177" s="70" t="s">
        <v>93</v>
      </c>
      <c r="C177" s="71" t="s">
        <v>296</v>
      </c>
      <c r="D177" s="71" t="s">
        <v>28</v>
      </c>
      <c r="E177" s="70" t="s">
        <v>96</v>
      </c>
      <c r="F177" s="72">
        <v>19560000</v>
      </c>
    </row>
    <row r="178" spans="1:6" x14ac:dyDescent="0.25">
      <c r="A178" s="67" t="s">
        <v>309</v>
      </c>
      <c r="B178" s="70" t="s">
        <v>93</v>
      </c>
      <c r="C178" s="71" t="s">
        <v>296</v>
      </c>
      <c r="D178" s="71" t="s">
        <v>23</v>
      </c>
      <c r="E178" s="70" t="s">
        <v>148</v>
      </c>
      <c r="F178" s="72">
        <v>26490000</v>
      </c>
    </row>
    <row r="179" spans="1:6" x14ac:dyDescent="0.25">
      <c r="A179" s="67" t="s">
        <v>310</v>
      </c>
      <c r="B179" s="70" t="s">
        <v>93</v>
      </c>
      <c r="C179" s="71" t="s">
        <v>296</v>
      </c>
      <c r="D179" s="71" t="s">
        <v>108</v>
      </c>
      <c r="E179" s="70" t="s">
        <v>109</v>
      </c>
      <c r="F179" s="72">
        <v>26640000</v>
      </c>
    </row>
    <row r="180" spans="1:6" x14ac:dyDescent="0.25">
      <c r="A180" s="67" t="s">
        <v>311</v>
      </c>
      <c r="B180" s="70" t="s">
        <v>93</v>
      </c>
      <c r="C180" s="71" t="s">
        <v>296</v>
      </c>
      <c r="D180" s="71" t="s">
        <v>312</v>
      </c>
      <c r="E180" s="70" t="s">
        <v>109</v>
      </c>
      <c r="F180" s="72">
        <v>26570000</v>
      </c>
    </row>
    <row r="181" spans="1:6" x14ac:dyDescent="0.25">
      <c r="A181" s="67" t="s">
        <v>313</v>
      </c>
      <c r="B181" s="70" t="s">
        <v>93</v>
      </c>
      <c r="C181" s="71" t="s">
        <v>296</v>
      </c>
      <c r="D181" s="71" t="s">
        <v>13</v>
      </c>
      <c r="E181" s="70" t="s">
        <v>109</v>
      </c>
      <c r="F181" s="72">
        <v>23830000</v>
      </c>
    </row>
    <row r="182" spans="1:6" x14ac:dyDescent="0.25">
      <c r="A182" s="67" t="s">
        <v>314</v>
      </c>
      <c r="B182" s="70" t="s">
        <v>93</v>
      </c>
      <c r="C182" s="71" t="s">
        <v>296</v>
      </c>
      <c r="D182" s="71" t="s">
        <v>315</v>
      </c>
      <c r="E182" s="70" t="s">
        <v>109</v>
      </c>
      <c r="F182" s="72">
        <v>22000000</v>
      </c>
    </row>
    <row r="183" spans="1:6" x14ac:dyDescent="0.25">
      <c r="A183" s="67" t="s">
        <v>316</v>
      </c>
      <c r="B183" s="70" t="s">
        <v>93</v>
      </c>
      <c r="C183" s="71" t="s">
        <v>296</v>
      </c>
      <c r="D183" s="71" t="s">
        <v>133</v>
      </c>
      <c r="E183" s="70" t="s">
        <v>109</v>
      </c>
      <c r="F183" s="72">
        <v>33480000</v>
      </c>
    </row>
    <row r="184" spans="1:6" x14ac:dyDescent="0.25">
      <c r="A184" s="67" t="s">
        <v>317</v>
      </c>
      <c r="B184" s="70" t="s">
        <v>93</v>
      </c>
      <c r="C184" s="71" t="s">
        <v>296</v>
      </c>
      <c r="D184" s="71" t="s">
        <v>23</v>
      </c>
      <c r="E184" s="70" t="s">
        <v>109</v>
      </c>
      <c r="F184" s="72">
        <v>26450000</v>
      </c>
    </row>
    <row r="185" spans="1:6" x14ac:dyDescent="0.25">
      <c r="A185" s="67" t="s">
        <v>318</v>
      </c>
      <c r="B185" s="70" t="s">
        <v>93</v>
      </c>
      <c r="C185" s="71" t="s">
        <v>296</v>
      </c>
      <c r="D185" s="71" t="s">
        <v>23</v>
      </c>
      <c r="E185" s="70" t="s">
        <v>109</v>
      </c>
      <c r="F185" s="72">
        <v>21840000</v>
      </c>
    </row>
    <row r="186" spans="1:6" x14ac:dyDescent="0.25">
      <c r="A186" s="67" t="s">
        <v>319</v>
      </c>
      <c r="B186" s="70" t="s">
        <v>93</v>
      </c>
      <c r="C186" s="71" t="s">
        <v>296</v>
      </c>
      <c r="D186" s="71" t="s">
        <v>15</v>
      </c>
      <c r="E186" s="70" t="s">
        <v>116</v>
      </c>
      <c r="F186" s="72">
        <v>33830000</v>
      </c>
    </row>
    <row r="187" spans="1:6" x14ac:dyDescent="0.25">
      <c r="A187" s="67" t="s">
        <v>320</v>
      </c>
      <c r="B187" s="70" t="s">
        <v>93</v>
      </c>
      <c r="C187" s="71" t="s">
        <v>296</v>
      </c>
      <c r="D187" s="71" t="s">
        <v>99</v>
      </c>
      <c r="E187" s="70" t="s">
        <v>116</v>
      </c>
      <c r="F187" s="72">
        <v>21810000</v>
      </c>
    </row>
    <row r="188" spans="1:6" x14ac:dyDescent="0.25">
      <c r="A188" s="67" t="s">
        <v>321</v>
      </c>
      <c r="B188" s="70" t="s">
        <v>93</v>
      </c>
      <c r="C188" s="71" t="s">
        <v>296</v>
      </c>
      <c r="D188" s="71" t="s">
        <v>13</v>
      </c>
      <c r="E188" s="70" t="s">
        <v>122</v>
      </c>
      <c r="F188" s="72">
        <v>15010000</v>
      </c>
    </row>
    <row r="189" spans="1:6" x14ac:dyDescent="0.25">
      <c r="A189" s="67" t="s">
        <v>322</v>
      </c>
      <c r="B189" s="70" t="s">
        <v>93</v>
      </c>
      <c r="C189" s="71" t="s">
        <v>296</v>
      </c>
      <c r="D189" s="71" t="s">
        <v>15</v>
      </c>
      <c r="E189" s="70" t="s">
        <v>122</v>
      </c>
      <c r="F189" s="72">
        <v>28580000</v>
      </c>
    </row>
    <row r="190" spans="1:6" x14ac:dyDescent="0.25">
      <c r="A190" s="67" t="s">
        <v>323</v>
      </c>
      <c r="B190" s="70" t="s">
        <v>93</v>
      </c>
      <c r="C190" s="71" t="s">
        <v>296</v>
      </c>
      <c r="D190" s="71" t="s">
        <v>324</v>
      </c>
      <c r="E190" s="70" t="s">
        <v>122</v>
      </c>
      <c r="F190" s="72">
        <v>21570000</v>
      </c>
    </row>
    <row r="191" spans="1:6" x14ac:dyDescent="0.25">
      <c r="A191" s="67" t="s">
        <v>325</v>
      </c>
      <c r="B191" s="70" t="s">
        <v>93</v>
      </c>
      <c r="C191" s="71" t="s">
        <v>296</v>
      </c>
      <c r="D191" s="71" t="s">
        <v>21</v>
      </c>
      <c r="E191" s="70" t="s">
        <v>122</v>
      </c>
      <c r="F191" s="72">
        <v>14960000</v>
      </c>
    </row>
    <row r="192" spans="1:6" x14ac:dyDescent="0.25">
      <c r="A192" s="67" t="s">
        <v>326</v>
      </c>
      <c r="B192" s="70" t="s">
        <v>93</v>
      </c>
      <c r="C192" s="71" t="s">
        <v>296</v>
      </c>
      <c r="D192" s="71" t="s">
        <v>24</v>
      </c>
      <c r="E192" s="70" t="s">
        <v>122</v>
      </c>
      <c r="F192" s="72">
        <v>14600000</v>
      </c>
    </row>
    <row r="193" spans="1:6" x14ac:dyDescent="0.25">
      <c r="A193" s="67" t="s">
        <v>327</v>
      </c>
      <c r="B193" s="70" t="s">
        <v>93</v>
      </c>
      <c r="C193" s="71" t="s">
        <v>296</v>
      </c>
      <c r="D193" s="71" t="s">
        <v>25</v>
      </c>
      <c r="E193" s="70" t="s">
        <v>122</v>
      </c>
      <c r="F193" s="72">
        <v>9790000</v>
      </c>
    </row>
    <row r="194" spans="1:6" x14ac:dyDescent="0.25">
      <c r="A194" s="67" t="s">
        <v>328</v>
      </c>
      <c r="B194" s="70" t="s">
        <v>93</v>
      </c>
      <c r="C194" s="71" t="s">
        <v>296</v>
      </c>
      <c r="D194" s="71" t="s">
        <v>23</v>
      </c>
      <c r="E194" s="70" t="s">
        <v>131</v>
      </c>
      <c r="F194" s="72">
        <v>27240000</v>
      </c>
    </row>
    <row r="195" spans="1:6" x14ac:dyDescent="0.25">
      <c r="A195" s="67" t="s">
        <v>329</v>
      </c>
      <c r="B195" s="70" t="s">
        <v>93</v>
      </c>
      <c r="C195" s="71" t="s">
        <v>330</v>
      </c>
      <c r="D195" s="71" t="s">
        <v>10</v>
      </c>
      <c r="E195" s="70" t="s">
        <v>96</v>
      </c>
      <c r="F195" s="72">
        <v>11420000</v>
      </c>
    </row>
    <row r="196" spans="1:6" x14ac:dyDescent="0.25">
      <c r="A196" s="67" t="s">
        <v>331</v>
      </c>
      <c r="B196" s="70" t="s">
        <v>93</v>
      </c>
      <c r="C196" s="71" t="s">
        <v>330</v>
      </c>
      <c r="D196" s="71" t="s">
        <v>12</v>
      </c>
      <c r="E196" s="70" t="s">
        <v>96</v>
      </c>
      <c r="F196" s="72">
        <v>20810000</v>
      </c>
    </row>
    <row r="197" spans="1:6" x14ac:dyDescent="0.25">
      <c r="A197" s="67" t="s">
        <v>332</v>
      </c>
      <c r="B197" s="70" t="s">
        <v>93</v>
      </c>
      <c r="C197" s="71" t="s">
        <v>330</v>
      </c>
      <c r="D197" s="71" t="s">
        <v>21</v>
      </c>
      <c r="E197" s="70" t="s">
        <v>96</v>
      </c>
      <c r="F197" s="72">
        <v>23060000</v>
      </c>
    </row>
    <row r="198" spans="1:6" x14ac:dyDescent="0.25">
      <c r="A198" s="67" t="s">
        <v>333</v>
      </c>
      <c r="B198" s="70" t="s">
        <v>93</v>
      </c>
      <c r="C198" s="71" t="s">
        <v>330</v>
      </c>
      <c r="D198" s="71" t="s">
        <v>23</v>
      </c>
      <c r="E198" s="70" t="s">
        <v>96</v>
      </c>
      <c r="F198" s="72">
        <v>9660000</v>
      </c>
    </row>
    <row r="199" spans="1:6" x14ac:dyDescent="0.25">
      <c r="A199" s="67" t="s">
        <v>334</v>
      </c>
      <c r="B199" s="70" t="s">
        <v>93</v>
      </c>
      <c r="C199" s="71" t="s">
        <v>330</v>
      </c>
      <c r="D199" s="71" t="s">
        <v>23</v>
      </c>
      <c r="E199" s="70" t="s">
        <v>96</v>
      </c>
      <c r="F199" s="72">
        <v>13860000</v>
      </c>
    </row>
    <row r="200" spans="1:6" x14ac:dyDescent="0.25">
      <c r="A200" s="67" t="s">
        <v>335</v>
      </c>
      <c r="B200" s="70" t="s">
        <v>93</v>
      </c>
      <c r="C200" s="71" t="s">
        <v>330</v>
      </c>
      <c r="D200" s="71" t="s">
        <v>23</v>
      </c>
      <c r="E200" s="70" t="s">
        <v>96</v>
      </c>
      <c r="F200" s="72">
        <v>25700000</v>
      </c>
    </row>
    <row r="201" spans="1:6" x14ac:dyDescent="0.25">
      <c r="A201" s="67" t="s">
        <v>336</v>
      </c>
      <c r="B201" s="70" t="s">
        <v>93</v>
      </c>
      <c r="C201" s="71" t="s">
        <v>330</v>
      </c>
      <c r="D201" s="71" t="s">
        <v>23</v>
      </c>
      <c r="E201" s="70" t="s">
        <v>96</v>
      </c>
      <c r="F201" s="72">
        <v>13180000</v>
      </c>
    </row>
    <row r="202" spans="1:6" x14ac:dyDescent="0.25">
      <c r="A202" s="67" t="s">
        <v>337</v>
      </c>
      <c r="B202" s="70" t="s">
        <v>93</v>
      </c>
      <c r="C202" s="71" t="s">
        <v>330</v>
      </c>
      <c r="D202" s="71" t="s">
        <v>23</v>
      </c>
      <c r="E202" s="70" t="s">
        <v>96</v>
      </c>
      <c r="F202" s="72">
        <v>16800000</v>
      </c>
    </row>
    <row r="203" spans="1:6" x14ac:dyDescent="0.25">
      <c r="A203" s="67" t="s">
        <v>338</v>
      </c>
      <c r="B203" s="70" t="s">
        <v>93</v>
      </c>
      <c r="C203" s="71" t="s">
        <v>330</v>
      </c>
      <c r="D203" s="71" t="s">
        <v>23</v>
      </c>
      <c r="E203" s="70" t="s">
        <v>96</v>
      </c>
      <c r="F203" s="72">
        <v>15050000</v>
      </c>
    </row>
    <row r="204" spans="1:6" x14ac:dyDescent="0.25">
      <c r="A204" s="67" t="s">
        <v>339</v>
      </c>
      <c r="B204" s="70" t="s">
        <v>93</v>
      </c>
      <c r="C204" s="71" t="s">
        <v>330</v>
      </c>
      <c r="D204" s="71" t="s">
        <v>23</v>
      </c>
      <c r="E204" s="70" t="s">
        <v>96</v>
      </c>
      <c r="F204" s="72">
        <v>11280000</v>
      </c>
    </row>
    <row r="205" spans="1:6" x14ac:dyDescent="0.25">
      <c r="A205" s="67" t="s">
        <v>340</v>
      </c>
      <c r="B205" s="70" t="s">
        <v>93</v>
      </c>
      <c r="C205" s="71" t="s">
        <v>330</v>
      </c>
      <c r="D205" s="71" t="s">
        <v>23</v>
      </c>
      <c r="E205" s="70" t="s">
        <v>96</v>
      </c>
      <c r="F205" s="72">
        <v>7780000</v>
      </c>
    </row>
    <row r="206" spans="1:6" x14ac:dyDescent="0.25">
      <c r="A206" s="67" t="s">
        <v>341</v>
      </c>
      <c r="B206" s="70" t="s">
        <v>93</v>
      </c>
      <c r="C206" s="71" t="s">
        <v>330</v>
      </c>
      <c r="D206" s="71" t="s">
        <v>23</v>
      </c>
      <c r="E206" s="70" t="s">
        <v>109</v>
      </c>
      <c r="F206" s="72">
        <v>32790000</v>
      </c>
    </row>
    <row r="207" spans="1:6" x14ac:dyDescent="0.25">
      <c r="A207" s="67" t="s">
        <v>342</v>
      </c>
      <c r="B207" s="70" t="s">
        <v>93</v>
      </c>
      <c r="C207" s="71" t="s">
        <v>330</v>
      </c>
      <c r="D207" s="71" t="s">
        <v>23</v>
      </c>
      <c r="E207" s="70" t="s">
        <v>153</v>
      </c>
      <c r="F207" s="72">
        <v>25580000</v>
      </c>
    </row>
    <row r="208" spans="1:6" x14ac:dyDescent="0.25">
      <c r="A208" s="67" t="s">
        <v>343</v>
      </c>
      <c r="B208" s="70" t="s">
        <v>93</v>
      </c>
      <c r="C208" s="71" t="s">
        <v>330</v>
      </c>
      <c r="D208" s="71" t="s">
        <v>23</v>
      </c>
      <c r="E208" s="70" t="s">
        <v>153</v>
      </c>
      <c r="F208" s="72">
        <v>20860000</v>
      </c>
    </row>
    <row r="209" spans="1:6" x14ac:dyDescent="0.25">
      <c r="A209" s="67" t="s">
        <v>344</v>
      </c>
      <c r="B209" s="70" t="s">
        <v>93</v>
      </c>
      <c r="C209" s="71" t="s">
        <v>330</v>
      </c>
      <c r="D209" s="71" t="s">
        <v>196</v>
      </c>
      <c r="E209" s="70" t="s">
        <v>153</v>
      </c>
      <c r="F209" s="72">
        <v>31340000</v>
      </c>
    </row>
    <row r="210" spans="1:6" x14ac:dyDescent="0.25">
      <c r="A210" s="67" t="s">
        <v>345</v>
      </c>
      <c r="B210" s="70" t="s">
        <v>93</v>
      </c>
      <c r="C210" s="71" t="s">
        <v>330</v>
      </c>
      <c r="D210" s="71" t="s">
        <v>23</v>
      </c>
      <c r="E210" s="70" t="s">
        <v>116</v>
      </c>
      <c r="F210" s="72">
        <v>10210000</v>
      </c>
    </row>
    <row r="211" spans="1:6" x14ac:dyDescent="0.25">
      <c r="A211" s="67" t="s">
        <v>346</v>
      </c>
      <c r="B211" s="70" t="s">
        <v>93</v>
      </c>
      <c r="C211" s="71" t="s">
        <v>330</v>
      </c>
      <c r="D211" s="71" t="s">
        <v>120</v>
      </c>
      <c r="E211" s="70" t="s">
        <v>116</v>
      </c>
      <c r="F211" s="72">
        <v>11480000</v>
      </c>
    </row>
    <row r="212" spans="1:6" x14ac:dyDescent="0.25">
      <c r="A212" s="67" t="s">
        <v>347</v>
      </c>
      <c r="B212" s="70" t="s">
        <v>93</v>
      </c>
      <c r="C212" s="71" t="s">
        <v>330</v>
      </c>
      <c r="D212" s="71" t="s">
        <v>10</v>
      </c>
      <c r="E212" s="70" t="s">
        <v>122</v>
      </c>
      <c r="F212" s="72">
        <v>11190000</v>
      </c>
    </row>
    <row r="213" spans="1:6" x14ac:dyDescent="0.25">
      <c r="A213" s="67" t="s">
        <v>348</v>
      </c>
      <c r="B213" s="70" t="s">
        <v>93</v>
      </c>
      <c r="C213" s="71" t="s">
        <v>330</v>
      </c>
      <c r="D213" s="71" t="s">
        <v>12</v>
      </c>
      <c r="E213" s="70" t="s">
        <v>122</v>
      </c>
      <c r="F213" s="72">
        <v>15270000</v>
      </c>
    </row>
    <row r="214" spans="1:6" x14ac:dyDescent="0.25">
      <c r="A214" s="67" t="s">
        <v>349</v>
      </c>
      <c r="B214" s="70" t="s">
        <v>93</v>
      </c>
      <c r="C214" s="71" t="s">
        <v>330</v>
      </c>
      <c r="D214" s="71" t="s">
        <v>20</v>
      </c>
      <c r="E214" s="70" t="s">
        <v>122</v>
      </c>
      <c r="F214" s="72">
        <v>15360000</v>
      </c>
    </row>
    <row r="215" spans="1:6" x14ac:dyDescent="0.25">
      <c r="A215" s="67" t="s">
        <v>350</v>
      </c>
      <c r="B215" s="70" t="s">
        <v>93</v>
      </c>
      <c r="C215" s="71" t="s">
        <v>330</v>
      </c>
      <c r="D215" s="71" t="s">
        <v>23</v>
      </c>
      <c r="E215" s="70" t="s">
        <v>122</v>
      </c>
      <c r="F215" s="72">
        <v>9090000</v>
      </c>
    </row>
    <row r="216" spans="1:6" x14ac:dyDescent="0.25">
      <c r="A216" s="67" t="s">
        <v>351</v>
      </c>
      <c r="B216" s="70" t="s">
        <v>93</v>
      </c>
      <c r="C216" s="71" t="s">
        <v>330</v>
      </c>
      <c r="D216" s="71" t="s">
        <v>23</v>
      </c>
      <c r="E216" s="70" t="s">
        <v>122</v>
      </c>
      <c r="F216" s="72">
        <v>25600000</v>
      </c>
    </row>
    <row r="217" spans="1:6" x14ac:dyDescent="0.25">
      <c r="A217" s="67" t="s">
        <v>352</v>
      </c>
      <c r="B217" s="70" t="s">
        <v>93</v>
      </c>
      <c r="C217" s="71" t="s">
        <v>330</v>
      </c>
      <c r="D217" s="71" t="s">
        <v>23</v>
      </c>
      <c r="E217" s="70" t="s">
        <v>122</v>
      </c>
      <c r="F217" s="72">
        <v>33400000</v>
      </c>
    </row>
    <row r="218" spans="1:6" x14ac:dyDescent="0.25">
      <c r="A218" s="67" t="s">
        <v>353</v>
      </c>
      <c r="B218" s="70" t="s">
        <v>93</v>
      </c>
      <c r="C218" s="71" t="s">
        <v>330</v>
      </c>
      <c r="D218" s="71" t="s">
        <v>128</v>
      </c>
      <c r="E218" s="70" t="s">
        <v>122</v>
      </c>
      <c r="F218" s="72">
        <v>25620000</v>
      </c>
    </row>
    <row r="219" spans="1:6" x14ac:dyDescent="0.25">
      <c r="A219" s="67" t="s">
        <v>354</v>
      </c>
      <c r="B219" s="70" t="s">
        <v>93</v>
      </c>
      <c r="C219" s="71" t="s">
        <v>330</v>
      </c>
      <c r="D219" s="71" t="s">
        <v>23</v>
      </c>
      <c r="E219" s="70" t="s">
        <v>129</v>
      </c>
      <c r="F219" s="72">
        <v>28090000</v>
      </c>
    </row>
    <row r="220" spans="1:6" x14ac:dyDescent="0.25">
      <c r="A220" s="67" t="s">
        <v>355</v>
      </c>
      <c r="B220" s="70" t="s">
        <v>93</v>
      </c>
      <c r="C220" s="71" t="s">
        <v>330</v>
      </c>
      <c r="D220" s="71" t="s">
        <v>12</v>
      </c>
      <c r="E220" s="70" t="s">
        <v>131</v>
      </c>
      <c r="F220" s="72">
        <v>28720000</v>
      </c>
    </row>
    <row r="221" spans="1:6" x14ac:dyDescent="0.25">
      <c r="A221" s="67" t="s">
        <v>356</v>
      </c>
      <c r="B221" s="70" t="s">
        <v>93</v>
      </c>
      <c r="C221" s="71" t="s">
        <v>330</v>
      </c>
      <c r="D221" s="71" t="s">
        <v>84</v>
      </c>
      <c r="E221" s="70" t="s">
        <v>131</v>
      </c>
      <c r="F221" s="72">
        <v>19390000</v>
      </c>
    </row>
    <row r="222" spans="1:6" x14ac:dyDescent="0.25">
      <c r="A222" s="67" t="s">
        <v>357</v>
      </c>
      <c r="B222" s="70" t="s">
        <v>93</v>
      </c>
      <c r="C222" s="71" t="s">
        <v>358</v>
      </c>
      <c r="D222" s="71" t="s">
        <v>10</v>
      </c>
      <c r="E222" s="70" t="s">
        <v>96</v>
      </c>
      <c r="F222" s="72">
        <v>15760000</v>
      </c>
    </row>
    <row r="223" spans="1:6" x14ac:dyDescent="0.25">
      <c r="A223" s="67" t="s">
        <v>359</v>
      </c>
      <c r="B223" s="70" t="s">
        <v>93</v>
      </c>
      <c r="C223" s="71" t="s">
        <v>358</v>
      </c>
      <c r="D223" s="71" t="s">
        <v>164</v>
      </c>
      <c r="E223" s="70" t="s">
        <v>96</v>
      </c>
      <c r="F223" s="72">
        <v>23310000</v>
      </c>
    </row>
    <row r="224" spans="1:6" x14ac:dyDescent="0.25">
      <c r="A224" s="67" t="s">
        <v>360</v>
      </c>
      <c r="B224" s="70" t="s">
        <v>93</v>
      </c>
      <c r="C224" s="71" t="s">
        <v>358</v>
      </c>
      <c r="D224" s="71" t="s">
        <v>12</v>
      </c>
      <c r="E224" s="70" t="s">
        <v>96</v>
      </c>
      <c r="F224" s="72">
        <v>25760000</v>
      </c>
    </row>
    <row r="225" spans="1:6" x14ac:dyDescent="0.25">
      <c r="A225" s="67" t="s">
        <v>361</v>
      </c>
      <c r="B225" s="70" t="s">
        <v>93</v>
      </c>
      <c r="C225" s="71" t="s">
        <v>358</v>
      </c>
      <c r="D225" s="71" t="s">
        <v>19</v>
      </c>
      <c r="E225" s="70" t="s">
        <v>96</v>
      </c>
      <c r="F225" s="72">
        <v>18130000</v>
      </c>
    </row>
    <row r="226" spans="1:6" x14ac:dyDescent="0.25">
      <c r="A226" s="67" t="s">
        <v>362</v>
      </c>
      <c r="B226" s="70" t="s">
        <v>93</v>
      </c>
      <c r="C226" s="71" t="s">
        <v>358</v>
      </c>
      <c r="D226" s="71" t="s">
        <v>84</v>
      </c>
      <c r="E226" s="70" t="s">
        <v>96</v>
      </c>
      <c r="F226" s="72">
        <v>28610000</v>
      </c>
    </row>
    <row r="227" spans="1:6" x14ac:dyDescent="0.25">
      <c r="A227" s="67" t="s">
        <v>363</v>
      </c>
      <c r="B227" s="70" t="s">
        <v>93</v>
      </c>
      <c r="C227" s="71" t="s">
        <v>358</v>
      </c>
      <c r="D227" s="71" t="s">
        <v>23</v>
      </c>
      <c r="E227" s="70" t="s">
        <v>96</v>
      </c>
      <c r="F227" s="72">
        <v>8630000</v>
      </c>
    </row>
    <row r="228" spans="1:6" x14ac:dyDescent="0.25">
      <c r="A228" s="67" t="s">
        <v>364</v>
      </c>
      <c r="B228" s="70" t="s">
        <v>93</v>
      </c>
      <c r="C228" s="71" t="s">
        <v>358</v>
      </c>
      <c r="D228" s="71" t="s">
        <v>23</v>
      </c>
      <c r="E228" s="70" t="s">
        <v>96</v>
      </c>
      <c r="F228" s="72">
        <v>16290000</v>
      </c>
    </row>
    <row r="229" spans="1:6" x14ac:dyDescent="0.25">
      <c r="A229" s="67" t="s">
        <v>365</v>
      </c>
      <c r="B229" s="70" t="s">
        <v>93</v>
      </c>
      <c r="C229" s="71" t="s">
        <v>358</v>
      </c>
      <c r="D229" s="71" t="s">
        <v>23</v>
      </c>
      <c r="E229" s="70" t="s">
        <v>96</v>
      </c>
      <c r="F229" s="72">
        <v>28690000</v>
      </c>
    </row>
    <row r="230" spans="1:6" x14ac:dyDescent="0.25">
      <c r="A230" s="67" t="s">
        <v>366</v>
      </c>
      <c r="B230" s="70" t="s">
        <v>93</v>
      </c>
      <c r="C230" s="71" t="s">
        <v>358</v>
      </c>
      <c r="D230" s="71" t="s">
        <v>367</v>
      </c>
      <c r="E230" s="70" t="s">
        <v>109</v>
      </c>
      <c r="F230" s="72">
        <v>30940000</v>
      </c>
    </row>
    <row r="231" spans="1:6" x14ac:dyDescent="0.25">
      <c r="A231" s="67" t="s">
        <v>368</v>
      </c>
      <c r="B231" s="70" t="s">
        <v>93</v>
      </c>
      <c r="C231" s="71" t="s">
        <v>358</v>
      </c>
      <c r="D231" s="71" t="s">
        <v>267</v>
      </c>
      <c r="E231" s="70" t="s">
        <v>109</v>
      </c>
      <c r="F231" s="72">
        <v>27820000</v>
      </c>
    </row>
    <row r="232" spans="1:6" x14ac:dyDescent="0.25">
      <c r="A232" s="67" t="s">
        <v>369</v>
      </c>
      <c r="B232" s="70" t="s">
        <v>93</v>
      </c>
      <c r="C232" s="71" t="s">
        <v>358</v>
      </c>
      <c r="D232" s="71" t="s">
        <v>133</v>
      </c>
      <c r="E232" s="70" t="s">
        <v>109</v>
      </c>
      <c r="F232" s="72">
        <v>26870000</v>
      </c>
    </row>
    <row r="233" spans="1:6" x14ac:dyDescent="0.25">
      <c r="A233" s="67" t="s">
        <v>370</v>
      </c>
      <c r="B233" s="70" t="s">
        <v>93</v>
      </c>
      <c r="C233" s="71" t="s">
        <v>358</v>
      </c>
      <c r="D233" s="71" t="s">
        <v>27</v>
      </c>
      <c r="E233" s="70" t="s">
        <v>109</v>
      </c>
      <c r="F233" s="72">
        <v>22510000</v>
      </c>
    </row>
    <row r="234" spans="1:6" x14ac:dyDescent="0.25">
      <c r="A234" s="67" t="s">
        <v>371</v>
      </c>
      <c r="B234" s="70" t="s">
        <v>93</v>
      </c>
      <c r="C234" s="71" t="s">
        <v>358</v>
      </c>
      <c r="D234" s="71" t="s">
        <v>372</v>
      </c>
      <c r="E234" s="70" t="s">
        <v>153</v>
      </c>
      <c r="F234" s="72">
        <v>22770000</v>
      </c>
    </row>
    <row r="235" spans="1:6" x14ac:dyDescent="0.25">
      <c r="A235" s="67" t="s">
        <v>373</v>
      </c>
      <c r="B235" s="70" t="s">
        <v>93</v>
      </c>
      <c r="C235" s="71" t="s">
        <v>358</v>
      </c>
      <c r="D235" s="71" t="s">
        <v>24</v>
      </c>
      <c r="E235" s="70" t="s">
        <v>153</v>
      </c>
      <c r="F235" s="72">
        <v>24430000</v>
      </c>
    </row>
    <row r="236" spans="1:6" x14ac:dyDescent="0.25">
      <c r="A236" s="67" t="s">
        <v>374</v>
      </c>
      <c r="B236" s="70" t="s">
        <v>93</v>
      </c>
      <c r="C236" s="71" t="s">
        <v>358</v>
      </c>
      <c r="D236" s="71" t="s">
        <v>133</v>
      </c>
      <c r="E236" s="70" t="s">
        <v>116</v>
      </c>
      <c r="F236" s="72">
        <v>26960000</v>
      </c>
    </row>
    <row r="237" spans="1:6" x14ac:dyDescent="0.25">
      <c r="A237" s="67" t="s">
        <v>375</v>
      </c>
      <c r="B237" s="70" t="s">
        <v>93</v>
      </c>
      <c r="C237" s="71" t="s">
        <v>358</v>
      </c>
      <c r="D237" s="71" t="s">
        <v>21</v>
      </c>
      <c r="E237" s="70" t="s">
        <v>116</v>
      </c>
      <c r="F237" s="72">
        <v>9410000</v>
      </c>
    </row>
    <row r="238" spans="1:6" x14ac:dyDescent="0.25">
      <c r="A238" s="67" t="s">
        <v>376</v>
      </c>
      <c r="B238" s="70" t="s">
        <v>93</v>
      </c>
      <c r="C238" s="71" t="s">
        <v>358</v>
      </c>
      <c r="D238" s="71" t="s">
        <v>10</v>
      </c>
      <c r="E238" s="70" t="s">
        <v>122</v>
      </c>
      <c r="F238" s="72">
        <v>18650000</v>
      </c>
    </row>
    <row r="239" spans="1:6" x14ac:dyDescent="0.25">
      <c r="A239" s="67" t="s">
        <v>377</v>
      </c>
      <c r="B239" s="70" t="s">
        <v>93</v>
      </c>
      <c r="C239" s="71" t="s">
        <v>358</v>
      </c>
      <c r="D239" s="71" t="s">
        <v>378</v>
      </c>
      <c r="E239" s="70" t="s">
        <v>122</v>
      </c>
      <c r="F239" s="72">
        <v>26040000</v>
      </c>
    </row>
    <row r="240" spans="1:6" x14ac:dyDescent="0.25">
      <c r="A240" s="67" t="s">
        <v>379</v>
      </c>
      <c r="B240" s="70" t="s">
        <v>93</v>
      </c>
      <c r="C240" s="71" t="s">
        <v>358</v>
      </c>
      <c r="D240" s="71" t="s">
        <v>133</v>
      </c>
      <c r="E240" s="70" t="s">
        <v>122</v>
      </c>
      <c r="F240" s="72">
        <v>24160000</v>
      </c>
    </row>
    <row r="241" spans="1:6" x14ac:dyDescent="0.25">
      <c r="A241" s="67" t="s">
        <v>380</v>
      </c>
      <c r="B241" s="70" t="s">
        <v>93</v>
      </c>
      <c r="C241" s="71" t="s">
        <v>358</v>
      </c>
      <c r="D241" s="71" t="s">
        <v>23</v>
      </c>
      <c r="E241" s="70" t="s">
        <v>122</v>
      </c>
      <c r="F241" s="72">
        <v>15940000</v>
      </c>
    </row>
    <row r="242" spans="1:6" x14ac:dyDescent="0.25">
      <c r="A242" s="67" t="s">
        <v>381</v>
      </c>
      <c r="B242" s="70" t="s">
        <v>93</v>
      </c>
      <c r="C242" s="71" t="s">
        <v>358</v>
      </c>
      <c r="D242" s="71" t="s">
        <v>23</v>
      </c>
      <c r="E242" s="70" t="s">
        <v>122</v>
      </c>
      <c r="F242" s="72">
        <v>33470000</v>
      </c>
    </row>
    <row r="243" spans="1:6" x14ac:dyDescent="0.25">
      <c r="A243" s="67" t="s">
        <v>382</v>
      </c>
      <c r="B243" s="70" t="s">
        <v>93</v>
      </c>
      <c r="C243" s="71" t="s">
        <v>358</v>
      </c>
      <c r="D243" s="71" t="s">
        <v>23</v>
      </c>
      <c r="E243" s="70" t="s">
        <v>129</v>
      </c>
      <c r="F243" s="72">
        <v>22110000</v>
      </c>
    </row>
    <row r="244" spans="1:6" x14ac:dyDescent="0.25">
      <c r="A244" s="67" t="s">
        <v>383</v>
      </c>
      <c r="B244" s="70" t="s">
        <v>93</v>
      </c>
      <c r="C244" s="71" t="s">
        <v>358</v>
      </c>
      <c r="D244" s="71" t="s">
        <v>23</v>
      </c>
      <c r="E244" s="70" t="s">
        <v>131</v>
      </c>
      <c r="F244" s="72">
        <v>34750000</v>
      </c>
    </row>
    <row r="245" spans="1:6" x14ac:dyDescent="0.25">
      <c r="A245" s="67" t="s">
        <v>384</v>
      </c>
      <c r="B245" s="70" t="s">
        <v>93</v>
      </c>
      <c r="C245" s="71" t="s">
        <v>358</v>
      </c>
      <c r="D245" s="71" t="s">
        <v>23</v>
      </c>
      <c r="E245" s="70" t="s">
        <v>131</v>
      </c>
      <c r="F245" s="72">
        <v>22900000</v>
      </c>
    </row>
    <row r="246" spans="1:6" x14ac:dyDescent="0.25">
      <c r="A246" s="67" t="s">
        <v>385</v>
      </c>
      <c r="B246" s="70" t="s">
        <v>93</v>
      </c>
      <c r="C246" s="71" t="s">
        <v>386</v>
      </c>
      <c r="D246" s="71" t="s">
        <v>13</v>
      </c>
      <c r="E246" s="70" t="s">
        <v>96</v>
      </c>
      <c r="F246" s="72">
        <v>25250000</v>
      </c>
    </row>
    <row r="247" spans="1:6" x14ac:dyDescent="0.25">
      <c r="A247" s="67" t="s">
        <v>387</v>
      </c>
      <c r="B247" s="70" t="s">
        <v>93</v>
      </c>
      <c r="C247" s="71" t="s">
        <v>386</v>
      </c>
      <c r="D247" s="71" t="s">
        <v>23</v>
      </c>
      <c r="E247" s="70" t="s">
        <v>96</v>
      </c>
      <c r="F247" s="72">
        <v>14690000</v>
      </c>
    </row>
    <row r="248" spans="1:6" x14ac:dyDescent="0.25">
      <c r="A248" s="67" t="s">
        <v>388</v>
      </c>
      <c r="B248" s="70" t="s">
        <v>93</v>
      </c>
      <c r="C248" s="71" t="s">
        <v>386</v>
      </c>
      <c r="D248" s="71" t="s">
        <v>23</v>
      </c>
      <c r="E248" s="70" t="s">
        <v>96</v>
      </c>
      <c r="F248" s="72">
        <v>24960000</v>
      </c>
    </row>
    <row r="249" spans="1:6" x14ac:dyDescent="0.25">
      <c r="A249" s="67" t="s">
        <v>389</v>
      </c>
      <c r="B249" s="70" t="s">
        <v>93</v>
      </c>
      <c r="C249" s="71" t="s">
        <v>386</v>
      </c>
      <c r="D249" s="71" t="s">
        <v>23</v>
      </c>
      <c r="E249" s="70" t="s">
        <v>96</v>
      </c>
      <c r="F249" s="72">
        <v>11700000</v>
      </c>
    </row>
    <row r="250" spans="1:6" x14ac:dyDescent="0.25">
      <c r="A250" s="67" t="s">
        <v>390</v>
      </c>
      <c r="B250" s="70" t="s">
        <v>93</v>
      </c>
      <c r="C250" s="71" t="s">
        <v>386</v>
      </c>
      <c r="D250" s="71" t="s">
        <v>23</v>
      </c>
      <c r="E250" s="70" t="s">
        <v>96</v>
      </c>
      <c r="F250" s="72">
        <v>10570000</v>
      </c>
    </row>
    <row r="251" spans="1:6" x14ac:dyDescent="0.25">
      <c r="A251" s="67" t="s">
        <v>391</v>
      </c>
      <c r="B251" s="70" t="s">
        <v>93</v>
      </c>
      <c r="C251" s="71" t="s">
        <v>386</v>
      </c>
      <c r="D251" s="71" t="s">
        <v>25</v>
      </c>
      <c r="E251" s="70" t="s">
        <v>96</v>
      </c>
      <c r="F251" s="72">
        <v>16290000</v>
      </c>
    </row>
    <row r="252" spans="1:6" x14ac:dyDescent="0.25">
      <c r="A252" s="67" t="s">
        <v>392</v>
      </c>
      <c r="B252" s="70" t="s">
        <v>93</v>
      </c>
      <c r="C252" s="71" t="s">
        <v>386</v>
      </c>
      <c r="D252" s="71" t="s">
        <v>120</v>
      </c>
      <c r="E252" s="70" t="s">
        <v>96</v>
      </c>
      <c r="F252" s="72">
        <v>20130000</v>
      </c>
    </row>
    <row r="253" spans="1:6" x14ac:dyDescent="0.25">
      <c r="A253" s="67" t="s">
        <v>393</v>
      </c>
      <c r="B253" s="70" t="s">
        <v>93</v>
      </c>
      <c r="C253" s="71" t="s">
        <v>386</v>
      </c>
      <c r="D253" s="71" t="s">
        <v>128</v>
      </c>
      <c r="E253" s="70" t="s">
        <v>96</v>
      </c>
      <c r="F253" s="72">
        <v>11460000</v>
      </c>
    </row>
    <row r="254" spans="1:6" x14ac:dyDescent="0.25">
      <c r="A254" s="67" t="s">
        <v>394</v>
      </c>
      <c r="B254" s="70" t="s">
        <v>93</v>
      </c>
      <c r="C254" s="71" t="s">
        <v>386</v>
      </c>
      <c r="D254" s="71" t="s">
        <v>367</v>
      </c>
      <c r="E254" s="70" t="s">
        <v>109</v>
      </c>
      <c r="F254" s="72">
        <v>20480000</v>
      </c>
    </row>
    <row r="255" spans="1:6" x14ac:dyDescent="0.25">
      <c r="A255" s="67" t="s">
        <v>395</v>
      </c>
      <c r="B255" s="70" t="s">
        <v>93</v>
      </c>
      <c r="C255" s="71" t="s">
        <v>386</v>
      </c>
      <c r="D255" s="71" t="s">
        <v>133</v>
      </c>
      <c r="E255" s="70" t="s">
        <v>109</v>
      </c>
      <c r="F255" s="72">
        <v>32260000</v>
      </c>
    </row>
    <row r="256" spans="1:6" x14ac:dyDescent="0.25">
      <c r="A256" s="67" t="s">
        <v>396</v>
      </c>
      <c r="B256" s="70" t="s">
        <v>93</v>
      </c>
      <c r="C256" s="71" t="s">
        <v>386</v>
      </c>
      <c r="D256" s="71" t="s">
        <v>23</v>
      </c>
      <c r="E256" s="70" t="s">
        <v>109</v>
      </c>
      <c r="F256" s="72">
        <v>25950000</v>
      </c>
    </row>
    <row r="257" spans="1:6" x14ac:dyDescent="0.25">
      <c r="A257" s="67" t="s">
        <v>397</v>
      </c>
      <c r="B257" s="70" t="s">
        <v>93</v>
      </c>
      <c r="C257" s="71" t="s">
        <v>386</v>
      </c>
      <c r="D257" s="71" t="s">
        <v>26</v>
      </c>
      <c r="E257" s="70" t="s">
        <v>109</v>
      </c>
      <c r="F257" s="72">
        <v>23090000</v>
      </c>
    </row>
    <row r="258" spans="1:6" x14ac:dyDescent="0.25">
      <c r="A258" s="67" t="s">
        <v>398</v>
      </c>
      <c r="B258" s="70" t="s">
        <v>93</v>
      </c>
      <c r="C258" s="71" t="s">
        <v>386</v>
      </c>
      <c r="D258" s="71" t="s">
        <v>86</v>
      </c>
      <c r="E258" s="70" t="s">
        <v>109</v>
      </c>
      <c r="F258" s="72">
        <v>23730000</v>
      </c>
    </row>
    <row r="259" spans="1:6" x14ac:dyDescent="0.25">
      <c r="A259" s="67" t="s">
        <v>399</v>
      </c>
      <c r="B259" s="70" t="s">
        <v>93</v>
      </c>
      <c r="C259" s="71" t="s">
        <v>386</v>
      </c>
      <c r="D259" s="71" t="s">
        <v>23</v>
      </c>
      <c r="E259" s="70" t="s">
        <v>116</v>
      </c>
      <c r="F259" s="72">
        <v>12620000</v>
      </c>
    </row>
    <row r="260" spans="1:6" x14ac:dyDescent="0.25">
      <c r="A260" s="67" t="s">
        <v>400</v>
      </c>
      <c r="B260" s="70" t="s">
        <v>93</v>
      </c>
      <c r="C260" s="71" t="s">
        <v>386</v>
      </c>
      <c r="D260" s="71" t="s">
        <v>108</v>
      </c>
      <c r="E260" s="70" t="s">
        <v>122</v>
      </c>
      <c r="F260" s="72">
        <v>20750000</v>
      </c>
    </row>
    <row r="261" spans="1:6" x14ac:dyDescent="0.25">
      <c r="A261" s="67" t="s">
        <v>401</v>
      </c>
      <c r="B261" s="70" t="s">
        <v>93</v>
      </c>
      <c r="C261" s="71" t="s">
        <v>386</v>
      </c>
      <c r="D261" s="71" t="s">
        <v>11</v>
      </c>
      <c r="E261" s="70" t="s">
        <v>122</v>
      </c>
      <c r="F261" s="72">
        <v>25790000</v>
      </c>
    </row>
    <row r="262" spans="1:6" x14ac:dyDescent="0.25">
      <c r="A262" s="67" t="s">
        <v>402</v>
      </c>
      <c r="B262" s="70" t="s">
        <v>93</v>
      </c>
      <c r="C262" s="71" t="s">
        <v>386</v>
      </c>
      <c r="D262" s="71" t="s">
        <v>13</v>
      </c>
      <c r="E262" s="70" t="s">
        <v>122</v>
      </c>
      <c r="F262" s="72">
        <v>9380000</v>
      </c>
    </row>
    <row r="263" spans="1:6" x14ac:dyDescent="0.25">
      <c r="A263" s="67" t="s">
        <v>403</v>
      </c>
      <c r="B263" s="70" t="s">
        <v>93</v>
      </c>
      <c r="C263" s="71" t="s">
        <v>386</v>
      </c>
      <c r="D263" s="71" t="s">
        <v>18</v>
      </c>
      <c r="E263" s="70" t="s">
        <v>122</v>
      </c>
      <c r="F263" s="72">
        <v>18960000</v>
      </c>
    </row>
    <row r="264" spans="1:6" x14ac:dyDescent="0.25">
      <c r="A264" s="67" t="s">
        <v>404</v>
      </c>
      <c r="B264" s="70" t="s">
        <v>93</v>
      </c>
      <c r="C264" s="71" t="s">
        <v>386</v>
      </c>
      <c r="D264" s="71" t="s">
        <v>23</v>
      </c>
      <c r="E264" s="70" t="s">
        <v>122</v>
      </c>
      <c r="F264" s="72">
        <v>15970000</v>
      </c>
    </row>
    <row r="265" spans="1:6" x14ac:dyDescent="0.25">
      <c r="A265" s="67" t="s">
        <v>405</v>
      </c>
      <c r="B265" s="70" t="s">
        <v>93</v>
      </c>
      <c r="C265" s="71" t="s">
        <v>386</v>
      </c>
      <c r="D265" s="71" t="s">
        <v>23</v>
      </c>
      <c r="E265" s="70" t="s">
        <v>122</v>
      </c>
      <c r="F265" s="72">
        <v>22470000</v>
      </c>
    </row>
    <row r="266" spans="1:6" x14ac:dyDescent="0.25">
      <c r="A266" s="67" t="s">
        <v>406</v>
      </c>
      <c r="B266" s="70" t="s">
        <v>93</v>
      </c>
      <c r="C266" s="71" t="s">
        <v>386</v>
      </c>
      <c r="D266" s="71" t="s">
        <v>133</v>
      </c>
      <c r="E266" s="70" t="s">
        <v>131</v>
      </c>
      <c r="F266" s="72">
        <v>20420000</v>
      </c>
    </row>
    <row r="267" spans="1:6" x14ac:dyDescent="0.25">
      <c r="A267" s="67" t="s">
        <v>407</v>
      </c>
      <c r="B267" s="70" t="s">
        <v>93</v>
      </c>
      <c r="C267" s="71" t="s">
        <v>386</v>
      </c>
      <c r="D267" s="71" t="s">
        <v>23</v>
      </c>
      <c r="E267" s="70" t="s">
        <v>131</v>
      </c>
      <c r="F267" s="72">
        <v>35740000</v>
      </c>
    </row>
    <row r="268" spans="1:6" x14ac:dyDescent="0.25">
      <c r="A268" s="67" t="s">
        <v>408</v>
      </c>
      <c r="B268" s="70" t="s">
        <v>93</v>
      </c>
      <c r="C268" s="71" t="s">
        <v>386</v>
      </c>
      <c r="D268" s="71" t="s">
        <v>23</v>
      </c>
      <c r="E268" s="70" t="s">
        <v>131</v>
      </c>
      <c r="F268" s="72">
        <v>17810000</v>
      </c>
    </row>
    <row r="269" spans="1:6" x14ac:dyDescent="0.25">
      <c r="A269" s="67" t="s">
        <v>409</v>
      </c>
      <c r="B269" s="70" t="s">
        <v>93</v>
      </c>
      <c r="C269" s="71" t="s">
        <v>386</v>
      </c>
      <c r="D269" s="71" t="s">
        <v>219</v>
      </c>
      <c r="E269" s="70" t="s">
        <v>131</v>
      </c>
      <c r="F269" s="72">
        <v>28160000</v>
      </c>
    </row>
    <row r="270" spans="1:6" x14ac:dyDescent="0.25">
      <c r="A270" s="67" t="s">
        <v>410</v>
      </c>
      <c r="B270" s="70" t="s">
        <v>93</v>
      </c>
      <c r="C270" s="71" t="s">
        <v>411</v>
      </c>
      <c r="D270" s="71" t="s">
        <v>10</v>
      </c>
      <c r="E270" s="70" t="s">
        <v>96</v>
      </c>
      <c r="F270" s="72">
        <v>24620000</v>
      </c>
    </row>
    <row r="271" spans="1:6" x14ac:dyDescent="0.25">
      <c r="A271" s="67" t="s">
        <v>412</v>
      </c>
      <c r="B271" s="70" t="s">
        <v>93</v>
      </c>
      <c r="C271" s="71" t="s">
        <v>411</v>
      </c>
      <c r="D271" s="71" t="s">
        <v>13</v>
      </c>
      <c r="E271" s="70" t="s">
        <v>96</v>
      </c>
      <c r="F271" s="72">
        <v>8930000</v>
      </c>
    </row>
    <row r="272" spans="1:6" x14ac:dyDescent="0.25">
      <c r="A272" s="67" t="s">
        <v>413</v>
      </c>
      <c r="B272" s="70" t="s">
        <v>93</v>
      </c>
      <c r="C272" s="71" t="s">
        <v>411</v>
      </c>
      <c r="D272" s="71" t="s">
        <v>23</v>
      </c>
      <c r="E272" s="70" t="s">
        <v>96</v>
      </c>
      <c r="F272" s="72">
        <v>8650000</v>
      </c>
    </row>
    <row r="273" spans="1:6" x14ac:dyDescent="0.25">
      <c r="A273" s="67" t="s">
        <v>414</v>
      </c>
      <c r="B273" s="70" t="s">
        <v>93</v>
      </c>
      <c r="C273" s="71" t="s">
        <v>411</v>
      </c>
      <c r="D273" s="71" t="s">
        <v>23</v>
      </c>
      <c r="E273" s="70" t="s">
        <v>96</v>
      </c>
      <c r="F273" s="72">
        <v>11420000</v>
      </c>
    </row>
    <row r="274" spans="1:6" x14ac:dyDescent="0.25">
      <c r="A274" s="67" t="s">
        <v>415</v>
      </c>
      <c r="B274" s="70" t="s">
        <v>93</v>
      </c>
      <c r="C274" s="71" t="s">
        <v>411</v>
      </c>
      <c r="D274" s="71" t="s">
        <v>23</v>
      </c>
      <c r="E274" s="70" t="s">
        <v>96</v>
      </c>
      <c r="F274" s="72">
        <v>15160000</v>
      </c>
    </row>
    <row r="275" spans="1:6" x14ac:dyDescent="0.25">
      <c r="A275" s="67" t="s">
        <v>416</v>
      </c>
      <c r="B275" s="70" t="s">
        <v>93</v>
      </c>
      <c r="C275" s="71" t="s">
        <v>411</v>
      </c>
      <c r="D275" s="71" t="s">
        <v>23</v>
      </c>
      <c r="E275" s="70" t="s">
        <v>96</v>
      </c>
      <c r="F275" s="72">
        <v>15060000</v>
      </c>
    </row>
    <row r="276" spans="1:6" x14ac:dyDescent="0.25">
      <c r="A276" s="67" t="s">
        <v>417</v>
      </c>
      <c r="B276" s="70" t="s">
        <v>93</v>
      </c>
      <c r="C276" s="71" t="s">
        <v>411</v>
      </c>
      <c r="D276" s="71" t="s">
        <v>23</v>
      </c>
      <c r="E276" s="70" t="s">
        <v>96</v>
      </c>
      <c r="F276" s="72">
        <v>12670000</v>
      </c>
    </row>
    <row r="277" spans="1:6" x14ac:dyDescent="0.25">
      <c r="A277" s="67" t="s">
        <v>418</v>
      </c>
      <c r="B277" s="70" t="s">
        <v>93</v>
      </c>
      <c r="C277" s="71" t="s">
        <v>411</v>
      </c>
      <c r="D277" s="71" t="s">
        <v>23</v>
      </c>
      <c r="E277" s="70" t="s">
        <v>96</v>
      </c>
      <c r="F277" s="72">
        <v>22090000</v>
      </c>
    </row>
    <row r="278" spans="1:6" x14ac:dyDescent="0.25">
      <c r="A278" s="67" t="s">
        <v>419</v>
      </c>
      <c r="B278" s="70" t="s">
        <v>93</v>
      </c>
      <c r="C278" s="71" t="s">
        <v>411</v>
      </c>
      <c r="D278" s="71" t="s">
        <v>23</v>
      </c>
      <c r="E278" s="70" t="s">
        <v>148</v>
      </c>
      <c r="F278" s="72">
        <v>16830000</v>
      </c>
    </row>
    <row r="279" spans="1:6" x14ac:dyDescent="0.25">
      <c r="A279" s="67" t="s">
        <v>420</v>
      </c>
      <c r="B279" s="70" t="s">
        <v>93</v>
      </c>
      <c r="C279" s="71" t="s">
        <v>411</v>
      </c>
      <c r="D279" s="71" t="s">
        <v>10</v>
      </c>
      <c r="E279" s="70" t="s">
        <v>213</v>
      </c>
      <c r="F279" s="72">
        <v>22660000</v>
      </c>
    </row>
    <row r="280" spans="1:6" x14ac:dyDescent="0.25">
      <c r="A280" s="67" t="s">
        <v>421</v>
      </c>
      <c r="B280" s="70" t="s">
        <v>93</v>
      </c>
      <c r="C280" s="71" t="s">
        <v>411</v>
      </c>
      <c r="D280" s="71" t="s">
        <v>27</v>
      </c>
      <c r="E280" s="70" t="s">
        <v>109</v>
      </c>
      <c r="F280" s="72">
        <v>22130000</v>
      </c>
    </row>
    <row r="281" spans="1:6" x14ac:dyDescent="0.25">
      <c r="A281" s="67" t="s">
        <v>398</v>
      </c>
      <c r="B281" s="70" t="s">
        <v>93</v>
      </c>
      <c r="C281" s="71" t="s">
        <v>411</v>
      </c>
      <c r="D281" s="71" t="s">
        <v>86</v>
      </c>
      <c r="E281" s="70" t="s">
        <v>109</v>
      </c>
      <c r="F281" s="72">
        <v>23960000</v>
      </c>
    </row>
    <row r="282" spans="1:6" x14ac:dyDescent="0.25">
      <c r="A282" s="67" t="s">
        <v>422</v>
      </c>
      <c r="B282" s="70" t="s">
        <v>93</v>
      </c>
      <c r="C282" s="71" t="s">
        <v>411</v>
      </c>
      <c r="D282" s="71" t="s">
        <v>423</v>
      </c>
      <c r="E282" s="70" t="s">
        <v>153</v>
      </c>
      <c r="F282" s="72">
        <v>24250000</v>
      </c>
    </row>
    <row r="283" spans="1:6" x14ac:dyDescent="0.25">
      <c r="A283" s="67" t="s">
        <v>424</v>
      </c>
      <c r="B283" s="70" t="s">
        <v>93</v>
      </c>
      <c r="C283" s="71" t="s">
        <v>411</v>
      </c>
      <c r="D283" s="71" t="s">
        <v>23</v>
      </c>
      <c r="E283" s="70" t="s">
        <v>153</v>
      </c>
      <c r="F283" s="72">
        <v>31710000</v>
      </c>
    </row>
    <row r="284" spans="1:6" x14ac:dyDescent="0.25">
      <c r="A284" s="67" t="s">
        <v>425</v>
      </c>
      <c r="B284" s="70" t="s">
        <v>93</v>
      </c>
      <c r="C284" s="71" t="s">
        <v>411</v>
      </c>
      <c r="D284" s="71" t="s">
        <v>12</v>
      </c>
      <c r="E284" s="70" t="s">
        <v>116</v>
      </c>
      <c r="F284" s="72">
        <v>5910000</v>
      </c>
    </row>
    <row r="285" spans="1:6" x14ac:dyDescent="0.25">
      <c r="A285" s="67" t="s">
        <v>426</v>
      </c>
      <c r="B285" s="70" t="s">
        <v>93</v>
      </c>
      <c r="C285" s="71" t="s">
        <v>411</v>
      </c>
      <c r="D285" s="71" t="s">
        <v>21</v>
      </c>
      <c r="E285" s="70" t="s">
        <v>116</v>
      </c>
      <c r="F285" s="72">
        <v>10610000</v>
      </c>
    </row>
    <row r="286" spans="1:6" x14ac:dyDescent="0.25">
      <c r="A286" s="67" t="s">
        <v>427</v>
      </c>
      <c r="B286" s="70" t="s">
        <v>93</v>
      </c>
      <c r="C286" s="71" t="s">
        <v>411</v>
      </c>
      <c r="D286" s="71" t="s">
        <v>423</v>
      </c>
      <c r="E286" s="70" t="s">
        <v>122</v>
      </c>
      <c r="F286" s="72">
        <v>26440000</v>
      </c>
    </row>
    <row r="287" spans="1:6" x14ac:dyDescent="0.25">
      <c r="A287" s="67" t="s">
        <v>428</v>
      </c>
      <c r="B287" s="70" t="s">
        <v>93</v>
      </c>
      <c r="C287" s="71" t="s">
        <v>411</v>
      </c>
      <c r="D287" s="71" t="s">
        <v>21</v>
      </c>
      <c r="E287" s="70" t="s">
        <v>122</v>
      </c>
      <c r="F287" s="72">
        <v>5890000</v>
      </c>
    </row>
    <row r="288" spans="1:6" x14ac:dyDescent="0.25">
      <c r="A288" s="67" t="s">
        <v>429</v>
      </c>
      <c r="B288" s="70" t="s">
        <v>93</v>
      </c>
      <c r="C288" s="71" t="s">
        <v>411</v>
      </c>
      <c r="D288" s="71" t="s">
        <v>84</v>
      </c>
      <c r="E288" s="70" t="s">
        <v>122</v>
      </c>
      <c r="F288" s="72">
        <v>19850000</v>
      </c>
    </row>
    <row r="289" spans="1:6" x14ac:dyDescent="0.25">
      <c r="A289" s="67" t="s">
        <v>430</v>
      </c>
      <c r="B289" s="70" t="s">
        <v>93</v>
      </c>
      <c r="C289" s="71" t="s">
        <v>411</v>
      </c>
      <c r="D289" s="71" t="s">
        <v>23</v>
      </c>
      <c r="E289" s="70" t="s">
        <v>122</v>
      </c>
      <c r="F289" s="72">
        <v>29850000</v>
      </c>
    </row>
    <row r="290" spans="1:6" x14ac:dyDescent="0.25">
      <c r="A290" s="67" t="s">
        <v>431</v>
      </c>
      <c r="B290" s="70" t="s">
        <v>93</v>
      </c>
      <c r="C290" s="71" t="s">
        <v>411</v>
      </c>
      <c r="D290" s="71" t="s">
        <v>230</v>
      </c>
      <c r="E290" s="70" t="s">
        <v>122</v>
      </c>
      <c r="F290" s="72">
        <v>23090000</v>
      </c>
    </row>
    <row r="291" spans="1:6" x14ac:dyDescent="0.25">
      <c r="A291" s="67" t="s">
        <v>432</v>
      </c>
      <c r="B291" s="70" t="s">
        <v>93</v>
      </c>
      <c r="C291" s="71" t="s">
        <v>411</v>
      </c>
      <c r="D291" s="71" t="s">
        <v>120</v>
      </c>
      <c r="E291" s="70" t="s">
        <v>122</v>
      </c>
      <c r="F291" s="72">
        <v>8830000</v>
      </c>
    </row>
    <row r="292" spans="1:6" x14ac:dyDescent="0.25">
      <c r="A292" s="67" t="s">
        <v>433</v>
      </c>
      <c r="B292" s="70" t="s">
        <v>93</v>
      </c>
      <c r="C292" s="71" t="s">
        <v>411</v>
      </c>
      <c r="D292" s="71" t="s">
        <v>367</v>
      </c>
      <c r="E292" s="70" t="s">
        <v>129</v>
      </c>
      <c r="F292" s="72">
        <v>19860000</v>
      </c>
    </row>
    <row r="293" spans="1:6" x14ac:dyDescent="0.25">
      <c r="A293" s="67" t="s">
        <v>434</v>
      </c>
      <c r="B293" s="70" t="s">
        <v>93</v>
      </c>
      <c r="C293" s="71" t="s">
        <v>411</v>
      </c>
      <c r="D293" s="71" t="s">
        <v>108</v>
      </c>
      <c r="E293" s="70" t="s">
        <v>131</v>
      </c>
      <c r="F293" s="72">
        <v>25100000</v>
      </c>
    </row>
    <row r="294" spans="1:6" x14ac:dyDescent="0.25">
      <c r="A294" s="67" t="s">
        <v>435</v>
      </c>
      <c r="B294" s="70" t="s">
        <v>93</v>
      </c>
      <c r="C294" s="71" t="s">
        <v>411</v>
      </c>
      <c r="D294" s="71" t="s">
        <v>15</v>
      </c>
      <c r="E294" s="70" t="s">
        <v>131</v>
      </c>
      <c r="F294" s="72">
        <v>24950000</v>
      </c>
    </row>
    <row r="295" spans="1:6" x14ac:dyDescent="0.25">
      <c r="A295" s="67" t="s">
        <v>436</v>
      </c>
      <c r="B295" s="70" t="s">
        <v>93</v>
      </c>
      <c r="C295" s="71" t="s">
        <v>437</v>
      </c>
      <c r="D295" s="71" t="s">
        <v>17</v>
      </c>
      <c r="E295" s="70" t="s">
        <v>96</v>
      </c>
      <c r="F295" s="72">
        <v>13900000</v>
      </c>
    </row>
    <row r="296" spans="1:6" x14ac:dyDescent="0.25">
      <c r="A296" s="67" t="s">
        <v>438</v>
      </c>
      <c r="B296" s="70" t="s">
        <v>93</v>
      </c>
      <c r="C296" s="71" t="s">
        <v>437</v>
      </c>
      <c r="D296" s="71" t="s">
        <v>18</v>
      </c>
      <c r="E296" s="70" t="s">
        <v>96</v>
      </c>
      <c r="F296" s="72">
        <v>26620000</v>
      </c>
    </row>
    <row r="297" spans="1:6" x14ac:dyDescent="0.25">
      <c r="A297" s="67" t="s">
        <v>439</v>
      </c>
      <c r="B297" s="70" t="s">
        <v>93</v>
      </c>
      <c r="C297" s="71" t="s">
        <v>437</v>
      </c>
      <c r="D297" s="71" t="s">
        <v>190</v>
      </c>
      <c r="E297" s="70" t="s">
        <v>96</v>
      </c>
      <c r="F297" s="72">
        <v>19020000</v>
      </c>
    </row>
    <row r="298" spans="1:6" x14ac:dyDescent="0.25">
      <c r="A298" s="67" t="s">
        <v>440</v>
      </c>
      <c r="B298" s="70" t="s">
        <v>93</v>
      </c>
      <c r="C298" s="71" t="s">
        <v>437</v>
      </c>
      <c r="D298" s="71" t="s">
        <v>23</v>
      </c>
      <c r="E298" s="70" t="s">
        <v>96</v>
      </c>
      <c r="F298" s="72">
        <v>14220000</v>
      </c>
    </row>
    <row r="299" spans="1:6" x14ac:dyDescent="0.25">
      <c r="A299" s="67" t="s">
        <v>441</v>
      </c>
      <c r="B299" s="70" t="s">
        <v>93</v>
      </c>
      <c r="C299" s="71" t="s">
        <v>437</v>
      </c>
      <c r="D299" s="71" t="s">
        <v>23</v>
      </c>
      <c r="E299" s="70" t="s">
        <v>96</v>
      </c>
      <c r="F299" s="72">
        <v>11610000</v>
      </c>
    </row>
    <row r="300" spans="1:6" x14ac:dyDescent="0.25">
      <c r="A300" s="67" t="s">
        <v>442</v>
      </c>
      <c r="B300" s="70" t="s">
        <v>93</v>
      </c>
      <c r="C300" s="71" t="s">
        <v>437</v>
      </c>
      <c r="D300" s="71" t="s">
        <v>23</v>
      </c>
      <c r="E300" s="70" t="s">
        <v>96</v>
      </c>
      <c r="F300" s="72">
        <v>21310000</v>
      </c>
    </row>
    <row r="301" spans="1:6" x14ac:dyDescent="0.25">
      <c r="A301" s="67" t="s">
        <v>443</v>
      </c>
      <c r="B301" s="70" t="s">
        <v>93</v>
      </c>
      <c r="C301" s="71" t="s">
        <v>437</v>
      </c>
      <c r="D301" s="71" t="s">
        <v>23</v>
      </c>
      <c r="E301" s="70" t="s">
        <v>96</v>
      </c>
      <c r="F301" s="72">
        <v>24320000</v>
      </c>
    </row>
    <row r="302" spans="1:6" x14ac:dyDescent="0.25">
      <c r="A302" s="67" t="s">
        <v>444</v>
      </c>
      <c r="B302" s="70" t="s">
        <v>93</v>
      </c>
      <c r="C302" s="71" t="s">
        <v>437</v>
      </c>
      <c r="D302" s="71" t="s">
        <v>114</v>
      </c>
      <c r="E302" s="70" t="s">
        <v>96</v>
      </c>
      <c r="F302" s="72">
        <v>11390000</v>
      </c>
    </row>
    <row r="303" spans="1:6" x14ac:dyDescent="0.25">
      <c r="A303" s="67" t="s">
        <v>445</v>
      </c>
      <c r="B303" s="70" t="s">
        <v>93</v>
      </c>
      <c r="C303" s="71" t="s">
        <v>437</v>
      </c>
      <c r="D303" s="71" t="s">
        <v>86</v>
      </c>
      <c r="E303" s="70" t="s">
        <v>96</v>
      </c>
      <c r="F303" s="72">
        <v>20100000</v>
      </c>
    </row>
    <row r="304" spans="1:6" x14ac:dyDescent="0.25">
      <c r="A304" s="67" t="s">
        <v>446</v>
      </c>
      <c r="B304" s="70" t="s">
        <v>93</v>
      </c>
      <c r="C304" s="71" t="s">
        <v>437</v>
      </c>
      <c r="D304" s="71" t="s">
        <v>23</v>
      </c>
      <c r="E304" s="70" t="s">
        <v>109</v>
      </c>
      <c r="F304" s="72">
        <v>25930000</v>
      </c>
    </row>
    <row r="305" spans="1:6" x14ac:dyDescent="0.25">
      <c r="A305" s="67" t="s">
        <v>447</v>
      </c>
      <c r="B305" s="70" t="s">
        <v>93</v>
      </c>
      <c r="C305" s="71" t="s">
        <v>437</v>
      </c>
      <c r="D305" s="71" t="s">
        <v>23</v>
      </c>
      <c r="E305" s="70" t="s">
        <v>109</v>
      </c>
      <c r="F305" s="72">
        <v>26290000</v>
      </c>
    </row>
    <row r="306" spans="1:6" x14ac:dyDescent="0.25">
      <c r="A306" s="67" t="s">
        <v>448</v>
      </c>
      <c r="B306" s="70" t="s">
        <v>93</v>
      </c>
      <c r="C306" s="71" t="s">
        <v>437</v>
      </c>
      <c r="D306" s="71" t="s">
        <v>219</v>
      </c>
      <c r="E306" s="70" t="s">
        <v>153</v>
      </c>
      <c r="F306" s="72">
        <v>33980000</v>
      </c>
    </row>
    <row r="307" spans="1:6" x14ac:dyDescent="0.25">
      <c r="A307" s="67" t="s">
        <v>449</v>
      </c>
      <c r="B307" s="70" t="s">
        <v>93</v>
      </c>
      <c r="C307" s="71" t="s">
        <v>437</v>
      </c>
      <c r="D307" s="71" t="s">
        <v>20</v>
      </c>
      <c r="E307" s="70" t="s">
        <v>116</v>
      </c>
      <c r="F307" s="72">
        <v>16450000</v>
      </c>
    </row>
    <row r="308" spans="1:6" x14ac:dyDescent="0.25">
      <c r="A308" s="67" t="s">
        <v>450</v>
      </c>
      <c r="B308" s="70" t="s">
        <v>93</v>
      </c>
      <c r="C308" s="71" t="s">
        <v>437</v>
      </c>
      <c r="D308" s="71" t="s">
        <v>367</v>
      </c>
      <c r="E308" s="70" t="s">
        <v>122</v>
      </c>
      <c r="F308" s="72">
        <v>10650000</v>
      </c>
    </row>
    <row r="309" spans="1:6" x14ac:dyDescent="0.25">
      <c r="A309" s="67" t="s">
        <v>451</v>
      </c>
      <c r="B309" s="70" t="s">
        <v>93</v>
      </c>
      <c r="C309" s="71" t="s">
        <v>437</v>
      </c>
      <c r="D309" s="71" t="s">
        <v>23</v>
      </c>
      <c r="E309" s="70" t="s">
        <v>122</v>
      </c>
      <c r="F309" s="72">
        <v>14740000</v>
      </c>
    </row>
    <row r="310" spans="1:6" x14ac:dyDescent="0.25">
      <c r="A310" s="67" t="s">
        <v>452</v>
      </c>
      <c r="B310" s="70" t="s">
        <v>93</v>
      </c>
      <c r="C310" s="71" t="s">
        <v>437</v>
      </c>
      <c r="D310" s="71" t="s">
        <v>23</v>
      </c>
      <c r="E310" s="70" t="s">
        <v>122</v>
      </c>
      <c r="F310" s="72">
        <v>15570000</v>
      </c>
    </row>
    <row r="311" spans="1:6" x14ac:dyDescent="0.25">
      <c r="A311" s="67" t="s">
        <v>453</v>
      </c>
      <c r="B311" s="70" t="s">
        <v>93</v>
      </c>
      <c r="C311" s="71" t="s">
        <v>437</v>
      </c>
      <c r="D311" s="71" t="s">
        <v>23</v>
      </c>
      <c r="E311" s="70" t="s">
        <v>122</v>
      </c>
      <c r="F311" s="72">
        <v>29950000</v>
      </c>
    </row>
    <row r="312" spans="1:6" x14ac:dyDescent="0.25">
      <c r="A312" s="67" t="s">
        <v>454</v>
      </c>
      <c r="B312" s="70" t="s">
        <v>93</v>
      </c>
      <c r="C312" s="71" t="s">
        <v>437</v>
      </c>
      <c r="D312" s="71" t="s">
        <v>219</v>
      </c>
      <c r="E312" s="70" t="s">
        <v>122</v>
      </c>
      <c r="F312" s="72">
        <v>30980000</v>
      </c>
    </row>
    <row r="313" spans="1:6" x14ac:dyDescent="0.25">
      <c r="A313" s="67" t="s">
        <v>455</v>
      </c>
      <c r="B313" s="70" t="s">
        <v>93</v>
      </c>
      <c r="C313" s="71" t="s">
        <v>437</v>
      </c>
      <c r="D313" s="71" t="s">
        <v>27</v>
      </c>
      <c r="E313" s="70" t="s">
        <v>122</v>
      </c>
      <c r="F313" s="72">
        <v>28780000</v>
      </c>
    </row>
    <row r="314" spans="1:6" x14ac:dyDescent="0.25">
      <c r="A314" s="67" t="s">
        <v>456</v>
      </c>
      <c r="B314" s="70" t="s">
        <v>93</v>
      </c>
      <c r="C314" s="71" t="s">
        <v>437</v>
      </c>
      <c r="D314" s="71" t="s">
        <v>27</v>
      </c>
      <c r="E314" s="70" t="s">
        <v>122</v>
      </c>
      <c r="F314" s="72">
        <v>25260000</v>
      </c>
    </row>
    <row r="315" spans="1:6" x14ac:dyDescent="0.25">
      <c r="A315" s="67" t="s">
        <v>457</v>
      </c>
      <c r="B315" s="70" t="s">
        <v>93</v>
      </c>
      <c r="C315" s="71" t="s">
        <v>437</v>
      </c>
      <c r="D315" s="71" t="s">
        <v>23</v>
      </c>
      <c r="E315" s="70" t="s">
        <v>129</v>
      </c>
      <c r="F315" s="72">
        <v>27310000</v>
      </c>
    </row>
    <row r="316" spans="1:6" x14ac:dyDescent="0.25">
      <c r="A316" s="67" t="s">
        <v>458</v>
      </c>
      <c r="B316" s="70" t="s">
        <v>93</v>
      </c>
      <c r="C316" s="71" t="s">
        <v>437</v>
      </c>
      <c r="D316" s="71" t="s">
        <v>21</v>
      </c>
      <c r="E316" s="70" t="s">
        <v>131</v>
      </c>
      <c r="F316" s="72">
        <v>34660000</v>
      </c>
    </row>
    <row r="317" spans="1:6" x14ac:dyDescent="0.25">
      <c r="A317" s="67" t="s">
        <v>459</v>
      </c>
      <c r="B317" s="70" t="s">
        <v>93</v>
      </c>
      <c r="C317" s="71" t="s">
        <v>437</v>
      </c>
      <c r="D317" s="71" t="s">
        <v>23</v>
      </c>
      <c r="E317" s="70" t="s">
        <v>131</v>
      </c>
      <c r="F317" s="72">
        <v>30830000</v>
      </c>
    </row>
    <row r="318" spans="1:6" x14ac:dyDescent="0.25">
      <c r="A318" s="67" t="s">
        <v>460</v>
      </c>
      <c r="B318" s="70" t="s">
        <v>93</v>
      </c>
      <c r="C318" s="71" t="s">
        <v>437</v>
      </c>
      <c r="D318" s="71" t="s">
        <v>23</v>
      </c>
      <c r="E318" s="70" t="s">
        <v>131</v>
      </c>
      <c r="F318" s="72">
        <v>35650000</v>
      </c>
    </row>
    <row r="319" spans="1:6" x14ac:dyDescent="0.25">
      <c r="A319" s="67" t="s">
        <v>461</v>
      </c>
      <c r="B319" s="70" t="s">
        <v>93</v>
      </c>
      <c r="C319" s="71" t="s">
        <v>462</v>
      </c>
      <c r="D319" s="71" t="s">
        <v>10</v>
      </c>
      <c r="E319" s="70" t="s">
        <v>96</v>
      </c>
      <c r="F319" s="72">
        <v>16780000</v>
      </c>
    </row>
    <row r="320" spans="1:6" x14ac:dyDescent="0.25">
      <c r="A320" s="67" t="s">
        <v>463</v>
      </c>
      <c r="B320" s="70" t="s">
        <v>93</v>
      </c>
      <c r="C320" s="71" t="s">
        <v>462</v>
      </c>
      <c r="D320" s="71" t="s">
        <v>12</v>
      </c>
      <c r="E320" s="70" t="s">
        <v>96</v>
      </c>
      <c r="F320" s="72">
        <v>13470000</v>
      </c>
    </row>
    <row r="321" spans="1:6" x14ac:dyDescent="0.25">
      <c r="A321" s="67" t="s">
        <v>464</v>
      </c>
      <c r="B321" s="70" t="s">
        <v>93</v>
      </c>
      <c r="C321" s="71" t="s">
        <v>462</v>
      </c>
      <c r="D321" s="71" t="s">
        <v>13</v>
      </c>
      <c r="E321" s="70" t="s">
        <v>96</v>
      </c>
      <c r="F321" s="72">
        <v>29100000</v>
      </c>
    </row>
    <row r="322" spans="1:6" x14ac:dyDescent="0.25">
      <c r="A322" s="67" t="s">
        <v>465</v>
      </c>
      <c r="B322" s="70" t="s">
        <v>93</v>
      </c>
      <c r="C322" s="71" t="s">
        <v>462</v>
      </c>
      <c r="D322" s="71" t="s">
        <v>99</v>
      </c>
      <c r="E322" s="70" t="s">
        <v>96</v>
      </c>
      <c r="F322" s="72">
        <v>18570000</v>
      </c>
    </row>
    <row r="323" spans="1:6" x14ac:dyDescent="0.25">
      <c r="A323" s="67" t="s">
        <v>466</v>
      </c>
      <c r="B323" s="70" t="s">
        <v>93</v>
      </c>
      <c r="C323" s="71" t="s">
        <v>462</v>
      </c>
      <c r="D323" s="71" t="s">
        <v>21</v>
      </c>
      <c r="E323" s="70" t="s">
        <v>96</v>
      </c>
      <c r="F323" s="72">
        <v>21330000</v>
      </c>
    </row>
    <row r="324" spans="1:6" x14ac:dyDescent="0.25">
      <c r="A324" s="67" t="s">
        <v>467</v>
      </c>
      <c r="B324" s="70" t="s">
        <v>93</v>
      </c>
      <c r="C324" s="71" t="s">
        <v>462</v>
      </c>
      <c r="D324" s="71" t="s">
        <v>23</v>
      </c>
      <c r="E324" s="70" t="s">
        <v>96</v>
      </c>
      <c r="F324" s="72">
        <v>9730000</v>
      </c>
    </row>
    <row r="325" spans="1:6" x14ac:dyDescent="0.25">
      <c r="A325" s="67" t="s">
        <v>468</v>
      </c>
      <c r="B325" s="70" t="s">
        <v>93</v>
      </c>
      <c r="C325" s="71" t="s">
        <v>462</v>
      </c>
      <c r="D325" s="71" t="s">
        <v>23</v>
      </c>
      <c r="E325" s="70" t="s">
        <v>96</v>
      </c>
      <c r="F325" s="72">
        <v>15300000</v>
      </c>
    </row>
    <row r="326" spans="1:6" x14ac:dyDescent="0.25">
      <c r="A326" s="67" t="s">
        <v>469</v>
      </c>
      <c r="B326" s="70" t="s">
        <v>93</v>
      </c>
      <c r="C326" s="71" t="s">
        <v>462</v>
      </c>
      <c r="D326" s="71" t="s">
        <v>23</v>
      </c>
      <c r="E326" s="70" t="s">
        <v>96</v>
      </c>
      <c r="F326" s="72">
        <v>15050000</v>
      </c>
    </row>
    <row r="327" spans="1:6" x14ac:dyDescent="0.25">
      <c r="A327" s="67" t="s">
        <v>470</v>
      </c>
      <c r="B327" s="70" t="s">
        <v>93</v>
      </c>
      <c r="C327" s="71" t="s">
        <v>462</v>
      </c>
      <c r="D327" s="71" t="s">
        <v>252</v>
      </c>
      <c r="E327" s="70" t="s">
        <v>96</v>
      </c>
      <c r="F327" s="72">
        <v>10840000</v>
      </c>
    </row>
    <row r="328" spans="1:6" x14ac:dyDescent="0.25">
      <c r="A328" s="67" t="s">
        <v>471</v>
      </c>
      <c r="B328" s="70" t="s">
        <v>93</v>
      </c>
      <c r="C328" s="71" t="s">
        <v>462</v>
      </c>
      <c r="D328" s="71" t="s">
        <v>120</v>
      </c>
      <c r="E328" s="70" t="s">
        <v>96</v>
      </c>
      <c r="F328" s="72">
        <v>29630000</v>
      </c>
    </row>
    <row r="329" spans="1:6" x14ac:dyDescent="0.25">
      <c r="A329" s="67" t="s">
        <v>472</v>
      </c>
      <c r="B329" s="70" t="s">
        <v>93</v>
      </c>
      <c r="C329" s="71" t="s">
        <v>462</v>
      </c>
      <c r="D329" s="71" t="s">
        <v>29</v>
      </c>
      <c r="E329" s="70" t="s">
        <v>96</v>
      </c>
      <c r="F329" s="72">
        <v>6450000</v>
      </c>
    </row>
    <row r="330" spans="1:6" x14ac:dyDescent="0.25">
      <c r="A330" s="67" t="s">
        <v>473</v>
      </c>
      <c r="B330" s="70" t="s">
        <v>93</v>
      </c>
      <c r="C330" s="71" t="s">
        <v>462</v>
      </c>
      <c r="D330" s="71" t="s">
        <v>17</v>
      </c>
      <c r="E330" s="70" t="s">
        <v>213</v>
      </c>
      <c r="F330" s="72">
        <v>15140000</v>
      </c>
    </row>
    <row r="331" spans="1:6" x14ac:dyDescent="0.25">
      <c r="A331" s="67" t="s">
        <v>474</v>
      </c>
      <c r="B331" s="70" t="s">
        <v>93</v>
      </c>
      <c r="C331" s="71" t="s">
        <v>462</v>
      </c>
      <c r="D331" s="71" t="s">
        <v>84</v>
      </c>
      <c r="E331" s="70" t="s">
        <v>213</v>
      </c>
      <c r="F331" s="72">
        <v>22470000</v>
      </c>
    </row>
    <row r="332" spans="1:6" x14ac:dyDescent="0.25">
      <c r="A332" s="67" t="s">
        <v>475</v>
      </c>
      <c r="B332" s="70" t="s">
        <v>93</v>
      </c>
      <c r="C332" s="71" t="s">
        <v>462</v>
      </c>
      <c r="D332" s="71" t="s">
        <v>24</v>
      </c>
      <c r="E332" s="70" t="s">
        <v>213</v>
      </c>
      <c r="F332" s="72">
        <v>15130000</v>
      </c>
    </row>
    <row r="333" spans="1:6" x14ac:dyDescent="0.25">
      <c r="A333" s="67" t="s">
        <v>476</v>
      </c>
      <c r="B333" s="70" t="s">
        <v>93</v>
      </c>
      <c r="C333" s="71" t="s">
        <v>462</v>
      </c>
      <c r="D333" s="71" t="s">
        <v>133</v>
      </c>
      <c r="E333" s="70" t="s">
        <v>109</v>
      </c>
      <c r="F333" s="72">
        <v>26410000</v>
      </c>
    </row>
    <row r="334" spans="1:6" x14ac:dyDescent="0.25">
      <c r="A334" s="67" t="s">
        <v>477</v>
      </c>
      <c r="B334" s="70" t="s">
        <v>93</v>
      </c>
      <c r="C334" s="71" t="s">
        <v>462</v>
      </c>
      <c r="D334" s="71" t="s">
        <v>23</v>
      </c>
      <c r="E334" s="70" t="s">
        <v>109</v>
      </c>
      <c r="F334" s="72">
        <v>23350000</v>
      </c>
    </row>
    <row r="335" spans="1:6" x14ac:dyDescent="0.25">
      <c r="A335" s="67" t="s">
        <v>478</v>
      </c>
      <c r="B335" s="70" t="s">
        <v>93</v>
      </c>
      <c r="C335" s="71" t="s">
        <v>462</v>
      </c>
      <c r="D335" s="71" t="s">
        <v>23</v>
      </c>
      <c r="E335" s="70" t="s">
        <v>109</v>
      </c>
      <c r="F335" s="72">
        <v>29080000</v>
      </c>
    </row>
    <row r="336" spans="1:6" x14ac:dyDescent="0.25">
      <c r="A336" s="67" t="s">
        <v>479</v>
      </c>
      <c r="B336" s="70" t="s">
        <v>93</v>
      </c>
      <c r="C336" s="71" t="s">
        <v>462</v>
      </c>
      <c r="D336" s="71" t="s">
        <v>372</v>
      </c>
      <c r="E336" s="70" t="s">
        <v>153</v>
      </c>
      <c r="F336" s="72">
        <v>11150000</v>
      </c>
    </row>
    <row r="337" spans="1:6" x14ac:dyDescent="0.25">
      <c r="A337" s="67" t="s">
        <v>480</v>
      </c>
      <c r="B337" s="70" t="s">
        <v>93</v>
      </c>
      <c r="C337" s="71" t="s">
        <v>462</v>
      </c>
      <c r="D337" s="71" t="s">
        <v>423</v>
      </c>
      <c r="E337" s="70" t="s">
        <v>153</v>
      </c>
      <c r="F337" s="72">
        <v>25610000</v>
      </c>
    </row>
    <row r="338" spans="1:6" x14ac:dyDescent="0.25">
      <c r="A338" s="67" t="s">
        <v>481</v>
      </c>
      <c r="B338" s="70" t="s">
        <v>93</v>
      </c>
      <c r="C338" s="71" t="s">
        <v>462</v>
      </c>
      <c r="D338" s="71" t="s">
        <v>82</v>
      </c>
      <c r="E338" s="70" t="s">
        <v>116</v>
      </c>
      <c r="F338" s="72">
        <v>20260000</v>
      </c>
    </row>
    <row r="339" spans="1:6" x14ac:dyDescent="0.25">
      <c r="A339" s="67" t="s">
        <v>482</v>
      </c>
      <c r="B339" s="70" t="s">
        <v>93</v>
      </c>
      <c r="C339" s="71" t="s">
        <v>462</v>
      </c>
      <c r="D339" s="71" t="s">
        <v>483</v>
      </c>
      <c r="E339" s="70" t="s">
        <v>122</v>
      </c>
      <c r="F339" s="72">
        <v>11280000</v>
      </c>
    </row>
    <row r="340" spans="1:6" x14ac:dyDescent="0.25">
      <c r="A340" s="67" t="s">
        <v>484</v>
      </c>
      <c r="B340" s="70" t="s">
        <v>93</v>
      </c>
      <c r="C340" s="71" t="s">
        <v>462</v>
      </c>
      <c r="D340" s="71" t="s">
        <v>23</v>
      </c>
      <c r="E340" s="70" t="s">
        <v>122</v>
      </c>
      <c r="F340" s="72">
        <v>21490000</v>
      </c>
    </row>
    <row r="341" spans="1:6" x14ac:dyDescent="0.25">
      <c r="A341" s="67" t="s">
        <v>485</v>
      </c>
      <c r="B341" s="70" t="s">
        <v>93</v>
      </c>
      <c r="C341" s="71" t="s">
        <v>462</v>
      </c>
      <c r="D341" s="71" t="s">
        <v>23</v>
      </c>
      <c r="E341" s="70" t="s">
        <v>122</v>
      </c>
      <c r="F341" s="72">
        <v>26240000</v>
      </c>
    </row>
    <row r="342" spans="1:6" x14ac:dyDescent="0.25">
      <c r="A342" s="67" t="s">
        <v>486</v>
      </c>
      <c r="B342" s="70" t="s">
        <v>93</v>
      </c>
      <c r="C342" s="71" t="s">
        <v>462</v>
      </c>
      <c r="D342" s="71" t="s">
        <v>23</v>
      </c>
      <c r="E342" s="70" t="s">
        <v>122</v>
      </c>
      <c r="F342" s="72">
        <v>15510000</v>
      </c>
    </row>
    <row r="343" spans="1:6" x14ac:dyDescent="0.25">
      <c r="A343" s="67" t="s">
        <v>487</v>
      </c>
      <c r="B343" s="70" t="s">
        <v>93</v>
      </c>
      <c r="C343" s="71" t="s">
        <v>462</v>
      </c>
      <c r="D343" s="71" t="s">
        <v>23</v>
      </c>
      <c r="E343" s="70" t="s">
        <v>122</v>
      </c>
      <c r="F343" s="72">
        <v>11110000</v>
      </c>
    </row>
    <row r="344" spans="1:6" x14ac:dyDescent="0.25">
      <c r="A344" s="67" t="s">
        <v>488</v>
      </c>
      <c r="B344" s="70" t="s">
        <v>93</v>
      </c>
      <c r="C344" s="71" t="s">
        <v>462</v>
      </c>
      <c r="D344" s="71" t="s">
        <v>489</v>
      </c>
      <c r="E344" s="70" t="s">
        <v>122</v>
      </c>
      <c r="F344" s="72">
        <v>14320000</v>
      </c>
    </row>
    <row r="345" spans="1:6" x14ac:dyDescent="0.25">
      <c r="A345" s="67" t="s">
        <v>490</v>
      </c>
      <c r="B345" s="70" t="s">
        <v>93</v>
      </c>
      <c r="C345" s="71" t="s">
        <v>462</v>
      </c>
      <c r="D345" s="71" t="s">
        <v>95</v>
      </c>
      <c r="E345" s="70" t="s">
        <v>131</v>
      </c>
      <c r="F345" s="72">
        <v>22630000</v>
      </c>
    </row>
    <row r="346" spans="1:6" x14ac:dyDescent="0.25">
      <c r="A346" s="67" t="s">
        <v>491</v>
      </c>
      <c r="B346" s="70" t="s">
        <v>93</v>
      </c>
      <c r="C346" s="71" t="s">
        <v>462</v>
      </c>
      <c r="D346" s="71" t="s">
        <v>13</v>
      </c>
      <c r="E346" s="70" t="s">
        <v>131</v>
      </c>
      <c r="F346" s="72">
        <v>19700000</v>
      </c>
    </row>
    <row r="347" spans="1:6" x14ac:dyDescent="0.25">
      <c r="A347" s="67" t="s">
        <v>492</v>
      </c>
      <c r="B347" s="70" t="s">
        <v>93</v>
      </c>
      <c r="C347" s="71" t="s">
        <v>493</v>
      </c>
      <c r="D347" s="71" t="s">
        <v>108</v>
      </c>
      <c r="E347" s="70" t="s">
        <v>96</v>
      </c>
      <c r="F347" s="72">
        <v>25920000</v>
      </c>
    </row>
    <row r="348" spans="1:6" x14ac:dyDescent="0.25">
      <c r="A348" s="67" t="s">
        <v>494</v>
      </c>
      <c r="B348" s="70" t="s">
        <v>93</v>
      </c>
      <c r="C348" s="71" t="s">
        <v>493</v>
      </c>
      <c r="D348" s="71" t="s">
        <v>12</v>
      </c>
      <c r="E348" s="70" t="s">
        <v>96</v>
      </c>
      <c r="F348" s="72">
        <v>21080000</v>
      </c>
    </row>
    <row r="349" spans="1:6" x14ac:dyDescent="0.25">
      <c r="A349" s="67" t="s">
        <v>495</v>
      </c>
      <c r="B349" s="70" t="s">
        <v>93</v>
      </c>
      <c r="C349" s="71" t="s">
        <v>493</v>
      </c>
      <c r="D349" s="71" t="s">
        <v>99</v>
      </c>
      <c r="E349" s="70" t="s">
        <v>96</v>
      </c>
      <c r="F349" s="72">
        <v>11110000</v>
      </c>
    </row>
    <row r="350" spans="1:6" x14ac:dyDescent="0.25">
      <c r="A350" s="67" t="s">
        <v>496</v>
      </c>
      <c r="B350" s="70" t="s">
        <v>93</v>
      </c>
      <c r="C350" s="71" t="s">
        <v>493</v>
      </c>
      <c r="D350" s="71" t="s">
        <v>23</v>
      </c>
      <c r="E350" s="70" t="s">
        <v>96</v>
      </c>
      <c r="F350" s="72">
        <v>19010000</v>
      </c>
    </row>
    <row r="351" spans="1:6" x14ac:dyDescent="0.25">
      <c r="A351" s="67" t="s">
        <v>497</v>
      </c>
      <c r="B351" s="70" t="s">
        <v>93</v>
      </c>
      <c r="C351" s="71" t="s">
        <v>493</v>
      </c>
      <c r="D351" s="71" t="s">
        <v>23</v>
      </c>
      <c r="E351" s="70" t="s">
        <v>96</v>
      </c>
      <c r="F351" s="72">
        <v>17900000</v>
      </c>
    </row>
    <row r="352" spans="1:6" x14ac:dyDescent="0.25">
      <c r="A352" s="67" t="s">
        <v>498</v>
      </c>
      <c r="B352" s="70" t="s">
        <v>93</v>
      </c>
      <c r="C352" s="71" t="s">
        <v>493</v>
      </c>
      <c r="D352" s="71" t="s">
        <v>23</v>
      </c>
      <c r="E352" s="70" t="s">
        <v>96</v>
      </c>
      <c r="F352" s="72">
        <v>15230000</v>
      </c>
    </row>
    <row r="353" spans="1:6" x14ac:dyDescent="0.25">
      <c r="A353" s="67" t="s">
        <v>468</v>
      </c>
      <c r="B353" s="70" t="s">
        <v>93</v>
      </c>
      <c r="C353" s="71" t="s">
        <v>493</v>
      </c>
      <c r="D353" s="71" t="s">
        <v>23</v>
      </c>
      <c r="E353" s="70" t="s">
        <v>96</v>
      </c>
      <c r="F353" s="72">
        <v>15730000</v>
      </c>
    </row>
    <row r="354" spans="1:6" x14ac:dyDescent="0.25">
      <c r="A354" s="67" t="s">
        <v>499</v>
      </c>
      <c r="B354" s="70" t="s">
        <v>93</v>
      </c>
      <c r="C354" s="71" t="s">
        <v>493</v>
      </c>
      <c r="D354" s="71" t="s">
        <v>27</v>
      </c>
      <c r="E354" s="70" t="s">
        <v>96</v>
      </c>
      <c r="F354" s="72">
        <v>8030000</v>
      </c>
    </row>
    <row r="355" spans="1:6" x14ac:dyDescent="0.25">
      <c r="A355" s="67" t="s">
        <v>500</v>
      </c>
      <c r="B355" s="70" t="s">
        <v>93</v>
      </c>
      <c r="C355" s="71" t="s">
        <v>493</v>
      </c>
      <c r="D355" s="71" t="s">
        <v>27</v>
      </c>
      <c r="E355" s="70" t="s">
        <v>96</v>
      </c>
      <c r="F355" s="72">
        <v>15250000</v>
      </c>
    </row>
    <row r="356" spans="1:6" x14ac:dyDescent="0.25">
      <c r="A356" s="67" t="s">
        <v>501</v>
      </c>
      <c r="B356" s="70" t="s">
        <v>93</v>
      </c>
      <c r="C356" s="71" t="s">
        <v>493</v>
      </c>
      <c r="D356" s="71" t="s">
        <v>128</v>
      </c>
      <c r="E356" s="70" t="s">
        <v>96</v>
      </c>
      <c r="F356" s="72">
        <v>13880000</v>
      </c>
    </row>
    <row r="357" spans="1:6" x14ac:dyDescent="0.25">
      <c r="A357" s="67" t="s">
        <v>502</v>
      </c>
      <c r="B357" s="70" t="s">
        <v>93</v>
      </c>
      <c r="C357" s="71" t="s">
        <v>493</v>
      </c>
      <c r="D357" s="71" t="s">
        <v>23</v>
      </c>
      <c r="E357" s="70" t="s">
        <v>213</v>
      </c>
      <c r="F357" s="72">
        <v>19650000</v>
      </c>
    </row>
    <row r="358" spans="1:6" x14ac:dyDescent="0.25">
      <c r="A358" s="67" t="s">
        <v>503</v>
      </c>
      <c r="B358" s="70" t="s">
        <v>93</v>
      </c>
      <c r="C358" s="71" t="s">
        <v>493</v>
      </c>
      <c r="D358" s="71" t="s">
        <v>13</v>
      </c>
      <c r="E358" s="70" t="s">
        <v>109</v>
      </c>
      <c r="F358" s="72">
        <v>4060000</v>
      </c>
    </row>
    <row r="359" spans="1:6" x14ac:dyDescent="0.25">
      <c r="A359" s="67" t="s">
        <v>504</v>
      </c>
      <c r="B359" s="70" t="s">
        <v>93</v>
      </c>
      <c r="C359" s="71" t="s">
        <v>493</v>
      </c>
      <c r="D359" s="71" t="s">
        <v>23</v>
      </c>
      <c r="E359" s="70" t="s">
        <v>109</v>
      </c>
      <c r="F359" s="72">
        <v>30440000</v>
      </c>
    </row>
    <row r="360" spans="1:6" x14ac:dyDescent="0.25">
      <c r="A360" s="67" t="s">
        <v>505</v>
      </c>
      <c r="B360" s="70" t="s">
        <v>93</v>
      </c>
      <c r="C360" s="71" t="s">
        <v>493</v>
      </c>
      <c r="D360" s="71" t="s">
        <v>10</v>
      </c>
      <c r="E360" s="70" t="s">
        <v>153</v>
      </c>
      <c r="F360" s="72">
        <v>18160000</v>
      </c>
    </row>
    <row r="361" spans="1:6" x14ac:dyDescent="0.25">
      <c r="A361" s="67" t="s">
        <v>506</v>
      </c>
      <c r="B361" s="70" t="s">
        <v>93</v>
      </c>
      <c r="C361" s="71" t="s">
        <v>493</v>
      </c>
      <c r="D361" s="71" t="s">
        <v>483</v>
      </c>
      <c r="E361" s="70" t="s">
        <v>153</v>
      </c>
      <c r="F361" s="72">
        <v>31960000</v>
      </c>
    </row>
    <row r="362" spans="1:6" x14ac:dyDescent="0.25">
      <c r="A362" s="67" t="s">
        <v>507</v>
      </c>
      <c r="B362" s="70" t="s">
        <v>93</v>
      </c>
      <c r="C362" s="71" t="s">
        <v>493</v>
      </c>
      <c r="D362" s="71" t="s">
        <v>133</v>
      </c>
      <c r="E362" s="70" t="s">
        <v>153</v>
      </c>
      <c r="F362" s="72">
        <v>31530000</v>
      </c>
    </row>
    <row r="363" spans="1:6" x14ac:dyDescent="0.25">
      <c r="A363" s="67" t="s">
        <v>508</v>
      </c>
      <c r="B363" s="70" t="s">
        <v>93</v>
      </c>
      <c r="C363" s="71" t="s">
        <v>493</v>
      </c>
      <c r="D363" s="71" t="s">
        <v>99</v>
      </c>
      <c r="E363" s="70" t="s">
        <v>116</v>
      </c>
      <c r="F363" s="72">
        <v>14470000</v>
      </c>
    </row>
    <row r="364" spans="1:6" x14ac:dyDescent="0.25">
      <c r="A364" s="67" t="s">
        <v>509</v>
      </c>
      <c r="B364" s="70" t="s">
        <v>93</v>
      </c>
      <c r="C364" s="71" t="s">
        <v>493</v>
      </c>
      <c r="D364" s="71" t="s">
        <v>25</v>
      </c>
      <c r="E364" s="70" t="s">
        <v>116</v>
      </c>
      <c r="F364" s="72">
        <v>21780000</v>
      </c>
    </row>
    <row r="365" spans="1:6" x14ac:dyDescent="0.25">
      <c r="A365" s="67" t="s">
        <v>510</v>
      </c>
      <c r="B365" s="70" t="s">
        <v>93</v>
      </c>
      <c r="C365" s="71" t="s">
        <v>493</v>
      </c>
      <c r="D365" s="71" t="s">
        <v>13</v>
      </c>
      <c r="E365" s="70" t="s">
        <v>122</v>
      </c>
      <c r="F365" s="72">
        <v>21800000</v>
      </c>
    </row>
    <row r="366" spans="1:6" x14ac:dyDescent="0.25">
      <c r="A366" s="67" t="s">
        <v>511</v>
      </c>
      <c r="B366" s="70" t="s">
        <v>93</v>
      </c>
      <c r="C366" s="71" t="s">
        <v>493</v>
      </c>
      <c r="D366" s="71" t="s">
        <v>13</v>
      </c>
      <c r="E366" s="70" t="s">
        <v>122</v>
      </c>
      <c r="F366" s="72">
        <v>15390000</v>
      </c>
    </row>
    <row r="367" spans="1:6" x14ac:dyDescent="0.25">
      <c r="A367" s="67" t="s">
        <v>512</v>
      </c>
      <c r="B367" s="70" t="s">
        <v>93</v>
      </c>
      <c r="C367" s="71" t="s">
        <v>493</v>
      </c>
      <c r="D367" s="71" t="s">
        <v>23</v>
      </c>
      <c r="E367" s="70" t="s">
        <v>122</v>
      </c>
      <c r="F367" s="72">
        <v>11810000</v>
      </c>
    </row>
    <row r="368" spans="1:6" x14ac:dyDescent="0.25">
      <c r="A368" s="67" t="s">
        <v>513</v>
      </c>
      <c r="B368" s="70" t="s">
        <v>93</v>
      </c>
      <c r="C368" s="71" t="s">
        <v>493</v>
      </c>
      <c r="D368" s="71" t="s">
        <v>514</v>
      </c>
      <c r="E368" s="70" t="s">
        <v>122</v>
      </c>
      <c r="F368" s="72">
        <v>15920000</v>
      </c>
    </row>
    <row r="369" spans="1:6" x14ac:dyDescent="0.25">
      <c r="A369" s="67" t="s">
        <v>515</v>
      </c>
      <c r="B369" s="70" t="s">
        <v>93</v>
      </c>
      <c r="C369" s="71" t="s">
        <v>493</v>
      </c>
      <c r="D369" s="71" t="s">
        <v>18</v>
      </c>
      <c r="E369" s="70" t="s">
        <v>129</v>
      </c>
      <c r="F369" s="72">
        <v>9930000</v>
      </c>
    </row>
    <row r="370" spans="1:6" x14ac:dyDescent="0.25">
      <c r="A370" s="67" t="s">
        <v>516</v>
      </c>
      <c r="B370" s="70" t="s">
        <v>93</v>
      </c>
      <c r="C370" s="71" t="s">
        <v>493</v>
      </c>
      <c r="D370" s="71" t="s">
        <v>23</v>
      </c>
      <c r="E370" s="70" t="s">
        <v>129</v>
      </c>
      <c r="F370" s="72">
        <v>17160000</v>
      </c>
    </row>
    <row r="371" spans="1:6" x14ac:dyDescent="0.25">
      <c r="A371" s="67" t="s">
        <v>517</v>
      </c>
      <c r="B371" s="70" t="s">
        <v>93</v>
      </c>
      <c r="C371" s="71" t="s">
        <v>493</v>
      </c>
      <c r="D371" s="71" t="s">
        <v>120</v>
      </c>
      <c r="E371" s="70" t="s">
        <v>129</v>
      </c>
      <c r="F371" s="72">
        <v>10290000</v>
      </c>
    </row>
    <row r="372" spans="1:6" x14ac:dyDescent="0.25">
      <c r="A372" s="67" t="s">
        <v>518</v>
      </c>
      <c r="B372" s="70" t="s">
        <v>93</v>
      </c>
      <c r="C372" s="71" t="s">
        <v>493</v>
      </c>
      <c r="D372" s="71" t="s">
        <v>99</v>
      </c>
      <c r="E372" s="70" t="s">
        <v>131</v>
      </c>
      <c r="F372" s="72">
        <v>27500000</v>
      </c>
    </row>
    <row r="373" spans="1:6" x14ac:dyDescent="0.25">
      <c r="A373" s="67" t="s">
        <v>519</v>
      </c>
      <c r="B373" s="70" t="s">
        <v>93</v>
      </c>
      <c r="C373" s="71" t="s">
        <v>493</v>
      </c>
      <c r="D373" s="71" t="s">
        <v>99</v>
      </c>
      <c r="E373" s="70" t="s">
        <v>131</v>
      </c>
      <c r="F373" s="72">
        <v>23400000</v>
      </c>
    </row>
    <row r="374" spans="1:6" x14ac:dyDescent="0.25">
      <c r="A374" s="67" t="s">
        <v>520</v>
      </c>
      <c r="B374" s="70" t="s">
        <v>93</v>
      </c>
      <c r="C374" s="71" t="s">
        <v>493</v>
      </c>
      <c r="D374" s="71" t="s">
        <v>20</v>
      </c>
      <c r="E374" s="70" t="s">
        <v>131</v>
      </c>
      <c r="F374" s="72">
        <v>28270000</v>
      </c>
    </row>
    <row r="375" spans="1:6" x14ac:dyDescent="0.25">
      <c r="A375" s="67" t="s">
        <v>521</v>
      </c>
      <c r="B375" s="70" t="s">
        <v>93</v>
      </c>
      <c r="C375" s="71" t="s">
        <v>493</v>
      </c>
      <c r="D375" s="71" t="s">
        <v>25</v>
      </c>
      <c r="E375" s="70" t="s">
        <v>131</v>
      </c>
      <c r="F375" s="72">
        <v>26350000</v>
      </c>
    </row>
    <row r="376" spans="1:6" x14ac:dyDescent="0.25">
      <c r="A376" s="67" t="s">
        <v>522</v>
      </c>
      <c r="B376" s="70" t="s">
        <v>93</v>
      </c>
      <c r="C376" s="71" t="s">
        <v>523</v>
      </c>
      <c r="D376" s="71" t="s">
        <v>15</v>
      </c>
      <c r="E376" s="70" t="s">
        <v>96</v>
      </c>
      <c r="F376" s="72">
        <v>11740000</v>
      </c>
    </row>
    <row r="377" spans="1:6" x14ac:dyDescent="0.25">
      <c r="A377" s="67" t="s">
        <v>524</v>
      </c>
      <c r="B377" s="70" t="s">
        <v>93</v>
      </c>
      <c r="C377" s="71" t="s">
        <v>523</v>
      </c>
      <c r="D377" s="71" t="s">
        <v>190</v>
      </c>
      <c r="E377" s="70" t="s">
        <v>96</v>
      </c>
      <c r="F377" s="72">
        <v>10700000</v>
      </c>
    </row>
    <row r="378" spans="1:6" x14ac:dyDescent="0.25">
      <c r="A378" s="67" t="s">
        <v>525</v>
      </c>
      <c r="B378" s="70" t="s">
        <v>93</v>
      </c>
      <c r="C378" s="71" t="s">
        <v>523</v>
      </c>
      <c r="D378" s="71" t="s">
        <v>84</v>
      </c>
      <c r="E378" s="70" t="s">
        <v>96</v>
      </c>
      <c r="F378" s="72">
        <v>11070000</v>
      </c>
    </row>
    <row r="379" spans="1:6" x14ac:dyDescent="0.25">
      <c r="A379" s="67" t="s">
        <v>526</v>
      </c>
      <c r="B379" s="70" t="s">
        <v>93</v>
      </c>
      <c r="C379" s="71" t="s">
        <v>523</v>
      </c>
      <c r="D379" s="71" t="s">
        <v>23</v>
      </c>
      <c r="E379" s="70" t="s">
        <v>96</v>
      </c>
      <c r="F379" s="72">
        <v>21190000</v>
      </c>
    </row>
    <row r="380" spans="1:6" x14ac:dyDescent="0.25">
      <c r="A380" s="67" t="s">
        <v>527</v>
      </c>
      <c r="B380" s="70" t="s">
        <v>93</v>
      </c>
      <c r="C380" s="71" t="s">
        <v>523</v>
      </c>
      <c r="D380" s="71" t="s">
        <v>23</v>
      </c>
      <c r="E380" s="70" t="s">
        <v>96</v>
      </c>
      <c r="F380" s="72">
        <v>11630000</v>
      </c>
    </row>
    <row r="381" spans="1:6" x14ac:dyDescent="0.25">
      <c r="A381" s="67" t="s">
        <v>528</v>
      </c>
      <c r="B381" s="70" t="s">
        <v>93</v>
      </c>
      <c r="C381" s="71" t="s">
        <v>523</v>
      </c>
      <c r="D381" s="71" t="s">
        <v>23</v>
      </c>
      <c r="E381" s="70" t="s">
        <v>96</v>
      </c>
      <c r="F381" s="72">
        <v>18140000</v>
      </c>
    </row>
    <row r="382" spans="1:6" x14ac:dyDescent="0.25">
      <c r="A382" s="67" t="s">
        <v>529</v>
      </c>
      <c r="B382" s="70" t="s">
        <v>93</v>
      </c>
      <c r="C382" s="71" t="s">
        <v>523</v>
      </c>
      <c r="D382" s="71" t="s">
        <v>24</v>
      </c>
      <c r="E382" s="70" t="s">
        <v>96</v>
      </c>
      <c r="F382" s="72">
        <v>14600000</v>
      </c>
    </row>
    <row r="383" spans="1:6" x14ac:dyDescent="0.25">
      <c r="A383" s="67" t="s">
        <v>530</v>
      </c>
      <c r="B383" s="70" t="s">
        <v>93</v>
      </c>
      <c r="C383" s="71" t="s">
        <v>523</v>
      </c>
      <c r="D383" s="71" t="s">
        <v>13</v>
      </c>
      <c r="E383" s="70" t="s">
        <v>213</v>
      </c>
      <c r="F383" s="72">
        <v>29250000</v>
      </c>
    </row>
    <row r="384" spans="1:6" x14ac:dyDescent="0.25">
      <c r="A384" s="67" t="s">
        <v>531</v>
      </c>
      <c r="B384" s="70" t="s">
        <v>93</v>
      </c>
      <c r="C384" s="71" t="s">
        <v>523</v>
      </c>
      <c r="D384" s="71" t="s">
        <v>81</v>
      </c>
      <c r="E384" s="70" t="s">
        <v>109</v>
      </c>
      <c r="F384" s="72">
        <v>27550000</v>
      </c>
    </row>
    <row r="385" spans="1:6" x14ac:dyDescent="0.25">
      <c r="A385" s="67" t="s">
        <v>532</v>
      </c>
      <c r="B385" s="70" t="s">
        <v>93</v>
      </c>
      <c r="C385" s="71" t="s">
        <v>523</v>
      </c>
      <c r="D385" s="71" t="s">
        <v>23</v>
      </c>
      <c r="E385" s="70" t="s">
        <v>109</v>
      </c>
      <c r="F385" s="72">
        <v>8090000</v>
      </c>
    </row>
    <row r="386" spans="1:6" x14ac:dyDescent="0.25">
      <c r="A386" s="67" t="s">
        <v>533</v>
      </c>
      <c r="B386" s="70" t="s">
        <v>93</v>
      </c>
      <c r="C386" s="71" t="s">
        <v>523</v>
      </c>
      <c r="D386" s="71" t="s">
        <v>15</v>
      </c>
      <c r="E386" s="70" t="s">
        <v>153</v>
      </c>
      <c r="F386" s="72">
        <v>19430000</v>
      </c>
    </row>
    <row r="387" spans="1:6" x14ac:dyDescent="0.25">
      <c r="A387" s="67" t="s">
        <v>534</v>
      </c>
      <c r="B387" s="70" t="s">
        <v>93</v>
      </c>
      <c r="C387" s="71" t="s">
        <v>523</v>
      </c>
      <c r="D387" s="71" t="s">
        <v>99</v>
      </c>
      <c r="E387" s="70" t="s">
        <v>153</v>
      </c>
      <c r="F387" s="72">
        <v>32140000</v>
      </c>
    </row>
    <row r="388" spans="1:6" x14ac:dyDescent="0.25">
      <c r="A388" s="67" t="s">
        <v>535</v>
      </c>
      <c r="B388" s="70" t="s">
        <v>93</v>
      </c>
      <c r="C388" s="71" t="s">
        <v>523</v>
      </c>
      <c r="D388" s="71" t="s">
        <v>23</v>
      </c>
      <c r="E388" s="70" t="s">
        <v>153</v>
      </c>
      <c r="F388" s="72">
        <v>25110000</v>
      </c>
    </row>
    <row r="389" spans="1:6" x14ac:dyDescent="0.25">
      <c r="A389" s="67" t="s">
        <v>536</v>
      </c>
      <c r="B389" s="70" t="s">
        <v>93</v>
      </c>
      <c r="C389" s="71" t="s">
        <v>523</v>
      </c>
      <c r="D389" s="71" t="s">
        <v>23</v>
      </c>
      <c r="E389" s="70" t="s">
        <v>153</v>
      </c>
      <c r="F389" s="72">
        <v>7540000</v>
      </c>
    </row>
    <row r="390" spans="1:6" x14ac:dyDescent="0.25">
      <c r="A390" s="67" t="s">
        <v>537</v>
      </c>
      <c r="B390" s="70" t="s">
        <v>93</v>
      </c>
      <c r="C390" s="71" t="s">
        <v>523</v>
      </c>
      <c r="D390" s="71" t="s">
        <v>23</v>
      </c>
      <c r="E390" s="70" t="s">
        <v>153</v>
      </c>
      <c r="F390" s="72">
        <v>31920000</v>
      </c>
    </row>
    <row r="391" spans="1:6" x14ac:dyDescent="0.25">
      <c r="A391" s="67" t="s">
        <v>538</v>
      </c>
      <c r="B391" s="70" t="s">
        <v>93</v>
      </c>
      <c r="C391" s="71" t="s">
        <v>523</v>
      </c>
      <c r="D391" s="71" t="s">
        <v>24</v>
      </c>
      <c r="E391" s="70" t="s">
        <v>153</v>
      </c>
      <c r="F391" s="72">
        <v>29530000</v>
      </c>
    </row>
    <row r="392" spans="1:6" x14ac:dyDescent="0.25">
      <c r="A392" s="67" t="s">
        <v>539</v>
      </c>
      <c r="B392" s="70" t="s">
        <v>93</v>
      </c>
      <c r="C392" s="71" t="s">
        <v>523</v>
      </c>
      <c r="D392" s="71" t="s">
        <v>120</v>
      </c>
      <c r="E392" s="70" t="s">
        <v>153</v>
      </c>
      <c r="F392" s="72">
        <v>26510000</v>
      </c>
    </row>
    <row r="393" spans="1:6" x14ac:dyDescent="0.25">
      <c r="A393" s="67" t="s">
        <v>540</v>
      </c>
      <c r="B393" s="70" t="s">
        <v>93</v>
      </c>
      <c r="C393" s="71" t="s">
        <v>523</v>
      </c>
      <c r="D393" s="71" t="s">
        <v>541</v>
      </c>
      <c r="E393" s="70" t="s">
        <v>153</v>
      </c>
      <c r="F393" s="72">
        <v>32390000</v>
      </c>
    </row>
    <row r="394" spans="1:6" x14ac:dyDescent="0.25">
      <c r="A394" s="67" t="s">
        <v>542</v>
      </c>
      <c r="B394" s="70" t="s">
        <v>93</v>
      </c>
      <c r="C394" s="71" t="s">
        <v>523</v>
      </c>
      <c r="D394" s="71" t="s">
        <v>10</v>
      </c>
      <c r="E394" s="70" t="s">
        <v>116</v>
      </c>
      <c r="F394" s="72">
        <v>15790000</v>
      </c>
    </row>
    <row r="395" spans="1:6" x14ac:dyDescent="0.25">
      <c r="A395" s="67" t="s">
        <v>543</v>
      </c>
      <c r="B395" s="70" t="s">
        <v>93</v>
      </c>
      <c r="C395" s="71" t="s">
        <v>523</v>
      </c>
      <c r="D395" s="71" t="s">
        <v>15</v>
      </c>
      <c r="E395" s="70" t="s">
        <v>116</v>
      </c>
      <c r="F395" s="72">
        <v>31790000</v>
      </c>
    </row>
    <row r="396" spans="1:6" x14ac:dyDescent="0.25">
      <c r="A396" s="67" t="s">
        <v>544</v>
      </c>
      <c r="B396" s="70" t="s">
        <v>93</v>
      </c>
      <c r="C396" s="71" t="s">
        <v>523</v>
      </c>
      <c r="D396" s="71" t="s">
        <v>190</v>
      </c>
      <c r="E396" s="70" t="s">
        <v>116</v>
      </c>
      <c r="F396" s="72">
        <v>3840000</v>
      </c>
    </row>
    <row r="397" spans="1:6" x14ac:dyDescent="0.25">
      <c r="A397" s="67" t="s">
        <v>545</v>
      </c>
      <c r="B397" s="70" t="s">
        <v>93</v>
      </c>
      <c r="C397" s="71" t="s">
        <v>523</v>
      </c>
      <c r="D397" s="71" t="s">
        <v>15</v>
      </c>
      <c r="E397" s="70" t="s">
        <v>122</v>
      </c>
      <c r="F397" s="72">
        <v>19220000</v>
      </c>
    </row>
    <row r="398" spans="1:6" x14ac:dyDescent="0.25">
      <c r="A398" s="67" t="s">
        <v>546</v>
      </c>
      <c r="B398" s="70" t="s">
        <v>93</v>
      </c>
      <c r="C398" s="71" t="s">
        <v>523</v>
      </c>
      <c r="D398" s="71" t="s">
        <v>15</v>
      </c>
      <c r="E398" s="70" t="s">
        <v>122</v>
      </c>
      <c r="F398" s="72">
        <v>16630000</v>
      </c>
    </row>
    <row r="399" spans="1:6" x14ac:dyDescent="0.25">
      <c r="A399" s="67" t="s">
        <v>547</v>
      </c>
      <c r="B399" s="70" t="s">
        <v>93</v>
      </c>
      <c r="C399" s="71" t="s">
        <v>523</v>
      </c>
      <c r="D399" s="71" t="s">
        <v>15</v>
      </c>
      <c r="E399" s="70" t="s">
        <v>122</v>
      </c>
      <c r="F399" s="72">
        <v>17790000</v>
      </c>
    </row>
    <row r="400" spans="1:6" x14ac:dyDescent="0.25">
      <c r="A400" s="67" t="s">
        <v>548</v>
      </c>
      <c r="B400" s="70" t="s">
        <v>93</v>
      </c>
      <c r="C400" s="71" t="s">
        <v>523</v>
      </c>
      <c r="D400" s="71" t="s">
        <v>82</v>
      </c>
      <c r="E400" s="70" t="s">
        <v>122</v>
      </c>
      <c r="F400" s="72">
        <v>19050000</v>
      </c>
    </row>
    <row r="401" spans="1:6" x14ac:dyDescent="0.25">
      <c r="A401" s="67" t="s">
        <v>549</v>
      </c>
      <c r="B401" s="70" t="s">
        <v>93</v>
      </c>
      <c r="C401" s="71" t="s">
        <v>523</v>
      </c>
      <c r="D401" s="71" t="s">
        <v>84</v>
      </c>
      <c r="E401" s="70" t="s">
        <v>122</v>
      </c>
      <c r="F401" s="72">
        <v>14480000</v>
      </c>
    </row>
    <row r="402" spans="1:6" x14ac:dyDescent="0.25">
      <c r="A402" s="67" t="s">
        <v>550</v>
      </c>
      <c r="B402" s="70" t="s">
        <v>93</v>
      </c>
      <c r="C402" s="71" t="s">
        <v>523</v>
      </c>
      <c r="D402" s="71" t="s">
        <v>23</v>
      </c>
      <c r="E402" s="70" t="s">
        <v>122</v>
      </c>
      <c r="F402" s="72">
        <v>2500000</v>
      </c>
    </row>
    <row r="403" spans="1:6" x14ac:dyDescent="0.25">
      <c r="A403" s="67" t="s">
        <v>551</v>
      </c>
      <c r="B403" s="70" t="s">
        <v>93</v>
      </c>
      <c r="C403" s="71" t="s">
        <v>523</v>
      </c>
      <c r="D403" s="71" t="s">
        <v>28</v>
      </c>
      <c r="E403" s="70" t="s">
        <v>122</v>
      </c>
      <c r="F403" s="72">
        <v>38610000</v>
      </c>
    </row>
    <row r="404" spans="1:6" x14ac:dyDescent="0.25">
      <c r="A404" s="67" t="s">
        <v>552</v>
      </c>
      <c r="B404" s="70" t="s">
        <v>93</v>
      </c>
      <c r="C404" s="71" t="s">
        <v>523</v>
      </c>
      <c r="D404" s="71" t="s">
        <v>196</v>
      </c>
      <c r="E404" s="70" t="s">
        <v>129</v>
      </c>
      <c r="F404" s="72">
        <v>7520000</v>
      </c>
    </row>
    <row r="405" spans="1:6" x14ac:dyDescent="0.25">
      <c r="A405" s="67" t="s">
        <v>553</v>
      </c>
      <c r="B405" s="70" t="s">
        <v>93</v>
      </c>
      <c r="C405" s="71" t="s">
        <v>523</v>
      </c>
      <c r="D405" s="71" t="s">
        <v>15</v>
      </c>
      <c r="E405" s="70" t="s">
        <v>131</v>
      </c>
      <c r="F405" s="72">
        <v>41050000</v>
      </c>
    </row>
    <row r="406" spans="1:6" x14ac:dyDescent="0.25">
      <c r="A406" s="67" t="s">
        <v>554</v>
      </c>
      <c r="B406" s="70" t="s">
        <v>93</v>
      </c>
      <c r="C406" s="71" t="s">
        <v>555</v>
      </c>
      <c r="D406" s="71" t="s">
        <v>13</v>
      </c>
      <c r="E406" s="70" t="s">
        <v>96</v>
      </c>
      <c r="F406" s="72">
        <v>23810000</v>
      </c>
    </row>
    <row r="407" spans="1:6" x14ac:dyDescent="0.25">
      <c r="A407" s="67" t="s">
        <v>556</v>
      </c>
      <c r="B407" s="70" t="s">
        <v>93</v>
      </c>
      <c r="C407" s="71" t="s">
        <v>555</v>
      </c>
      <c r="D407" s="71" t="s">
        <v>17</v>
      </c>
      <c r="E407" s="70" t="s">
        <v>96</v>
      </c>
      <c r="F407" s="72">
        <v>24550000</v>
      </c>
    </row>
    <row r="408" spans="1:6" x14ac:dyDescent="0.25">
      <c r="A408" s="67" t="s">
        <v>297</v>
      </c>
      <c r="B408" s="70" t="s">
        <v>93</v>
      </c>
      <c r="C408" s="71" t="s">
        <v>555</v>
      </c>
      <c r="D408" s="71" t="s">
        <v>18</v>
      </c>
      <c r="E408" s="70" t="s">
        <v>96</v>
      </c>
      <c r="F408" s="72">
        <v>26000000</v>
      </c>
    </row>
    <row r="409" spans="1:6" x14ac:dyDescent="0.25">
      <c r="A409" s="67" t="s">
        <v>557</v>
      </c>
      <c r="B409" s="70" t="s">
        <v>93</v>
      </c>
      <c r="C409" s="71" t="s">
        <v>555</v>
      </c>
      <c r="D409" s="71" t="s">
        <v>372</v>
      </c>
      <c r="E409" s="70" t="s">
        <v>96</v>
      </c>
      <c r="F409" s="72">
        <v>9230000</v>
      </c>
    </row>
    <row r="410" spans="1:6" x14ac:dyDescent="0.25">
      <c r="A410" s="67" t="s">
        <v>558</v>
      </c>
      <c r="B410" s="70" t="s">
        <v>93</v>
      </c>
      <c r="C410" s="71" t="s">
        <v>555</v>
      </c>
      <c r="D410" s="71" t="s">
        <v>20</v>
      </c>
      <c r="E410" s="70" t="s">
        <v>96</v>
      </c>
      <c r="F410" s="72">
        <v>10980000</v>
      </c>
    </row>
    <row r="411" spans="1:6" x14ac:dyDescent="0.25">
      <c r="A411" s="67" t="s">
        <v>559</v>
      </c>
      <c r="B411" s="70" t="s">
        <v>93</v>
      </c>
      <c r="C411" s="71" t="s">
        <v>555</v>
      </c>
      <c r="D411" s="71" t="s">
        <v>22</v>
      </c>
      <c r="E411" s="70" t="s">
        <v>96</v>
      </c>
      <c r="F411" s="72">
        <v>11380000</v>
      </c>
    </row>
    <row r="412" spans="1:6" x14ac:dyDescent="0.25">
      <c r="A412" s="67" t="s">
        <v>498</v>
      </c>
      <c r="B412" s="70" t="s">
        <v>93</v>
      </c>
      <c r="C412" s="71" t="s">
        <v>555</v>
      </c>
      <c r="D412" s="71" t="s">
        <v>23</v>
      </c>
      <c r="E412" s="70" t="s">
        <v>96</v>
      </c>
      <c r="F412" s="72">
        <v>19690000</v>
      </c>
    </row>
    <row r="413" spans="1:6" x14ac:dyDescent="0.25">
      <c r="A413" s="67" t="s">
        <v>560</v>
      </c>
      <c r="B413" s="70" t="s">
        <v>93</v>
      </c>
      <c r="C413" s="71" t="s">
        <v>555</v>
      </c>
      <c r="D413" s="71" t="s">
        <v>23</v>
      </c>
      <c r="E413" s="70" t="s">
        <v>96</v>
      </c>
      <c r="F413" s="72">
        <v>14420000</v>
      </c>
    </row>
    <row r="414" spans="1:6" x14ac:dyDescent="0.25">
      <c r="A414" s="67" t="s">
        <v>561</v>
      </c>
      <c r="B414" s="70" t="s">
        <v>93</v>
      </c>
      <c r="C414" s="71" t="s">
        <v>555</v>
      </c>
      <c r="D414" s="71" t="s">
        <v>23</v>
      </c>
      <c r="E414" s="70" t="s">
        <v>96</v>
      </c>
      <c r="F414" s="72">
        <v>17080000</v>
      </c>
    </row>
    <row r="415" spans="1:6" x14ac:dyDescent="0.25">
      <c r="A415" s="67" t="s">
        <v>562</v>
      </c>
      <c r="B415" s="70" t="s">
        <v>93</v>
      </c>
      <c r="C415" s="71" t="s">
        <v>555</v>
      </c>
      <c r="D415" s="71" t="s">
        <v>23</v>
      </c>
      <c r="E415" s="70" t="s">
        <v>96</v>
      </c>
      <c r="F415" s="72">
        <v>11580000</v>
      </c>
    </row>
    <row r="416" spans="1:6" x14ac:dyDescent="0.25">
      <c r="A416" s="67" t="s">
        <v>563</v>
      </c>
      <c r="B416" s="70" t="s">
        <v>93</v>
      </c>
      <c r="C416" s="71" t="s">
        <v>555</v>
      </c>
      <c r="D416" s="71" t="s">
        <v>84</v>
      </c>
      <c r="E416" s="70" t="s">
        <v>109</v>
      </c>
      <c r="F416" s="72">
        <v>26240000</v>
      </c>
    </row>
    <row r="417" spans="1:6" x14ac:dyDescent="0.25">
      <c r="A417" s="67" t="s">
        <v>564</v>
      </c>
      <c r="B417" s="70" t="s">
        <v>93</v>
      </c>
      <c r="C417" s="71" t="s">
        <v>555</v>
      </c>
      <c r="D417" s="71" t="s">
        <v>23</v>
      </c>
      <c r="E417" s="70" t="s">
        <v>109</v>
      </c>
      <c r="F417" s="72">
        <v>22310000</v>
      </c>
    </row>
    <row r="418" spans="1:6" x14ac:dyDescent="0.25">
      <c r="A418" s="67" t="s">
        <v>565</v>
      </c>
      <c r="B418" s="70" t="s">
        <v>93</v>
      </c>
      <c r="C418" s="71" t="s">
        <v>555</v>
      </c>
      <c r="D418" s="71" t="s">
        <v>23</v>
      </c>
      <c r="E418" s="70" t="s">
        <v>109</v>
      </c>
      <c r="F418" s="72">
        <v>33190000</v>
      </c>
    </row>
    <row r="419" spans="1:6" x14ac:dyDescent="0.25">
      <c r="A419" s="67" t="s">
        <v>566</v>
      </c>
      <c r="B419" s="70" t="s">
        <v>93</v>
      </c>
      <c r="C419" s="71" t="s">
        <v>555</v>
      </c>
      <c r="D419" s="71" t="s">
        <v>120</v>
      </c>
      <c r="E419" s="70" t="s">
        <v>109</v>
      </c>
      <c r="F419" s="72">
        <v>24410000</v>
      </c>
    </row>
    <row r="420" spans="1:6" x14ac:dyDescent="0.25">
      <c r="A420" s="67" t="s">
        <v>567</v>
      </c>
      <c r="B420" s="70" t="s">
        <v>93</v>
      </c>
      <c r="C420" s="71" t="s">
        <v>555</v>
      </c>
      <c r="D420" s="71" t="s">
        <v>120</v>
      </c>
      <c r="E420" s="70" t="s">
        <v>109</v>
      </c>
      <c r="F420" s="72">
        <v>25340000</v>
      </c>
    </row>
    <row r="421" spans="1:6" x14ac:dyDescent="0.25">
      <c r="A421" s="67" t="s">
        <v>568</v>
      </c>
      <c r="B421" s="70" t="s">
        <v>93</v>
      </c>
      <c r="C421" s="71" t="s">
        <v>555</v>
      </c>
      <c r="D421" s="71" t="s">
        <v>23</v>
      </c>
      <c r="E421" s="70" t="s">
        <v>116</v>
      </c>
      <c r="F421" s="72">
        <v>11480000</v>
      </c>
    </row>
    <row r="422" spans="1:6" x14ac:dyDescent="0.25">
      <c r="A422" s="67" t="s">
        <v>569</v>
      </c>
      <c r="B422" s="70" t="s">
        <v>93</v>
      </c>
      <c r="C422" s="71" t="s">
        <v>555</v>
      </c>
      <c r="D422" s="71" t="s">
        <v>23</v>
      </c>
      <c r="E422" s="70" t="s">
        <v>116</v>
      </c>
      <c r="F422" s="72">
        <v>24760000</v>
      </c>
    </row>
    <row r="423" spans="1:6" x14ac:dyDescent="0.25">
      <c r="A423" s="67" t="s">
        <v>570</v>
      </c>
      <c r="B423" s="70" t="s">
        <v>93</v>
      </c>
      <c r="C423" s="71" t="s">
        <v>555</v>
      </c>
      <c r="D423" s="71" t="s">
        <v>20</v>
      </c>
      <c r="E423" s="70" t="s">
        <v>122</v>
      </c>
      <c r="F423" s="72">
        <v>21490000</v>
      </c>
    </row>
    <row r="424" spans="1:6" x14ac:dyDescent="0.25">
      <c r="A424" s="67" t="s">
        <v>571</v>
      </c>
      <c r="B424" s="70" t="s">
        <v>93</v>
      </c>
      <c r="C424" s="71" t="s">
        <v>555</v>
      </c>
      <c r="D424" s="71" t="s">
        <v>21</v>
      </c>
      <c r="E424" s="70" t="s">
        <v>122</v>
      </c>
      <c r="F424" s="72">
        <v>15890000</v>
      </c>
    </row>
    <row r="425" spans="1:6" x14ac:dyDescent="0.25">
      <c r="A425" s="67" t="s">
        <v>572</v>
      </c>
      <c r="B425" s="70" t="s">
        <v>93</v>
      </c>
      <c r="C425" s="71" t="s">
        <v>555</v>
      </c>
      <c r="D425" s="71" t="s">
        <v>84</v>
      </c>
      <c r="E425" s="70" t="s">
        <v>122</v>
      </c>
      <c r="F425" s="72">
        <v>35630000</v>
      </c>
    </row>
    <row r="426" spans="1:6" x14ac:dyDescent="0.25">
      <c r="A426" s="67" t="s">
        <v>573</v>
      </c>
      <c r="B426" s="70" t="s">
        <v>93</v>
      </c>
      <c r="C426" s="71" t="s">
        <v>555</v>
      </c>
      <c r="D426" s="71" t="s">
        <v>120</v>
      </c>
      <c r="E426" s="70" t="s">
        <v>122</v>
      </c>
      <c r="F426" s="72">
        <v>12480000</v>
      </c>
    </row>
    <row r="427" spans="1:6" x14ac:dyDescent="0.25">
      <c r="A427" s="67" t="s">
        <v>574</v>
      </c>
      <c r="B427" s="70" t="s">
        <v>93</v>
      </c>
      <c r="C427" s="71" t="s">
        <v>555</v>
      </c>
      <c r="D427" s="71" t="s">
        <v>23</v>
      </c>
      <c r="E427" s="70" t="s">
        <v>129</v>
      </c>
      <c r="F427" s="72">
        <v>29710000</v>
      </c>
    </row>
    <row r="428" spans="1:6" x14ac:dyDescent="0.25">
      <c r="A428" s="67" t="s">
        <v>575</v>
      </c>
      <c r="B428" s="70" t="s">
        <v>93</v>
      </c>
      <c r="C428" s="71" t="s">
        <v>555</v>
      </c>
      <c r="D428" s="71" t="s">
        <v>162</v>
      </c>
      <c r="E428" s="70" t="s">
        <v>129</v>
      </c>
      <c r="F428" s="72">
        <v>33900000</v>
      </c>
    </row>
    <row r="429" spans="1:6" x14ac:dyDescent="0.25">
      <c r="A429" s="67" t="s">
        <v>576</v>
      </c>
      <c r="B429" s="70" t="s">
        <v>93</v>
      </c>
      <c r="C429" s="71" t="s">
        <v>555</v>
      </c>
      <c r="D429" s="71" t="s">
        <v>577</v>
      </c>
      <c r="E429" s="70" t="s">
        <v>131</v>
      </c>
      <c r="F429" s="72">
        <v>27750000</v>
      </c>
    </row>
    <row r="430" spans="1:6" x14ac:dyDescent="0.25">
      <c r="A430" s="67" t="s">
        <v>578</v>
      </c>
      <c r="B430" s="70" t="s">
        <v>93</v>
      </c>
      <c r="C430" s="71" t="s">
        <v>555</v>
      </c>
      <c r="D430" s="71" t="s">
        <v>23</v>
      </c>
      <c r="E430" s="70" t="s">
        <v>131</v>
      </c>
      <c r="F430" s="72">
        <v>23470000</v>
      </c>
    </row>
    <row r="431" spans="1:6" x14ac:dyDescent="0.25">
      <c r="A431" s="67" t="s">
        <v>579</v>
      </c>
      <c r="B431" s="70" t="s">
        <v>580</v>
      </c>
      <c r="C431" s="71" t="s">
        <v>581</v>
      </c>
      <c r="D431" s="71" t="s">
        <v>10</v>
      </c>
      <c r="E431" s="70" t="s">
        <v>96</v>
      </c>
      <c r="F431" s="72">
        <v>16370000</v>
      </c>
    </row>
    <row r="432" spans="1:6" x14ac:dyDescent="0.25">
      <c r="A432" s="67" t="s">
        <v>582</v>
      </c>
      <c r="B432" s="70" t="s">
        <v>580</v>
      </c>
      <c r="C432" s="71" t="s">
        <v>581</v>
      </c>
      <c r="D432" s="71" t="s">
        <v>367</v>
      </c>
      <c r="E432" s="70" t="s">
        <v>96</v>
      </c>
      <c r="F432" s="72">
        <v>18350000</v>
      </c>
    </row>
    <row r="433" spans="1:6" x14ac:dyDescent="0.25">
      <c r="A433" s="67" t="s">
        <v>583</v>
      </c>
      <c r="B433" s="70" t="s">
        <v>580</v>
      </c>
      <c r="C433" s="71" t="s">
        <v>581</v>
      </c>
      <c r="D433" s="71" t="s">
        <v>13</v>
      </c>
      <c r="E433" s="70" t="s">
        <v>96</v>
      </c>
      <c r="F433" s="72">
        <v>13920000</v>
      </c>
    </row>
    <row r="434" spans="1:6" x14ac:dyDescent="0.25">
      <c r="A434" s="67" t="s">
        <v>584</v>
      </c>
      <c r="B434" s="70" t="s">
        <v>580</v>
      </c>
      <c r="C434" s="71" t="s">
        <v>581</v>
      </c>
      <c r="D434" s="71" t="s">
        <v>13</v>
      </c>
      <c r="E434" s="70" t="s">
        <v>96</v>
      </c>
      <c r="F434" s="72">
        <v>20870000</v>
      </c>
    </row>
    <row r="435" spans="1:6" x14ac:dyDescent="0.25">
      <c r="A435" s="67" t="s">
        <v>585</v>
      </c>
      <c r="B435" s="70" t="s">
        <v>580</v>
      </c>
      <c r="C435" s="71" t="s">
        <v>581</v>
      </c>
      <c r="D435" s="71" t="s">
        <v>13</v>
      </c>
      <c r="E435" s="70" t="s">
        <v>96</v>
      </c>
      <c r="F435" s="72">
        <v>22580000</v>
      </c>
    </row>
    <row r="436" spans="1:6" x14ac:dyDescent="0.25">
      <c r="A436" s="67" t="s">
        <v>586</v>
      </c>
      <c r="B436" s="70" t="s">
        <v>580</v>
      </c>
      <c r="C436" s="71" t="s">
        <v>581</v>
      </c>
      <c r="D436" s="71" t="s">
        <v>13</v>
      </c>
      <c r="E436" s="70" t="s">
        <v>96</v>
      </c>
      <c r="F436" s="72">
        <v>20830000</v>
      </c>
    </row>
    <row r="437" spans="1:6" x14ac:dyDescent="0.25">
      <c r="A437" s="67" t="s">
        <v>587</v>
      </c>
      <c r="B437" s="70" t="s">
        <v>580</v>
      </c>
      <c r="C437" s="71" t="s">
        <v>581</v>
      </c>
      <c r="D437" s="71" t="s">
        <v>15</v>
      </c>
      <c r="E437" s="70" t="s">
        <v>96</v>
      </c>
      <c r="F437" s="72">
        <v>16570000</v>
      </c>
    </row>
    <row r="438" spans="1:6" x14ac:dyDescent="0.25">
      <c r="A438" s="67" t="s">
        <v>588</v>
      </c>
      <c r="B438" s="70" t="s">
        <v>580</v>
      </c>
      <c r="C438" s="71" t="s">
        <v>581</v>
      </c>
      <c r="D438" s="71" t="s">
        <v>133</v>
      </c>
      <c r="E438" s="70" t="s">
        <v>96</v>
      </c>
      <c r="F438" s="72">
        <v>20030000</v>
      </c>
    </row>
    <row r="439" spans="1:6" x14ac:dyDescent="0.25">
      <c r="A439" s="67" t="s">
        <v>589</v>
      </c>
      <c r="B439" s="70" t="s">
        <v>580</v>
      </c>
      <c r="C439" s="71" t="s">
        <v>581</v>
      </c>
      <c r="D439" s="71" t="s">
        <v>27</v>
      </c>
      <c r="E439" s="70" t="s">
        <v>96</v>
      </c>
      <c r="F439" s="72">
        <v>15970000</v>
      </c>
    </row>
    <row r="440" spans="1:6" x14ac:dyDescent="0.25">
      <c r="A440" s="67" t="s">
        <v>590</v>
      </c>
      <c r="B440" s="70" t="s">
        <v>580</v>
      </c>
      <c r="C440" s="71" t="s">
        <v>581</v>
      </c>
      <c r="D440" s="71" t="s">
        <v>13</v>
      </c>
      <c r="E440" s="70" t="s">
        <v>213</v>
      </c>
      <c r="F440" s="72">
        <v>13210000</v>
      </c>
    </row>
    <row r="441" spans="1:6" x14ac:dyDescent="0.25">
      <c r="A441" s="67" t="s">
        <v>591</v>
      </c>
      <c r="B441" s="70" t="s">
        <v>580</v>
      </c>
      <c r="C441" s="71" t="s">
        <v>581</v>
      </c>
      <c r="D441" s="71" t="s">
        <v>21</v>
      </c>
      <c r="E441" s="70" t="s">
        <v>213</v>
      </c>
      <c r="F441" s="72">
        <v>20970000</v>
      </c>
    </row>
    <row r="442" spans="1:6" x14ac:dyDescent="0.25">
      <c r="A442" s="67" t="s">
        <v>592</v>
      </c>
      <c r="B442" s="70" t="s">
        <v>580</v>
      </c>
      <c r="C442" s="71" t="s">
        <v>581</v>
      </c>
      <c r="D442" s="71" t="s">
        <v>13</v>
      </c>
      <c r="E442" s="70" t="s">
        <v>109</v>
      </c>
      <c r="F442" s="72">
        <v>33220000</v>
      </c>
    </row>
    <row r="443" spans="1:6" x14ac:dyDescent="0.25">
      <c r="A443" s="67" t="s">
        <v>593</v>
      </c>
      <c r="B443" s="70" t="s">
        <v>580</v>
      </c>
      <c r="C443" s="71" t="s">
        <v>581</v>
      </c>
      <c r="D443" s="71" t="s">
        <v>99</v>
      </c>
      <c r="E443" s="70" t="s">
        <v>109</v>
      </c>
      <c r="F443" s="72">
        <v>37130000</v>
      </c>
    </row>
    <row r="444" spans="1:6" x14ac:dyDescent="0.25">
      <c r="A444" s="67" t="s">
        <v>594</v>
      </c>
      <c r="B444" s="70" t="s">
        <v>580</v>
      </c>
      <c r="C444" s="71" t="s">
        <v>581</v>
      </c>
      <c r="D444" s="71" t="s">
        <v>324</v>
      </c>
      <c r="E444" s="70" t="s">
        <v>109</v>
      </c>
      <c r="F444" s="72">
        <v>29370000</v>
      </c>
    </row>
    <row r="445" spans="1:6" x14ac:dyDescent="0.25">
      <c r="A445" s="67" t="s">
        <v>595</v>
      </c>
      <c r="B445" s="70" t="s">
        <v>580</v>
      </c>
      <c r="C445" s="71" t="s">
        <v>581</v>
      </c>
      <c r="D445" s="71" t="s">
        <v>21</v>
      </c>
      <c r="E445" s="70" t="s">
        <v>109</v>
      </c>
      <c r="F445" s="72">
        <v>1150000</v>
      </c>
    </row>
    <row r="446" spans="1:6" x14ac:dyDescent="0.25">
      <c r="A446" s="67" t="s">
        <v>596</v>
      </c>
      <c r="B446" s="70" t="s">
        <v>580</v>
      </c>
      <c r="C446" s="71" t="s">
        <v>581</v>
      </c>
      <c r="D446" s="71" t="s">
        <v>164</v>
      </c>
      <c r="E446" s="70" t="s">
        <v>153</v>
      </c>
      <c r="F446" s="72">
        <v>29810000</v>
      </c>
    </row>
    <row r="447" spans="1:6" x14ac:dyDescent="0.25">
      <c r="A447" s="67" t="s">
        <v>597</v>
      </c>
      <c r="B447" s="70" t="s">
        <v>580</v>
      </c>
      <c r="C447" s="71" t="s">
        <v>581</v>
      </c>
      <c r="D447" s="71" t="s">
        <v>99</v>
      </c>
      <c r="E447" s="70" t="s">
        <v>153</v>
      </c>
      <c r="F447" s="72">
        <v>32120000</v>
      </c>
    </row>
    <row r="448" spans="1:6" x14ac:dyDescent="0.25">
      <c r="A448" s="67" t="s">
        <v>598</v>
      </c>
      <c r="B448" s="70" t="s">
        <v>580</v>
      </c>
      <c r="C448" s="71" t="s">
        <v>581</v>
      </c>
      <c r="D448" s="71" t="s">
        <v>21</v>
      </c>
      <c r="E448" s="70" t="s">
        <v>153</v>
      </c>
      <c r="F448" s="72">
        <v>23070000</v>
      </c>
    </row>
    <row r="449" spans="1:6" x14ac:dyDescent="0.25">
      <c r="A449" s="67" t="s">
        <v>599</v>
      </c>
      <c r="B449" s="70" t="s">
        <v>580</v>
      </c>
      <c r="C449" s="71" t="s">
        <v>581</v>
      </c>
      <c r="D449" s="71" t="s">
        <v>13</v>
      </c>
      <c r="E449" s="70" t="s">
        <v>116</v>
      </c>
      <c r="F449" s="72">
        <v>1680000</v>
      </c>
    </row>
    <row r="450" spans="1:6" x14ac:dyDescent="0.25">
      <c r="A450" s="67" t="s">
        <v>600</v>
      </c>
      <c r="B450" s="70" t="s">
        <v>580</v>
      </c>
      <c r="C450" s="71" t="s">
        <v>581</v>
      </c>
      <c r="D450" s="71" t="s">
        <v>21</v>
      </c>
      <c r="E450" s="70" t="s">
        <v>116</v>
      </c>
      <c r="F450" s="72">
        <v>13760000</v>
      </c>
    </row>
    <row r="451" spans="1:6" x14ac:dyDescent="0.25">
      <c r="A451" s="67" t="s">
        <v>601</v>
      </c>
      <c r="B451" s="70" t="s">
        <v>580</v>
      </c>
      <c r="C451" s="71" t="s">
        <v>581</v>
      </c>
      <c r="D451" s="71" t="s">
        <v>22</v>
      </c>
      <c r="E451" s="70" t="s">
        <v>116</v>
      </c>
      <c r="F451" s="72">
        <v>20720000</v>
      </c>
    </row>
    <row r="452" spans="1:6" x14ac:dyDescent="0.25">
      <c r="A452" s="67" t="s">
        <v>602</v>
      </c>
      <c r="B452" s="70" t="s">
        <v>580</v>
      </c>
      <c r="C452" s="71" t="s">
        <v>581</v>
      </c>
      <c r="D452" s="71" t="s">
        <v>603</v>
      </c>
      <c r="E452" s="70" t="s">
        <v>116</v>
      </c>
      <c r="F452" s="72">
        <v>12390000</v>
      </c>
    </row>
    <row r="453" spans="1:6" x14ac:dyDescent="0.25">
      <c r="A453" s="67" t="s">
        <v>604</v>
      </c>
      <c r="B453" s="70" t="s">
        <v>580</v>
      </c>
      <c r="C453" s="71" t="s">
        <v>581</v>
      </c>
      <c r="D453" s="71" t="s">
        <v>367</v>
      </c>
      <c r="E453" s="70" t="s">
        <v>122</v>
      </c>
      <c r="F453" s="72">
        <v>33430000</v>
      </c>
    </row>
    <row r="454" spans="1:6" x14ac:dyDescent="0.25">
      <c r="A454" s="67" t="s">
        <v>605</v>
      </c>
      <c r="B454" s="70" t="s">
        <v>580</v>
      </c>
      <c r="C454" s="71" t="s">
        <v>581</v>
      </c>
      <c r="D454" s="71" t="s">
        <v>13</v>
      </c>
      <c r="E454" s="70" t="s">
        <v>122</v>
      </c>
      <c r="F454" s="72">
        <v>7040000</v>
      </c>
    </row>
    <row r="455" spans="1:6" x14ac:dyDescent="0.25">
      <c r="A455" s="67" t="s">
        <v>606</v>
      </c>
      <c r="B455" s="70" t="s">
        <v>580</v>
      </c>
      <c r="C455" s="71" t="s">
        <v>581</v>
      </c>
      <c r="D455" s="71" t="s">
        <v>13</v>
      </c>
      <c r="E455" s="70" t="s">
        <v>122</v>
      </c>
      <c r="F455" s="72">
        <v>13970000</v>
      </c>
    </row>
    <row r="456" spans="1:6" x14ac:dyDescent="0.25">
      <c r="A456" s="67" t="s">
        <v>607</v>
      </c>
      <c r="B456" s="70" t="s">
        <v>580</v>
      </c>
      <c r="C456" s="71" t="s">
        <v>581</v>
      </c>
      <c r="D456" s="71" t="s">
        <v>15</v>
      </c>
      <c r="E456" s="70" t="s">
        <v>122</v>
      </c>
      <c r="F456" s="72">
        <v>28520000</v>
      </c>
    </row>
    <row r="457" spans="1:6" x14ac:dyDescent="0.25">
      <c r="A457" s="67" t="s">
        <v>608</v>
      </c>
      <c r="B457" s="70" t="s">
        <v>580</v>
      </c>
      <c r="C457" s="71" t="s">
        <v>581</v>
      </c>
      <c r="D457" s="71" t="s">
        <v>99</v>
      </c>
      <c r="E457" s="70" t="s">
        <v>122</v>
      </c>
      <c r="F457" s="72">
        <v>15690000</v>
      </c>
    </row>
    <row r="458" spans="1:6" x14ac:dyDescent="0.25">
      <c r="A458" s="67" t="s">
        <v>609</v>
      </c>
      <c r="B458" s="70" t="s">
        <v>580</v>
      </c>
      <c r="C458" s="71" t="s">
        <v>581</v>
      </c>
      <c r="D458" s="71" t="s">
        <v>26</v>
      </c>
      <c r="E458" s="70" t="s">
        <v>122</v>
      </c>
      <c r="F458" s="72">
        <v>22750000</v>
      </c>
    </row>
    <row r="459" spans="1:6" x14ac:dyDescent="0.25">
      <c r="A459" s="67" t="s">
        <v>610</v>
      </c>
      <c r="B459" s="70" t="s">
        <v>580</v>
      </c>
      <c r="C459" s="71" t="s">
        <v>581</v>
      </c>
      <c r="D459" s="71" t="s">
        <v>21</v>
      </c>
      <c r="E459" s="70" t="s">
        <v>129</v>
      </c>
      <c r="F459" s="72">
        <v>12470000</v>
      </c>
    </row>
    <row r="460" spans="1:6" x14ac:dyDescent="0.25">
      <c r="A460" s="67" t="s">
        <v>611</v>
      </c>
      <c r="B460" s="70" t="s">
        <v>580</v>
      </c>
      <c r="C460" s="71" t="s">
        <v>581</v>
      </c>
      <c r="D460" s="71" t="s">
        <v>25</v>
      </c>
      <c r="E460" s="70" t="s">
        <v>129</v>
      </c>
      <c r="F460" s="72">
        <v>17280000</v>
      </c>
    </row>
    <row r="461" spans="1:6" x14ac:dyDescent="0.25">
      <c r="A461" s="67" t="s">
        <v>612</v>
      </c>
      <c r="B461" s="70" t="s">
        <v>580</v>
      </c>
      <c r="C461" s="71" t="s">
        <v>581</v>
      </c>
      <c r="D461" s="71" t="s">
        <v>133</v>
      </c>
      <c r="E461" s="70" t="s">
        <v>131</v>
      </c>
      <c r="F461" s="72">
        <v>30980000</v>
      </c>
    </row>
    <row r="462" spans="1:6" x14ac:dyDescent="0.25">
      <c r="A462" s="67" t="s">
        <v>613</v>
      </c>
      <c r="B462" s="70" t="s">
        <v>580</v>
      </c>
      <c r="C462" s="71" t="s">
        <v>614</v>
      </c>
      <c r="D462" s="71" t="s">
        <v>164</v>
      </c>
      <c r="E462" s="70" t="s">
        <v>96</v>
      </c>
      <c r="F462" s="72">
        <v>20890000</v>
      </c>
    </row>
    <row r="463" spans="1:6" x14ac:dyDescent="0.25">
      <c r="A463" s="67" t="s">
        <v>615</v>
      </c>
      <c r="B463" s="70" t="s">
        <v>580</v>
      </c>
      <c r="C463" s="71" t="s">
        <v>614</v>
      </c>
      <c r="D463" s="71" t="s">
        <v>13</v>
      </c>
      <c r="E463" s="70" t="s">
        <v>96</v>
      </c>
      <c r="F463" s="72">
        <v>23240000</v>
      </c>
    </row>
    <row r="464" spans="1:6" x14ac:dyDescent="0.25">
      <c r="A464" s="67" t="s">
        <v>616</v>
      </c>
      <c r="B464" s="70" t="s">
        <v>580</v>
      </c>
      <c r="C464" s="71" t="s">
        <v>614</v>
      </c>
      <c r="D464" s="71" t="s">
        <v>13</v>
      </c>
      <c r="E464" s="70" t="s">
        <v>96</v>
      </c>
      <c r="F464" s="72">
        <v>15960000</v>
      </c>
    </row>
    <row r="465" spans="1:6" x14ac:dyDescent="0.25">
      <c r="A465" s="67" t="s">
        <v>617</v>
      </c>
      <c r="B465" s="70" t="s">
        <v>580</v>
      </c>
      <c r="C465" s="71" t="s">
        <v>614</v>
      </c>
      <c r="D465" s="71" t="s">
        <v>13</v>
      </c>
      <c r="E465" s="70" t="s">
        <v>96</v>
      </c>
      <c r="F465" s="72">
        <v>7190000</v>
      </c>
    </row>
    <row r="466" spans="1:6" x14ac:dyDescent="0.25">
      <c r="A466" s="67" t="s">
        <v>618</v>
      </c>
      <c r="B466" s="70" t="s">
        <v>580</v>
      </c>
      <c r="C466" s="71" t="s">
        <v>614</v>
      </c>
      <c r="D466" s="71" t="s">
        <v>13</v>
      </c>
      <c r="E466" s="70" t="s">
        <v>96</v>
      </c>
      <c r="F466" s="72">
        <v>13330000</v>
      </c>
    </row>
    <row r="467" spans="1:6" x14ac:dyDescent="0.25">
      <c r="A467" s="67" t="s">
        <v>619</v>
      </c>
      <c r="B467" s="70" t="s">
        <v>580</v>
      </c>
      <c r="C467" s="71" t="s">
        <v>614</v>
      </c>
      <c r="D467" s="71" t="s">
        <v>13</v>
      </c>
      <c r="E467" s="70" t="s">
        <v>96</v>
      </c>
      <c r="F467" s="72">
        <v>20930000</v>
      </c>
    </row>
    <row r="468" spans="1:6" x14ac:dyDescent="0.25">
      <c r="A468" s="67" t="s">
        <v>620</v>
      </c>
      <c r="B468" s="70" t="s">
        <v>580</v>
      </c>
      <c r="C468" s="71" t="s">
        <v>614</v>
      </c>
      <c r="D468" s="71" t="s">
        <v>13</v>
      </c>
      <c r="E468" s="70" t="s">
        <v>96</v>
      </c>
      <c r="F468" s="72">
        <v>15750000</v>
      </c>
    </row>
    <row r="469" spans="1:6" x14ac:dyDescent="0.25">
      <c r="A469" s="67" t="s">
        <v>621</v>
      </c>
      <c r="B469" s="70" t="s">
        <v>580</v>
      </c>
      <c r="C469" s="71" t="s">
        <v>614</v>
      </c>
      <c r="D469" s="71" t="s">
        <v>622</v>
      </c>
      <c r="E469" s="70" t="s">
        <v>96</v>
      </c>
      <c r="F469" s="72">
        <v>31140000</v>
      </c>
    </row>
    <row r="470" spans="1:6" x14ac:dyDescent="0.25">
      <c r="A470" s="67" t="s">
        <v>623</v>
      </c>
      <c r="B470" s="70" t="s">
        <v>580</v>
      </c>
      <c r="C470" s="71" t="s">
        <v>614</v>
      </c>
      <c r="D470" s="71" t="s">
        <v>312</v>
      </c>
      <c r="E470" s="70" t="s">
        <v>153</v>
      </c>
      <c r="F470" s="72">
        <v>14060000</v>
      </c>
    </row>
    <row r="471" spans="1:6" x14ac:dyDescent="0.25">
      <c r="A471" s="67" t="s">
        <v>624</v>
      </c>
      <c r="B471" s="70" t="s">
        <v>580</v>
      </c>
      <c r="C471" s="71" t="s">
        <v>614</v>
      </c>
      <c r="D471" s="71" t="s">
        <v>13</v>
      </c>
      <c r="E471" s="70" t="s">
        <v>153</v>
      </c>
      <c r="F471" s="72">
        <v>21280000</v>
      </c>
    </row>
    <row r="472" spans="1:6" x14ac:dyDescent="0.25">
      <c r="A472" s="67" t="s">
        <v>625</v>
      </c>
      <c r="B472" s="70" t="s">
        <v>580</v>
      </c>
      <c r="C472" s="71" t="s">
        <v>614</v>
      </c>
      <c r="D472" s="71" t="s">
        <v>13</v>
      </c>
      <c r="E472" s="70" t="s">
        <v>153</v>
      </c>
      <c r="F472" s="72">
        <v>28610000</v>
      </c>
    </row>
    <row r="473" spans="1:6" x14ac:dyDescent="0.25">
      <c r="A473" s="67" t="s">
        <v>626</v>
      </c>
      <c r="B473" s="70" t="s">
        <v>580</v>
      </c>
      <c r="C473" s="71" t="s">
        <v>614</v>
      </c>
      <c r="D473" s="71" t="s">
        <v>13</v>
      </c>
      <c r="E473" s="70" t="s">
        <v>153</v>
      </c>
      <c r="F473" s="72">
        <v>35010000</v>
      </c>
    </row>
    <row r="474" spans="1:6" x14ac:dyDescent="0.25">
      <c r="A474" s="67" t="s">
        <v>627</v>
      </c>
      <c r="B474" s="70" t="s">
        <v>580</v>
      </c>
      <c r="C474" s="71" t="s">
        <v>614</v>
      </c>
      <c r="D474" s="71" t="s">
        <v>13</v>
      </c>
      <c r="E474" s="70" t="s">
        <v>153</v>
      </c>
      <c r="F474" s="72">
        <v>25460000</v>
      </c>
    </row>
    <row r="475" spans="1:6" x14ac:dyDescent="0.25">
      <c r="A475" s="67" t="s">
        <v>628</v>
      </c>
      <c r="B475" s="70" t="s">
        <v>580</v>
      </c>
      <c r="C475" s="71" t="s">
        <v>614</v>
      </c>
      <c r="D475" s="71" t="s">
        <v>13</v>
      </c>
      <c r="E475" s="70" t="s">
        <v>153</v>
      </c>
      <c r="F475" s="72">
        <v>29400000</v>
      </c>
    </row>
    <row r="476" spans="1:6" x14ac:dyDescent="0.25">
      <c r="A476" s="67" t="s">
        <v>629</v>
      </c>
      <c r="B476" s="70" t="s">
        <v>580</v>
      </c>
      <c r="C476" s="71" t="s">
        <v>614</v>
      </c>
      <c r="D476" s="71" t="s">
        <v>630</v>
      </c>
      <c r="E476" s="70" t="s">
        <v>153</v>
      </c>
      <c r="F476" s="72">
        <v>27200000</v>
      </c>
    </row>
    <row r="477" spans="1:6" x14ac:dyDescent="0.25">
      <c r="A477" s="67" t="s">
        <v>631</v>
      </c>
      <c r="B477" s="70" t="s">
        <v>580</v>
      </c>
      <c r="C477" s="71" t="s">
        <v>614</v>
      </c>
      <c r="D477" s="71" t="s">
        <v>13</v>
      </c>
      <c r="E477" s="70" t="s">
        <v>116</v>
      </c>
      <c r="F477" s="72">
        <v>19470000</v>
      </c>
    </row>
    <row r="478" spans="1:6" x14ac:dyDescent="0.25">
      <c r="A478" s="67" t="s">
        <v>632</v>
      </c>
      <c r="B478" s="70" t="s">
        <v>580</v>
      </c>
      <c r="C478" s="71" t="s">
        <v>614</v>
      </c>
      <c r="D478" s="71" t="s">
        <v>622</v>
      </c>
      <c r="E478" s="70" t="s">
        <v>116</v>
      </c>
      <c r="F478" s="72">
        <v>18560000</v>
      </c>
    </row>
    <row r="479" spans="1:6" x14ac:dyDescent="0.25">
      <c r="A479" s="67" t="s">
        <v>633</v>
      </c>
      <c r="B479" s="70" t="s">
        <v>580</v>
      </c>
      <c r="C479" s="71" t="s">
        <v>614</v>
      </c>
      <c r="D479" s="71" t="s">
        <v>13</v>
      </c>
      <c r="E479" s="70" t="s">
        <v>122</v>
      </c>
      <c r="F479" s="72">
        <v>18290000</v>
      </c>
    </row>
    <row r="480" spans="1:6" x14ac:dyDescent="0.25">
      <c r="A480" s="67" t="s">
        <v>634</v>
      </c>
      <c r="B480" s="70" t="s">
        <v>580</v>
      </c>
      <c r="C480" s="71" t="s">
        <v>614</v>
      </c>
      <c r="D480" s="71" t="s">
        <v>13</v>
      </c>
      <c r="E480" s="70" t="s">
        <v>122</v>
      </c>
      <c r="F480" s="72">
        <v>14050000</v>
      </c>
    </row>
    <row r="481" spans="1:6" x14ac:dyDescent="0.25">
      <c r="A481" s="67" t="s">
        <v>635</v>
      </c>
      <c r="B481" s="70" t="s">
        <v>580</v>
      </c>
      <c r="C481" s="71" t="s">
        <v>614</v>
      </c>
      <c r="D481" s="71" t="s">
        <v>13</v>
      </c>
      <c r="E481" s="70" t="s">
        <v>122</v>
      </c>
      <c r="F481" s="72">
        <v>34800000</v>
      </c>
    </row>
    <row r="482" spans="1:6" x14ac:dyDescent="0.25">
      <c r="A482" s="67" t="s">
        <v>636</v>
      </c>
      <c r="B482" s="70" t="s">
        <v>580</v>
      </c>
      <c r="C482" s="71" t="s">
        <v>614</v>
      </c>
      <c r="D482" s="71" t="s">
        <v>489</v>
      </c>
      <c r="E482" s="70" t="s">
        <v>122</v>
      </c>
      <c r="F482" s="72">
        <v>23010000</v>
      </c>
    </row>
    <row r="483" spans="1:6" x14ac:dyDescent="0.25">
      <c r="A483" s="67" t="s">
        <v>637</v>
      </c>
      <c r="B483" s="70" t="s">
        <v>580</v>
      </c>
      <c r="C483" s="71" t="s">
        <v>614</v>
      </c>
      <c r="D483" s="71" t="s">
        <v>26</v>
      </c>
      <c r="E483" s="70" t="s">
        <v>122</v>
      </c>
      <c r="F483" s="72">
        <v>31420000</v>
      </c>
    </row>
    <row r="484" spans="1:6" x14ac:dyDescent="0.25">
      <c r="A484" s="67" t="s">
        <v>638</v>
      </c>
      <c r="B484" s="70" t="s">
        <v>580</v>
      </c>
      <c r="C484" s="71" t="s">
        <v>614</v>
      </c>
      <c r="D484" s="71" t="s">
        <v>13</v>
      </c>
      <c r="E484" s="70" t="s">
        <v>131</v>
      </c>
      <c r="F484" s="72">
        <v>20650000</v>
      </c>
    </row>
    <row r="485" spans="1:6" x14ac:dyDescent="0.25">
      <c r="A485" s="67" t="s">
        <v>639</v>
      </c>
      <c r="B485" s="70" t="s">
        <v>580</v>
      </c>
      <c r="C485" s="71" t="s">
        <v>614</v>
      </c>
      <c r="D485" s="71" t="s">
        <v>13</v>
      </c>
      <c r="E485" s="70" t="s">
        <v>131</v>
      </c>
      <c r="F485" s="72">
        <v>21650000</v>
      </c>
    </row>
    <row r="486" spans="1:6" x14ac:dyDescent="0.25">
      <c r="A486" s="67" t="s">
        <v>640</v>
      </c>
      <c r="B486" s="70" t="s">
        <v>580</v>
      </c>
      <c r="C486" s="71" t="s">
        <v>641</v>
      </c>
      <c r="D486" s="71" t="s">
        <v>367</v>
      </c>
      <c r="E486" s="70" t="s">
        <v>96</v>
      </c>
      <c r="F486" s="72">
        <v>12200000</v>
      </c>
    </row>
    <row r="487" spans="1:6" x14ac:dyDescent="0.25">
      <c r="A487" s="67" t="s">
        <v>642</v>
      </c>
      <c r="B487" s="70" t="s">
        <v>580</v>
      </c>
      <c r="C487" s="71" t="s">
        <v>641</v>
      </c>
      <c r="D487" s="71" t="s">
        <v>13</v>
      </c>
      <c r="E487" s="70" t="s">
        <v>96</v>
      </c>
      <c r="F487" s="72">
        <v>10680000</v>
      </c>
    </row>
    <row r="488" spans="1:6" x14ac:dyDescent="0.25">
      <c r="A488" s="67" t="s">
        <v>643</v>
      </c>
      <c r="B488" s="70" t="s">
        <v>580</v>
      </c>
      <c r="C488" s="71" t="s">
        <v>641</v>
      </c>
      <c r="D488" s="71" t="s">
        <v>13</v>
      </c>
      <c r="E488" s="70" t="s">
        <v>96</v>
      </c>
      <c r="F488" s="72">
        <v>15020000</v>
      </c>
    </row>
    <row r="489" spans="1:6" x14ac:dyDescent="0.25">
      <c r="A489" s="67" t="s">
        <v>644</v>
      </c>
      <c r="B489" s="70" t="s">
        <v>580</v>
      </c>
      <c r="C489" s="71" t="s">
        <v>641</v>
      </c>
      <c r="D489" s="71" t="s">
        <v>13</v>
      </c>
      <c r="E489" s="70" t="s">
        <v>96</v>
      </c>
      <c r="F489" s="72">
        <v>17600000</v>
      </c>
    </row>
    <row r="490" spans="1:6" x14ac:dyDescent="0.25">
      <c r="A490" s="67" t="s">
        <v>645</v>
      </c>
      <c r="B490" s="70" t="s">
        <v>580</v>
      </c>
      <c r="C490" s="71" t="s">
        <v>641</v>
      </c>
      <c r="D490" s="71" t="s">
        <v>133</v>
      </c>
      <c r="E490" s="70" t="s">
        <v>96</v>
      </c>
      <c r="F490" s="72">
        <v>18240000</v>
      </c>
    </row>
    <row r="491" spans="1:6" x14ac:dyDescent="0.25">
      <c r="A491" s="67" t="s">
        <v>646</v>
      </c>
      <c r="B491" s="70" t="s">
        <v>580</v>
      </c>
      <c r="C491" s="71" t="s">
        <v>641</v>
      </c>
      <c r="D491" s="71" t="s">
        <v>133</v>
      </c>
      <c r="E491" s="70" t="s">
        <v>96</v>
      </c>
      <c r="F491" s="72">
        <v>19210000</v>
      </c>
    </row>
    <row r="492" spans="1:6" x14ac:dyDescent="0.25">
      <c r="A492" s="67" t="s">
        <v>647</v>
      </c>
      <c r="B492" s="70" t="s">
        <v>580</v>
      </c>
      <c r="C492" s="71" t="s">
        <v>641</v>
      </c>
      <c r="D492" s="71" t="s">
        <v>24</v>
      </c>
      <c r="E492" s="70" t="s">
        <v>96</v>
      </c>
      <c r="F492" s="72">
        <v>27650000</v>
      </c>
    </row>
    <row r="493" spans="1:6" x14ac:dyDescent="0.25">
      <c r="A493" s="67" t="s">
        <v>648</v>
      </c>
      <c r="B493" s="70" t="s">
        <v>580</v>
      </c>
      <c r="C493" s="71" t="s">
        <v>641</v>
      </c>
      <c r="D493" s="71" t="s">
        <v>25</v>
      </c>
      <c r="E493" s="70" t="s">
        <v>96</v>
      </c>
      <c r="F493" s="72">
        <v>14760000</v>
      </c>
    </row>
    <row r="494" spans="1:6" x14ac:dyDescent="0.25">
      <c r="A494" s="67" t="s">
        <v>649</v>
      </c>
      <c r="B494" s="70" t="s">
        <v>580</v>
      </c>
      <c r="C494" s="71" t="s">
        <v>641</v>
      </c>
      <c r="D494" s="71" t="s">
        <v>230</v>
      </c>
      <c r="E494" s="70" t="s">
        <v>96</v>
      </c>
      <c r="F494" s="72">
        <v>22040000</v>
      </c>
    </row>
    <row r="495" spans="1:6" x14ac:dyDescent="0.25">
      <c r="A495" s="67" t="s">
        <v>650</v>
      </c>
      <c r="B495" s="70" t="s">
        <v>580</v>
      </c>
      <c r="C495" s="71" t="s">
        <v>641</v>
      </c>
      <c r="D495" s="71" t="s">
        <v>26</v>
      </c>
      <c r="E495" s="70" t="s">
        <v>96</v>
      </c>
      <c r="F495" s="72">
        <v>17370000</v>
      </c>
    </row>
    <row r="496" spans="1:6" x14ac:dyDescent="0.25">
      <c r="A496" s="67" t="s">
        <v>651</v>
      </c>
      <c r="B496" s="70" t="s">
        <v>580</v>
      </c>
      <c r="C496" s="71" t="s">
        <v>641</v>
      </c>
      <c r="D496" s="71" t="s">
        <v>378</v>
      </c>
      <c r="E496" s="70" t="s">
        <v>213</v>
      </c>
      <c r="F496" s="72">
        <v>28870000</v>
      </c>
    </row>
    <row r="497" spans="1:6" x14ac:dyDescent="0.25">
      <c r="A497" s="67" t="s">
        <v>652</v>
      </c>
      <c r="B497" s="70" t="s">
        <v>580</v>
      </c>
      <c r="C497" s="71" t="s">
        <v>641</v>
      </c>
      <c r="D497" s="71" t="s">
        <v>13</v>
      </c>
      <c r="E497" s="70" t="s">
        <v>109</v>
      </c>
      <c r="F497" s="72">
        <v>27460000</v>
      </c>
    </row>
    <row r="498" spans="1:6" x14ac:dyDescent="0.25">
      <c r="A498" s="67" t="s">
        <v>653</v>
      </c>
      <c r="B498" s="70" t="s">
        <v>580</v>
      </c>
      <c r="C498" s="71" t="s">
        <v>641</v>
      </c>
      <c r="D498" s="71" t="s">
        <v>13</v>
      </c>
      <c r="E498" s="70" t="s">
        <v>109</v>
      </c>
      <c r="F498" s="72">
        <v>29680000</v>
      </c>
    </row>
    <row r="499" spans="1:6" x14ac:dyDescent="0.25">
      <c r="A499" s="67" t="s">
        <v>654</v>
      </c>
      <c r="B499" s="70" t="s">
        <v>580</v>
      </c>
      <c r="C499" s="71" t="s">
        <v>641</v>
      </c>
      <c r="D499" s="71" t="s">
        <v>219</v>
      </c>
      <c r="E499" s="70" t="s">
        <v>109</v>
      </c>
      <c r="F499" s="72">
        <v>30760000</v>
      </c>
    </row>
    <row r="500" spans="1:6" x14ac:dyDescent="0.25">
      <c r="A500" s="67" t="s">
        <v>655</v>
      </c>
      <c r="B500" s="70" t="s">
        <v>580</v>
      </c>
      <c r="C500" s="71" t="s">
        <v>641</v>
      </c>
      <c r="D500" s="71" t="s">
        <v>219</v>
      </c>
      <c r="E500" s="70" t="s">
        <v>221</v>
      </c>
      <c r="F500" s="72">
        <v>33130000</v>
      </c>
    </row>
    <row r="501" spans="1:6" x14ac:dyDescent="0.25">
      <c r="A501" s="67" t="s">
        <v>656</v>
      </c>
      <c r="B501" s="70" t="s">
        <v>580</v>
      </c>
      <c r="C501" s="71" t="s">
        <v>641</v>
      </c>
      <c r="D501" s="71" t="s">
        <v>13</v>
      </c>
      <c r="E501" s="70" t="s">
        <v>153</v>
      </c>
      <c r="F501" s="72">
        <v>33800000</v>
      </c>
    </row>
    <row r="502" spans="1:6" x14ac:dyDescent="0.25">
      <c r="A502" s="67" t="s">
        <v>657</v>
      </c>
      <c r="B502" s="70" t="s">
        <v>580</v>
      </c>
      <c r="C502" s="71" t="s">
        <v>641</v>
      </c>
      <c r="D502" s="71" t="s">
        <v>483</v>
      </c>
      <c r="E502" s="70" t="s">
        <v>153</v>
      </c>
      <c r="F502" s="72">
        <v>21330000</v>
      </c>
    </row>
    <row r="503" spans="1:6" x14ac:dyDescent="0.25">
      <c r="A503" s="67" t="s">
        <v>658</v>
      </c>
      <c r="B503" s="70" t="s">
        <v>580</v>
      </c>
      <c r="C503" s="71" t="s">
        <v>641</v>
      </c>
      <c r="D503" s="71" t="s">
        <v>13</v>
      </c>
      <c r="E503" s="70" t="s">
        <v>116</v>
      </c>
      <c r="F503" s="72">
        <v>17350000</v>
      </c>
    </row>
    <row r="504" spans="1:6" x14ac:dyDescent="0.25">
      <c r="A504" s="67" t="s">
        <v>659</v>
      </c>
      <c r="B504" s="70" t="s">
        <v>580</v>
      </c>
      <c r="C504" s="71" t="s">
        <v>641</v>
      </c>
      <c r="D504" s="71" t="s">
        <v>577</v>
      </c>
      <c r="E504" s="70" t="s">
        <v>122</v>
      </c>
      <c r="F504" s="72">
        <v>13830000</v>
      </c>
    </row>
    <row r="505" spans="1:6" x14ac:dyDescent="0.25">
      <c r="A505" s="67" t="s">
        <v>660</v>
      </c>
      <c r="B505" s="70" t="s">
        <v>580</v>
      </c>
      <c r="C505" s="71" t="s">
        <v>641</v>
      </c>
      <c r="D505" s="71" t="s">
        <v>13</v>
      </c>
      <c r="E505" s="70" t="s">
        <v>122</v>
      </c>
      <c r="F505" s="72">
        <v>20420000</v>
      </c>
    </row>
    <row r="506" spans="1:6" x14ac:dyDescent="0.25">
      <c r="A506" s="67" t="s">
        <v>661</v>
      </c>
      <c r="B506" s="70" t="s">
        <v>580</v>
      </c>
      <c r="C506" s="71" t="s">
        <v>641</v>
      </c>
      <c r="D506" s="71" t="s">
        <v>13</v>
      </c>
      <c r="E506" s="70" t="s">
        <v>122</v>
      </c>
      <c r="F506" s="72">
        <v>10700000</v>
      </c>
    </row>
    <row r="507" spans="1:6" x14ac:dyDescent="0.25">
      <c r="A507" s="67" t="s">
        <v>662</v>
      </c>
      <c r="B507" s="70" t="s">
        <v>580</v>
      </c>
      <c r="C507" s="71" t="s">
        <v>641</v>
      </c>
      <c r="D507" s="71" t="s">
        <v>133</v>
      </c>
      <c r="E507" s="70" t="s">
        <v>122</v>
      </c>
      <c r="F507" s="72">
        <v>25300000</v>
      </c>
    </row>
    <row r="508" spans="1:6" x14ac:dyDescent="0.25">
      <c r="A508" s="67" t="s">
        <v>663</v>
      </c>
      <c r="B508" s="70" t="s">
        <v>580</v>
      </c>
      <c r="C508" s="71" t="s">
        <v>641</v>
      </c>
      <c r="D508" s="71" t="s">
        <v>19</v>
      </c>
      <c r="E508" s="70" t="s">
        <v>122</v>
      </c>
      <c r="F508" s="72">
        <v>35020000</v>
      </c>
    </row>
    <row r="509" spans="1:6" x14ac:dyDescent="0.25">
      <c r="A509" s="67" t="s">
        <v>664</v>
      </c>
      <c r="B509" s="70" t="s">
        <v>580</v>
      </c>
      <c r="C509" s="71" t="s">
        <v>641</v>
      </c>
      <c r="D509" s="71" t="s">
        <v>21</v>
      </c>
      <c r="E509" s="70" t="s">
        <v>122</v>
      </c>
      <c r="F509" s="72">
        <v>13270000</v>
      </c>
    </row>
    <row r="510" spans="1:6" x14ac:dyDescent="0.25">
      <c r="A510" s="67" t="s">
        <v>665</v>
      </c>
      <c r="B510" s="70" t="s">
        <v>580</v>
      </c>
      <c r="C510" s="71" t="s">
        <v>641</v>
      </c>
      <c r="D510" s="71" t="s">
        <v>13</v>
      </c>
      <c r="E510" s="70" t="s">
        <v>131</v>
      </c>
      <c r="F510" s="72">
        <v>27490000</v>
      </c>
    </row>
    <row r="511" spans="1:6" x14ac:dyDescent="0.25">
      <c r="A511" s="67" t="s">
        <v>666</v>
      </c>
      <c r="B511" s="70" t="s">
        <v>580</v>
      </c>
      <c r="C511" s="71" t="s">
        <v>641</v>
      </c>
      <c r="D511" s="71" t="s">
        <v>13</v>
      </c>
      <c r="E511" s="70" t="s">
        <v>131</v>
      </c>
      <c r="F511" s="72">
        <v>30590000</v>
      </c>
    </row>
    <row r="512" spans="1:6" x14ac:dyDescent="0.25">
      <c r="A512" s="67" t="s">
        <v>667</v>
      </c>
      <c r="B512" s="70" t="s">
        <v>580</v>
      </c>
      <c r="C512" s="71" t="s">
        <v>668</v>
      </c>
      <c r="D512" s="71" t="s">
        <v>108</v>
      </c>
      <c r="E512" s="70" t="s">
        <v>96</v>
      </c>
      <c r="F512" s="72">
        <v>8100000</v>
      </c>
    </row>
    <row r="513" spans="1:6" x14ac:dyDescent="0.25">
      <c r="A513" s="67" t="s">
        <v>669</v>
      </c>
      <c r="B513" s="70" t="s">
        <v>580</v>
      </c>
      <c r="C513" s="71" t="s">
        <v>668</v>
      </c>
      <c r="D513" s="71" t="s">
        <v>367</v>
      </c>
      <c r="E513" s="70" t="s">
        <v>96</v>
      </c>
      <c r="F513" s="72">
        <v>11880000</v>
      </c>
    </row>
    <row r="514" spans="1:6" x14ac:dyDescent="0.25">
      <c r="A514" s="67" t="s">
        <v>670</v>
      </c>
      <c r="B514" s="70" t="s">
        <v>580</v>
      </c>
      <c r="C514" s="71" t="s">
        <v>668</v>
      </c>
      <c r="D514" s="71" t="s">
        <v>13</v>
      </c>
      <c r="E514" s="70" t="s">
        <v>96</v>
      </c>
      <c r="F514" s="72">
        <v>17380000</v>
      </c>
    </row>
    <row r="515" spans="1:6" x14ac:dyDescent="0.25">
      <c r="A515" s="67" t="s">
        <v>671</v>
      </c>
      <c r="B515" s="70" t="s">
        <v>580</v>
      </c>
      <c r="C515" s="71" t="s">
        <v>668</v>
      </c>
      <c r="D515" s="71" t="s">
        <v>13</v>
      </c>
      <c r="E515" s="70" t="s">
        <v>96</v>
      </c>
      <c r="F515" s="72">
        <v>18030000</v>
      </c>
    </row>
    <row r="516" spans="1:6" x14ac:dyDescent="0.25">
      <c r="A516" s="67" t="s">
        <v>672</v>
      </c>
      <c r="B516" s="70" t="s">
        <v>580</v>
      </c>
      <c r="C516" s="71" t="s">
        <v>668</v>
      </c>
      <c r="D516" s="71" t="s">
        <v>13</v>
      </c>
      <c r="E516" s="70" t="s">
        <v>96</v>
      </c>
      <c r="F516" s="72">
        <v>23190000</v>
      </c>
    </row>
    <row r="517" spans="1:6" x14ac:dyDescent="0.25">
      <c r="A517" s="67" t="s">
        <v>673</v>
      </c>
      <c r="B517" s="70" t="s">
        <v>580</v>
      </c>
      <c r="C517" s="71" t="s">
        <v>668</v>
      </c>
      <c r="D517" s="71" t="s">
        <v>13</v>
      </c>
      <c r="E517" s="70" t="s">
        <v>96</v>
      </c>
      <c r="F517" s="72">
        <v>24140000</v>
      </c>
    </row>
    <row r="518" spans="1:6" x14ac:dyDescent="0.25">
      <c r="A518" s="67" t="s">
        <v>674</v>
      </c>
      <c r="B518" s="70" t="s">
        <v>580</v>
      </c>
      <c r="C518" s="71" t="s">
        <v>668</v>
      </c>
      <c r="D518" s="71" t="s">
        <v>230</v>
      </c>
      <c r="E518" s="70" t="s">
        <v>96</v>
      </c>
      <c r="F518" s="72">
        <v>15860000</v>
      </c>
    </row>
    <row r="519" spans="1:6" x14ac:dyDescent="0.25">
      <c r="A519" s="67" t="s">
        <v>675</v>
      </c>
      <c r="B519" s="70" t="s">
        <v>580</v>
      </c>
      <c r="C519" s="71" t="s">
        <v>668</v>
      </c>
      <c r="D519" s="71" t="s">
        <v>25</v>
      </c>
      <c r="E519" s="70" t="s">
        <v>213</v>
      </c>
      <c r="F519" s="72">
        <v>26960000</v>
      </c>
    </row>
    <row r="520" spans="1:6" x14ac:dyDescent="0.25">
      <c r="A520" s="67" t="s">
        <v>676</v>
      </c>
      <c r="B520" s="70" t="s">
        <v>580</v>
      </c>
      <c r="C520" s="71" t="s">
        <v>668</v>
      </c>
      <c r="D520" s="71" t="s">
        <v>677</v>
      </c>
      <c r="E520" s="70" t="s">
        <v>109</v>
      </c>
      <c r="F520" s="72">
        <v>35080000</v>
      </c>
    </row>
    <row r="521" spans="1:6" x14ac:dyDescent="0.25">
      <c r="A521" s="67" t="s">
        <v>678</v>
      </c>
      <c r="B521" s="70" t="s">
        <v>580</v>
      </c>
      <c r="C521" s="71" t="s">
        <v>668</v>
      </c>
      <c r="D521" s="71" t="s">
        <v>13</v>
      </c>
      <c r="E521" s="70" t="s">
        <v>109</v>
      </c>
      <c r="F521" s="72">
        <v>12710000</v>
      </c>
    </row>
    <row r="522" spans="1:6" x14ac:dyDescent="0.25">
      <c r="A522" s="67" t="s">
        <v>679</v>
      </c>
      <c r="B522" s="70" t="s">
        <v>580</v>
      </c>
      <c r="C522" s="71" t="s">
        <v>668</v>
      </c>
      <c r="D522" s="71" t="s">
        <v>423</v>
      </c>
      <c r="E522" s="70" t="s">
        <v>109</v>
      </c>
      <c r="F522" s="72">
        <v>35180000</v>
      </c>
    </row>
    <row r="523" spans="1:6" x14ac:dyDescent="0.25">
      <c r="A523" s="67" t="s">
        <v>680</v>
      </c>
      <c r="B523" s="70" t="s">
        <v>580</v>
      </c>
      <c r="C523" s="71" t="s">
        <v>668</v>
      </c>
      <c r="D523" s="71" t="s">
        <v>681</v>
      </c>
      <c r="E523" s="70" t="s">
        <v>109</v>
      </c>
      <c r="F523" s="72">
        <v>31450000</v>
      </c>
    </row>
    <row r="524" spans="1:6" x14ac:dyDescent="0.25">
      <c r="A524" s="67" t="s">
        <v>682</v>
      </c>
      <c r="B524" s="70" t="s">
        <v>580</v>
      </c>
      <c r="C524" s="71" t="s">
        <v>668</v>
      </c>
      <c r="D524" s="71" t="s">
        <v>683</v>
      </c>
      <c r="E524" s="70" t="s">
        <v>153</v>
      </c>
      <c r="F524" s="72">
        <v>28550000</v>
      </c>
    </row>
    <row r="525" spans="1:6" x14ac:dyDescent="0.25">
      <c r="A525" s="67" t="s">
        <v>684</v>
      </c>
      <c r="B525" s="70" t="s">
        <v>580</v>
      </c>
      <c r="C525" s="71" t="s">
        <v>668</v>
      </c>
      <c r="D525" s="71" t="s">
        <v>162</v>
      </c>
      <c r="E525" s="70" t="s">
        <v>153</v>
      </c>
      <c r="F525" s="72">
        <v>29870000</v>
      </c>
    </row>
    <row r="526" spans="1:6" x14ac:dyDescent="0.25">
      <c r="A526" s="67" t="s">
        <v>685</v>
      </c>
      <c r="B526" s="70" t="s">
        <v>580</v>
      </c>
      <c r="C526" s="71" t="s">
        <v>668</v>
      </c>
      <c r="D526" s="71" t="s">
        <v>27</v>
      </c>
      <c r="E526" s="70" t="s">
        <v>116</v>
      </c>
      <c r="F526" s="72">
        <v>11020000</v>
      </c>
    </row>
    <row r="527" spans="1:6" x14ac:dyDescent="0.25">
      <c r="A527" s="67" t="s">
        <v>686</v>
      </c>
      <c r="B527" s="70" t="s">
        <v>580</v>
      </c>
      <c r="C527" s="71" t="s">
        <v>668</v>
      </c>
      <c r="D527" s="71" t="s">
        <v>13</v>
      </c>
      <c r="E527" s="70" t="s">
        <v>122</v>
      </c>
      <c r="F527" s="72">
        <v>28900000</v>
      </c>
    </row>
    <row r="528" spans="1:6" x14ac:dyDescent="0.25">
      <c r="A528" s="67" t="s">
        <v>687</v>
      </c>
      <c r="B528" s="70" t="s">
        <v>580</v>
      </c>
      <c r="C528" s="71" t="s">
        <v>668</v>
      </c>
      <c r="D528" s="71" t="s">
        <v>13</v>
      </c>
      <c r="E528" s="70" t="s">
        <v>122</v>
      </c>
      <c r="F528" s="72">
        <v>21600000</v>
      </c>
    </row>
    <row r="529" spans="1:6" x14ac:dyDescent="0.25">
      <c r="A529" s="67" t="s">
        <v>688</v>
      </c>
      <c r="B529" s="70" t="s">
        <v>580</v>
      </c>
      <c r="C529" s="71" t="s">
        <v>668</v>
      </c>
      <c r="D529" s="71" t="s">
        <v>13</v>
      </c>
      <c r="E529" s="70" t="s">
        <v>122</v>
      </c>
      <c r="F529" s="72">
        <v>26580000</v>
      </c>
    </row>
    <row r="530" spans="1:6" x14ac:dyDescent="0.25">
      <c r="A530" s="67" t="s">
        <v>689</v>
      </c>
      <c r="B530" s="70" t="s">
        <v>580</v>
      </c>
      <c r="C530" s="71" t="s">
        <v>668</v>
      </c>
      <c r="D530" s="71" t="s">
        <v>13</v>
      </c>
      <c r="E530" s="70" t="s">
        <v>122</v>
      </c>
      <c r="F530" s="72">
        <v>21160000</v>
      </c>
    </row>
    <row r="531" spans="1:6" x14ac:dyDescent="0.25">
      <c r="A531" s="67" t="s">
        <v>690</v>
      </c>
      <c r="B531" s="70" t="s">
        <v>580</v>
      </c>
      <c r="C531" s="71" t="s">
        <v>668</v>
      </c>
      <c r="D531" s="71" t="s">
        <v>13</v>
      </c>
      <c r="E531" s="70" t="s">
        <v>122</v>
      </c>
      <c r="F531" s="72">
        <v>36200000</v>
      </c>
    </row>
    <row r="532" spans="1:6" x14ac:dyDescent="0.25">
      <c r="A532" s="67" t="s">
        <v>691</v>
      </c>
      <c r="B532" s="70" t="s">
        <v>580</v>
      </c>
      <c r="C532" s="71" t="s">
        <v>668</v>
      </c>
      <c r="D532" s="71" t="s">
        <v>13</v>
      </c>
      <c r="E532" s="70" t="s">
        <v>122</v>
      </c>
      <c r="F532" s="72">
        <v>32000000</v>
      </c>
    </row>
    <row r="533" spans="1:6" x14ac:dyDescent="0.25">
      <c r="A533" s="67" t="s">
        <v>692</v>
      </c>
      <c r="B533" s="70" t="s">
        <v>580</v>
      </c>
      <c r="C533" s="71" t="s">
        <v>668</v>
      </c>
      <c r="D533" s="71" t="s">
        <v>13</v>
      </c>
      <c r="E533" s="70" t="s">
        <v>122</v>
      </c>
      <c r="F533" s="72">
        <v>30850000</v>
      </c>
    </row>
    <row r="534" spans="1:6" x14ac:dyDescent="0.25">
      <c r="A534" s="67" t="s">
        <v>693</v>
      </c>
      <c r="B534" s="70" t="s">
        <v>580</v>
      </c>
      <c r="C534" s="71" t="s">
        <v>668</v>
      </c>
      <c r="D534" s="71" t="s">
        <v>694</v>
      </c>
      <c r="E534" s="70" t="s">
        <v>122</v>
      </c>
      <c r="F534" s="72">
        <v>23030000</v>
      </c>
    </row>
    <row r="535" spans="1:6" x14ac:dyDescent="0.25">
      <c r="A535" s="67" t="s">
        <v>695</v>
      </c>
      <c r="B535" s="70" t="s">
        <v>580</v>
      </c>
      <c r="C535" s="71" t="s">
        <v>668</v>
      </c>
      <c r="D535" s="71" t="s">
        <v>13</v>
      </c>
      <c r="E535" s="70" t="s">
        <v>131</v>
      </c>
      <c r="F535" s="72">
        <v>11640000</v>
      </c>
    </row>
    <row r="536" spans="1:6" x14ac:dyDescent="0.25">
      <c r="A536" s="67" t="s">
        <v>696</v>
      </c>
      <c r="B536" s="70" t="s">
        <v>580</v>
      </c>
      <c r="C536" s="71" t="s">
        <v>668</v>
      </c>
      <c r="D536" s="71" t="s">
        <v>28</v>
      </c>
      <c r="E536" s="70" t="s">
        <v>131</v>
      </c>
      <c r="F536" s="72">
        <v>9950000</v>
      </c>
    </row>
    <row r="537" spans="1:6" x14ac:dyDescent="0.25">
      <c r="A537" s="67" t="s">
        <v>697</v>
      </c>
      <c r="B537" s="70" t="s">
        <v>580</v>
      </c>
      <c r="C537" s="71" t="s">
        <v>698</v>
      </c>
      <c r="D537" s="71" t="s">
        <v>13</v>
      </c>
      <c r="E537" s="70" t="s">
        <v>96</v>
      </c>
      <c r="F537" s="72">
        <v>12830000</v>
      </c>
    </row>
    <row r="538" spans="1:6" x14ac:dyDescent="0.25">
      <c r="A538" s="67" t="s">
        <v>699</v>
      </c>
      <c r="B538" s="70" t="s">
        <v>580</v>
      </c>
      <c r="C538" s="71" t="s">
        <v>698</v>
      </c>
      <c r="D538" s="71" t="s">
        <v>13</v>
      </c>
      <c r="E538" s="70" t="s">
        <v>96</v>
      </c>
      <c r="F538" s="72">
        <v>26370000</v>
      </c>
    </row>
    <row r="539" spans="1:6" x14ac:dyDescent="0.25">
      <c r="A539" s="67" t="s">
        <v>700</v>
      </c>
      <c r="B539" s="70" t="s">
        <v>580</v>
      </c>
      <c r="C539" s="71" t="s">
        <v>698</v>
      </c>
      <c r="D539" s="71" t="s">
        <v>13</v>
      </c>
      <c r="E539" s="70" t="s">
        <v>96</v>
      </c>
      <c r="F539" s="72">
        <v>7820000</v>
      </c>
    </row>
    <row r="540" spans="1:6" x14ac:dyDescent="0.25">
      <c r="A540" s="67" t="s">
        <v>701</v>
      </c>
      <c r="B540" s="70" t="s">
        <v>580</v>
      </c>
      <c r="C540" s="71" t="s">
        <v>698</v>
      </c>
      <c r="D540" s="71" t="s">
        <v>13</v>
      </c>
      <c r="E540" s="70" t="s">
        <v>96</v>
      </c>
      <c r="F540" s="72">
        <v>12980000</v>
      </c>
    </row>
    <row r="541" spans="1:6" x14ac:dyDescent="0.25">
      <c r="A541" s="67" t="s">
        <v>702</v>
      </c>
      <c r="B541" s="70" t="s">
        <v>580</v>
      </c>
      <c r="C541" s="71" t="s">
        <v>698</v>
      </c>
      <c r="D541" s="71" t="s">
        <v>13</v>
      </c>
      <c r="E541" s="70" t="s">
        <v>96</v>
      </c>
      <c r="F541" s="72">
        <v>16360000</v>
      </c>
    </row>
    <row r="542" spans="1:6" x14ac:dyDescent="0.25">
      <c r="A542" s="67" t="s">
        <v>703</v>
      </c>
      <c r="B542" s="70" t="s">
        <v>580</v>
      </c>
      <c r="C542" s="71" t="s">
        <v>698</v>
      </c>
      <c r="D542" s="71" t="s">
        <v>13</v>
      </c>
      <c r="E542" s="70" t="s">
        <v>96</v>
      </c>
      <c r="F542" s="72">
        <v>21370000</v>
      </c>
    </row>
    <row r="543" spans="1:6" x14ac:dyDescent="0.25">
      <c r="A543" s="67" t="s">
        <v>704</v>
      </c>
      <c r="B543" s="70" t="s">
        <v>580</v>
      </c>
      <c r="C543" s="71" t="s">
        <v>698</v>
      </c>
      <c r="D543" s="71" t="s">
        <v>13</v>
      </c>
      <c r="E543" s="70" t="s">
        <v>96</v>
      </c>
      <c r="F543" s="72">
        <v>16810000</v>
      </c>
    </row>
    <row r="544" spans="1:6" x14ac:dyDescent="0.25">
      <c r="A544" s="67" t="s">
        <v>705</v>
      </c>
      <c r="B544" s="70" t="s">
        <v>580</v>
      </c>
      <c r="C544" s="71" t="s">
        <v>698</v>
      </c>
      <c r="D544" s="71" t="s">
        <v>378</v>
      </c>
      <c r="E544" s="70" t="s">
        <v>96</v>
      </c>
      <c r="F544" s="72">
        <v>19150000</v>
      </c>
    </row>
    <row r="545" spans="1:6" x14ac:dyDescent="0.25">
      <c r="A545" s="67" t="s">
        <v>706</v>
      </c>
      <c r="B545" s="70" t="s">
        <v>580</v>
      </c>
      <c r="C545" s="71" t="s">
        <v>698</v>
      </c>
      <c r="D545" s="71" t="s">
        <v>324</v>
      </c>
      <c r="E545" s="70" t="s">
        <v>96</v>
      </c>
      <c r="F545" s="72">
        <v>19020000</v>
      </c>
    </row>
    <row r="546" spans="1:6" x14ac:dyDescent="0.25">
      <c r="A546" s="67" t="s">
        <v>707</v>
      </c>
      <c r="B546" s="70" t="s">
        <v>580</v>
      </c>
      <c r="C546" s="71" t="s">
        <v>698</v>
      </c>
      <c r="D546" s="71" t="s">
        <v>372</v>
      </c>
      <c r="E546" s="70" t="s">
        <v>96</v>
      </c>
      <c r="F546" s="72">
        <v>6610000</v>
      </c>
    </row>
    <row r="547" spans="1:6" x14ac:dyDescent="0.25">
      <c r="A547" s="67" t="s">
        <v>708</v>
      </c>
      <c r="B547" s="70" t="s">
        <v>580</v>
      </c>
      <c r="C547" s="71" t="s">
        <v>698</v>
      </c>
      <c r="D547" s="71" t="s">
        <v>196</v>
      </c>
      <c r="E547" s="70" t="s">
        <v>96</v>
      </c>
      <c r="F547" s="72">
        <v>28250000</v>
      </c>
    </row>
    <row r="548" spans="1:6" x14ac:dyDescent="0.25">
      <c r="A548" s="67" t="s">
        <v>709</v>
      </c>
      <c r="B548" s="70" t="s">
        <v>580</v>
      </c>
      <c r="C548" s="71" t="s">
        <v>698</v>
      </c>
      <c r="D548" s="71" t="s">
        <v>13</v>
      </c>
      <c r="E548" s="70" t="s">
        <v>109</v>
      </c>
      <c r="F548" s="72">
        <v>31230000</v>
      </c>
    </row>
    <row r="549" spans="1:6" x14ac:dyDescent="0.25">
      <c r="A549" s="67" t="s">
        <v>710</v>
      </c>
      <c r="B549" s="70" t="s">
        <v>580</v>
      </c>
      <c r="C549" s="71" t="s">
        <v>698</v>
      </c>
      <c r="D549" s="71" t="s">
        <v>299</v>
      </c>
      <c r="E549" s="70" t="s">
        <v>109</v>
      </c>
      <c r="F549" s="72">
        <v>25640000</v>
      </c>
    </row>
    <row r="550" spans="1:6" x14ac:dyDescent="0.25">
      <c r="A550" s="67" t="s">
        <v>711</v>
      </c>
      <c r="B550" s="70" t="s">
        <v>580</v>
      </c>
      <c r="C550" s="71" t="s">
        <v>698</v>
      </c>
      <c r="D550" s="71" t="s">
        <v>27</v>
      </c>
      <c r="E550" s="70" t="s">
        <v>109</v>
      </c>
      <c r="F550" s="72">
        <v>25310000</v>
      </c>
    </row>
    <row r="551" spans="1:6" x14ac:dyDescent="0.25">
      <c r="A551" s="67" t="s">
        <v>712</v>
      </c>
      <c r="B551" s="70" t="s">
        <v>580</v>
      </c>
      <c r="C551" s="71" t="s">
        <v>698</v>
      </c>
      <c r="D551" s="71" t="s">
        <v>13</v>
      </c>
      <c r="E551" s="70" t="s">
        <v>116</v>
      </c>
      <c r="F551" s="72">
        <v>16420000</v>
      </c>
    </row>
    <row r="552" spans="1:6" x14ac:dyDescent="0.25">
      <c r="A552" s="67" t="s">
        <v>713</v>
      </c>
      <c r="B552" s="70" t="s">
        <v>580</v>
      </c>
      <c r="C552" s="71" t="s">
        <v>698</v>
      </c>
      <c r="D552" s="71" t="s">
        <v>324</v>
      </c>
      <c r="E552" s="70" t="s">
        <v>116</v>
      </c>
      <c r="F552" s="72">
        <v>11370000</v>
      </c>
    </row>
    <row r="553" spans="1:6" x14ac:dyDescent="0.25">
      <c r="A553" s="67" t="s">
        <v>714</v>
      </c>
      <c r="B553" s="70" t="s">
        <v>580</v>
      </c>
      <c r="C553" s="71" t="s">
        <v>698</v>
      </c>
      <c r="D553" s="71" t="s">
        <v>19</v>
      </c>
      <c r="E553" s="70" t="s">
        <v>116</v>
      </c>
      <c r="F553" s="72">
        <v>18230000</v>
      </c>
    </row>
    <row r="554" spans="1:6" x14ac:dyDescent="0.25">
      <c r="A554" s="67" t="s">
        <v>715</v>
      </c>
      <c r="B554" s="70" t="s">
        <v>580</v>
      </c>
      <c r="C554" s="71" t="s">
        <v>698</v>
      </c>
      <c r="D554" s="71" t="s">
        <v>108</v>
      </c>
      <c r="E554" s="70" t="s">
        <v>122</v>
      </c>
      <c r="F554" s="72">
        <v>19040000</v>
      </c>
    </row>
    <row r="555" spans="1:6" x14ac:dyDescent="0.25">
      <c r="A555" s="67" t="s">
        <v>716</v>
      </c>
      <c r="B555" s="70" t="s">
        <v>580</v>
      </c>
      <c r="C555" s="71" t="s">
        <v>698</v>
      </c>
      <c r="D555" s="71" t="s">
        <v>13</v>
      </c>
      <c r="E555" s="70" t="s">
        <v>122</v>
      </c>
      <c r="F555" s="72">
        <v>14770000</v>
      </c>
    </row>
    <row r="556" spans="1:6" x14ac:dyDescent="0.25">
      <c r="A556" s="67" t="s">
        <v>717</v>
      </c>
      <c r="B556" s="70" t="s">
        <v>580</v>
      </c>
      <c r="C556" s="71" t="s">
        <v>698</v>
      </c>
      <c r="D556" s="71" t="s">
        <v>13</v>
      </c>
      <c r="E556" s="70" t="s">
        <v>122</v>
      </c>
      <c r="F556" s="72">
        <v>24080000</v>
      </c>
    </row>
    <row r="557" spans="1:6" x14ac:dyDescent="0.25">
      <c r="A557" s="67" t="s">
        <v>718</v>
      </c>
      <c r="B557" s="70" t="s">
        <v>580</v>
      </c>
      <c r="C557" s="71" t="s">
        <v>698</v>
      </c>
      <c r="D557" s="71" t="s">
        <v>13</v>
      </c>
      <c r="E557" s="70" t="s">
        <v>122</v>
      </c>
      <c r="F557" s="72">
        <v>30410000</v>
      </c>
    </row>
    <row r="558" spans="1:6" x14ac:dyDescent="0.25">
      <c r="A558" s="67" t="s">
        <v>719</v>
      </c>
      <c r="B558" s="70" t="s">
        <v>580</v>
      </c>
      <c r="C558" s="71" t="s">
        <v>698</v>
      </c>
      <c r="D558" s="71" t="s">
        <v>13</v>
      </c>
      <c r="E558" s="70" t="s">
        <v>122</v>
      </c>
      <c r="F558" s="72">
        <v>17740000</v>
      </c>
    </row>
    <row r="559" spans="1:6" x14ac:dyDescent="0.25">
      <c r="A559" s="67" t="s">
        <v>720</v>
      </c>
      <c r="B559" s="70" t="s">
        <v>580</v>
      </c>
      <c r="C559" s="71" t="s">
        <v>698</v>
      </c>
      <c r="D559" s="71" t="s">
        <v>13</v>
      </c>
      <c r="E559" s="70" t="s">
        <v>122</v>
      </c>
      <c r="F559" s="72">
        <v>18590000</v>
      </c>
    </row>
    <row r="560" spans="1:6" x14ac:dyDescent="0.25">
      <c r="A560" s="67" t="s">
        <v>721</v>
      </c>
      <c r="B560" s="70" t="s">
        <v>580</v>
      </c>
      <c r="C560" s="71" t="s">
        <v>698</v>
      </c>
      <c r="D560" s="71" t="s">
        <v>108</v>
      </c>
      <c r="E560" s="70" t="s">
        <v>131</v>
      </c>
      <c r="F560" s="72">
        <v>31420000</v>
      </c>
    </row>
    <row r="561" spans="1:6" x14ac:dyDescent="0.25">
      <c r="A561" s="67" t="s">
        <v>722</v>
      </c>
      <c r="B561" s="70" t="s">
        <v>580</v>
      </c>
      <c r="C561" s="71" t="s">
        <v>698</v>
      </c>
      <c r="D561" s="71" t="s">
        <v>13</v>
      </c>
      <c r="E561" s="70" t="s">
        <v>131</v>
      </c>
      <c r="F561" s="72">
        <v>2050000</v>
      </c>
    </row>
    <row r="562" spans="1:6" x14ac:dyDescent="0.25">
      <c r="A562" s="67" t="s">
        <v>723</v>
      </c>
      <c r="B562" s="70" t="s">
        <v>580</v>
      </c>
      <c r="C562" s="71" t="s">
        <v>698</v>
      </c>
      <c r="D562" s="71" t="s">
        <v>13</v>
      </c>
      <c r="E562" s="70" t="s">
        <v>131</v>
      </c>
      <c r="F562" s="72">
        <v>10590000</v>
      </c>
    </row>
    <row r="563" spans="1:6" x14ac:dyDescent="0.25">
      <c r="A563" s="67" t="s">
        <v>724</v>
      </c>
      <c r="B563" s="70" t="s">
        <v>580</v>
      </c>
      <c r="C563" s="71" t="s">
        <v>698</v>
      </c>
      <c r="D563" s="71" t="s">
        <v>13</v>
      </c>
      <c r="E563" s="70" t="s">
        <v>131</v>
      </c>
      <c r="F563" s="72">
        <v>24060000</v>
      </c>
    </row>
    <row r="564" spans="1:6" x14ac:dyDescent="0.25">
      <c r="A564" s="67" t="s">
        <v>725</v>
      </c>
      <c r="B564" s="70" t="s">
        <v>580</v>
      </c>
      <c r="C564" s="71" t="s">
        <v>698</v>
      </c>
      <c r="D564" s="71" t="s">
        <v>13</v>
      </c>
      <c r="E564" s="70" t="s">
        <v>131</v>
      </c>
      <c r="F564" s="72">
        <v>14150000</v>
      </c>
    </row>
    <row r="565" spans="1:6" x14ac:dyDescent="0.25">
      <c r="A565" s="67" t="s">
        <v>726</v>
      </c>
      <c r="B565" s="70" t="s">
        <v>580</v>
      </c>
      <c r="C565" s="71" t="s">
        <v>698</v>
      </c>
      <c r="D565" s="71" t="s">
        <v>13</v>
      </c>
      <c r="E565" s="70" t="s">
        <v>131</v>
      </c>
      <c r="F565" s="72">
        <v>20140000</v>
      </c>
    </row>
    <row r="566" spans="1:6" x14ac:dyDescent="0.25">
      <c r="A566" s="67" t="s">
        <v>727</v>
      </c>
      <c r="B566" s="70" t="s">
        <v>580</v>
      </c>
      <c r="C566" s="71" t="s">
        <v>698</v>
      </c>
      <c r="D566" s="71" t="s">
        <v>728</v>
      </c>
      <c r="E566" s="70" t="s">
        <v>131</v>
      </c>
      <c r="F566" s="72">
        <v>22420000</v>
      </c>
    </row>
    <row r="567" spans="1:6" x14ac:dyDescent="0.25">
      <c r="A567" s="67" t="s">
        <v>729</v>
      </c>
      <c r="B567" s="70" t="s">
        <v>580</v>
      </c>
      <c r="C567" s="71" t="s">
        <v>730</v>
      </c>
      <c r="D567" s="71" t="s">
        <v>577</v>
      </c>
      <c r="E567" s="70" t="s">
        <v>96</v>
      </c>
      <c r="F567" s="72">
        <v>21230000</v>
      </c>
    </row>
    <row r="568" spans="1:6" x14ac:dyDescent="0.25">
      <c r="A568" s="67" t="s">
        <v>731</v>
      </c>
      <c r="B568" s="70" t="s">
        <v>580</v>
      </c>
      <c r="C568" s="71" t="s">
        <v>730</v>
      </c>
      <c r="D568" s="71" t="s">
        <v>108</v>
      </c>
      <c r="E568" s="70" t="s">
        <v>96</v>
      </c>
      <c r="F568" s="72">
        <v>15020000</v>
      </c>
    </row>
    <row r="569" spans="1:6" x14ac:dyDescent="0.25">
      <c r="A569" s="67" t="s">
        <v>732</v>
      </c>
      <c r="B569" s="70" t="s">
        <v>580</v>
      </c>
      <c r="C569" s="71" t="s">
        <v>730</v>
      </c>
      <c r="D569" s="71" t="s">
        <v>13</v>
      </c>
      <c r="E569" s="70" t="s">
        <v>96</v>
      </c>
      <c r="F569" s="72">
        <v>13460000</v>
      </c>
    </row>
    <row r="570" spans="1:6" x14ac:dyDescent="0.25">
      <c r="A570" s="67" t="s">
        <v>733</v>
      </c>
      <c r="B570" s="70" t="s">
        <v>580</v>
      </c>
      <c r="C570" s="71" t="s">
        <v>730</v>
      </c>
      <c r="D570" s="71" t="s">
        <v>17</v>
      </c>
      <c r="E570" s="70" t="s">
        <v>96</v>
      </c>
      <c r="F570" s="72">
        <v>1640000</v>
      </c>
    </row>
    <row r="571" spans="1:6" x14ac:dyDescent="0.25">
      <c r="A571" s="67" t="s">
        <v>734</v>
      </c>
      <c r="B571" s="70" t="s">
        <v>580</v>
      </c>
      <c r="C571" s="71" t="s">
        <v>730</v>
      </c>
      <c r="D571" s="71" t="s">
        <v>27</v>
      </c>
      <c r="E571" s="70" t="s">
        <v>96</v>
      </c>
      <c r="F571" s="72">
        <v>16030000</v>
      </c>
    </row>
    <row r="572" spans="1:6" x14ac:dyDescent="0.25">
      <c r="A572" s="67" t="s">
        <v>735</v>
      </c>
      <c r="B572" s="70" t="s">
        <v>580</v>
      </c>
      <c r="C572" s="71" t="s">
        <v>730</v>
      </c>
      <c r="D572" s="71" t="s">
        <v>108</v>
      </c>
      <c r="E572" s="70" t="s">
        <v>148</v>
      </c>
      <c r="F572" s="72">
        <v>27660000</v>
      </c>
    </row>
    <row r="573" spans="1:6" x14ac:dyDescent="0.25">
      <c r="A573" s="67" t="s">
        <v>736</v>
      </c>
      <c r="B573" s="70" t="s">
        <v>580</v>
      </c>
      <c r="C573" s="71" t="s">
        <v>730</v>
      </c>
      <c r="D573" s="71" t="s">
        <v>10</v>
      </c>
      <c r="E573" s="70" t="s">
        <v>109</v>
      </c>
      <c r="F573" s="72">
        <v>10070000</v>
      </c>
    </row>
    <row r="574" spans="1:6" x14ac:dyDescent="0.25">
      <c r="A574" s="67" t="s">
        <v>737</v>
      </c>
      <c r="B574" s="70" t="s">
        <v>580</v>
      </c>
      <c r="C574" s="71" t="s">
        <v>730</v>
      </c>
      <c r="D574" s="71" t="s">
        <v>367</v>
      </c>
      <c r="E574" s="70" t="s">
        <v>109</v>
      </c>
      <c r="F574" s="72">
        <v>21060000</v>
      </c>
    </row>
    <row r="575" spans="1:6" x14ac:dyDescent="0.25">
      <c r="A575" s="67" t="s">
        <v>738</v>
      </c>
      <c r="B575" s="70" t="s">
        <v>580</v>
      </c>
      <c r="C575" s="71" t="s">
        <v>730</v>
      </c>
      <c r="D575" s="71" t="s">
        <v>162</v>
      </c>
      <c r="E575" s="70" t="s">
        <v>109</v>
      </c>
      <c r="F575" s="72">
        <v>19770000</v>
      </c>
    </row>
    <row r="576" spans="1:6" x14ac:dyDescent="0.25">
      <c r="A576" s="67" t="s">
        <v>739</v>
      </c>
      <c r="B576" s="70" t="s">
        <v>580</v>
      </c>
      <c r="C576" s="71" t="s">
        <v>730</v>
      </c>
      <c r="D576" s="71" t="s">
        <v>13</v>
      </c>
      <c r="E576" s="70" t="s">
        <v>153</v>
      </c>
      <c r="F576" s="72">
        <v>24970000</v>
      </c>
    </row>
    <row r="577" spans="1:6" x14ac:dyDescent="0.25">
      <c r="A577" s="67" t="s">
        <v>653</v>
      </c>
      <c r="B577" s="70" t="s">
        <v>580</v>
      </c>
      <c r="C577" s="71" t="s">
        <v>730</v>
      </c>
      <c r="D577" s="71" t="s">
        <v>13</v>
      </c>
      <c r="E577" s="70" t="s">
        <v>153</v>
      </c>
      <c r="F577" s="72">
        <v>28320000</v>
      </c>
    </row>
    <row r="578" spans="1:6" x14ac:dyDescent="0.25">
      <c r="A578" s="67" t="s">
        <v>740</v>
      </c>
      <c r="B578" s="70" t="s">
        <v>580</v>
      </c>
      <c r="C578" s="71" t="s">
        <v>730</v>
      </c>
      <c r="D578" s="71" t="s">
        <v>13</v>
      </c>
      <c r="E578" s="70" t="s">
        <v>153</v>
      </c>
      <c r="F578" s="72">
        <v>20030000</v>
      </c>
    </row>
    <row r="579" spans="1:6" x14ac:dyDescent="0.25">
      <c r="A579" s="67" t="s">
        <v>741</v>
      </c>
      <c r="B579" s="70" t="s">
        <v>580</v>
      </c>
      <c r="C579" s="71" t="s">
        <v>730</v>
      </c>
      <c r="D579" s="71" t="s">
        <v>13</v>
      </c>
      <c r="E579" s="70" t="s">
        <v>153</v>
      </c>
      <c r="F579" s="72">
        <v>15540000</v>
      </c>
    </row>
    <row r="580" spans="1:6" x14ac:dyDescent="0.25">
      <c r="A580" s="67" t="s">
        <v>742</v>
      </c>
      <c r="B580" s="70" t="s">
        <v>580</v>
      </c>
      <c r="C580" s="71" t="s">
        <v>730</v>
      </c>
      <c r="D580" s="71" t="s">
        <v>299</v>
      </c>
      <c r="E580" s="70" t="s">
        <v>153</v>
      </c>
      <c r="F580" s="72">
        <v>23100000</v>
      </c>
    </row>
    <row r="581" spans="1:6" x14ac:dyDescent="0.25">
      <c r="A581" s="67" t="s">
        <v>743</v>
      </c>
      <c r="B581" s="70" t="s">
        <v>580</v>
      </c>
      <c r="C581" s="71" t="s">
        <v>730</v>
      </c>
      <c r="D581" s="71" t="s">
        <v>483</v>
      </c>
      <c r="E581" s="70" t="s">
        <v>153</v>
      </c>
      <c r="F581" s="72">
        <v>32310000</v>
      </c>
    </row>
    <row r="582" spans="1:6" x14ac:dyDescent="0.25">
      <c r="A582" s="67" t="s">
        <v>744</v>
      </c>
      <c r="B582" s="70" t="s">
        <v>580</v>
      </c>
      <c r="C582" s="71" t="s">
        <v>730</v>
      </c>
      <c r="D582" s="71" t="s">
        <v>24</v>
      </c>
      <c r="E582" s="70" t="s">
        <v>153</v>
      </c>
      <c r="F582" s="72">
        <v>10460000</v>
      </c>
    </row>
    <row r="583" spans="1:6" x14ac:dyDescent="0.25">
      <c r="A583" s="67" t="s">
        <v>745</v>
      </c>
      <c r="B583" s="70" t="s">
        <v>580</v>
      </c>
      <c r="C583" s="71" t="s">
        <v>730</v>
      </c>
      <c r="D583" s="71" t="s">
        <v>162</v>
      </c>
      <c r="E583" s="70" t="s">
        <v>153</v>
      </c>
      <c r="F583" s="72">
        <v>27500000</v>
      </c>
    </row>
    <row r="584" spans="1:6" x14ac:dyDescent="0.25">
      <c r="A584" s="67" t="s">
        <v>746</v>
      </c>
      <c r="B584" s="70" t="s">
        <v>580</v>
      </c>
      <c r="C584" s="71" t="s">
        <v>730</v>
      </c>
      <c r="D584" s="71" t="s">
        <v>13</v>
      </c>
      <c r="E584" s="70" t="s">
        <v>116</v>
      </c>
      <c r="F584" s="72">
        <v>3260000</v>
      </c>
    </row>
    <row r="585" spans="1:6" x14ac:dyDescent="0.25">
      <c r="A585" s="67" t="s">
        <v>747</v>
      </c>
      <c r="B585" s="70" t="s">
        <v>580</v>
      </c>
      <c r="C585" s="71" t="s">
        <v>730</v>
      </c>
      <c r="D585" s="71" t="s">
        <v>230</v>
      </c>
      <c r="E585" s="70" t="s">
        <v>116</v>
      </c>
      <c r="F585" s="72">
        <v>11660000</v>
      </c>
    </row>
    <row r="586" spans="1:6" x14ac:dyDescent="0.25">
      <c r="A586" s="67" t="s">
        <v>748</v>
      </c>
      <c r="B586" s="70" t="s">
        <v>580</v>
      </c>
      <c r="C586" s="71" t="s">
        <v>730</v>
      </c>
      <c r="D586" s="71" t="s">
        <v>164</v>
      </c>
      <c r="E586" s="70" t="s">
        <v>122</v>
      </c>
      <c r="F586" s="72">
        <v>20050000</v>
      </c>
    </row>
    <row r="587" spans="1:6" x14ac:dyDescent="0.25">
      <c r="A587" s="67" t="s">
        <v>749</v>
      </c>
      <c r="B587" s="70" t="s">
        <v>580</v>
      </c>
      <c r="C587" s="71" t="s">
        <v>730</v>
      </c>
      <c r="D587" s="71" t="s">
        <v>13</v>
      </c>
      <c r="E587" s="70" t="s">
        <v>122</v>
      </c>
      <c r="F587" s="72">
        <v>23560000</v>
      </c>
    </row>
    <row r="588" spans="1:6" x14ac:dyDescent="0.25">
      <c r="A588" s="67" t="s">
        <v>750</v>
      </c>
      <c r="B588" s="70" t="s">
        <v>580</v>
      </c>
      <c r="C588" s="71" t="s">
        <v>730</v>
      </c>
      <c r="D588" s="71" t="s">
        <v>288</v>
      </c>
      <c r="E588" s="70" t="s">
        <v>122</v>
      </c>
      <c r="F588" s="72">
        <v>20960000</v>
      </c>
    </row>
    <row r="589" spans="1:6" x14ac:dyDescent="0.25">
      <c r="A589" s="67" t="s">
        <v>751</v>
      </c>
      <c r="B589" s="70" t="s">
        <v>580</v>
      </c>
      <c r="C589" s="71" t="s">
        <v>730</v>
      </c>
      <c r="D589" s="71" t="s">
        <v>752</v>
      </c>
      <c r="E589" s="70" t="s">
        <v>122</v>
      </c>
      <c r="F589" s="72">
        <v>6350000</v>
      </c>
    </row>
    <row r="590" spans="1:6" x14ac:dyDescent="0.25">
      <c r="A590" s="67" t="s">
        <v>753</v>
      </c>
      <c r="B590" s="70" t="s">
        <v>580</v>
      </c>
      <c r="C590" s="71" t="s">
        <v>730</v>
      </c>
      <c r="D590" s="71" t="s">
        <v>728</v>
      </c>
      <c r="E590" s="70" t="s">
        <v>122</v>
      </c>
      <c r="F590" s="72">
        <v>28950000</v>
      </c>
    </row>
    <row r="591" spans="1:6" x14ac:dyDescent="0.25">
      <c r="A591" s="67" t="s">
        <v>754</v>
      </c>
      <c r="B591" s="70" t="s">
        <v>580</v>
      </c>
      <c r="C591" s="71" t="s">
        <v>730</v>
      </c>
      <c r="D591" s="71" t="s">
        <v>630</v>
      </c>
      <c r="E591" s="70" t="s">
        <v>122</v>
      </c>
      <c r="F591" s="72">
        <v>23890000</v>
      </c>
    </row>
    <row r="592" spans="1:6" x14ac:dyDescent="0.25">
      <c r="A592" s="67" t="s">
        <v>755</v>
      </c>
      <c r="B592" s="70" t="s">
        <v>580</v>
      </c>
      <c r="C592" s="71" t="s">
        <v>730</v>
      </c>
      <c r="D592" s="71" t="s">
        <v>13</v>
      </c>
      <c r="E592" s="70" t="s">
        <v>131</v>
      </c>
      <c r="F592" s="72">
        <v>10600000</v>
      </c>
    </row>
    <row r="593" spans="1:6" x14ac:dyDescent="0.25">
      <c r="A593" s="67" t="s">
        <v>756</v>
      </c>
      <c r="B593" s="70" t="s">
        <v>580</v>
      </c>
      <c r="C593" s="71" t="s">
        <v>757</v>
      </c>
      <c r="D593" s="71" t="s">
        <v>164</v>
      </c>
      <c r="E593" s="70" t="s">
        <v>96</v>
      </c>
      <c r="F593" s="72">
        <v>15420000</v>
      </c>
    </row>
    <row r="594" spans="1:6" x14ac:dyDescent="0.25">
      <c r="A594" s="67" t="s">
        <v>758</v>
      </c>
      <c r="B594" s="70" t="s">
        <v>580</v>
      </c>
      <c r="C594" s="71" t="s">
        <v>757</v>
      </c>
      <c r="D594" s="71" t="s">
        <v>13</v>
      </c>
      <c r="E594" s="70" t="s">
        <v>96</v>
      </c>
      <c r="F594" s="72">
        <v>16900000</v>
      </c>
    </row>
    <row r="595" spans="1:6" x14ac:dyDescent="0.25">
      <c r="A595" s="67" t="s">
        <v>759</v>
      </c>
      <c r="B595" s="70" t="s">
        <v>580</v>
      </c>
      <c r="C595" s="71" t="s">
        <v>757</v>
      </c>
      <c r="D595" s="71" t="s">
        <v>13</v>
      </c>
      <c r="E595" s="70" t="s">
        <v>96</v>
      </c>
      <c r="F595" s="72">
        <v>11780000</v>
      </c>
    </row>
    <row r="596" spans="1:6" x14ac:dyDescent="0.25">
      <c r="A596" s="67" t="s">
        <v>760</v>
      </c>
      <c r="B596" s="70" t="s">
        <v>580</v>
      </c>
      <c r="C596" s="71" t="s">
        <v>757</v>
      </c>
      <c r="D596" s="71" t="s">
        <v>13</v>
      </c>
      <c r="E596" s="70" t="s">
        <v>96</v>
      </c>
      <c r="F596" s="72">
        <v>6660000</v>
      </c>
    </row>
    <row r="597" spans="1:6" x14ac:dyDescent="0.25">
      <c r="A597" s="67" t="s">
        <v>761</v>
      </c>
      <c r="B597" s="70" t="s">
        <v>580</v>
      </c>
      <c r="C597" s="71" t="s">
        <v>757</v>
      </c>
      <c r="D597" s="71" t="s">
        <v>423</v>
      </c>
      <c r="E597" s="70" t="s">
        <v>96</v>
      </c>
      <c r="F597" s="72">
        <v>12240000</v>
      </c>
    </row>
    <row r="598" spans="1:6" x14ac:dyDescent="0.25">
      <c r="A598" s="67" t="s">
        <v>762</v>
      </c>
      <c r="B598" s="70" t="s">
        <v>580</v>
      </c>
      <c r="C598" s="71" t="s">
        <v>757</v>
      </c>
      <c r="D598" s="71" t="s">
        <v>196</v>
      </c>
      <c r="E598" s="70" t="s">
        <v>96</v>
      </c>
      <c r="F598" s="72">
        <v>18350000</v>
      </c>
    </row>
    <row r="599" spans="1:6" x14ac:dyDescent="0.25">
      <c r="A599" s="67" t="s">
        <v>763</v>
      </c>
      <c r="B599" s="70" t="s">
        <v>580</v>
      </c>
      <c r="C599" s="71" t="s">
        <v>757</v>
      </c>
      <c r="D599" s="71" t="s">
        <v>162</v>
      </c>
      <c r="E599" s="70" t="s">
        <v>96</v>
      </c>
      <c r="F599" s="72">
        <v>12490000</v>
      </c>
    </row>
    <row r="600" spans="1:6" x14ac:dyDescent="0.25">
      <c r="A600" s="67" t="s">
        <v>764</v>
      </c>
      <c r="B600" s="70" t="s">
        <v>580</v>
      </c>
      <c r="C600" s="71" t="s">
        <v>757</v>
      </c>
      <c r="D600" s="71" t="s">
        <v>26</v>
      </c>
      <c r="E600" s="70" t="s">
        <v>96</v>
      </c>
      <c r="F600" s="72">
        <v>15570000</v>
      </c>
    </row>
    <row r="601" spans="1:6" x14ac:dyDescent="0.25">
      <c r="A601" s="67" t="s">
        <v>765</v>
      </c>
      <c r="B601" s="70" t="s">
        <v>580</v>
      </c>
      <c r="C601" s="71" t="s">
        <v>757</v>
      </c>
      <c r="D601" s="71" t="s">
        <v>367</v>
      </c>
      <c r="E601" s="70" t="s">
        <v>109</v>
      </c>
      <c r="F601" s="72">
        <v>23590000</v>
      </c>
    </row>
    <row r="602" spans="1:6" x14ac:dyDescent="0.25">
      <c r="A602" s="67" t="s">
        <v>766</v>
      </c>
      <c r="B602" s="70" t="s">
        <v>580</v>
      </c>
      <c r="C602" s="71" t="s">
        <v>757</v>
      </c>
      <c r="D602" s="71" t="s">
        <v>13</v>
      </c>
      <c r="E602" s="70" t="s">
        <v>109</v>
      </c>
      <c r="F602" s="72">
        <v>26610000</v>
      </c>
    </row>
    <row r="603" spans="1:6" x14ac:dyDescent="0.25">
      <c r="A603" s="67" t="s">
        <v>767</v>
      </c>
      <c r="B603" s="70" t="s">
        <v>580</v>
      </c>
      <c r="C603" s="71" t="s">
        <v>757</v>
      </c>
      <c r="D603" s="71" t="s">
        <v>13</v>
      </c>
      <c r="E603" s="70" t="s">
        <v>109</v>
      </c>
      <c r="F603" s="72">
        <v>11450000</v>
      </c>
    </row>
    <row r="604" spans="1:6" x14ac:dyDescent="0.25">
      <c r="A604" s="67" t="s">
        <v>768</v>
      </c>
      <c r="B604" s="70" t="s">
        <v>580</v>
      </c>
      <c r="C604" s="71" t="s">
        <v>757</v>
      </c>
      <c r="D604" s="71" t="s">
        <v>155</v>
      </c>
      <c r="E604" s="70" t="s">
        <v>109</v>
      </c>
      <c r="F604" s="72">
        <v>36310000</v>
      </c>
    </row>
    <row r="605" spans="1:6" x14ac:dyDescent="0.25">
      <c r="A605" s="67" t="s">
        <v>769</v>
      </c>
      <c r="B605" s="70" t="s">
        <v>580</v>
      </c>
      <c r="C605" s="71" t="s">
        <v>757</v>
      </c>
      <c r="D605" s="71" t="s">
        <v>27</v>
      </c>
      <c r="E605" s="70" t="s">
        <v>109</v>
      </c>
      <c r="F605" s="72">
        <v>27520000</v>
      </c>
    </row>
    <row r="606" spans="1:6" x14ac:dyDescent="0.25">
      <c r="A606" s="67" t="s">
        <v>770</v>
      </c>
      <c r="B606" s="70" t="s">
        <v>580</v>
      </c>
      <c r="C606" s="71" t="s">
        <v>757</v>
      </c>
      <c r="D606" s="71" t="s">
        <v>29</v>
      </c>
      <c r="E606" s="70" t="s">
        <v>109</v>
      </c>
      <c r="F606" s="72">
        <v>30100000</v>
      </c>
    </row>
    <row r="607" spans="1:6" x14ac:dyDescent="0.25">
      <c r="A607" s="67" t="s">
        <v>771</v>
      </c>
      <c r="B607" s="70" t="s">
        <v>580</v>
      </c>
      <c r="C607" s="71" t="s">
        <v>757</v>
      </c>
      <c r="D607" s="71" t="s">
        <v>13</v>
      </c>
      <c r="E607" s="70" t="s">
        <v>153</v>
      </c>
      <c r="F607" s="72">
        <v>18500000</v>
      </c>
    </row>
    <row r="608" spans="1:6" x14ac:dyDescent="0.25">
      <c r="A608" s="67" t="s">
        <v>772</v>
      </c>
      <c r="B608" s="70" t="s">
        <v>580</v>
      </c>
      <c r="C608" s="71" t="s">
        <v>757</v>
      </c>
      <c r="D608" s="71" t="s">
        <v>101</v>
      </c>
      <c r="E608" s="70" t="s">
        <v>153</v>
      </c>
      <c r="F608" s="72">
        <v>33920000</v>
      </c>
    </row>
    <row r="609" spans="1:6" x14ac:dyDescent="0.25">
      <c r="A609" s="67" t="s">
        <v>773</v>
      </c>
      <c r="B609" s="70" t="s">
        <v>580</v>
      </c>
      <c r="C609" s="71" t="s">
        <v>757</v>
      </c>
      <c r="D609" s="71" t="s">
        <v>162</v>
      </c>
      <c r="E609" s="70" t="s">
        <v>153</v>
      </c>
      <c r="F609" s="72">
        <v>25460000</v>
      </c>
    </row>
    <row r="610" spans="1:6" x14ac:dyDescent="0.25">
      <c r="A610" s="67" t="s">
        <v>774</v>
      </c>
      <c r="B610" s="70" t="s">
        <v>580</v>
      </c>
      <c r="C610" s="71" t="s">
        <v>757</v>
      </c>
      <c r="D610" s="71" t="s">
        <v>128</v>
      </c>
      <c r="E610" s="70" t="s">
        <v>153</v>
      </c>
      <c r="F610" s="72">
        <v>24520000</v>
      </c>
    </row>
    <row r="611" spans="1:6" x14ac:dyDescent="0.25">
      <c r="A611" s="67" t="s">
        <v>775</v>
      </c>
      <c r="B611" s="70" t="s">
        <v>580</v>
      </c>
      <c r="C611" s="71" t="s">
        <v>757</v>
      </c>
      <c r="D611" s="71" t="s">
        <v>128</v>
      </c>
      <c r="E611" s="70" t="s">
        <v>153</v>
      </c>
      <c r="F611" s="72">
        <v>19040000</v>
      </c>
    </row>
    <row r="612" spans="1:6" x14ac:dyDescent="0.25">
      <c r="A612" s="67" t="s">
        <v>776</v>
      </c>
      <c r="B612" s="70" t="s">
        <v>580</v>
      </c>
      <c r="C612" s="71" t="s">
        <v>757</v>
      </c>
      <c r="D612" s="71" t="s">
        <v>13</v>
      </c>
      <c r="E612" s="70" t="s">
        <v>116</v>
      </c>
      <c r="F612" s="72">
        <v>8390000</v>
      </c>
    </row>
    <row r="613" spans="1:6" x14ac:dyDescent="0.25">
      <c r="A613" s="67" t="s">
        <v>777</v>
      </c>
      <c r="B613" s="70" t="s">
        <v>580</v>
      </c>
      <c r="C613" s="71" t="s">
        <v>757</v>
      </c>
      <c r="D613" s="71" t="s">
        <v>677</v>
      </c>
      <c r="E613" s="70" t="s">
        <v>122</v>
      </c>
      <c r="F613" s="72">
        <v>16210000</v>
      </c>
    </row>
    <row r="614" spans="1:6" x14ac:dyDescent="0.25">
      <c r="A614" s="67" t="s">
        <v>778</v>
      </c>
      <c r="B614" s="70" t="s">
        <v>580</v>
      </c>
      <c r="C614" s="71" t="s">
        <v>757</v>
      </c>
      <c r="D614" s="71" t="s">
        <v>13</v>
      </c>
      <c r="E614" s="70" t="s">
        <v>122</v>
      </c>
      <c r="F614" s="72">
        <v>7640000</v>
      </c>
    </row>
    <row r="615" spans="1:6" x14ac:dyDescent="0.25">
      <c r="A615" s="67" t="s">
        <v>779</v>
      </c>
      <c r="B615" s="70" t="s">
        <v>580</v>
      </c>
      <c r="C615" s="71" t="s">
        <v>757</v>
      </c>
      <c r="D615" s="71" t="s">
        <v>13</v>
      </c>
      <c r="E615" s="70" t="s">
        <v>122</v>
      </c>
      <c r="F615" s="72">
        <v>19520000</v>
      </c>
    </row>
    <row r="616" spans="1:6" x14ac:dyDescent="0.25">
      <c r="A616" s="67" t="s">
        <v>780</v>
      </c>
      <c r="B616" s="70" t="s">
        <v>580</v>
      </c>
      <c r="C616" s="71" t="s">
        <v>757</v>
      </c>
      <c r="D616" s="71" t="s">
        <v>13</v>
      </c>
      <c r="E616" s="70" t="s">
        <v>122</v>
      </c>
      <c r="F616" s="72">
        <v>21540000</v>
      </c>
    </row>
    <row r="617" spans="1:6" x14ac:dyDescent="0.25">
      <c r="A617" s="67" t="s">
        <v>781</v>
      </c>
      <c r="B617" s="70" t="s">
        <v>580</v>
      </c>
      <c r="C617" s="71" t="s">
        <v>757</v>
      </c>
      <c r="D617" s="71" t="s">
        <v>13</v>
      </c>
      <c r="E617" s="70" t="s">
        <v>122</v>
      </c>
      <c r="F617" s="72">
        <v>34830000</v>
      </c>
    </row>
    <row r="618" spans="1:6" x14ac:dyDescent="0.25">
      <c r="A618" s="67" t="s">
        <v>782</v>
      </c>
      <c r="B618" s="70" t="s">
        <v>580</v>
      </c>
      <c r="C618" s="71" t="s">
        <v>757</v>
      </c>
      <c r="D618" s="71" t="s">
        <v>108</v>
      </c>
      <c r="E618" s="70" t="s">
        <v>131</v>
      </c>
      <c r="F618" s="72">
        <v>18880000</v>
      </c>
    </row>
    <row r="619" spans="1:6" x14ac:dyDescent="0.25">
      <c r="A619" s="67" t="s">
        <v>783</v>
      </c>
      <c r="B619" s="70" t="s">
        <v>580</v>
      </c>
      <c r="C619" s="71" t="s">
        <v>757</v>
      </c>
      <c r="D619" s="71" t="s">
        <v>101</v>
      </c>
      <c r="E619" s="70" t="s">
        <v>131</v>
      </c>
      <c r="F619" s="72">
        <v>23380000</v>
      </c>
    </row>
    <row r="620" spans="1:6" x14ac:dyDescent="0.25">
      <c r="A620" s="67" t="s">
        <v>784</v>
      </c>
      <c r="B620" s="70" t="s">
        <v>580</v>
      </c>
      <c r="C620" s="71" t="s">
        <v>785</v>
      </c>
      <c r="D620" s="71" t="s">
        <v>108</v>
      </c>
      <c r="E620" s="70" t="s">
        <v>96</v>
      </c>
      <c r="F620" s="72">
        <v>21460000</v>
      </c>
    </row>
    <row r="621" spans="1:6" x14ac:dyDescent="0.25">
      <c r="A621" s="67" t="s">
        <v>786</v>
      </c>
      <c r="B621" s="70" t="s">
        <v>580</v>
      </c>
      <c r="C621" s="71" t="s">
        <v>785</v>
      </c>
      <c r="D621" s="71" t="s">
        <v>13</v>
      </c>
      <c r="E621" s="70" t="s">
        <v>96</v>
      </c>
      <c r="F621" s="72">
        <v>13450000</v>
      </c>
    </row>
    <row r="622" spans="1:6" x14ac:dyDescent="0.25">
      <c r="A622" s="67" t="s">
        <v>787</v>
      </c>
      <c r="B622" s="70" t="s">
        <v>580</v>
      </c>
      <c r="C622" s="71" t="s">
        <v>785</v>
      </c>
      <c r="D622" s="71" t="s">
        <v>13</v>
      </c>
      <c r="E622" s="70" t="s">
        <v>96</v>
      </c>
      <c r="F622" s="72">
        <v>14400000</v>
      </c>
    </row>
    <row r="623" spans="1:6" x14ac:dyDescent="0.25">
      <c r="A623" s="67" t="s">
        <v>788</v>
      </c>
      <c r="B623" s="70" t="s">
        <v>580</v>
      </c>
      <c r="C623" s="71" t="s">
        <v>785</v>
      </c>
      <c r="D623" s="71" t="s">
        <v>13</v>
      </c>
      <c r="E623" s="70" t="s">
        <v>96</v>
      </c>
      <c r="F623" s="72">
        <v>22680000</v>
      </c>
    </row>
    <row r="624" spans="1:6" x14ac:dyDescent="0.25">
      <c r="A624" s="67" t="s">
        <v>789</v>
      </c>
      <c r="B624" s="70" t="s">
        <v>580</v>
      </c>
      <c r="C624" s="71" t="s">
        <v>785</v>
      </c>
      <c r="D624" s="71" t="s">
        <v>13</v>
      </c>
      <c r="E624" s="70" t="s">
        <v>96</v>
      </c>
      <c r="F624" s="72">
        <v>16300000</v>
      </c>
    </row>
    <row r="625" spans="1:6" x14ac:dyDescent="0.25">
      <c r="A625" s="67" t="s">
        <v>790</v>
      </c>
      <c r="B625" s="70" t="s">
        <v>580</v>
      </c>
      <c r="C625" s="71" t="s">
        <v>785</v>
      </c>
      <c r="D625" s="71" t="s">
        <v>13</v>
      </c>
      <c r="E625" s="70" t="s">
        <v>96</v>
      </c>
      <c r="F625" s="72">
        <v>10140000</v>
      </c>
    </row>
    <row r="626" spans="1:6" x14ac:dyDescent="0.25">
      <c r="A626" s="67" t="s">
        <v>791</v>
      </c>
      <c r="B626" s="70" t="s">
        <v>580</v>
      </c>
      <c r="C626" s="71" t="s">
        <v>785</v>
      </c>
      <c r="D626" s="71" t="s">
        <v>792</v>
      </c>
      <c r="E626" s="70" t="s">
        <v>96</v>
      </c>
      <c r="F626" s="72">
        <v>14990000</v>
      </c>
    </row>
    <row r="627" spans="1:6" x14ac:dyDescent="0.25">
      <c r="A627" s="67" t="s">
        <v>793</v>
      </c>
      <c r="B627" s="70" t="s">
        <v>580</v>
      </c>
      <c r="C627" s="71" t="s">
        <v>785</v>
      </c>
      <c r="D627" s="71" t="s">
        <v>162</v>
      </c>
      <c r="E627" s="70" t="s">
        <v>96</v>
      </c>
      <c r="F627" s="72">
        <v>12260000</v>
      </c>
    </row>
    <row r="628" spans="1:6" x14ac:dyDescent="0.25">
      <c r="A628" s="67" t="s">
        <v>794</v>
      </c>
      <c r="B628" s="70" t="s">
        <v>580</v>
      </c>
      <c r="C628" s="71" t="s">
        <v>785</v>
      </c>
      <c r="D628" s="71" t="s">
        <v>13</v>
      </c>
      <c r="E628" s="70" t="s">
        <v>213</v>
      </c>
      <c r="F628" s="72">
        <v>11240000</v>
      </c>
    </row>
    <row r="629" spans="1:6" x14ac:dyDescent="0.25">
      <c r="A629" s="67" t="s">
        <v>795</v>
      </c>
      <c r="B629" s="70" t="s">
        <v>580</v>
      </c>
      <c r="C629" s="71" t="s">
        <v>785</v>
      </c>
      <c r="D629" s="71" t="s">
        <v>367</v>
      </c>
      <c r="E629" s="70" t="s">
        <v>109</v>
      </c>
      <c r="F629" s="72">
        <v>18770000</v>
      </c>
    </row>
    <row r="630" spans="1:6" x14ac:dyDescent="0.25">
      <c r="A630" s="67" t="s">
        <v>796</v>
      </c>
      <c r="B630" s="70" t="s">
        <v>580</v>
      </c>
      <c r="C630" s="71" t="s">
        <v>785</v>
      </c>
      <c r="D630" s="71" t="s">
        <v>13</v>
      </c>
      <c r="E630" s="70" t="s">
        <v>109</v>
      </c>
      <c r="F630" s="72">
        <v>23000000</v>
      </c>
    </row>
    <row r="631" spans="1:6" x14ac:dyDescent="0.25">
      <c r="A631" s="67" t="s">
        <v>797</v>
      </c>
      <c r="B631" s="70" t="s">
        <v>580</v>
      </c>
      <c r="C631" s="71" t="s">
        <v>785</v>
      </c>
      <c r="D631" s="71" t="s">
        <v>252</v>
      </c>
      <c r="E631" s="70" t="s">
        <v>109</v>
      </c>
      <c r="F631" s="72">
        <v>30100000</v>
      </c>
    </row>
    <row r="632" spans="1:6" x14ac:dyDescent="0.25">
      <c r="A632" s="67" t="s">
        <v>798</v>
      </c>
      <c r="B632" s="70" t="s">
        <v>580</v>
      </c>
      <c r="C632" s="71" t="s">
        <v>785</v>
      </c>
      <c r="D632" s="71" t="s">
        <v>13</v>
      </c>
      <c r="E632" s="70" t="s">
        <v>153</v>
      </c>
      <c r="F632" s="72">
        <v>26400000</v>
      </c>
    </row>
    <row r="633" spans="1:6" x14ac:dyDescent="0.25">
      <c r="A633" s="67" t="s">
        <v>799</v>
      </c>
      <c r="B633" s="70" t="s">
        <v>580</v>
      </c>
      <c r="C633" s="71" t="s">
        <v>785</v>
      </c>
      <c r="D633" s="71" t="s">
        <v>13</v>
      </c>
      <c r="E633" s="70" t="s">
        <v>153</v>
      </c>
      <c r="F633" s="72">
        <v>27070000</v>
      </c>
    </row>
    <row r="634" spans="1:6" x14ac:dyDescent="0.25">
      <c r="A634" s="67" t="s">
        <v>800</v>
      </c>
      <c r="B634" s="70" t="s">
        <v>580</v>
      </c>
      <c r="C634" s="71" t="s">
        <v>785</v>
      </c>
      <c r="D634" s="71" t="s">
        <v>367</v>
      </c>
      <c r="E634" s="70" t="s">
        <v>116</v>
      </c>
      <c r="F634" s="72">
        <v>16090000</v>
      </c>
    </row>
    <row r="635" spans="1:6" x14ac:dyDescent="0.25">
      <c r="A635" s="67" t="s">
        <v>801</v>
      </c>
      <c r="B635" s="70" t="s">
        <v>580</v>
      </c>
      <c r="C635" s="71" t="s">
        <v>785</v>
      </c>
      <c r="D635" s="71" t="s">
        <v>13</v>
      </c>
      <c r="E635" s="70" t="s">
        <v>116</v>
      </c>
      <c r="F635" s="72">
        <v>23160000</v>
      </c>
    </row>
    <row r="636" spans="1:6" x14ac:dyDescent="0.25">
      <c r="A636" s="67" t="s">
        <v>802</v>
      </c>
      <c r="B636" s="70" t="s">
        <v>580</v>
      </c>
      <c r="C636" s="71" t="s">
        <v>785</v>
      </c>
      <c r="D636" s="71" t="s">
        <v>164</v>
      </c>
      <c r="E636" s="70" t="s">
        <v>122</v>
      </c>
      <c r="F636" s="72">
        <v>20170000</v>
      </c>
    </row>
    <row r="637" spans="1:6" x14ac:dyDescent="0.25">
      <c r="A637" s="67" t="s">
        <v>803</v>
      </c>
      <c r="B637" s="70" t="s">
        <v>580</v>
      </c>
      <c r="C637" s="71" t="s">
        <v>785</v>
      </c>
      <c r="D637" s="71" t="s">
        <v>13</v>
      </c>
      <c r="E637" s="70" t="s">
        <v>122</v>
      </c>
      <c r="F637" s="72">
        <v>22850000</v>
      </c>
    </row>
    <row r="638" spans="1:6" x14ac:dyDescent="0.25">
      <c r="A638" s="67" t="s">
        <v>804</v>
      </c>
      <c r="B638" s="70" t="s">
        <v>580</v>
      </c>
      <c r="C638" s="71" t="s">
        <v>785</v>
      </c>
      <c r="D638" s="71" t="s">
        <v>13</v>
      </c>
      <c r="E638" s="70" t="s">
        <v>122</v>
      </c>
      <c r="F638" s="72">
        <v>10550000</v>
      </c>
    </row>
    <row r="639" spans="1:6" x14ac:dyDescent="0.25">
      <c r="A639" s="67" t="s">
        <v>805</v>
      </c>
      <c r="B639" s="70" t="s">
        <v>580</v>
      </c>
      <c r="C639" s="71" t="s">
        <v>785</v>
      </c>
      <c r="D639" s="71" t="s">
        <v>13</v>
      </c>
      <c r="E639" s="70" t="s">
        <v>122</v>
      </c>
      <c r="F639" s="72">
        <v>15450000</v>
      </c>
    </row>
    <row r="640" spans="1:6" x14ac:dyDescent="0.25">
      <c r="A640" s="67" t="s">
        <v>690</v>
      </c>
      <c r="B640" s="70" t="s">
        <v>580</v>
      </c>
      <c r="C640" s="71" t="s">
        <v>785</v>
      </c>
      <c r="D640" s="71" t="s">
        <v>13</v>
      </c>
      <c r="E640" s="70" t="s">
        <v>122</v>
      </c>
      <c r="F640" s="72">
        <v>24980000</v>
      </c>
    </row>
    <row r="641" spans="1:6" x14ac:dyDescent="0.25">
      <c r="A641" s="67" t="s">
        <v>806</v>
      </c>
      <c r="B641" s="70" t="s">
        <v>580</v>
      </c>
      <c r="C641" s="71" t="s">
        <v>785</v>
      </c>
      <c r="D641" s="71" t="s">
        <v>13</v>
      </c>
      <c r="E641" s="70" t="s">
        <v>122</v>
      </c>
      <c r="F641" s="72">
        <v>22230000</v>
      </c>
    </row>
    <row r="642" spans="1:6" x14ac:dyDescent="0.25">
      <c r="A642" s="67" t="s">
        <v>807</v>
      </c>
      <c r="B642" s="70" t="s">
        <v>580</v>
      </c>
      <c r="C642" s="71" t="s">
        <v>785</v>
      </c>
      <c r="D642" s="71" t="s">
        <v>13</v>
      </c>
      <c r="E642" s="70" t="s">
        <v>122</v>
      </c>
      <c r="F642" s="72">
        <v>15920000</v>
      </c>
    </row>
    <row r="643" spans="1:6" x14ac:dyDescent="0.25">
      <c r="A643" s="67" t="s">
        <v>808</v>
      </c>
      <c r="B643" s="70" t="s">
        <v>580</v>
      </c>
      <c r="C643" s="71" t="s">
        <v>785</v>
      </c>
      <c r="D643" s="71" t="s">
        <v>13</v>
      </c>
      <c r="E643" s="70" t="s">
        <v>129</v>
      </c>
      <c r="F643" s="72">
        <v>2760000</v>
      </c>
    </row>
    <row r="644" spans="1:6" x14ac:dyDescent="0.25">
      <c r="A644" s="67" t="s">
        <v>809</v>
      </c>
      <c r="B644" s="70" t="s">
        <v>580</v>
      </c>
      <c r="C644" s="71" t="s">
        <v>785</v>
      </c>
      <c r="D644" s="71" t="s">
        <v>13</v>
      </c>
      <c r="E644" s="70" t="s">
        <v>131</v>
      </c>
      <c r="F644" s="72">
        <v>22130000</v>
      </c>
    </row>
    <row r="645" spans="1:6" x14ac:dyDescent="0.25">
      <c r="A645" s="67" t="s">
        <v>810</v>
      </c>
      <c r="B645" s="70" t="s">
        <v>580</v>
      </c>
      <c r="C645" s="71" t="s">
        <v>785</v>
      </c>
      <c r="D645" s="71" t="s">
        <v>133</v>
      </c>
      <c r="E645" s="70" t="s">
        <v>131</v>
      </c>
      <c r="F645" s="72">
        <v>36370000</v>
      </c>
    </row>
    <row r="646" spans="1:6" x14ac:dyDescent="0.25">
      <c r="A646" s="67" t="s">
        <v>811</v>
      </c>
      <c r="B646" s="70" t="s">
        <v>580</v>
      </c>
      <c r="C646" s="71" t="s">
        <v>812</v>
      </c>
      <c r="D646" s="71" t="s">
        <v>164</v>
      </c>
      <c r="E646" s="70" t="s">
        <v>96</v>
      </c>
      <c r="F646" s="72">
        <v>15400000</v>
      </c>
    </row>
    <row r="647" spans="1:6" x14ac:dyDescent="0.25">
      <c r="A647" s="67" t="s">
        <v>813</v>
      </c>
      <c r="B647" s="70" t="s">
        <v>580</v>
      </c>
      <c r="C647" s="71" t="s">
        <v>812</v>
      </c>
      <c r="D647" s="71" t="s">
        <v>13</v>
      </c>
      <c r="E647" s="70" t="s">
        <v>96</v>
      </c>
      <c r="F647" s="72">
        <v>21440000</v>
      </c>
    </row>
    <row r="648" spans="1:6" x14ac:dyDescent="0.25">
      <c r="A648" s="67" t="s">
        <v>814</v>
      </c>
      <c r="B648" s="70" t="s">
        <v>580</v>
      </c>
      <c r="C648" s="71" t="s">
        <v>812</v>
      </c>
      <c r="D648" s="71" t="s">
        <v>13</v>
      </c>
      <c r="E648" s="70" t="s">
        <v>96</v>
      </c>
      <c r="F648" s="72">
        <v>20640000</v>
      </c>
    </row>
    <row r="649" spans="1:6" x14ac:dyDescent="0.25">
      <c r="A649" s="67" t="s">
        <v>815</v>
      </c>
      <c r="B649" s="70" t="s">
        <v>580</v>
      </c>
      <c r="C649" s="71" t="s">
        <v>812</v>
      </c>
      <c r="D649" s="71" t="s">
        <v>13</v>
      </c>
      <c r="E649" s="70" t="s">
        <v>96</v>
      </c>
      <c r="F649" s="72">
        <v>17580000</v>
      </c>
    </row>
    <row r="650" spans="1:6" x14ac:dyDescent="0.25">
      <c r="A650" s="67" t="s">
        <v>816</v>
      </c>
      <c r="B650" s="70" t="s">
        <v>580</v>
      </c>
      <c r="C650" s="71" t="s">
        <v>812</v>
      </c>
      <c r="D650" s="71" t="s">
        <v>13</v>
      </c>
      <c r="E650" s="70" t="s">
        <v>96</v>
      </c>
      <c r="F650" s="72">
        <v>21140000</v>
      </c>
    </row>
    <row r="651" spans="1:6" x14ac:dyDescent="0.25">
      <c r="A651" s="67" t="s">
        <v>817</v>
      </c>
      <c r="B651" s="70" t="s">
        <v>580</v>
      </c>
      <c r="C651" s="71" t="s">
        <v>812</v>
      </c>
      <c r="D651" s="71" t="s">
        <v>13</v>
      </c>
      <c r="E651" s="70" t="s">
        <v>96</v>
      </c>
      <c r="F651" s="72">
        <v>26780000</v>
      </c>
    </row>
    <row r="652" spans="1:6" x14ac:dyDescent="0.25">
      <c r="A652" s="67" t="s">
        <v>818</v>
      </c>
      <c r="B652" s="70" t="s">
        <v>580</v>
      </c>
      <c r="C652" s="71" t="s">
        <v>812</v>
      </c>
      <c r="D652" s="71" t="s">
        <v>13</v>
      </c>
      <c r="E652" s="70" t="s">
        <v>96</v>
      </c>
      <c r="F652" s="72">
        <v>7810000</v>
      </c>
    </row>
    <row r="653" spans="1:6" x14ac:dyDescent="0.25">
      <c r="A653" s="67" t="s">
        <v>819</v>
      </c>
      <c r="B653" s="70" t="s">
        <v>580</v>
      </c>
      <c r="C653" s="71" t="s">
        <v>812</v>
      </c>
      <c r="D653" s="71" t="s">
        <v>820</v>
      </c>
      <c r="E653" s="70" t="s">
        <v>96</v>
      </c>
      <c r="F653" s="72">
        <v>18870000</v>
      </c>
    </row>
    <row r="654" spans="1:6" x14ac:dyDescent="0.25">
      <c r="A654" s="67" t="s">
        <v>821</v>
      </c>
      <c r="B654" s="70" t="s">
        <v>580</v>
      </c>
      <c r="C654" s="71" t="s">
        <v>812</v>
      </c>
      <c r="D654" s="71" t="s">
        <v>133</v>
      </c>
      <c r="E654" s="70" t="s">
        <v>96</v>
      </c>
      <c r="F654" s="72">
        <v>6000000</v>
      </c>
    </row>
    <row r="655" spans="1:6" x14ac:dyDescent="0.25">
      <c r="A655" s="67" t="s">
        <v>822</v>
      </c>
      <c r="B655" s="70" t="s">
        <v>580</v>
      </c>
      <c r="C655" s="71" t="s">
        <v>812</v>
      </c>
      <c r="D655" s="71" t="s">
        <v>21</v>
      </c>
      <c r="E655" s="70" t="s">
        <v>96</v>
      </c>
      <c r="F655" s="72">
        <v>25630000</v>
      </c>
    </row>
    <row r="656" spans="1:6" x14ac:dyDescent="0.25">
      <c r="A656" s="67" t="s">
        <v>823</v>
      </c>
      <c r="B656" s="70" t="s">
        <v>580</v>
      </c>
      <c r="C656" s="71" t="s">
        <v>812</v>
      </c>
      <c r="D656" s="71" t="s">
        <v>13</v>
      </c>
      <c r="E656" s="70" t="s">
        <v>109</v>
      </c>
      <c r="F656" s="72">
        <v>24240000</v>
      </c>
    </row>
    <row r="657" spans="1:6" x14ac:dyDescent="0.25">
      <c r="A657" s="67" t="s">
        <v>824</v>
      </c>
      <c r="B657" s="70" t="s">
        <v>580</v>
      </c>
      <c r="C657" s="71" t="s">
        <v>812</v>
      </c>
      <c r="D657" s="71" t="s">
        <v>13</v>
      </c>
      <c r="E657" s="70" t="s">
        <v>109</v>
      </c>
      <c r="F657" s="72">
        <v>21720000</v>
      </c>
    </row>
    <row r="658" spans="1:6" x14ac:dyDescent="0.25">
      <c r="A658" s="67" t="s">
        <v>825</v>
      </c>
      <c r="B658" s="70" t="s">
        <v>580</v>
      </c>
      <c r="C658" s="71" t="s">
        <v>812</v>
      </c>
      <c r="D658" s="71" t="s">
        <v>13</v>
      </c>
      <c r="E658" s="70" t="s">
        <v>109</v>
      </c>
      <c r="F658" s="72">
        <v>10530000</v>
      </c>
    </row>
    <row r="659" spans="1:6" x14ac:dyDescent="0.25">
      <c r="A659" s="67" t="s">
        <v>826</v>
      </c>
      <c r="B659" s="70" t="s">
        <v>580</v>
      </c>
      <c r="C659" s="71" t="s">
        <v>812</v>
      </c>
      <c r="D659" s="71" t="s">
        <v>630</v>
      </c>
      <c r="E659" s="70" t="s">
        <v>109</v>
      </c>
      <c r="F659" s="72">
        <v>14540000</v>
      </c>
    </row>
    <row r="660" spans="1:6" x14ac:dyDescent="0.25">
      <c r="A660" s="67" t="s">
        <v>827</v>
      </c>
      <c r="B660" s="70" t="s">
        <v>580</v>
      </c>
      <c r="C660" s="71" t="s">
        <v>812</v>
      </c>
      <c r="D660" s="71" t="s">
        <v>312</v>
      </c>
      <c r="E660" s="70" t="s">
        <v>221</v>
      </c>
      <c r="F660" s="72">
        <v>26370000</v>
      </c>
    </row>
    <row r="661" spans="1:6" x14ac:dyDescent="0.25">
      <c r="A661" s="67" t="s">
        <v>828</v>
      </c>
      <c r="B661" s="70" t="s">
        <v>580</v>
      </c>
      <c r="C661" s="71" t="s">
        <v>812</v>
      </c>
      <c r="D661" s="71" t="s">
        <v>13</v>
      </c>
      <c r="E661" s="70" t="s">
        <v>221</v>
      </c>
      <c r="F661" s="72">
        <v>20240000</v>
      </c>
    </row>
    <row r="662" spans="1:6" x14ac:dyDescent="0.25">
      <c r="A662" s="67" t="s">
        <v>829</v>
      </c>
      <c r="B662" s="70" t="s">
        <v>580</v>
      </c>
      <c r="C662" s="71" t="s">
        <v>812</v>
      </c>
      <c r="D662" s="71" t="s">
        <v>13</v>
      </c>
      <c r="E662" s="70" t="s">
        <v>153</v>
      </c>
      <c r="F662" s="72">
        <v>28810000</v>
      </c>
    </row>
    <row r="663" spans="1:6" x14ac:dyDescent="0.25">
      <c r="A663" s="67" t="s">
        <v>830</v>
      </c>
      <c r="B663" s="70" t="s">
        <v>580</v>
      </c>
      <c r="C663" s="71" t="s">
        <v>812</v>
      </c>
      <c r="D663" s="71" t="s">
        <v>831</v>
      </c>
      <c r="E663" s="70" t="s">
        <v>153</v>
      </c>
      <c r="F663" s="72">
        <v>20450000</v>
      </c>
    </row>
    <row r="664" spans="1:6" x14ac:dyDescent="0.25">
      <c r="A664" s="67" t="s">
        <v>832</v>
      </c>
      <c r="B664" s="70" t="s">
        <v>580</v>
      </c>
      <c r="C664" s="71" t="s">
        <v>812</v>
      </c>
      <c r="D664" s="71" t="s">
        <v>694</v>
      </c>
      <c r="E664" s="70" t="s">
        <v>153</v>
      </c>
      <c r="F664" s="72">
        <v>28140000</v>
      </c>
    </row>
    <row r="665" spans="1:6" x14ac:dyDescent="0.25">
      <c r="A665" s="67" t="s">
        <v>833</v>
      </c>
      <c r="B665" s="70" t="s">
        <v>580</v>
      </c>
      <c r="C665" s="71" t="s">
        <v>812</v>
      </c>
      <c r="D665" s="71" t="s">
        <v>13</v>
      </c>
      <c r="E665" s="70" t="s">
        <v>116</v>
      </c>
      <c r="F665" s="72">
        <v>13560000</v>
      </c>
    </row>
    <row r="666" spans="1:6" x14ac:dyDescent="0.25">
      <c r="A666" s="67" t="s">
        <v>834</v>
      </c>
      <c r="B666" s="70" t="s">
        <v>580</v>
      </c>
      <c r="C666" s="71" t="s">
        <v>812</v>
      </c>
      <c r="D666" s="71" t="s">
        <v>13</v>
      </c>
      <c r="E666" s="70" t="s">
        <v>116</v>
      </c>
      <c r="F666" s="72">
        <v>29400000</v>
      </c>
    </row>
    <row r="667" spans="1:6" x14ac:dyDescent="0.25">
      <c r="A667" s="67" t="s">
        <v>835</v>
      </c>
      <c r="B667" s="70" t="s">
        <v>580</v>
      </c>
      <c r="C667" s="71" t="s">
        <v>812</v>
      </c>
      <c r="D667" s="71" t="s">
        <v>13</v>
      </c>
      <c r="E667" s="70" t="s">
        <v>116</v>
      </c>
      <c r="F667" s="72">
        <v>4800000</v>
      </c>
    </row>
    <row r="668" spans="1:6" x14ac:dyDescent="0.25">
      <c r="A668" s="67" t="s">
        <v>836</v>
      </c>
      <c r="B668" s="70" t="s">
        <v>580</v>
      </c>
      <c r="C668" s="71" t="s">
        <v>812</v>
      </c>
      <c r="D668" s="71" t="s">
        <v>108</v>
      </c>
      <c r="E668" s="70" t="s">
        <v>122</v>
      </c>
      <c r="F668" s="72">
        <v>27140000</v>
      </c>
    </row>
    <row r="669" spans="1:6" x14ac:dyDescent="0.25">
      <c r="A669" s="67" t="s">
        <v>837</v>
      </c>
      <c r="B669" s="70" t="s">
        <v>580</v>
      </c>
      <c r="C669" s="71" t="s">
        <v>812</v>
      </c>
      <c r="D669" s="71" t="s">
        <v>367</v>
      </c>
      <c r="E669" s="70" t="s">
        <v>122</v>
      </c>
      <c r="F669" s="72">
        <v>15060000</v>
      </c>
    </row>
    <row r="670" spans="1:6" x14ac:dyDescent="0.25">
      <c r="A670" s="67" t="s">
        <v>838</v>
      </c>
      <c r="B670" s="70" t="s">
        <v>580</v>
      </c>
      <c r="C670" s="71" t="s">
        <v>812</v>
      </c>
      <c r="D670" s="71" t="s">
        <v>13</v>
      </c>
      <c r="E670" s="70" t="s">
        <v>122</v>
      </c>
      <c r="F670" s="72">
        <v>17410000</v>
      </c>
    </row>
    <row r="671" spans="1:6" x14ac:dyDescent="0.25">
      <c r="A671" s="67" t="s">
        <v>839</v>
      </c>
      <c r="B671" s="70" t="s">
        <v>580</v>
      </c>
      <c r="C671" s="71" t="s">
        <v>812</v>
      </c>
      <c r="D671" s="71" t="s">
        <v>13</v>
      </c>
      <c r="E671" s="70" t="s">
        <v>122</v>
      </c>
      <c r="F671" s="72">
        <v>23110000</v>
      </c>
    </row>
    <row r="672" spans="1:6" x14ac:dyDescent="0.25">
      <c r="A672" s="67" t="s">
        <v>840</v>
      </c>
      <c r="B672" s="70" t="s">
        <v>580</v>
      </c>
      <c r="C672" s="71" t="s">
        <v>812</v>
      </c>
      <c r="D672" s="71" t="s">
        <v>13</v>
      </c>
      <c r="E672" s="70" t="s">
        <v>122</v>
      </c>
      <c r="F672" s="72">
        <v>22240000</v>
      </c>
    </row>
    <row r="673" spans="1:6" x14ac:dyDescent="0.25">
      <c r="A673" s="67" t="s">
        <v>841</v>
      </c>
      <c r="B673" s="70" t="s">
        <v>580</v>
      </c>
      <c r="C673" s="71" t="s">
        <v>812</v>
      </c>
      <c r="D673" s="71" t="s">
        <v>13</v>
      </c>
      <c r="E673" s="70" t="s">
        <v>122</v>
      </c>
      <c r="F673" s="72">
        <v>1520000</v>
      </c>
    </row>
    <row r="674" spans="1:6" x14ac:dyDescent="0.25">
      <c r="A674" s="67" t="s">
        <v>842</v>
      </c>
      <c r="B674" s="70" t="s">
        <v>580</v>
      </c>
      <c r="C674" s="71" t="s">
        <v>812</v>
      </c>
      <c r="D674" s="71" t="s">
        <v>13</v>
      </c>
      <c r="E674" s="70" t="s">
        <v>129</v>
      </c>
      <c r="F674" s="72">
        <v>11510000</v>
      </c>
    </row>
    <row r="675" spans="1:6" x14ac:dyDescent="0.25">
      <c r="A675" s="67" t="s">
        <v>843</v>
      </c>
      <c r="B675" s="70" t="s">
        <v>580</v>
      </c>
      <c r="C675" s="71" t="s">
        <v>812</v>
      </c>
      <c r="D675" s="71" t="s">
        <v>13</v>
      </c>
      <c r="E675" s="70" t="s">
        <v>131</v>
      </c>
      <c r="F675" s="72">
        <v>33070000</v>
      </c>
    </row>
    <row r="676" spans="1:6" x14ac:dyDescent="0.25">
      <c r="A676" s="67" t="s">
        <v>844</v>
      </c>
      <c r="B676" s="70" t="s">
        <v>580</v>
      </c>
      <c r="C676" s="71" t="s">
        <v>812</v>
      </c>
      <c r="D676" s="71" t="s">
        <v>489</v>
      </c>
      <c r="E676" s="70" t="s">
        <v>131</v>
      </c>
      <c r="F676" s="72">
        <v>27580000</v>
      </c>
    </row>
    <row r="677" spans="1:6" x14ac:dyDescent="0.25">
      <c r="A677" s="67" t="s">
        <v>845</v>
      </c>
      <c r="B677" s="70" t="s">
        <v>580</v>
      </c>
      <c r="C677" s="71" t="s">
        <v>846</v>
      </c>
      <c r="D677" s="71" t="s">
        <v>847</v>
      </c>
      <c r="E677" s="70" t="s">
        <v>96</v>
      </c>
      <c r="F677" s="72">
        <v>23060000</v>
      </c>
    </row>
    <row r="678" spans="1:6" x14ac:dyDescent="0.25">
      <c r="A678" s="67" t="s">
        <v>848</v>
      </c>
      <c r="B678" s="70" t="s">
        <v>580</v>
      </c>
      <c r="C678" s="71" t="s">
        <v>846</v>
      </c>
      <c r="D678" s="71" t="s">
        <v>13</v>
      </c>
      <c r="E678" s="70" t="s">
        <v>96</v>
      </c>
      <c r="F678" s="72">
        <v>21300000</v>
      </c>
    </row>
    <row r="679" spans="1:6" x14ac:dyDescent="0.25">
      <c r="A679" s="67" t="s">
        <v>849</v>
      </c>
      <c r="B679" s="70" t="s">
        <v>580</v>
      </c>
      <c r="C679" s="71" t="s">
        <v>846</v>
      </c>
      <c r="D679" s="71" t="s">
        <v>13</v>
      </c>
      <c r="E679" s="70" t="s">
        <v>96</v>
      </c>
      <c r="F679" s="72">
        <v>16440000</v>
      </c>
    </row>
    <row r="680" spans="1:6" x14ac:dyDescent="0.25">
      <c r="A680" s="67" t="s">
        <v>850</v>
      </c>
      <c r="B680" s="70" t="s">
        <v>580</v>
      </c>
      <c r="C680" s="71" t="s">
        <v>846</v>
      </c>
      <c r="D680" s="71" t="s">
        <v>13</v>
      </c>
      <c r="E680" s="70" t="s">
        <v>96</v>
      </c>
      <c r="F680" s="72">
        <v>19470000</v>
      </c>
    </row>
    <row r="681" spans="1:6" x14ac:dyDescent="0.25">
      <c r="A681" s="67" t="s">
        <v>851</v>
      </c>
      <c r="B681" s="70" t="s">
        <v>580</v>
      </c>
      <c r="C681" s="71" t="s">
        <v>846</v>
      </c>
      <c r="D681" s="71" t="s">
        <v>423</v>
      </c>
      <c r="E681" s="70" t="s">
        <v>96</v>
      </c>
      <c r="F681" s="72">
        <v>14080000</v>
      </c>
    </row>
    <row r="682" spans="1:6" x14ac:dyDescent="0.25">
      <c r="A682" s="67" t="s">
        <v>852</v>
      </c>
      <c r="B682" s="70" t="s">
        <v>580</v>
      </c>
      <c r="C682" s="71" t="s">
        <v>846</v>
      </c>
      <c r="D682" s="71" t="s">
        <v>853</v>
      </c>
      <c r="E682" s="70" t="s">
        <v>96</v>
      </c>
      <c r="F682" s="72">
        <v>11760000</v>
      </c>
    </row>
    <row r="683" spans="1:6" x14ac:dyDescent="0.25">
      <c r="A683" s="67" t="s">
        <v>854</v>
      </c>
      <c r="B683" s="70" t="s">
        <v>580</v>
      </c>
      <c r="C683" s="71" t="s">
        <v>846</v>
      </c>
      <c r="D683" s="71" t="s">
        <v>694</v>
      </c>
      <c r="E683" s="70" t="s">
        <v>96</v>
      </c>
      <c r="F683" s="72">
        <v>7080000</v>
      </c>
    </row>
    <row r="684" spans="1:6" x14ac:dyDescent="0.25">
      <c r="A684" s="67" t="s">
        <v>855</v>
      </c>
      <c r="B684" s="70" t="s">
        <v>580</v>
      </c>
      <c r="C684" s="71" t="s">
        <v>846</v>
      </c>
      <c r="D684" s="71" t="s">
        <v>162</v>
      </c>
      <c r="E684" s="70" t="s">
        <v>213</v>
      </c>
      <c r="F684" s="72">
        <v>16100000</v>
      </c>
    </row>
    <row r="685" spans="1:6" x14ac:dyDescent="0.25">
      <c r="A685" s="67" t="s">
        <v>856</v>
      </c>
      <c r="B685" s="70" t="s">
        <v>580</v>
      </c>
      <c r="C685" s="71" t="s">
        <v>846</v>
      </c>
      <c r="D685" s="71" t="s">
        <v>367</v>
      </c>
      <c r="E685" s="70" t="s">
        <v>109</v>
      </c>
      <c r="F685" s="72">
        <v>29040000</v>
      </c>
    </row>
    <row r="686" spans="1:6" x14ac:dyDescent="0.25">
      <c r="A686" s="67" t="s">
        <v>857</v>
      </c>
      <c r="B686" s="70" t="s">
        <v>580</v>
      </c>
      <c r="C686" s="71" t="s">
        <v>846</v>
      </c>
      <c r="D686" s="71" t="s">
        <v>367</v>
      </c>
      <c r="E686" s="70" t="s">
        <v>109</v>
      </c>
      <c r="F686" s="72">
        <v>13150000</v>
      </c>
    </row>
    <row r="687" spans="1:6" x14ac:dyDescent="0.25">
      <c r="A687" s="67" t="s">
        <v>858</v>
      </c>
      <c r="B687" s="70" t="s">
        <v>580</v>
      </c>
      <c r="C687" s="71" t="s">
        <v>846</v>
      </c>
      <c r="D687" s="71" t="s">
        <v>367</v>
      </c>
      <c r="E687" s="70" t="s">
        <v>109</v>
      </c>
      <c r="F687" s="72">
        <v>34690000</v>
      </c>
    </row>
    <row r="688" spans="1:6" x14ac:dyDescent="0.25">
      <c r="A688" s="67" t="s">
        <v>859</v>
      </c>
      <c r="B688" s="70" t="s">
        <v>580</v>
      </c>
      <c r="C688" s="71" t="s">
        <v>846</v>
      </c>
      <c r="D688" s="71" t="s">
        <v>367</v>
      </c>
      <c r="E688" s="70" t="s">
        <v>109</v>
      </c>
      <c r="F688" s="72">
        <v>19070000</v>
      </c>
    </row>
    <row r="689" spans="1:6" x14ac:dyDescent="0.25">
      <c r="A689" s="67" t="s">
        <v>860</v>
      </c>
      <c r="B689" s="70" t="s">
        <v>580</v>
      </c>
      <c r="C689" s="71" t="s">
        <v>846</v>
      </c>
      <c r="D689" s="71" t="s">
        <v>489</v>
      </c>
      <c r="E689" s="70" t="s">
        <v>109</v>
      </c>
      <c r="F689" s="72">
        <v>33990000</v>
      </c>
    </row>
    <row r="690" spans="1:6" x14ac:dyDescent="0.25">
      <c r="A690" s="67" t="s">
        <v>861</v>
      </c>
      <c r="B690" s="70" t="s">
        <v>580</v>
      </c>
      <c r="C690" s="71" t="s">
        <v>846</v>
      </c>
      <c r="D690" s="71" t="s">
        <v>25</v>
      </c>
      <c r="E690" s="70" t="s">
        <v>109</v>
      </c>
      <c r="F690" s="72">
        <v>22180000</v>
      </c>
    </row>
    <row r="691" spans="1:6" x14ac:dyDescent="0.25">
      <c r="A691" s="67" t="s">
        <v>862</v>
      </c>
      <c r="B691" s="70" t="s">
        <v>580</v>
      </c>
      <c r="C691" s="71" t="s">
        <v>846</v>
      </c>
      <c r="D691" s="71" t="s">
        <v>863</v>
      </c>
      <c r="E691" s="70" t="s">
        <v>109</v>
      </c>
      <c r="F691" s="72">
        <v>2590000</v>
      </c>
    </row>
    <row r="692" spans="1:6" x14ac:dyDescent="0.25">
      <c r="A692" s="67" t="s">
        <v>864</v>
      </c>
      <c r="B692" s="70" t="s">
        <v>580</v>
      </c>
      <c r="C692" s="71" t="s">
        <v>846</v>
      </c>
      <c r="D692" s="71" t="s">
        <v>162</v>
      </c>
      <c r="E692" s="70" t="s">
        <v>153</v>
      </c>
      <c r="F692" s="72">
        <v>25210000</v>
      </c>
    </row>
    <row r="693" spans="1:6" x14ac:dyDescent="0.25">
      <c r="A693" s="67" t="s">
        <v>865</v>
      </c>
      <c r="B693" s="70" t="s">
        <v>580</v>
      </c>
      <c r="C693" s="71" t="s">
        <v>846</v>
      </c>
      <c r="D693" s="71" t="s">
        <v>13</v>
      </c>
      <c r="E693" s="70" t="s">
        <v>116</v>
      </c>
      <c r="F693" s="72">
        <v>12590000</v>
      </c>
    </row>
    <row r="694" spans="1:6" x14ac:dyDescent="0.25">
      <c r="A694" s="67" t="s">
        <v>866</v>
      </c>
      <c r="B694" s="70" t="s">
        <v>580</v>
      </c>
      <c r="C694" s="71" t="s">
        <v>846</v>
      </c>
      <c r="D694" s="71" t="s">
        <v>489</v>
      </c>
      <c r="E694" s="70" t="s">
        <v>116</v>
      </c>
      <c r="F694" s="72">
        <v>19370000</v>
      </c>
    </row>
    <row r="695" spans="1:6" x14ac:dyDescent="0.25">
      <c r="A695" s="67" t="s">
        <v>867</v>
      </c>
      <c r="B695" s="70" t="s">
        <v>580</v>
      </c>
      <c r="C695" s="71" t="s">
        <v>846</v>
      </c>
      <c r="D695" s="71" t="s">
        <v>108</v>
      </c>
      <c r="E695" s="70" t="s">
        <v>122</v>
      </c>
      <c r="F695" s="72">
        <v>14570000</v>
      </c>
    </row>
    <row r="696" spans="1:6" x14ac:dyDescent="0.25">
      <c r="A696" s="67" t="s">
        <v>868</v>
      </c>
      <c r="B696" s="70" t="s">
        <v>580</v>
      </c>
      <c r="C696" s="71" t="s">
        <v>846</v>
      </c>
      <c r="D696" s="71" t="s">
        <v>108</v>
      </c>
      <c r="E696" s="70" t="s">
        <v>122</v>
      </c>
      <c r="F696" s="72">
        <v>23870000</v>
      </c>
    </row>
    <row r="697" spans="1:6" x14ac:dyDescent="0.25">
      <c r="A697" s="67" t="s">
        <v>869</v>
      </c>
      <c r="B697" s="70" t="s">
        <v>580</v>
      </c>
      <c r="C697" s="71" t="s">
        <v>846</v>
      </c>
      <c r="D697" s="71" t="s">
        <v>13</v>
      </c>
      <c r="E697" s="70" t="s">
        <v>122</v>
      </c>
      <c r="F697" s="72">
        <v>16690000</v>
      </c>
    </row>
    <row r="698" spans="1:6" x14ac:dyDescent="0.25">
      <c r="A698" s="67" t="s">
        <v>870</v>
      </c>
      <c r="B698" s="70" t="s">
        <v>580</v>
      </c>
      <c r="C698" s="71" t="s">
        <v>846</v>
      </c>
      <c r="D698" s="71" t="s">
        <v>13</v>
      </c>
      <c r="E698" s="70" t="s">
        <v>122</v>
      </c>
      <c r="F698" s="72">
        <v>22540000</v>
      </c>
    </row>
    <row r="699" spans="1:6" x14ac:dyDescent="0.25">
      <c r="A699" s="67" t="s">
        <v>871</v>
      </c>
      <c r="B699" s="70" t="s">
        <v>580</v>
      </c>
      <c r="C699" s="71" t="s">
        <v>846</v>
      </c>
      <c r="D699" s="71" t="s">
        <v>13</v>
      </c>
      <c r="E699" s="70" t="s">
        <v>122</v>
      </c>
      <c r="F699" s="72">
        <v>24110000</v>
      </c>
    </row>
    <row r="700" spans="1:6" x14ac:dyDescent="0.25">
      <c r="A700" s="67" t="s">
        <v>872</v>
      </c>
      <c r="B700" s="70" t="s">
        <v>580</v>
      </c>
      <c r="C700" s="71" t="s">
        <v>846</v>
      </c>
      <c r="D700" s="71" t="s">
        <v>13</v>
      </c>
      <c r="E700" s="70" t="s">
        <v>131</v>
      </c>
      <c r="F700" s="72">
        <v>19330000</v>
      </c>
    </row>
    <row r="701" spans="1:6" x14ac:dyDescent="0.25">
      <c r="A701" s="67" t="s">
        <v>873</v>
      </c>
      <c r="B701" s="70" t="s">
        <v>580</v>
      </c>
      <c r="C701" s="71" t="s">
        <v>874</v>
      </c>
      <c r="D701" s="71" t="s">
        <v>577</v>
      </c>
      <c r="E701" s="70" t="s">
        <v>96</v>
      </c>
      <c r="F701" s="72">
        <v>16710000</v>
      </c>
    </row>
    <row r="702" spans="1:6" x14ac:dyDescent="0.25">
      <c r="A702" s="67" t="s">
        <v>875</v>
      </c>
      <c r="B702" s="70" t="s">
        <v>580</v>
      </c>
      <c r="C702" s="71" t="s">
        <v>874</v>
      </c>
      <c r="D702" s="71" t="s">
        <v>577</v>
      </c>
      <c r="E702" s="70" t="s">
        <v>96</v>
      </c>
      <c r="F702" s="72">
        <v>16660000</v>
      </c>
    </row>
    <row r="703" spans="1:6" x14ac:dyDescent="0.25">
      <c r="A703" s="67" t="s">
        <v>876</v>
      </c>
      <c r="B703" s="70" t="s">
        <v>580</v>
      </c>
      <c r="C703" s="71" t="s">
        <v>874</v>
      </c>
      <c r="D703" s="71" t="s">
        <v>577</v>
      </c>
      <c r="E703" s="70" t="s">
        <v>96</v>
      </c>
      <c r="F703" s="72">
        <v>18550000</v>
      </c>
    </row>
    <row r="704" spans="1:6" x14ac:dyDescent="0.25">
      <c r="A704" s="67" t="s">
        <v>877</v>
      </c>
      <c r="B704" s="70" t="s">
        <v>580</v>
      </c>
      <c r="C704" s="71" t="s">
        <v>874</v>
      </c>
      <c r="D704" s="71" t="s">
        <v>164</v>
      </c>
      <c r="E704" s="70" t="s">
        <v>96</v>
      </c>
      <c r="F704" s="72">
        <v>9000000</v>
      </c>
    </row>
    <row r="705" spans="1:6" x14ac:dyDescent="0.25">
      <c r="A705" s="67" t="s">
        <v>878</v>
      </c>
      <c r="B705" s="70" t="s">
        <v>580</v>
      </c>
      <c r="C705" s="71" t="s">
        <v>874</v>
      </c>
      <c r="D705" s="71" t="s">
        <v>879</v>
      </c>
      <c r="E705" s="70" t="s">
        <v>96</v>
      </c>
      <c r="F705" s="72">
        <v>23790000</v>
      </c>
    </row>
    <row r="706" spans="1:6" x14ac:dyDescent="0.25">
      <c r="A706" s="67" t="s">
        <v>880</v>
      </c>
      <c r="B706" s="70" t="s">
        <v>580</v>
      </c>
      <c r="C706" s="71" t="s">
        <v>874</v>
      </c>
      <c r="D706" s="71" t="s">
        <v>312</v>
      </c>
      <c r="E706" s="70" t="s">
        <v>96</v>
      </c>
      <c r="F706" s="72">
        <v>8130000</v>
      </c>
    </row>
    <row r="707" spans="1:6" x14ac:dyDescent="0.25">
      <c r="A707" s="67" t="s">
        <v>881</v>
      </c>
      <c r="B707" s="70" t="s">
        <v>580</v>
      </c>
      <c r="C707" s="71" t="s">
        <v>874</v>
      </c>
      <c r="D707" s="71" t="s">
        <v>101</v>
      </c>
      <c r="E707" s="70" t="s">
        <v>96</v>
      </c>
      <c r="F707" s="72">
        <v>17090000</v>
      </c>
    </row>
    <row r="708" spans="1:6" x14ac:dyDescent="0.25">
      <c r="A708" s="67" t="s">
        <v>882</v>
      </c>
      <c r="B708" s="70" t="s">
        <v>580</v>
      </c>
      <c r="C708" s="71" t="s">
        <v>874</v>
      </c>
      <c r="D708" s="71" t="s">
        <v>162</v>
      </c>
      <c r="E708" s="70" t="s">
        <v>96</v>
      </c>
      <c r="F708" s="72">
        <v>28530000</v>
      </c>
    </row>
    <row r="709" spans="1:6" x14ac:dyDescent="0.25">
      <c r="A709" s="67" t="s">
        <v>883</v>
      </c>
      <c r="B709" s="70" t="s">
        <v>580</v>
      </c>
      <c r="C709" s="71" t="s">
        <v>874</v>
      </c>
      <c r="D709" s="71" t="s">
        <v>13</v>
      </c>
      <c r="E709" s="70" t="s">
        <v>109</v>
      </c>
      <c r="F709" s="72">
        <v>15520000</v>
      </c>
    </row>
    <row r="710" spans="1:6" x14ac:dyDescent="0.25">
      <c r="A710" s="67" t="s">
        <v>884</v>
      </c>
      <c r="B710" s="70" t="s">
        <v>580</v>
      </c>
      <c r="C710" s="71" t="s">
        <v>874</v>
      </c>
      <c r="D710" s="71" t="s">
        <v>683</v>
      </c>
      <c r="E710" s="70" t="s">
        <v>109</v>
      </c>
      <c r="F710" s="72">
        <v>28280000</v>
      </c>
    </row>
    <row r="711" spans="1:6" x14ac:dyDescent="0.25">
      <c r="A711" s="67" t="s">
        <v>885</v>
      </c>
      <c r="B711" s="70" t="s">
        <v>580</v>
      </c>
      <c r="C711" s="71" t="s">
        <v>874</v>
      </c>
      <c r="D711" s="71" t="s">
        <v>23</v>
      </c>
      <c r="E711" s="70" t="s">
        <v>153</v>
      </c>
      <c r="F711" s="72">
        <v>30880000</v>
      </c>
    </row>
    <row r="712" spans="1:6" x14ac:dyDescent="0.25">
      <c r="A712" s="67" t="s">
        <v>886</v>
      </c>
      <c r="B712" s="70" t="s">
        <v>580</v>
      </c>
      <c r="C712" s="71" t="s">
        <v>874</v>
      </c>
      <c r="D712" s="71" t="s">
        <v>630</v>
      </c>
      <c r="E712" s="70" t="s">
        <v>153</v>
      </c>
      <c r="F712" s="72">
        <v>31070000</v>
      </c>
    </row>
    <row r="713" spans="1:6" x14ac:dyDescent="0.25">
      <c r="A713" s="67" t="s">
        <v>887</v>
      </c>
      <c r="B713" s="70" t="s">
        <v>580</v>
      </c>
      <c r="C713" s="71" t="s">
        <v>874</v>
      </c>
      <c r="D713" s="71" t="s">
        <v>888</v>
      </c>
      <c r="E713" s="70" t="s">
        <v>153</v>
      </c>
      <c r="F713" s="72">
        <v>27320000</v>
      </c>
    </row>
    <row r="714" spans="1:6" x14ac:dyDescent="0.25">
      <c r="A714" s="67" t="s">
        <v>889</v>
      </c>
      <c r="B714" s="70" t="s">
        <v>580</v>
      </c>
      <c r="C714" s="71" t="s">
        <v>874</v>
      </c>
      <c r="D714" s="71" t="s">
        <v>367</v>
      </c>
      <c r="E714" s="70" t="s">
        <v>116</v>
      </c>
      <c r="F714" s="72">
        <v>11400000</v>
      </c>
    </row>
    <row r="715" spans="1:6" x14ac:dyDescent="0.25">
      <c r="A715" s="67" t="s">
        <v>890</v>
      </c>
      <c r="B715" s="70" t="s">
        <v>580</v>
      </c>
      <c r="C715" s="71" t="s">
        <v>874</v>
      </c>
      <c r="D715" s="71" t="s">
        <v>11</v>
      </c>
      <c r="E715" s="70" t="s">
        <v>116</v>
      </c>
      <c r="F715" s="72">
        <v>8010000</v>
      </c>
    </row>
    <row r="716" spans="1:6" x14ac:dyDescent="0.25">
      <c r="A716" s="67" t="s">
        <v>891</v>
      </c>
      <c r="B716" s="70" t="s">
        <v>580</v>
      </c>
      <c r="C716" s="71" t="s">
        <v>874</v>
      </c>
      <c r="D716" s="71" t="s">
        <v>312</v>
      </c>
      <c r="E716" s="70" t="s">
        <v>122</v>
      </c>
      <c r="F716" s="72">
        <v>26640000</v>
      </c>
    </row>
    <row r="717" spans="1:6" x14ac:dyDescent="0.25">
      <c r="A717" s="67" t="s">
        <v>892</v>
      </c>
      <c r="B717" s="70" t="s">
        <v>580</v>
      </c>
      <c r="C717" s="71" t="s">
        <v>874</v>
      </c>
      <c r="D717" s="71" t="s">
        <v>13</v>
      </c>
      <c r="E717" s="70" t="s">
        <v>122</v>
      </c>
      <c r="F717" s="72">
        <v>18440000</v>
      </c>
    </row>
    <row r="718" spans="1:6" x14ac:dyDescent="0.25">
      <c r="A718" s="67" t="s">
        <v>893</v>
      </c>
      <c r="B718" s="70" t="s">
        <v>580</v>
      </c>
      <c r="C718" s="71" t="s">
        <v>874</v>
      </c>
      <c r="D718" s="71" t="s">
        <v>13</v>
      </c>
      <c r="E718" s="70" t="s">
        <v>122</v>
      </c>
      <c r="F718" s="72">
        <v>25700000</v>
      </c>
    </row>
    <row r="719" spans="1:6" x14ac:dyDescent="0.25">
      <c r="A719" s="67" t="s">
        <v>894</v>
      </c>
      <c r="B719" s="70" t="s">
        <v>580</v>
      </c>
      <c r="C719" s="71" t="s">
        <v>874</v>
      </c>
      <c r="D719" s="71" t="s">
        <v>13</v>
      </c>
      <c r="E719" s="70" t="s">
        <v>122</v>
      </c>
      <c r="F719" s="72">
        <v>20110000</v>
      </c>
    </row>
    <row r="720" spans="1:6" x14ac:dyDescent="0.25">
      <c r="A720" s="67" t="s">
        <v>895</v>
      </c>
      <c r="B720" s="70" t="s">
        <v>580</v>
      </c>
      <c r="C720" s="71" t="s">
        <v>874</v>
      </c>
      <c r="D720" s="71" t="s">
        <v>13</v>
      </c>
      <c r="E720" s="70" t="s">
        <v>122</v>
      </c>
      <c r="F720" s="72">
        <v>11720000</v>
      </c>
    </row>
    <row r="721" spans="1:6" x14ac:dyDescent="0.25">
      <c r="A721" s="67" t="s">
        <v>896</v>
      </c>
      <c r="B721" s="70" t="s">
        <v>580</v>
      </c>
      <c r="C721" s="71" t="s">
        <v>874</v>
      </c>
      <c r="D721" s="71" t="s">
        <v>13</v>
      </c>
      <c r="E721" s="70" t="s">
        <v>122</v>
      </c>
      <c r="F721" s="72">
        <v>19870000</v>
      </c>
    </row>
    <row r="722" spans="1:6" x14ac:dyDescent="0.25">
      <c r="A722" s="67" t="s">
        <v>897</v>
      </c>
      <c r="B722" s="70" t="s">
        <v>580</v>
      </c>
      <c r="C722" s="71" t="s">
        <v>874</v>
      </c>
      <c r="D722" s="71" t="s">
        <v>489</v>
      </c>
      <c r="E722" s="70" t="s">
        <v>122</v>
      </c>
      <c r="F722" s="72">
        <v>21030000</v>
      </c>
    </row>
    <row r="723" spans="1:6" x14ac:dyDescent="0.25">
      <c r="A723" s="67" t="s">
        <v>898</v>
      </c>
      <c r="B723" s="70" t="s">
        <v>580</v>
      </c>
      <c r="C723" s="71" t="s">
        <v>874</v>
      </c>
      <c r="D723" s="71" t="s">
        <v>899</v>
      </c>
      <c r="E723" s="70" t="s">
        <v>129</v>
      </c>
      <c r="F723" s="72">
        <v>20330000</v>
      </c>
    </row>
    <row r="724" spans="1:6" x14ac:dyDescent="0.25">
      <c r="A724" s="67" t="s">
        <v>900</v>
      </c>
      <c r="B724" s="70" t="s">
        <v>580</v>
      </c>
      <c r="C724" s="71" t="s">
        <v>874</v>
      </c>
      <c r="D724" s="71" t="s">
        <v>13</v>
      </c>
      <c r="E724" s="70" t="s">
        <v>131</v>
      </c>
      <c r="F724" s="72">
        <v>26160000</v>
      </c>
    </row>
    <row r="725" spans="1:6" x14ac:dyDescent="0.25">
      <c r="A725" s="67" t="s">
        <v>901</v>
      </c>
      <c r="B725" s="70" t="s">
        <v>580</v>
      </c>
      <c r="C725" s="71" t="s">
        <v>874</v>
      </c>
      <c r="D725" s="71" t="s">
        <v>13</v>
      </c>
      <c r="E725" s="70" t="s">
        <v>131</v>
      </c>
      <c r="F725" s="72">
        <v>25230000</v>
      </c>
    </row>
    <row r="726" spans="1:6" x14ac:dyDescent="0.25">
      <c r="A726" s="67" t="s">
        <v>902</v>
      </c>
      <c r="B726" s="70" t="s">
        <v>580</v>
      </c>
      <c r="C726" s="71" t="s">
        <v>874</v>
      </c>
      <c r="D726" s="71" t="s">
        <v>13</v>
      </c>
      <c r="E726" s="70" t="s">
        <v>131</v>
      </c>
      <c r="F726" s="72">
        <v>33220000</v>
      </c>
    </row>
    <row r="727" spans="1:6" x14ac:dyDescent="0.25">
      <c r="A727" s="67" t="s">
        <v>903</v>
      </c>
      <c r="B727" s="70" t="s">
        <v>580</v>
      </c>
      <c r="C727" s="71" t="s">
        <v>874</v>
      </c>
      <c r="D727" s="71" t="s">
        <v>378</v>
      </c>
      <c r="E727" s="70" t="s">
        <v>131</v>
      </c>
      <c r="F727" s="72">
        <v>28450000</v>
      </c>
    </row>
    <row r="728" spans="1:6" x14ac:dyDescent="0.25">
      <c r="A728" s="67" t="s">
        <v>904</v>
      </c>
      <c r="B728" s="70" t="s">
        <v>580</v>
      </c>
      <c r="C728" s="71" t="s">
        <v>874</v>
      </c>
      <c r="D728" s="71" t="s">
        <v>133</v>
      </c>
      <c r="E728" s="70" t="s">
        <v>131</v>
      </c>
      <c r="F728" s="72">
        <v>24070000</v>
      </c>
    </row>
    <row r="729" spans="1:6" x14ac:dyDescent="0.25">
      <c r="A729" s="67" t="s">
        <v>905</v>
      </c>
      <c r="B729" s="70" t="s">
        <v>580</v>
      </c>
      <c r="C729" s="71" t="s">
        <v>906</v>
      </c>
      <c r="D729" s="71" t="s">
        <v>13</v>
      </c>
      <c r="E729" s="70" t="s">
        <v>96</v>
      </c>
      <c r="F729" s="72">
        <v>27190000</v>
      </c>
    </row>
    <row r="730" spans="1:6" x14ac:dyDescent="0.25">
      <c r="A730" s="67" t="s">
        <v>907</v>
      </c>
      <c r="B730" s="70" t="s">
        <v>580</v>
      </c>
      <c r="C730" s="71" t="s">
        <v>906</v>
      </c>
      <c r="D730" s="71" t="s">
        <v>13</v>
      </c>
      <c r="E730" s="70" t="s">
        <v>96</v>
      </c>
      <c r="F730" s="72">
        <v>28470000</v>
      </c>
    </row>
    <row r="731" spans="1:6" x14ac:dyDescent="0.25">
      <c r="A731" s="67" t="s">
        <v>908</v>
      </c>
      <c r="B731" s="70" t="s">
        <v>580</v>
      </c>
      <c r="C731" s="71" t="s">
        <v>906</v>
      </c>
      <c r="D731" s="71" t="s">
        <v>19</v>
      </c>
      <c r="E731" s="70" t="s">
        <v>96</v>
      </c>
      <c r="F731" s="72">
        <v>17180000</v>
      </c>
    </row>
    <row r="732" spans="1:6" x14ac:dyDescent="0.25">
      <c r="A732" s="67" t="s">
        <v>909</v>
      </c>
      <c r="B732" s="70" t="s">
        <v>580</v>
      </c>
      <c r="C732" s="71" t="s">
        <v>906</v>
      </c>
      <c r="D732" s="71" t="s">
        <v>21</v>
      </c>
      <c r="E732" s="70" t="s">
        <v>96</v>
      </c>
      <c r="F732" s="72">
        <v>17660000</v>
      </c>
    </row>
    <row r="733" spans="1:6" x14ac:dyDescent="0.25">
      <c r="A733" s="67" t="s">
        <v>910</v>
      </c>
      <c r="B733" s="70" t="s">
        <v>580</v>
      </c>
      <c r="C733" s="71" t="s">
        <v>906</v>
      </c>
      <c r="D733" s="71" t="s">
        <v>25</v>
      </c>
      <c r="E733" s="70" t="s">
        <v>96</v>
      </c>
      <c r="F733" s="72">
        <v>12340000</v>
      </c>
    </row>
    <row r="734" spans="1:6" x14ac:dyDescent="0.25">
      <c r="A734" s="67" t="s">
        <v>911</v>
      </c>
      <c r="B734" s="70" t="s">
        <v>580</v>
      </c>
      <c r="C734" s="71" t="s">
        <v>906</v>
      </c>
      <c r="D734" s="71" t="s">
        <v>367</v>
      </c>
      <c r="E734" s="70" t="s">
        <v>148</v>
      </c>
      <c r="F734" s="72">
        <v>27440000</v>
      </c>
    </row>
    <row r="735" spans="1:6" x14ac:dyDescent="0.25">
      <c r="A735" s="67" t="s">
        <v>912</v>
      </c>
      <c r="B735" s="70" t="s">
        <v>580</v>
      </c>
      <c r="C735" s="71" t="s">
        <v>906</v>
      </c>
      <c r="D735" s="71" t="s">
        <v>13</v>
      </c>
      <c r="E735" s="70" t="s">
        <v>213</v>
      </c>
      <c r="F735" s="72">
        <v>21370000</v>
      </c>
    </row>
    <row r="736" spans="1:6" x14ac:dyDescent="0.25">
      <c r="A736" s="67" t="s">
        <v>913</v>
      </c>
      <c r="B736" s="70" t="s">
        <v>580</v>
      </c>
      <c r="C736" s="71" t="s">
        <v>906</v>
      </c>
      <c r="D736" s="71" t="s">
        <v>13</v>
      </c>
      <c r="E736" s="70" t="s">
        <v>213</v>
      </c>
      <c r="F736" s="72">
        <v>10040000</v>
      </c>
    </row>
    <row r="737" spans="1:6" x14ac:dyDescent="0.25">
      <c r="A737" s="67" t="s">
        <v>914</v>
      </c>
      <c r="B737" s="70" t="s">
        <v>580</v>
      </c>
      <c r="C737" s="71" t="s">
        <v>906</v>
      </c>
      <c r="D737" s="71" t="s">
        <v>13</v>
      </c>
      <c r="E737" s="70" t="s">
        <v>109</v>
      </c>
      <c r="F737" s="72">
        <v>26390000</v>
      </c>
    </row>
    <row r="738" spans="1:6" x14ac:dyDescent="0.25">
      <c r="A738" s="67" t="s">
        <v>915</v>
      </c>
      <c r="B738" s="70" t="s">
        <v>580</v>
      </c>
      <c r="C738" s="71" t="s">
        <v>906</v>
      </c>
      <c r="D738" s="71" t="s">
        <v>13</v>
      </c>
      <c r="E738" s="70" t="s">
        <v>109</v>
      </c>
      <c r="F738" s="72">
        <v>31050000</v>
      </c>
    </row>
    <row r="739" spans="1:6" x14ac:dyDescent="0.25">
      <c r="A739" s="67" t="s">
        <v>916</v>
      </c>
      <c r="B739" s="70" t="s">
        <v>580</v>
      </c>
      <c r="C739" s="71" t="s">
        <v>906</v>
      </c>
      <c r="D739" s="71" t="s">
        <v>13</v>
      </c>
      <c r="E739" s="70" t="s">
        <v>109</v>
      </c>
      <c r="F739" s="72">
        <v>25450000</v>
      </c>
    </row>
    <row r="740" spans="1:6" x14ac:dyDescent="0.25">
      <c r="A740" s="67" t="s">
        <v>917</v>
      </c>
      <c r="B740" s="70" t="s">
        <v>580</v>
      </c>
      <c r="C740" s="71" t="s">
        <v>906</v>
      </c>
      <c r="D740" s="71" t="s">
        <v>99</v>
      </c>
      <c r="E740" s="70" t="s">
        <v>109</v>
      </c>
      <c r="F740" s="72">
        <v>25960000</v>
      </c>
    </row>
    <row r="741" spans="1:6" x14ac:dyDescent="0.25">
      <c r="A741" s="67" t="s">
        <v>918</v>
      </c>
      <c r="B741" s="70" t="s">
        <v>580</v>
      </c>
      <c r="C741" s="71" t="s">
        <v>906</v>
      </c>
      <c r="D741" s="71" t="s">
        <v>13</v>
      </c>
      <c r="E741" s="70" t="s">
        <v>153</v>
      </c>
      <c r="F741" s="72">
        <v>27040000</v>
      </c>
    </row>
    <row r="742" spans="1:6" x14ac:dyDescent="0.25">
      <c r="A742" s="67" t="s">
        <v>919</v>
      </c>
      <c r="B742" s="70" t="s">
        <v>580</v>
      </c>
      <c r="C742" s="71" t="s">
        <v>906</v>
      </c>
      <c r="D742" s="71" t="s">
        <v>230</v>
      </c>
      <c r="E742" s="70" t="s">
        <v>153</v>
      </c>
      <c r="F742" s="72">
        <v>22620000</v>
      </c>
    </row>
    <row r="743" spans="1:6" x14ac:dyDescent="0.25">
      <c r="A743" s="67" t="s">
        <v>920</v>
      </c>
      <c r="B743" s="70" t="s">
        <v>580</v>
      </c>
      <c r="C743" s="71" t="s">
        <v>906</v>
      </c>
      <c r="D743" s="71" t="s">
        <v>13</v>
      </c>
      <c r="E743" s="70" t="s">
        <v>116</v>
      </c>
      <c r="F743" s="72">
        <v>20820000</v>
      </c>
    </row>
    <row r="744" spans="1:6" x14ac:dyDescent="0.25">
      <c r="A744" s="67" t="s">
        <v>921</v>
      </c>
      <c r="B744" s="70" t="s">
        <v>580</v>
      </c>
      <c r="C744" s="71" t="s">
        <v>906</v>
      </c>
      <c r="D744" s="71" t="s">
        <v>13</v>
      </c>
      <c r="E744" s="70" t="s">
        <v>116</v>
      </c>
      <c r="F744" s="72">
        <v>16330000</v>
      </c>
    </row>
    <row r="745" spans="1:6" x14ac:dyDescent="0.25">
      <c r="A745" s="67" t="s">
        <v>922</v>
      </c>
      <c r="B745" s="70" t="s">
        <v>580</v>
      </c>
      <c r="C745" s="71" t="s">
        <v>906</v>
      </c>
      <c r="D745" s="71" t="s">
        <v>10</v>
      </c>
      <c r="E745" s="70" t="s">
        <v>122</v>
      </c>
      <c r="F745" s="72">
        <v>18510000</v>
      </c>
    </row>
    <row r="746" spans="1:6" x14ac:dyDescent="0.25">
      <c r="A746" s="67" t="s">
        <v>923</v>
      </c>
      <c r="B746" s="70" t="s">
        <v>580</v>
      </c>
      <c r="C746" s="71" t="s">
        <v>906</v>
      </c>
      <c r="D746" s="71" t="s">
        <v>13</v>
      </c>
      <c r="E746" s="70" t="s">
        <v>122</v>
      </c>
      <c r="F746" s="72">
        <v>29210000</v>
      </c>
    </row>
    <row r="747" spans="1:6" x14ac:dyDescent="0.25">
      <c r="A747" s="67" t="s">
        <v>924</v>
      </c>
      <c r="B747" s="70" t="s">
        <v>580</v>
      </c>
      <c r="C747" s="71" t="s">
        <v>906</v>
      </c>
      <c r="D747" s="71" t="s">
        <v>13</v>
      </c>
      <c r="E747" s="70" t="s">
        <v>122</v>
      </c>
      <c r="F747" s="72">
        <v>8460000</v>
      </c>
    </row>
    <row r="748" spans="1:6" x14ac:dyDescent="0.25">
      <c r="A748" s="67" t="s">
        <v>925</v>
      </c>
      <c r="B748" s="70" t="s">
        <v>580</v>
      </c>
      <c r="C748" s="71" t="s">
        <v>906</v>
      </c>
      <c r="D748" s="71" t="s">
        <v>13</v>
      </c>
      <c r="E748" s="70" t="s">
        <v>122</v>
      </c>
      <c r="F748" s="72">
        <v>20920000</v>
      </c>
    </row>
    <row r="749" spans="1:6" x14ac:dyDescent="0.25">
      <c r="A749" s="67" t="s">
        <v>926</v>
      </c>
      <c r="B749" s="70" t="s">
        <v>580</v>
      </c>
      <c r="C749" s="71" t="s">
        <v>906</v>
      </c>
      <c r="D749" s="71" t="s">
        <v>133</v>
      </c>
      <c r="E749" s="70" t="s">
        <v>122</v>
      </c>
      <c r="F749" s="72">
        <v>16900000</v>
      </c>
    </row>
    <row r="750" spans="1:6" x14ac:dyDescent="0.25">
      <c r="A750" s="67" t="s">
        <v>927</v>
      </c>
      <c r="B750" s="70" t="s">
        <v>580</v>
      </c>
      <c r="C750" s="71" t="s">
        <v>906</v>
      </c>
      <c r="D750" s="71" t="s">
        <v>13</v>
      </c>
      <c r="E750" s="70" t="s">
        <v>131</v>
      </c>
      <c r="F750" s="72">
        <v>25250000</v>
      </c>
    </row>
    <row r="751" spans="1:6" x14ac:dyDescent="0.25">
      <c r="A751" s="67" t="s">
        <v>928</v>
      </c>
      <c r="B751" s="70" t="s">
        <v>580</v>
      </c>
      <c r="C751" s="71" t="s">
        <v>906</v>
      </c>
      <c r="D751" s="71" t="s">
        <v>694</v>
      </c>
      <c r="E751" s="70" t="s">
        <v>131</v>
      </c>
      <c r="F751" s="72">
        <v>22940000</v>
      </c>
    </row>
    <row r="752" spans="1:6" x14ac:dyDescent="0.25">
      <c r="A752" s="67" t="s">
        <v>929</v>
      </c>
      <c r="B752" s="70" t="s">
        <v>580</v>
      </c>
      <c r="C752" s="71" t="s">
        <v>930</v>
      </c>
      <c r="D752" s="71" t="s">
        <v>13</v>
      </c>
      <c r="E752" s="70" t="s">
        <v>96</v>
      </c>
      <c r="F752" s="72">
        <v>17270000</v>
      </c>
    </row>
    <row r="753" spans="1:6" x14ac:dyDescent="0.25">
      <c r="A753" s="67" t="s">
        <v>931</v>
      </c>
      <c r="B753" s="70" t="s">
        <v>580</v>
      </c>
      <c r="C753" s="71" t="s">
        <v>930</v>
      </c>
      <c r="D753" s="71" t="s">
        <v>13</v>
      </c>
      <c r="E753" s="70" t="s">
        <v>96</v>
      </c>
      <c r="F753" s="72">
        <v>18880000</v>
      </c>
    </row>
    <row r="754" spans="1:6" x14ac:dyDescent="0.25">
      <c r="A754" s="67" t="s">
        <v>932</v>
      </c>
      <c r="B754" s="70" t="s">
        <v>580</v>
      </c>
      <c r="C754" s="71" t="s">
        <v>930</v>
      </c>
      <c r="D754" s="71" t="s">
        <v>18</v>
      </c>
      <c r="E754" s="70" t="s">
        <v>96</v>
      </c>
      <c r="F754" s="72">
        <v>15340000</v>
      </c>
    </row>
    <row r="755" spans="1:6" x14ac:dyDescent="0.25">
      <c r="A755" s="67" t="s">
        <v>933</v>
      </c>
      <c r="B755" s="70" t="s">
        <v>580</v>
      </c>
      <c r="C755" s="71" t="s">
        <v>930</v>
      </c>
      <c r="D755" s="71" t="s">
        <v>18</v>
      </c>
      <c r="E755" s="70" t="s">
        <v>96</v>
      </c>
      <c r="F755" s="72">
        <v>6490000</v>
      </c>
    </row>
    <row r="756" spans="1:6" x14ac:dyDescent="0.25">
      <c r="A756" s="67" t="s">
        <v>934</v>
      </c>
      <c r="B756" s="70" t="s">
        <v>580</v>
      </c>
      <c r="C756" s="71" t="s">
        <v>930</v>
      </c>
      <c r="D756" s="71" t="s">
        <v>133</v>
      </c>
      <c r="E756" s="70" t="s">
        <v>96</v>
      </c>
      <c r="F756" s="72">
        <v>22160000</v>
      </c>
    </row>
    <row r="757" spans="1:6" x14ac:dyDescent="0.25">
      <c r="A757" s="67" t="s">
        <v>935</v>
      </c>
      <c r="B757" s="70" t="s">
        <v>580</v>
      </c>
      <c r="C757" s="71" t="s">
        <v>930</v>
      </c>
      <c r="D757" s="71" t="s">
        <v>19</v>
      </c>
      <c r="E757" s="70" t="s">
        <v>96</v>
      </c>
      <c r="F757" s="72">
        <v>22700000</v>
      </c>
    </row>
    <row r="758" spans="1:6" x14ac:dyDescent="0.25">
      <c r="A758" s="67" t="s">
        <v>936</v>
      </c>
      <c r="B758" s="70" t="s">
        <v>580</v>
      </c>
      <c r="C758" s="71" t="s">
        <v>930</v>
      </c>
      <c r="D758" s="71" t="s">
        <v>937</v>
      </c>
      <c r="E758" s="70" t="s">
        <v>96</v>
      </c>
      <c r="F758" s="72">
        <v>18530000</v>
      </c>
    </row>
    <row r="759" spans="1:6" x14ac:dyDescent="0.25">
      <c r="A759" s="67" t="s">
        <v>938</v>
      </c>
      <c r="B759" s="70" t="s">
        <v>580</v>
      </c>
      <c r="C759" s="71" t="s">
        <v>930</v>
      </c>
      <c r="D759" s="71" t="s">
        <v>86</v>
      </c>
      <c r="E759" s="70" t="s">
        <v>96</v>
      </c>
      <c r="F759" s="72">
        <v>17500000</v>
      </c>
    </row>
    <row r="760" spans="1:6" x14ac:dyDescent="0.25">
      <c r="A760" s="67" t="s">
        <v>939</v>
      </c>
      <c r="B760" s="70" t="s">
        <v>580</v>
      </c>
      <c r="C760" s="71" t="s">
        <v>930</v>
      </c>
      <c r="D760" s="71" t="s">
        <v>13</v>
      </c>
      <c r="E760" s="70" t="s">
        <v>109</v>
      </c>
      <c r="F760" s="72">
        <v>20160000</v>
      </c>
    </row>
    <row r="761" spans="1:6" x14ac:dyDescent="0.25">
      <c r="A761" s="67" t="s">
        <v>940</v>
      </c>
      <c r="B761" s="70" t="s">
        <v>580</v>
      </c>
      <c r="C761" s="71" t="s">
        <v>930</v>
      </c>
      <c r="D761" s="71" t="s">
        <v>219</v>
      </c>
      <c r="E761" s="70" t="s">
        <v>109</v>
      </c>
      <c r="F761" s="72">
        <v>31400000</v>
      </c>
    </row>
    <row r="762" spans="1:6" x14ac:dyDescent="0.25">
      <c r="A762" s="67" t="s">
        <v>941</v>
      </c>
      <c r="B762" s="70" t="s">
        <v>580</v>
      </c>
      <c r="C762" s="71" t="s">
        <v>930</v>
      </c>
      <c r="D762" s="71" t="s">
        <v>13</v>
      </c>
      <c r="E762" s="70" t="s">
        <v>153</v>
      </c>
      <c r="F762" s="72">
        <v>23580000</v>
      </c>
    </row>
    <row r="763" spans="1:6" x14ac:dyDescent="0.25">
      <c r="A763" s="67" t="s">
        <v>942</v>
      </c>
      <c r="B763" s="70" t="s">
        <v>580</v>
      </c>
      <c r="C763" s="71" t="s">
        <v>930</v>
      </c>
      <c r="D763" s="71" t="s">
        <v>133</v>
      </c>
      <c r="E763" s="70" t="s">
        <v>153</v>
      </c>
      <c r="F763" s="72">
        <v>20710000</v>
      </c>
    </row>
    <row r="764" spans="1:6" x14ac:dyDescent="0.25">
      <c r="A764" s="67" t="s">
        <v>943</v>
      </c>
      <c r="B764" s="70" t="s">
        <v>580</v>
      </c>
      <c r="C764" s="71" t="s">
        <v>930</v>
      </c>
      <c r="D764" s="71" t="s">
        <v>13</v>
      </c>
      <c r="E764" s="70" t="s">
        <v>116</v>
      </c>
      <c r="F764" s="72">
        <v>13750000</v>
      </c>
    </row>
    <row r="765" spans="1:6" x14ac:dyDescent="0.25">
      <c r="A765" s="67" t="s">
        <v>944</v>
      </c>
      <c r="B765" s="70" t="s">
        <v>580</v>
      </c>
      <c r="C765" s="71" t="s">
        <v>930</v>
      </c>
      <c r="D765" s="71" t="s">
        <v>164</v>
      </c>
      <c r="E765" s="70" t="s">
        <v>122</v>
      </c>
      <c r="F765" s="72">
        <v>7700000</v>
      </c>
    </row>
    <row r="766" spans="1:6" x14ac:dyDescent="0.25">
      <c r="A766" s="67" t="s">
        <v>945</v>
      </c>
      <c r="B766" s="70" t="s">
        <v>580</v>
      </c>
      <c r="C766" s="71" t="s">
        <v>930</v>
      </c>
      <c r="D766" s="71" t="s">
        <v>367</v>
      </c>
      <c r="E766" s="70" t="s">
        <v>122</v>
      </c>
      <c r="F766" s="72">
        <v>8210000</v>
      </c>
    </row>
    <row r="767" spans="1:6" x14ac:dyDescent="0.25">
      <c r="A767" s="67" t="s">
        <v>946</v>
      </c>
      <c r="B767" s="70" t="s">
        <v>580</v>
      </c>
      <c r="C767" s="71" t="s">
        <v>930</v>
      </c>
      <c r="D767" s="71" t="s">
        <v>13</v>
      </c>
      <c r="E767" s="70" t="s">
        <v>122</v>
      </c>
      <c r="F767" s="72">
        <v>15960000</v>
      </c>
    </row>
    <row r="768" spans="1:6" x14ac:dyDescent="0.25">
      <c r="A768" s="67" t="s">
        <v>947</v>
      </c>
      <c r="B768" s="70" t="s">
        <v>580</v>
      </c>
      <c r="C768" s="71" t="s">
        <v>930</v>
      </c>
      <c r="D768" s="71" t="s">
        <v>13</v>
      </c>
      <c r="E768" s="70" t="s">
        <v>122</v>
      </c>
      <c r="F768" s="72">
        <v>13810000</v>
      </c>
    </row>
    <row r="769" spans="1:6" x14ac:dyDescent="0.25">
      <c r="A769" s="67" t="s">
        <v>948</v>
      </c>
      <c r="B769" s="70" t="s">
        <v>580</v>
      </c>
      <c r="C769" s="71" t="s">
        <v>930</v>
      </c>
      <c r="D769" s="71" t="s">
        <v>18</v>
      </c>
      <c r="E769" s="70" t="s">
        <v>122</v>
      </c>
      <c r="F769" s="72">
        <v>25640000</v>
      </c>
    </row>
    <row r="770" spans="1:6" x14ac:dyDescent="0.25">
      <c r="A770" s="67" t="s">
        <v>949</v>
      </c>
      <c r="B770" s="70" t="s">
        <v>580</v>
      </c>
      <c r="C770" s="71" t="s">
        <v>930</v>
      </c>
      <c r="D770" s="71" t="s">
        <v>133</v>
      </c>
      <c r="E770" s="70" t="s">
        <v>122</v>
      </c>
      <c r="F770" s="72">
        <v>21600000</v>
      </c>
    </row>
    <row r="771" spans="1:6" x14ac:dyDescent="0.25">
      <c r="A771" s="67" t="s">
        <v>950</v>
      </c>
      <c r="B771" s="70" t="s">
        <v>580</v>
      </c>
      <c r="C771" s="71" t="s">
        <v>930</v>
      </c>
      <c r="D771" s="71" t="s">
        <v>951</v>
      </c>
      <c r="E771" s="70" t="s">
        <v>122</v>
      </c>
      <c r="F771" s="72">
        <v>6080000</v>
      </c>
    </row>
    <row r="772" spans="1:6" x14ac:dyDescent="0.25">
      <c r="A772" s="67" t="s">
        <v>952</v>
      </c>
      <c r="B772" s="70" t="s">
        <v>580</v>
      </c>
      <c r="C772" s="71" t="s">
        <v>930</v>
      </c>
      <c r="D772" s="71" t="s">
        <v>252</v>
      </c>
      <c r="E772" s="70" t="s">
        <v>122</v>
      </c>
      <c r="F772" s="72">
        <v>19360000</v>
      </c>
    </row>
    <row r="773" spans="1:6" x14ac:dyDescent="0.25">
      <c r="A773" s="67" t="s">
        <v>953</v>
      </c>
      <c r="B773" s="70" t="s">
        <v>580</v>
      </c>
      <c r="C773" s="71" t="s">
        <v>930</v>
      </c>
      <c r="D773" s="71" t="s">
        <v>13</v>
      </c>
      <c r="E773" s="70" t="s">
        <v>131</v>
      </c>
      <c r="F773" s="72">
        <v>28170000</v>
      </c>
    </row>
    <row r="774" spans="1:6" x14ac:dyDescent="0.25">
      <c r="A774" s="67" t="s">
        <v>954</v>
      </c>
      <c r="B774" s="70" t="s">
        <v>580</v>
      </c>
      <c r="C774" s="71" t="s">
        <v>930</v>
      </c>
      <c r="D774" s="71" t="s">
        <v>18</v>
      </c>
      <c r="E774" s="70" t="s">
        <v>131</v>
      </c>
      <c r="F774" s="72">
        <v>31650000</v>
      </c>
    </row>
    <row r="775" spans="1:6" x14ac:dyDescent="0.25">
      <c r="A775" s="67" t="s">
        <v>955</v>
      </c>
      <c r="B775" s="70" t="s">
        <v>580</v>
      </c>
      <c r="C775" s="71" t="s">
        <v>930</v>
      </c>
      <c r="D775" s="71" t="s">
        <v>99</v>
      </c>
      <c r="E775" s="70" t="s">
        <v>131</v>
      </c>
      <c r="F775" s="72">
        <v>11980000</v>
      </c>
    </row>
    <row r="776" spans="1:6" x14ac:dyDescent="0.25">
      <c r="A776" s="67" t="s">
        <v>956</v>
      </c>
      <c r="B776" s="70" t="s">
        <v>580</v>
      </c>
      <c r="C776" s="71" t="s">
        <v>930</v>
      </c>
      <c r="D776" s="71" t="s">
        <v>86</v>
      </c>
      <c r="E776" s="70" t="s">
        <v>131</v>
      </c>
      <c r="F776" s="72">
        <v>28070000</v>
      </c>
    </row>
    <row r="777" spans="1:6" x14ac:dyDescent="0.25">
      <c r="A777" s="67" t="s">
        <v>957</v>
      </c>
      <c r="B777" s="70" t="s">
        <v>580</v>
      </c>
      <c r="C777" s="71" t="s">
        <v>958</v>
      </c>
      <c r="D777" s="71" t="s">
        <v>13</v>
      </c>
      <c r="E777" s="70" t="s">
        <v>96</v>
      </c>
      <c r="F777" s="72">
        <v>17910000</v>
      </c>
    </row>
    <row r="778" spans="1:6" x14ac:dyDescent="0.25">
      <c r="A778" s="67" t="s">
        <v>959</v>
      </c>
      <c r="B778" s="70" t="s">
        <v>580</v>
      </c>
      <c r="C778" s="71" t="s">
        <v>958</v>
      </c>
      <c r="D778" s="71" t="s">
        <v>13</v>
      </c>
      <c r="E778" s="70" t="s">
        <v>96</v>
      </c>
      <c r="F778" s="72">
        <v>11470000</v>
      </c>
    </row>
    <row r="779" spans="1:6" x14ac:dyDescent="0.25">
      <c r="A779" s="67" t="s">
        <v>960</v>
      </c>
      <c r="B779" s="70" t="s">
        <v>580</v>
      </c>
      <c r="C779" s="71" t="s">
        <v>958</v>
      </c>
      <c r="D779" s="71" t="s">
        <v>13</v>
      </c>
      <c r="E779" s="70" t="s">
        <v>96</v>
      </c>
      <c r="F779" s="72">
        <v>9230000</v>
      </c>
    </row>
    <row r="780" spans="1:6" x14ac:dyDescent="0.25">
      <c r="A780" s="67" t="s">
        <v>961</v>
      </c>
      <c r="B780" s="70" t="s">
        <v>580</v>
      </c>
      <c r="C780" s="71" t="s">
        <v>958</v>
      </c>
      <c r="D780" s="71" t="s">
        <v>13</v>
      </c>
      <c r="E780" s="70" t="s">
        <v>96</v>
      </c>
      <c r="F780" s="72">
        <v>3170000</v>
      </c>
    </row>
    <row r="781" spans="1:6" x14ac:dyDescent="0.25">
      <c r="A781" s="67" t="s">
        <v>962</v>
      </c>
      <c r="B781" s="70" t="s">
        <v>580</v>
      </c>
      <c r="C781" s="71" t="s">
        <v>958</v>
      </c>
      <c r="D781" s="71" t="s">
        <v>13</v>
      </c>
      <c r="E781" s="70" t="s">
        <v>96</v>
      </c>
      <c r="F781" s="72">
        <v>9790000</v>
      </c>
    </row>
    <row r="782" spans="1:6" x14ac:dyDescent="0.25">
      <c r="A782" s="67" t="s">
        <v>963</v>
      </c>
      <c r="B782" s="70" t="s">
        <v>580</v>
      </c>
      <c r="C782" s="71" t="s">
        <v>958</v>
      </c>
      <c r="D782" s="71" t="s">
        <v>820</v>
      </c>
      <c r="E782" s="70" t="s">
        <v>96</v>
      </c>
      <c r="F782" s="72">
        <v>18180000</v>
      </c>
    </row>
    <row r="783" spans="1:6" x14ac:dyDescent="0.25">
      <c r="A783" s="67" t="s">
        <v>964</v>
      </c>
      <c r="B783" s="70" t="s">
        <v>580</v>
      </c>
      <c r="C783" s="71" t="s">
        <v>958</v>
      </c>
      <c r="D783" s="71" t="s">
        <v>133</v>
      </c>
      <c r="E783" s="70" t="s">
        <v>96</v>
      </c>
      <c r="F783" s="72">
        <v>14010000</v>
      </c>
    </row>
    <row r="784" spans="1:6" x14ac:dyDescent="0.25">
      <c r="A784" s="67" t="s">
        <v>965</v>
      </c>
      <c r="B784" s="70" t="s">
        <v>580</v>
      </c>
      <c r="C784" s="71" t="s">
        <v>958</v>
      </c>
      <c r="D784" s="71" t="s">
        <v>133</v>
      </c>
      <c r="E784" s="70" t="s">
        <v>96</v>
      </c>
      <c r="F784" s="72">
        <v>14440000</v>
      </c>
    </row>
    <row r="785" spans="1:6" x14ac:dyDescent="0.25">
      <c r="A785" s="67" t="s">
        <v>966</v>
      </c>
      <c r="B785" s="70" t="s">
        <v>580</v>
      </c>
      <c r="C785" s="71" t="s">
        <v>958</v>
      </c>
      <c r="D785" s="71" t="s">
        <v>162</v>
      </c>
      <c r="E785" s="70" t="s">
        <v>96</v>
      </c>
      <c r="F785" s="72">
        <v>13750000</v>
      </c>
    </row>
    <row r="786" spans="1:6" x14ac:dyDescent="0.25">
      <c r="A786" s="67" t="s">
        <v>967</v>
      </c>
      <c r="B786" s="70" t="s">
        <v>580</v>
      </c>
      <c r="C786" s="71" t="s">
        <v>958</v>
      </c>
      <c r="D786" s="71" t="s">
        <v>162</v>
      </c>
      <c r="E786" s="70" t="s">
        <v>96</v>
      </c>
      <c r="F786" s="72">
        <v>10380000</v>
      </c>
    </row>
    <row r="787" spans="1:6" x14ac:dyDescent="0.25">
      <c r="A787" s="67" t="s">
        <v>968</v>
      </c>
      <c r="B787" s="70" t="s">
        <v>580</v>
      </c>
      <c r="C787" s="71" t="s">
        <v>958</v>
      </c>
      <c r="D787" s="71" t="s">
        <v>101</v>
      </c>
      <c r="E787" s="70" t="s">
        <v>148</v>
      </c>
      <c r="F787" s="72">
        <v>12840000</v>
      </c>
    </row>
    <row r="788" spans="1:6" x14ac:dyDescent="0.25">
      <c r="A788" s="67" t="s">
        <v>969</v>
      </c>
      <c r="B788" s="70" t="s">
        <v>580</v>
      </c>
      <c r="C788" s="71" t="s">
        <v>958</v>
      </c>
      <c r="D788" s="71" t="s">
        <v>25</v>
      </c>
      <c r="E788" s="70" t="s">
        <v>213</v>
      </c>
      <c r="F788" s="72">
        <v>10800000</v>
      </c>
    </row>
    <row r="789" spans="1:6" x14ac:dyDescent="0.25">
      <c r="A789" s="67" t="s">
        <v>970</v>
      </c>
      <c r="B789" s="70" t="s">
        <v>580</v>
      </c>
      <c r="C789" s="71" t="s">
        <v>958</v>
      </c>
      <c r="D789" s="71" t="s">
        <v>13</v>
      </c>
      <c r="E789" s="70" t="s">
        <v>109</v>
      </c>
      <c r="F789" s="72">
        <v>17340000</v>
      </c>
    </row>
    <row r="790" spans="1:6" x14ac:dyDescent="0.25">
      <c r="A790" s="67" t="s">
        <v>971</v>
      </c>
      <c r="B790" s="70" t="s">
        <v>580</v>
      </c>
      <c r="C790" s="71" t="s">
        <v>958</v>
      </c>
      <c r="D790" s="71" t="s">
        <v>162</v>
      </c>
      <c r="E790" s="70" t="s">
        <v>109</v>
      </c>
      <c r="F790" s="72">
        <v>21610000</v>
      </c>
    </row>
    <row r="791" spans="1:6" x14ac:dyDescent="0.25">
      <c r="A791" s="67" t="s">
        <v>972</v>
      </c>
      <c r="B791" s="70" t="s">
        <v>580</v>
      </c>
      <c r="C791" s="71" t="s">
        <v>958</v>
      </c>
      <c r="D791" s="71" t="s">
        <v>133</v>
      </c>
      <c r="E791" s="70" t="s">
        <v>221</v>
      </c>
      <c r="F791" s="72">
        <v>12640000</v>
      </c>
    </row>
    <row r="792" spans="1:6" x14ac:dyDescent="0.25">
      <c r="A792" s="67" t="s">
        <v>973</v>
      </c>
      <c r="B792" s="70" t="s">
        <v>580</v>
      </c>
      <c r="C792" s="71" t="s">
        <v>958</v>
      </c>
      <c r="D792" s="71" t="s">
        <v>13</v>
      </c>
      <c r="E792" s="70" t="s">
        <v>153</v>
      </c>
      <c r="F792" s="72">
        <v>30210000</v>
      </c>
    </row>
    <row r="793" spans="1:6" x14ac:dyDescent="0.25">
      <c r="A793" s="67" t="s">
        <v>974</v>
      </c>
      <c r="B793" s="70" t="s">
        <v>580</v>
      </c>
      <c r="C793" s="71" t="s">
        <v>958</v>
      </c>
      <c r="D793" s="71" t="s">
        <v>13</v>
      </c>
      <c r="E793" s="70" t="s">
        <v>153</v>
      </c>
      <c r="F793" s="72">
        <v>27330000</v>
      </c>
    </row>
    <row r="794" spans="1:6" x14ac:dyDescent="0.25">
      <c r="A794" s="67" t="s">
        <v>975</v>
      </c>
      <c r="B794" s="70" t="s">
        <v>580</v>
      </c>
      <c r="C794" s="71" t="s">
        <v>958</v>
      </c>
      <c r="D794" s="71" t="s">
        <v>13</v>
      </c>
      <c r="E794" s="70" t="s">
        <v>153</v>
      </c>
      <c r="F794" s="72">
        <v>15330000</v>
      </c>
    </row>
    <row r="795" spans="1:6" x14ac:dyDescent="0.25">
      <c r="A795" s="67" t="s">
        <v>976</v>
      </c>
      <c r="B795" s="70" t="s">
        <v>580</v>
      </c>
      <c r="C795" s="71" t="s">
        <v>958</v>
      </c>
      <c r="D795" s="71" t="s">
        <v>219</v>
      </c>
      <c r="E795" s="70" t="s">
        <v>153</v>
      </c>
      <c r="F795" s="72">
        <v>33290000</v>
      </c>
    </row>
    <row r="796" spans="1:6" x14ac:dyDescent="0.25">
      <c r="A796" s="67" t="s">
        <v>977</v>
      </c>
      <c r="B796" s="70" t="s">
        <v>580</v>
      </c>
      <c r="C796" s="71" t="s">
        <v>958</v>
      </c>
      <c r="D796" s="71" t="s">
        <v>27</v>
      </c>
      <c r="E796" s="70" t="s">
        <v>153</v>
      </c>
      <c r="F796" s="72">
        <v>20660000</v>
      </c>
    </row>
    <row r="797" spans="1:6" x14ac:dyDescent="0.25">
      <c r="A797" s="67" t="s">
        <v>978</v>
      </c>
      <c r="B797" s="70" t="s">
        <v>580</v>
      </c>
      <c r="C797" s="71" t="s">
        <v>958</v>
      </c>
      <c r="D797" s="71" t="s">
        <v>27</v>
      </c>
      <c r="E797" s="70" t="s">
        <v>153</v>
      </c>
      <c r="F797" s="72">
        <v>22080000</v>
      </c>
    </row>
    <row r="798" spans="1:6" x14ac:dyDescent="0.25">
      <c r="A798" s="67" t="s">
        <v>979</v>
      </c>
      <c r="B798" s="70" t="s">
        <v>580</v>
      </c>
      <c r="C798" s="71" t="s">
        <v>958</v>
      </c>
      <c r="D798" s="71" t="s">
        <v>13</v>
      </c>
      <c r="E798" s="70" t="s">
        <v>116</v>
      </c>
      <c r="F798" s="72">
        <v>20260000</v>
      </c>
    </row>
    <row r="799" spans="1:6" x14ac:dyDescent="0.25">
      <c r="A799" s="67" t="s">
        <v>980</v>
      </c>
      <c r="B799" s="70" t="s">
        <v>580</v>
      </c>
      <c r="C799" s="71" t="s">
        <v>958</v>
      </c>
      <c r="D799" s="71" t="s">
        <v>230</v>
      </c>
      <c r="E799" s="70" t="s">
        <v>116</v>
      </c>
      <c r="F799" s="72">
        <v>7270000</v>
      </c>
    </row>
    <row r="800" spans="1:6" x14ac:dyDescent="0.25">
      <c r="A800" s="67" t="s">
        <v>981</v>
      </c>
      <c r="B800" s="70" t="s">
        <v>580</v>
      </c>
      <c r="C800" s="71" t="s">
        <v>958</v>
      </c>
      <c r="D800" s="71" t="s">
        <v>13</v>
      </c>
      <c r="E800" s="70" t="s">
        <v>122</v>
      </c>
      <c r="F800" s="72">
        <v>17020000</v>
      </c>
    </row>
    <row r="801" spans="1:6" x14ac:dyDescent="0.25">
      <c r="A801" s="67" t="s">
        <v>982</v>
      </c>
      <c r="B801" s="70" t="s">
        <v>580</v>
      </c>
      <c r="C801" s="71" t="s">
        <v>958</v>
      </c>
      <c r="D801" s="71" t="s">
        <v>13</v>
      </c>
      <c r="E801" s="70" t="s">
        <v>122</v>
      </c>
      <c r="F801" s="72">
        <v>23840000</v>
      </c>
    </row>
    <row r="802" spans="1:6" x14ac:dyDescent="0.25">
      <c r="A802" s="67" t="s">
        <v>925</v>
      </c>
      <c r="B802" s="70" t="s">
        <v>580</v>
      </c>
      <c r="C802" s="71" t="s">
        <v>958</v>
      </c>
      <c r="D802" s="71" t="s">
        <v>13</v>
      </c>
      <c r="E802" s="70" t="s">
        <v>122</v>
      </c>
      <c r="F802" s="72">
        <v>13320000</v>
      </c>
    </row>
    <row r="803" spans="1:6" x14ac:dyDescent="0.25">
      <c r="A803" s="67" t="s">
        <v>983</v>
      </c>
      <c r="B803" s="70" t="s">
        <v>580</v>
      </c>
      <c r="C803" s="71" t="s">
        <v>958</v>
      </c>
      <c r="D803" s="71" t="s">
        <v>489</v>
      </c>
      <c r="E803" s="70" t="s">
        <v>122</v>
      </c>
      <c r="F803" s="72">
        <v>31480000</v>
      </c>
    </row>
    <row r="804" spans="1:6" x14ac:dyDescent="0.25">
      <c r="A804" s="67" t="s">
        <v>984</v>
      </c>
      <c r="B804" s="70" t="s">
        <v>580</v>
      </c>
      <c r="C804" s="71" t="s">
        <v>958</v>
      </c>
      <c r="D804" s="71" t="s">
        <v>577</v>
      </c>
      <c r="E804" s="70" t="s">
        <v>131</v>
      </c>
      <c r="F804" s="72">
        <v>26720000</v>
      </c>
    </row>
    <row r="805" spans="1:6" x14ac:dyDescent="0.25">
      <c r="A805" s="67" t="s">
        <v>985</v>
      </c>
      <c r="B805" s="70" t="s">
        <v>580</v>
      </c>
      <c r="C805" s="71" t="s">
        <v>958</v>
      </c>
      <c r="D805" s="71" t="s">
        <v>820</v>
      </c>
      <c r="E805" s="70" t="s">
        <v>131</v>
      </c>
      <c r="F805" s="72">
        <v>23470000</v>
      </c>
    </row>
    <row r="806" spans="1:6" x14ac:dyDescent="0.25">
      <c r="A806" s="67" t="s">
        <v>986</v>
      </c>
      <c r="B806" s="70" t="s">
        <v>580</v>
      </c>
      <c r="C806" s="71" t="s">
        <v>987</v>
      </c>
      <c r="D806" s="71" t="s">
        <v>367</v>
      </c>
      <c r="E806" s="70" t="s">
        <v>96</v>
      </c>
      <c r="F806" s="72">
        <v>21730000</v>
      </c>
    </row>
    <row r="807" spans="1:6" x14ac:dyDescent="0.25">
      <c r="A807" s="67" t="s">
        <v>988</v>
      </c>
      <c r="B807" s="70" t="s">
        <v>580</v>
      </c>
      <c r="C807" s="71" t="s">
        <v>987</v>
      </c>
      <c r="D807" s="71" t="s">
        <v>13</v>
      </c>
      <c r="E807" s="70" t="s">
        <v>96</v>
      </c>
      <c r="F807" s="72">
        <v>32300000</v>
      </c>
    </row>
    <row r="808" spans="1:6" x14ac:dyDescent="0.25">
      <c r="A808" s="67" t="s">
        <v>989</v>
      </c>
      <c r="B808" s="70" t="s">
        <v>580</v>
      </c>
      <c r="C808" s="71" t="s">
        <v>987</v>
      </c>
      <c r="D808" s="71" t="s">
        <v>13</v>
      </c>
      <c r="E808" s="70" t="s">
        <v>96</v>
      </c>
      <c r="F808" s="72">
        <v>16380000</v>
      </c>
    </row>
    <row r="809" spans="1:6" x14ac:dyDescent="0.25">
      <c r="A809" s="67" t="s">
        <v>990</v>
      </c>
      <c r="B809" s="70" t="s">
        <v>580</v>
      </c>
      <c r="C809" s="71" t="s">
        <v>987</v>
      </c>
      <c r="D809" s="71" t="s">
        <v>22</v>
      </c>
      <c r="E809" s="70" t="s">
        <v>96</v>
      </c>
      <c r="F809" s="72">
        <v>8640000</v>
      </c>
    </row>
    <row r="810" spans="1:6" x14ac:dyDescent="0.25">
      <c r="A810" s="67" t="s">
        <v>991</v>
      </c>
      <c r="B810" s="70" t="s">
        <v>580</v>
      </c>
      <c r="C810" s="71" t="s">
        <v>987</v>
      </c>
      <c r="D810" s="71" t="s">
        <v>992</v>
      </c>
      <c r="E810" s="70" t="s">
        <v>96</v>
      </c>
      <c r="F810" s="72">
        <v>23610000</v>
      </c>
    </row>
    <row r="811" spans="1:6" x14ac:dyDescent="0.25">
      <c r="A811" s="67" t="s">
        <v>993</v>
      </c>
      <c r="B811" s="70" t="s">
        <v>580</v>
      </c>
      <c r="C811" s="71" t="s">
        <v>987</v>
      </c>
      <c r="D811" s="71" t="s">
        <v>23</v>
      </c>
      <c r="E811" s="70" t="s">
        <v>96</v>
      </c>
      <c r="F811" s="72">
        <v>18070000</v>
      </c>
    </row>
    <row r="812" spans="1:6" x14ac:dyDescent="0.25">
      <c r="A812" s="67" t="s">
        <v>994</v>
      </c>
      <c r="B812" s="70" t="s">
        <v>580</v>
      </c>
      <c r="C812" s="71" t="s">
        <v>987</v>
      </c>
      <c r="D812" s="71" t="s">
        <v>18</v>
      </c>
      <c r="E812" s="70" t="s">
        <v>148</v>
      </c>
      <c r="F812" s="72">
        <v>29500000</v>
      </c>
    </row>
    <row r="813" spans="1:6" x14ac:dyDescent="0.25">
      <c r="A813" s="67" t="s">
        <v>995</v>
      </c>
      <c r="B813" s="70" t="s">
        <v>580</v>
      </c>
      <c r="C813" s="71" t="s">
        <v>987</v>
      </c>
      <c r="D813" s="71" t="s">
        <v>15</v>
      </c>
      <c r="E813" s="70" t="s">
        <v>213</v>
      </c>
      <c r="F813" s="72">
        <v>25870000</v>
      </c>
    </row>
    <row r="814" spans="1:6" x14ac:dyDescent="0.25">
      <c r="A814" s="67" t="s">
        <v>996</v>
      </c>
      <c r="B814" s="70" t="s">
        <v>580</v>
      </c>
      <c r="C814" s="71" t="s">
        <v>987</v>
      </c>
      <c r="D814" s="71" t="s">
        <v>18</v>
      </c>
      <c r="E814" s="70" t="s">
        <v>213</v>
      </c>
      <c r="F814" s="72">
        <v>27410000</v>
      </c>
    </row>
    <row r="815" spans="1:6" x14ac:dyDescent="0.25">
      <c r="A815" s="67" t="s">
        <v>997</v>
      </c>
      <c r="B815" s="70" t="s">
        <v>580</v>
      </c>
      <c r="C815" s="71" t="s">
        <v>987</v>
      </c>
      <c r="D815" s="71" t="s">
        <v>133</v>
      </c>
      <c r="E815" s="70" t="s">
        <v>213</v>
      </c>
      <c r="F815" s="72">
        <v>11270000</v>
      </c>
    </row>
    <row r="816" spans="1:6" x14ac:dyDescent="0.25">
      <c r="A816" s="67" t="s">
        <v>998</v>
      </c>
      <c r="B816" s="70" t="s">
        <v>580</v>
      </c>
      <c r="C816" s="71" t="s">
        <v>987</v>
      </c>
      <c r="D816" s="71" t="s">
        <v>677</v>
      </c>
      <c r="E816" s="70" t="s">
        <v>109</v>
      </c>
      <c r="F816" s="72">
        <v>16460000</v>
      </c>
    </row>
    <row r="817" spans="1:6" x14ac:dyDescent="0.25">
      <c r="A817" s="67" t="s">
        <v>999</v>
      </c>
      <c r="B817" s="70" t="s">
        <v>580</v>
      </c>
      <c r="C817" s="71" t="s">
        <v>987</v>
      </c>
      <c r="D817" s="71" t="s">
        <v>13</v>
      </c>
      <c r="E817" s="70" t="s">
        <v>109</v>
      </c>
      <c r="F817" s="72">
        <v>21880000</v>
      </c>
    </row>
    <row r="818" spans="1:6" x14ac:dyDescent="0.25">
      <c r="A818" s="67" t="s">
        <v>1000</v>
      </c>
      <c r="B818" s="70" t="s">
        <v>580</v>
      </c>
      <c r="C818" s="71" t="s">
        <v>987</v>
      </c>
      <c r="D818" s="71" t="s">
        <v>13</v>
      </c>
      <c r="E818" s="70" t="s">
        <v>109</v>
      </c>
      <c r="F818" s="72">
        <v>9320000</v>
      </c>
    </row>
    <row r="819" spans="1:6" x14ac:dyDescent="0.25">
      <c r="A819" s="67" t="s">
        <v>1001</v>
      </c>
      <c r="B819" s="70" t="s">
        <v>580</v>
      </c>
      <c r="C819" s="71" t="s">
        <v>987</v>
      </c>
      <c r="D819" s="71" t="s">
        <v>13</v>
      </c>
      <c r="E819" s="70" t="s">
        <v>109</v>
      </c>
      <c r="F819" s="72">
        <v>27870000</v>
      </c>
    </row>
    <row r="820" spans="1:6" x14ac:dyDescent="0.25">
      <c r="A820" s="67" t="s">
        <v>1002</v>
      </c>
      <c r="B820" s="70" t="s">
        <v>580</v>
      </c>
      <c r="C820" s="71" t="s">
        <v>987</v>
      </c>
      <c r="D820" s="71" t="s">
        <v>18</v>
      </c>
      <c r="E820" s="70" t="s">
        <v>109</v>
      </c>
      <c r="F820" s="72">
        <v>20340000</v>
      </c>
    </row>
    <row r="821" spans="1:6" x14ac:dyDescent="0.25">
      <c r="A821" s="67" t="s">
        <v>1003</v>
      </c>
      <c r="B821" s="70" t="s">
        <v>580</v>
      </c>
      <c r="C821" s="71" t="s">
        <v>987</v>
      </c>
      <c r="D821" s="71" t="s">
        <v>25</v>
      </c>
      <c r="E821" s="70" t="s">
        <v>109</v>
      </c>
      <c r="F821" s="72">
        <v>34860000</v>
      </c>
    </row>
    <row r="822" spans="1:6" x14ac:dyDescent="0.25">
      <c r="A822" s="67" t="s">
        <v>1004</v>
      </c>
      <c r="B822" s="70" t="s">
        <v>580</v>
      </c>
      <c r="C822" s="71" t="s">
        <v>987</v>
      </c>
      <c r="D822" s="71" t="s">
        <v>367</v>
      </c>
      <c r="E822" s="70" t="s">
        <v>153</v>
      </c>
      <c r="F822" s="72">
        <v>24900000</v>
      </c>
    </row>
    <row r="823" spans="1:6" x14ac:dyDescent="0.25">
      <c r="A823" s="67" t="s">
        <v>1005</v>
      </c>
      <c r="B823" s="70" t="s">
        <v>580</v>
      </c>
      <c r="C823" s="71" t="s">
        <v>987</v>
      </c>
      <c r="D823" s="71" t="s">
        <v>1006</v>
      </c>
      <c r="E823" s="70" t="s">
        <v>153</v>
      </c>
      <c r="F823" s="72">
        <v>23420000</v>
      </c>
    </row>
    <row r="824" spans="1:6" x14ac:dyDescent="0.25">
      <c r="A824" s="67" t="s">
        <v>1007</v>
      </c>
      <c r="B824" s="70" t="s">
        <v>580</v>
      </c>
      <c r="C824" s="71" t="s">
        <v>987</v>
      </c>
      <c r="D824" s="71" t="s">
        <v>219</v>
      </c>
      <c r="E824" s="70" t="s">
        <v>153</v>
      </c>
      <c r="F824" s="72">
        <v>20590000</v>
      </c>
    </row>
    <row r="825" spans="1:6" x14ac:dyDescent="0.25">
      <c r="A825" s="67" t="s">
        <v>1008</v>
      </c>
      <c r="B825" s="70" t="s">
        <v>580</v>
      </c>
      <c r="C825" s="71" t="s">
        <v>987</v>
      </c>
      <c r="D825" s="71" t="s">
        <v>13</v>
      </c>
      <c r="E825" s="70" t="s">
        <v>116</v>
      </c>
      <c r="F825" s="72">
        <v>8090000</v>
      </c>
    </row>
    <row r="826" spans="1:6" x14ac:dyDescent="0.25">
      <c r="A826" s="67" t="s">
        <v>660</v>
      </c>
      <c r="B826" s="70" t="s">
        <v>580</v>
      </c>
      <c r="C826" s="71" t="s">
        <v>987</v>
      </c>
      <c r="D826" s="71" t="s">
        <v>13</v>
      </c>
      <c r="E826" s="70" t="s">
        <v>122</v>
      </c>
      <c r="F826" s="72">
        <v>18860000</v>
      </c>
    </row>
    <row r="827" spans="1:6" x14ac:dyDescent="0.25">
      <c r="A827" s="67" t="s">
        <v>688</v>
      </c>
      <c r="B827" s="70" t="s">
        <v>580</v>
      </c>
      <c r="C827" s="71" t="s">
        <v>987</v>
      </c>
      <c r="D827" s="71" t="s">
        <v>13</v>
      </c>
      <c r="E827" s="70" t="s">
        <v>122</v>
      </c>
      <c r="F827" s="72">
        <v>15990000</v>
      </c>
    </row>
    <row r="828" spans="1:6" x14ac:dyDescent="0.25">
      <c r="A828" s="67" t="s">
        <v>1009</v>
      </c>
      <c r="B828" s="70" t="s">
        <v>580</v>
      </c>
      <c r="C828" s="71" t="s">
        <v>987</v>
      </c>
      <c r="D828" s="71" t="s">
        <v>13</v>
      </c>
      <c r="E828" s="70" t="s">
        <v>122</v>
      </c>
      <c r="F828" s="72">
        <v>24440000</v>
      </c>
    </row>
    <row r="829" spans="1:6" x14ac:dyDescent="0.25">
      <c r="A829" s="67" t="s">
        <v>1010</v>
      </c>
      <c r="B829" s="70" t="s">
        <v>580</v>
      </c>
      <c r="C829" s="71" t="s">
        <v>987</v>
      </c>
      <c r="D829" s="71" t="s">
        <v>14</v>
      </c>
      <c r="E829" s="70" t="s">
        <v>122</v>
      </c>
      <c r="F829" s="72">
        <v>25500000</v>
      </c>
    </row>
    <row r="830" spans="1:6" x14ac:dyDescent="0.25">
      <c r="A830" s="67" t="s">
        <v>1011</v>
      </c>
      <c r="B830" s="70" t="s">
        <v>580</v>
      </c>
      <c r="C830" s="71" t="s">
        <v>987</v>
      </c>
      <c r="D830" s="71" t="s">
        <v>18</v>
      </c>
      <c r="E830" s="70" t="s">
        <v>122</v>
      </c>
      <c r="F830" s="72">
        <v>19160000</v>
      </c>
    </row>
    <row r="831" spans="1:6" x14ac:dyDescent="0.25">
      <c r="A831" s="67" t="s">
        <v>1012</v>
      </c>
      <c r="B831" s="70" t="s">
        <v>580</v>
      </c>
      <c r="C831" s="71" t="s">
        <v>987</v>
      </c>
      <c r="D831" s="71" t="s">
        <v>21</v>
      </c>
      <c r="E831" s="70" t="s">
        <v>122</v>
      </c>
      <c r="F831" s="72">
        <v>16860000</v>
      </c>
    </row>
    <row r="832" spans="1:6" x14ac:dyDescent="0.25">
      <c r="A832" s="67" t="s">
        <v>864</v>
      </c>
      <c r="B832" s="70" t="s">
        <v>580</v>
      </c>
      <c r="C832" s="71" t="s">
        <v>987</v>
      </c>
      <c r="D832" s="71" t="s">
        <v>162</v>
      </c>
      <c r="E832" s="70" t="s">
        <v>122</v>
      </c>
      <c r="F832" s="72">
        <v>6280000</v>
      </c>
    </row>
    <row r="833" spans="1:6" x14ac:dyDescent="0.25">
      <c r="A833" s="67" t="s">
        <v>1013</v>
      </c>
      <c r="B833" s="70" t="s">
        <v>580</v>
      </c>
      <c r="C833" s="71" t="s">
        <v>987</v>
      </c>
      <c r="D833" s="71" t="s">
        <v>133</v>
      </c>
      <c r="E833" s="70" t="s">
        <v>131</v>
      </c>
      <c r="F833" s="72">
        <v>24690000</v>
      </c>
    </row>
    <row r="834" spans="1:6" x14ac:dyDescent="0.25">
      <c r="A834" s="67" t="s">
        <v>1014</v>
      </c>
      <c r="B834" s="70" t="s">
        <v>580</v>
      </c>
      <c r="C834" s="71" t="s">
        <v>1015</v>
      </c>
      <c r="D834" s="71" t="s">
        <v>10</v>
      </c>
      <c r="E834" s="70" t="s">
        <v>96</v>
      </c>
      <c r="F834" s="72">
        <v>28450000</v>
      </c>
    </row>
    <row r="835" spans="1:6" x14ac:dyDescent="0.25">
      <c r="A835" s="67" t="s">
        <v>1016</v>
      </c>
      <c r="B835" s="70" t="s">
        <v>580</v>
      </c>
      <c r="C835" s="71" t="s">
        <v>1015</v>
      </c>
      <c r="D835" s="71" t="s">
        <v>13</v>
      </c>
      <c r="E835" s="70" t="s">
        <v>96</v>
      </c>
      <c r="F835" s="72">
        <v>10220000</v>
      </c>
    </row>
    <row r="836" spans="1:6" x14ac:dyDescent="0.25">
      <c r="A836" s="67" t="s">
        <v>1017</v>
      </c>
      <c r="B836" s="70" t="s">
        <v>580</v>
      </c>
      <c r="C836" s="71" t="s">
        <v>1015</v>
      </c>
      <c r="D836" s="71" t="s">
        <v>13</v>
      </c>
      <c r="E836" s="70" t="s">
        <v>96</v>
      </c>
      <c r="F836" s="72">
        <v>5740000</v>
      </c>
    </row>
    <row r="837" spans="1:6" x14ac:dyDescent="0.25">
      <c r="A837" s="67" t="s">
        <v>1018</v>
      </c>
      <c r="B837" s="70" t="s">
        <v>580</v>
      </c>
      <c r="C837" s="71" t="s">
        <v>1015</v>
      </c>
      <c r="D837" s="71" t="s">
        <v>13</v>
      </c>
      <c r="E837" s="70" t="s">
        <v>96</v>
      </c>
      <c r="F837" s="72">
        <v>17310000</v>
      </c>
    </row>
    <row r="838" spans="1:6" x14ac:dyDescent="0.25">
      <c r="A838" s="67" t="s">
        <v>1019</v>
      </c>
      <c r="B838" s="70" t="s">
        <v>580</v>
      </c>
      <c r="C838" s="71" t="s">
        <v>1015</v>
      </c>
      <c r="D838" s="71" t="s">
        <v>133</v>
      </c>
      <c r="E838" s="70" t="s">
        <v>96</v>
      </c>
      <c r="F838" s="72">
        <v>16890000</v>
      </c>
    </row>
    <row r="839" spans="1:6" x14ac:dyDescent="0.25">
      <c r="A839" s="67" t="s">
        <v>1020</v>
      </c>
      <c r="B839" s="70" t="s">
        <v>580</v>
      </c>
      <c r="C839" s="71" t="s">
        <v>1015</v>
      </c>
      <c r="D839" s="71" t="s">
        <v>133</v>
      </c>
      <c r="E839" s="70" t="s">
        <v>96</v>
      </c>
      <c r="F839" s="72">
        <v>19960000</v>
      </c>
    </row>
    <row r="840" spans="1:6" x14ac:dyDescent="0.25">
      <c r="A840" s="67" t="s">
        <v>1021</v>
      </c>
      <c r="B840" s="70" t="s">
        <v>580</v>
      </c>
      <c r="C840" s="71" t="s">
        <v>1015</v>
      </c>
      <c r="D840" s="71" t="s">
        <v>133</v>
      </c>
      <c r="E840" s="70" t="s">
        <v>96</v>
      </c>
      <c r="F840" s="72">
        <v>15130000</v>
      </c>
    </row>
    <row r="841" spans="1:6" x14ac:dyDescent="0.25">
      <c r="A841" s="67" t="s">
        <v>1022</v>
      </c>
      <c r="B841" s="70" t="s">
        <v>580</v>
      </c>
      <c r="C841" s="71" t="s">
        <v>1015</v>
      </c>
      <c r="D841" s="71" t="s">
        <v>20</v>
      </c>
      <c r="E841" s="70" t="s">
        <v>96</v>
      </c>
      <c r="F841" s="72">
        <v>15620000</v>
      </c>
    </row>
    <row r="842" spans="1:6" x14ac:dyDescent="0.25">
      <c r="A842" s="67" t="s">
        <v>1023</v>
      </c>
      <c r="B842" s="70" t="s">
        <v>580</v>
      </c>
      <c r="C842" s="71" t="s">
        <v>1015</v>
      </c>
      <c r="D842" s="71" t="s">
        <v>162</v>
      </c>
      <c r="E842" s="70" t="s">
        <v>96</v>
      </c>
      <c r="F842" s="72">
        <v>21970000</v>
      </c>
    </row>
    <row r="843" spans="1:6" x14ac:dyDescent="0.25">
      <c r="A843" s="67" t="s">
        <v>1024</v>
      </c>
      <c r="B843" s="70" t="s">
        <v>580</v>
      </c>
      <c r="C843" s="71" t="s">
        <v>1015</v>
      </c>
      <c r="D843" s="71" t="s">
        <v>27</v>
      </c>
      <c r="E843" s="70" t="s">
        <v>96</v>
      </c>
      <c r="F843" s="72">
        <v>14270000</v>
      </c>
    </row>
    <row r="844" spans="1:6" x14ac:dyDescent="0.25">
      <c r="A844" s="67" t="s">
        <v>1025</v>
      </c>
      <c r="B844" s="70" t="s">
        <v>580</v>
      </c>
      <c r="C844" s="71" t="s">
        <v>1015</v>
      </c>
      <c r="D844" s="71" t="s">
        <v>164</v>
      </c>
      <c r="E844" s="70" t="s">
        <v>109</v>
      </c>
      <c r="F844" s="72">
        <v>34450000</v>
      </c>
    </row>
    <row r="845" spans="1:6" x14ac:dyDescent="0.25">
      <c r="A845" s="67" t="s">
        <v>1026</v>
      </c>
      <c r="B845" s="70" t="s">
        <v>580</v>
      </c>
      <c r="C845" s="71" t="s">
        <v>1015</v>
      </c>
      <c r="D845" s="71" t="s">
        <v>13</v>
      </c>
      <c r="E845" s="70" t="s">
        <v>109</v>
      </c>
      <c r="F845" s="72">
        <v>1860000</v>
      </c>
    </row>
    <row r="846" spans="1:6" x14ac:dyDescent="0.25">
      <c r="A846" s="67" t="s">
        <v>1027</v>
      </c>
      <c r="B846" s="70" t="s">
        <v>580</v>
      </c>
      <c r="C846" s="71" t="s">
        <v>1015</v>
      </c>
      <c r="D846" s="71" t="s">
        <v>13</v>
      </c>
      <c r="E846" s="70" t="s">
        <v>109</v>
      </c>
      <c r="F846" s="72">
        <v>26730000</v>
      </c>
    </row>
    <row r="847" spans="1:6" x14ac:dyDescent="0.25">
      <c r="A847" s="67" t="s">
        <v>1028</v>
      </c>
      <c r="B847" s="70" t="s">
        <v>580</v>
      </c>
      <c r="C847" s="71" t="s">
        <v>1015</v>
      </c>
      <c r="D847" s="71" t="s">
        <v>108</v>
      </c>
      <c r="E847" s="70" t="s">
        <v>221</v>
      </c>
      <c r="F847" s="72">
        <v>27820000</v>
      </c>
    </row>
    <row r="848" spans="1:6" x14ac:dyDescent="0.25">
      <c r="A848" s="67" t="s">
        <v>1029</v>
      </c>
      <c r="B848" s="70" t="s">
        <v>580</v>
      </c>
      <c r="C848" s="71" t="s">
        <v>1015</v>
      </c>
      <c r="D848" s="71" t="s">
        <v>10</v>
      </c>
      <c r="E848" s="70" t="s">
        <v>153</v>
      </c>
      <c r="F848" s="72">
        <v>26790000</v>
      </c>
    </row>
    <row r="849" spans="1:6" x14ac:dyDescent="0.25">
      <c r="A849" s="67" t="s">
        <v>1030</v>
      </c>
      <c r="B849" s="70" t="s">
        <v>580</v>
      </c>
      <c r="C849" s="71" t="s">
        <v>1015</v>
      </c>
      <c r="D849" s="71" t="s">
        <v>13</v>
      </c>
      <c r="E849" s="70" t="s">
        <v>153</v>
      </c>
      <c r="F849" s="72">
        <v>19830000</v>
      </c>
    </row>
    <row r="850" spans="1:6" x14ac:dyDescent="0.25">
      <c r="A850" s="67" t="s">
        <v>1031</v>
      </c>
      <c r="B850" s="70" t="s">
        <v>580</v>
      </c>
      <c r="C850" s="71" t="s">
        <v>1015</v>
      </c>
      <c r="D850" s="71" t="s">
        <v>951</v>
      </c>
      <c r="E850" s="70" t="s">
        <v>153</v>
      </c>
      <c r="F850" s="72">
        <v>34000000</v>
      </c>
    </row>
    <row r="851" spans="1:6" x14ac:dyDescent="0.25">
      <c r="A851" s="67" t="s">
        <v>1032</v>
      </c>
      <c r="B851" s="70" t="s">
        <v>580</v>
      </c>
      <c r="C851" s="71" t="s">
        <v>1015</v>
      </c>
      <c r="D851" s="71" t="s">
        <v>168</v>
      </c>
      <c r="E851" s="70" t="s">
        <v>116</v>
      </c>
      <c r="F851" s="72">
        <v>29620000</v>
      </c>
    </row>
    <row r="852" spans="1:6" x14ac:dyDescent="0.25">
      <c r="A852" s="67" t="s">
        <v>1033</v>
      </c>
      <c r="B852" s="70" t="s">
        <v>580</v>
      </c>
      <c r="C852" s="71" t="s">
        <v>1015</v>
      </c>
      <c r="D852" s="71" t="s">
        <v>18</v>
      </c>
      <c r="E852" s="70" t="s">
        <v>116</v>
      </c>
      <c r="F852" s="72">
        <v>14090000</v>
      </c>
    </row>
    <row r="853" spans="1:6" x14ac:dyDescent="0.25">
      <c r="A853" s="67" t="s">
        <v>1034</v>
      </c>
      <c r="B853" s="70" t="s">
        <v>580</v>
      </c>
      <c r="C853" s="71" t="s">
        <v>1015</v>
      </c>
      <c r="D853" s="71" t="s">
        <v>13</v>
      </c>
      <c r="E853" s="70" t="s">
        <v>122</v>
      </c>
      <c r="F853" s="72">
        <v>12130000</v>
      </c>
    </row>
    <row r="854" spans="1:6" x14ac:dyDescent="0.25">
      <c r="A854" s="67" t="s">
        <v>1035</v>
      </c>
      <c r="B854" s="70" t="s">
        <v>580</v>
      </c>
      <c r="C854" s="71" t="s">
        <v>1015</v>
      </c>
      <c r="D854" s="71" t="s">
        <v>13</v>
      </c>
      <c r="E854" s="70" t="s">
        <v>122</v>
      </c>
      <c r="F854" s="72">
        <v>29390000</v>
      </c>
    </row>
    <row r="855" spans="1:6" x14ac:dyDescent="0.25">
      <c r="A855" s="67" t="s">
        <v>1036</v>
      </c>
      <c r="B855" s="70" t="s">
        <v>580</v>
      </c>
      <c r="C855" s="71" t="s">
        <v>1015</v>
      </c>
      <c r="D855" s="71" t="s">
        <v>133</v>
      </c>
      <c r="E855" s="70" t="s">
        <v>122</v>
      </c>
      <c r="F855" s="72">
        <v>33420000</v>
      </c>
    </row>
    <row r="856" spans="1:6" x14ac:dyDescent="0.25">
      <c r="A856" s="67" t="s">
        <v>1037</v>
      </c>
      <c r="B856" s="70" t="s">
        <v>580</v>
      </c>
      <c r="C856" s="71" t="s">
        <v>1015</v>
      </c>
      <c r="D856" s="71" t="s">
        <v>133</v>
      </c>
      <c r="E856" s="70" t="s">
        <v>122</v>
      </c>
      <c r="F856" s="72">
        <v>21200000</v>
      </c>
    </row>
    <row r="857" spans="1:6" x14ac:dyDescent="0.25">
      <c r="A857" s="67" t="s">
        <v>1038</v>
      </c>
      <c r="B857" s="70" t="s">
        <v>580</v>
      </c>
      <c r="C857" s="71" t="s">
        <v>1015</v>
      </c>
      <c r="D857" s="71" t="s">
        <v>133</v>
      </c>
      <c r="E857" s="70" t="s">
        <v>122</v>
      </c>
      <c r="F857" s="72">
        <v>25330000</v>
      </c>
    </row>
    <row r="858" spans="1:6" x14ac:dyDescent="0.25">
      <c r="A858" s="67" t="s">
        <v>1039</v>
      </c>
      <c r="B858" s="70" t="s">
        <v>580</v>
      </c>
      <c r="C858" s="71" t="s">
        <v>1015</v>
      </c>
      <c r="D858" s="71" t="s">
        <v>13</v>
      </c>
      <c r="E858" s="70" t="s">
        <v>131</v>
      </c>
      <c r="F858" s="72">
        <v>21120000</v>
      </c>
    </row>
    <row r="859" spans="1:6" x14ac:dyDescent="0.25">
      <c r="A859" s="67" t="s">
        <v>1040</v>
      </c>
      <c r="B859" s="70" t="s">
        <v>580</v>
      </c>
      <c r="C859" s="71" t="s">
        <v>1015</v>
      </c>
      <c r="D859" s="71" t="s">
        <v>13</v>
      </c>
      <c r="E859" s="70" t="s">
        <v>131</v>
      </c>
      <c r="F859" s="72">
        <v>25950000</v>
      </c>
    </row>
    <row r="860" spans="1:6" x14ac:dyDescent="0.25">
      <c r="A860" s="67" t="s">
        <v>1041</v>
      </c>
      <c r="B860" s="70" t="s">
        <v>580</v>
      </c>
      <c r="C860" s="71" t="s">
        <v>1015</v>
      </c>
      <c r="D860" s="71" t="s">
        <v>13</v>
      </c>
      <c r="E860" s="70" t="s">
        <v>131</v>
      </c>
      <c r="F860" s="72">
        <v>26180000</v>
      </c>
    </row>
    <row r="861" spans="1:6" x14ac:dyDescent="0.25">
      <c r="A861" s="67" t="s">
        <v>1042</v>
      </c>
      <c r="B861" s="70" t="s">
        <v>580</v>
      </c>
      <c r="C861" s="71" t="s">
        <v>1043</v>
      </c>
      <c r="D861" s="71" t="s">
        <v>164</v>
      </c>
      <c r="E861" s="70" t="s">
        <v>96</v>
      </c>
      <c r="F861" s="72">
        <v>8410000</v>
      </c>
    </row>
    <row r="862" spans="1:6" x14ac:dyDescent="0.25">
      <c r="A862" s="67" t="s">
        <v>1044</v>
      </c>
      <c r="B862" s="70" t="s">
        <v>580</v>
      </c>
      <c r="C862" s="71" t="s">
        <v>1043</v>
      </c>
      <c r="D862" s="71" t="s">
        <v>13</v>
      </c>
      <c r="E862" s="70" t="s">
        <v>96</v>
      </c>
      <c r="F862" s="72">
        <v>12910000</v>
      </c>
    </row>
    <row r="863" spans="1:6" x14ac:dyDescent="0.25">
      <c r="A863" s="67" t="s">
        <v>1045</v>
      </c>
      <c r="B863" s="70" t="s">
        <v>580</v>
      </c>
      <c r="C863" s="71" t="s">
        <v>1043</v>
      </c>
      <c r="D863" s="71" t="s">
        <v>13</v>
      </c>
      <c r="E863" s="70" t="s">
        <v>96</v>
      </c>
      <c r="F863" s="72">
        <v>2480000</v>
      </c>
    </row>
    <row r="864" spans="1:6" x14ac:dyDescent="0.25">
      <c r="A864" s="67" t="s">
        <v>1046</v>
      </c>
      <c r="B864" s="70" t="s">
        <v>580</v>
      </c>
      <c r="C864" s="71" t="s">
        <v>1043</v>
      </c>
      <c r="D864" s="71" t="s">
        <v>13</v>
      </c>
      <c r="E864" s="70" t="s">
        <v>96</v>
      </c>
      <c r="F864" s="72">
        <v>13240000</v>
      </c>
    </row>
    <row r="865" spans="1:6" x14ac:dyDescent="0.25">
      <c r="A865" s="67" t="s">
        <v>1047</v>
      </c>
      <c r="B865" s="70" t="s">
        <v>580</v>
      </c>
      <c r="C865" s="71" t="s">
        <v>1043</v>
      </c>
      <c r="D865" s="71" t="s">
        <v>13</v>
      </c>
      <c r="E865" s="70" t="s">
        <v>96</v>
      </c>
      <c r="F865" s="72">
        <v>14430000</v>
      </c>
    </row>
    <row r="866" spans="1:6" x14ac:dyDescent="0.25">
      <c r="A866" s="67" t="s">
        <v>1048</v>
      </c>
      <c r="B866" s="70" t="s">
        <v>580</v>
      </c>
      <c r="C866" s="71" t="s">
        <v>1043</v>
      </c>
      <c r="D866" s="71" t="s">
        <v>18</v>
      </c>
      <c r="E866" s="70" t="s">
        <v>96</v>
      </c>
      <c r="F866" s="72">
        <v>25300000</v>
      </c>
    </row>
    <row r="867" spans="1:6" x14ac:dyDescent="0.25">
      <c r="A867" s="67" t="s">
        <v>1049</v>
      </c>
      <c r="B867" s="70" t="s">
        <v>580</v>
      </c>
      <c r="C867" s="71" t="s">
        <v>1043</v>
      </c>
      <c r="D867" s="71" t="s">
        <v>324</v>
      </c>
      <c r="E867" s="70" t="s">
        <v>96</v>
      </c>
      <c r="F867" s="72">
        <v>21440000</v>
      </c>
    </row>
    <row r="868" spans="1:6" x14ac:dyDescent="0.25">
      <c r="A868" s="67" t="s">
        <v>1050</v>
      </c>
      <c r="B868" s="70" t="s">
        <v>580</v>
      </c>
      <c r="C868" s="71" t="s">
        <v>1043</v>
      </c>
      <c r="D868" s="71" t="s">
        <v>133</v>
      </c>
      <c r="E868" s="70" t="s">
        <v>96</v>
      </c>
      <c r="F868" s="72">
        <v>20000000</v>
      </c>
    </row>
    <row r="869" spans="1:6" x14ac:dyDescent="0.25">
      <c r="A869" s="67" t="s">
        <v>1051</v>
      </c>
      <c r="B869" s="70" t="s">
        <v>580</v>
      </c>
      <c r="C869" s="71" t="s">
        <v>1043</v>
      </c>
      <c r="D869" s="71" t="s">
        <v>13</v>
      </c>
      <c r="E869" s="70" t="s">
        <v>213</v>
      </c>
      <c r="F869" s="72">
        <v>28170000</v>
      </c>
    </row>
    <row r="870" spans="1:6" x14ac:dyDescent="0.25">
      <c r="A870" s="67" t="s">
        <v>1052</v>
      </c>
      <c r="B870" s="70" t="s">
        <v>580</v>
      </c>
      <c r="C870" s="71" t="s">
        <v>1043</v>
      </c>
      <c r="D870" s="71" t="s">
        <v>13</v>
      </c>
      <c r="E870" s="70" t="s">
        <v>213</v>
      </c>
      <c r="F870" s="72">
        <v>11600000</v>
      </c>
    </row>
    <row r="871" spans="1:6" x14ac:dyDescent="0.25">
      <c r="A871" s="67" t="s">
        <v>1053</v>
      </c>
      <c r="B871" s="70" t="s">
        <v>580</v>
      </c>
      <c r="C871" s="71" t="s">
        <v>1043</v>
      </c>
      <c r="D871" s="71" t="s">
        <v>230</v>
      </c>
      <c r="E871" s="70" t="s">
        <v>213</v>
      </c>
      <c r="F871" s="72">
        <v>15430000</v>
      </c>
    </row>
    <row r="872" spans="1:6" x14ac:dyDescent="0.25">
      <c r="A872" s="67" t="s">
        <v>1054</v>
      </c>
      <c r="B872" s="70" t="s">
        <v>580</v>
      </c>
      <c r="C872" s="71" t="s">
        <v>1043</v>
      </c>
      <c r="D872" s="71" t="s">
        <v>13</v>
      </c>
      <c r="E872" s="70" t="s">
        <v>109</v>
      </c>
      <c r="F872" s="72">
        <v>26820000</v>
      </c>
    </row>
    <row r="873" spans="1:6" x14ac:dyDescent="0.25">
      <c r="A873" s="67" t="s">
        <v>1055</v>
      </c>
      <c r="B873" s="70" t="s">
        <v>580</v>
      </c>
      <c r="C873" s="71" t="s">
        <v>1043</v>
      </c>
      <c r="D873" s="71" t="s">
        <v>13</v>
      </c>
      <c r="E873" s="70" t="s">
        <v>109</v>
      </c>
      <c r="F873" s="72">
        <v>4690000</v>
      </c>
    </row>
    <row r="874" spans="1:6" x14ac:dyDescent="0.25">
      <c r="A874" s="67" t="s">
        <v>1056</v>
      </c>
      <c r="B874" s="70" t="s">
        <v>580</v>
      </c>
      <c r="C874" s="71" t="s">
        <v>1043</v>
      </c>
      <c r="D874" s="71" t="s">
        <v>489</v>
      </c>
      <c r="E874" s="70" t="s">
        <v>109</v>
      </c>
      <c r="F874" s="72">
        <v>36680000</v>
      </c>
    </row>
    <row r="875" spans="1:6" x14ac:dyDescent="0.25">
      <c r="A875" s="67" t="s">
        <v>1057</v>
      </c>
      <c r="B875" s="70" t="s">
        <v>580</v>
      </c>
      <c r="C875" s="71" t="s">
        <v>1043</v>
      </c>
      <c r="D875" s="71" t="s">
        <v>230</v>
      </c>
      <c r="E875" s="70" t="s">
        <v>109</v>
      </c>
      <c r="F875" s="72">
        <v>21840000</v>
      </c>
    </row>
    <row r="876" spans="1:6" x14ac:dyDescent="0.25">
      <c r="A876" s="67" t="s">
        <v>1058</v>
      </c>
      <c r="B876" s="70" t="s">
        <v>580</v>
      </c>
      <c r="C876" s="71" t="s">
        <v>1043</v>
      </c>
      <c r="D876" s="71" t="s">
        <v>367</v>
      </c>
      <c r="E876" s="70" t="s">
        <v>153</v>
      </c>
      <c r="F876" s="72">
        <v>34810000</v>
      </c>
    </row>
    <row r="877" spans="1:6" x14ac:dyDescent="0.25">
      <c r="A877" s="67" t="s">
        <v>1059</v>
      </c>
      <c r="B877" s="70" t="s">
        <v>580</v>
      </c>
      <c r="C877" s="71" t="s">
        <v>1043</v>
      </c>
      <c r="D877" s="71" t="s">
        <v>13</v>
      </c>
      <c r="E877" s="70" t="s">
        <v>116</v>
      </c>
      <c r="F877" s="72">
        <v>12430000</v>
      </c>
    </row>
    <row r="878" spans="1:6" x14ac:dyDescent="0.25">
      <c r="A878" s="67" t="s">
        <v>1060</v>
      </c>
      <c r="B878" s="70" t="s">
        <v>580</v>
      </c>
      <c r="C878" s="71" t="s">
        <v>1043</v>
      </c>
      <c r="D878" s="71" t="s">
        <v>18</v>
      </c>
      <c r="E878" s="70" t="s">
        <v>116</v>
      </c>
      <c r="F878" s="72">
        <v>14690000</v>
      </c>
    </row>
    <row r="879" spans="1:6" x14ac:dyDescent="0.25">
      <c r="A879" s="67" t="s">
        <v>1061</v>
      </c>
      <c r="B879" s="70" t="s">
        <v>580</v>
      </c>
      <c r="C879" s="71" t="s">
        <v>1043</v>
      </c>
      <c r="D879" s="71" t="s">
        <v>99</v>
      </c>
      <c r="E879" s="70" t="s">
        <v>116</v>
      </c>
      <c r="F879" s="72">
        <v>26350000</v>
      </c>
    </row>
    <row r="880" spans="1:6" x14ac:dyDescent="0.25">
      <c r="A880" s="67" t="s">
        <v>1062</v>
      </c>
      <c r="B880" s="70" t="s">
        <v>580</v>
      </c>
      <c r="C880" s="71" t="s">
        <v>1043</v>
      </c>
      <c r="D880" s="71" t="s">
        <v>677</v>
      </c>
      <c r="E880" s="70" t="s">
        <v>122</v>
      </c>
      <c r="F880" s="72">
        <v>14240000</v>
      </c>
    </row>
    <row r="881" spans="1:6" x14ac:dyDescent="0.25">
      <c r="A881" s="67" t="s">
        <v>1063</v>
      </c>
      <c r="B881" s="70" t="s">
        <v>580</v>
      </c>
      <c r="C881" s="71" t="s">
        <v>1043</v>
      </c>
      <c r="D881" s="71" t="s">
        <v>13</v>
      </c>
      <c r="E881" s="70" t="s">
        <v>122</v>
      </c>
      <c r="F881" s="72">
        <v>20070000</v>
      </c>
    </row>
    <row r="882" spans="1:6" x14ac:dyDescent="0.25">
      <c r="A882" s="67" t="s">
        <v>1064</v>
      </c>
      <c r="B882" s="70" t="s">
        <v>580</v>
      </c>
      <c r="C882" s="71" t="s">
        <v>1043</v>
      </c>
      <c r="D882" s="71" t="s">
        <v>13</v>
      </c>
      <c r="E882" s="70" t="s">
        <v>122</v>
      </c>
      <c r="F882" s="72">
        <v>12440000</v>
      </c>
    </row>
    <row r="883" spans="1:6" x14ac:dyDescent="0.25">
      <c r="A883" s="67" t="s">
        <v>1065</v>
      </c>
      <c r="B883" s="70" t="s">
        <v>580</v>
      </c>
      <c r="C883" s="71" t="s">
        <v>1043</v>
      </c>
      <c r="D883" s="71" t="s">
        <v>13</v>
      </c>
      <c r="E883" s="70" t="s">
        <v>122</v>
      </c>
      <c r="F883" s="72">
        <v>17530000</v>
      </c>
    </row>
    <row r="884" spans="1:6" x14ac:dyDescent="0.25">
      <c r="A884" s="67" t="s">
        <v>1066</v>
      </c>
      <c r="B884" s="70" t="s">
        <v>580</v>
      </c>
      <c r="C884" s="71" t="s">
        <v>1043</v>
      </c>
      <c r="D884" s="71" t="s">
        <v>13</v>
      </c>
      <c r="E884" s="70" t="s">
        <v>122</v>
      </c>
      <c r="F884" s="72">
        <v>4190000</v>
      </c>
    </row>
    <row r="885" spans="1:6" x14ac:dyDescent="0.25">
      <c r="A885" s="67" t="s">
        <v>1067</v>
      </c>
      <c r="B885" s="70" t="s">
        <v>580</v>
      </c>
      <c r="C885" s="71" t="s">
        <v>1043</v>
      </c>
      <c r="D885" s="71" t="s">
        <v>13</v>
      </c>
      <c r="E885" s="70" t="s">
        <v>122</v>
      </c>
      <c r="F885" s="72">
        <v>29940000</v>
      </c>
    </row>
    <row r="886" spans="1:6" x14ac:dyDescent="0.25">
      <c r="A886" s="67" t="s">
        <v>1068</v>
      </c>
      <c r="B886" s="70" t="s">
        <v>580</v>
      </c>
      <c r="C886" s="71" t="s">
        <v>1043</v>
      </c>
      <c r="D886" s="71" t="s">
        <v>13</v>
      </c>
      <c r="E886" s="70" t="s">
        <v>129</v>
      </c>
      <c r="F886" s="72">
        <v>12090000</v>
      </c>
    </row>
    <row r="887" spans="1:6" x14ac:dyDescent="0.25">
      <c r="A887" s="67" t="s">
        <v>1069</v>
      </c>
      <c r="B887" s="70" t="s">
        <v>580</v>
      </c>
      <c r="C887" s="71" t="s">
        <v>1043</v>
      </c>
      <c r="D887" s="71" t="s">
        <v>483</v>
      </c>
      <c r="E887" s="70" t="s">
        <v>131</v>
      </c>
      <c r="F887" s="72">
        <v>34040000</v>
      </c>
    </row>
    <row r="888" spans="1:6" x14ac:dyDescent="0.25">
      <c r="A888" s="67" t="s">
        <v>1070</v>
      </c>
      <c r="B888" s="70" t="s">
        <v>580</v>
      </c>
      <c r="C888" s="71" t="s">
        <v>1071</v>
      </c>
      <c r="D888" s="71" t="s">
        <v>108</v>
      </c>
      <c r="E888" s="70" t="s">
        <v>96</v>
      </c>
      <c r="F888" s="72">
        <v>10600000</v>
      </c>
    </row>
    <row r="889" spans="1:6" x14ac:dyDescent="0.25">
      <c r="A889" s="67" t="s">
        <v>784</v>
      </c>
      <c r="B889" s="70" t="s">
        <v>580</v>
      </c>
      <c r="C889" s="71" t="s">
        <v>1071</v>
      </c>
      <c r="D889" s="71" t="s">
        <v>108</v>
      </c>
      <c r="E889" s="70" t="s">
        <v>96</v>
      </c>
      <c r="F889" s="72">
        <v>11160000</v>
      </c>
    </row>
    <row r="890" spans="1:6" x14ac:dyDescent="0.25">
      <c r="A890" s="67" t="s">
        <v>1072</v>
      </c>
      <c r="B890" s="70" t="s">
        <v>580</v>
      </c>
      <c r="C890" s="71" t="s">
        <v>1071</v>
      </c>
      <c r="D890" s="71" t="s">
        <v>108</v>
      </c>
      <c r="E890" s="70" t="s">
        <v>96</v>
      </c>
      <c r="F890" s="72">
        <v>18260000</v>
      </c>
    </row>
    <row r="891" spans="1:6" x14ac:dyDescent="0.25">
      <c r="A891" s="67" t="s">
        <v>1073</v>
      </c>
      <c r="B891" s="70" t="s">
        <v>580</v>
      </c>
      <c r="C891" s="71" t="s">
        <v>1071</v>
      </c>
      <c r="D891" s="71" t="s">
        <v>367</v>
      </c>
      <c r="E891" s="70" t="s">
        <v>96</v>
      </c>
      <c r="F891" s="72">
        <v>9080000</v>
      </c>
    </row>
    <row r="892" spans="1:6" x14ac:dyDescent="0.25">
      <c r="A892" s="67" t="s">
        <v>1074</v>
      </c>
      <c r="B892" s="70" t="s">
        <v>580</v>
      </c>
      <c r="C892" s="71" t="s">
        <v>1071</v>
      </c>
      <c r="D892" s="71" t="s">
        <v>13</v>
      </c>
      <c r="E892" s="70" t="s">
        <v>96</v>
      </c>
      <c r="F892" s="72">
        <v>10700000</v>
      </c>
    </row>
    <row r="893" spans="1:6" x14ac:dyDescent="0.25">
      <c r="A893" s="67" t="s">
        <v>1075</v>
      </c>
      <c r="B893" s="70" t="s">
        <v>580</v>
      </c>
      <c r="C893" s="71" t="s">
        <v>1071</v>
      </c>
      <c r="D893" s="71" t="s">
        <v>13</v>
      </c>
      <c r="E893" s="70" t="s">
        <v>96</v>
      </c>
      <c r="F893" s="72">
        <v>9570000</v>
      </c>
    </row>
    <row r="894" spans="1:6" x14ac:dyDescent="0.25">
      <c r="A894" s="67" t="s">
        <v>1076</v>
      </c>
      <c r="B894" s="70" t="s">
        <v>580</v>
      </c>
      <c r="C894" s="71" t="s">
        <v>1071</v>
      </c>
      <c r="D894" s="71" t="s">
        <v>13</v>
      </c>
      <c r="E894" s="70" t="s">
        <v>96</v>
      </c>
      <c r="F894" s="72">
        <v>14370000</v>
      </c>
    </row>
    <row r="895" spans="1:6" x14ac:dyDescent="0.25">
      <c r="A895" s="67" t="s">
        <v>1077</v>
      </c>
      <c r="B895" s="70" t="s">
        <v>580</v>
      </c>
      <c r="C895" s="71" t="s">
        <v>1071</v>
      </c>
      <c r="D895" s="71" t="s">
        <v>13</v>
      </c>
      <c r="E895" s="70" t="s">
        <v>96</v>
      </c>
      <c r="F895" s="72">
        <v>11640000</v>
      </c>
    </row>
    <row r="896" spans="1:6" x14ac:dyDescent="0.25">
      <c r="A896" s="67" t="s">
        <v>1078</v>
      </c>
      <c r="B896" s="70" t="s">
        <v>580</v>
      </c>
      <c r="C896" s="71" t="s">
        <v>1071</v>
      </c>
      <c r="D896" s="71" t="s">
        <v>28</v>
      </c>
      <c r="E896" s="70" t="s">
        <v>96</v>
      </c>
      <c r="F896" s="72">
        <v>23710000</v>
      </c>
    </row>
    <row r="897" spans="1:6" x14ac:dyDescent="0.25">
      <c r="A897" s="67" t="s">
        <v>1079</v>
      </c>
      <c r="B897" s="70" t="s">
        <v>580</v>
      </c>
      <c r="C897" s="71" t="s">
        <v>1071</v>
      </c>
      <c r="D897" s="71" t="s">
        <v>577</v>
      </c>
      <c r="E897" s="70" t="s">
        <v>109</v>
      </c>
      <c r="F897" s="72">
        <v>30040000</v>
      </c>
    </row>
    <row r="898" spans="1:6" x14ac:dyDescent="0.25">
      <c r="A898" s="67" t="s">
        <v>1080</v>
      </c>
      <c r="B898" s="70" t="s">
        <v>580</v>
      </c>
      <c r="C898" s="71" t="s">
        <v>1071</v>
      </c>
      <c r="D898" s="71" t="s">
        <v>164</v>
      </c>
      <c r="E898" s="70" t="s">
        <v>109</v>
      </c>
      <c r="F898" s="72">
        <v>31770000</v>
      </c>
    </row>
    <row r="899" spans="1:6" x14ac:dyDescent="0.25">
      <c r="A899" s="67" t="s">
        <v>1081</v>
      </c>
      <c r="B899" s="70" t="s">
        <v>580</v>
      </c>
      <c r="C899" s="71" t="s">
        <v>1071</v>
      </c>
      <c r="D899" s="71" t="s">
        <v>13</v>
      </c>
      <c r="E899" s="70" t="s">
        <v>109</v>
      </c>
      <c r="F899" s="72">
        <v>25690000</v>
      </c>
    </row>
    <row r="900" spans="1:6" x14ac:dyDescent="0.25">
      <c r="A900" s="67" t="s">
        <v>1082</v>
      </c>
      <c r="B900" s="70" t="s">
        <v>580</v>
      </c>
      <c r="C900" s="71" t="s">
        <v>1071</v>
      </c>
      <c r="D900" s="71" t="s">
        <v>13</v>
      </c>
      <c r="E900" s="70" t="s">
        <v>116</v>
      </c>
      <c r="F900" s="72">
        <v>11500000</v>
      </c>
    </row>
    <row r="901" spans="1:6" x14ac:dyDescent="0.25">
      <c r="A901" s="67" t="s">
        <v>1083</v>
      </c>
      <c r="B901" s="70" t="s">
        <v>580</v>
      </c>
      <c r="C901" s="71" t="s">
        <v>1071</v>
      </c>
      <c r="D901" s="71" t="s">
        <v>1006</v>
      </c>
      <c r="E901" s="70" t="s">
        <v>116</v>
      </c>
      <c r="F901" s="72">
        <v>27570000</v>
      </c>
    </row>
    <row r="902" spans="1:6" x14ac:dyDescent="0.25">
      <c r="A902" s="67" t="s">
        <v>1084</v>
      </c>
      <c r="B902" s="70" t="s">
        <v>580</v>
      </c>
      <c r="C902" s="71" t="s">
        <v>1071</v>
      </c>
      <c r="D902" s="71" t="s">
        <v>13</v>
      </c>
      <c r="E902" s="70" t="s">
        <v>122</v>
      </c>
      <c r="F902" s="72">
        <v>23610000</v>
      </c>
    </row>
    <row r="903" spans="1:6" x14ac:dyDescent="0.25">
      <c r="A903" s="67" t="s">
        <v>1085</v>
      </c>
      <c r="B903" s="70" t="s">
        <v>580</v>
      </c>
      <c r="C903" s="71" t="s">
        <v>1071</v>
      </c>
      <c r="D903" s="71" t="s">
        <v>13</v>
      </c>
      <c r="E903" s="70" t="s">
        <v>122</v>
      </c>
      <c r="F903" s="72">
        <v>21140000</v>
      </c>
    </row>
    <row r="904" spans="1:6" x14ac:dyDescent="0.25">
      <c r="A904" s="67" t="s">
        <v>1086</v>
      </c>
      <c r="B904" s="70" t="s">
        <v>580</v>
      </c>
      <c r="C904" s="71" t="s">
        <v>1071</v>
      </c>
      <c r="D904" s="71" t="s">
        <v>13</v>
      </c>
      <c r="E904" s="70" t="s">
        <v>122</v>
      </c>
      <c r="F904" s="72">
        <v>27160000</v>
      </c>
    </row>
    <row r="905" spans="1:6" x14ac:dyDescent="0.25">
      <c r="A905" s="67" t="s">
        <v>1087</v>
      </c>
      <c r="B905" s="70" t="s">
        <v>580</v>
      </c>
      <c r="C905" s="71" t="s">
        <v>1071</v>
      </c>
      <c r="D905" s="71" t="s">
        <v>13</v>
      </c>
      <c r="E905" s="70" t="s">
        <v>122</v>
      </c>
      <c r="F905" s="72">
        <v>22560000</v>
      </c>
    </row>
    <row r="906" spans="1:6" x14ac:dyDescent="0.25">
      <c r="A906" s="67" t="s">
        <v>870</v>
      </c>
      <c r="B906" s="70" t="s">
        <v>580</v>
      </c>
      <c r="C906" s="71" t="s">
        <v>1071</v>
      </c>
      <c r="D906" s="71" t="s">
        <v>13</v>
      </c>
      <c r="E906" s="70" t="s">
        <v>122</v>
      </c>
      <c r="F906" s="72">
        <v>20660000</v>
      </c>
    </row>
    <row r="907" spans="1:6" x14ac:dyDescent="0.25">
      <c r="A907" s="67" t="s">
        <v>1041</v>
      </c>
      <c r="B907" s="70" t="s">
        <v>580</v>
      </c>
      <c r="C907" s="71" t="s">
        <v>1071</v>
      </c>
      <c r="D907" s="71" t="s">
        <v>13</v>
      </c>
      <c r="E907" s="70" t="s">
        <v>122</v>
      </c>
      <c r="F907" s="72">
        <v>34880000</v>
      </c>
    </row>
    <row r="908" spans="1:6" x14ac:dyDescent="0.25">
      <c r="A908" s="67" t="s">
        <v>1088</v>
      </c>
      <c r="B908" s="70" t="s">
        <v>580</v>
      </c>
      <c r="C908" s="71" t="s">
        <v>1071</v>
      </c>
      <c r="D908" s="71" t="s">
        <v>13</v>
      </c>
      <c r="E908" s="70" t="s">
        <v>122</v>
      </c>
      <c r="F908" s="72">
        <v>9500000</v>
      </c>
    </row>
    <row r="909" spans="1:6" x14ac:dyDescent="0.25">
      <c r="A909" s="67" t="s">
        <v>1089</v>
      </c>
      <c r="B909" s="70" t="s">
        <v>580</v>
      </c>
      <c r="C909" s="71" t="s">
        <v>1071</v>
      </c>
      <c r="D909" s="71" t="s">
        <v>18</v>
      </c>
      <c r="E909" s="70" t="s">
        <v>122</v>
      </c>
      <c r="F909" s="72">
        <v>33950000</v>
      </c>
    </row>
    <row r="910" spans="1:6" x14ac:dyDescent="0.25">
      <c r="A910" s="67" t="s">
        <v>1090</v>
      </c>
      <c r="B910" s="70" t="s">
        <v>580</v>
      </c>
      <c r="C910" s="71" t="s">
        <v>1071</v>
      </c>
      <c r="D910" s="71" t="s">
        <v>13</v>
      </c>
      <c r="E910" s="70" t="s">
        <v>129</v>
      </c>
      <c r="F910" s="72">
        <v>14520000</v>
      </c>
    </row>
    <row r="911" spans="1:6" x14ac:dyDescent="0.25">
      <c r="A911" s="67" t="s">
        <v>1091</v>
      </c>
      <c r="B911" s="70" t="s">
        <v>580</v>
      </c>
      <c r="C911" s="71" t="s">
        <v>1071</v>
      </c>
      <c r="D911" s="71" t="s">
        <v>367</v>
      </c>
      <c r="E911" s="70" t="s">
        <v>131</v>
      </c>
      <c r="F911" s="72">
        <v>9720000</v>
      </c>
    </row>
    <row r="912" spans="1:6" x14ac:dyDescent="0.25">
      <c r="A912" s="67" t="s">
        <v>1092</v>
      </c>
      <c r="B912" s="70" t="s">
        <v>580</v>
      </c>
      <c r="C912" s="71" t="s">
        <v>1071</v>
      </c>
      <c r="D912" s="71" t="s">
        <v>489</v>
      </c>
      <c r="E912" s="70" t="s">
        <v>131</v>
      </c>
      <c r="F912" s="72">
        <v>30960000</v>
      </c>
    </row>
    <row r="913" spans="1:6" x14ac:dyDescent="0.25">
      <c r="A913" s="67" t="s">
        <v>1093</v>
      </c>
      <c r="B913" s="70" t="s">
        <v>580</v>
      </c>
      <c r="C913" s="71" t="s">
        <v>1071</v>
      </c>
      <c r="D913" s="71" t="s">
        <v>1094</v>
      </c>
      <c r="E913" s="70" t="s">
        <v>131</v>
      </c>
      <c r="F913" s="72">
        <v>36290000</v>
      </c>
    </row>
    <row r="914" spans="1:6" x14ac:dyDescent="0.25">
      <c r="A914" s="67" t="s">
        <v>1095</v>
      </c>
      <c r="B914" s="70" t="s">
        <v>580</v>
      </c>
      <c r="C914" s="71" t="s">
        <v>1096</v>
      </c>
      <c r="D914" s="71" t="s">
        <v>847</v>
      </c>
      <c r="E914" s="70" t="s">
        <v>96</v>
      </c>
      <c r="F914" s="72">
        <v>22930000</v>
      </c>
    </row>
    <row r="915" spans="1:6" x14ac:dyDescent="0.25">
      <c r="A915" s="67" t="s">
        <v>1097</v>
      </c>
      <c r="B915" s="70" t="s">
        <v>580</v>
      </c>
      <c r="C915" s="71" t="s">
        <v>1096</v>
      </c>
      <c r="D915" s="71" t="s">
        <v>847</v>
      </c>
      <c r="E915" s="70" t="s">
        <v>96</v>
      </c>
      <c r="F915" s="72">
        <v>12220000</v>
      </c>
    </row>
    <row r="916" spans="1:6" x14ac:dyDescent="0.25">
      <c r="A916" s="67" t="s">
        <v>1098</v>
      </c>
      <c r="B916" s="70" t="s">
        <v>580</v>
      </c>
      <c r="C916" s="71" t="s">
        <v>1096</v>
      </c>
      <c r="D916" s="71" t="s">
        <v>367</v>
      </c>
      <c r="E916" s="70" t="s">
        <v>96</v>
      </c>
      <c r="F916" s="72">
        <v>19250000</v>
      </c>
    </row>
    <row r="917" spans="1:6" x14ac:dyDescent="0.25">
      <c r="A917" s="67" t="s">
        <v>1099</v>
      </c>
      <c r="B917" s="70" t="s">
        <v>580</v>
      </c>
      <c r="C917" s="71" t="s">
        <v>1096</v>
      </c>
      <c r="D917" s="71" t="s">
        <v>13</v>
      </c>
      <c r="E917" s="70" t="s">
        <v>96</v>
      </c>
      <c r="F917" s="72">
        <v>14320000</v>
      </c>
    </row>
    <row r="918" spans="1:6" x14ac:dyDescent="0.25">
      <c r="A918" s="67" t="s">
        <v>1100</v>
      </c>
      <c r="B918" s="70" t="s">
        <v>580</v>
      </c>
      <c r="C918" s="71" t="s">
        <v>1096</v>
      </c>
      <c r="D918" s="71" t="s">
        <v>13</v>
      </c>
      <c r="E918" s="70" t="s">
        <v>96</v>
      </c>
      <c r="F918" s="72">
        <v>10470000</v>
      </c>
    </row>
    <row r="919" spans="1:6" x14ac:dyDescent="0.25">
      <c r="A919" s="67" t="s">
        <v>1101</v>
      </c>
      <c r="B919" s="70" t="s">
        <v>580</v>
      </c>
      <c r="C919" s="71" t="s">
        <v>1096</v>
      </c>
      <c r="D919" s="71" t="s">
        <v>13</v>
      </c>
      <c r="E919" s="70" t="s">
        <v>96</v>
      </c>
      <c r="F919" s="72">
        <v>19760000</v>
      </c>
    </row>
    <row r="920" spans="1:6" x14ac:dyDescent="0.25">
      <c r="A920" s="67" t="s">
        <v>1102</v>
      </c>
      <c r="B920" s="70" t="s">
        <v>580</v>
      </c>
      <c r="C920" s="71" t="s">
        <v>1096</v>
      </c>
      <c r="D920" s="71" t="s">
        <v>13</v>
      </c>
      <c r="E920" s="70" t="s">
        <v>96</v>
      </c>
      <c r="F920" s="72">
        <v>4830000</v>
      </c>
    </row>
    <row r="921" spans="1:6" x14ac:dyDescent="0.25">
      <c r="A921" s="67" t="s">
        <v>1103</v>
      </c>
      <c r="B921" s="70" t="s">
        <v>580</v>
      </c>
      <c r="C921" s="71" t="s">
        <v>1096</v>
      </c>
      <c r="D921" s="71" t="s">
        <v>133</v>
      </c>
      <c r="E921" s="70" t="s">
        <v>96</v>
      </c>
      <c r="F921" s="72">
        <v>11140000</v>
      </c>
    </row>
    <row r="922" spans="1:6" x14ac:dyDescent="0.25">
      <c r="A922" s="67" t="s">
        <v>1104</v>
      </c>
      <c r="B922" s="70" t="s">
        <v>580</v>
      </c>
      <c r="C922" s="71" t="s">
        <v>1096</v>
      </c>
      <c r="D922" s="71" t="s">
        <v>20</v>
      </c>
      <c r="E922" s="70" t="s">
        <v>96</v>
      </c>
      <c r="F922" s="72">
        <v>7560000</v>
      </c>
    </row>
    <row r="923" spans="1:6" x14ac:dyDescent="0.25">
      <c r="A923" s="67" t="s">
        <v>1105</v>
      </c>
      <c r="B923" s="70" t="s">
        <v>580</v>
      </c>
      <c r="C923" s="71" t="s">
        <v>1096</v>
      </c>
      <c r="D923" s="71" t="s">
        <v>108</v>
      </c>
      <c r="E923" s="70" t="s">
        <v>148</v>
      </c>
      <c r="F923" s="72">
        <v>27880000</v>
      </c>
    </row>
    <row r="924" spans="1:6" x14ac:dyDescent="0.25">
      <c r="A924" s="67" t="s">
        <v>1106</v>
      </c>
      <c r="B924" s="70" t="s">
        <v>580</v>
      </c>
      <c r="C924" s="71" t="s">
        <v>1096</v>
      </c>
      <c r="D924" s="71" t="s">
        <v>367</v>
      </c>
      <c r="E924" s="70" t="s">
        <v>148</v>
      </c>
      <c r="F924" s="72">
        <v>28220000</v>
      </c>
    </row>
    <row r="925" spans="1:6" x14ac:dyDescent="0.25">
      <c r="A925" s="67" t="s">
        <v>1107</v>
      </c>
      <c r="B925" s="70" t="s">
        <v>580</v>
      </c>
      <c r="C925" s="71" t="s">
        <v>1096</v>
      </c>
      <c r="D925" s="71" t="s">
        <v>133</v>
      </c>
      <c r="E925" s="70" t="s">
        <v>213</v>
      </c>
      <c r="F925" s="72">
        <v>21420000</v>
      </c>
    </row>
    <row r="926" spans="1:6" x14ac:dyDescent="0.25">
      <c r="A926" s="67" t="s">
        <v>1108</v>
      </c>
      <c r="B926" s="70" t="s">
        <v>580</v>
      </c>
      <c r="C926" s="71" t="s">
        <v>1096</v>
      </c>
      <c r="D926" s="71" t="s">
        <v>13</v>
      </c>
      <c r="E926" s="70" t="s">
        <v>109</v>
      </c>
      <c r="F926" s="72">
        <v>25880000</v>
      </c>
    </row>
    <row r="927" spans="1:6" x14ac:dyDescent="0.25">
      <c r="A927" s="67" t="s">
        <v>1109</v>
      </c>
      <c r="B927" s="70" t="s">
        <v>580</v>
      </c>
      <c r="C927" s="71" t="s">
        <v>1096</v>
      </c>
      <c r="D927" s="71" t="s">
        <v>20</v>
      </c>
      <c r="E927" s="70" t="s">
        <v>109</v>
      </c>
      <c r="F927" s="72">
        <v>28360000</v>
      </c>
    </row>
    <row r="928" spans="1:6" x14ac:dyDescent="0.25">
      <c r="A928" s="67" t="s">
        <v>1110</v>
      </c>
      <c r="B928" s="70" t="s">
        <v>580</v>
      </c>
      <c r="C928" s="71" t="s">
        <v>1096</v>
      </c>
      <c r="D928" s="71" t="s">
        <v>13</v>
      </c>
      <c r="E928" s="70" t="s">
        <v>221</v>
      </c>
      <c r="F928" s="72">
        <v>24010000</v>
      </c>
    </row>
    <row r="929" spans="1:6" x14ac:dyDescent="0.25">
      <c r="A929" s="67" t="s">
        <v>1111</v>
      </c>
      <c r="B929" s="70" t="s">
        <v>580</v>
      </c>
      <c r="C929" s="71" t="s">
        <v>1096</v>
      </c>
      <c r="D929" s="71" t="s">
        <v>489</v>
      </c>
      <c r="E929" s="70" t="s">
        <v>221</v>
      </c>
      <c r="F929" s="72">
        <v>35800000</v>
      </c>
    </row>
    <row r="930" spans="1:6" x14ac:dyDescent="0.25">
      <c r="A930" s="67" t="s">
        <v>1112</v>
      </c>
      <c r="B930" s="70" t="s">
        <v>580</v>
      </c>
      <c r="C930" s="71" t="s">
        <v>1096</v>
      </c>
      <c r="D930" s="71" t="s">
        <v>694</v>
      </c>
      <c r="E930" s="70" t="s">
        <v>221</v>
      </c>
      <c r="F930" s="72">
        <v>19970000</v>
      </c>
    </row>
    <row r="931" spans="1:6" x14ac:dyDescent="0.25">
      <c r="A931" s="67" t="s">
        <v>1113</v>
      </c>
      <c r="B931" s="70" t="s">
        <v>580</v>
      </c>
      <c r="C931" s="71" t="s">
        <v>1096</v>
      </c>
      <c r="D931" s="71" t="s">
        <v>164</v>
      </c>
      <c r="E931" s="70" t="s">
        <v>153</v>
      </c>
      <c r="F931" s="72">
        <v>17130000</v>
      </c>
    </row>
    <row r="932" spans="1:6" x14ac:dyDescent="0.25">
      <c r="A932" s="67" t="s">
        <v>1114</v>
      </c>
      <c r="B932" s="70" t="s">
        <v>580</v>
      </c>
      <c r="C932" s="71" t="s">
        <v>1096</v>
      </c>
      <c r="D932" s="71" t="s">
        <v>13</v>
      </c>
      <c r="E932" s="70" t="s">
        <v>153</v>
      </c>
      <c r="F932" s="72">
        <v>34750000</v>
      </c>
    </row>
    <row r="933" spans="1:6" x14ac:dyDescent="0.25">
      <c r="A933" s="67" t="s">
        <v>1115</v>
      </c>
      <c r="B933" s="70" t="s">
        <v>580</v>
      </c>
      <c r="C933" s="71" t="s">
        <v>1096</v>
      </c>
      <c r="D933" s="71" t="s">
        <v>13</v>
      </c>
      <c r="E933" s="70" t="s">
        <v>116</v>
      </c>
      <c r="F933" s="72">
        <v>22710000</v>
      </c>
    </row>
    <row r="934" spans="1:6" x14ac:dyDescent="0.25">
      <c r="A934" s="67" t="s">
        <v>1116</v>
      </c>
      <c r="B934" s="70" t="s">
        <v>580</v>
      </c>
      <c r="C934" s="71" t="s">
        <v>1096</v>
      </c>
      <c r="D934" s="71" t="s">
        <v>99</v>
      </c>
      <c r="E934" s="70" t="s">
        <v>116</v>
      </c>
      <c r="F934" s="72">
        <v>13020000</v>
      </c>
    </row>
    <row r="935" spans="1:6" x14ac:dyDescent="0.25">
      <c r="A935" s="67" t="s">
        <v>1117</v>
      </c>
      <c r="B935" s="70" t="s">
        <v>580</v>
      </c>
      <c r="C935" s="71" t="s">
        <v>1096</v>
      </c>
      <c r="D935" s="71" t="s">
        <v>164</v>
      </c>
      <c r="E935" s="70" t="s">
        <v>122</v>
      </c>
      <c r="F935" s="72">
        <v>14760000</v>
      </c>
    </row>
    <row r="936" spans="1:6" x14ac:dyDescent="0.25">
      <c r="A936" s="67" t="s">
        <v>1118</v>
      </c>
      <c r="B936" s="70" t="s">
        <v>580</v>
      </c>
      <c r="C936" s="71" t="s">
        <v>1096</v>
      </c>
      <c r="D936" s="71" t="s">
        <v>13</v>
      </c>
      <c r="E936" s="70" t="s">
        <v>122</v>
      </c>
      <c r="F936" s="72">
        <v>10350000</v>
      </c>
    </row>
    <row r="937" spans="1:6" x14ac:dyDescent="0.25">
      <c r="A937" s="67" t="s">
        <v>1119</v>
      </c>
      <c r="B937" s="70" t="s">
        <v>580</v>
      </c>
      <c r="C937" s="71" t="s">
        <v>1096</v>
      </c>
      <c r="D937" s="71" t="s">
        <v>13</v>
      </c>
      <c r="E937" s="70" t="s">
        <v>122</v>
      </c>
      <c r="F937" s="72">
        <v>20180000</v>
      </c>
    </row>
    <row r="938" spans="1:6" x14ac:dyDescent="0.25">
      <c r="A938" s="67" t="s">
        <v>1120</v>
      </c>
      <c r="B938" s="70" t="s">
        <v>580</v>
      </c>
      <c r="C938" s="71" t="s">
        <v>1096</v>
      </c>
      <c r="D938" s="71" t="s">
        <v>13</v>
      </c>
      <c r="E938" s="70" t="s">
        <v>122</v>
      </c>
      <c r="F938" s="72">
        <v>9230000</v>
      </c>
    </row>
    <row r="939" spans="1:6" x14ac:dyDescent="0.25">
      <c r="A939" s="67" t="s">
        <v>1121</v>
      </c>
      <c r="B939" s="70" t="s">
        <v>580</v>
      </c>
      <c r="C939" s="71" t="s">
        <v>1096</v>
      </c>
      <c r="D939" s="71" t="s">
        <v>13</v>
      </c>
      <c r="E939" s="70" t="s">
        <v>122</v>
      </c>
      <c r="F939" s="72">
        <v>30640000</v>
      </c>
    </row>
    <row r="940" spans="1:6" x14ac:dyDescent="0.25">
      <c r="A940" s="67" t="s">
        <v>1122</v>
      </c>
      <c r="B940" s="70" t="s">
        <v>580</v>
      </c>
      <c r="C940" s="71" t="s">
        <v>1096</v>
      </c>
      <c r="D940" s="71" t="s">
        <v>13</v>
      </c>
      <c r="E940" s="70" t="s">
        <v>122</v>
      </c>
      <c r="F940" s="72">
        <v>33070000</v>
      </c>
    </row>
    <row r="941" spans="1:6" x14ac:dyDescent="0.25">
      <c r="A941" s="67" t="s">
        <v>1123</v>
      </c>
      <c r="B941" s="70" t="s">
        <v>580</v>
      </c>
      <c r="C941" s="71" t="s">
        <v>1096</v>
      </c>
      <c r="D941" s="71" t="s">
        <v>13</v>
      </c>
      <c r="E941" s="70" t="s">
        <v>131</v>
      </c>
      <c r="F941" s="72">
        <v>19740000</v>
      </c>
    </row>
    <row r="942" spans="1:6" x14ac:dyDescent="0.25">
      <c r="A942" s="67" t="s">
        <v>1124</v>
      </c>
      <c r="B942" s="70" t="s">
        <v>580</v>
      </c>
      <c r="C942" s="71" t="s">
        <v>1096</v>
      </c>
      <c r="D942" s="71" t="s">
        <v>13</v>
      </c>
      <c r="E942" s="70" t="s">
        <v>131</v>
      </c>
      <c r="F942" s="72">
        <v>23320000</v>
      </c>
    </row>
    <row r="943" spans="1:6" x14ac:dyDescent="0.25">
      <c r="A943" s="67" t="s">
        <v>1125</v>
      </c>
      <c r="B943" s="70" t="s">
        <v>580</v>
      </c>
      <c r="C943" s="71" t="s">
        <v>1096</v>
      </c>
      <c r="D943" s="71" t="s">
        <v>489</v>
      </c>
      <c r="E943" s="70" t="s">
        <v>131</v>
      </c>
      <c r="F943" s="72">
        <v>17930000</v>
      </c>
    </row>
    <row r="944" spans="1:6" x14ac:dyDescent="0.25">
      <c r="A944" s="67" t="s">
        <v>1126</v>
      </c>
      <c r="B944" s="70" t="s">
        <v>580</v>
      </c>
      <c r="C944" s="71" t="s">
        <v>1096</v>
      </c>
      <c r="D944" s="71" t="s">
        <v>489</v>
      </c>
      <c r="E944" s="70" t="s">
        <v>131</v>
      </c>
      <c r="F944" s="72">
        <v>34970000</v>
      </c>
    </row>
    <row r="945" spans="1:6" x14ac:dyDescent="0.25">
      <c r="A945" s="67" t="s">
        <v>1127</v>
      </c>
      <c r="B945" s="70" t="s">
        <v>580</v>
      </c>
      <c r="C945" s="71" t="s">
        <v>1128</v>
      </c>
      <c r="D945" s="71" t="s">
        <v>13</v>
      </c>
      <c r="E945" s="70" t="s">
        <v>96</v>
      </c>
      <c r="F945" s="72">
        <v>9320000</v>
      </c>
    </row>
    <row r="946" spans="1:6" x14ac:dyDescent="0.25">
      <c r="A946" s="67" t="s">
        <v>1129</v>
      </c>
      <c r="B946" s="70" t="s">
        <v>580</v>
      </c>
      <c r="C946" s="71" t="s">
        <v>1128</v>
      </c>
      <c r="D946" s="71" t="s">
        <v>13</v>
      </c>
      <c r="E946" s="70" t="s">
        <v>96</v>
      </c>
      <c r="F946" s="72">
        <v>23650000</v>
      </c>
    </row>
    <row r="947" spans="1:6" x14ac:dyDescent="0.25">
      <c r="A947" s="67" t="s">
        <v>1130</v>
      </c>
      <c r="B947" s="70" t="s">
        <v>580</v>
      </c>
      <c r="C947" s="71" t="s">
        <v>1128</v>
      </c>
      <c r="D947" s="71" t="s">
        <v>13</v>
      </c>
      <c r="E947" s="70" t="s">
        <v>96</v>
      </c>
      <c r="F947" s="72">
        <v>22140000</v>
      </c>
    </row>
    <row r="948" spans="1:6" x14ac:dyDescent="0.25">
      <c r="A948" s="67" t="s">
        <v>1131</v>
      </c>
      <c r="B948" s="70" t="s">
        <v>580</v>
      </c>
      <c r="C948" s="71" t="s">
        <v>1128</v>
      </c>
      <c r="D948" s="71" t="s">
        <v>13</v>
      </c>
      <c r="E948" s="70" t="s">
        <v>96</v>
      </c>
      <c r="F948" s="72">
        <v>21710000</v>
      </c>
    </row>
    <row r="949" spans="1:6" x14ac:dyDescent="0.25">
      <c r="A949" s="67" t="s">
        <v>1132</v>
      </c>
      <c r="B949" s="70" t="s">
        <v>580</v>
      </c>
      <c r="C949" s="71" t="s">
        <v>1128</v>
      </c>
      <c r="D949" s="71" t="s">
        <v>13</v>
      </c>
      <c r="E949" s="70" t="s">
        <v>96</v>
      </c>
      <c r="F949" s="72">
        <v>17900000</v>
      </c>
    </row>
    <row r="950" spans="1:6" x14ac:dyDescent="0.25">
      <c r="A950" s="67" t="s">
        <v>1133</v>
      </c>
      <c r="B950" s="70" t="s">
        <v>580</v>
      </c>
      <c r="C950" s="71" t="s">
        <v>1128</v>
      </c>
      <c r="D950" s="71" t="s">
        <v>13</v>
      </c>
      <c r="E950" s="70" t="s">
        <v>96</v>
      </c>
      <c r="F950" s="72">
        <v>19690000</v>
      </c>
    </row>
    <row r="951" spans="1:6" x14ac:dyDescent="0.25">
      <c r="A951" s="67" t="s">
        <v>1134</v>
      </c>
      <c r="B951" s="70" t="s">
        <v>580</v>
      </c>
      <c r="C951" s="71" t="s">
        <v>1128</v>
      </c>
      <c r="D951" s="71" t="s">
        <v>13</v>
      </c>
      <c r="E951" s="70" t="s">
        <v>148</v>
      </c>
      <c r="F951" s="72">
        <v>1250000</v>
      </c>
    </row>
    <row r="952" spans="1:6" x14ac:dyDescent="0.25">
      <c r="A952" s="67" t="s">
        <v>1135</v>
      </c>
      <c r="B952" s="70" t="s">
        <v>580</v>
      </c>
      <c r="C952" s="71" t="s">
        <v>1128</v>
      </c>
      <c r="D952" s="71" t="s">
        <v>577</v>
      </c>
      <c r="E952" s="70" t="s">
        <v>109</v>
      </c>
      <c r="F952" s="72">
        <v>10060000</v>
      </c>
    </row>
    <row r="953" spans="1:6" x14ac:dyDescent="0.25">
      <c r="A953" s="67" t="s">
        <v>1136</v>
      </c>
      <c r="B953" s="70" t="s">
        <v>580</v>
      </c>
      <c r="C953" s="71" t="s">
        <v>1128</v>
      </c>
      <c r="D953" s="71" t="s">
        <v>367</v>
      </c>
      <c r="E953" s="70" t="s">
        <v>109</v>
      </c>
      <c r="F953" s="72">
        <v>31710000</v>
      </c>
    </row>
    <row r="954" spans="1:6" x14ac:dyDescent="0.25">
      <c r="A954" s="67" t="s">
        <v>1137</v>
      </c>
      <c r="B954" s="70" t="s">
        <v>580</v>
      </c>
      <c r="C954" s="71" t="s">
        <v>1128</v>
      </c>
      <c r="D954" s="71" t="s">
        <v>13</v>
      </c>
      <c r="E954" s="70" t="s">
        <v>109</v>
      </c>
      <c r="F954" s="72">
        <v>25530000</v>
      </c>
    </row>
    <row r="955" spans="1:6" x14ac:dyDescent="0.25">
      <c r="A955" s="67" t="s">
        <v>1138</v>
      </c>
      <c r="B955" s="70" t="s">
        <v>580</v>
      </c>
      <c r="C955" s="71" t="s">
        <v>1128</v>
      </c>
      <c r="D955" s="71" t="s">
        <v>13</v>
      </c>
      <c r="E955" s="70" t="s">
        <v>109</v>
      </c>
      <c r="F955" s="72">
        <v>19620000</v>
      </c>
    </row>
    <row r="956" spans="1:6" x14ac:dyDescent="0.25">
      <c r="A956" s="67" t="s">
        <v>1139</v>
      </c>
      <c r="B956" s="70" t="s">
        <v>580</v>
      </c>
      <c r="C956" s="71" t="s">
        <v>1128</v>
      </c>
      <c r="D956" s="71" t="s">
        <v>85</v>
      </c>
      <c r="E956" s="70" t="s">
        <v>109</v>
      </c>
      <c r="F956" s="72">
        <v>23770000</v>
      </c>
    </row>
    <row r="957" spans="1:6" x14ac:dyDescent="0.25">
      <c r="A957" s="67" t="s">
        <v>1140</v>
      </c>
      <c r="B957" s="70" t="s">
        <v>580</v>
      </c>
      <c r="C957" s="71" t="s">
        <v>1128</v>
      </c>
      <c r="D957" s="71" t="s">
        <v>13</v>
      </c>
      <c r="E957" s="70" t="s">
        <v>221</v>
      </c>
      <c r="F957" s="72">
        <v>28420000</v>
      </c>
    </row>
    <row r="958" spans="1:6" x14ac:dyDescent="0.25">
      <c r="A958" s="67" t="s">
        <v>1141</v>
      </c>
      <c r="B958" s="70" t="s">
        <v>580</v>
      </c>
      <c r="C958" s="71" t="s">
        <v>1128</v>
      </c>
      <c r="D958" s="71" t="s">
        <v>13</v>
      </c>
      <c r="E958" s="70" t="s">
        <v>153</v>
      </c>
      <c r="F958" s="72">
        <v>25660000</v>
      </c>
    </row>
    <row r="959" spans="1:6" x14ac:dyDescent="0.25">
      <c r="A959" s="67" t="s">
        <v>1142</v>
      </c>
      <c r="B959" s="70" t="s">
        <v>580</v>
      </c>
      <c r="C959" s="71" t="s">
        <v>1128</v>
      </c>
      <c r="D959" s="71" t="s">
        <v>13</v>
      </c>
      <c r="E959" s="70" t="s">
        <v>153</v>
      </c>
      <c r="F959" s="72">
        <v>17660000</v>
      </c>
    </row>
    <row r="960" spans="1:6" x14ac:dyDescent="0.25">
      <c r="A960" s="67" t="s">
        <v>1143</v>
      </c>
      <c r="B960" s="70" t="s">
        <v>580</v>
      </c>
      <c r="C960" s="71" t="s">
        <v>1128</v>
      </c>
      <c r="D960" s="71" t="s">
        <v>489</v>
      </c>
      <c r="E960" s="70" t="s">
        <v>153</v>
      </c>
      <c r="F960" s="72">
        <v>20910000</v>
      </c>
    </row>
    <row r="961" spans="1:6" x14ac:dyDescent="0.25">
      <c r="A961" s="67" t="s">
        <v>1144</v>
      </c>
      <c r="B961" s="70" t="s">
        <v>580</v>
      </c>
      <c r="C961" s="71" t="s">
        <v>1128</v>
      </c>
      <c r="D961" s="71" t="s">
        <v>728</v>
      </c>
      <c r="E961" s="70" t="s">
        <v>153</v>
      </c>
      <c r="F961" s="72">
        <v>26430000</v>
      </c>
    </row>
    <row r="962" spans="1:6" x14ac:dyDescent="0.25">
      <c r="A962" s="67" t="s">
        <v>1145</v>
      </c>
      <c r="B962" s="70" t="s">
        <v>580</v>
      </c>
      <c r="C962" s="71" t="s">
        <v>1128</v>
      </c>
      <c r="D962" s="71" t="s">
        <v>28</v>
      </c>
      <c r="E962" s="70" t="s">
        <v>153</v>
      </c>
      <c r="F962" s="72">
        <v>23160000</v>
      </c>
    </row>
    <row r="963" spans="1:6" x14ac:dyDescent="0.25">
      <c r="A963" s="67" t="s">
        <v>1146</v>
      </c>
      <c r="B963" s="70" t="s">
        <v>580</v>
      </c>
      <c r="C963" s="71" t="s">
        <v>1128</v>
      </c>
      <c r="D963" s="71" t="s">
        <v>13</v>
      </c>
      <c r="E963" s="70" t="s">
        <v>116</v>
      </c>
      <c r="F963" s="72">
        <v>14590000</v>
      </c>
    </row>
    <row r="964" spans="1:6" x14ac:dyDescent="0.25">
      <c r="A964" s="67" t="s">
        <v>1147</v>
      </c>
      <c r="B964" s="70" t="s">
        <v>580</v>
      </c>
      <c r="C964" s="71" t="s">
        <v>1128</v>
      </c>
      <c r="D964" s="71" t="s">
        <v>13</v>
      </c>
      <c r="E964" s="70" t="s">
        <v>116</v>
      </c>
      <c r="F964" s="72">
        <v>17710000</v>
      </c>
    </row>
    <row r="965" spans="1:6" x14ac:dyDescent="0.25">
      <c r="A965" s="67" t="s">
        <v>1148</v>
      </c>
      <c r="B965" s="70" t="s">
        <v>580</v>
      </c>
      <c r="C965" s="71" t="s">
        <v>1128</v>
      </c>
      <c r="D965" s="71" t="s">
        <v>367</v>
      </c>
      <c r="E965" s="70" t="s">
        <v>122</v>
      </c>
      <c r="F965" s="72">
        <v>25740000</v>
      </c>
    </row>
    <row r="966" spans="1:6" x14ac:dyDescent="0.25">
      <c r="A966" s="67" t="s">
        <v>1149</v>
      </c>
      <c r="B966" s="70" t="s">
        <v>580</v>
      </c>
      <c r="C966" s="71" t="s">
        <v>1128</v>
      </c>
      <c r="D966" s="71" t="s">
        <v>13</v>
      </c>
      <c r="E966" s="70" t="s">
        <v>122</v>
      </c>
      <c r="F966" s="72">
        <v>16880000</v>
      </c>
    </row>
    <row r="967" spans="1:6" x14ac:dyDescent="0.25">
      <c r="A967" s="67" t="s">
        <v>1084</v>
      </c>
      <c r="B967" s="70" t="s">
        <v>580</v>
      </c>
      <c r="C967" s="71" t="s">
        <v>1128</v>
      </c>
      <c r="D967" s="71" t="s">
        <v>13</v>
      </c>
      <c r="E967" s="70" t="s">
        <v>122</v>
      </c>
      <c r="F967" s="72">
        <v>12050000</v>
      </c>
    </row>
    <row r="968" spans="1:6" x14ac:dyDescent="0.25">
      <c r="A968" s="67" t="s">
        <v>1150</v>
      </c>
      <c r="B968" s="70" t="s">
        <v>580</v>
      </c>
      <c r="C968" s="71" t="s">
        <v>1128</v>
      </c>
      <c r="D968" s="71" t="s">
        <v>13</v>
      </c>
      <c r="E968" s="70" t="s">
        <v>122</v>
      </c>
      <c r="F968" s="72">
        <v>24100000</v>
      </c>
    </row>
    <row r="969" spans="1:6" x14ac:dyDescent="0.25">
      <c r="A969" s="67" t="s">
        <v>1151</v>
      </c>
      <c r="B969" s="70" t="s">
        <v>580</v>
      </c>
      <c r="C969" s="71" t="s">
        <v>1128</v>
      </c>
      <c r="D969" s="71" t="s">
        <v>13</v>
      </c>
      <c r="E969" s="70" t="s">
        <v>122</v>
      </c>
      <c r="F969" s="72">
        <v>20120000</v>
      </c>
    </row>
    <row r="970" spans="1:6" x14ac:dyDescent="0.25">
      <c r="A970" s="67" t="s">
        <v>1152</v>
      </c>
      <c r="B970" s="70" t="s">
        <v>580</v>
      </c>
      <c r="C970" s="71" t="s">
        <v>1128</v>
      </c>
      <c r="D970" s="71" t="s">
        <v>13</v>
      </c>
      <c r="E970" s="70" t="s">
        <v>122</v>
      </c>
      <c r="F970" s="72">
        <v>6380000</v>
      </c>
    </row>
    <row r="971" spans="1:6" x14ac:dyDescent="0.25">
      <c r="A971" s="67" t="s">
        <v>1153</v>
      </c>
      <c r="B971" s="70" t="s">
        <v>580</v>
      </c>
      <c r="C971" s="71" t="s">
        <v>1128</v>
      </c>
      <c r="D971" s="71" t="s">
        <v>25</v>
      </c>
      <c r="E971" s="70" t="s">
        <v>122</v>
      </c>
      <c r="F971" s="72">
        <v>17510000</v>
      </c>
    </row>
    <row r="972" spans="1:6" x14ac:dyDescent="0.25">
      <c r="A972" s="67" t="s">
        <v>656</v>
      </c>
      <c r="B972" s="70" t="s">
        <v>580</v>
      </c>
      <c r="C972" s="71" t="s">
        <v>1128</v>
      </c>
      <c r="D972" s="71" t="s">
        <v>13</v>
      </c>
      <c r="E972" s="70" t="s">
        <v>131</v>
      </c>
      <c r="F972" s="72">
        <v>29760000</v>
      </c>
    </row>
    <row r="973" spans="1:6" x14ac:dyDescent="0.25">
      <c r="A973" s="67" t="s">
        <v>1154</v>
      </c>
      <c r="B973" s="70" t="s">
        <v>1155</v>
      </c>
      <c r="C973" s="71" t="s">
        <v>1156</v>
      </c>
      <c r="D973" s="71" t="s">
        <v>15</v>
      </c>
      <c r="E973" s="70" t="s">
        <v>96</v>
      </c>
      <c r="F973" s="72">
        <v>13300000</v>
      </c>
    </row>
    <row r="974" spans="1:6" x14ac:dyDescent="0.25">
      <c r="A974" s="67" t="s">
        <v>1157</v>
      </c>
      <c r="B974" s="70" t="s">
        <v>1155</v>
      </c>
      <c r="C974" s="71" t="s">
        <v>1156</v>
      </c>
      <c r="D974" s="71" t="s">
        <v>16</v>
      </c>
      <c r="E974" s="70" t="s">
        <v>96</v>
      </c>
      <c r="F974" s="72">
        <v>15940000</v>
      </c>
    </row>
    <row r="975" spans="1:6" x14ac:dyDescent="0.25">
      <c r="A975" s="67" t="s">
        <v>1158</v>
      </c>
      <c r="B975" s="70" t="s">
        <v>1155</v>
      </c>
      <c r="C975" s="71" t="s">
        <v>1156</v>
      </c>
      <c r="D975" s="71" t="s">
        <v>17</v>
      </c>
      <c r="E975" s="70" t="s">
        <v>96</v>
      </c>
      <c r="F975" s="72">
        <v>18100000</v>
      </c>
    </row>
    <row r="976" spans="1:6" x14ac:dyDescent="0.25">
      <c r="A976" s="67" t="s">
        <v>1159</v>
      </c>
      <c r="B976" s="70" t="s">
        <v>1155</v>
      </c>
      <c r="C976" s="71" t="s">
        <v>1156</v>
      </c>
      <c r="D976" s="71" t="s">
        <v>81</v>
      </c>
      <c r="E976" s="70" t="s">
        <v>96</v>
      </c>
      <c r="F976" s="72">
        <v>19530000</v>
      </c>
    </row>
    <row r="977" spans="1:6" x14ac:dyDescent="0.25">
      <c r="A977" s="67" t="s">
        <v>1160</v>
      </c>
      <c r="B977" s="70" t="s">
        <v>1155</v>
      </c>
      <c r="C977" s="71" t="s">
        <v>1156</v>
      </c>
      <c r="D977" s="71" t="s">
        <v>24</v>
      </c>
      <c r="E977" s="70" t="s">
        <v>96</v>
      </c>
      <c r="F977" s="72">
        <v>26520000</v>
      </c>
    </row>
    <row r="978" spans="1:6" x14ac:dyDescent="0.25">
      <c r="A978" s="67" t="s">
        <v>1161</v>
      </c>
      <c r="B978" s="70" t="s">
        <v>1155</v>
      </c>
      <c r="C978" s="71" t="s">
        <v>1156</v>
      </c>
      <c r="D978" s="71" t="s">
        <v>230</v>
      </c>
      <c r="E978" s="70" t="s">
        <v>96</v>
      </c>
      <c r="F978" s="72">
        <v>15440000</v>
      </c>
    </row>
    <row r="979" spans="1:6" x14ac:dyDescent="0.25">
      <c r="A979" s="67" t="s">
        <v>1162</v>
      </c>
      <c r="B979" s="70" t="s">
        <v>1155</v>
      </c>
      <c r="C979" s="71" t="s">
        <v>1156</v>
      </c>
      <c r="D979" s="71" t="s">
        <v>86</v>
      </c>
      <c r="E979" s="70" t="s">
        <v>96</v>
      </c>
      <c r="F979" s="72">
        <v>22490000</v>
      </c>
    </row>
    <row r="980" spans="1:6" x14ac:dyDescent="0.25">
      <c r="A980" s="67" t="s">
        <v>1163</v>
      </c>
      <c r="B980" s="70" t="s">
        <v>1155</v>
      </c>
      <c r="C980" s="71" t="s">
        <v>1156</v>
      </c>
      <c r="D980" s="71" t="s">
        <v>29</v>
      </c>
      <c r="E980" s="70" t="s">
        <v>96</v>
      </c>
      <c r="F980" s="72">
        <v>14890000</v>
      </c>
    </row>
    <row r="981" spans="1:6" x14ac:dyDescent="0.25">
      <c r="A981" s="67" t="s">
        <v>1164</v>
      </c>
      <c r="B981" s="70" t="s">
        <v>1155</v>
      </c>
      <c r="C981" s="71" t="s">
        <v>1156</v>
      </c>
      <c r="D981" s="71" t="s">
        <v>15</v>
      </c>
      <c r="E981" s="70" t="s">
        <v>213</v>
      </c>
      <c r="F981" s="72">
        <v>11730000</v>
      </c>
    </row>
    <row r="982" spans="1:6" x14ac:dyDescent="0.25">
      <c r="A982" s="67" t="s">
        <v>1165</v>
      </c>
      <c r="B982" s="70" t="s">
        <v>1155</v>
      </c>
      <c r="C982" s="71" t="s">
        <v>1156</v>
      </c>
      <c r="D982" s="71" t="s">
        <v>15</v>
      </c>
      <c r="E982" s="70" t="s">
        <v>213</v>
      </c>
      <c r="F982" s="72">
        <v>9470000</v>
      </c>
    </row>
    <row r="983" spans="1:6" x14ac:dyDescent="0.25">
      <c r="A983" s="67" t="s">
        <v>1166</v>
      </c>
      <c r="B983" s="70" t="s">
        <v>1155</v>
      </c>
      <c r="C983" s="71" t="s">
        <v>1156</v>
      </c>
      <c r="D983" s="71" t="s">
        <v>15</v>
      </c>
      <c r="E983" s="70" t="s">
        <v>109</v>
      </c>
      <c r="F983" s="72">
        <v>21940000</v>
      </c>
    </row>
    <row r="984" spans="1:6" x14ac:dyDescent="0.25">
      <c r="A984" s="67" t="s">
        <v>1167</v>
      </c>
      <c r="B984" s="70" t="s">
        <v>1155</v>
      </c>
      <c r="C984" s="71" t="s">
        <v>1156</v>
      </c>
      <c r="D984" s="71" t="s">
        <v>15</v>
      </c>
      <c r="E984" s="70" t="s">
        <v>109</v>
      </c>
      <c r="F984" s="72">
        <v>14850000</v>
      </c>
    </row>
    <row r="985" spans="1:6" x14ac:dyDescent="0.25">
      <c r="A985" s="67" t="s">
        <v>1168</v>
      </c>
      <c r="B985" s="70" t="s">
        <v>1155</v>
      </c>
      <c r="C985" s="71" t="s">
        <v>1156</v>
      </c>
      <c r="D985" s="71" t="s">
        <v>15</v>
      </c>
      <c r="E985" s="70" t="s">
        <v>109</v>
      </c>
      <c r="F985" s="72">
        <v>26110000</v>
      </c>
    </row>
    <row r="986" spans="1:6" x14ac:dyDescent="0.25">
      <c r="A986" s="67" t="s">
        <v>1169</v>
      </c>
      <c r="B986" s="70" t="s">
        <v>1155</v>
      </c>
      <c r="C986" s="71" t="s">
        <v>1156</v>
      </c>
      <c r="D986" s="71" t="s">
        <v>752</v>
      </c>
      <c r="E986" s="70" t="s">
        <v>109</v>
      </c>
      <c r="F986" s="72">
        <v>33760000</v>
      </c>
    </row>
    <row r="987" spans="1:6" x14ac:dyDescent="0.25">
      <c r="A987" s="67" t="s">
        <v>1170</v>
      </c>
      <c r="B987" s="70" t="s">
        <v>1155</v>
      </c>
      <c r="C987" s="71" t="s">
        <v>1156</v>
      </c>
      <c r="D987" s="71" t="s">
        <v>252</v>
      </c>
      <c r="E987" s="70" t="s">
        <v>109</v>
      </c>
      <c r="F987" s="72">
        <v>21930000</v>
      </c>
    </row>
    <row r="988" spans="1:6" x14ac:dyDescent="0.25">
      <c r="A988" s="67" t="s">
        <v>1171</v>
      </c>
      <c r="B988" s="70" t="s">
        <v>1155</v>
      </c>
      <c r="C988" s="71" t="s">
        <v>1156</v>
      </c>
      <c r="D988" s="71" t="s">
        <v>15</v>
      </c>
      <c r="E988" s="70" t="s">
        <v>153</v>
      </c>
      <c r="F988" s="72">
        <v>5630000</v>
      </c>
    </row>
    <row r="989" spans="1:6" x14ac:dyDescent="0.25">
      <c r="A989" s="67" t="s">
        <v>1172</v>
      </c>
      <c r="B989" s="70" t="s">
        <v>1155</v>
      </c>
      <c r="C989" s="71" t="s">
        <v>1156</v>
      </c>
      <c r="D989" s="71" t="s">
        <v>15</v>
      </c>
      <c r="E989" s="70" t="s">
        <v>153</v>
      </c>
      <c r="F989" s="72">
        <v>18390000</v>
      </c>
    </row>
    <row r="990" spans="1:6" x14ac:dyDescent="0.25">
      <c r="A990" s="67" t="s">
        <v>1173</v>
      </c>
      <c r="B990" s="70" t="s">
        <v>1155</v>
      </c>
      <c r="C990" s="71" t="s">
        <v>1156</v>
      </c>
      <c r="D990" s="71" t="s">
        <v>15</v>
      </c>
      <c r="E990" s="70" t="s">
        <v>153</v>
      </c>
      <c r="F990" s="72">
        <v>32390000</v>
      </c>
    </row>
    <row r="991" spans="1:6" x14ac:dyDescent="0.25">
      <c r="A991" s="67" t="s">
        <v>1174</v>
      </c>
      <c r="B991" s="70" t="s">
        <v>1155</v>
      </c>
      <c r="C991" s="71" t="s">
        <v>1156</v>
      </c>
      <c r="D991" s="71" t="s">
        <v>15</v>
      </c>
      <c r="E991" s="70" t="s">
        <v>153</v>
      </c>
      <c r="F991" s="72">
        <v>27230000</v>
      </c>
    </row>
    <row r="992" spans="1:6" x14ac:dyDescent="0.25">
      <c r="A992" s="67" t="s">
        <v>1175</v>
      </c>
      <c r="B992" s="70" t="s">
        <v>1155</v>
      </c>
      <c r="C992" s="71" t="s">
        <v>1156</v>
      </c>
      <c r="D992" s="71" t="s">
        <v>820</v>
      </c>
      <c r="E992" s="70" t="s">
        <v>153</v>
      </c>
      <c r="F992" s="72">
        <v>24600000</v>
      </c>
    </row>
    <row r="993" spans="1:6" x14ac:dyDescent="0.25">
      <c r="A993" s="67" t="s">
        <v>1176</v>
      </c>
      <c r="B993" s="70" t="s">
        <v>1155</v>
      </c>
      <c r="C993" s="71" t="s">
        <v>1156</v>
      </c>
      <c r="D993" s="71" t="s">
        <v>372</v>
      </c>
      <c r="E993" s="70" t="s">
        <v>153</v>
      </c>
      <c r="F993" s="72">
        <v>28250000</v>
      </c>
    </row>
    <row r="994" spans="1:6" x14ac:dyDescent="0.25">
      <c r="A994" s="67" t="s">
        <v>1177</v>
      </c>
      <c r="B994" s="70" t="s">
        <v>1155</v>
      </c>
      <c r="C994" s="71" t="s">
        <v>1156</v>
      </c>
      <c r="D994" s="71" t="s">
        <v>16</v>
      </c>
      <c r="E994" s="70" t="s">
        <v>116</v>
      </c>
      <c r="F994" s="72">
        <v>20780000</v>
      </c>
    </row>
    <row r="995" spans="1:6" x14ac:dyDescent="0.25">
      <c r="A995" s="67" t="s">
        <v>1178</v>
      </c>
      <c r="B995" s="70" t="s">
        <v>1155</v>
      </c>
      <c r="C995" s="71" t="s">
        <v>1156</v>
      </c>
      <c r="D995" s="71" t="s">
        <v>299</v>
      </c>
      <c r="E995" s="70" t="s">
        <v>116</v>
      </c>
      <c r="F995" s="72">
        <v>8680000</v>
      </c>
    </row>
    <row r="996" spans="1:6" x14ac:dyDescent="0.25">
      <c r="A996" s="67" t="s">
        <v>1179</v>
      </c>
      <c r="B996" s="70" t="s">
        <v>1155</v>
      </c>
      <c r="C996" s="71" t="s">
        <v>1156</v>
      </c>
      <c r="D996" s="71" t="s">
        <v>10</v>
      </c>
      <c r="E996" s="70" t="s">
        <v>122</v>
      </c>
      <c r="F996" s="72">
        <v>29880000</v>
      </c>
    </row>
    <row r="997" spans="1:6" x14ac:dyDescent="0.25">
      <c r="A997" s="67" t="s">
        <v>1180</v>
      </c>
      <c r="B997" s="70" t="s">
        <v>1155</v>
      </c>
      <c r="C997" s="71" t="s">
        <v>1156</v>
      </c>
      <c r="D997" s="71" t="s">
        <v>15</v>
      </c>
      <c r="E997" s="70" t="s">
        <v>122</v>
      </c>
      <c r="F997" s="72">
        <v>12810000</v>
      </c>
    </row>
    <row r="998" spans="1:6" x14ac:dyDescent="0.25">
      <c r="A998" s="67" t="s">
        <v>1181</v>
      </c>
      <c r="B998" s="70" t="s">
        <v>1155</v>
      </c>
      <c r="C998" s="71" t="s">
        <v>1156</v>
      </c>
      <c r="D998" s="71" t="s">
        <v>15</v>
      </c>
      <c r="E998" s="70" t="s">
        <v>122</v>
      </c>
      <c r="F998" s="72">
        <v>19460000</v>
      </c>
    </row>
    <row r="999" spans="1:6" x14ac:dyDescent="0.25">
      <c r="A999" s="67" t="s">
        <v>1182</v>
      </c>
      <c r="B999" s="70" t="s">
        <v>1155</v>
      </c>
      <c r="C999" s="71" t="s">
        <v>1156</v>
      </c>
      <c r="D999" s="71" t="s">
        <v>86</v>
      </c>
      <c r="E999" s="70" t="s">
        <v>122</v>
      </c>
      <c r="F999" s="72">
        <v>15740000</v>
      </c>
    </row>
    <row r="1000" spans="1:6" x14ac:dyDescent="0.25">
      <c r="A1000" s="67" t="s">
        <v>1183</v>
      </c>
      <c r="B1000" s="70" t="s">
        <v>1155</v>
      </c>
      <c r="C1000" s="71" t="s">
        <v>1156</v>
      </c>
      <c r="D1000" s="71" t="s">
        <v>15</v>
      </c>
      <c r="E1000" s="70" t="s">
        <v>129</v>
      </c>
      <c r="F1000" s="72">
        <v>21220000</v>
      </c>
    </row>
    <row r="1001" spans="1:6" x14ac:dyDescent="0.25">
      <c r="A1001" s="67" t="s">
        <v>1184</v>
      </c>
      <c r="B1001" s="70" t="s">
        <v>1155</v>
      </c>
      <c r="C1001" s="71" t="s">
        <v>1156</v>
      </c>
      <c r="D1001" s="71" t="s">
        <v>15</v>
      </c>
      <c r="E1001" s="70" t="s">
        <v>131</v>
      </c>
      <c r="F1001" s="72">
        <v>24270000</v>
      </c>
    </row>
    <row r="1002" spans="1:6" x14ac:dyDescent="0.25">
      <c r="A1002" s="67" t="s">
        <v>1185</v>
      </c>
      <c r="B1002" s="70" t="s">
        <v>1155</v>
      </c>
      <c r="C1002" s="71" t="s">
        <v>1156</v>
      </c>
      <c r="D1002" s="71" t="s">
        <v>17</v>
      </c>
      <c r="E1002" s="70" t="s">
        <v>131</v>
      </c>
      <c r="F1002" s="72">
        <v>16790000</v>
      </c>
    </row>
    <row r="1003" spans="1:6" x14ac:dyDescent="0.25">
      <c r="A1003" s="67" t="s">
        <v>1186</v>
      </c>
      <c r="B1003" s="70" t="s">
        <v>1155</v>
      </c>
      <c r="C1003" s="71" t="s">
        <v>1187</v>
      </c>
      <c r="D1003" s="71" t="s">
        <v>10</v>
      </c>
      <c r="E1003" s="70" t="s">
        <v>96</v>
      </c>
      <c r="F1003" s="72">
        <v>7000000</v>
      </c>
    </row>
    <row r="1004" spans="1:6" x14ac:dyDescent="0.25">
      <c r="A1004" s="67" t="s">
        <v>1165</v>
      </c>
      <c r="B1004" s="70" t="s">
        <v>1155</v>
      </c>
      <c r="C1004" s="71" t="s">
        <v>1187</v>
      </c>
      <c r="D1004" s="71" t="s">
        <v>15</v>
      </c>
      <c r="E1004" s="70" t="s">
        <v>96</v>
      </c>
      <c r="F1004" s="72">
        <v>20350000</v>
      </c>
    </row>
    <row r="1005" spans="1:6" x14ac:dyDescent="0.25">
      <c r="A1005" s="67" t="s">
        <v>1188</v>
      </c>
      <c r="B1005" s="70" t="s">
        <v>1155</v>
      </c>
      <c r="C1005" s="71" t="s">
        <v>1187</v>
      </c>
      <c r="D1005" s="71" t="s">
        <v>15</v>
      </c>
      <c r="E1005" s="70" t="s">
        <v>96</v>
      </c>
      <c r="F1005" s="72">
        <v>29600000</v>
      </c>
    </row>
    <row r="1006" spans="1:6" x14ac:dyDescent="0.25">
      <c r="A1006" s="67" t="s">
        <v>1189</v>
      </c>
      <c r="B1006" s="70" t="s">
        <v>1155</v>
      </c>
      <c r="C1006" s="71" t="s">
        <v>1187</v>
      </c>
      <c r="D1006" s="71" t="s">
        <v>17</v>
      </c>
      <c r="E1006" s="70" t="s">
        <v>96</v>
      </c>
      <c r="F1006" s="72">
        <v>25680000</v>
      </c>
    </row>
    <row r="1007" spans="1:6" x14ac:dyDescent="0.25">
      <c r="A1007" s="67" t="s">
        <v>1190</v>
      </c>
      <c r="B1007" s="70" t="s">
        <v>1155</v>
      </c>
      <c r="C1007" s="71" t="s">
        <v>1187</v>
      </c>
      <c r="D1007" s="71" t="s">
        <v>299</v>
      </c>
      <c r="E1007" s="70" t="s">
        <v>96</v>
      </c>
      <c r="F1007" s="72">
        <v>16100000</v>
      </c>
    </row>
    <row r="1008" spans="1:6" x14ac:dyDescent="0.25">
      <c r="A1008" s="67" t="s">
        <v>1191</v>
      </c>
      <c r="B1008" s="70" t="s">
        <v>1155</v>
      </c>
      <c r="C1008" s="71" t="s">
        <v>1187</v>
      </c>
      <c r="D1008" s="71" t="s">
        <v>24</v>
      </c>
      <c r="E1008" s="70" t="s">
        <v>96</v>
      </c>
      <c r="F1008" s="72">
        <v>27180000</v>
      </c>
    </row>
    <row r="1009" spans="1:6" x14ac:dyDescent="0.25">
      <c r="A1009" s="67" t="s">
        <v>1192</v>
      </c>
      <c r="B1009" s="70" t="s">
        <v>1155</v>
      </c>
      <c r="C1009" s="71" t="s">
        <v>1187</v>
      </c>
      <c r="D1009" s="71" t="s">
        <v>196</v>
      </c>
      <c r="E1009" s="70" t="s">
        <v>96</v>
      </c>
      <c r="F1009" s="72">
        <v>14490000</v>
      </c>
    </row>
    <row r="1010" spans="1:6" x14ac:dyDescent="0.25">
      <c r="A1010" s="67" t="s">
        <v>1193</v>
      </c>
      <c r="B1010" s="70" t="s">
        <v>1155</v>
      </c>
      <c r="C1010" s="71" t="s">
        <v>1187</v>
      </c>
      <c r="D1010" s="71" t="s">
        <v>219</v>
      </c>
      <c r="E1010" s="70" t="s">
        <v>96</v>
      </c>
      <c r="F1010" s="72">
        <v>17730000</v>
      </c>
    </row>
    <row r="1011" spans="1:6" x14ac:dyDescent="0.25">
      <c r="A1011" s="67" t="s">
        <v>1194</v>
      </c>
      <c r="B1011" s="70" t="s">
        <v>1155</v>
      </c>
      <c r="C1011" s="71" t="s">
        <v>1187</v>
      </c>
      <c r="D1011" s="71" t="s">
        <v>28</v>
      </c>
      <c r="E1011" s="70" t="s">
        <v>96</v>
      </c>
      <c r="F1011" s="72">
        <v>14790000</v>
      </c>
    </row>
    <row r="1012" spans="1:6" x14ac:dyDescent="0.25">
      <c r="A1012" s="67" t="s">
        <v>1195</v>
      </c>
      <c r="B1012" s="70" t="s">
        <v>1155</v>
      </c>
      <c r="C1012" s="71" t="s">
        <v>1187</v>
      </c>
      <c r="D1012" s="71" t="s">
        <v>20</v>
      </c>
      <c r="E1012" s="70" t="s">
        <v>148</v>
      </c>
      <c r="F1012" s="72">
        <v>21100000</v>
      </c>
    </row>
    <row r="1013" spans="1:6" x14ac:dyDescent="0.25">
      <c r="A1013" s="67" t="s">
        <v>1196</v>
      </c>
      <c r="B1013" s="70" t="s">
        <v>1155</v>
      </c>
      <c r="C1013" s="71" t="s">
        <v>1187</v>
      </c>
      <c r="D1013" s="71" t="s">
        <v>16</v>
      </c>
      <c r="E1013" s="70" t="s">
        <v>213</v>
      </c>
      <c r="F1013" s="72">
        <v>21580000</v>
      </c>
    </row>
    <row r="1014" spans="1:6" x14ac:dyDescent="0.25">
      <c r="A1014" s="67" t="s">
        <v>166</v>
      </c>
      <c r="B1014" s="70" t="s">
        <v>1155</v>
      </c>
      <c r="C1014" s="71" t="s">
        <v>1187</v>
      </c>
      <c r="D1014" s="71" t="s">
        <v>10</v>
      </c>
      <c r="E1014" s="70" t="s">
        <v>109</v>
      </c>
      <c r="F1014" s="72">
        <v>27530000</v>
      </c>
    </row>
    <row r="1015" spans="1:6" x14ac:dyDescent="0.25">
      <c r="A1015" s="67" t="s">
        <v>1197</v>
      </c>
      <c r="B1015" s="70" t="s">
        <v>1155</v>
      </c>
      <c r="C1015" s="71" t="s">
        <v>1187</v>
      </c>
      <c r="D1015" s="71" t="s">
        <v>1198</v>
      </c>
      <c r="E1015" s="70" t="s">
        <v>109</v>
      </c>
      <c r="F1015" s="72">
        <v>29650000</v>
      </c>
    </row>
    <row r="1016" spans="1:6" x14ac:dyDescent="0.25">
      <c r="A1016" s="67" t="s">
        <v>1173</v>
      </c>
      <c r="B1016" s="70" t="s">
        <v>1155</v>
      </c>
      <c r="C1016" s="71" t="s">
        <v>1187</v>
      </c>
      <c r="D1016" s="71" t="s">
        <v>15</v>
      </c>
      <c r="E1016" s="70" t="s">
        <v>109</v>
      </c>
      <c r="F1016" s="72">
        <v>10410000</v>
      </c>
    </row>
    <row r="1017" spans="1:6" x14ac:dyDescent="0.25">
      <c r="A1017" s="67" t="s">
        <v>1199</v>
      </c>
      <c r="B1017" s="70" t="s">
        <v>1155</v>
      </c>
      <c r="C1017" s="71" t="s">
        <v>1187</v>
      </c>
      <c r="D1017" s="71" t="s">
        <v>15</v>
      </c>
      <c r="E1017" s="70" t="s">
        <v>153</v>
      </c>
      <c r="F1017" s="72">
        <v>33260000</v>
      </c>
    </row>
    <row r="1018" spans="1:6" x14ac:dyDescent="0.25">
      <c r="A1018" s="67" t="s">
        <v>1200</v>
      </c>
      <c r="B1018" s="70" t="s">
        <v>1155</v>
      </c>
      <c r="C1018" s="71" t="s">
        <v>1187</v>
      </c>
      <c r="D1018" s="71" t="s">
        <v>315</v>
      </c>
      <c r="E1018" s="70" t="s">
        <v>153</v>
      </c>
      <c r="F1018" s="72">
        <v>36810000</v>
      </c>
    </row>
    <row r="1019" spans="1:6" x14ac:dyDescent="0.25">
      <c r="A1019" s="67" t="s">
        <v>1201</v>
      </c>
      <c r="B1019" s="70" t="s">
        <v>1155</v>
      </c>
      <c r="C1019" s="71" t="s">
        <v>1187</v>
      </c>
      <c r="D1019" s="71" t="s">
        <v>19</v>
      </c>
      <c r="E1019" s="70" t="s">
        <v>153</v>
      </c>
      <c r="F1019" s="72">
        <v>26390000</v>
      </c>
    </row>
    <row r="1020" spans="1:6" x14ac:dyDescent="0.25">
      <c r="A1020" s="67" t="s">
        <v>1202</v>
      </c>
      <c r="B1020" s="70" t="s">
        <v>1155</v>
      </c>
      <c r="C1020" s="71" t="s">
        <v>1187</v>
      </c>
      <c r="D1020" s="71" t="s">
        <v>20</v>
      </c>
      <c r="E1020" s="70" t="s">
        <v>153</v>
      </c>
      <c r="F1020" s="72">
        <v>29060000</v>
      </c>
    </row>
    <row r="1021" spans="1:6" x14ac:dyDescent="0.25">
      <c r="A1021" s="67" t="s">
        <v>1203</v>
      </c>
      <c r="B1021" s="70" t="s">
        <v>1155</v>
      </c>
      <c r="C1021" s="71" t="s">
        <v>1187</v>
      </c>
      <c r="D1021" s="71" t="s">
        <v>489</v>
      </c>
      <c r="E1021" s="70" t="s">
        <v>153</v>
      </c>
      <c r="F1021" s="72">
        <v>32230000</v>
      </c>
    </row>
    <row r="1022" spans="1:6" x14ac:dyDescent="0.25">
      <c r="A1022" s="67" t="s">
        <v>1204</v>
      </c>
      <c r="B1022" s="70" t="s">
        <v>1155</v>
      </c>
      <c r="C1022" s="71" t="s">
        <v>1187</v>
      </c>
      <c r="D1022" s="71" t="s">
        <v>728</v>
      </c>
      <c r="E1022" s="70" t="s">
        <v>153</v>
      </c>
      <c r="F1022" s="72">
        <v>19690000</v>
      </c>
    </row>
    <row r="1023" spans="1:6" x14ac:dyDescent="0.25">
      <c r="A1023" s="67" t="s">
        <v>1205</v>
      </c>
      <c r="B1023" s="70" t="s">
        <v>1155</v>
      </c>
      <c r="C1023" s="71" t="s">
        <v>1187</v>
      </c>
      <c r="D1023" s="71" t="s">
        <v>15</v>
      </c>
      <c r="E1023" s="70" t="s">
        <v>116</v>
      </c>
      <c r="F1023" s="72">
        <v>20050000</v>
      </c>
    </row>
    <row r="1024" spans="1:6" x14ac:dyDescent="0.25">
      <c r="A1024" s="67" t="s">
        <v>1206</v>
      </c>
      <c r="B1024" s="70" t="s">
        <v>1155</v>
      </c>
      <c r="C1024" s="71" t="s">
        <v>1187</v>
      </c>
      <c r="D1024" s="71" t="s">
        <v>15</v>
      </c>
      <c r="E1024" s="70" t="s">
        <v>116</v>
      </c>
      <c r="F1024" s="72">
        <v>10810000</v>
      </c>
    </row>
    <row r="1025" spans="1:6" x14ac:dyDescent="0.25">
      <c r="A1025" s="67" t="s">
        <v>1207</v>
      </c>
      <c r="B1025" s="70" t="s">
        <v>1155</v>
      </c>
      <c r="C1025" s="71" t="s">
        <v>1187</v>
      </c>
      <c r="D1025" s="71" t="s">
        <v>1198</v>
      </c>
      <c r="E1025" s="70" t="s">
        <v>122</v>
      </c>
      <c r="F1025" s="72">
        <v>15300000</v>
      </c>
    </row>
    <row r="1026" spans="1:6" x14ac:dyDescent="0.25">
      <c r="A1026" s="67" t="s">
        <v>1208</v>
      </c>
      <c r="B1026" s="70" t="s">
        <v>1155</v>
      </c>
      <c r="C1026" s="71" t="s">
        <v>1187</v>
      </c>
      <c r="D1026" s="71" t="s">
        <v>15</v>
      </c>
      <c r="E1026" s="70" t="s">
        <v>122</v>
      </c>
      <c r="F1026" s="72">
        <v>28500000</v>
      </c>
    </row>
    <row r="1027" spans="1:6" x14ac:dyDescent="0.25">
      <c r="A1027" s="67" t="s">
        <v>1209</v>
      </c>
      <c r="B1027" s="70" t="s">
        <v>1155</v>
      </c>
      <c r="C1027" s="71" t="s">
        <v>1187</v>
      </c>
      <c r="D1027" s="71" t="s">
        <v>133</v>
      </c>
      <c r="E1027" s="70" t="s">
        <v>122</v>
      </c>
      <c r="F1027" s="72">
        <v>33660000</v>
      </c>
    </row>
    <row r="1028" spans="1:6" x14ac:dyDescent="0.25">
      <c r="A1028" s="67" t="s">
        <v>1210</v>
      </c>
      <c r="B1028" s="70" t="s">
        <v>1155</v>
      </c>
      <c r="C1028" s="71" t="s">
        <v>1187</v>
      </c>
      <c r="D1028" s="71" t="s">
        <v>162</v>
      </c>
      <c r="E1028" s="70" t="s">
        <v>122</v>
      </c>
      <c r="F1028" s="72">
        <v>13480000</v>
      </c>
    </row>
    <row r="1029" spans="1:6" x14ac:dyDescent="0.25">
      <c r="A1029" s="67" t="s">
        <v>1211</v>
      </c>
      <c r="B1029" s="70" t="s">
        <v>1155</v>
      </c>
      <c r="C1029" s="71" t="s">
        <v>1187</v>
      </c>
      <c r="D1029" s="71" t="s">
        <v>26</v>
      </c>
      <c r="E1029" s="70" t="s">
        <v>122</v>
      </c>
      <c r="F1029" s="72">
        <v>4980000</v>
      </c>
    </row>
    <row r="1030" spans="1:6" x14ac:dyDescent="0.25">
      <c r="A1030" s="67" t="s">
        <v>1212</v>
      </c>
      <c r="B1030" s="70" t="s">
        <v>1155</v>
      </c>
      <c r="C1030" s="71" t="s">
        <v>1187</v>
      </c>
      <c r="D1030" s="71" t="s">
        <v>15</v>
      </c>
      <c r="E1030" s="70" t="s">
        <v>129</v>
      </c>
      <c r="F1030" s="72">
        <v>24760000</v>
      </c>
    </row>
    <row r="1031" spans="1:6" x14ac:dyDescent="0.25">
      <c r="A1031" s="67" t="s">
        <v>1213</v>
      </c>
      <c r="B1031" s="70" t="s">
        <v>1155</v>
      </c>
      <c r="C1031" s="71" t="s">
        <v>1187</v>
      </c>
      <c r="D1031" s="71" t="s">
        <v>17</v>
      </c>
      <c r="E1031" s="70" t="s">
        <v>129</v>
      </c>
      <c r="F1031" s="72">
        <v>21330000</v>
      </c>
    </row>
    <row r="1032" spans="1:6" x14ac:dyDescent="0.25">
      <c r="A1032" s="67" t="s">
        <v>533</v>
      </c>
      <c r="B1032" s="70" t="s">
        <v>1155</v>
      </c>
      <c r="C1032" s="71" t="s">
        <v>1187</v>
      </c>
      <c r="D1032" s="71" t="s">
        <v>15</v>
      </c>
      <c r="E1032" s="70" t="s">
        <v>131</v>
      </c>
      <c r="F1032" s="72">
        <v>20530000</v>
      </c>
    </row>
    <row r="1033" spans="1:6" x14ac:dyDescent="0.25">
      <c r="A1033" s="67" t="s">
        <v>1214</v>
      </c>
      <c r="B1033" s="70" t="s">
        <v>1155</v>
      </c>
      <c r="C1033" s="71" t="s">
        <v>1187</v>
      </c>
      <c r="D1033" s="71" t="s">
        <v>17</v>
      </c>
      <c r="E1033" s="70" t="s">
        <v>131</v>
      </c>
      <c r="F1033" s="72">
        <v>28200000</v>
      </c>
    </row>
    <row r="1034" spans="1:6" x14ac:dyDescent="0.25">
      <c r="A1034" s="67" t="s">
        <v>1215</v>
      </c>
      <c r="B1034" s="70" t="s">
        <v>1155</v>
      </c>
      <c r="C1034" s="71" t="s">
        <v>1216</v>
      </c>
      <c r="D1034" s="71" t="s">
        <v>10</v>
      </c>
      <c r="E1034" s="70" t="s">
        <v>96</v>
      </c>
      <c r="F1034" s="72">
        <v>18290000</v>
      </c>
    </row>
    <row r="1035" spans="1:6" x14ac:dyDescent="0.25">
      <c r="A1035" s="67" t="s">
        <v>1217</v>
      </c>
      <c r="B1035" s="70" t="s">
        <v>1155</v>
      </c>
      <c r="C1035" s="71" t="s">
        <v>1216</v>
      </c>
      <c r="D1035" s="71" t="s">
        <v>10</v>
      </c>
      <c r="E1035" s="70" t="s">
        <v>96</v>
      </c>
      <c r="F1035" s="72">
        <v>14910000</v>
      </c>
    </row>
    <row r="1036" spans="1:6" x14ac:dyDescent="0.25">
      <c r="A1036" s="67" t="s">
        <v>1218</v>
      </c>
      <c r="B1036" s="70" t="s">
        <v>1155</v>
      </c>
      <c r="C1036" s="71" t="s">
        <v>1216</v>
      </c>
      <c r="D1036" s="71" t="s">
        <v>13</v>
      </c>
      <c r="E1036" s="70" t="s">
        <v>96</v>
      </c>
      <c r="F1036" s="72">
        <v>20870000</v>
      </c>
    </row>
    <row r="1037" spans="1:6" x14ac:dyDescent="0.25">
      <c r="A1037" s="67" t="s">
        <v>1219</v>
      </c>
      <c r="B1037" s="70" t="s">
        <v>1155</v>
      </c>
      <c r="C1037" s="71" t="s">
        <v>1216</v>
      </c>
      <c r="D1037" s="71" t="s">
        <v>13</v>
      </c>
      <c r="E1037" s="70" t="s">
        <v>96</v>
      </c>
      <c r="F1037" s="72">
        <v>18100000</v>
      </c>
    </row>
    <row r="1038" spans="1:6" x14ac:dyDescent="0.25">
      <c r="A1038" s="67" t="s">
        <v>1220</v>
      </c>
      <c r="B1038" s="70" t="s">
        <v>1155</v>
      </c>
      <c r="C1038" s="71" t="s">
        <v>1216</v>
      </c>
      <c r="D1038" s="71" t="s">
        <v>15</v>
      </c>
      <c r="E1038" s="70" t="s">
        <v>96</v>
      </c>
      <c r="F1038" s="72">
        <v>17850000</v>
      </c>
    </row>
    <row r="1039" spans="1:6" x14ac:dyDescent="0.25">
      <c r="A1039" s="67" t="s">
        <v>1221</v>
      </c>
      <c r="B1039" s="70" t="s">
        <v>1155</v>
      </c>
      <c r="C1039" s="71" t="s">
        <v>1216</v>
      </c>
      <c r="D1039" s="71" t="s">
        <v>15</v>
      </c>
      <c r="E1039" s="70" t="s">
        <v>96</v>
      </c>
      <c r="F1039" s="72">
        <v>21140000</v>
      </c>
    </row>
    <row r="1040" spans="1:6" x14ac:dyDescent="0.25">
      <c r="A1040" s="67" t="s">
        <v>1222</v>
      </c>
      <c r="B1040" s="70" t="s">
        <v>1155</v>
      </c>
      <c r="C1040" s="71" t="s">
        <v>1216</v>
      </c>
      <c r="D1040" s="71" t="s">
        <v>17</v>
      </c>
      <c r="E1040" s="70" t="s">
        <v>96</v>
      </c>
      <c r="F1040" s="72">
        <v>18990000</v>
      </c>
    </row>
    <row r="1041" spans="1:6" x14ac:dyDescent="0.25">
      <c r="A1041" s="67" t="s">
        <v>1223</v>
      </c>
      <c r="B1041" s="70" t="s">
        <v>1155</v>
      </c>
      <c r="C1041" s="71" t="s">
        <v>1216</v>
      </c>
      <c r="D1041" s="71" t="s">
        <v>21</v>
      </c>
      <c r="E1041" s="70" t="s">
        <v>96</v>
      </c>
      <c r="F1041" s="72">
        <v>17220000</v>
      </c>
    </row>
    <row r="1042" spans="1:6" x14ac:dyDescent="0.25">
      <c r="A1042" s="67" t="s">
        <v>1224</v>
      </c>
      <c r="B1042" s="70" t="s">
        <v>1155</v>
      </c>
      <c r="C1042" s="71" t="s">
        <v>1216</v>
      </c>
      <c r="D1042" s="71" t="s">
        <v>15</v>
      </c>
      <c r="E1042" s="70" t="s">
        <v>213</v>
      </c>
      <c r="F1042" s="72">
        <v>13300000</v>
      </c>
    </row>
    <row r="1043" spans="1:6" x14ac:dyDescent="0.25">
      <c r="A1043" s="67" t="s">
        <v>1225</v>
      </c>
      <c r="B1043" s="70" t="s">
        <v>1155</v>
      </c>
      <c r="C1043" s="71" t="s">
        <v>1216</v>
      </c>
      <c r="D1043" s="71" t="s">
        <v>13</v>
      </c>
      <c r="E1043" s="70" t="s">
        <v>109</v>
      </c>
      <c r="F1043" s="72">
        <v>19740000</v>
      </c>
    </row>
    <row r="1044" spans="1:6" x14ac:dyDescent="0.25">
      <c r="A1044" s="67" t="s">
        <v>1226</v>
      </c>
      <c r="B1044" s="70" t="s">
        <v>1155</v>
      </c>
      <c r="C1044" s="71" t="s">
        <v>1216</v>
      </c>
      <c r="D1044" s="71" t="s">
        <v>15</v>
      </c>
      <c r="E1044" s="70" t="s">
        <v>109</v>
      </c>
      <c r="F1044" s="72">
        <v>28010000</v>
      </c>
    </row>
    <row r="1045" spans="1:6" x14ac:dyDescent="0.25">
      <c r="A1045" s="67" t="s">
        <v>1227</v>
      </c>
      <c r="B1045" s="70" t="s">
        <v>1155</v>
      </c>
      <c r="C1045" s="71" t="s">
        <v>1216</v>
      </c>
      <c r="D1045" s="71" t="s">
        <v>17</v>
      </c>
      <c r="E1045" s="70" t="s">
        <v>109</v>
      </c>
      <c r="F1045" s="72">
        <v>25680000</v>
      </c>
    </row>
    <row r="1046" spans="1:6" x14ac:dyDescent="0.25">
      <c r="A1046" s="67" t="s">
        <v>1228</v>
      </c>
      <c r="B1046" s="70" t="s">
        <v>1155</v>
      </c>
      <c r="C1046" s="71" t="s">
        <v>1216</v>
      </c>
      <c r="D1046" s="71" t="s">
        <v>483</v>
      </c>
      <c r="E1046" s="70" t="s">
        <v>109</v>
      </c>
      <c r="F1046" s="72">
        <v>5690000</v>
      </c>
    </row>
    <row r="1047" spans="1:6" x14ac:dyDescent="0.25">
      <c r="A1047" s="67" t="s">
        <v>1229</v>
      </c>
      <c r="B1047" s="70" t="s">
        <v>1155</v>
      </c>
      <c r="C1047" s="71" t="s">
        <v>1216</v>
      </c>
      <c r="D1047" s="71" t="s">
        <v>83</v>
      </c>
      <c r="E1047" s="70" t="s">
        <v>109</v>
      </c>
      <c r="F1047" s="72">
        <v>23050000</v>
      </c>
    </row>
    <row r="1048" spans="1:6" x14ac:dyDescent="0.25">
      <c r="A1048" s="67" t="s">
        <v>1230</v>
      </c>
      <c r="B1048" s="70" t="s">
        <v>1155</v>
      </c>
      <c r="C1048" s="71" t="s">
        <v>1216</v>
      </c>
      <c r="D1048" s="71" t="s">
        <v>219</v>
      </c>
      <c r="E1048" s="70" t="s">
        <v>109</v>
      </c>
      <c r="F1048" s="72">
        <v>23970000</v>
      </c>
    </row>
    <row r="1049" spans="1:6" x14ac:dyDescent="0.25">
      <c r="A1049" s="67" t="s">
        <v>1231</v>
      </c>
      <c r="B1049" s="70" t="s">
        <v>1155</v>
      </c>
      <c r="C1049" s="71" t="s">
        <v>1216</v>
      </c>
      <c r="D1049" s="71" t="s">
        <v>29</v>
      </c>
      <c r="E1049" s="70" t="s">
        <v>153</v>
      </c>
      <c r="F1049" s="72">
        <v>28830000</v>
      </c>
    </row>
    <row r="1050" spans="1:6" x14ac:dyDescent="0.25">
      <c r="A1050" s="67" t="s">
        <v>1232</v>
      </c>
      <c r="B1050" s="70" t="s">
        <v>1155</v>
      </c>
      <c r="C1050" s="71" t="s">
        <v>1216</v>
      </c>
      <c r="D1050" s="71" t="s">
        <v>15</v>
      </c>
      <c r="E1050" s="70" t="s">
        <v>116</v>
      </c>
      <c r="F1050" s="72">
        <v>10040000</v>
      </c>
    </row>
    <row r="1051" spans="1:6" x14ac:dyDescent="0.25">
      <c r="A1051" s="67" t="s">
        <v>1233</v>
      </c>
      <c r="B1051" s="70" t="s">
        <v>1155</v>
      </c>
      <c r="C1051" s="71" t="s">
        <v>1216</v>
      </c>
      <c r="D1051" s="71" t="s">
        <v>15</v>
      </c>
      <c r="E1051" s="70" t="s">
        <v>116</v>
      </c>
      <c r="F1051" s="72">
        <v>11250000</v>
      </c>
    </row>
    <row r="1052" spans="1:6" x14ac:dyDescent="0.25">
      <c r="A1052" s="67" t="s">
        <v>1234</v>
      </c>
      <c r="B1052" s="70" t="s">
        <v>1155</v>
      </c>
      <c r="C1052" s="71" t="s">
        <v>1216</v>
      </c>
      <c r="D1052" s="71" t="s">
        <v>10</v>
      </c>
      <c r="E1052" s="70" t="s">
        <v>122</v>
      </c>
      <c r="F1052" s="72">
        <v>19790000</v>
      </c>
    </row>
    <row r="1053" spans="1:6" x14ac:dyDescent="0.25">
      <c r="A1053" s="67" t="s">
        <v>1235</v>
      </c>
      <c r="B1053" s="70" t="s">
        <v>1155</v>
      </c>
      <c r="C1053" s="71" t="s">
        <v>1216</v>
      </c>
      <c r="D1053" s="71" t="s">
        <v>168</v>
      </c>
      <c r="E1053" s="70" t="s">
        <v>122</v>
      </c>
      <c r="F1053" s="72">
        <v>21880000</v>
      </c>
    </row>
    <row r="1054" spans="1:6" x14ac:dyDescent="0.25">
      <c r="A1054" s="67" t="s">
        <v>1236</v>
      </c>
      <c r="B1054" s="70" t="s">
        <v>1155</v>
      </c>
      <c r="C1054" s="71" t="s">
        <v>1216</v>
      </c>
      <c r="D1054" s="71" t="s">
        <v>164</v>
      </c>
      <c r="E1054" s="70" t="s">
        <v>122</v>
      </c>
      <c r="F1054" s="72">
        <v>29980000</v>
      </c>
    </row>
    <row r="1055" spans="1:6" x14ac:dyDescent="0.25">
      <c r="A1055" s="67" t="s">
        <v>1237</v>
      </c>
      <c r="B1055" s="70" t="s">
        <v>1155</v>
      </c>
      <c r="C1055" s="71" t="s">
        <v>1216</v>
      </c>
      <c r="D1055" s="71" t="s">
        <v>15</v>
      </c>
      <c r="E1055" s="70" t="s">
        <v>122</v>
      </c>
      <c r="F1055" s="72">
        <v>29440000</v>
      </c>
    </row>
    <row r="1056" spans="1:6" x14ac:dyDescent="0.25">
      <c r="A1056" s="67" t="s">
        <v>1238</v>
      </c>
      <c r="B1056" s="70" t="s">
        <v>1155</v>
      </c>
      <c r="C1056" s="71" t="s">
        <v>1216</v>
      </c>
      <c r="D1056" s="71" t="s">
        <v>1239</v>
      </c>
      <c r="E1056" s="70" t="s">
        <v>122</v>
      </c>
      <c r="F1056" s="72">
        <v>16710000</v>
      </c>
    </row>
    <row r="1057" spans="1:6" x14ac:dyDescent="0.25">
      <c r="A1057" s="67" t="s">
        <v>1240</v>
      </c>
      <c r="B1057" s="70" t="s">
        <v>1155</v>
      </c>
      <c r="C1057" s="71" t="s">
        <v>1216</v>
      </c>
      <c r="D1057" s="71" t="s">
        <v>24</v>
      </c>
      <c r="E1057" s="70" t="s">
        <v>129</v>
      </c>
      <c r="F1057" s="72">
        <v>15910000</v>
      </c>
    </row>
    <row r="1058" spans="1:6" x14ac:dyDescent="0.25">
      <c r="A1058" s="67" t="s">
        <v>1241</v>
      </c>
      <c r="B1058" s="70" t="s">
        <v>1155</v>
      </c>
      <c r="C1058" s="71" t="s">
        <v>1216</v>
      </c>
      <c r="D1058" s="71" t="s">
        <v>15</v>
      </c>
      <c r="E1058" s="70" t="s">
        <v>131</v>
      </c>
      <c r="F1058" s="72">
        <v>23120000</v>
      </c>
    </row>
    <row r="1059" spans="1:6" x14ac:dyDescent="0.25">
      <c r="A1059" s="67" t="s">
        <v>1242</v>
      </c>
      <c r="B1059" s="70" t="s">
        <v>1155</v>
      </c>
      <c r="C1059" s="71" t="s">
        <v>1243</v>
      </c>
      <c r="D1059" s="71" t="s">
        <v>10</v>
      </c>
      <c r="E1059" s="70" t="s">
        <v>96</v>
      </c>
      <c r="F1059" s="72">
        <v>14080000</v>
      </c>
    </row>
    <row r="1060" spans="1:6" x14ac:dyDescent="0.25">
      <c r="A1060" s="67" t="s">
        <v>1244</v>
      </c>
      <c r="B1060" s="70" t="s">
        <v>1155</v>
      </c>
      <c r="C1060" s="71" t="s">
        <v>1243</v>
      </c>
      <c r="D1060" s="71" t="s">
        <v>15</v>
      </c>
      <c r="E1060" s="70" t="s">
        <v>96</v>
      </c>
      <c r="F1060" s="72">
        <v>23390000</v>
      </c>
    </row>
    <row r="1061" spans="1:6" x14ac:dyDescent="0.25">
      <c r="A1061" s="67" t="s">
        <v>1245</v>
      </c>
      <c r="B1061" s="70" t="s">
        <v>1155</v>
      </c>
      <c r="C1061" s="71" t="s">
        <v>1243</v>
      </c>
      <c r="D1061" s="71" t="s">
        <v>15</v>
      </c>
      <c r="E1061" s="70" t="s">
        <v>96</v>
      </c>
      <c r="F1061" s="72">
        <v>15000000</v>
      </c>
    </row>
    <row r="1062" spans="1:6" x14ac:dyDescent="0.25">
      <c r="A1062" s="67" t="s">
        <v>1246</v>
      </c>
      <c r="B1062" s="70" t="s">
        <v>1155</v>
      </c>
      <c r="C1062" s="71" t="s">
        <v>1243</v>
      </c>
      <c r="D1062" s="71" t="s">
        <v>15</v>
      </c>
      <c r="E1062" s="70" t="s">
        <v>96</v>
      </c>
      <c r="F1062" s="72">
        <v>8530000</v>
      </c>
    </row>
    <row r="1063" spans="1:6" x14ac:dyDescent="0.25">
      <c r="A1063" s="67" t="s">
        <v>1247</v>
      </c>
      <c r="B1063" s="70" t="s">
        <v>1155</v>
      </c>
      <c r="C1063" s="71" t="s">
        <v>1243</v>
      </c>
      <c r="D1063" s="71" t="s">
        <v>17</v>
      </c>
      <c r="E1063" s="70" t="s">
        <v>96</v>
      </c>
      <c r="F1063" s="72">
        <v>15550000</v>
      </c>
    </row>
    <row r="1064" spans="1:6" x14ac:dyDescent="0.25">
      <c r="A1064" s="67" t="s">
        <v>1248</v>
      </c>
      <c r="B1064" s="70" t="s">
        <v>1155</v>
      </c>
      <c r="C1064" s="71" t="s">
        <v>1243</v>
      </c>
      <c r="D1064" s="71" t="s">
        <v>299</v>
      </c>
      <c r="E1064" s="70" t="s">
        <v>96</v>
      </c>
      <c r="F1064" s="72">
        <v>13960000</v>
      </c>
    </row>
    <row r="1065" spans="1:6" x14ac:dyDescent="0.25">
      <c r="A1065" s="67" t="s">
        <v>1249</v>
      </c>
      <c r="B1065" s="70" t="s">
        <v>1155</v>
      </c>
      <c r="C1065" s="71" t="s">
        <v>1243</v>
      </c>
      <c r="D1065" s="71" t="s">
        <v>133</v>
      </c>
      <c r="E1065" s="70" t="s">
        <v>96</v>
      </c>
      <c r="F1065" s="72">
        <v>13530000</v>
      </c>
    </row>
    <row r="1066" spans="1:6" x14ac:dyDescent="0.25">
      <c r="A1066" s="67" t="s">
        <v>1250</v>
      </c>
      <c r="B1066" s="70" t="s">
        <v>1155</v>
      </c>
      <c r="C1066" s="71" t="s">
        <v>1243</v>
      </c>
      <c r="D1066" s="71" t="s">
        <v>951</v>
      </c>
      <c r="E1066" s="70" t="s">
        <v>96</v>
      </c>
      <c r="F1066" s="72">
        <v>23310000</v>
      </c>
    </row>
    <row r="1067" spans="1:6" x14ac:dyDescent="0.25">
      <c r="A1067" s="67" t="s">
        <v>1251</v>
      </c>
      <c r="B1067" s="70" t="s">
        <v>1155</v>
      </c>
      <c r="C1067" s="71" t="s">
        <v>1243</v>
      </c>
      <c r="D1067" s="71" t="s">
        <v>15</v>
      </c>
      <c r="E1067" s="70" t="s">
        <v>213</v>
      </c>
      <c r="F1067" s="72">
        <v>27380000</v>
      </c>
    </row>
    <row r="1068" spans="1:6" x14ac:dyDescent="0.25">
      <c r="A1068" s="67" t="s">
        <v>1252</v>
      </c>
      <c r="B1068" s="70" t="s">
        <v>1155</v>
      </c>
      <c r="C1068" s="71" t="s">
        <v>1243</v>
      </c>
      <c r="D1068" s="71" t="s">
        <v>15</v>
      </c>
      <c r="E1068" s="70" t="s">
        <v>109</v>
      </c>
      <c r="F1068" s="72">
        <v>29380000</v>
      </c>
    </row>
    <row r="1069" spans="1:6" x14ac:dyDescent="0.25">
      <c r="A1069" s="67" t="s">
        <v>1253</v>
      </c>
      <c r="B1069" s="70" t="s">
        <v>1155</v>
      </c>
      <c r="C1069" s="71" t="s">
        <v>1243</v>
      </c>
      <c r="D1069" s="71" t="s">
        <v>99</v>
      </c>
      <c r="E1069" s="70" t="s">
        <v>109</v>
      </c>
      <c r="F1069" s="72">
        <v>35540000</v>
      </c>
    </row>
    <row r="1070" spans="1:6" x14ac:dyDescent="0.25">
      <c r="A1070" s="67" t="s">
        <v>1254</v>
      </c>
      <c r="B1070" s="70" t="s">
        <v>1155</v>
      </c>
      <c r="C1070" s="71" t="s">
        <v>1243</v>
      </c>
      <c r="D1070" s="71" t="s">
        <v>15</v>
      </c>
      <c r="E1070" s="70" t="s">
        <v>221</v>
      </c>
      <c r="F1070" s="72">
        <v>33570000</v>
      </c>
    </row>
    <row r="1071" spans="1:6" x14ac:dyDescent="0.25">
      <c r="A1071" s="67" t="s">
        <v>1255</v>
      </c>
      <c r="B1071" s="70" t="s">
        <v>1155</v>
      </c>
      <c r="C1071" s="71" t="s">
        <v>1243</v>
      </c>
      <c r="D1071" s="71" t="s">
        <v>13</v>
      </c>
      <c r="E1071" s="70" t="s">
        <v>153</v>
      </c>
      <c r="F1071" s="72">
        <v>29270000</v>
      </c>
    </row>
    <row r="1072" spans="1:6" x14ac:dyDescent="0.25">
      <c r="A1072" s="67" t="s">
        <v>1256</v>
      </c>
      <c r="B1072" s="70" t="s">
        <v>1155</v>
      </c>
      <c r="C1072" s="71" t="s">
        <v>1243</v>
      </c>
      <c r="D1072" s="71" t="s">
        <v>15</v>
      </c>
      <c r="E1072" s="70" t="s">
        <v>153</v>
      </c>
      <c r="F1072" s="72">
        <v>13540000</v>
      </c>
    </row>
    <row r="1073" spans="1:6" x14ac:dyDescent="0.25">
      <c r="A1073" s="67" t="s">
        <v>1257</v>
      </c>
      <c r="B1073" s="70" t="s">
        <v>1155</v>
      </c>
      <c r="C1073" s="71" t="s">
        <v>1243</v>
      </c>
      <c r="D1073" s="71" t="s">
        <v>114</v>
      </c>
      <c r="E1073" s="70" t="s">
        <v>153</v>
      </c>
      <c r="F1073" s="72">
        <v>29870000</v>
      </c>
    </row>
    <row r="1074" spans="1:6" x14ac:dyDescent="0.25">
      <c r="A1074" s="67" t="s">
        <v>1258</v>
      </c>
      <c r="B1074" s="70" t="s">
        <v>1155</v>
      </c>
      <c r="C1074" s="71" t="s">
        <v>1243</v>
      </c>
      <c r="D1074" s="71" t="s">
        <v>81</v>
      </c>
      <c r="E1074" s="70" t="s">
        <v>116</v>
      </c>
      <c r="F1074" s="72">
        <v>10800000</v>
      </c>
    </row>
    <row r="1075" spans="1:6" x14ac:dyDescent="0.25">
      <c r="A1075" s="67" t="s">
        <v>1259</v>
      </c>
      <c r="B1075" s="70" t="s">
        <v>1155</v>
      </c>
      <c r="C1075" s="71" t="s">
        <v>1243</v>
      </c>
      <c r="D1075" s="71" t="s">
        <v>15</v>
      </c>
      <c r="E1075" s="70" t="s">
        <v>122</v>
      </c>
      <c r="F1075" s="72">
        <v>31600000</v>
      </c>
    </row>
    <row r="1076" spans="1:6" x14ac:dyDescent="0.25">
      <c r="A1076" s="67" t="s">
        <v>1260</v>
      </c>
      <c r="B1076" s="70" t="s">
        <v>1155</v>
      </c>
      <c r="C1076" s="71" t="s">
        <v>1243</v>
      </c>
      <c r="D1076" s="71" t="s">
        <v>17</v>
      </c>
      <c r="E1076" s="70" t="s">
        <v>122</v>
      </c>
      <c r="F1076" s="72">
        <v>27140000</v>
      </c>
    </row>
    <row r="1077" spans="1:6" x14ac:dyDescent="0.25">
      <c r="A1077" s="67" t="s">
        <v>1261</v>
      </c>
      <c r="B1077" s="70" t="s">
        <v>1155</v>
      </c>
      <c r="C1077" s="71" t="s">
        <v>1243</v>
      </c>
      <c r="D1077" s="71" t="s">
        <v>99</v>
      </c>
      <c r="E1077" s="70" t="s">
        <v>122</v>
      </c>
      <c r="F1077" s="72">
        <v>26060000</v>
      </c>
    </row>
    <row r="1078" spans="1:6" x14ac:dyDescent="0.25">
      <c r="A1078" s="67" t="s">
        <v>1262</v>
      </c>
      <c r="B1078" s="70" t="s">
        <v>1155</v>
      </c>
      <c r="C1078" s="71" t="s">
        <v>1243</v>
      </c>
      <c r="D1078" s="71" t="s">
        <v>81</v>
      </c>
      <c r="E1078" s="70" t="s">
        <v>122</v>
      </c>
      <c r="F1078" s="72">
        <v>8630000</v>
      </c>
    </row>
    <row r="1079" spans="1:6" x14ac:dyDescent="0.25">
      <c r="A1079" s="67" t="s">
        <v>1263</v>
      </c>
      <c r="B1079" s="70" t="s">
        <v>1155</v>
      </c>
      <c r="C1079" s="71" t="s">
        <v>1243</v>
      </c>
      <c r="D1079" s="71" t="s">
        <v>992</v>
      </c>
      <c r="E1079" s="70" t="s">
        <v>122</v>
      </c>
      <c r="F1079" s="72">
        <v>15360000</v>
      </c>
    </row>
    <row r="1080" spans="1:6" x14ac:dyDescent="0.25">
      <c r="A1080" s="67" t="s">
        <v>1264</v>
      </c>
      <c r="B1080" s="70" t="s">
        <v>1155</v>
      </c>
      <c r="C1080" s="71" t="s">
        <v>1243</v>
      </c>
      <c r="D1080" s="71" t="s">
        <v>15</v>
      </c>
      <c r="E1080" s="70" t="s">
        <v>129</v>
      </c>
      <c r="F1080" s="72">
        <v>29570000</v>
      </c>
    </row>
    <row r="1081" spans="1:6" x14ac:dyDescent="0.25">
      <c r="A1081" s="67" t="s">
        <v>1265</v>
      </c>
      <c r="B1081" s="70" t="s">
        <v>1155</v>
      </c>
      <c r="C1081" s="71" t="s">
        <v>1243</v>
      </c>
      <c r="D1081" s="71" t="s">
        <v>15</v>
      </c>
      <c r="E1081" s="70" t="s">
        <v>131</v>
      </c>
      <c r="F1081" s="72">
        <v>28600000</v>
      </c>
    </row>
    <row r="1082" spans="1:6" x14ac:dyDescent="0.25">
      <c r="A1082" s="67" t="s">
        <v>1266</v>
      </c>
      <c r="B1082" s="70" t="s">
        <v>1155</v>
      </c>
      <c r="C1082" s="71" t="s">
        <v>1243</v>
      </c>
      <c r="D1082" s="71" t="s">
        <v>133</v>
      </c>
      <c r="E1082" s="70" t="s">
        <v>131</v>
      </c>
      <c r="F1082" s="72">
        <v>32520000</v>
      </c>
    </row>
    <row r="1083" spans="1:6" x14ac:dyDescent="0.25">
      <c r="A1083" s="67" t="s">
        <v>1267</v>
      </c>
      <c r="B1083" s="70" t="s">
        <v>1155</v>
      </c>
      <c r="C1083" s="71" t="s">
        <v>1268</v>
      </c>
      <c r="D1083" s="71" t="s">
        <v>15</v>
      </c>
      <c r="E1083" s="70" t="s">
        <v>96</v>
      </c>
      <c r="F1083" s="72">
        <v>22460000</v>
      </c>
    </row>
    <row r="1084" spans="1:6" x14ac:dyDescent="0.25">
      <c r="A1084" s="67" t="s">
        <v>1269</v>
      </c>
      <c r="B1084" s="70" t="s">
        <v>1155</v>
      </c>
      <c r="C1084" s="71" t="s">
        <v>1268</v>
      </c>
      <c r="D1084" s="71" t="s">
        <v>15</v>
      </c>
      <c r="E1084" s="70" t="s">
        <v>96</v>
      </c>
      <c r="F1084" s="72">
        <v>22730000</v>
      </c>
    </row>
    <row r="1085" spans="1:6" x14ac:dyDescent="0.25">
      <c r="A1085" s="67" t="s">
        <v>1270</v>
      </c>
      <c r="B1085" s="70" t="s">
        <v>1155</v>
      </c>
      <c r="C1085" s="71" t="s">
        <v>1268</v>
      </c>
      <c r="D1085" s="71" t="s">
        <v>15</v>
      </c>
      <c r="E1085" s="70" t="s">
        <v>96</v>
      </c>
      <c r="F1085" s="72">
        <v>19480000</v>
      </c>
    </row>
    <row r="1086" spans="1:6" x14ac:dyDescent="0.25">
      <c r="A1086" s="67" t="s">
        <v>1271</v>
      </c>
      <c r="B1086" s="70" t="s">
        <v>1155</v>
      </c>
      <c r="C1086" s="71" t="s">
        <v>1268</v>
      </c>
      <c r="D1086" s="71" t="s">
        <v>17</v>
      </c>
      <c r="E1086" s="70" t="s">
        <v>96</v>
      </c>
      <c r="F1086" s="72">
        <v>19250000</v>
      </c>
    </row>
    <row r="1087" spans="1:6" x14ac:dyDescent="0.25">
      <c r="A1087" s="67" t="s">
        <v>1272</v>
      </c>
      <c r="B1087" s="70" t="s">
        <v>1155</v>
      </c>
      <c r="C1087" s="71" t="s">
        <v>1268</v>
      </c>
      <c r="D1087" s="71" t="s">
        <v>489</v>
      </c>
      <c r="E1087" s="70" t="s">
        <v>96</v>
      </c>
      <c r="F1087" s="72">
        <v>39070000</v>
      </c>
    </row>
    <row r="1088" spans="1:6" x14ac:dyDescent="0.25">
      <c r="A1088" s="67" t="s">
        <v>1273</v>
      </c>
      <c r="B1088" s="70" t="s">
        <v>1155</v>
      </c>
      <c r="C1088" s="71" t="s">
        <v>1268</v>
      </c>
      <c r="D1088" s="71" t="s">
        <v>24</v>
      </c>
      <c r="E1088" s="70" t="s">
        <v>96</v>
      </c>
      <c r="F1088" s="72">
        <v>9870000</v>
      </c>
    </row>
    <row r="1089" spans="1:6" x14ac:dyDescent="0.25">
      <c r="A1089" s="67" t="s">
        <v>1274</v>
      </c>
      <c r="B1089" s="70" t="s">
        <v>1155</v>
      </c>
      <c r="C1089" s="71" t="s">
        <v>1268</v>
      </c>
      <c r="D1089" s="71" t="s">
        <v>29</v>
      </c>
      <c r="E1089" s="70" t="s">
        <v>96</v>
      </c>
      <c r="F1089" s="72">
        <v>23860000</v>
      </c>
    </row>
    <row r="1090" spans="1:6" x14ac:dyDescent="0.25">
      <c r="A1090" s="67" t="s">
        <v>1275</v>
      </c>
      <c r="B1090" s="70" t="s">
        <v>1155</v>
      </c>
      <c r="C1090" s="71" t="s">
        <v>1268</v>
      </c>
      <c r="D1090" s="71" t="s">
        <v>13</v>
      </c>
      <c r="E1090" s="70" t="s">
        <v>109</v>
      </c>
      <c r="F1090" s="72">
        <v>32020000</v>
      </c>
    </row>
    <row r="1091" spans="1:6" x14ac:dyDescent="0.25">
      <c r="A1091" s="67" t="s">
        <v>1276</v>
      </c>
      <c r="B1091" s="70" t="s">
        <v>1155</v>
      </c>
      <c r="C1091" s="71" t="s">
        <v>1268</v>
      </c>
      <c r="D1091" s="71" t="s">
        <v>13</v>
      </c>
      <c r="E1091" s="70" t="s">
        <v>109</v>
      </c>
      <c r="F1091" s="72">
        <v>36260000</v>
      </c>
    </row>
    <row r="1092" spans="1:6" x14ac:dyDescent="0.25">
      <c r="A1092" s="67" t="s">
        <v>1277</v>
      </c>
      <c r="B1092" s="70" t="s">
        <v>1155</v>
      </c>
      <c r="C1092" s="71" t="s">
        <v>1268</v>
      </c>
      <c r="D1092" s="71" t="s">
        <v>15</v>
      </c>
      <c r="E1092" s="70" t="s">
        <v>109</v>
      </c>
      <c r="F1092" s="72">
        <v>11300000</v>
      </c>
    </row>
    <row r="1093" spans="1:6" x14ac:dyDescent="0.25">
      <c r="A1093" s="67" t="s">
        <v>1278</v>
      </c>
      <c r="B1093" s="70" t="s">
        <v>1155</v>
      </c>
      <c r="C1093" s="71" t="s">
        <v>1268</v>
      </c>
      <c r="D1093" s="71" t="s">
        <v>378</v>
      </c>
      <c r="E1093" s="70" t="s">
        <v>109</v>
      </c>
      <c r="F1093" s="72">
        <v>27190000</v>
      </c>
    </row>
    <row r="1094" spans="1:6" x14ac:dyDescent="0.25">
      <c r="A1094" s="67" t="s">
        <v>1279</v>
      </c>
      <c r="B1094" s="70" t="s">
        <v>1155</v>
      </c>
      <c r="C1094" s="71" t="s">
        <v>1268</v>
      </c>
      <c r="D1094" s="71" t="s">
        <v>15</v>
      </c>
      <c r="E1094" s="70" t="s">
        <v>153</v>
      </c>
      <c r="F1094" s="72">
        <v>40640000</v>
      </c>
    </row>
    <row r="1095" spans="1:6" x14ac:dyDescent="0.25">
      <c r="A1095" s="67" t="s">
        <v>1280</v>
      </c>
      <c r="B1095" s="70" t="s">
        <v>1155</v>
      </c>
      <c r="C1095" s="71" t="s">
        <v>1268</v>
      </c>
      <c r="D1095" s="71" t="s">
        <v>24</v>
      </c>
      <c r="E1095" s="70" t="s">
        <v>153</v>
      </c>
      <c r="F1095" s="72">
        <v>38790000</v>
      </c>
    </row>
    <row r="1096" spans="1:6" x14ac:dyDescent="0.25">
      <c r="A1096" s="67" t="s">
        <v>1281</v>
      </c>
      <c r="B1096" s="70" t="s">
        <v>1155</v>
      </c>
      <c r="C1096" s="71" t="s">
        <v>1268</v>
      </c>
      <c r="D1096" s="71" t="s">
        <v>24</v>
      </c>
      <c r="E1096" s="70" t="s">
        <v>116</v>
      </c>
      <c r="F1096" s="72">
        <v>24030000</v>
      </c>
    </row>
    <row r="1097" spans="1:6" x14ac:dyDescent="0.25">
      <c r="A1097" s="67" t="s">
        <v>1282</v>
      </c>
      <c r="B1097" s="70" t="s">
        <v>1155</v>
      </c>
      <c r="C1097" s="71" t="s">
        <v>1268</v>
      </c>
      <c r="D1097" s="71" t="s">
        <v>13</v>
      </c>
      <c r="E1097" s="70" t="s">
        <v>122</v>
      </c>
      <c r="F1097" s="72">
        <v>3310000</v>
      </c>
    </row>
    <row r="1098" spans="1:6" x14ac:dyDescent="0.25">
      <c r="A1098" s="67" t="s">
        <v>1283</v>
      </c>
      <c r="B1098" s="70" t="s">
        <v>1155</v>
      </c>
      <c r="C1098" s="71" t="s">
        <v>1268</v>
      </c>
      <c r="D1098" s="71" t="s">
        <v>15</v>
      </c>
      <c r="E1098" s="70" t="s">
        <v>122</v>
      </c>
      <c r="F1098" s="72">
        <v>15320000</v>
      </c>
    </row>
    <row r="1099" spans="1:6" x14ac:dyDescent="0.25">
      <c r="A1099" s="67" t="s">
        <v>1284</v>
      </c>
      <c r="B1099" s="70" t="s">
        <v>1155</v>
      </c>
      <c r="C1099" s="71" t="s">
        <v>1268</v>
      </c>
      <c r="D1099" s="71" t="s">
        <v>15</v>
      </c>
      <c r="E1099" s="70" t="s">
        <v>122</v>
      </c>
      <c r="F1099" s="72">
        <v>30010000</v>
      </c>
    </row>
    <row r="1100" spans="1:6" x14ac:dyDescent="0.25">
      <c r="A1100" s="67" t="s">
        <v>1285</v>
      </c>
      <c r="B1100" s="70" t="s">
        <v>1155</v>
      </c>
      <c r="C1100" s="71" t="s">
        <v>1268</v>
      </c>
      <c r="D1100" s="71" t="s">
        <v>82</v>
      </c>
      <c r="E1100" s="70" t="s">
        <v>122</v>
      </c>
      <c r="F1100" s="72">
        <v>21590000</v>
      </c>
    </row>
    <row r="1101" spans="1:6" x14ac:dyDescent="0.25">
      <c r="A1101" s="67" t="s">
        <v>1286</v>
      </c>
      <c r="B1101" s="70" t="s">
        <v>1155</v>
      </c>
      <c r="C1101" s="71" t="s">
        <v>1268</v>
      </c>
      <c r="D1101" s="71" t="s">
        <v>133</v>
      </c>
      <c r="E1101" s="70" t="s">
        <v>122</v>
      </c>
      <c r="F1101" s="72">
        <v>34040000</v>
      </c>
    </row>
    <row r="1102" spans="1:6" x14ac:dyDescent="0.25">
      <c r="A1102" s="67" t="s">
        <v>1287</v>
      </c>
      <c r="B1102" s="70" t="s">
        <v>1155</v>
      </c>
      <c r="C1102" s="71" t="s">
        <v>1268</v>
      </c>
      <c r="D1102" s="71" t="s">
        <v>23</v>
      </c>
      <c r="E1102" s="70" t="s">
        <v>122</v>
      </c>
      <c r="F1102" s="72">
        <v>1580000</v>
      </c>
    </row>
    <row r="1103" spans="1:6" x14ac:dyDescent="0.25">
      <c r="A1103" s="67" t="s">
        <v>1288</v>
      </c>
      <c r="B1103" s="70" t="s">
        <v>1155</v>
      </c>
      <c r="C1103" s="71" t="s">
        <v>1268</v>
      </c>
      <c r="D1103" s="71" t="s">
        <v>15</v>
      </c>
      <c r="E1103" s="70" t="s">
        <v>129</v>
      </c>
      <c r="F1103" s="72">
        <v>20290000</v>
      </c>
    </row>
    <row r="1104" spans="1:6" x14ac:dyDescent="0.25">
      <c r="A1104" s="67" t="s">
        <v>1289</v>
      </c>
      <c r="B1104" s="70" t="s">
        <v>1155</v>
      </c>
      <c r="C1104" s="71" t="s">
        <v>1268</v>
      </c>
      <c r="D1104" s="71" t="s">
        <v>24</v>
      </c>
      <c r="E1104" s="70" t="s">
        <v>129</v>
      </c>
      <c r="F1104" s="72">
        <v>23110000</v>
      </c>
    </row>
    <row r="1105" spans="1:6" x14ac:dyDescent="0.25">
      <c r="A1105" s="67" t="s">
        <v>1290</v>
      </c>
      <c r="B1105" s="70" t="s">
        <v>1155</v>
      </c>
      <c r="C1105" s="71" t="s">
        <v>1268</v>
      </c>
      <c r="D1105" s="71" t="s">
        <v>252</v>
      </c>
      <c r="E1105" s="70" t="s">
        <v>129</v>
      </c>
      <c r="F1105" s="72">
        <v>8430000</v>
      </c>
    </row>
    <row r="1106" spans="1:6" x14ac:dyDescent="0.25">
      <c r="A1106" s="67" t="s">
        <v>1291</v>
      </c>
      <c r="B1106" s="70" t="s">
        <v>1155</v>
      </c>
      <c r="C1106" s="71" t="s">
        <v>1268</v>
      </c>
      <c r="D1106" s="71" t="s">
        <v>15</v>
      </c>
      <c r="E1106" s="70" t="s">
        <v>131</v>
      </c>
      <c r="F1106" s="72">
        <v>28180000</v>
      </c>
    </row>
    <row r="1107" spans="1:6" x14ac:dyDescent="0.25">
      <c r="A1107" s="67" t="s">
        <v>1292</v>
      </c>
      <c r="B1107" s="70" t="s">
        <v>1155</v>
      </c>
      <c r="C1107" s="71" t="s">
        <v>1268</v>
      </c>
      <c r="D1107" s="71" t="s">
        <v>15</v>
      </c>
      <c r="E1107" s="70" t="s">
        <v>131</v>
      </c>
      <c r="F1107" s="72">
        <v>35570000</v>
      </c>
    </row>
    <row r="1108" spans="1:6" x14ac:dyDescent="0.25">
      <c r="A1108" s="67" t="s">
        <v>1293</v>
      </c>
      <c r="B1108" s="70" t="s">
        <v>1155</v>
      </c>
      <c r="C1108" s="71" t="s">
        <v>1294</v>
      </c>
      <c r="D1108" s="71" t="s">
        <v>13</v>
      </c>
      <c r="E1108" s="70" t="s">
        <v>96</v>
      </c>
      <c r="F1108" s="72">
        <v>18810000</v>
      </c>
    </row>
    <row r="1109" spans="1:6" x14ac:dyDescent="0.25">
      <c r="A1109" s="67" t="s">
        <v>1295</v>
      </c>
      <c r="B1109" s="70" t="s">
        <v>1155</v>
      </c>
      <c r="C1109" s="71" t="s">
        <v>1294</v>
      </c>
      <c r="D1109" s="71" t="s">
        <v>15</v>
      </c>
      <c r="E1109" s="70" t="s">
        <v>96</v>
      </c>
      <c r="F1109" s="72">
        <v>18150000</v>
      </c>
    </row>
    <row r="1110" spans="1:6" x14ac:dyDescent="0.25">
      <c r="A1110" s="67" t="s">
        <v>1296</v>
      </c>
      <c r="B1110" s="70" t="s">
        <v>1155</v>
      </c>
      <c r="C1110" s="71" t="s">
        <v>1294</v>
      </c>
      <c r="D1110" s="71" t="s">
        <v>15</v>
      </c>
      <c r="E1110" s="70" t="s">
        <v>96</v>
      </c>
      <c r="F1110" s="72">
        <v>15310000</v>
      </c>
    </row>
    <row r="1111" spans="1:6" x14ac:dyDescent="0.25">
      <c r="A1111" s="67" t="s">
        <v>1297</v>
      </c>
      <c r="B1111" s="70" t="s">
        <v>1155</v>
      </c>
      <c r="C1111" s="71" t="s">
        <v>1294</v>
      </c>
      <c r="D1111" s="71" t="s">
        <v>15</v>
      </c>
      <c r="E1111" s="70" t="s">
        <v>96</v>
      </c>
      <c r="F1111" s="72">
        <v>16330000</v>
      </c>
    </row>
    <row r="1112" spans="1:6" x14ac:dyDescent="0.25">
      <c r="A1112" s="67" t="s">
        <v>1298</v>
      </c>
      <c r="B1112" s="70" t="s">
        <v>1155</v>
      </c>
      <c r="C1112" s="71" t="s">
        <v>1294</v>
      </c>
      <c r="D1112" s="71" t="s">
        <v>15</v>
      </c>
      <c r="E1112" s="70" t="s">
        <v>96</v>
      </c>
      <c r="F1112" s="72">
        <v>14600000</v>
      </c>
    </row>
    <row r="1113" spans="1:6" x14ac:dyDescent="0.25">
      <c r="A1113" s="67" t="s">
        <v>1299</v>
      </c>
      <c r="B1113" s="70" t="s">
        <v>1155</v>
      </c>
      <c r="C1113" s="71" t="s">
        <v>1294</v>
      </c>
      <c r="D1113" s="71" t="s">
        <v>15</v>
      </c>
      <c r="E1113" s="70" t="s">
        <v>96</v>
      </c>
      <c r="F1113" s="72">
        <v>22330000</v>
      </c>
    </row>
    <row r="1114" spans="1:6" x14ac:dyDescent="0.25">
      <c r="A1114" s="67" t="s">
        <v>1300</v>
      </c>
      <c r="B1114" s="70" t="s">
        <v>1155</v>
      </c>
      <c r="C1114" s="71" t="s">
        <v>1294</v>
      </c>
      <c r="D1114" s="71" t="s">
        <v>17</v>
      </c>
      <c r="E1114" s="70" t="s">
        <v>96</v>
      </c>
      <c r="F1114" s="72">
        <v>19930000</v>
      </c>
    </row>
    <row r="1115" spans="1:6" x14ac:dyDescent="0.25">
      <c r="A1115" s="67" t="s">
        <v>1301</v>
      </c>
      <c r="B1115" s="70" t="s">
        <v>1155</v>
      </c>
      <c r="C1115" s="71" t="s">
        <v>1294</v>
      </c>
      <c r="D1115" s="71" t="s">
        <v>15</v>
      </c>
      <c r="E1115" s="70" t="s">
        <v>213</v>
      </c>
      <c r="F1115" s="72">
        <v>18300000</v>
      </c>
    </row>
    <row r="1116" spans="1:6" x14ac:dyDescent="0.25">
      <c r="A1116" s="67" t="s">
        <v>1302</v>
      </c>
      <c r="B1116" s="70" t="s">
        <v>1155</v>
      </c>
      <c r="C1116" s="71" t="s">
        <v>1294</v>
      </c>
      <c r="D1116" s="71" t="s">
        <v>15</v>
      </c>
      <c r="E1116" s="70" t="s">
        <v>213</v>
      </c>
      <c r="F1116" s="72">
        <v>23540000</v>
      </c>
    </row>
    <row r="1117" spans="1:6" x14ac:dyDescent="0.25">
      <c r="A1117" s="67" t="s">
        <v>1303</v>
      </c>
      <c r="B1117" s="70" t="s">
        <v>1155</v>
      </c>
      <c r="C1117" s="71" t="s">
        <v>1294</v>
      </c>
      <c r="D1117" s="71" t="s">
        <v>15</v>
      </c>
      <c r="E1117" s="70" t="s">
        <v>153</v>
      </c>
      <c r="F1117" s="72">
        <v>25500000</v>
      </c>
    </row>
    <row r="1118" spans="1:6" x14ac:dyDescent="0.25">
      <c r="A1118" s="67" t="s">
        <v>1304</v>
      </c>
      <c r="B1118" s="70" t="s">
        <v>1155</v>
      </c>
      <c r="C1118" s="71" t="s">
        <v>1294</v>
      </c>
      <c r="D1118" s="71" t="s">
        <v>15</v>
      </c>
      <c r="E1118" s="70" t="s">
        <v>153</v>
      </c>
      <c r="F1118" s="72">
        <v>22350000</v>
      </c>
    </row>
    <row r="1119" spans="1:6" x14ac:dyDescent="0.25">
      <c r="A1119" s="67" t="s">
        <v>1305</v>
      </c>
      <c r="B1119" s="70" t="s">
        <v>1155</v>
      </c>
      <c r="C1119" s="71" t="s">
        <v>1294</v>
      </c>
      <c r="D1119" s="71" t="s">
        <v>15</v>
      </c>
      <c r="E1119" s="70" t="s">
        <v>153</v>
      </c>
      <c r="F1119" s="72">
        <v>33250000</v>
      </c>
    </row>
    <row r="1120" spans="1:6" x14ac:dyDescent="0.25">
      <c r="A1120" s="67" t="s">
        <v>1306</v>
      </c>
      <c r="B1120" s="70" t="s">
        <v>1155</v>
      </c>
      <c r="C1120" s="71" t="s">
        <v>1294</v>
      </c>
      <c r="D1120" s="71" t="s">
        <v>10</v>
      </c>
      <c r="E1120" s="70" t="s">
        <v>116</v>
      </c>
      <c r="F1120" s="72">
        <v>17690000</v>
      </c>
    </row>
    <row r="1121" spans="1:6" x14ac:dyDescent="0.25">
      <c r="A1121" s="67" t="s">
        <v>1307</v>
      </c>
      <c r="B1121" s="70" t="s">
        <v>1155</v>
      </c>
      <c r="C1121" s="71" t="s">
        <v>1294</v>
      </c>
      <c r="D1121" s="71" t="s">
        <v>15</v>
      </c>
      <c r="E1121" s="70" t="s">
        <v>116</v>
      </c>
      <c r="F1121" s="72">
        <v>17300000</v>
      </c>
    </row>
    <row r="1122" spans="1:6" x14ac:dyDescent="0.25">
      <c r="A1122" s="67" t="s">
        <v>1308</v>
      </c>
      <c r="B1122" s="70" t="s">
        <v>1155</v>
      </c>
      <c r="C1122" s="71" t="s">
        <v>1294</v>
      </c>
      <c r="D1122" s="71" t="s">
        <v>15</v>
      </c>
      <c r="E1122" s="70" t="s">
        <v>116</v>
      </c>
      <c r="F1122" s="72">
        <v>15500000</v>
      </c>
    </row>
    <row r="1123" spans="1:6" x14ac:dyDescent="0.25">
      <c r="A1123" s="67" t="s">
        <v>1309</v>
      </c>
      <c r="B1123" s="70" t="s">
        <v>1155</v>
      </c>
      <c r="C1123" s="71" t="s">
        <v>1294</v>
      </c>
      <c r="D1123" s="71" t="s">
        <v>15</v>
      </c>
      <c r="E1123" s="70" t="s">
        <v>122</v>
      </c>
      <c r="F1123" s="72">
        <v>7700000</v>
      </c>
    </row>
    <row r="1124" spans="1:6" x14ac:dyDescent="0.25">
      <c r="A1124" s="67" t="s">
        <v>1310</v>
      </c>
      <c r="B1124" s="70" t="s">
        <v>1155</v>
      </c>
      <c r="C1124" s="71" t="s">
        <v>1294</v>
      </c>
      <c r="D1124" s="71" t="s">
        <v>15</v>
      </c>
      <c r="E1124" s="70" t="s">
        <v>122</v>
      </c>
      <c r="F1124" s="72">
        <v>24220000</v>
      </c>
    </row>
    <row r="1125" spans="1:6" x14ac:dyDescent="0.25">
      <c r="A1125" s="67" t="s">
        <v>1311</v>
      </c>
      <c r="B1125" s="70" t="s">
        <v>1155</v>
      </c>
      <c r="C1125" s="71" t="s">
        <v>1294</v>
      </c>
      <c r="D1125" s="71" t="s">
        <v>15</v>
      </c>
      <c r="E1125" s="70" t="s">
        <v>122</v>
      </c>
      <c r="F1125" s="72">
        <v>12960000</v>
      </c>
    </row>
    <row r="1126" spans="1:6" x14ac:dyDescent="0.25">
      <c r="A1126" s="67" t="s">
        <v>1312</v>
      </c>
      <c r="B1126" s="70" t="s">
        <v>1155</v>
      </c>
      <c r="C1126" s="71" t="s">
        <v>1294</v>
      </c>
      <c r="D1126" s="71" t="s">
        <v>15</v>
      </c>
      <c r="E1126" s="70" t="s">
        <v>122</v>
      </c>
      <c r="F1126" s="72">
        <v>25260000</v>
      </c>
    </row>
    <row r="1127" spans="1:6" x14ac:dyDescent="0.25">
      <c r="A1127" s="67" t="s">
        <v>1313</v>
      </c>
      <c r="B1127" s="70" t="s">
        <v>1155</v>
      </c>
      <c r="C1127" s="71" t="s">
        <v>1294</v>
      </c>
      <c r="D1127" s="71" t="s">
        <v>246</v>
      </c>
      <c r="E1127" s="70" t="s">
        <v>122</v>
      </c>
      <c r="F1127" s="72">
        <v>21420000</v>
      </c>
    </row>
    <row r="1128" spans="1:6" x14ac:dyDescent="0.25">
      <c r="A1128" s="67" t="s">
        <v>1314</v>
      </c>
      <c r="B1128" s="70" t="s">
        <v>1155</v>
      </c>
      <c r="C1128" s="71" t="s">
        <v>1294</v>
      </c>
      <c r="D1128" s="71" t="s">
        <v>15</v>
      </c>
      <c r="E1128" s="70" t="s">
        <v>129</v>
      </c>
      <c r="F1128" s="72">
        <v>15560000</v>
      </c>
    </row>
    <row r="1129" spans="1:6" x14ac:dyDescent="0.25">
      <c r="A1129" s="67" t="s">
        <v>1315</v>
      </c>
      <c r="B1129" s="70" t="s">
        <v>1155</v>
      </c>
      <c r="C1129" s="71" t="s">
        <v>1294</v>
      </c>
      <c r="D1129" s="71" t="s">
        <v>158</v>
      </c>
      <c r="E1129" s="70" t="s">
        <v>131</v>
      </c>
      <c r="F1129" s="72">
        <v>18730000</v>
      </c>
    </row>
    <row r="1130" spans="1:6" x14ac:dyDescent="0.25">
      <c r="A1130" s="67" t="s">
        <v>1316</v>
      </c>
      <c r="B1130" s="70" t="s">
        <v>1155</v>
      </c>
      <c r="C1130" s="71" t="s">
        <v>1294</v>
      </c>
      <c r="D1130" s="71" t="s">
        <v>15</v>
      </c>
      <c r="E1130" s="70" t="s">
        <v>131</v>
      </c>
      <c r="F1130" s="72">
        <v>13360000</v>
      </c>
    </row>
    <row r="1131" spans="1:6" x14ac:dyDescent="0.25">
      <c r="A1131" s="67" t="s">
        <v>1317</v>
      </c>
      <c r="B1131" s="70" t="s">
        <v>1155</v>
      </c>
      <c r="C1131" s="71" t="s">
        <v>1294</v>
      </c>
      <c r="D1131" s="71" t="s">
        <v>483</v>
      </c>
      <c r="E1131" s="70" t="s">
        <v>131</v>
      </c>
      <c r="F1131" s="72">
        <v>24420000</v>
      </c>
    </row>
    <row r="1132" spans="1:6" x14ac:dyDescent="0.25">
      <c r="A1132" s="67" t="s">
        <v>1318</v>
      </c>
      <c r="B1132" s="70" t="s">
        <v>1155</v>
      </c>
      <c r="C1132" s="71" t="s">
        <v>1294</v>
      </c>
      <c r="D1132" s="71" t="s">
        <v>83</v>
      </c>
      <c r="E1132" s="70" t="s">
        <v>131</v>
      </c>
      <c r="F1132" s="72">
        <v>25110000</v>
      </c>
    </row>
    <row r="1133" spans="1:6" x14ac:dyDescent="0.25">
      <c r="A1133" s="67" t="s">
        <v>1211</v>
      </c>
      <c r="B1133" s="70" t="s">
        <v>1155</v>
      </c>
      <c r="C1133" s="71" t="s">
        <v>1294</v>
      </c>
      <c r="D1133" s="71" t="s">
        <v>26</v>
      </c>
      <c r="E1133" s="70" t="s">
        <v>131</v>
      </c>
      <c r="F1133" s="72">
        <v>27130000</v>
      </c>
    </row>
    <row r="1134" spans="1:6" x14ac:dyDescent="0.25">
      <c r="A1134" s="67" t="s">
        <v>1319</v>
      </c>
      <c r="B1134" s="70" t="s">
        <v>1155</v>
      </c>
      <c r="C1134" s="71" t="s">
        <v>1320</v>
      </c>
      <c r="D1134" s="71" t="s">
        <v>10</v>
      </c>
      <c r="E1134" s="70" t="s">
        <v>96</v>
      </c>
      <c r="F1134" s="72">
        <v>14000000</v>
      </c>
    </row>
    <row r="1135" spans="1:6" x14ac:dyDescent="0.25">
      <c r="A1135" s="67" t="s">
        <v>1321</v>
      </c>
      <c r="B1135" s="70" t="s">
        <v>1155</v>
      </c>
      <c r="C1135" s="71" t="s">
        <v>1320</v>
      </c>
      <c r="D1135" s="71" t="s">
        <v>15</v>
      </c>
      <c r="E1135" s="70" t="s">
        <v>96</v>
      </c>
      <c r="F1135" s="72">
        <v>13570000</v>
      </c>
    </row>
    <row r="1136" spans="1:6" x14ac:dyDescent="0.25">
      <c r="A1136" s="67" t="s">
        <v>1322</v>
      </c>
      <c r="B1136" s="70" t="s">
        <v>1155</v>
      </c>
      <c r="C1136" s="71" t="s">
        <v>1320</v>
      </c>
      <c r="D1136" s="71" t="s">
        <v>15</v>
      </c>
      <c r="E1136" s="70" t="s">
        <v>96</v>
      </c>
      <c r="F1136" s="72">
        <v>25170000</v>
      </c>
    </row>
    <row r="1137" spans="1:6" x14ac:dyDescent="0.25">
      <c r="A1137" s="67" t="s">
        <v>1323</v>
      </c>
      <c r="B1137" s="70" t="s">
        <v>1155</v>
      </c>
      <c r="C1137" s="71" t="s">
        <v>1320</v>
      </c>
      <c r="D1137" s="71" t="s">
        <v>15</v>
      </c>
      <c r="E1137" s="70" t="s">
        <v>96</v>
      </c>
      <c r="F1137" s="72">
        <v>24080000</v>
      </c>
    </row>
    <row r="1138" spans="1:6" x14ac:dyDescent="0.25">
      <c r="A1138" s="67" t="s">
        <v>1324</v>
      </c>
      <c r="B1138" s="70" t="s">
        <v>1155</v>
      </c>
      <c r="C1138" s="71" t="s">
        <v>1320</v>
      </c>
      <c r="D1138" s="71" t="s">
        <v>16</v>
      </c>
      <c r="E1138" s="70" t="s">
        <v>96</v>
      </c>
      <c r="F1138" s="72">
        <v>9490000</v>
      </c>
    </row>
    <row r="1139" spans="1:6" x14ac:dyDescent="0.25">
      <c r="A1139" s="67" t="s">
        <v>1325</v>
      </c>
      <c r="B1139" s="70" t="s">
        <v>1155</v>
      </c>
      <c r="C1139" s="71" t="s">
        <v>1320</v>
      </c>
      <c r="D1139" s="71" t="s">
        <v>19</v>
      </c>
      <c r="E1139" s="70" t="s">
        <v>96</v>
      </c>
      <c r="F1139" s="72">
        <v>7780000</v>
      </c>
    </row>
    <row r="1140" spans="1:6" x14ac:dyDescent="0.25">
      <c r="A1140" s="67" t="s">
        <v>1326</v>
      </c>
      <c r="B1140" s="70" t="s">
        <v>1155</v>
      </c>
      <c r="C1140" s="71" t="s">
        <v>1320</v>
      </c>
      <c r="D1140" s="71" t="s">
        <v>20</v>
      </c>
      <c r="E1140" s="70" t="s">
        <v>96</v>
      </c>
      <c r="F1140" s="72">
        <v>15810000</v>
      </c>
    </row>
    <row r="1141" spans="1:6" x14ac:dyDescent="0.25">
      <c r="A1141" s="67" t="s">
        <v>1327</v>
      </c>
      <c r="B1141" s="70" t="s">
        <v>1155</v>
      </c>
      <c r="C1141" s="71" t="s">
        <v>1320</v>
      </c>
      <c r="D1141" s="71" t="s">
        <v>24</v>
      </c>
      <c r="E1141" s="70" t="s">
        <v>96</v>
      </c>
      <c r="F1141" s="72">
        <v>17420000</v>
      </c>
    </row>
    <row r="1142" spans="1:6" x14ac:dyDescent="0.25">
      <c r="A1142" s="67" t="s">
        <v>1328</v>
      </c>
      <c r="B1142" s="70" t="s">
        <v>1155</v>
      </c>
      <c r="C1142" s="71" t="s">
        <v>1320</v>
      </c>
      <c r="D1142" s="71" t="s">
        <v>17</v>
      </c>
      <c r="E1142" s="70" t="s">
        <v>213</v>
      </c>
      <c r="F1142" s="72">
        <v>9930000</v>
      </c>
    </row>
    <row r="1143" spans="1:6" x14ac:dyDescent="0.25">
      <c r="A1143" s="67" t="s">
        <v>1329</v>
      </c>
      <c r="B1143" s="70" t="s">
        <v>1155</v>
      </c>
      <c r="C1143" s="71" t="s">
        <v>1320</v>
      </c>
      <c r="D1143" s="71" t="s">
        <v>133</v>
      </c>
      <c r="E1143" s="70" t="s">
        <v>213</v>
      </c>
      <c r="F1143" s="72">
        <v>20760000</v>
      </c>
    </row>
    <row r="1144" spans="1:6" x14ac:dyDescent="0.25">
      <c r="A1144" s="67" t="s">
        <v>1330</v>
      </c>
      <c r="B1144" s="70" t="s">
        <v>1155</v>
      </c>
      <c r="C1144" s="71" t="s">
        <v>1320</v>
      </c>
      <c r="D1144" s="71" t="s">
        <v>11</v>
      </c>
      <c r="E1144" s="70" t="s">
        <v>109</v>
      </c>
      <c r="F1144" s="72">
        <v>29930000</v>
      </c>
    </row>
    <row r="1145" spans="1:6" x14ac:dyDescent="0.25">
      <c r="A1145" s="67" t="s">
        <v>1331</v>
      </c>
      <c r="B1145" s="70" t="s">
        <v>1155</v>
      </c>
      <c r="C1145" s="71" t="s">
        <v>1320</v>
      </c>
      <c r="D1145" s="71" t="s">
        <v>15</v>
      </c>
      <c r="E1145" s="70" t="s">
        <v>109</v>
      </c>
      <c r="F1145" s="72">
        <v>29670000</v>
      </c>
    </row>
    <row r="1146" spans="1:6" x14ac:dyDescent="0.25">
      <c r="A1146" s="67" t="s">
        <v>1332</v>
      </c>
      <c r="B1146" s="70" t="s">
        <v>1155</v>
      </c>
      <c r="C1146" s="71" t="s">
        <v>1320</v>
      </c>
      <c r="D1146" s="71" t="s">
        <v>219</v>
      </c>
      <c r="E1146" s="70" t="s">
        <v>109</v>
      </c>
      <c r="F1146" s="72">
        <v>20960000</v>
      </c>
    </row>
    <row r="1147" spans="1:6" x14ac:dyDescent="0.25">
      <c r="A1147" s="67" t="s">
        <v>1333</v>
      </c>
      <c r="B1147" s="70" t="s">
        <v>1155</v>
      </c>
      <c r="C1147" s="71" t="s">
        <v>1320</v>
      </c>
      <c r="D1147" s="71" t="s">
        <v>15</v>
      </c>
      <c r="E1147" s="70" t="s">
        <v>153</v>
      </c>
      <c r="F1147" s="72">
        <v>31480000</v>
      </c>
    </row>
    <row r="1148" spans="1:6" x14ac:dyDescent="0.25">
      <c r="A1148" s="67" t="s">
        <v>1334</v>
      </c>
      <c r="B1148" s="70" t="s">
        <v>1155</v>
      </c>
      <c r="C1148" s="71" t="s">
        <v>1320</v>
      </c>
      <c r="D1148" s="71" t="s">
        <v>15</v>
      </c>
      <c r="E1148" s="70" t="s">
        <v>153</v>
      </c>
      <c r="F1148" s="72">
        <v>25730000</v>
      </c>
    </row>
    <row r="1149" spans="1:6" x14ac:dyDescent="0.25">
      <c r="A1149" s="67" t="s">
        <v>1335</v>
      </c>
      <c r="B1149" s="70" t="s">
        <v>1155</v>
      </c>
      <c r="C1149" s="71" t="s">
        <v>1320</v>
      </c>
      <c r="D1149" s="71" t="s">
        <v>81</v>
      </c>
      <c r="E1149" s="70" t="s">
        <v>153</v>
      </c>
      <c r="F1149" s="72">
        <v>8880000</v>
      </c>
    </row>
    <row r="1150" spans="1:6" x14ac:dyDescent="0.25">
      <c r="A1150" s="67" t="s">
        <v>1336</v>
      </c>
      <c r="B1150" s="70" t="s">
        <v>1155</v>
      </c>
      <c r="C1150" s="71" t="s">
        <v>1320</v>
      </c>
      <c r="D1150" s="71" t="s">
        <v>24</v>
      </c>
      <c r="E1150" s="70" t="s">
        <v>153</v>
      </c>
      <c r="F1150" s="72">
        <v>23020000</v>
      </c>
    </row>
    <row r="1151" spans="1:6" x14ac:dyDescent="0.25">
      <c r="A1151" s="67" t="s">
        <v>1337</v>
      </c>
      <c r="B1151" s="70" t="s">
        <v>1155</v>
      </c>
      <c r="C1151" s="71" t="s">
        <v>1320</v>
      </c>
      <c r="D1151" s="71" t="s">
        <v>888</v>
      </c>
      <c r="E1151" s="70" t="s">
        <v>153</v>
      </c>
      <c r="F1151" s="72">
        <v>29540000</v>
      </c>
    </row>
    <row r="1152" spans="1:6" x14ac:dyDescent="0.25">
      <c r="A1152" s="67" t="s">
        <v>1338</v>
      </c>
      <c r="B1152" s="70" t="s">
        <v>1155</v>
      </c>
      <c r="C1152" s="71" t="s">
        <v>1320</v>
      </c>
      <c r="D1152" s="71" t="s">
        <v>15</v>
      </c>
      <c r="E1152" s="70" t="s">
        <v>116</v>
      </c>
      <c r="F1152" s="72">
        <v>8620000</v>
      </c>
    </row>
    <row r="1153" spans="1:6" x14ac:dyDescent="0.25">
      <c r="A1153" s="67" t="s">
        <v>1339</v>
      </c>
      <c r="B1153" s="70" t="s">
        <v>1155</v>
      </c>
      <c r="C1153" s="71" t="s">
        <v>1320</v>
      </c>
      <c r="D1153" s="71" t="s">
        <v>16</v>
      </c>
      <c r="E1153" s="70" t="s">
        <v>116</v>
      </c>
      <c r="F1153" s="72">
        <v>10360000</v>
      </c>
    </row>
    <row r="1154" spans="1:6" x14ac:dyDescent="0.25">
      <c r="A1154" s="67" t="s">
        <v>1340</v>
      </c>
      <c r="B1154" s="70" t="s">
        <v>1155</v>
      </c>
      <c r="C1154" s="71" t="s">
        <v>1320</v>
      </c>
      <c r="D1154" s="71" t="s">
        <v>15</v>
      </c>
      <c r="E1154" s="70" t="s">
        <v>122</v>
      </c>
      <c r="F1154" s="72">
        <v>17390000</v>
      </c>
    </row>
    <row r="1155" spans="1:6" x14ac:dyDescent="0.25">
      <c r="A1155" s="67" t="s">
        <v>1341</v>
      </c>
      <c r="B1155" s="70" t="s">
        <v>1155</v>
      </c>
      <c r="C1155" s="71" t="s">
        <v>1320</v>
      </c>
      <c r="D1155" s="71" t="s">
        <v>15</v>
      </c>
      <c r="E1155" s="70" t="s">
        <v>122</v>
      </c>
      <c r="F1155" s="72">
        <v>24550000</v>
      </c>
    </row>
    <row r="1156" spans="1:6" x14ac:dyDescent="0.25">
      <c r="A1156" s="67" t="s">
        <v>1342</v>
      </c>
      <c r="B1156" s="70" t="s">
        <v>1155</v>
      </c>
      <c r="C1156" s="71" t="s">
        <v>1320</v>
      </c>
      <c r="D1156" s="71" t="s">
        <v>16</v>
      </c>
      <c r="E1156" s="70" t="s">
        <v>122</v>
      </c>
      <c r="F1156" s="72">
        <v>11610000</v>
      </c>
    </row>
    <row r="1157" spans="1:6" x14ac:dyDescent="0.25">
      <c r="A1157" s="67" t="s">
        <v>1343</v>
      </c>
      <c r="B1157" s="70" t="s">
        <v>1155</v>
      </c>
      <c r="C1157" s="71" t="s">
        <v>1320</v>
      </c>
      <c r="D1157" s="71" t="s">
        <v>1344</v>
      </c>
      <c r="E1157" s="70" t="s">
        <v>122</v>
      </c>
      <c r="F1157" s="72">
        <v>20360000</v>
      </c>
    </row>
    <row r="1158" spans="1:6" x14ac:dyDescent="0.25">
      <c r="A1158" s="67" t="s">
        <v>1345</v>
      </c>
      <c r="B1158" s="70" t="s">
        <v>1155</v>
      </c>
      <c r="C1158" s="71" t="s">
        <v>1320</v>
      </c>
      <c r="D1158" s="71" t="s">
        <v>23</v>
      </c>
      <c r="E1158" s="70" t="s">
        <v>122</v>
      </c>
      <c r="F1158" s="72">
        <v>9960000</v>
      </c>
    </row>
    <row r="1159" spans="1:6" x14ac:dyDescent="0.25">
      <c r="A1159" s="67" t="s">
        <v>1346</v>
      </c>
      <c r="B1159" s="70" t="s">
        <v>1155</v>
      </c>
      <c r="C1159" s="71" t="s">
        <v>1320</v>
      </c>
      <c r="D1159" s="71" t="s">
        <v>15</v>
      </c>
      <c r="E1159" s="70" t="s">
        <v>131</v>
      </c>
      <c r="F1159" s="72">
        <v>27450000</v>
      </c>
    </row>
    <row r="1160" spans="1:6" x14ac:dyDescent="0.25">
      <c r="A1160" s="67" t="s">
        <v>1347</v>
      </c>
      <c r="B1160" s="70" t="s">
        <v>1155</v>
      </c>
      <c r="C1160" s="71" t="s">
        <v>1320</v>
      </c>
      <c r="D1160" s="71" t="s">
        <v>15</v>
      </c>
      <c r="E1160" s="70" t="s">
        <v>131</v>
      </c>
      <c r="F1160" s="72">
        <v>26690000</v>
      </c>
    </row>
    <row r="1161" spans="1:6" x14ac:dyDescent="0.25">
      <c r="A1161" s="67" t="s">
        <v>1348</v>
      </c>
      <c r="B1161" s="70" t="s">
        <v>1155</v>
      </c>
      <c r="C1161" s="71" t="s">
        <v>1320</v>
      </c>
      <c r="D1161" s="71" t="s">
        <v>17</v>
      </c>
      <c r="E1161" s="70" t="s">
        <v>131</v>
      </c>
      <c r="F1161" s="72">
        <v>16710000</v>
      </c>
    </row>
    <row r="1162" spans="1:6" x14ac:dyDescent="0.25">
      <c r="A1162" s="67" t="s">
        <v>1349</v>
      </c>
      <c r="B1162" s="70" t="s">
        <v>1155</v>
      </c>
      <c r="C1162" s="71" t="s">
        <v>1350</v>
      </c>
      <c r="D1162" s="71" t="s">
        <v>15</v>
      </c>
      <c r="E1162" s="70" t="s">
        <v>96</v>
      </c>
      <c r="F1162" s="72">
        <v>20050000</v>
      </c>
    </row>
    <row r="1163" spans="1:6" x14ac:dyDescent="0.25">
      <c r="A1163" s="67" t="s">
        <v>1351</v>
      </c>
      <c r="B1163" s="70" t="s">
        <v>1155</v>
      </c>
      <c r="C1163" s="71" t="s">
        <v>1350</v>
      </c>
      <c r="D1163" s="71" t="s">
        <v>15</v>
      </c>
      <c r="E1163" s="70" t="s">
        <v>96</v>
      </c>
      <c r="F1163" s="72">
        <v>27010000</v>
      </c>
    </row>
    <row r="1164" spans="1:6" x14ac:dyDescent="0.25">
      <c r="A1164" s="67" t="s">
        <v>1352</v>
      </c>
      <c r="B1164" s="70" t="s">
        <v>1155</v>
      </c>
      <c r="C1164" s="71" t="s">
        <v>1350</v>
      </c>
      <c r="D1164" s="71" t="s">
        <v>15</v>
      </c>
      <c r="E1164" s="70" t="s">
        <v>96</v>
      </c>
      <c r="F1164" s="72">
        <v>16760000</v>
      </c>
    </row>
    <row r="1165" spans="1:6" x14ac:dyDescent="0.25">
      <c r="A1165" s="67" t="s">
        <v>1353</v>
      </c>
      <c r="B1165" s="70" t="s">
        <v>1155</v>
      </c>
      <c r="C1165" s="71" t="s">
        <v>1350</v>
      </c>
      <c r="D1165" s="71" t="s">
        <v>15</v>
      </c>
      <c r="E1165" s="70" t="s">
        <v>96</v>
      </c>
      <c r="F1165" s="72">
        <v>12010000</v>
      </c>
    </row>
    <row r="1166" spans="1:6" x14ac:dyDescent="0.25">
      <c r="A1166" s="67" t="s">
        <v>1354</v>
      </c>
      <c r="B1166" s="70" t="s">
        <v>1155</v>
      </c>
      <c r="C1166" s="71" t="s">
        <v>1350</v>
      </c>
      <c r="D1166" s="71" t="s">
        <v>15</v>
      </c>
      <c r="E1166" s="70" t="s">
        <v>96</v>
      </c>
      <c r="F1166" s="72">
        <v>19380000</v>
      </c>
    </row>
    <row r="1167" spans="1:6" x14ac:dyDescent="0.25">
      <c r="A1167" s="67" t="s">
        <v>1355</v>
      </c>
      <c r="B1167" s="70" t="s">
        <v>1155</v>
      </c>
      <c r="C1167" s="71" t="s">
        <v>1350</v>
      </c>
      <c r="D1167" s="71" t="s">
        <v>17</v>
      </c>
      <c r="E1167" s="70" t="s">
        <v>96</v>
      </c>
      <c r="F1167" s="72">
        <v>19710000</v>
      </c>
    </row>
    <row r="1168" spans="1:6" x14ac:dyDescent="0.25">
      <c r="A1168" s="67" t="s">
        <v>1356</v>
      </c>
      <c r="B1168" s="70" t="s">
        <v>1155</v>
      </c>
      <c r="C1168" s="71" t="s">
        <v>1350</v>
      </c>
      <c r="D1168" s="71" t="s">
        <v>25</v>
      </c>
      <c r="E1168" s="70" t="s">
        <v>96</v>
      </c>
      <c r="F1168" s="72">
        <v>22320000</v>
      </c>
    </row>
    <row r="1169" spans="1:6" x14ac:dyDescent="0.25">
      <c r="A1169" s="67" t="s">
        <v>1357</v>
      </c>
      <c r="B1169" s="70" t="s">
        <v>1155</v>
      </c>
      <c r="C1169" s="71" t="s">
        <v>1350</v>
      </c>
      <c r="D1169" s="71" t="s">
        <v>230</v>
      </c>
      <c r="E1169" s="70" t="s">
        <v>96</v>
      </c>
      <c r="F1169" s="72">
        <v>18180000</v>
      </c>
    </row>
    <row r="1170" spans="1:6" x14ac:dyDescent="0.25">
      <c r="A1170" s="67" t="s">
        <v>1358</v>
      </c>
      <c r="B1170" s="70" t="s">
        <v>1155</v>
      </c>
      <c r="C1170" s="71" t="s">
        <v>1350</v>
      </c>
      <c r="D1170" s="71" t="s">
        <v>196</v>
      </c>
      <c r="E1170" s="70" t="s">
        <v>148</v>
      </c>
      <c r="F1170" s="72">
        <v>27270000</v>
      </c>
    </row>
    <row r="1171" spans="1:6" x14ac:dyDescent="0.25">
      <c r="A1171" s="67" t="s">
        <v>1359</v>
      </c>
      <c r="B1171" s="70" t="s">
        <v>1155</v>
      </c>
      <c r="C1171" s="71" t="s">
        <v>1350</v>
      </c>
      <c r="D1171" s="71" t="s">
        <v>15</v>
      </c>
      <c r="E1171" s="70" t="s">
        <v>109</v>
      </c>
      <c r="F1171" s="72">
        <v>34140000</v>
      </c>
    </row>
    <row r="1172" spans="1:6" x14ac:dyDescent="0.25">
      <c r="A1172" s="67" t="s">
        <v>1360</v>
      </c>
      <c r="B1172" s="70" t="s">
        <v>1155</v>
      </c>
      <c r="C1172" s="71" t="s">
        <v>1350</v>
      </c>
      <c r="D1172" s="71" t="s">
        <v>29</v>
      </c>
      <c r="E1172" s="70" t="s">
        <v>109</v>
      </c>
      <c r="F1172" s="72">
        <v>27550000</v>
      </c>
    </row>
    <row r="1173" spans="1:6" x14ac:dyDescent="0.25">
      <c r="A1173" s="67" t="s">
        <v>1361</v>
      </c>
      <c r="B1173" s="70" t="s">
        <v>1155</v>
      </c>
      <c r="C1173" s="71" t="s">
        <v>1350</v>
      </c>
      <c r="D1173" s="71" t="s">
        <v>219</v>
      </c>
      <c r="E1173" s="70" t="s">
        <v>153</v>
      </c>
      <c r="F1173" s="72">
        <v>20500000</v>
      </c>
    </row>
    <row r="1174" spans="1:6" x14ac:dyDescent="0.25">
      <c r="A1174" s="67" t="s">
        <v>1362</v>
      </c>
      <c r="B1174" s="70" t="s">
        <v>1155</v>
      </c>
      <c r="C1174" s="71" t="s">
        <v>1350</v>
      </c>
      <c r="D1174" s="71" t="s">
        <v>219</v>
      </c>
      <c r="E1174" s="70" t="s">
        <v>153</v>
      </c>
      <c r="F1174" s="72">
        <v>33220000</v>
      </c>
    </row>
    <row r="1175" spans="1:6" x14ac:dyDescent="0.25">
      <c r="A1175" s="67" t="s">
        <v>1363</v>
      </c>
      <c r="B1175" s="70" t="s">
        <v>1155</v>
      </c>
      <c r="C1175" s="71" t="s">
        <v>1350</v>
      </c>
      <c r="D1175" s="71" t="s">
        <v>86</v>
      </c>
      <c r="E1175" s="70" t="s">
        <v>153</v>
      </c>
      <c r="F1175" s="72">
        <v>20700000</v>
      </c>
    </row>
    <row r="1176" spans="1:6" x14ac:dyDescent="0.25">
      <c r="A1176" s="67" t="s">
        <v>1364</v>
      </c>
      <c r="B1176" s="70" t="s">
        <v>1155</v>
      </c>
      <c r="C1176" s="71" t="s">
        <v>1350</v>
      </c>
      <c r="D1176" s="71" t="s">
        <v>15</v>
      </c>
      <c r="E1176" s="70" t="s">
        <v>116</v>
      </c>
      <c r="F1176" s="72">
        <v>2170000</v>
      </c>
    </row>
    <row r="1177" spans="1:6" x14ac:dyDescent="0.25">
      <c r="A1177" s="67" t="s">
        <v>1365</v>
      </c>
      <c r="B1177" s="70" t="s">
        <v>1155</v>
      </c>
      <c r="C1177" s="71" t="s">
        <v>1350</v>
      </c>
      <c r="D1177" s="71" t="s">
        <v>22</v>
      </c>
      <c r="E1177" s="70" t="s">
        <v>116</v>
      </c>
      <c r="F1177" s="72">
        <v>14670000</v>
      </c>
    </row>
    <row r="1178" spans="1:6" x14ac:dyDescent="0.25">
      <c r="A1178" s="67" t="s">
        <v>1366</v>
      </c>
      <c r="B1178" s="70" t="s">
        <v>1155</v>
      </c>
      <c r="C1178" s="71" t="s">
        <v>1350</v>
      </c>
      <c r="D1178" s="71" t="s">
        <v>15</v>
      </c>
      <c r="E1178" s="70" t="s">
        <v>122</v>
      </c>
      <c r="F1178" s="72">
        <v>15270000</v>
      </c>
    </row>
    <row r="1179" spans="1:6" x14ac:dyDescent="0.25">
      <c r="A1179" s="67" t="s">
        <v>1367</v>
      </c>
      <c r="B1179" s="70" t="s">
        <v>1155</v>
      </c>
      <c r="C1179" s="71" t="s">
        <v>1350</v>
      </c>
      <c r="D1179" s="71" t="s">
        <v>15</v>
      </c>
      <c r="E1179" s="70" t="s">
        <v>122</v>
      </c>
      <c r="F1179" s="72">
        <v>17080000</v>
      </c>
    </row>
    <row r="1180" spans="1:6" x14ac:dyDescent="0.25">
      <c r="A1180" s="67" t="s">
        <v>1368</v>
      </c>
      <c r="B1180" s="70" t="s">
        <v>1155</v>
      </c>
      <c r="C1180" s="71" t="s">
        <v>1350</v>
      </c>
      <c r="D1180" s="71" t="s">
        <v>15</v>
      </c>
      <c r="E1180" s="70" t="s">
        <v>122</v>
      </c>
      <c r="F1180" s="72">
        <v>21690000</v>
      </c>
    </row>
    <row r="1181" spans="1:6" x14ac:dyDescent="0.25">
      <c r="A1181" s="67" t="s">
        <v>1369</v>
      </c>
      <c r="B1181" s="70" t="s">
        <v>1155</v>
      </c>
      <c r="C1181" s="71" t="s">
        <v>1350</v>
      </c>
      <c r="D1181" s="71" t="s">
        <v>15</v>
      </c>
      <c r="E1181" s="70" t="s">
        <v>122</v>
      </c>
      <c r="F1181" s="72">
        <v>22450000</v>
      </c>
    </row>
    <row r="1182" spans="1:6" x14ac:dyDescent="0.25">
      <c r="A1182" s="67" t="s">
        <v>1370</v>
      </c>
      <c r="B1182" s="70" t="s">
        <v>1155</v>
      </c>
      <c r="C1182" s="71" t="s">
        <v>1350</v>
      </c>
      <c r="D1182" s="71" t="s">
        <v>15</v>
      </c>
      <c r="E1182" s="70" t="s">
        <v>122</v>
      </c>
      <c r="F1182" s="72">
        <v>27380000</v>
      </c>
    </row>
    <row r="1183" spans="1:6" x14ac:dyDescent="0.25">
      <c r="A1183" s="67" t="s">
        <v>1371</v>
      </c>
      <c r="B1183" s="70" t="s">
        <v>1155</v>
      </c>
      <c r="C1183" s="71" t="s">
        <v>1350</v>
      </c>
      <c r="D1183" s="71" t="s">
        <v>15</v>
      </c>
      <c r="E1183" s="70" t="s">
        <v>131</v>
      </c>
      <c r="F1183" s="72">
        <v>12430000</v>
      </c>
    </row>
    <row r="1184" spans="1:6" x14ac:dyDescent="0.25">
      <c r="A1184" s="67" t="s">
        <v>1372</v>
      </c>
      <c r="B1184" s="70" t="s">
        <v>1155</v>
      </c>
      <c r="C1184" s="71" t="s">
        <v>1350</v>
      </c>
      <c r="D1184" s="71" t="s">
        <v>15</v>
      </c>
      <c r="E1184" s="70" t="s">
        <v>131</v>
      </c>
      <c r="F1184" s="72">
        <v>18800000</v>
      </c>
    </row>
    <row r="1185" spans="1:6" x14ac:dyDescent="0.25">
      <c r="A1185" s="67" t="s">
        <v>1373</v>
      </c>
      <c r="B1185" s="70" t="s">
        <v>1155</v>
      </c>
      <c r="C1185" s="71" t="s">
        <v>1350</v>
      </c>
      <c r="D1185" s="71" t="s">
        <v>15</v>
      </c>
      <c r="E1185" s="70" t="s">
        <v>131</v>
      </c>
      <c r="F1185" s="72">
        <v>24610000</v>
      </c>
    </row>
    <row r="1186" spans="1:6" x14ac:dyDescent="0.25">
      <c r="A1186" s="67" t="s">
        <v>1374</v>
      </c>
      <c r="B1186" s="70" t="s">
        <v>1155</v>
      </c>
      <c r="C1186" s="71" t="s">
        <v>1350</v>
      </c>
      <c r="D1186" s="71" t="s">
        <v>20</v>
      </c>
      <c r="E1186" s="70" t="s">
        <v>131</v>
      </c>
      <c r="F1186" s="72">
        <v>22320000</v>
      </c>
    </row>
    <row r="1187" spans="1:6" x14ac:dyDescent="0.25">
      <c r="A1187" s="67" t="s">
        <v>1375</v>
      </c>
      <c r="B1187" s="70" t="s">
        <v>1155</v>
      </c>
      <c r="C1187" s="71" t="s">
        <v>1350</v>
      </c>
      <c r="D1187" s="71" t="s">
        <v>1376</v>
      </c>
      <c r="E1187" s="70" t="s">
        <v>131</v>
      </c>
      <c r="F1187" s="72">
        <v>15720000</v>
      </c>
    </row>
    <row r="1188" spans="1:6" x14ac:dyDescent="0.25">
      <c r="A1188" s="67" t="s">
        <v>1377</v>
      </c>
      <c r="B1188" s="70" t="s">
        <v>1155</v>
      </c>
      <c r="C1188" s="71" t="s">
        <v>1378</v>
      </c>
      <c r="D1188" s="71" t="s">
        <v>13</v>
      </c>
      <c r="E1188" s="70" t="s">
        <v>96</v>
      </c>
      <c r="F1188" s="72">
        <v>13840000</v>
      </c>
    </row>
    <row r="1189" spans="1:6" x14ac:dyDescent="0.25">
      <c r="A1189" s="67" t="s">
        <v>1379</v>
      </c>
      <c r="B1189" s="70" t="s">
        <v>1155</v>
      </c>
      <c r="C1189" s="71" t="s">
        <v>1378</v>
      </c>
      <c r="D1189" s="71" t="s">
        <v>15</v>
      </c>
      <c r="E1189" s="70" t="s">
        <v>96</v>
      </c>
      <c r="F1189" s="72">
        <v>20970000</v>
      </c>
    </row>
    <row r="1190" spans="1:6" x14ac:dyDescent="0.25">
      <c r="A1190" s="67" t="s">
        <v>1380</v>
      </c>
      <c r="B1190" s="70" t="s">
        <v>1155</v>
      </c>
      <c r="C1190" s="71" t="s">
        <v>1378</v>
      </c>
      <c r="D1190" s="71" t="s">
        <v>15</v>
      </c>
      <c r="E1190" s="70" t="s">
        <v>96</v>
      </c>
      <c r="F1190" s="72">
        <v>13800000</v>
      </c>
    </row>
    <row r="1191" spans="1:6" x14ac:dyDescent="0.25">
      <c r="A1191" s="67" t="s">
        <v>1381</v>
      </c>
      <c r="B1191" s="70" t="s">
        <v>1155</v>
      </c>
      <c r="C1191" s="71" t="s">
        <v>1378</v>
      </c>
      <c r="D1191" s="71" t="s">
        <v>18</v>
      </c>
      <c r="E1191" s="70" t="s">
        <v>96</v>
      </c>
      <c r="F1191" s="72">
        <v>30300000</v>
      </c>
    </row>
    <row r="1192" spans="1:6" x14ac:dyDescent="0.25">
      <c r="A1192" s="67" t="s">
        <v>1382</v>
      </c>
      <c r="B1192" s="70" t="s">
        <v>1155</v>
      </c>
      <c r="C1192" s="71" t="s">
        <v>1378</v>
      </c>
      <c r="D1192" s="71" t="s">
        <v>22</v>
      </c>
      <c r="E1192" s="70" t="s">
        <v>96</v>
      </c>
      <c r="F1192" s="72">
        <v>11990000</v>
      </c>
    </row>
    <row r="1193" spans="1:6" x14ac:dyDescent="0.25">
      <c r="A1193" s="67" t="s">
        <v>1383</v>
      </c>
      <c r="B1193" s="70" t="s">
        <v>1155</v>
      </c>
      <c r="C1193" s="71" t="s">
        <v>1378</v>
      </c>
      <c r="D1193" s="71" t="s">
        <v>24</v>
      </c>
      <c r="E1193" s="70" t="s">
        <v>96</v>
      </c>
      <c r="F1193" s="72">
        <v>18570000</v>
      </c>
    </row>
    <row r="1194" spans="1:6" x14ac:dyDescent="0.25">
      <c r="A1194" s="67" t="s">
        <v>1384</v>
      </c>
      <c r="B1194" s="70" t="s">
        <v>1155</v>
      </c>
      <c r="C1194" s="71" t="s">
        <v>1378</v>
      </c>
      <c r="D1194" s="71" t="s">
        <v>577</v>
      </c>
      <c r="E1194" s="70" t="s">
        <v>148</v>
      </c>
      <c r="F1194" s="72">
        <v>24530000</v>
      </c>
    </row>
    <row r="1195" spans="1:6" x14ac:dyDescent="0.25">
      <c r="A1195" s="67" t="s">
        <v>1385</v>
      </c>
      <c r="B1195" s="70" t="s">
        <v>1155</v>
      </c>
      <c r="C1195" s="71" t="s">
        <v>1378</v>
      </c>
      <c r="D1195" s="71" t="s">
        <v>15</v>
      </c>
      <c r="E1195" s="70" t="s">
        <v>148</v>
      </c>
      <c r="F1195" s="72">
        <v>38420000</v>
      </c>
    </row>
    <row r="1196" spans="1:6" x14ac:dyDescent="0.25">
      <c r="A1196" s="67" t="s">
        <v>1386</v>
      </c>
      <c r="B1196" s="70" t="s">
        <v>1155</v>
      </c>
      <c r="C1196" s="71" t="s">
        <v>1378</v>
      </c>
      <c r="D1196" s="71" t="s">
        <v>21</v>
      </c>
      <c r="E1196" s="70" t="s">
        <v>148</v>
      </c>
      <c r="F1196" s="72">
        <v>37880000</v>
      </c>
    </row>
    <row r="1197" spans="1:6" x14ac:dyDescent="0.25">
      <c r="A1197" s="67" t="s">
        <v>1387</v>
      </c>
      <c r="B1197" s="70" t="s">
        <v>1155</v>
      </c>
      <c r="C1197" s="71" t="s">
        <v>1378</v>
      </c>
      <c r="D1197" s="71" t="s">
        <v>99</v>
      </c>
      <c r="E1197" s="70" t="s">
        <v>213</v>
      </c>
      <c r="F1197" s="72">
        <v>18830000</v>
      </c>
    </row>
    <row r="1198" spans="1:6" x14ac:dyDescent="0.25">
      <c r="A1198" s="67" t="s">
        <v>1388</v>
      </c>
      <c r="B1198" s="70" t="s">
        <v>1155</v>
      </c>
      <c r="C1198" s="71" t="s">
        <v>1378</v>
      </c>
      <c r="D1198" s="71" t="s">
        <v>15</v>
      </c>
      <c r="E1198" s="70" t="s">
        <v>109</v>
      </c>
      <c r="F1198" s="72">
        <v>29670000</v>
      </c>
    </row>
    <row r="1199" spans="1:6" x14ac:dyDescent="0.25">
      <c r="A1199" s="67" t="s">
        <v>1389</v>
      </c>
      <c r="B1199" s="70" t="s">
        <v>1155</v>
      </c>
      <c r="C1199" s="71" t="s">
        <v>1378</v>
      </c>
      <c r="D1199" s="71" t="s">
        <v>25</v>
      </c>
      <c r="E1199" s="70" t="s">
        <v>109</v>
      </c>
      <c r="F1199" s="72">
        <v>26020000</v>
      </c>
    </row>
    <row r="1200" spans="1:6" x14ac:dyDescent="0.25">
      <c r="A1200" s="67" t="s">
        <v>1390</v>
      </c>
      <c r="B1200" s="70" t="s">
        <v>1155</v>
      </c>
      <c r="C1200" s="71" t="s">
        <v>1378</v>
      </c>
      <c r="D1200" s="71" t="s">
        <v>196</v>
      </c>
      <c r="E1200" s="70" t="s">
        <v>109</v>
      </c>
      <c r="F1200" s="72">
        <v>35190000</v>
      </c>
    </row>
    <row r="1201" spans="1:6" x14ac:dyDescent="0.25">
      <c r="A1201" s="67" t="s">
        <v>1202</v>
      </c>
      <c r="B1201" s="70" t="s">
        <v>1155</v>
      </c>
      <c r="C1201" s="71" t="s">
        <v>1378</v>
      </c>
      <c r="D1201" s="71" t="s">
        <v>20</v>
      </c>
      <c r="E1201" s="70" t="s">
        <v>153</v>
      </c>
      <c r="F1201" s="72">
        <v>9470000</v>
      </c>
    </row>
    <row r="1202" spans="1:6" x14ac:dyDescent="0.25">
      <c r="A1202" s="67" t="s">
        <v>1391</v>
      </c>
      <c r="B1202" s="70" t="s">
        <v>1155</v>
      </c>
      <c r="C1202" s="71" t="s">
        <v>1378</v>
      </c>
      <c r="D1202" s="71" t="s">
        <v>23</v>
      </c>
      <c r="E1202" s="70" t="s">
        <v>153</v>
      </c>
      <c r="F1202" s="72">
        <v>36260000</v>
      </c>
    </row>
    <row r="1203" spans="1:6" x14ac:dyDescent="0.25">
      <c r="A1203" s="67" t="s">
        <v>1392</v>
      </c>
      <c r="B1203" s="70" t="s">
        <v>1155</v>
      </c>
      <c r="C1203" s="71" t="s">
        <v>1378</v>
      </c>
      <c r="D1203" s="71" t="s">
        <v>27</v>
      </c>
      <c r="E1203" s="70" t="s">
        <v>153</v>
      </c>
      <c r="F1203" s="72">
        <v>30230000</v>
      </c>
    </row>
    <row r="1204" spans="1:6" x14ac:dyDescent="0.25">
      <c r="A1204" s="67" t="s">
        <v>1393</v>
      </c>
      <c r="B1204" s="70" t="s">
        <v>1155</v>
      </c>
      <c r="C1204" s="71" t="s">
        <v>1378</v>
      </c>
      <c r="D1204" s="71" t="s">
        <v>24</v>
      </c>
      <c r="E1204" s="70" t="s">
        <v>116</v>
      </c>
      <c r="F1204" s="72">
        <v>11600000</v>
      </c>
    </row>
    <row r="1205" spans="1:6" x14ac:dyDescent="0.25">
      <c r="A1205" s="67" t="s">
        <v>1394</v>
      </c>
      <c r="B1205" s="70" t="s">
        <v>1155</v>
      </c>
      <c r="C1205" s="71" t="s">
        <v>1378</v>
      </c>
      <c r="D1205" s="71" t="s">
        <v>24</v>
      </c>
      <c r="E1205" s="70" t="s">
        <v>116</v>
      </c>
      <c r="F1205" s="72">
        <v>23390000</v>
      </c>
    </row>
    <row r="1206" spans="1:6" x14ac:dyDescent="0.25">
      <c r="A1206" s="67" t="s">
        <v>1395</v>
      </c>
      <c r="B1206" s="70" t="s">
        <v>1155</v>
      </c>
      <c r="C1206" s="71" t="s">
        <v>1378</v>
      </c>
      <c r="D1206" s="71" t="s">
        <v>15</v>
      </c>
      <c r="E1206" s="70" t="s">
        <v>122</v>
      </c>
      <c r="F1206" s="72">
        <v>10900000</v>
      </c>
    </row>
    <row r="1207" spans="1:6" x14ac:dyDescent="0.25">
      <c r="A1207" s="67" t="s">
        <v>1396</v>
      </c>
      <c r="B1207" s="70" t="s">
        <v>1155</v>
      </c>
      <c r="C1207" s="71" t="s">
        <v>1378</v>
      </c>
      <c r="D1207" s="71" t="s">
        <v>15</v>
      </c>
      <c r="E1207" s="70" t="s">
        <v>122</v>
      </c>
      <c r="F1207" s="72">
        <v>28650000</v>
      </c>
    </row>
    <row r="1208" spans="1:6" x14ac:dyDescent="0.25">
      <c r="A1208" s="67" t="s">
        <v>1397</v>
      </c>
      <c r="B1208" s="70" t="s">
        <v>1155</v>
      </c>
      <c r="C1208" s="71" t="s">
        <v>1378</v>
      </c>
      <c r="D1208" s="71" t="s">
        <v>20</v>
      </c>
      <c r="E1208" s="70" t="s">
        <v>122</v>
      </c>
      <c r="F1208" s="72">
        <v>18720000</v>
      </c>
    </row>
    <row r="1209" spans="1:6" x14ac:dyDescent="0.25">
      <c r="A1209" s="67" t="s">
        <v>1398</v>
      </c>
      <c r="B1209" s="70" t="s">
        <v>1155</v>
      </c>
      <c r="C1209" s="71" t="s">
        <v>1378</v>
      </c>
      <c r="D1209" s="71" t="s">
        <v>27</v>
      </c>
      <c r="E1209" s="70" t="s">
        <v>122</v>
      </c>
      <c r="F1209" s="72">
        <v>26610000</v>
      </c>
    </row>
    <row r="1210" spans="1:6" x14ac:dyDescent="0.25">
      <c r="A1210" s="67" t="s">
        <v>1399</v>
      </c>
      <c r="B1210" s="70" t="s">
        <v>1155</v>
      </c>
      <c r="C1210" s="71" t="s">
        <v>1378</v>
      </c>
      <c r="D1210" s="71" t="s">
        <v>15</v>
      </c>
      <c r="E1210" s="70" t="s">
        <v>129</v>
      </c>
      <c r="F1210" s="72">
        <v>19650000</v>
      </c>
    </row>
    <row r="1211" spans="1:6" x14ac:dyDescent="0.25">
      <c r="A1211" s="67" t="s">
        <v>1400</v>
      </c>
      <c r="B1211" s="70" t="s">
        <v>1155</v>
      </c>
      <c r="C1211" s="71" t="s">
        <v>1378</v>
      </c>
      <c r="D1211" s="71" t="s">
        <v>15</v>
      </c>
      <c r="E1211" s="70" t="s">
        <v>129</v>
      </c>
      <c r="F1211" s="72">
        <v>29350000</v>
      </c>
    </row>
    <row r="1212" spans="1:6" x14ac:dyDescent="0.25">
      <c r="A1212" s="67" t="s">
        <v>1401</v>
      </c>
      <c r="B1212" s="70" t="s">
        <v>1155</v>
      </c>
      <c r="C1212" s="71" t="s">
        <v>1378</v>
      </c>
      <c r="D1212" s="71" t="s">
        <v>15</v>
      </c>
      <c r="E1212" s="70" t="s">
        <v>131</v>
      </c>
      <c r="F1212" s="72">
        <v>34080000</v>
      </c>
    </row>
    <row r="1213" spans="1:6" x14ac:dyDescent="0.25">
      <c r="A1213" s="67" t="s">
        <v>1402</v>
      </c>
      <c r="B1213" s="70" t="s">
        <v>1155</v>
      </c>
      <c r="C1213" s="71" t="s">
        <v>1378</v>
      </c>
      <c r="D1213" s="71" t="s">
        <v>15</v>
      </c>
      <c r="E1213" s="70" t="s">
        <v>131</v>
      </c>
      <c r="F1213" s="72">
        <v>28930000</v>
      </c>
    </row>
    <row r="1214" spans="1:6" x14ac:dyDescent="0.25">
      <c r="A1214" s="67" t="s">
        <v>1403</v>
      </c>
      <c r="B1214" s="70" t="s">
        <v>1155</v>
      </c>
      <c r="C1214" s="71" t="s">
        <v>1378</v>
      </c>
      <c r="D1214" s="71" t="s">
        <v>252</v>
      </c>
      <c r="E1214" s="70" t="s">
        <v>131</v>
      </c>
      <c r="F1214" s="72">
        <v>20530000</v>
      </c>
    </row>
    <row r="1215" spans="1:6" x14ac:dyDescent="0.25">
      <c r="A1215" s="67" t="s">
        <v>1217</v>
      </c>
      <c r="B1215" s="70" t="s">
        <v>1155</v>
      </c>
      <c r="C1215" s="71" t="s">
        <v>1404</v>
      </c>
      <c r="D1215" s="71" t="s">
        <v>10</v>
      </c>
      <c r="E1215" s="70" t="s">
        <v>96</v>
      </c>
      <c r="F1215" s="72">
        <v>25990000</v>
      </c>
    </row>
    <row r="1216" spans="1:6" x14ac:dyDescent="0.25">
      <c r="A1216" s="67" t="s">
        <v>1405</v>
      </c>
      <c r="B1216" s="70" t="s">
        <v>1155</v>
      </c>
      <c r="C1216" s="71" t="s">
        <v>1404</v>
      </c>
      <c r="D1216" s="71" t="s">
        <v>13</v>
      </c>
      <c r="E1216" s="70" t="s">
        <v>96</v>
      </c>
      <c r="F1216" s="72">
        <v>16340000</v>
      </c>
    </row>
    <row r="1217" spans="1:6" x14ac:dyDescent="0.25">
      <c r="A1217" s="67" t="s">
        <v>1406</v>
      </c>
      <c r="B1217" s="70" t="s">
        <v>1155</v>
      </c>
      <c r="C1217" s="71" t="s">
        <v>1404</v>
      </c>
      <c r="D1217" s="71" t="s">
        <v>15</v>
      </c>
      <c r="E1217" s="70" t="s">
        <v>96</v>
      </c>
      <c r="F1217" s="72">
        <v>23360000</v>
      </c>
    </row>
    <row r="1218" spans="1:6" x14ac:dyDescent="0.25">
      <c r="A1218" s="67" t="s">
        <v>1407</v>
      </c>
      <c r="B1218" s="70" t="s">
        <v>1155</v>
      </c>
      <c r="C1218" s="71" t="s">
        <v>1404</v>
      </c>
      <c r="D1218" s="71" t="s">
        <v>15</v>
      </c>
      <c r="E1218" s="70" t="s">
        <v>96</v>
      </c>
      <c r="F1218" s="72">
        <v>6980000</v>
      </c>
    </row>
    <row r="1219" spans="1:6" x14ac:dyDescent="0.25">
      <c r="A1219" s="67" t="s">
        <v>1408</v>
      </c>
      <c r="B1219" s="70" t="s">
        <v>1155</v>
      </c>
      <c r="C1219" s="71" t="s">
        <v>1404</v>
      </c>
      <c r="D1219" s="71" t="s">
        <v>133</v>
      </c>
      <c r="E1219" s="70" t="s">
        <v>96</v>
      </c>
      <c r="F1219" s="72">
        <v>29040000</v>
      </c>
    </row>
    <row r="1220" spans="1:6" x14ac:dyDescent="0.25">
      <c r="A1220" s="67" t="s">
        <v>1409</v>
      </c>
      <c r="B1220" s="70" t="s">
        <v>1155</v>
      </c>
      <c r="C1220" s="71" t="s">
        <v>1404</v>
      </c>
      <c r="D1220" s="71" t="s">
        <v>133</v>
      </c>
      <c r="E1220" s="70" t="s">
        <v>96</v>
      </c>
      <c r="F1220" s="72">
        <v>12600000</v>
      </c>
    </row>
    <row r="1221" spans="1:6" x14ac:dyDescent="0.25">
      <c r="A1221" s="67" t="s">
        <v>1410</v>
      </c>
      <c r="B1221" s="70" t="s">
        <v>1155</v>
      </c>
      <c r="C1221" s="71" t="s">
        <v>1404</v>
      </c>
      <c r="D1221" s="71" t="s">
        <v>101</v>
      </c>
      <c r="E1221" s="70" t="s">
        <v>96</v>
      </c>
      <c r="F1221" s="72">
        <v>16940000</v>
      </c>
    </row>
    <row r="1222" spans="1:6" x14ac:dyDescent="0.25">
      <c r="A1222" s="67" t="s">
        <v>1411</v>
      </c>
      <c r="B1222" s="70" t="s">
        <v>1155</v>
      </c>
      <c r="C1222" s="71" t="s">
        <v>1404</v>
      </c>
      <c r="D1222" s="71" t="s">
        <v>19</v>
      </c>
      <c r="E1222" s="70" t="s">
        <v>96</v>
      </c>
      <c r="F1222" s="72">
        <v>16730000</v>
      </c>
    </row>
    <row r="1223" spans="1:6" x14ac:dyDescent="0.25">
      <c r="A1223" s="67" t="s">
        <v>1412</v>
      </c>
      <c r="B1223" s="70" t="s">
        <v>1155</v>
      </c>
      <c r="C1223" s="71" t="s">
        <v>1404</v>
      </c>
      <c r="D1223" s="71" t="s">
        <v>24</v>
      </c>
      <c r="E1223" s="70" t="s">
        <v>96</v>
      </c>
      <c r="F1223" s="72">
        <v>26150000</v>
      </c>
    </row>
    <row r="1224" spans="1:6" x14ac:dyDescent="0.25">
      <c r="A1224" s="67" t="s">
        <v>1413</v>
      </c>
      <c r="B1224" s="70" t="s">
        <v>1155</v>
      </c>
      <c r="C1224" s="71" t="s">
        <v>1404</v>
      </c>
      <c r="D1224" s="71" t="s">
        <v>252</v>
      </c>
      <c r="E1224" s="70" t="s">
        <v>96</v>
      </c>
      <c r="F1224" s="72">
        <v>13250000</v>
      </c>
    </row>
    <row r="1225" spans="1:6" x14ac:dyDescent="0.25">
      <c r="A1225" s="67" t="s">
        <v>1414</v>
      </c>
      <c r="B1225" s="70" t="s">
        <v>1155</v>
      </c>
      <c r="C1225" s="71" t="s">
        <v>1404</v>
      </c>
      <c r="D1225" s="71" t="s">
        <v>10</v>
      </c>
      <c r="E1225" s="70" t="s">
        <v>109</v>
      </c>
      <c r="F1225" s="72">
        <v>29240000</v>
      </c>
    </row>
    <row r="1226" spans="1:6" x14ac:dyDescent="0.25">
      <c r="A1226" s="67" t="s">
        <v>1415</v>
      </c>
      <c r="B1226" s="70" t="s">
        <v>1155</v>
      </c>
      <c r="C1226" s="71" t="s">
        <v>1404</v>
      </c>
      <c r="D1226" s="71" t="s">
        <v>15</v>
      </c>
      <c r="E1226" s="70" t="s">
        <v>109</v>
      </c>
      <c r="F1226" s="72">
        <v>30490000</v>
      </c>
    </row>
    <row r="1227" spans="1:6" x14ac:dyDescent="0.25">
      <c r="A1227" s="67" t="s">
        <v>1416</v>
      </c>
      <c r="B1227" s="70" t="s">
        <v>1155</v>
      </c>
      <c r="C1227" s="71" t="s">
        <v>1404</v>
      </c>
      <c r="D1227" s="71" t="s">
        <v>15</v>
      </c>
      <c r="E1227" s="70" t="s">
        <v>153</v>
      </c>
      <c r="F1227" s="72">
        <v>21420000</v>
      </c>
    </row>
    <row r="1228" spans="1:6" x14ac:dyDescent="0.25">
      <c r="A1228" s="67" t="s">
        <v>1417</v>
      </c>
      <c r="B1228" s="70" t="s">
        <v>1155</v>
      </c>
      <c r="C1228" s="71" t="s">
        <v>1404</v>
      </c>
      <c r="D1228" s="71" t="s">
        <v>15</v>
      </c>
      <c r="E1228" s="70" t="s">
        <v>153</v>
      </c>
      <c r="F1228" s="72">
        <v>34830000</v>
      </c>
    </row>
    <row r="1229" spans="1:6" x14ac:dyDescent="0.25">
      <c r="A1229" s="67" t="s">
        <v>1418</v>
      </c>
      <c r="B1229" s="70" t="s">
        <v>1155</v>
      </c>
      <c r="C1229" s="71" t="s">
        <v>1404</v>
      </c>
      <c r="D1229" s="71" t="s">
        <v>17</v>
      </c>
      <c r="E1229" s="70" t="s">
        <v>116</v>
      </c>
      <c r="F1229" s="72">
        <v>19820000</v>
      </c>
    </row>
    <row r="1230" spans="1:6" x14ac:dyDescent="0.25">
      <c r="A1230" s="67" t="s">
        <v>1419</v>
      </c>
      <c r="B1230" s="70" t="s">
        <v>1155</v>
      </c>
      <c r="C1230" s="71" t="s">
        <v>1404</v>
      </c>
      <c r="D1230" s="71" t="s">
        <v>27</v>
      </c>
      <c r="E1230" s="70" t="s">
        <v>116</v>
      </c>
      <c r="F1230" s="72">
        <v>9070000</v>
      </c>
    </row>
    <row r="1231" spans="1:6" x14ac:dyDescent="0.25">
      <c r="A1231" s="67" t="s">
        <v>1420</v>
      </c>
      <c r="B1231" s="70" t="s">
        <v>1155</v>
      </c>
      <c r="C1231" s="71" t="s">
        <v>1404</v>
      </c>
      <c r="D1231" s="71" t="s">
        <v>13</v>
      </c>
      <c r="E1231" s="70" t="s">
        <v>122</v>
      </c>
      <c r="F1231" s="72">
        <v>11870000</v>
      </c>
    </row>
    <row r="1232" spans="1:6" x14ac:dyDescent="0.25">
      <c r="A1232" s="67" t="s">
        <v>1421</v>
      </c>
      <c r="B1232" s="70" t="s">
        <v>1155</v>
      </c>
      <c r="C1232" s="71" t="s">
        <v>1404</v>
      </c>
      <c r="D1232" s="71" t="s">
        <v>15</v>
      </c>
      <c r="E1232" s="70" t="s">
        <v>122</v>
      </c>
      <c r="F1232" s="72">
        <v>23420000</v>
      </c>
    </row>
    <row r="1233" spans="1:6" x14ac:dyDescent="0.25">
      <c r="A1233" s="67" t="s">
        <v>1422</v>
      </c>
      <c r="B1233" s="70" t="s">
        <v>1155</v>
      </c>
      <c r="C1233" s="71" t="s">
        <v>1404</v>
      </c>
      <c r="D1233" s="71" t="s">
        <v>15</v>
      </c>
      <c r="E1233" s="70" t="s">
        <v>122</v>
      </c>
      <c r="F1233" s="72">
        <v>24780000</v>
      </c>
    </row>
    <row r="1234" spans="1:6" x14ac:dyDescent="0.25">
      <c r="A1234" s="67" t="s">
        <v>1423</v>
      </c>
      <c r="B1234" s="70" t="s">
        <v>1155</v>
      </c>
      <c r="C1234" s="71" t="s">
        <v>1404</v>
      </c>
      <c r="D1234" s="71" t="s">
        <v>17</v>
      </c>
      <c r="E1234" s="70" t="s">
        <v>122</v>
      </c>
      <c r="F1234" s="72">
        <v>22270000</v>
      </c>
    </row>
    <row r="1235" spans="1:6" x14ac:dyDescent="0.25">
      <c r="A1235" s="67" t="s">
        <v>1424</v>
      </c>
      <c r="B1235" s="70" t="s">
        <v>1155</v>
      </c>
      <c r="C1235" s="71" t="s">
        <v>1404</v>
      </c>
      <c r="D1235" s="71" t="s">
        <v>13</v>
      </c>
      <c r="E1235" s="70" t="s">
        <v>129</v>
      </c>
      <c r="F1235" s="72">
        <v>20370000</v>
      </c>
    </row>
    <row r="1236" spans="1:6" x14ac:dyDescent="0.25">
      <c r="A1236" s="67" t="s">
        <v>1425</v>
      </c>
      <c r="B1236" s="70" t="s">
        <v>1155</v>
      </c>
      <c r="C1236" s="71" t="s">
        <v>1404</v>
      </c>
      <c r="D1236" s="71" t="s">
        <v>267</v>
      </c>
      <c r="E1236" s="70" t="s">
        <v>131</v>
      </c>
      <c r="F1236" s="72">
        <v>15800000</v>
      </c>
    </row>
    <row r="1237" spans="1:6" x14ac:dyDescent="0.25">
      <c r="A1237" s="67" t="s">
        <v>1426</v>
      </c>
      <c r="B1237" s="70" t="s">
        <v>1155</v>
      </c>
      <c r="C1237" s="71" t="s">
        <v>1404</v>
      </c>
      <c r="D1237" s="71" t="s">
        <v>133</v>
      </c>
      <c r="E1237" s="70" t="s">
        <v>131</v>
      </c>
      <c r="F1237" s="72">
        <v>31680000</v>
      </c>
    </row>
    <row r="1238" spans="1:6" x14ac:dyDescent="0.25">
      <c r="A1238" s="67" t="s">
        <v>1427</v>
      </c>
      <c r="B1238" s="70" t="s">
        <v>1155</v>
      </c>
      <c r="C1238" s="71" t="s">
        <v>1404</v>
      </c>
      <c r="D1238" s="71" t="s">
        <v>19</v>
      </c>
      <c r="E1238" s="70" t="s">
        <v>131</v>
      </c>
      <c r="F1238" s="72">
        <v>27780000</v>
      </c>
    </row>
    <row r="1239" spans="1:6" x14ac:dyDescent="0.25">
      <c r="A1239" s="67" t="s">
        <v>1428</v>
      </c>
      <c r="B1239" s="70" t="s">
        <v>1155</v>
      </c>
      <c r="C1239" s="71" t="s">
        <v>1404</v>
      </c>
      <c r="D1239" s="71" t="s">
        <v>24</v>
      </c>
      <c r="E1239" s="70" t="s">
        <v>131</v>
      </c>
      <c r="F1239" s="72">
        <v>29350000</v>
      </c>
    </row>
    <row r="1240" spans="1:6" x14ac:dyDescent="0.25">
      <c r="A1240" s="67" t="s">
        <v>1429</v>
      </c>
      <c r="B1240" s="70" t="s">
        <v>1155</v>
      </c>
      <c r="C1240" s="71" t="s">
        <v>1404</v>
      </c>
      <c r="D1240" s="71" t="s">
        <v>24</v>
      </c>
      <c r="E1240" s="70" t="s">
        <v>131</v>
      </c>
      <c r="F1240" s="72">
        <v>17670000</v>
      </c>
    </row>
    <row r="1241" spans="1:6" x14ac:dyDescent="0.25">
      <c r="A1241" s="67" t="s">
        <v>1430</v>
      </c>
      <c r="B1241" s="70" t="s">
        <v>1155</v>
      </c>
      <c r="C1241" s="71" t="s">
        <v>1431</v>
      </c>
      <c r="D1241" s="71" t="s">
        <v>10</v>
      </c>
      <c r="E1241" s="70" t="s">
        <v>96</v>
      </c>
      <c r="F1241" s="72">
        <v>31250000</v>
      </c>
    </row>
    <row r="1242" spans="1:6" x14ac:dyDescent="0.25">
      <c r="A1242" s="67" t="s">
        <v>1432</v>
      </c>
      <c r="B1242" s="70" t="s">
        <v>1155</v>
      </c>
      <c r="C1242" s="71" t="s">
        <v>1431</v>
      </c>
      <c r="D1242" s="71" t="s">
        <v>15</v>
      </c>
      <c r="E1242" s="70" t="s">
        <v>96</v>
      </c>
      <c r="F1242" s="72">
        <v>11930000</v>
      </c>
    </row>
    <row r="1243" spans="1:6" x14ac:dyDescent="0.25">
      <c r="A1243" s="67" t="s">
        <v>1433</v>
      </c>
      <c r="B1243" s="70" t="s">
        <v>1155</v>
      </c>
      <c r="C1243" s="71" t="s">
        <v>1431</v>
      </c>
      <c r="D1243" s="71" t="s">
        <v>15</v>
      </c>
      <c r="E1243" s="70" t="s">
        <v>96</v>
      </c>
      <c r="F1243" s="72">
        <v>10500000</v>
      </c>
    </row>
    <row r="1244" spans="1:6" x14ac:dyDescent="0.25">
      <c r="A1244" s="67" t="s">
        <v>1434</v>
      </c>
      <c r="B1244" s="70" t="s">
        <v>1155</v>
      </c>
      <c r="C1244" s="71" t="s">
        <v>1431</v>
      </c>
      <c r="D1244" s="71" t="s">
        <v>15</v>
      </c>
      <c r="E1244" s="70" t="s">
        <v>96</v>
      </c>
      <c r="F1244" s="72">
        <v>12230000</v>
      </c>
    </row>
    <row r="1245" spans="1:6" x14ac:dyDescent="0.25">
      <c r="A1245" s="67" t="s">
        <v>1435</v>
      </c>
      <c r="B1245" s="70" t="s">
        <v>1155</v>
      </c>
      <c r="C1245" s="71" t="s">
        <v>1431</v>
      </c>
      <c r="D1245" s="71" t="s">
        <v>15</v>
      </c>
      <c r="E1245" s="70" t="s">
        <v>96</v>
      </c>
      <c r="F1245" s="72">
        <v>19990000</v>
      </c>
    </row>
    <row r="1246" spans="1:6" x14ac:dyDescent="0.25">
      <c r="A1246" s="67" t="s">
        <v>1436</v>
      </c>
      <c r="B1246" s="70" t="s">
        <v>1155</v>
      </c>
      <c r="C1246" s="71" t="s">
        <v>1431</v>
      </c>
      <c r="D1246" s="71" t="s">
        <v>15</v>
      </c>
      <c r="E1246" s="70" t="s">
        <v>96</v>
      </c>
      <c r="F1246" s="72">
        <v>12620000</v>
      </c>
    </row>
    <row r="1247" spans="1:6" x14ac:dyDescent="0.25">
      <c r="A1247" s="67" t="s">
        <v>1437</v>
      </c>
      <c r="B1247" s="70" t="s">
        <v>1155</v>
      </c>
      <c r="C1247" s="71" t="s">
        <v>1431</v>
      </c>
      <c r="D1247" s="71" t="s">
        <v>15</v>
      </c>
      <c r="E1247" s="70" t="s">
        <v>96</v>
      </c>
      <c r="F1247" s="72">
        <v>13290000</v>
      </c>
    </row>
    <row r="1248" spans="1:6" x14ac:dyDescent="0.25">
      <c r="A1248" s="67" t="s">
        <v>1438</v>
      </c>
      <c r="B1248" s="70" t="s">
        <v>1155</v>
      </c>
      <c r="C1248" s="71" t="s">
        <v>1431</v>
      </c>
      <c r="D1248" s="71" t="s">
        <v>21</v>
      </c>
      <c r="E1248" s="70" t="s">
        <v>96</v>
      </c>
      <c r="F1248" s="72">
        <v>23010000</v>
      </c>
    </row>
    <row r="1249" spans="1:6" x14ac:dyDescent="0.25">
      <c r="A1249" s="67" t="s">
        <v>1439</v>
      </c>
      <c r="B1249" s="70" t="s">
        <v>1155</v>
      </c>
      <c r="C1249" s="71" t="s">
        <v>1431</v>
      </c>
      <c r="D1249" s="71" t="s">
        <v>27</v>
      </c>
      <c r="E1249" s="70" t="s">
        <v>96</v>
      </c>
      <c r="F1249" s="72">
        <v>20030000</v>
      </c>
    </row>
    <row r="1250" spans="1:6" x14ac:dyDescent="0.25">
      <c r="A1250" s="67" t="s">
        <v>1440</v>
      </c>
      <c r="B1250" s="70" t="s">
        <v>1155</v>
      </c>
      <c r="C1250" s="71" t="s">
        <v>1431</v>
      </c>
      <c r="D1250" s="71" t="s">
        <v>85</v>
      </c>
      <c r="E1250" s="70" t="s">
        <v>109</v>
      </c>
      <c r="F1250" s="72">
        <v>4760000</v>
      </c>
    </row>
    <row r="1251" spans="1:6" x14ac:dyDescent="0.25">
      <c r="A1251" s="67" t="s">
        <v>1441</v>
      </c>
      <c r="B1251" s="70" t="s">
        <v>1155</v>
      </c>
      <c r="C1251" s="71" t="s">
        <v>1431</v>
      </c>
      <c r="D1251" s="71" t="s">
        <v>128</v>
      </c>
      <c r="E1251" s="70" t="s">
        <v>109</v>
      </c>
      <c r="F1251" s="72">
        <v>26480000</v>
      </c>
    </row>
    <row r="1252" spans="1:6" x14ac:dyDescent="0.25">
      <c r="A1252" s="67" t="s">
        <v>1442</v>
      </c>
      <c r="B1252" s="70" t="s">
        <v>1155</v>
      </c>
      <c r="C1252" s="71" t="s">
        <v>1431</v>
      </c>
      <c r="D1252" s="71" t="s">
        <v>15</v>
      </c>
      <c r="E1252" s="70" t="s">
        <v>221</v>
      </c>
      <c r="F1252" s="72">
        <v>28570000</v>
      </c>
    </row>
    <row r="1253" spans="1:6" x14ac:dyDescent="0.25">
      <c r="A1253" s="67" t="s">
        <v>1443</v>
      </c>
      <c r="B1253" s="70" t="s">
        <v>1155</v>
      </c>
      <c r="C1253" s="71" t="s">
        <v>1431</v>
      </c>
      <c r="D1253" s="71" t="s">
        <v>13</v>
      </c>
      <c r="E1253" s="70" t="s">
        <v>153</v>
      </c>
      <c r="F1253" s="72">
        <v>24370000</v>
      </c>
    </row>
    <row r="1254" spans="1:6" x14ac:dyDescent="0.25">
      <c r="A1254" s="67" t="s">
        <v>1444</v>
      </c>
      <c r="B1254" s="70" t="s">
        <v>1155</v>
      </c>
      <c r="C1254" s="71" t="s">
        <v>1431</v>
      </c>
      <c r="D1254" s="71" t="s">
        <v>15</v>
      </c>
      <c r="E1254" s="70" t="s">
        <v>153</v>
      </c>
      <c r="F1254" s="72">
        <v>18680000</v>
      </c>
    </row>
    <row r="1255" spans="1:6" x14ac:dyDescent="0.25">
      <c r="A1255" s="67" t="s">
        <v>1445</v>
      </c>
      <c r="B1255" s="70" t="s">
        <v>1155</v>
      </c>
      <c r="C1255" s="71" t="s">
        <v>1431</v>
      </c>
      <c r="D1255" s="71" t="s">
        <v>15</v>
      </c>
      <c r="E1255" s="70" t="s">
        <v>153</v>
      </c>
      <c r="F1255" s="72">
        <v>26990000</v>
      </c>
    </row>
    <row r="1256" spans="1:6" x14ac:dyDescent="0.25">
      <c r="A1256" s="67" t="s">
        <v>1446</v>
      </c>
      <c r="B1256" s="70" t="s">
        <v>1155</v>
      </c>
      <c r="C1256" s="71" t="s">
        <v>1431</v>
      </c>
      <c r="D1256" s="71" t="s">
        <v>15</v>
      </c>
      <c r="E1256" s="70" t="s">
        <v>153</v>
      </c>
      <c r="F1256" s="72">
        <v>21240000</v>
      </c>
    </row>
    <row r="1257" spans="1:6" x14ac:dyDescent="0.25">
      <c r="A1257" s="67" t="s">
        <v>1447</v>
      </c>
      <c r="B1257" s="70" t="s">
        <v>1155</v>
      </c>
      <c r="C1257" s="71" t="s">
        <v>1431</v>
      </c>
      <c r="D1257" s="71" t="s">
        <v>15</v>
      </c>
      <c r="E1257" s="70" t="s">
        <v>153</v>
      </c>
      <c r="F1257" s="72">
        <v>14800000</v>
      </c>
    </row>
    <row r="1258" spans="1:6" x14ac:dyDescent="0.25">
      <c r="A1258" s="67" t="s">
        <v>1448</v>
      </c>
      <c r="B1258" s="70" t="s">
        <v>1155</v>
      </c>
      <c r="C1258" s="71" t="s">
        <v>1431</v>
      </c>
      <c r="D1258" s="71" t="s">
        <v>17</v>
      </c>
      <c r="E1258" s="70" t="s">
        <v>153</v>
      </c>
      <c r="F1258" s="72">
        <v>28460000</v>
      </c>
    </row>
    <row r="1259" spans="1:6" x14ac:dyDescent="0.25">
      <c r="A1259" s="67" t="s">
        <v>1449</v>
      </c>
      <c r="B1259" s="70" t="s">
        <v>1155</v>
      </c>
      <c r="C1259" s="71" t="s">
        <v>1431</v>
      </c>
      <c r="D1259" s="71" t="s">
        <v>15</v>
      </c>
      <c r="E1259" s="70" t="s">
        <v>116</v>
      </c>
      <c r="F1259" s="72">
        <v>11030000</v>
      </c>
    </row>
    <row r="1260" spans="1:6" x14ac:dyDescent="0.25">
      <c r="A1260" s="67" t="s">
        <v>1450</v>
      </c>
      <c r="B1260" s="70" t="s">
        <v>1155</v>
      </c>
      <c r="C1260" s="71" t="s">
        <v>1431</v>
      </c>
      <c r="D1260" s="71" t="s">
        <v>15</v>
      </c>
      <c r="E1260" s="70" t="s">
        <v>122</v>
      </c>
      <c r="F1260" s="72">
        <v>30930000</v>
      </c>
    </row>
    <row r="1261" spans="1:6" x14ac:dyDescent="0.25">
      <c r="A1261" s="67" t="s">
        <v>1451</v>
      </c>
      <c r="B1261" s="70" t="s">
        <v>1155</v>
      </c>
      <c r="C1261" s="71" t="s">
        <v>1431</v>
      </c>
      <c r="D1261" s="71" t="s">
        <v>15</v>
      </c>
      <c r="E1261" s="70" t="s">
        <v>122</v>
      </c>
      <c r="F1261" s="72">
        <v>4760000</v>
      </c>
    </row>
    <row r="1262" spans="1:6" x14ac:dyDescent="0.25">
      <c r="A1262" s="67" t="s">
        <v>1452</v>
      </c>
      <c r="B1262" s="70" t="s">
        <v>1155</v>
      </c>
      <c r="C1262" s="71" t="s">
        <v>1431</v>
      </c>
      <c r="D1262" s="71" t="s">
        <v>17</v>
      </c>
      <c r="E1262" s="70" t="s">
        <v>122</v>
      </c>
      <c r="F1262" s="72">
        <v>22360000</v>
      </c>
    </row>
    <row r="1263" spans="1:6" x14ac:dyDescent="0.25">
      <c r="A1263" s="67" t="s">
        <v>1453</v>
      </c>
      <c r="B1263" s="70" t="s">
        <v>1155</v>
      </c>
      <c r="C1263" s="71" t="s">
        <v>1431</v>
      </c>
      <c r="D1263" s="71" t="s">
        <v>27</v>
      </c>
      <c r="E1263" s="70" t="s">
        <v>122</v>
      </c>
      <c r="F1263" s="72">
        <v>13980000</v>
      </c>
    </row>
    <row r="1264" spans="1:6" x14ac:dyDescent="0.25">
      <c r="A1264" s="67" t="s">
        <v>1454</v>
      </c>
      <c r="B1264" s="70" t="s">
        <v>1155</v>
      </c>
      <c r="C1264" s="71" t="s">
        <v>1431</v>
      </c>
      <c r="D1264" s="71" t="s">
        <v>694</v>
      </c>
      <c r="E1264" s="70" t="s">
        <v>122</v>
      </c>
      <c r="F1264" s="72">
        <v>16490000</v>
      </c>
    </row>
    <row r="1265" spans="1:6" x14ac:dyDescent="0.25">
      <c r="A1265" s="67" t="s">
        <v>1455</v>
      </c>
      <c r="B1265" s="70" t="s">
        <v>1155</v>
      </c>
      <c r="C1265" s="71" t="s">
        <v>1431</v>
      </c>
      <c r="D1265" s="71" t="s">
        <v>15</v>
      </c>
      <c r="E1265" s="70" t="s">
        <v>129</v>
      </c>
      <c r="F1265" s="72">
        <v>13820000</v>
      </c>
    </row>
    <row r="1266" spans="1:6" x14ac:dyDescent="0.25">
      <c r="A1266" s="67" t="s">
        <v>1456</v>
      </c>
      <c r="B1266" s="70" t="s">
        <v>1155</v>
      </c>
      <c r="C1266" s="71" t="s">
        <v>1431</v>
      </c>
      <c r="D1266" s="71" t="s">
        <v>15</v>
      </c>
      <c r="E1266" s="70" t="s">
        <v>131</v>
      </c>
      <c r="F1266" s="72">
        <v>14380000</v>
      </c>
    </row>
    <row r="1267" spans="1:6" x14ac:dyDescent="0.25">
      <c r="A1267" s="67" t="s">
        <v>1457</v>
      </c>
      <c r="B1267" s="70" t="s">
        <v>1155</v>
      </c>
      <c r="C1267" s="71" t="s">
        <v>1431</v>
      </c>
      <c r="D1267" s="71" t="s">
        <v>15</v>
      </c>
      <c r="E1267" s="70" t="s">
        <v>131</v>
      </c>
      <c r="F1267" s="72">
        <v>34840000</v>
      </c>
    </row>
    <row r="1268" spans="1:6" x14ac:dyDescent="0.25">
      <c r="A1268" s="67" t="s">
        <v>1458</v>
      </c>
      <c r="B1268" s="70" t="s">
        <v>1155</v>
      </c>
      <c r="C1268" s="71" t="s">
        <v>1431</v>
      </c>
      <c r="D1268" s="71" t="s">
        <v>15</v>
      </c>
      <c r="E1268" s="70" t="s">
        <v>131</v>
      </c>
      <c r="F1268" s="72">
        <v>38750000</v>
      </c>
    </row>
    <row r="1269" spans="1:6" x14ac:dyDescent="0.25">
      <c r="A1269" s="67" t="s">
        <v>1459</v>
      </c>
      <c r="B1269" s="70" t="s">
        <v>1155</v>
      </c>
      <c r="C1269" s="71" t="s">
        <v>1431</v>
      </c>
      <c r="D1269" s="71" t="s">
        <v>15</v>
      </c>
      <c r="E1269" s="70" t="s">
        <v>131</v>
      </c>
      <c r="F1269" s="72">
        <v>30740000</v>
      </c>
    </row>
    <row r="1270" spans="1:6" x14ac:dyDescent="0.25">
      <c r="A1270" s="67" t="s">
        <v>1460</v>
      </c>
      <c r="B1270" s="70" t="s">
        <v>1155</v>
      </c>
      <c r="C1270" s="71" t="s">
        <v>1461</v>
      </c>
      <c r="D1270" s="71" t="s">
        <v>367</v>
      </c>
      <c r="E1270" s="70" t="s">
        <v>96</v>
      </c>
      <c r="F1270" s="72">
        <v>24010000</v>
      </c>
    </row>
    <row r="1271" spans="1:6" x14ac:dyDescent="0.25">
      <c r="A1271" s="67" t="s">
        <v>1462</v>
      </c>
      <c r="B1271" s="70" t="s">
        <v>1155</v>
      </c>
      <c r="C1271" s="71" t="s">
        <v>1461</v>
      </c>
      <c r="D1271" s="71" t="s">
        <v>13</v>
      </c>
      <c r="E1271" s="70" t="s">
        <v>96</v>
      </c>
      <c r="F1271" s="72">
        <v>19540000</v>
      </c>
    </row>
    <row r="1272" spans="1:6" x14ac:dyDescent="0.25">
      <c r="A1272" s="67" t="s">
        <v>1463</v>
      </c>
      <c r="B1272" s="70" t="s">
        <v>1155</v>
      </c>
      <c r="C1272" s="71" t="s">
        <v>1461</v>
      </c>
      <c r="D1272" s="71" t="s">
        <v>13</v>
      </c>
      <c r="E1272" s="70" t="s">
        <v>96</v>
      </c>
      <c r="F1272" s="72">
        <v>12600000</v>
      </c>
    </row>
    <row r="1273" spans="1:6" x14ac:dyDescent="0.25">
      <c r="A1273" s="67" t="s">
        <v>1464</v>
      </c>
      <c r="B1273" s="70" t="s">
        <v>1155</v>
      </c>
      <c r="C1273" s="71" t="s">
        <v>1461</v>
      </c>
      <c r="D1273" s="71" t="s">
        <v>15</v>
      </c>
      <c r="E1273" s="70" t="s">
        <v>96</v>
      </c>
      <c r="F1273" s="72">
        <v>19000000</v>
      </c>
    </row>
    <row r="1274" spans="1:6" x14ac:dyDescent="0.25">
      <c r="A1274" s="67" t="s">
        <v>1465</v>
      </c>
      <c r="B1274" s="70" t="s">
        <v>1155</v>
      </c>
      <c r="C1274" s="71" t="s">
        <v>1461</v>
      </c>
      <c r="D1274" s="71" t="s">
        <v>15</v>
      </c>
      <c r="E1274" s="70" t="s">
        <v>96</v>
      </c>
      <c r="F1274" s="72">
        <v>17490000</v>
      </c>
    </row>
    <row r="1275" spans="1:6" x14ac:dyDescent="0.25">
      <c r="A1275" s="67" t="s">
        <v>1466</v>
      </c>
      <c r="B1275" s="70" t="s">
        <v>1155</v>
      </c>
      <c r="C1275" s="71" t="s">
        <v>1461</v>
      </c>
      <c r="D1275" s="71" t="s">
        <v>21</v>
      </c>
      <c r="E1275" s="70" t="s">
        <v>96</v>
      </c>
      <c r="F1275" s="72">
        <v>12420000</v>
      </c>
    </row>
    <row r="1276" spans="1:6" x14ac:dyDescent="0.25">
      <c r="A1276" s="67" t="s">
        <v>1467</v>
      </c>
      <c r="B1276" s="70" t="s">
        <v>1155</v>
      </c>
      <c r="C1276" s="71" t="s">
        <v>1461</v>
      </c>
      <c r="D1276" s="71" t="s">
        <v>23</v>
      </c>
      <c r="E1276" s="70" t="s">
        <v>96</v>
      </c>
      <c r="F1276" s="72">
        <v>16850000</v>
      </c>
    </row>
    <row r="1277" spans="1:6" x14ac:dyDescent="0.25">
      <c r="A1277" s="67" t="s">
        <v>1468</v>
      </c>
      <c r="B1277" s="70" t="s">
        <v>1155</v>
      </c>
      <c r="C1277" s="71" t="s">
        <v>1461</v>
      </c>
      <c r="D1277" s="71" t="s">
        <v>230</v>
      </c>
      <c r="E1277" s="70" t="s">
        <v>96</v>
      </c>
      <c r="F1277" s="72">
        <v>22740000</v>
      </c>
    </row>
    <row r="1278" spans="1:6" x14ac:dyDescent="0.25">
      <c r="A1278" s="67" t="s">
        <v>1469</v>
      </c>
      <c r="B1278" s="70" t="s">
        <v>1155</v>
      </c>
      <c r="C1278" s="71" t="s">
        <v>1461</v>
      </c>
      <c r="D1278" s="71" t="s">
        <v>86</v>
      </c>
      <c r="E1278" s="70" t="s">
        <v>96</v>
      </c>
      <c r="F1278" s="72">
        <v>14420000</v>
      </c>
    </row>
    <row r="1279" spans="1:6" x14ac:dyDescent="0.25">
      <c r="A1279" s="67" t="s">
        <v>1470</v>
      </c>
      <c r="B1279" s="70" t="s">
        <v>1155</v>
      </c>
      <c r="C1279" s="71" t="s">
        <v>1461</v>
      </c>
      <c r="D1279" s="71" t="s">
        <v>15</v>
      </c>
      <c r="E1279" s="70" t="s">
        <v>213</v>
      </c>
      <c r="F1279" s="72">
        <v>23340000</v>
      </c>
    </row>
    <row r="1280" spans="1:6" x14ac:dyDescent="0.25">
      <c r="A1280" s="67" t="s">
        <v>1471</v>
      </c>
      <c r="B1280" s="70" t="s">
        <v>1155</v>
      </c>
      <c r="C1280" s="71" t="s">
        <v>1461</v>
      </c>
      <c r="D1280" s="71" t="s">
        <v>15</v>
      </c>
      <c r="E1280" s="70" t="s">
        <v>109</v>
      </c>
      <c r="F1280" s="72">
        <v>30550000</v>
      </c>
    </row>
    <row r="1281" spans="1:6" x14ac:dyDescent="0.25">
      <c r="A1281" s="67" t="s">
        <v>1472</v>
      </c>
      <c r="B1281" s="70" t="s">
        <v>1155</v>
      </c>
      <c r="C1281" s="71" t="s">
        <v>1461</v>
      </c>
      <c r="D1281" s="71" t="s">
        <v>17</v>
      </c>
      <c r="E1281" s="70" t="s">
        <v>109</v>
      </c>
      <c r="F1281" s="72">
        <v>26450000</v>
      </c>
    </row>
    <row r="1282" spans="1:6" x14ac:dyDescent="0.25">
      <c r="A1282" s="67" t="s">
        <v>1348</v>
      </c>
      <c r="B1282" s="70" t="s">
        <v>1155</v>
      </c>
      <c r="C1282" s="71" t="s">
        <v>1461</v>
      </c>
      <c r="D1282" s="71" t="s">
        <v>17</v>
      </c>
      <c r="E1282" s="70" t="s">
        <v>109</v>
      </c>
      <c r="F1282" s="72">
        <v>28950000</v>
      </c>
    </row>
    <row r="1283" spans="1:6" x14ac:dyDescent="0.25">
      <c r="A1283" s="67" t="s">
        <v>1473</v>
      </c>
      <c r="B1283" s="70" t="s">
        <v>1155</v>
      </c>
      <c r="C1283" s="71" t="s">
        <v>1461</v>
      </c>
      <c r="D1283" s="71" t="s">
        <v>27</v>
      </c>
      <c r="E1283" s="70" t="s">
        <v>109</v>
      </c>
      <c r="F1283" s="72">
        <v>30580000</v>
      </c>
    </row>
    <row r="1284" spans="1:6" x14ac:dyDescent="0.25">
      <c r="A1284" s="67" t="s">
        <v>1474</v>
      </c>
      <c r="B1284" s="70" t="s">
        <v>1155</v>
      </c>
      <c r="C1284" s="71" t="s">
        <v>1461</v>
      </c>
      <c r="D1284" s="71" t="s">
        <v>12</v>
      </c>
      <c r="E1284" s="70" t="s">
        <v>153</v>
      </c>
      <c r="F1284" s="72">
        <v>15980000</v>
      </c>
    </row>
    <row r="1285" spans="1:6" x14ac:dyDescent="0.25">
      <c r="A1285" s="67" t="s">
        <v>1458</v>
      </c>
      <c r="B1285" s="70" t="s">
        <v>1155</v>
      </c>
      <c r="C1285" s="71" t="s">
        <v>1461</v>
      </c>
      <c r="D1285" s="71" t="s">
        <v>15</v>
      </c>
      <c r="E1285" s="70" t="s">
        <v>153</v>
      </c>
      <c r="F1285" s="72">
        <v>24730000</v>
      </c>
    </row>
    <row r="1286" spans="1:6" x14ac:dyDescent="0.25">
      <c r="A1286" s="67" t="s">
        <v>1475</v>
      </c>
      <c r="B1286" s="70" t="s">
        <v>1155</v>
      </c>
      <c r="C1286" s="71" t="s">
        <v>1461</v>
      </c>
      <c r="D1286" s="71" t="s">
        <v>25</v>
      </c>
      <c r="E1286" s="70" t="s">
        <v>153</v>
      </c>
      <c r="F1286" s="72">
        <v>23690000</v>
      </c>
    </row>
    <row r="1287" spans="1:6" x14ac:dyDescent="0.25">
      <c r="A1287" s="67" t="s">
        <v>1476</v>
      </c>
      <c r="B1287" s="70" t="s">
        <v>1155</v>
      </c>
      <c r="C1287" s="71" t="s">
        <v>1461</v>
      </c>
      <c r="D1287" s="71" t="s">
        <v>15</v>
      </c>
      <c r="E1287" s="70" t="s">
        <v>116</v>
      </c>
      <c r="F1287" s="72">
        <v>16140000</v>
      </c>
    </row>
    <row r="1288" spans="1:6" x14ac:dyDescent="0.25">
      <c r="A1288" s="67" t="s">
        <v>1477</v>
      </c>
      <c r="B1288" s="70" t="s">
        <v>1155</v>
      </c>
      <c r="C1288" s="71" t="s">
        <v>1461</v>
      </c>
      <c r="D1288" s="71" t="s">
        <v>15</v>
      </c>
      <c r="E1288" s="70" t="s">
        <v>116</v>
      </c>
      <c r="F1288" s="72">
        <v>22980000</v>
      </c>
    </row>
    <row r="1289" spans="1:6" x14ac:dyDescent="0.25">
      <c r="A1289" s="67" t="s">
        <v>1478</v>
      </c>
      <c r="B1289" s="70" t="s">
        <v>1155</v>
      </c>
      <c r="C1289" s="71" t="s">
        <v>1461</v>
      </c>
      <c r="D1289" s="71" t="s">
        <v>15</v>
      </c>
      <c r="E1289" s="70" t="s">
        <v>122</v>
      </c>
      <c r="F1289" s="72">
        <v>7390000</v>
      </c>
    </row>
    <row r="1290" spans="1:6" x14ac:dyDescent="0.25">
      <c r="A1290" s="67" t="s">
        <v>1479</v>
      </c>
      <c r="B1290" s="70" t="s">
        <v>1155</v>
      </c>
      <c r="C1290" s="71" t="s">
        <v>1461</v>
      </c>
      <c r="D1290" s="71" t="s">
        <v>15</v>
      </c>
      <c r="E1290" s="70" t="s">
        <v>122</v>
      </c>
      <c r="F1290" s="72">
        <v>32330000</v>
      </c>
    </row>
    <row r="1291" spans="1:6" x14ac:dyDescent="0.25">
      <c r="A1291" s="67" t="s">
        <v>1480</v>
      </c>
      <c r="B1291" s="70" t="s">
        <v>1155</v>
      </c>
      <c r="C1291" s="71" t="s">
        <v>1461</v>
      </c>
      <c r="D1291" s="71" t="s">
        <v>15</v>
      </c>
      <c r="E1291" s="70" t="s">
        <v>122</v>
      </c>
      <c r="F1291" s="72">
        <v>11870000</v>
      </c>
    </row>
    <row r="1292" spans="1:6" x14ac:dyDescent="0.25">
      <c r="A1292" s="67" t="s">
        <v>1481</v>
      </c>
      <c r="B1292" s="70" t="s">
        <v>1155</v>
      </c>
      <c r="C1292" s="71" t="s">
        <v>1461</v>
      </c>
      <c r="D1292" s="71" t="s">
        <v>17</v>
      </c>
      <c r="E1292" s="70" t="s">
        <v>122</v>
      </c>
      <c r="F1292" s="72">
        <v>24060000</v>
      </c>
    </row>
    <row r="1293" spans="1:6" x14ac:dyDescent="0.25">
      <c r="A1293" s="67" t="s">
        <v>1482</v>
      </c>
      <c r="B1293" s="70" t="s">
        <v>1155</v>
      </c>
      <c r="C1293" s="71" t="s">
        <v>1461</v>
      </c>
      <c r="D1293" s="71" t="s">
        <v>21</v>
      </c>
      <c r="E1293" s="70" t="s">
        <v>122</v>
      </c>
      <c r="F1293" s="72">
        <v>9000000</v>
      </c>
    </row>
    <row r="1294" spans="1:6" x14ac:dyDescent="0.25">
      <c r="A1294" s="67" t="s">
        <v>1483</v>
      </c>
      <c r="B1294" s="70" t="s">
        <v>1155</v>
      </c>
      <c r="C1294" s="71" t="s">
        <v>1461</v>
      </c>
      <c r="D1294" s="71" t="s">
        <v>252</v>
      </c>
      <c r="E1294" s="70" t="s">
        <v>129</v>
      </c>
      <c r="F1294" s="72">
        <v>29600000</v>
      </c>
    </row>
    <row r="1295" spans="1:6" x14ac:dyDescent="0.25">
      <c r="A1295" s="67" t="s">
        <v>1484</v>
      </c>
      <c r="B1295" s="70" t="s">
        <v>1155</v>
      </c>
      <c r="C1295" s="71" t="s">
        <v>1461</v>
      </c>
      <c r="D1295" s="71" t="s">
        <v>577</v>
      </c>
      <c r="E1295" s="70" t="s">
        <v>131</v>
      </c>
      <c r="F1295" s="72">
        <v>26060000</v>
      </c>
    </row>
    <row r="1296" spans="1:6" x14ac:dyDescent="0.25">
      <c r="A1296" s="67" t="s">
        <v>1485</v>
      </c>
      <c r="B1296" s="70" t="s">
        <v>1155</v>
      </c>
      <c r="C1296" s="71" t="s">
        <v>1461</v>
      </c>
      <c r="D1296" s="71" t="s">
        <v>577</v>
      </c>
      <c r="E1296" s="70" t="s">
        <v>131</v>
      </c>
      <c r="F1296" s="72">
        <v>24470000</v>
      </c>
    </row>
    <row r="1297" spans="1:6" x14ac:dyDescent="0.25">
      <c r="A1297" s="67" t="s">
        <v>1486</v>
      </c>
      <c r="B1297" s="70" t="s">
        <v>1155</v>
      </c>
      <c r="C1297" s="71" t="s">
        <v>1461</v>
      </c>
      <c r="D1297" s="71" t="s">
        <v>15</v>
      </c>
      <c r="E1297" s="70" t="s">
        <v>131</v>
      </c>
      <c r="F1297" s="72">
        <v>4860000</v>
      </c>
    </row>
    <row r="1298" spans="1:6" x14ac:dyDescent="0.25">
      <c r="A1298" s="67" t="s">
        <v>1487</v>
      </c>
      <c r="B1298" s="70" t="s">
        <v>1155</v>
      </c>
      <c r="C1298" s="71" t="s">
        <v>1461</v>
      </c>
      <c r="D1298" s="71" t="s">
        <v>26</v>
      </c>
      <c r="E1298" s="70" t="s">
        <v>131</v>
      </c>
      <c r="F1298" s="72">
        <v>32020000</v>
      </c>
    </row>
    <row r="1299" spans="1:6" x14ac:dyDescent="0.25">
      <c r="A1299" s="67" t="s">
        <v>1488</v>
      </c>
      <c r="B1299" s="70" t="s">
        <v>1155</v>
      </c>
      <c r="C1299" s="71" t="s">
        <v>1489</v>
      </c>
      <c r="D1299" s="71" t="s">
        <v>1490</v>
      </c>
      <c r="E1299" s="70" t="s">
        <v>96</v>
      </c>
      <c r="F1299" s="72">
        <v>19730000</v>
      </c>
    </row>
    <row r="1300" spans="1:6" x14ac:dyDescent="0.25">
      <c r="A1300" s="67" t="s">
        <v>1491</v>
      </c>
      <c r="B1300" s="70" t="s">
        <v>1155</v>
      </c>
      <c r="C1300" s="71" t="s">
        <v>1489</v>
      </c>
      <c r="D1300" s="71" t="s">
        <v>13</v>
      </c>
      <c r="E1300" s="70" t="s">
        <v>96</v>
      </c>
      <c r="F1300" s="72">
        <v>10770000</v>
      </c>
    </row>
    <row r="1301" spans="1:6" x14ac:dyDescent="0.25">
      <c r="A1301" s="67" t="s">
        <v>1492</v>
      </c>
      <c r="B1301" s="70" t="s">
        <v>1155</v>
      </c>
      <c r="C1301" s="71" t="s">
        <v>1489</v>
      </c>
      <c r="D1301" s="71" t="s">
        <v>13</v>
      </c>
      <c r="E1301" s="70" t="s">
        <v>96</v>
      </c>
      <c r="F1301" s="72">
        <v>28160000</v>
      </c>
    </row>
    <row r="1302" spans="1:6" x14ac:dyDescent="0.25">
      <c r="A1302" s="67" t="s">
        <v>1493</v>
      </c>
      <c r="B1302" s="70" t="s">
        <v>1155</v>
      </c>
      <c r="C1302" s="71" t="s">
        <v>1489</v>
      </c>
      <c r="D1302" s="71" t="s">
        <v>15</v>
      </c>
      <c r="E1302" s="70" t="s">
        <v>96</v>
      </c>
      <c r="F1302" s="72">
        <v>10250000</v>
      </c>
    </row>
    <row r="1303" spans="1:6" x14ac:dyDescent="0.25">
      <c r="A1303" s="67" t="s">
        <v>1494</v>
      </c>
      <c r="B1303" s="70" t="s">
        <v>1155</v>
      </c>
      <c r="C1303" s="71" t="s">
        <v>1489</v>
      </c>
      <c r="D1303" s="71" t="s">
        <v>17</v>
      </c>
      <c r="E1303" s="70" t="s">
        <v>96</v>
      </c>
      <c r="F1303" s="72">
        <v>21830000</v>
      </c>
    </row>
    <row r="1304" spans="1:6" x14ac:dyDescent="0.25">
      <c r="A1304" s="67" t="s">
        <v>1495</v>
      </c>
      <c r="B1304" s="70" t="s">
        <v>1155</v>
      </c>
      <c r="C1304" s="71" t="s">
        <v>1489</v>
      </c>
      <c r="D1304" s="71" t="s">
        <v>21</v>
      </c>
      <c r="E1304" s="70" t="s">
        <v>96</v>
      </c>
      <c r="F1304" s="72">
        <v>13480000</v>
      </c>
    </row>
    <row r="1305" spans="1:6" x14ac:dyDescent="0.25">
      <c r="A1305" s="67" t="s">
        <v>1496</v>
      </c>
      <c r="B1305" s="70" t="s">
        <v>1155</v>
      </c>
      <c r="C1305" s="71" t="s">
        <v>1489</v>
      </c>
      <c r="D1305" s="71" t="s">
        <v>25</v>
      </c>
      <c r="E1305" s="70" t="s">
        <v>96</v>
      </c>
      <c r="F1305" s="72">
        <v>15200000</v>
      </c>
    </row>
    <row r="1306" spans="1:6" x14ac:dyDescent="0.25">
      <c r="A1306" s="67" t="s">
        <v>1497</v>
      </c>
      <c r="B1306" s="70" t="s">
        <v>1155</v>
      </c>
      <c r="C1306" s="71" t="s">
        <v>1489</v>
      </c>
      <c r="D1306" s="71" t="s">
        <v>252</v>
      </c>
      <c r="E1306" s="70" t="s">
        <v>96</v>
      </c>
      <c r="F1306" s="72">
        <v>8670000</v>
      </c>
    </row>
    <row r="1307" spans="1:6" x14ac:dyDescent="0.25">
      <c r="A1307" s="67" t="s">
        <v>1498</v>
      </c>
      <c r="B1307" s="70" t="s">
        <v>1155</v>
      </c>
      <c r="C1307" s="71" t="s">
        <v>1489</v>
      </c>
      <c r="D1307" s="71" t="s">
        <v>15</v>
      </c>
      <c r="E1307" s="70" t="s">
        <v>148</v>
      </c>
      <c r="F1307" s="72">
        <v>17170000</v>
      </c>
    </row>
    <row r="1308" spans="1:6" x14ac:dyDescent="0.25">
      <c r="A1308" s="67" t="s">
        <v>1499</v>
      </c>
      <c r="B1308" s="70" t="s">
        <v>1155</v>
      </c>
      <c r="C1308" s="71" t="s">
        <v>1489</v>
      </c>
      <c r="D1308" s="71" t="s">
        <v>21</v>
      </c>
      <c r="E1308" s="70" t="s">
        <v>213</v>
      </c>
      <c r="F1308" s="72">
        <v>8590000</v>
      </c>
    </row>
    <row r="1309" spans="1:6" x14ac:dyDescent="0.25">
      <c r="A1309" s="67" t="s">
        <v>1500</v>
      </c>
      <c r="B1309" s="70" t="s">
        <v>1155</v>
      </c>
      <c r="C1309" s="71" t="s">
        <v>1489</v>
      </c>
      <c r="D1309" s="71" t="s">
        <v>15</v>
      </c>
      <c r="E1309" s="70" t="s">
        <v>109</v>
      </c>
      <c r="F1309" s="72">
        <v>12000000</v>
      </c>
    </row>
    <row r="1310" spans="1:6" x14ac:dyDescent="0.25">
      <c r="A1310" s="67" t="s">
        <v>1501</v>
      </c>
      <c r="B1310" s="70" t="s">
        <v>1155</v>
      </c>
      <c r="C1310" s="71" t="s">
        <v>1489</v>
      </c>
      <c r="D1310" s="71" t="s">
        <v>423</v>
      </c>
      <c r="E1310" s="70" t="s">
        <v>109</v>
      </c>
      <c r="F1310" s="72">
        <v>5850000</v>
      </c>
    </row>
    <row r="1311" spans="1:6" x14ac:dyDescent="0.25">
      <c r="A1311" s="67" t="s">
        <v>1502</v>
      </c>
      <c r="B1311" s="70" t="s">
        <v>1155</v>
      </c>
      <c r="C1311" s="71" t="s">
        <v>1489</v>
      </c>
      <c r="D1311" s="71" t="s">
        <v>22</v>
      </c>
      <c r="E1311" s="70" t="s">
        <v>109</v>
      </c>
      <c r="F1311" s="72">
        <v>30910000</v>
      </c>
    </row>
    <row r="1312" spans="1:6" x14ac:dyDescent="0.25">
      <c r="A1312" s="67" t="s">
        <v>1503</v>
      </c>
      <c r="B1312" s="70" t="s">
        <v>1155</v>
      </c>
      <c r="C1312" s="71" t="s">
        <v>1489</v>
      </c>
      <c r="D1312" s="71" t="s">
        <v>10</v>
      </c>
      <c r="E1312" s="70" t="s">
        <v>153</v>
      </c>
      <c r="F1312" s="72">
        <v>27660000</v>
      </c>
    </row>
    <row r="1313" spans="1:6" x14ac:dyDescent="0.25">
      <c r="A1313" s="67" t="s">
        <v>1504</v>
      </c>
      <c r="B1313" s="70" t="s">
        <v>1155</v>
      </c>
      <c r="C1313" s="71" t="s">
        <v>1489</v>
      </c>
      <c r="D1313" s="71" t="s">
        <v>13</v>
      </c>
      <c r="E1313" s="70" t="s">
        <v>153</v>
      </c>
      <c r="F1313" s="72">
        <v>27550000</v>
      </c>
    </row>
    <row r="1314" spans="1:6" x14ac:dyDescent="0.25">
      <c r="A1314" s="67" t="s">
        <v>1505</v>
      </c>
      <c r="B1314" s="70" t="s">
        <v>1155</v>
      </c>
      <c r="C1314" s="71" t="s">
        <v>1489</v>
      </c>
      <c r="D1314" s="71" t="s">
        <v>1506</v>
      </c>
      <c r="E1314" s="70" t="s">
        <v>153</v>
      </c>
      <c r="F1314" s="72">
        <v>3190000</v>
      </c>
    </row>
    <row r="1315" spans="1:6" x14ac:dyDescent="0.25">
      <c r="A1315" s="67" t="s">
        <v>1507</v>
      </c>
      <c r="B1315" s="70" t="s">
        <v>1155</v>
      </c>
      <c r="C1315" s="71" t="s">
        <v>1489</v>
      </c>
      <c r="D1315" s="71" t="s">
        <v>15</v>
      </c>
      <c r="E1315" s="70" t="s">
        <v>153</v>
      </c>
      <c r="F1315" s="72">
        <v>32400000</v>
      </c>
    </row>
    <row r="1316" spans="1:6" x14ac:dyDescent="0.25">
      <c r="A1316" s="67" t="s">
        <v>1508</v>
      </c>
      <c r="B1316" s="70" t="s">
        <v>1155</v>
      </c>
      <c r="C1316" s="71" t="s">
        <v>1489</v>
      </c>
      <c r="D1316" s="71" t="s">
        <v>19</v>
      </c>
      <c r="E1316" s="70" t="s">
        <v>153</v>
      </c>
      <c r="F1316" s="72">
        <v>28250000</v>
      </c>
    </row>
    <row r="1317" spans="1:6" x14ac:dyDescent="0.25">
      <c r="A1317" s="67" t="s">
        <v>1509</v>
      </c>
      <c r="B1317" s="70" t="s">
        <v>1155</v>
      </c>
      <c r="C1317" s="71" t="s">
        <v>1489</v>
      </c>
      <c r="D1317" s="71" t="s">
        <v>15</v>
      </c>
      <c r="E1317" s="70" t="s">
        <v>116</v>
      </c>
      <c r="F1317" s="72">
        <v>10040000</v>
      </c>
    </row>
    <row r="1318" spans="1:6" x14ac:dyDescent="0.25">
      <c r="A1318" s="67" t="s">
        <v>1510</v>
      </c>
      <c r="B1318" s="70" t="s">
        <v>1155</v>
      </c>
      <c r="C1318" s="71" t="s">
        <v>1489</v>
      </c>
      <c r="D1318" s="71" t="s">
        <v>15</v>
      </c>
      <c r="E1318" s="70" t="s">
        <v>116</v>
      </c>
      <c r="F1318" s="72">
        <v>24420000</v>
      </c>
    </row>
    <row r="1319" spans="1:6" x14ac:dyDescent="0.25">
      <c r="A1319" s="67" t="s">
        <v>1511</v>
      </c>
      <c r="B1319" s="70" t="s">
        <v>1155</v>
      </c>
      <c r="C1319" s="71" t="s">
        <v>1489</v>
      </c>
      <c r="D1319" s="71" t="s">
        <v>13</v>
      </c>
      <c r="E1319" s="70" t="s">
        <v>122</v>
      </c>
      <c r="F1319" s="72">
        <v>28420000</v>
      </c>
    </row>
    <row r="1320" spans="1:6" x14ac:dyDescent="0.25">
      <c r="A1320" s="67" t="s">
        <v>1512</v>
      </c>
      <c r="B1320" s="70" t="s">
        <v>1155</v>
      </c>
      <c r="C1320" s="71" t="s">
        <v>1489</v>
      </c>
      <c r="D1320" s="71" t="s">
        <v>15</v>
      </c>
      <c r="E1320" s="70" t="s">
        <v>122</v>
      </c>
      <c r="F1320" s="72">
        <v>5300000</v>
      </c>
    </row>
    <row r="1321" spans="1:6" x14ac:dyDescent="0.25">
      <c r="A1321" s="67" t="s">
        <v>1513</v>
      </c>
      <c r="B1321" s="70" t="s">
        <v>1155</v>
      </c>
      <c r="C1321" s="71" t="s">
        <v>1489</v>
      </c>
      <c r="D1321" s="71" t="s">
        <v>15</v>
      </c>
      <c r="E1321" s="70" t="s">
        <v>122</v>
      </c>
      <c r="F1321" s="72">
        <v>37390000</v>
      </c>
    </row>
    <row r="1322" spans="1:6" x14ac:dyDescent="0.25">
      <c r="A1322" s="67" t="s">
        <v>954</v>
      </c>
      <c r="B1322" s="70" t="s">
        <v>1155</v>
      </c>
      <c r="C1322" s="71" t="s">
        <v>1489</v>
      </c>
      <c r="D1322" s="71" t="s">
        <v>18</v>
      </c>
      <c r="E1322" s="70" t="s">
        <v>122</v>
      </c>
      <c r="F1322" s="72">
        <v>14060000</v>
      </c>
    </row>
    <row r="1323" spans="1:6" x14ac:dyDescent="0.25">
      <c r="A1323" s="67" t="s">
        <v>1514</v>
      </c>
      <c r="B1323" s="70" t="s">
        <v>1155</v>
      </c>
      <c r="C1323" s="71" t="s">
        <v>1489</v>
      </c>
      <c r="D1323" s="71" t="s">
        <v>21</v>
      </c>
      <c r="E1323" s="70" t="s">
        <v>122</v>
      </c>
      <c r="F1323" s="72">
        <v>26990000</v>
      </c>
    </row>
    <row r="1324" spans="1:6" x14ac:dyDescent="0.25">
      <c r="A1324" s="67" t="s">
        <v>1515</v>
      </c>
      <c r="B1324" s="70" t="s">
        <v>1155</v>
      </c>
      <c r="C1324" s="71" t="s">
        <v>1489</v>
      </c>
      <c r="D1324" s="71" t="s">
        <v>15</v>
      </c>
      <c r="E1324" s="70" t="s">
        <v>129</v>
      </c>
      <c r="F1324" s="72">
        <v>15770000</v>
      </c>
    </row>
    <row r="1325" spans="1:6" x14ac:dyDescent="0.25">
      <c r="A1325" s="67" t="s">
        <v>1516</v>
      </c>
      <c r="B1325" s="70" t="s">
        <v>1155</v>
      </c>
      <c r="C1325" s="71" t="s">
        <v>1489</v>
      </c>
      <c r="D1325" s="71" t="s">
        <v>13</v>
      </c>
      <c r="E1325" s="70" t="s">
        <v>131</v>
      </c>
      <c r="F1325" s="72">
        <v>16480000</v>
      </c>
    </row>
    <row r="1326" spans="1:6" x14ac:dyDescent="0.25">
      <c r="A1326" s="67" t="s">
        <v>1517</v>
      </c>
      <c r="B1326" s="70" t="s">
        <v>1155</v>
      </c>
      <c r="C1326" s="71" t="s">
        <v>1489</v>
      </c>
      <c r="D1326" s="71" t="s">
        <v>15</v>
      </c>
      <c r="E1326" s="70" t="s">
        <v>131</v>
      </c>
      <c r="F1326" s="72">
        <v>31850000</v>
      </c>
    </row>
    <row r="1327" spans="1:6" x14ac:dyDescent="0.25">
      <c r="A1327" s="67" t="s">
        <v>1518</v>
      </c>
      <c r="B1327" s="70" t="s">
        <v>1155</v>
      </c>
      <c r="C1327" s="71" t="s">
        <v>1489</v>
      </c>
      <c r="D1327" s="71" t="s">
        <v>133</v>
      </c>
      <c r="E1327" s="70" t="s">
        <v>131</v>
      </c>
      <c r="F1327" s="72">
        <v>28420000</v>
      </c>
    </row>
    <row r="1328" spans="1:6" x14ac:dyDescent="0.25">
      <c r="A1328" s="67" t="s">
        <v>1519</v>
      </c>
      <c r="B1328" s="70" t="s">
        <v>1155</v>
      </c>
      <c r="C1328" s="71" t="s">
        <v>1520</v>
      </c>
      <c r="D1328" s="71" t="s">
        <v>13</v>
      </c>
      <c r="E1328" s="70" t="s">
        <v>96</v>
      </c>
      <c r="F1328" s="72">
        <v>15530000</v>
      </c>
    </row>
    <row r="1329" spans="1:6" x14ac:dyDescent="0.25">
      <c r="A1329" s="67" t="s">
        <v>1521</v>
      </c>
      <c r="B1329" s="70" t="s">
        <v>1155</v>
      </c>
      <c r="C1329" s="71" t="s">
        <v>1520</v>
      </c>
      <c r="D1329" s="71" t="s">
        <v>15</v>
      </c>
      <c r="E1329" s="70" t="s">
        <v>96</v>
      </c>
      <c r="F1329" s="72">
        <v>22810000</v>
      </c>
    </row>
    <row r="1330" spans="1:6" x14ac:dyDescent="0.25">
      <c r="A1330" s="67" t="s">
        <v>1522</v>
      </c>
      <c r="B1330" s="70" t="s">
        <v>1155</v>
      </c>
      <c r="C1330" s="71" t="s">
        <v>1520</v>
      </c>
      <c r="D1330" s="71" t="s">
        <v>17</v>
      </c>
      <c r="E1330" s="70" t="s">
        <v>96</v>
      </c>
      <c r="F1330" s="72">
        <v>14420000</v>
      </c>
    </row>
    <row r="1331" spans="1:6" x14ac:dyDescent="0.25">
      <c r="A1331" s="67" t="s">
        <v>1523</v>
      </c>
      <c r="B1331" s="70" t="s">
        <v>1155</v>
      </c>
      <c r="C1331" s="71" t="s">
        <v>1520</v>
      </c>
      <c r="D1331" s="71" t="s">
        <v>99</v>
      </c>
      <c r="E1331" s="70" t="s">
        <v>96</v>
      </c>
      <c r="F1331" s="72">
        <v>26100000</v>
      </c>
    </row>
    <row r="1332" spans="1:6" x14ac:dyDescent="0.25">
      <c r="A1332" s="67" t="s">
        <v>1524</v>
      </c>
      <c r="B1332" s="70" t="s">
        <v>1155</v>
      </c>
      <c r="C1332" s="71" t="s">
        <v>1520</v>
      </c>
      <c r="D1332" s="71" t="s">
        <v>378</v>
      </c>
      <c r="E1332" s="70" t="s">
        <v>96</v>
      </c>
      <c r="F1332" s="72">
        <v>9680000</v>
      </c>
    </row>
    <row r="1333" spans="1:6" x14ac:dyDescent="0.25">
      <c r="A1333" s="67" t="s">
        <v>1525</v>
      </c>
      <c r="B1333" s="70" t="s">
        <v>1155</v>
      </c>
      <c r="C1333" s="71" t="s">
        <v>1520</v>
      </c>
      <c r="D1333" s="71" t="s">
        <v>162</v>
      </c>
      <c r="E1333" s="70" t="s">
        <v>96</v>
      </c>
      <c r="F1333" s="72">
        <v>24580000</v>
      </c>
    </row>
    <row r="1334" spans="1:6" x14ac:dyDescent="0.25">
      <c r="A1334" s="67" t="s">
        <v>1526</v>
      </c>
      <c r="B1334" s="70" t="s">
        <v>1155</v>
      </c>
      <c r="C1334" s="71" t="s">
        <v>1520</v>
      </c>
      <c r="D1334" s="71" t="s">
        <v>15</v>
      </c>
      <c r="E1334" s="70" t="s">
        <v>213</v>
      </c>
      <c r="F1334" s="72">
        <v>22280000</v>
      </c>
    </row>
    <row r="1335" spans="1:6" x14ac:dyDescent="0.25">
      <c r="A1335" s="67" t="s">
        <v>1527</v>
      </c>
      <c r="B1335" s="70" t="s">
        <v>1155</v>
      </c>
      <c r="C1335" s="71" t="s">
        <v>1520</v>
      </c>
      <c r="D1335" s="71" t="s">
        <v>17</v>
      </c>
      <c r="E1335" s="70" t="s">
        <v>213</v>
      </c>
      <c r="F1335" s="72">
        <v>26710000</v>
      </c>
    </row>
    <row r="1336" spans="1:6" x14ac:dyDescent="0.25">
      <c r="A1336" s="67" t="s">
        <v>1528</v>
      </c>
      <c r="B1336" s="70" t="s">
        <v>1155</v>
      </c>
      <c r="C1336" s="71" t="s">
        <v>1520</v>
      </c>
      <c r="D1336" s="71" t="s">
        <v>372</v>
      </c>
      <c r="E1336" s="70" t="s">
        <v>213</v>
      </c>
      <c r="F1336" s="72">
        <v>7690000</v>
      </c>
    </row>
    <row r="1337" spans="1:6" x14ac:dyDescent="0.25">
      <c r="A1337" s="67" t="s">
        <v>1529</v>
      </c>
      <c r="B1337" s="70" t="s">
        <v>1155</v>
      </c>
      <c r="C1337" s="71" t="s">
        <v>1520</v>
      </c>
      <c r="D1337" s="71" t="s">
        <v>230</v>
      </c>
      <c r="E1337" s="70" t="s">
        <v>213</v>
      </c>
      <c r="F1337" s="72">
        <v>33280000</v>
      </c>
    </row>
    <row r="1338" spans="1:6" x14ac:dyDescent="0.25">
      <c r="A1338" s="67" t="s">
        <v>1530</v>
      </c>
      <c r="B1338" s="70" t="s">
        <v>1155</v>
      </c>
      <c r="C1338" s="71" t="s">
        <v>1520</v>
      </c>
      <c r="D1338" s="71" t="s">
        <v>252</v>
      </c>
      <c r="E1338" s="70" t="s">
        <v>213</v>
      </c>
      <c r="F1338" s="72">
        <v>14440000</v>
      </c>
    </row>
    <row r="1339" spans="1:6" x14ac:dyDescent="0.25">
      <c r="A1339" s="67" t="s">
        <v>1531</v>
      </c>
      <c r="B1339" s="70" t="s">
        <v>1155</v>
      </c>
      <c r="C1339" s="71" t="s">
        <v>1520</v>
      </c>
      <c r="D1339" s="71" t="s">
        <v>10</v>
      </c>
      <c r="E1339" s="70" t="s">
        <v>109</v>
      </c>
      <c r="F1339" s="72">
        <v>24320000</v>
      </c>
    </row>
    <row r="1340" spans="1:6" x14ac:dyDescent="0.25">
      <c r="A1340" s="67" t="s">
        <v>1532</v>
      </c>
      <c r="B1340" s="70" t="s">
        <v>1155</v>
      </c>
      <c r="C1340" s="71" t="s">
        <v>1520</v>
      </c>
      <c r="D1340" s="71" t="s">
        <v>18</v>
      </c>
      <c r="E1340" s="70" t="s">
        <v>109</v>
      </c>
      <c r="F1340" s="72">
        <v>30100000</v>
      </c>
    </row>
    <row r="1341" spans="1:6" x14ac:dyDescent="0.25">
      <c r="A1341" s="67" t="s">
        <v>1533</v>
      </c>
      <c r="B1341" s="70" t="s">
        <v>1155</v>
      </c>
      <c r="C1341" s="71" t="s">
        <v>1520</v>
      </c>
      <c r="D1341" s="71" t="s">
        <v>18</v>
      </c>
      <c r="E1341" s="70" t="s">
        <v>109</v>
      </c>
      <c r="F1341" s="72">
        <v>34220000</v>
      </c>
    </row>
    <row r="1342" spans="1:6" x14ac:dyDescent="0.25">
      <c r="A1342" s="67" t="s">
        <v>1534</v>
      </c>
      <c r="B1342" s="70" t="s">
        <v>1155</v>
      </c>
      <c r="C1342" s="71" t="s">
        <v>1520</v>
      </c>
      <c r="D1342" s="71" t="s">
        <v>19</v>
      </c>
      <c r="E1342" s="70" t="s">
        <v>109</v>
      </c>
      <c r="F1342" s="72">
        <v>21520000</v>
      </c>
    </row>
    <row r="1343" spans="1:6" x14ac:dyDescent="0.25">
      <c r="A1343" s="67" t="s">
        <v>1535</v>
      </c>
      <c r="B1343" s="70" t="s">
        <v>1155</v>
      </c>
      <c r="C1343" s="71" t="s">
        <v>1520</v>
      </c>
      <c r="D1343" s="71" t="s">
        <v>230</v>
      </c>
      <c r="E1343" s="70" t="s">
        <v>109</v>
      </c>
      <c r="F1343" s="72">
        <v>7710000</v>
      </c>
    </row>
    <row r="1344" spans="1:6" x14ac:dyDescent="0.25">
      <c r="A1344" s="67" t="s">
        <v>1536</v>
      </c>
      <c r="B1344" s="70" t="s">
        <v>1155</v>
      </c>
      <c r="C1344" s="71" t="s">
        <v>1520</v>
      </c>
      <c r="D1344" s="71" t="s">
        <v>15</v>
      </c>
      <c r="E1344" s="70" t="s">
        <v>116</v>
      </c>
      <c r="F1344" s="72">
        <v>10340000</v>
      </c>
    </row>
    <row r="1345" spans="1:6" x14ac:dyDescent="0.25">
      <c r="A1345" s="67" t="s">
        <v>1537</v>
      </c>
      <c r="B1345" s="70" t="s">
        <v>1155</v>
      </c>
      <c r="C1345" s="71" t="s">
        <v>1520</v>
      </c>
      <c r="D1345" s="71" t="s">
        <v>15</v>
      </c>
      <c r="E1345" s="70" t="s">
        <v>116</v>
      </c>
      <c r="F1345" s="72">
        <v>11750000</v>
      </c>
    </row>
    <row r="1346" spans="1:6" x14ac:dyDescent="0.25">
      <c r="A1346" s="67" t="s">
        <v>1538</v>
      </c>
      <c r="B1346" s="70" t="s">
        <v>1155</v>
      </c>
      <c r="C1346" s="71" t="s">
        <v>1520</v>
      </c>
      <c r="D1346" s="71" t="s">
        <v>20</v>
      </c>
      <c r="E1346" s="70" t="s">
        <v>116</v>
      </c>
      <c r="F1346" s="72">
        <v>15280000</v>
      </c>
    </row>
    <row r="1347" spans="1:6" x14ac:dyDescent="0.25">
      <c r="A1347" s="67" t="s">
        <v>1539</v>
      </c>
      <c r="B1347" s="70" t="s">
        <v>1155</v>
      </c>
      <c r="C1347" s="71" t="s">
        <v>1520</v>
      </c>
      <c r="D1347" s="71" t="s">
        <v>15</v>
      </c>
      <c r="E1347" s="70" t="s">
        <v>122</v>
      </c>
      <c r="F1347" s="72">
        <v>30280000</v>
      </c>
    </row>
    <row r="1348" spans="1:6" x14ac:dyDescent="0.25">
      <c r="A1348" s="67" t="s">
        <v>1540</v>
      </c>
      <c r="B1348" s="70" t="s">
        <v>1155</v>
      </c>
      <c r="C1348" s="71" t="s">
        <v>1520</v>
      </c>
      <c r="D1348" s="71" t="s">
        <v>15</v>
      </c>
      <c r="E1348" s="70" t="s">
        <v>122</v>
      </c>
      <c r="F1348" s="72">
        <v>20930000</v>
      </c>
    </row>
    <row r="1349" spans="1:6" x14ac:dyDescent="0.25">
      <c r="A1349" s="67" t="s">
        <v>1541</v>
      </c>
      <c r="B1349" s="70" t="s">
        <v>1155</v>
      </c>
      <c r="C1349" s="71" t="s">
        <v>1520</v>
      </c>
      <c r="D1349" s="71" t="s">
        <v>24</v>
      </c>
      <c r="E1349" s="70" t="s">
        <v>122</v>
      </c>
      <c r="F1349" s="72">
        <v>16890000</v>
      </c>
    </row>
    <row r="1350" spans="1:6" x14ac:dyDescent="0.25">
      <c r="A1350" s="67" t="s">
        <v>1542</v>
      </c>
      <c r="B1350" s="70" t="s">
        <v>1155</v>
      </c>
      <c r="C1350" s="71" t="s">
        <v>1520</v>
      </c>
      <c r="D1350" s="71" t="s">
        <v>24</v>
      </c>
      <c r="E1350" s="70" t="s">
        <v>122</v>
      </c>
      <c r="F1350" s="72">
        <v>24130000</v>
      </c>
    </row>
    <row r="1351" spans="1:6" x14ac:dyDescent="0.25">
      <c r="A1351" s="67" t="s">
        <v>1543</v>
      </c>
      <c r="B1351" s="70" t="s">
        <v>1155</v>
      </c>
      <c r="C1351" s="71" t="s">
        <v>1520</v>
      </c>
      <c r="D1351" s="71" t="s">
        <v>10</v>
      </c>
      <c r="E1351" s="70" t="s">
        <v>131</v>
      </c>
      <c r="F1351" s="72">
        <v>12160000</v>
      </c>
    </row>
    <row r="1352" spans="1:6" x14ac:dyDescent="0.25">
      <c r="A1352" s="67" t="s">
        <v>1544</v>
      </c>
      <c r="B1352" s="70" t="s">
        <v>1155</v>
      </c>
      <c r="C1352" s="71" t="s">
        <v>1520</v>
      </c>
      <c r="D1352" s="71" t="s">
        <v>372</v>
      </c>
      <c r="E1352" s="70" t="s">
        <v>131</v>
      </c>
      <c r="F1352" s="72">
        <v>25150000</v>
      </c>
    </row>
    <row r="1353" spans="1:6" x14ac:dyDescent="0.25">
      <c r="A1353" s="67" t="s">
        <v>1545</v>
      </c>
      <c r="B1353" s="70" t="s">
        <v>1155</v>
      </c>
      <c r="C1353" s="71" t="s">
        <v>1520</v>
      </c>
      <c r="D1353" s="71" t="s">
        <v>25</v>
      </c>
      <c r="E1353" s="70" t="s">
        <v>131</v>
      </c>
      <c r="F1353" s="72">
        <v>15460000</v>
      </c>
    </row>
    <row r="1354" spans="1:6" x14ac:dyDescent="0.25">
      <c r="A1354" s="67" t="s">
        <v>1546</v>
      </c>
      <c r="B1354" s="70" t="s">
        <v>1155</v>
      </c>
      <c r="C1354" s="71" t="s">
        <v>1520</v>
      </c>
      <c r="D1354" s="71" t="s">
        <v>230</v>
      </c>
      <c r="E1354" s="70" t="s">
        <v>131</v>
      </c>
      <c r="F1354" s="72">
        <v>18690000</v>
      </c>
    </row>
    <row r="1355" spans="1:6" x14ac:dyDescent="0.25">
      <c r="A1355" s="67" t="s">
        <v>1547</v>
      </c>
      <c r="B1355" s="70" t="s">
        <v>1155</v>
      </c>
      <c r="C1355" s="71" t="s">
        <v>1548</v>
      </c>
      <c r="D1355" s="71" t="s">
        <v>10</v>
      </c>
      <c r="E1355" s="70" t="s">
        <v>96</v>
      </c>
      <c r="F1355" s="72">
        <v>6630000</v>
      </c>
    </row>
    <row r="1356" spans="1:6" x14ac:dyDescent="0.25">
      <c r="A1356" s="67" t="s">
        <v>1549</v>
      </c>
      <c r="B1356" s="70" t="s">
        <v>1155</v>
      </c>
      <c r="C1356" s="71" t="s">
        <v>1548</v>
      </c>
      <c r="D1356" s="71" t="s">
        <v>15</v>
      </c>
      <c r="E1356" s="70" t="s">
        <v>96</v>
      </c>
      <c r="F1356" s="72">
        <v>14720000</v>
      </c>
    </row>
    <row r="1357" spans="1:6" x14ac:dyDescent="0.25">
      <c r="A1357" s="67" t="s">
        <v>1550</v>
      </c>
      <c r="B1357" s="70" t="s">
        <v>1155</v>
      </c>
      <c r="C1357" s="71" t="s">
        <v>1548</v>
      </c>
      <c r="D1357" s="71" t="s">
        <v>15</v>
      </c>
      <c r="E1357" s="70" t="s">
        <v>96</v>
      </c>
      <c r="F1357" s="72">
        <v>19380000</v>
      </c>
    </row>
    <row r="1358" spans="1:6" x14ac:dyDescent="0.25">
      <c r="A1358" s="67" t="s">
        <v>1551</v>
      </c>
      <c r="B1358" s="70" t="s">
        <v>1155</v>
      </c>
      <c r="C1358" s="71" t="s">
        <v>1548</v>
      </c>
      <c r="D1358" s="71" t="s">
        <v>15</v>
      </c>
      <c r="E1358" s="70" t="s">
        <v>96</v>
      </c>
      <c r="F1358" s="72">
        <v>22810000</v>
      </c>
    </row>
    <row r="1359" spans="1:6" x14ac:dyDescent="0.25">
      <c r="A1359" s="67" t="s">
        <v>1552</v>
      </c>
      <c r="B1359" s="70" t="s">
        <v>1155</v>
      </c>
      <c r="C1359" s="71" t="s">
        <v>1548</v>
      </c>
      <c r="D1359" s="71" t="s">
        <v>15</v>
      </c>
      <c r="E1359" s="70" t="s">
        <v>96</v>
      </c>
      <c r="F1359" s="72">
        <v>23260000</v>
      </c>
    </row>
    <row r="1360" spans="1:6" x14ac:dyDescent="0.25">
      <c r="A1360" s="67" t="s">
        <v>1553</v>
      </c>
      <c r="B1360" s="70" t="s">
        <v>1155</v>
      </c>
      <c r="C1360" s="71" t="s">
        <v>1548</v>
      </c>
      <c r="D1360" s="71" t="s">
        <v>82</v>
      </c>
      <c r="E1360" s="70" t="s">
        <v>96</v>
      </c>
      <c r="F1360" s="72">
        <v>11420000</v>
      </c>
    </row>
    <row r="1361" spans="1:6" x14ac:dyDescent="0.25">
      <c r="A1361" s="67" t="s">
        <v>1554</v>
      </c>
      <c r="B1361" s="70" t="s">
        <v>1155</v>
      </c>
      <c r="C1361" s="71" t="s">
        <v>1548</v>
      </c>
      <c r="D1361" s="71" t="s">
        <v>27</v>
      </c>
      <c r="E1361" s="70" t="s">
        <v>96</v>
      </c>
      <c r="F1361" s="72">
        <v>16500000</v>
      </c>
    </row>
    <row r="1362" spans="1:6" x14ac:dyDescent="0.25">
      <c r="A1362" s="67" t="s">
        <v>1555</v>
      </c>
      <c r="B1362" s="70" t="s">
        <v>1155</v>
      </c>
      <c r="C1362" s="71" t="s">
        <v>1548</v>
      </c>
      <c r="D1362" s="71" t="s">
        <v>158</v>
      </c>
      <c r="E1362" s="70" t="s">
        <v>148</v>
      </c>
      <c r="F1362" s="72">
        <v>16770000</v>
      </c>
    </row>
    <row r="1363" spans="1:6" x14ac:dyDescent="0.25">
      <c r="A1363" s="67" t="s">
        <v>1556</v>
      </c>
      <c r="B1363" s="70" t="s">
        <v>1155</v>
      </c>
      <c r="C1363" s="71" t="s">
        <v>1548</v>
      </c>
      <c r="D1363" s="71" t="s">
        <v>15</v>
      </c>
      <c r="E1363" s="70" t="s">
        <v>148</v>
      </c>
      <c r="F1363" s="72">
        <v>26150000</v>
      </c>
    </row>
    <row r="1364" spans="1:6" x14ac:dyDescent="0.25">
      <c r="A1364" s="67" t="s">
        <v>1557</v>
      </c>
      <c r="B1364" s="70" t="s">
        <v>1155</v>
      </c>
      <c r="C1364" s="71" t="s">
        <v>1548</v>
      </c>
      <c r="D1364" s="71" t="s">
        <v>10</v>
      </c>
      <c r="E1364" s="70" t="s">
        <v>109</v>
      </c>
      <c r="F1364" s="72">
        <v>17950000</v>
      </c>
    </row>
    <row r="1365" spans="1:6" x14ac:dyDescent="0.25">
      <c r="A1365" s="67" t="s">
        <v>1558</v>
      </c>
      <c r="B1365" s="70" t="s">
        <v>1155</v>
      </c>
      <c r="C1365" s="71" t="s">
        <v>1548</v>
      </c>
      <c r="D1365" s="71" t="s">
        <v>15</v>
      </c>
      <c r="E1365" s="70" t="s">
        <v>109</v>
      </c>
      <c r="F1365" s="72">
        <v>23820000</v>
      </c>
    </row>
    <row r="1366" spans="1:6" x14ac:dyDescent="0.25">
      <c r="A1366" s="67" t="s">
        <v>1166</v>
      </c>
      <c r="B1366" s="70" t="s">
        <v>1155</v>
      </c>
      <c r="C1366" s="71" t="s">
        <v>1548</v>
      </c>
      <c r="D1366" s="71" t="s">
        <v>15</v>
      </c>
      <c r="E1366" s="70" t="s">
        <v>109</v>
      </c>
      <c r="F1366" s="72">
        <v>23770000</v>
      </c>
    </row>
    <row r="1367" spans="1:6" x14ac:dyDescent="0.25">
      <c r="A1367" s="67" t="s">
        <v>1559</v>
      </c>
      <c r="B1367" s="70" t="s">
        <v>1155</v>
      </c>
      <c r="C1367" s="71" t="s">
        <v>1548</v>
      </c>
      <c r="D1367" s="71" t="s">
        <v>28</v>
      </c>
      <c r="E1367" s="70" t="s">
        <v>109</v>
      </c>
      <c r="F1367" s="72">
        <v>29840000</v>
      </c>
    </row>
    <row r="1368" spans="1:6" x14ac:dyDescent="0.25">
      <c r="A1368" s="67" t="s">
        <v>1560</v>
      </c>
      <c r="B1368" s="70" t="s">
        <v>1155</v>
      </c>
      <c r="C1368" s="71" t="s">
        <v>1548</v>
      </c>
      <c r="D1368" s="71" t="s">
        <v>108</v>
      </c>
      <c r="E1368" s="70" t="s">
        <v>153</v>
      </c>
      <c r="F1368" s="72">
        <v>28490000</v>
      </c>
    </row>
    <row r="1369" spans="1:6" x14ac:dyDescent="0.25">
      <c r="A1369" s="67" t="s">
        <v>1561</v>
      </c>
      <c r="B1369" s="70" t="s">
        <v>1155</v>
      </c>
      <c r="C1369" s="71" t="s">
        <v>1548</v>
      </c>
      <c r="D1369" s="71" t="s">
        <v>15</v>
      </c>
      <c r="E1369" s="70" t="s">
        <v>153</v>
      </c>
      <c r="F1369" s="72">
        <v>16480000</v>
      </c>
    </row>
    <row r="1370" spans="1:6" x14ac:dyDescent="0.25">
      <c r="A1370" s="67" t="s">
        <v>1562</v>
      </c>
      <c r="B1370" s="70" t="s">
        <v>1155</v>
      </c>
      <c r="C1370" s="71" t="s">
        <v>1548</v>
      </c>
      <c r="D1370" s="71" t="s">
        <v>15</v>
      </c>
      <c r="E1370" s="70" t="s">
        <v>153</v>
      </c>
      <c r="F1370" s="72">
        <v>30400000</v>
      </c>
    </row>
    <row r="1371" spans="1:6" x14ac:dyDescent="0.25">
      <c r="A1371" s="67" t="s">
        <v>1563</v>
      </c>
      <c r="B1371" s="70" t="s">
        <v>1155</v>
      </c>
      <c r="C1371" s="71" t="s">
        <v>1548</v>
      </c>
      <c r="D1371" s="71" t="s">
        <v>15</v>
      </c>
      <c r="E1371" s="70" t="s">
        <v>153</v>
      </c>
      <c r="F1371" s="72">
        <v>21650000</v>
      </c>
    </row>
    <row r="1372" spans="1:6" x14ac:dyDescent="0.25">
      <c r="A1372" s="67" t="s">
        <v>1564</v>
      </c>
      <c r="B1372" s="70" t="s">
        <v>1155</v>
      </c>
      <c r="C1372" s="71" t="s">
        <v>1548</v>
      </c>
      <c r="D1372" s="71" t="s">
        <v>133</v>
      </c>
      <c r="E1372" s="70" t="s">
        <v>153</v>
      </c>
      <c r="F1372" s="72">
        <v>30630000</v>
      </c>
    </row>
    <row r="1373" spans="1:6" x14ac:dyDescent="0.25">
      <c r="A1373" s="67" t="s">
        <v>1565</v>
      </c>
      <c r="B1373" s="70" t="s">
        <v>1155</v>
      </c>
      <c r="C1373" s="71" t="s">
        <v>1548</v>
      </c>
      <c r="D1373" s="71" t="s">
        <v>22</v>
      </c>
      <c r="E1373" s="70" t="s">
        <v>153</v>
      </c>
      <c r="F1373" s="72">
        <v>25500000</v>
      </c>
    </row>
    <row r="1374" spans="1:6" x14ac:dyDescent="0.25">
      <c r="A1374" s="67" t="s">
        <v>1566</v>
      </c>
      <c r="B1374" s="70" t="s">
        <v>1155</v>
      </c>
      <c r="C1374" s="71" t="s">
        <v>1548</v>
      </c>
      <c r="D1374" s="71" t="s">
        <v>27</v>
      </c>
      <c r="E1374" s="70" t="s">
        <v>153</v>
      </c>
      <c r="F1374" s="72">
        <v>30230000</v>
      </c>
    </row>
    <row r="1375" spans="1:6" x14ac:dyDescent="0.25">
      <c r="A1375" s="67" t="s">
        <v>1567</v>
      </c>
      <c r="B1375" s="70" t="s">
        <v>1155</v>
      </c>
      <c r="C1375" s="71" t="s">
        <v>1548</v>
      </c>
      <c r="D1375" s="71" t="s">
        <v>15</v>
      </c>
      <c r="E1375" s="70" t="s">
        <v>116</v>
      </c>
      <c r="F1375" s="72">
        <v>8530000</v>
      </c>
    </row>
    <row r="1376" spans="1:6" x14ac:dyDescent="0.25">
      <c r="A1376" s="67" t="s">
        <v>1568</v>
      </c>
      <c r="B1376" s="70" t="s">
        <v>1155</v>
      </c>
      <c r="C1376" s="71" t="s">
        <v>1548</v>
      </c>
      <c r="D1376" s="71" t="s">
        <v>15</v>
      </c>
      <c r="E1376" s="70" t="s">
        <v>116</v>
      </c>
      <c r="F1376" s="72">
        <v>14140000</v>
      </c>
    </row>
    <row r="1377" spans="1:6" x14ac:dyDescent="0.25">
      <c r="A1377" s="67" t="s">
        <v>1569</v>
      </c>
      <c r="B1377" s="70" t="s">
        <v>1155</v>
      </c>
      <c r="C1377" s="71" t="s">
        <v>1548</v>
      </c>
      <c r="D1377" s="71" t="s">
        <v>196</v>
      </c>
      <c r="E1377" s="70" t="s">
        <v>116</v>
      </c>
      <c r="F1377" s="72">
        <v>17840000</v>
      </c>
    </row>
    <row r="1378" spans="1:6" x14ac:dyDescent="0.25">
      <c r="A1378" s="67" t="s">
        <v>1570</v>
      </c>
      <c r="B1378" s="70" t="s">
        <v>1155</v>
      </c>
      <c r="C1378" s="71" t="s">
        <v>1548</v>
      </c>
      <c r="D1378" s="71" t="s">
        <v>15</v>
      </c>
      <c r="E1378" s="70" t="s">
        <v>122</v>
      </c>
      <c r="F1378" s="72">
        <v>11930000</v>
      </c>
    </row>
    <row r="1379" spans="1:6" x14ac:dyDescent="0.25">
      <c r="A1379" s="67" t="s">
        <v>1346</v>
      </c>
      <c r="B1379" s="70" t="s">
        <v>1155</v>
      </c>
      <c r="C1379" s="71" t="s">
        <v>1548</v>
      </c>
      <c r="D1379" s="71" t="s">
        <v>15</v>
      </c>
      <c r="E1379" s="70" t="s">
        <v>122</v>
      </c>
      <c r="F1379" s="72">
        <v>26430000</v>
      </c>
    </row>
    <row r="1380" spans="1:6" x14ac:dyDescent="0.25">
      <c r="A1380" s="67" t="s">
        <v>1571</v>
      </c>
      <c r="B1380" s="70" t="s">
        <v>1155</v>
      </c>
      <c r="C1380" s="71" t="s">
        <v>1548</v>
      </c>
      <c r="D1380" s="71" t="s">
        <v>16</v>
      </c>
      <c r="E1380" s="70" t="s">
        <v>122</v>
      </c>
      <c r="F1380" s="72">
        <v>27090000</v>
      </c>
    </row>
    <row r="1381" spans="1:6" x14ac:dyDescent="0.25">
      <c r="A1381" s="67" t="s">
        <v>1572</v>
      </c>
      <c r="B1381" s="70" t="s">
        <v>1155</v>
      </c>
      <c r="C1381" s="71" t="s">
        <v>1548</v>
      </c>
      <c r="D1381" s="71" t="s">
        <v>99</v>
      </c>
      <c r="E1381" s="70" t="s">
        <v>122</v>
      </c>
      <c r="F1381" s="72">
        <v>18420000</v>
      </c>
    </row>
    <row r="1382" spans="1:6" x14ac:dyDescent="0.25">
      <c r="A1382" s="67" t="s">
        <v>1573</v>
      </c>
      <c r="B1382" s="70" t="s">
        <v>1155</v>
      </c>
      <c r="C1382" s="71" t="s">
        <v>1548</v>
      </c>
      <c r="D1382" s="71" t="s">
        <v>196</v>
      </c>
      <c r="E1382" s="70" t="s">
        <v>122</v>
      </c>
      <c r="F1382" s="72">
        <v>17270000</v>
      </c>
    </row>
    <row r="1383" spans="1:6" x14ac:dyDescent="0.25">
      <c r="A1383" s="67" t="s">
        <v>1574</v>
      </c>
      <c r="B1383" s="70" t="s">
        <v>1155</v>
      </c>
      <c r="C1383" s="71" t="s">
        <v>1548</v>
      </c>
      <c r="D1383" s="71" t="s">
        <v>230</v>
      </c>
      <c r="E1383" s="70" t="s">
        <v>122</v>
      </c>
      <c r="F1383" s="72">
        <v>21510000</v>
      </c>
    </row>
    <row r="1384" spans="1:6" x14ac:dyDescent="0.25">
      <c r="A1384" s="67" t="s">
        <v>1575</v>
      </c>
      <c r="B1384" s="70" t="s">
        <v>1155</v>
      </c>
      <c r="C1384" s="71" t="s">
        <v>1548</v>
      </c>
      <c r="D1384" s="71" t="s">
        <v>10</v>
      </c>
      <c r="E1384" s="70" t="s">
        <v>131</v>
      </c>
      <c r="F1384" s="72">
        <v>21740000</v>
      </c>
    </row>
    <row r="1385" spans="1:6" x14ac:dyDescent="0.25">
      <c r="A1385" s="67" t="s">
        <v>1576</v>
      </c>
      <c r="B1385" s="70" t="s">
        <v>1155</v>
      </c>
      <c r="C1385" s="71" t="s">
        <v>1548</v>
      </c>
      <c r="D1385" s="71" t="s">
        <v>15</v>
      </c>
      <c r="E1385" s="70" t="s">
        <v>131</v>
      </c>
      <c r="F1385" s="72">
        <v>15680000</v>
      </c>
    </row>
    <row r="1386" spans="1:6" x14ac:dyDescent="0.25">
      <c r="A1386" s="67" t="s">
        <v>548</v>
      </c>
      <c r="B1386" s="70" t="s">
        <v>1155</v>
      </c>
      <c r="C1386" s="71" t="s">
        <v>1548</v>
      </c>
      <c r="D1386" s="71" t="s">
        <v>82</v>
      </c>
      <c r="E1386" s="70" t="s">
        <v>131</v>
      </c>
      <c r="F1386" s="72">
        <v>27080000</v>
      </c>
    </row>
    <row r="1387" spans="1:6" x14ac:dyDescent="0.25">
      <c r="A1387" s="67" t="s">
        <v>1577</v>
      </c>
      <c r="B1387" s="70" t="s">
        <v>1155</v>
      </c>
      <c r="C1387" s="71" t="s">
        <v>1578</v>
      </c>
      <c r="D1387" s="71" t="s">
        <v>12</v>
      </c>
      <c r="E1387" s="70" t="s">
        <v>96</v>
      </c>
      <c r="F1387" s="72">
        <v>21170000</v>
      </c>
    </row>
    <row r="1388" spans="1:6" x14ac:dyDescent="0.25">
      <c r="A1388" s="67" t="s">
        <v>1579</v>
      </c>
      <c r="B1388" s="70" t="s">
        <v>1155</v>
      </c>
      <c r="C1388" s="71" t="s">
        <v>1578</v>
      </c>
      <c r="D1388" s="71" t="s">
        <v>13</v>
      </c>
      <c r="E1388" s="70" t="s">
        <v>96</v>
      </c>
      <c r="F1388" s="72">
        <v>20160000</v>
      </c>
    </row>
    <row r="1389" spans="1:6" x14ac:dyDescent="0.25">
      <c r="A1389" s="67" t="s">
        <v>1580</v>
      </c>
      <c r="B1389" s="70" t="s">
        <v>1155</v>
      </c>
      <c r="C1389" s="71" t="s">
        <v>1578</v>
      </c>
      <c r="D1389" s="71" t="s">
        <v>13</v>
      </c>
      <c r="E1389" s="70" t="s">
        <v>96</v>
      </c>
      <c r="F1389" s="72">
        <v>21840000</v>
      </c>
    </row>
    <row r="1390" spans="1:6" x14ac:dyDescent="0.25">
      <c r="A1390" s="67" t="s">
        <v>1581</v>
      </c>
      <c r="B1390" s="70" t="s">
        <v>1155</v>
      </c>
      <c r="C1390" s="71" t="s">
        <v>1578</v>
      </c>
      <c r="D1390" s="71" t="s">
        <v>15</v>
      </c>
      <c r="E1390" s="70" t="s">
        <v>96</v>
      </c>
      <c r="F1390" s="72">
        <v>22240000</v>
      </c>
    </row>
    <row r="1391" spans="1:6" x14ac:dyDescent="0.25">
      <c r="A1391" s="67" t="s">
        <v>1582</v>
      </c>
      <c r="B1391" s="70" t="s">
        <v>1155</v>
      </c>
      <c r="C1391" s="71" t="s">
        <v>1578</v>
      </c>
      <c r="D1391" s="71" t="s">
        <v>15</v>
      </c>
      <c r="E1391" s="70" t="s">
        <v>96</v>
      </c>
      <c r="F1391" s="72">
        <v>26480000</v>
      </c>
    </row>
    <row r="1392" spans="1:6" x14ac:dyDescent="0.25">
      <c r="A1392" s="67" t="s">
        <v>1527</v>
      </c>
      <c r="B1392" s="70" t="s">
        <v>1155</v>
      </c>
      <c r="C1392" s="71" t="s">
        <v>1578</v>
      </c>
      <c r="D1392" s="71" t="s">
        <v>17</v>
      </c>
      <c r="E1392" s="70" t="s">
        <v>96</v>
      </c>
      <c r="F1392" s="72">
        <v>19930000</v>
      </c>
    </row>
    <row r="1393" spans="1:6" x14ac:dyDescent="0.25">
      <c r="A1393" s="67" t="s">
        <v>1583</v>
      </c>
      <c r="B1393" s="70" t="s">
        <v>1155</v>
      </c>
      <c r="C1393" s="71" t="s">
        <v>1578</v>
      </c>
      <c r="D1393" s="71" t="s">
        <v>324</v>
      </c>
      <c r="E1393" s="70" t="s">
        <v>96</v>
      </c>
      <c r="F1393" s="72">
        <v>35810000</v>
      </c>
    </row>
    <row r="1394" spans="1:6" x14ac:dyDescent="0.25">
      <c r="A1394" s="67" t="s">
        <v>1584</v>
      </c>
      <c r="B1394" s="70" t="s">
        <v>1155</v>
      </c>
      <c r="C1394" s="71" t="s">
        <v>1578</v>
      </c>
      <c r="D1394" s="71" t="s">
        <v>83</v>
      </c>
      <c r="E1394" s="70" t="s">
        <v>96</v>
      </c>
      <c r="F1394" s="72">
        <v>14900000</v>
      </c>
    </row>
    <row r="1395" spans="1:6" x14ac:dyDescent="0.25">
      <c r="A1395" s="67" t="s">
        <v>1585</v>
      </c>
      <c r="B1395" s="70" t="s">
        <v>1155</v>
      </c>
      <c r="C1395" s="71" t="s">
        <v>1578</v>
      </c>
      <c r="D1395" s="71" t="s">
        <v>21</v>
      </c>
      <c r="E1395" s="70" t="s">
        <v>96</v>
      </c>
      <c r="F1395" s="72">
        <v>19880000</v>
      </c>
    </row>
    <row r="1396" spans="1:6" x14ac:dyDescent="0.25">
      <c r="A1396" s="67" t="s">
        <v>1586</v>
      </c>
      <c r="B1396" s="70" t="s">
        <v>1155</v>
      </c>
      <c r="C1396" s="71" t="s">
        <v>1578</v>
      </c>
      <c r="D1396" s="71" t="s">
        <v>25</v>
      </c>
      <c r="E1396" s="70" t="s">
        <v>96</v>
      </c>
      <c r="F1396" s="72">
        <v>24080000</v>
      </c>
    </row>
    <row r="1397" spans="1:6" x14ac:dyDescent="0.25">
      <c r="A1397" s="67" t="s">
        <v>1587</v>
      </c>
      <c r="B1397" s="70" t="s">
        <v>1155</v>
      </c>
      <c r="C1397" s="71" t="s">
        <v>1578</v>
      </c>
      <c r="D1397" s="71" t="s">
        <v>15</v>
      </c>
      <c r="E1397" s="70" t="s">
        <v>109</v>
      </c>
      <c r="F1397" s="72">
        <v>30450000</v>
      </c>
    </row>
    <row r="1398" spans="1:6" x14ac:dyDescent="0.25">
      <c r="A1398" s="67" t="s">
        <v>1588</v>
      </c>
      <c r="B1398" s="70" t="s">
        <v>1155</v>
      </c>
      <c r="C1398" s="71" t="s">
        <v>1578</v>
      </c>
      <c r="D1398" s="71" t="s">
        <v>15</v>
      </c>
      <c r="E1398" s="70" t="s">
        <v>109</v>
      </c>
      <c r="F1398" s="72">
        <v>3330000</v>
      </c>
    </row>
    <row r="1399" spans="1:6" x14ac:dyDescent="0.25">
      <c r="A1399" s="67" t="s">
        <v>1589</v>
      </c>
      <c r="B1399" s="70" t="s">
        <v>1155</v>
      </c>
      <c r="C1399" s="71" t="s">
        <v>1578</v>
      </c>
      <c r="D1399" s="71" t="s">
        <v>16</v>
      </c>
      <c r="E1399" s="70" t="s">
        <v>109</v>
      </c>
      <c r="F1399" s="72">
        <v>32620000</v>
      </c>
    </row>
    <row r="1400" spans="1:6" x14ac:dyDescent="0.25">
      <c r="A1400" s="67" t="s">
        <v>1590</v>
      </c>
      <c r="B1400" s="70" t="s">
        <v>1155</v>
      </c>
      <c r="C1400" s="71" t="s">
        <v>1578</v>
      </c>
      <c r="D1400" s="71" t="s">
        <v>20</v>
      </c>
      <c r="E1400" s="70" t="s">
        <v>109</v>
      </c>
      <c r="F1400" s="72">
        <v>34510000</v>
      </c>
    </row>
    <row r="1401" spans="1:6" x14ac:dyDescent="0.25">
      <c r="A1401" s="67" t="s">
        <v>1591</v>
      </c>
      <c r="B1401" s="70" t="s">
        <v>1155</v>
      </c>
      <c r="C1401" s="71" t="s">
        <v>1578</v>
      </c>
      <c r="D1401" s="71" t="s">
        <v>17</v>
      </c>
      <c r="E1401" s="70" t="s">
        <v>153</v>
      </c>
      <c r="F1401" s="72">
        <v>21300000</v>
      </c>
    </row>
    <row r="1402" spans="1:6" x14ac:dyDescent="0.25">
      <c r="A1402" s="67" t="s">
        <v>1564</v>
      </c>
      <c r="B1402" s="70" t="s">
        <v>1155</v>
      </c>
      <c r="C1402" s="71" t="s">
        <v>1578</v>
      </c>
      <c r="D1402" s="71" t="s">
        <v>133</v>
      </c>
      <c r="E1402" s="70" t="s">
        <v>153</v>
      </c>
      <c r="F1402" s="72">
        <v>28540000</v>
      </c>
    </row>
    <row r="1403" spans="1:6" x14ac:dyDescent="0.25">
      <c r="A1403" s="67" t="s">
        <v>1592</v>
      </c>
      <c r="B1403" s="70" t="s">
        <v>1155</v>
      </c>
      <c r="C1403" s="71" t="s">
        <v>1578</v>
      </c>
      <c r="D1403" s="71" t="s">
        <v>83</v>
      </c>
      <c r="E1403" s="70" t="s">
        <v>116</v>
      </c>
      <c r="F1403" s="72">
        <v>13720000</v>
      </c>
    </row>
    <row r="1404" spans="1:6" x14ac:dyDescent="0.25">
      <c r="A1404" s="67" t="s">
        <v>1593</v>
      </c>
      <c r="B1404" s="70" t="s">
        <v>1155</v>
      </c>
      <c r="C1404" s="71" t="s">
        <v>1578</v>
      </c>
      <c r="D1404" s="71" t="s">
        <v>24</v>
      </c>
      <c r="E1404" s="70" t="s">
        <v>116</v>
      </c>
      <c r="F1404" s="72">
        <v>9820000</v>
      </c>
    </row>
    <row r="1405" spans="1:6" x14ac:dyDescent="0.25">
      <c r="A1405" s="67" t="s">
        <v>1594</v>
      </c>
      <c r="B1405" s="70" t="s">
        <v>1155</v>
      </c>
      <c r="C1405" s="71" t="s">
        <v>1578</v>
      </c>
      <c r="D1405" s="71" t="s">
        <v>15</v>
      </c>
      <c r="E1405" s="70" t="s">
        <v>122</v>
      </c>
      <c r="F1405" s="72">
        <v>12240000</v>
      </c>
    </row>
    <row r="1406" spans="1:6" x14ac:dyDescent="0.25">
      <c r="A1406" s="67" t="s">
        <v>1595</v>
      </c>
      <c r="B1406" s="70" t="s">
        <v>1155</v>
      </c>
      <c r="C1406" s="71" t="s">
        <v>1578</v>
      </c>
      <c r="D1406" s="71" t="s">
        <v>15</v>
      </c>
      <c r="E1406" s="70" t="s">
        <v>122</v>
      </c>
      <c r="F1406" s="72">
        <v>12060000</v>
      </c>
    </row>
    <row r="1407" spans="1:6" x14ac:dyDescent="0.25">
      <c r="A1407" s="67" t="s">
        <v>1596</v>
      </c>
      <c r="B1407" s="70" t="s">
        <v>1155</v>
      </c>
      <c r="C1407" s="71" t="s">
        <v>1578</v>
      </c>
      <c r="D1407" s="71" t="s">
        <v>17</v>
      </c>
      <c r="E1407" s="70" t="s">
        <v>122</v>
      </c>
      <c r="F1407" s="72">
        <v>30260000</v>
      </c>
    </row>
    <row r="1408" spans="1:6" x14ac:dyDescent="0.25">
      <c r="A1408" s="67" t="s">
        <v>1597</v>
      </c>
      <c r="B1408" s="70" t="s">
        <v>1155</v>
      </c>
      <c r="C1408" s="71" t="s">
        <v>1578</v>
      </c>
      <c r="D1408" s="71" t="s">
        <v>162</v>
      </c>
      <c r="E1408" s="70" t="s">
        <v>122</v>
      </c>
      <c r="F1408" s="72">
        <v>23110000</v>
      </c>
    </row>
    <row r="1409" spans="1:6" x14ac:dyDescent="0.25">
      <c r="A1409" s="67" t="s">
        <v>1598</v>
      </c>
      <c r="B1409" s="70" t="s">
        <v>1155</v>
      </c>
      <c r="C1409" s="71" t="s">
        <v>1578</v>
      </c>
      <c r="D1409" s="71" t="s">
        <v>831</v>
      </c>
      <c r="E1409" s="70" t="s">
        <v>122</v>
      </c>
      <c r="F1409" s="72">
        <v>36070000</v>
      </c>
    </row>
    <row r="1410" spans="1:6" x14ac:dyDescent="0.25">
      <c r="A1410" s="67" t="s">
        <v>1599</v>
      </c>
      <c r="B1410" s="70" t="s">
        <v>1155</v>
      </c>
      <c r="C1410" s="71" t="s">
        <v>1578</v>
      </c>
      <c r="D1410" s="71" t="s">
        <v>252</v>
      </c>
      <c r="E1410" s="70" t="s">
        <v>129</v>
      </c>
      <c r="F1410" s="72">
        <v>14520000</v>
      </c>
    </row>
    <row r="1411" spans="1:6" x14ac:dyDescent="0.25">
      <c r="A1411" s="67" t="s">
        <v>1600</v>
      </c>
      <c r="B1411" s="70" t="s">
        <v>1155</v>
      </c>
      <c r="C1411" s="71" t="s">
        <v>1578</v>
      </c>
      <c r="D1411" s="71" t="s">
        <v>13</v>
      </c>
      <c r="E1411" s="70" t="s">
        <v>131</v>
      </c>
      <c r="F1411" s="72">
        <v>27130000</v>
      </c>
    </row>
    <row r="1412" spans="1:6" x14ac:dyDescent="0.25">
      <c r="A1412" s="67" t="s">
        <v>1601</v>
      </c>
      <c r="B1412" s="70" t="s">
        <v>1155</v>
      </c>
      <c r="C1412" s="71" t="s">
        <v>1578</v>
      </c>
      <c r="D1412" s="71" t="s">
        <v>17</v>
      </c>
      <c r="E1412" s="70" t="s">
        <v>131</v>
      </c>
      <c r="F1412" s="72">
        <v>34840000</v>
      </c>
    </row>
    <row r="1413" spans="1:6" x14ac:dyDescent="0.25">
      <c r="A1413" s="67" t="s">
        <v>1602</v>
      </c>
      <c r="B1413" s="70" t="s">
        <v>1155</v>
      </c>
      <c r="C1413" s="71" t="s">
        <v>1578</v>
      </c>
      <c r="D1413" s="71" t="s">
        <v>21</v>
      </c>
      <c r="E1413" s="70" t="s">
        <v>131</v>
      </c>
      <c r="F1413" s="72">
        <v>34190000</v>
      </c>
    </row>
    <row r="1414" spans="1:6" x14ac:dyDescent="0.25">
      <c r="A1414" s="67" t="s">
        <v>1603</v>
      </c>
      <c r="B1414" s="70" t="s">
        <v>1155</v>
      </c>
      <c r="C1414" s="71" t="s">
        <v>1578</v>
      </c>
      <c r="D1414" s="71" t="s">
        <v>23</v>
      </c>
      <c r="E1414" s="70" t="s">
        <v>131</v>
      </c>
      <c r="F1414" s="72">
        <v>37110000</v>
      </c>
    </row>
    <row r="1415" spans="1:6" x14ac:dyDescent="0.25">
      <c r="A1415" s="67" t="s">
        <v>1604</v>
      </c>
      <c r="B1415" s="70" t="s">
        <v>1155</v>
      </c>
      <c r="C1415" s="71" t="s">
        <v>1578</v>
      </c>
      <c r="D1415" s="71" t="s">
        <v>29</v>
      </c>
      <c r="E1415" s="70" t="s">
        <v>131</v>
      </c>
      <c r="F1415" s="72">
        <v>26880000</v>
      </c>
    </row>
    <row r="1416" spans="1:6" x14ac:dyDescent="0.25">
      <c r="A1416" s="67" t="s">
        <v>1605</v>
      </c>
      <c r="B1416" s="70" t="s">
        <v>1606</v>
      </c>
      <c r="C1416" s="71" t="s">
        <v>1607</v>
      </c>
      <c r="D1416" s="71" t="s">
        <v>13</v>
      </c>
      <c r="E1416" s="70" t="s">
        <v>96</v>
      </c>
      <c r="F1416" s="72">
        <v>14520000</v>
      </c>
    </row>
    <row r="1417" spans="1:6" x14ac:dyDescent="0.25">
      <c r="A1417" s="67" t="s">
        <v>1608</v>
      </c>
      <c r="B1417" s="70" t="s">
        <v>1606</v>
      </c>
      <c r="C1417" s="71" t="s">
        <v>1607</v>
      </c>
      <c r="D1417" s="71" t="s">
        <v>18</v>
      </c>
      <c r="E1417" s="70" t="s">
        <v>96</v>
      </c>
      <c r="F1417" s="72">
        <v>10850000</v>
      </c>
    </row>
    <row r="1418" spans="1:6" x14ac:dyDescent="0.25">
      <c r="A1418" s="67" t="s">
        <v>1609</v>
      </c>
      <c r="B1418" s="70" t="s">
        <v>1606</v>
      </c>
      <c r="C1418" s="71" t="s">
        <v>1607</v>
      </c>
      <c r="D1418" s="71" t="s">
        <v>246</v>
      </c>
      <c r="E1418" s="70" t="s">
        <v>96</v>
      </c>
      <c r="F1418" s="72">
        <v>22080000</v>
      </c>
    </row>
    <row r="1419" spans="1:6" x14ac:dyDescent="0.25">
      <c r="A1419" s="67" t="s">
        <v>1610</v>
      </c>
      <c r="B1419" s="70" t="s">
        <v>1606</v>
      </c>
      <c r="C1419" s="71" t="s">
        <v>1607</v>
      </c>
      <c r="D1419" s="71" t="s">
        <v>26</v>
      </c>
      <c r="E1419" s="70" t="s">
        <v>96</v>
      </c>
      <c r="F1419" s="72">
        <v>20510000</v>
      </c>
    </row>
    <row r="1420" spans="1:6" x14ac:dyDescent="0.25">
      <c r="A1420" s="67" t="s">
        <v>1611</v>
      </c>
      <c r="B1420" s="70" t="s">
        <v>1606</v>
      </c>
      <c r="C1420" s="71" t="s">
        <v>1607</v>
      </c>
      <c r="D1420" s="71" t="s">
        <v>26</v>
      </c>
      <c r="E1420" s="70" t="s">
        <v>96</v>
      </c>
      <c r="F1420" s="72">
        <v>6500000</v>
      </c>
    </row>
    <row r="1421" spans="1:6" x14ac:dyDescent="0.25">
      <c r="A1421" s="67" t="s">
        <v>1612</v>
      </c>
      <c r="B1421" s="70" t="s">
        <v>1606</v>
      </c>
      <c r="C1421" s="71" t="s">
        <v>1607</v>
      </c>
      <c r="D1421" s="71" t="s">
        <v>26</v>
      </c>
      <c r="E1421" s="70" t="s">
        <v>96</v>
      </c>
      <c r="F1421" s="72">
        <v>8600000</v>
      </c>
    </row>
    <row r="1422" spans="1:6" x14ac:dyDescent="0.25">
      <c r="A1422" s="67" t="s">
        <v>1613</v>
      </c>
      <c r="B1422" s="70" t="s">
        <v>1606</v>
      </c>
      <c r="C1422" s="71" t="s">
        <v>1607</v>
      </c>
      <c r="D1422" s="71" t="s">
        <v>26</v>
      </c>
      <c r="E1422" s="70" t="s">
        <v>96</v>
      </c>
      <c r="F1422" s="72">
        <v>9670000</v>
      </c>
    </row>
    <row r="1423" spans="1:6" x14ac:dyDescent="0.25">
      <c r="A1423" s="67" t="s">
        <v>1614</v>
      </c>
      <c r="B1423" s="70" t="s">
        <v>1606</v>
      </c>
      <c r="C1423" s="71" t="s">
        <v>1607</v>
      </c>
      <c r="D1423" s="71" t="s">
        <v>29</v>
      </c>
      <c r="E1423" s="70" t="s">
        <v>96</v>
      </c>
      <c r="F1423" s="72">
        <v>25340000</v>
      </c>
    </row>
    <row r="1424" spans="1:6" x14ac:dyDescent="0.25">
      <c r="A1424" s="67" t="s">
        <v>1615</v>
      </c>
      <c r="B1424" s="70" t="s">
        <v>1606</v>
      </c>
      <c r="C1424" s="71" t="s">
        <v>1607</v>
      </c>
      <c r="D1424" s="71" t="s">
        <v>108</v>
      </c>
      <c r="E1424" s="70" t="s">
        <v>109</v>
      </c>
      <c r="F1424" s="72">
        <v>20930000</v>
      </c>
    </row>
    <row r="1425" spans="1:6" x14ac:dyDescent="0.25">
      <c r="A1425" s="67" t="s">
        <v>1616</v>
      </c>
      <c r="B1425" s="70" t="s">
        <v>1606</v>
      </c>
      <c r="C1425" s="71" t="s">
        <v>1607</v>
      </c>
      <c r="D1425" s="71" t="s">
        <v>20</v>
      </c>
      <c r="E1425" s="70" t="s">
        <v>109</v>
      </c>
      <c r="F1425" s="72">
        <v>29210000</v>
      </c>
    </row>
    <row r="1426" spans="1:6" x14ac:dyDescent="0.25">
      <c r="A1426" s="67" t="s">
        <v>1617</v>
      </c>
      <c r="B1426" s="70" t="s">
        <v>1606</v>
      </c>
      <c r="C1426" s="71" t="s">
        <v>1607</v>
      </c>
      <c r="D1426" s="71" t="s">
        <v>26</v>
      </c>
      <c r="E1426" s="70" t="s">
        <v>109</v>
      </c>
      <c r="F1426" s="72">
        <v>22630000</v>
      </c>
    </row>
    <row r="1427" spans="1:6" x14ac:dyDescent="0.25">
      <c r="A1427" s="67" t="s">
        <v>1618</v>
      </c>
      <c r="B1427" s="70" t="s">
        <v>1606</v>
      </c>
      <c r="C1427" s="71" t="s">
        <v>1607</v>
      </c>
      <c r="D1427" s="71" t="s">
        <v>26</v>
      </c>
      <c r="E1427" s="70" t="s">
        <v>109</v>
      </c>
      <c r="F1427" s="72">
        <v>28320000</v>
      </c>
    </row>
    <row r="1428" spans="1:6" x14ac:dyDescent="0.25">
      <c r="A1428" s="67" t="s">
        <v>1619</v>
      </c>
      <c r="B1428" s="70" t="s">
        <v>1606</v>
      </c>
      <c r="C1428" s="71" t="s">
        <v>1607</v>
      </c>
      <c r="D1428" s="71" t="s">
        <v>13</v>
      </c>
      <c r="E1428" s="70" t="s">
        <v>153</v>
      </c>
      <c r="F1428" s="72">
        <v>17250000</v>
      </c>
    </row>
    <row r="1429" spans="1:6" x14ac:dyDescent="0.25">
      <c r="A1429" s="67" t="s">
        <v>1620</v>
      </c>
      <c r="B1429" s="70" t="s">
        <v>1606</v>
      </c>
      <c r="C1429" s="71" t="s">
        <v>1607</v>
      </c>
      <c r="D1429" s="71" t="s">
        <v>26</v>
      </c>
      <c r="E1429" s="70" t="s">
        <v>153</v>
      </c>
      <c r="F1429" s="72">
        <v>27450000</v>
      </c>
    </row>
    <row r="1430" spans="1:6" x14ac:dyDescent="0.25">
      <c r="A1430" s="67" t="s">
        <v>1621</v>
      </c>
      <c r="B1430" s="70" t="s">
        <v>1606</v>
      </c>
      <c r="C1430" s="71" t="s">
        <v>1607</v>
      </c>
      <c r="D1430" s="71" t="s">
        <v>26</v>
      </c>
      <c r="E1430" s="70" t="s">
        <v>153</v>
      </c>
      <c r="F1430" s="72">
        <v>36060000</v>
      </c>
    </row>
    <row r="1431" spans="1:6" x14ac:dyDescent="0.25">
      <c r="A1431" s="67" t="s">
        <v>1622</v>
      </c>
      <c r="B1431" s="70" t="s">
        <v>1606</v>
      </c>
      <c r="C1431" s="71" t="s">
        <v>1607</v>
      </c>
      <c r="D1431" s="71" t="s">
        <v>29</v>
      </c>
      <c r="E1431" s="70" t="s">
        <v>153</v>
      </c>
      <c r="F1431" s="72">
        <v>28060000</v>
      </c>
    </row>
    <row r="1432" spans="1:6" x14ac:dyDescent="0.25">
      <c r="A1432" s="67" t="s">
        <v>1623</v>
      </c>
      <c r="B1432" s="70" t="s">
        <v>1606</v>
      </c>
      <c r="C1432" s="71" t="s">
        <v>1607</v>
      </c>
      <c r="D1432" s="71" t="s">
        <v>26</v>
      </c>
      <c r="E1432" s="70" t="s">
        <v>116</v>
      </c>
      <c r="F1432" s="72">
        <v>15710000</v>
      </c>
    </row>
    <row r="1433" spans="1:6" x14ac:dyDescent="0.25">
      <c r="A1433" s="67" t="s">
        <v>1624</v>
      </c>
      <c r="B1433" s="70" t="s">
        <v>1606</v>
      </c>
      <c r="C1433" s="71" t="s">
        <v>1607</v>
      </c>
      <c r="D1433" s="71" t="s">
        <v>26</v>
      </c>
      <c r="E1433" s="70" t="s">
        <v>116</v>
      </c>
      <c r="F1433" s="72">
        <v>19540000</v>
      </c>
    </row>
    <row r="1434" spans="1:6" x14ac:dyDescent="0.25">
      <c r="A1434" s="67" t="s">
        <v>1625</v>
      </c>
      <c r="B1434" s="70" t="s">
        <v>1606</v>
      </c>
      <c r="C1434" s="71" t="s">
        <v>1607</v>
      </c>
      <c r="D1434" s="71" t="s">
        <v>324</v>
      </c>
      <c r="E1434" s="70" t="s">
        <v>122</v>
      </c>
      <c r="F1434" s="72">
        <v>11480000</v>
      </c>
    </row>
    <row r="1435" spans="1:6" x14ac:dyDescent="0.25">
      <c r="A1435" s="67" t="s">
        <v>1626</v>
      </c>
      <c r="B1435" s="70" t="s">
        <v>1606</v>
      </c>
      <c r="C1435" s="71" t="s">
        <v>1607</v>
      </c>
      <c r="D1435" s="71" t="s">
        <v>133</v>
      </c>
      <c r="E1435" s="70" t="s">
        <v>122</v>
      </c>
      <c r="F1435" s="72">
        <v>13300000</v>
      </c>
    </row>
    <row r="1436" spans="1:6" x14ac:dyDescent="0.25">
      <c r="A1436" s="67" t="s">
        <v>1627</v>
      </c>
      <c r="B1436" s="70" t="s">
        <v>1606</v>
      </c>
      <c r="C1436" s="71" t="s">
        <v>1607</v>
      </c>
      <c r="D1436" s="71" t="s">
        <v>26</v>
      </c>
      <c r="E1436" s="70" t="s">
        <v>122</v>
      </c>
      <c r="F1436" s="72">
        <v>21060000</v>
      </c>
    </row>
    <row r="1437" spans="1:6" x14ac:dyDescent="0.25">
      <c r="A1437" s="67" t="s">
        <v>1628</v>
      </c>
      <c r="B1437" s="70" t="s">
        <v>1606</v>
      </c>
      <c r="C1437" s="71" t="s">
        <v>1607</v>
      </c>
      <c r="D1437" s="71" t="s">
        <v>26</v>
      </c>
      <c r="E1437" s="70" t="s">
        <v>122</v>
      </c>
      <c r="F1437" s="72">
        <v>30080000</v>
      </c>
    </row>
    <row r="1438" spans="1:6" x14ac:dyDescent="0.25">
      <c r="A1438" s="67" t="s">
        <v>1629</v>
      </c>
      <c r="B1438" s="70" t="s">
        <v>1606</v>
      </c>
      <c r="C1438" s="71" t="s">
        <v>1607</v>
      </c>
      <c r="D1438" s="71" t="s">
        <v>26</v>
      </c>
      <c r="E1438" s="70" t="s">
        <v>122</v>
      </c>
      <c r="F1438" s="72">
        <v>24460000</v>
      </c>
    </row>
    <row r="1439" spans="1:6" x14ac:dyDescent="0.25">
      <c r="A1439" s="67" t="s">
        <v>1630</v>
      </c>
      <c r="B1439" s="70" t="s">
        <v>1606</v>
      </c>
      <c r="C1439" s="71" t="s">
        <v>1607</v>
      </c>
      <c r="D1439" s="71" t="s">
        <v>82</v>
      </c>
      <c r="E1439" s="70" t="s">
        <v>131</v>
      </c>
      <c r="F1439" s="72">
        <v>34640000</v>
      </c>
    </row>
    <row r="1440" spans="1:6" x14ac:dyDescent="0.25">
      <c r="A1440" s="67" t="s">
        <v>1631</v>
      </c>
      <c r="B1440" s="70" t="s">
        <v>1606</v>
      </c>
      <c r="C1440" s="71" t="s">
        <v>1607</v>
      </c>
      <c r="D1440" s="71" t="s">
        <v>831</v>
      </c>
      <c r="E1440" s="70" t="s">
        <v>131</v>
      </c>
      <c r="F1440" s="72">
        <v>26510000</v>
      </c>
    </row>
    <row r="1441" spans="1:6" x14ac:dyDescent="0.25">
      <c r="A1441" s="67" t="s">
        <v>1632</v>
      </c>
      <c r="B1441" s="70" t="s">
        <v>1606</v>
      </c>
      <c r="C1441" s="71" t="s">
        <v>1633</v>
      </c>
      <c r="D1441" s="71" t="s">
        <v>168</v>
      </c>
      <c r="E1441" s="70" t="s">
        <v>96</v>
      </c>
      <c r="F1441" s="72">
        <v>15430000</v>
      </c>
    </row>
    <row r="1442" spans="1:6" x14ac:dyDescent="0.25">
      <c r="A1442" s="67" t="s">
        <v>1634</v>
      </c>
      <c r="B1442" s="70" t="s">
        <v>1606</v>
      </c>
      <c r="C1442" s="71" t="s">
        <v>1633</v>
      </c>
      <c r="D1442" s="71" t="s">
        <v>99</v>
      </c>
      <c r="E1442" s="70" t="s">
        <v>96</v>
      </c>
      <c r="F1442" s="72">
        <v>12730000</v>
      </c>
    </row>
    <row r="1443" spans="1:6" x14ac:dyDescent="0.25">
      <c r="A1443" s="67" t="s">
        <v>1635</v>
      </c>
      <c r="B1443" s="70" t="s">
        <v>1606</v>
      </c>
      <c r="C1443" s="71" t="s">
        <v>1633</v>
      </c>
      <c r="D1443" s="71" t="s">
        <v>1636</v>
      </c>
      <c r="E1443" s="70" t="s">
        <v>96</v>
      </c>
      <c r="F1443" s="72">
        <v>16110000</v>
      </c>
    </row>
    <row r="1444" spans="1:6" x14ac:dyDescent="0.25">
      <c r="A1444" s="67" t="s">
        <v>1637</v>
      </c>
      <c r="B1444" s="70" t="s">
        <v>1606</v>
      </c>
      <c r="C1444" s="71" t="s">
        <v>1633</v>
      </c>
      <c r="D1444" s="71" t="s">
        <v>26</v>
      </c>
      <c r="E1444" s="70" t="s">
        <v>96</v>
      </c>
      <c r="F1444" s="72">
        <v>1040000</v>
      </c>
    </row>
    <row r="1445" spans="1:6" x14ac:dyDescent="0.25">
      <c r="A1445" s="67" t="s">
        <v>1638</v>
      </c>
      <c r="B1445" s="70" t="s">
        <v>1606</v>
      </c>
      <c r="C1445" s="71" t="s">
        <v>1633</v>
      </c>
      <c r="D1445" s="71" t="s">
        <v>26</v>
      </c>
      <c r="E1445" s="70" t="s">
        <v>96</v>
      </c>
      <c r="F1445" s="72">
        <v>15690000</v>
      </c>
    </row>
    <row r="1446" spans="1:6" x14ac:dyDescent="0.25">
      <c r="A1446" s="67" t="s">
        <v>1639</v>
      </c>
      <c r="B1446" s="70" t="s">
        <v>1606</v>
      </c>
      <c r="C1446" s="71" t="s">
        <v>1633</v>
      </c>
      <c r="D1446" s="71" t="s">
        <v>26</v>
      </c>
      <c r="E1446" s="70" t="s">
        <v>96</v>
      </c>
      <c r="F1446" s="72">
        <v>7810000</v>
      </c>
    </row>
    <row r="1447" spans="1:6" x14ac:dyDescent="0.25">
      <c r="A1447" s="67" t="s">
        <v>1640</v>
      </c>
      <c r="B1447" s="70" t="s">
        <v>1606</v>
      </c>
      <c r="C1447" s="71" t="s">
        <v>1633</v>
      </c>
      <c r="D1447" s="71" t="s">
        <v>26</v>
      </c>
      <c r="E1447" s="70" t="s">
        <v>96</v>
      </c>
      <c r="F1447" s="72">
        <v>27020000</v>
      </c>
    </row>
    <row r="1448" spans="1:6" x14ac:dyDescent="0.25">
      <c r="A1448" s="67" t="s">
        <v>1641</v>
      </c>
      <c r="B1448" s="70" t="s">
        <v>1606</v>
      </c>
      <c r="C1448" s="71" t="s">
        <v>1633</v>
      </c>
      <c r="D1448" s="71" t="s">
        <v>26</v>
      </c>
      <c r="E1448" s="70" t="s">
        <v>96</v>
      </c>
      <c r="F1448" s="72">
        <v>13290000</v>
      </c>
    </row>
    <row r="1449" spans="1:6" x14ac:dyDescent="0.25">
      <c r="A1449" s="67" t="s">
        <v>1642</v>
      </c>
      <c r="B1449" s="70" t="s">
        <v>1606</v>
      </c>
      <c r="C1449" s="71" t="s">
        <v>1633</v>
      </c>
      <c r="D1449" s="71" t="s">
        <v>26</v>
      </c>
      <c r="E1449" s="70" t="s">
        <v>96</v>
      </c>
      <c r="F1449" s="72">
        <v>23860000</v>
      </c>
    </row>
    <row r="1450" spans="1:6" x14ac:dyDescent="0.25">
      <c r="A1450" s="67" t="s">
        <v>1643</v>
      </c>
      <c r="B1450" s="70" t="s">
        <v>1606</v>
      </c>
      <c r="C1450" s="71" t="s">
        <v>1633</v>
      </c>
      <c r="D1450" s="71" t="s">
        <v>26</v>
      </c>
      <c r="E1450" s="70" t="s">
        <v>96</v>
      </c>
      <c r="F1450" s="72">
        <v>16590000</v>
      </c>
    </row>
    <row r="1451" spans="1:6" x14ac:dyDescent="0.25">
      <c r="A1451" s="67" t="s">
        <v>1644</v>
      </c>
      <c r="B1451" s="70" t="s">
        <v>1606</v>
      </c>
      <c r="C1451" s="71" t="s">
        <v>1633</v>
      </c>
      <c r="D1451" s="71" t="s">
        <v>26</v>
      </c>
      <c r="E1451" s="70" t="s">
        <v>96</v>
      </c>
      <c r="F1451" s="72">
        <v>18040000</v>
      </c>
    </row>
    <row r="1452" spans="1:6" x14ac:dyDescent="0.25">
      <c r="A1452" s="67" t="s">
        <v>1645</v>
      </c>
      <c r="B1452" s="70" t="s">
        <v>1606</v>
      </c>
      <c r="C1452" s="71" t="s">
        <v>1633</v>
      </c>
      <c r="D1452" s="71" t="s">
        <v>26</v>
      </c>
      <c r="E1452" s="70" t="s">
        <v>96</v>
      </c>
      <c r="F1452" s="72">
        <v>14690000</v>
      </c>
    </row>
    <row r="1453" spans="1:6" x14ac:dyDescent="0.25">
      <c r="A1453" s="67" t="s">
        <v>1646</v>
      </c>
      <c r="B1453" s="70" t="s">
        <v>1606</v>
      </c>
      <c r="C1453" s="71" t="s">
        <v>1633</v>
      </c>
      <c r="D1453" s="71" t="s">
        <v>128</v>
      </c>
      <c r="E1453" s="70" t="s">
        <v>213</v>
      </c>
      <c r="F1453" s="72">
        <v>16000000</v>
      </c>
    </row>
    <row r="1454" spans="1:6" x14ac:dyDescent="0.25">
      <c r="A1454" s="67" t="s">
        <v>1647</v>
      </c>
      <c r="B1454" s="70" t="s">
        <v>1606</v>
      </c>
      <c r="C1454" s="71" t="s">
        <v>1633</v>
      </c>
      <c r="D1454" s="71" t="s">
        <v>367</v>
      </c>
      <c r="E1454" s="70" t="s">
        <v>109</v>
      </c>
      <c r="F1454" s="72">
        <v>27680000</v>
      </c>
    </row>
    <row r="1455" spans="1:6" x14ac:dyDescent="0.25">
      <c r="A1455" s="67" t="s">
        <v>1648</v>
      </c>
      <c r="B1455" s="70" t="s">
        <v>1606</v>
      </c>
      <c r="C1455" s="71" t="s">
        <v>1633</v>
      </c>
      <c r="D1455" s="71" t="s">
        <v>820</v>
      </c>
      <c r="E1455" s="70" t="s">
        <v>109</v>
      </c>
      <c r="F1455" s="72">
        <v>25620000</v>
      </c>
    </row>
    <row r="1456" spans="1:6" x14ac:dyDescent="0.25">
      <c r="A1456" s="67" t="s">
        <v>1649</v>
      </c>
      <c r="B1456" s="70" t="s">
        <v>1606</v>
      </c>
      <c r="C1456" s="71" t="s">
        <v>1633</v>
      </c>
      <c r="D1456" s="71" t="s">
        <v>26</v>
      </c>
      <c r="E1456" s="70" t="s">
        <v>109</v>
      </c>
      <c r="F1456" s="72">
        <v>19360000</v>
      </c>
    </row>
    <row r="1457" spans="1:6" x14ac:dyDescent="0.25">
      <c r="A1457" s="67" t="s">
        <v>1650</v>
      </c>
      <c r="B1457" s="70" t="s">
        <v>1606</v>
      </c>
      <c r="C1457" s="71" t="s">
        <v>1633</v>
      </c>
      <c r="D1457" s="71" t="s">
        <v>133</v>
      </c>
      <c r="E1457" s="70" t="s">
        <v>153</v>
      </c>
      <c r="F1457" s="72">
        <v>25810000</v>
      </c>
    </row>
    <row r="1458" spans="1:6" x14ac:dyDescent="0.25">
      <c r="A1458" s="67" t="s">
        <v>1651</v>
      </c>
      <c r="B1458" s="70" t="s">
        <v>1606</v>
      </c>
      <c r="C1458" s="71" t="s">
        <v>1633</v>
      </c>
      <c r="D1458" s="71" t="s">
        <v>26</v>
      </c>
      <c r="E1458" s="70" t="s">
        <v>153</v>
      </c>
      <c r="F1458" s="72">
        <v>25030000</v>
      </c>
    </row>
    <row r="1459" spans="1:6" x14ac:dyDescent="0.25">
      <c r="A1459" s="67" t="s">
        <v>1652</v>
      </c>
      <c r="B1459" s="70" t="s">
        <v>1606</v>
      </c>
      <c r="C1459" s="71" t="s">
        <v>1633</v>
      </c>
      <c r="D1459" s="71" t="s">
        <v>133</v>
      </c>
      <c r="E1459" s="70" t="s">
        <v>116</v>
      </c>
      <c r="F1459" s="72">
        <v>9120000</v>
      </c>
    </row>
    <row r="1460" spans="1:6" x14ac:dyDescent="0.25">
      <c r="A1460" s="67" t="s">
        <v>1653</v>
      </c>
      <c r="B1460" s="70" t="s">
        <v>1606</v>
      </c>
      <c r="C1460" s="71" t="s">
        <v>1633</v>
      </c>
      <c r="D1460" s="71" t="s">
        <v>26</v>
      </c>
      <c r="E1460" s="70" t="s">
        <v>116</v>
      </c>
      <c r="F1460" s="72">
        <v>22340000</v>
      </c>
    </row>
    <row r="1461" spans="1:6" x14ac:dyDescent="0.25">
      <c r="A1461" s="67" t="s">
        <v>1654</v>
      </c>
      <c r="B1461" s="70" t="s">
        <v>1606</v>
      </c>
      <c r="C1461" s="71" t="s">
        <v>1633</v>
      </c>
      <c r="D1461" s="71" t="s">
        <v>16</v>
      </c>
      <c r="E1461" s="70" t="s">
        <v>122</v>
      </c>
      <c r="F1461" s="72">
        <v>23760000</v>
      </c>
    </row>
    <row r="1462" spans="1:6" x14ac:dyDescent="0.25">
      <c r="A1462" s="67" t="s">
        <v>1655</v>
      </c>
      <c r="B1462" s="70" t="s">
        <v>1606</v>
      </c>
      <c r="C1462" s="71" t="s">
        <v>1633</v>
      </c>
      <c r="D1462" s="71" t="s">
        <v>299</v>
      </c>
      <c r="E1462" s="70" t="s">
        <v>122</v>
      </c>
      <c r="F1462" s="72">
        <v>19060000</v>
      </c>
    </row>
    <row r="1463" spans="1:6" x14ac:dyDescent="0.25">
      <c r="A1463" s="67" t="s">
        <v>1656</v>
      </c>
      <c r="B1463" s="70" t="s">
        <v>1606</v>
      </c>
      <c r="C1463" s="71" t="s">
        <v>1633</v>
      </c>
      <c r="D1463" s="71" t="s">
        <v>101</v>
      </c>
      <c r="E1463" s="70" t="s">
        <v>122</v>
      </c>
      <c r="F1463" s="72">
        <v>19060000</v>
      </c>
    </row>
    <row r="1464" spans="1:6" x14ac:dyDescent="0.25">
      <c r="A1464" s="67" t="s">
        <v>1657</v>
      </c>
      <c r="B1464" s="70" t="s">
        <v>1606</v>
      </c>
      <c r="C1464" s="71" t="s">
        <v>1633</v>
      </c>
      <c r="D1464" s="71" t="s">
        <v>831</v>
      </c>
      <c r="E1464" s="70" t="s">
        <v>122</v>
      </c>
      <c r="F1464" s="72">
        <v>21830000</v>
      </c>
    </row>
    <row r="1465" spans="1:6" x14ac:dyDescent="0.25">
      <c r="A1465" s="67" t="s">
        <v>1658</v>
      </c>
      <c r="B1465" s="70" t="s">
        <v>1606</v>
      </c>
      <c r="C1465" s="71" t="s">
        <v>1633</v>
      </c>
      <c r="D1465" s="71" t="s">
        <v>26</v>
      </c>
      <c r="E1465" s="70" t="s">
        <v>122</v>
      </c>
      <c r="F1465" s="72">
        <v>19090000</v>
      </c>
    </row>
    <row r="1466" spans="1:6" x14ac:dyDescent="0.25">
      <c r="A1466" s="67" t="s">
        <v>1659</v>
      </c>
      <c r="B1466" s="70" t="s">
        <v>1606</v>
      </c>
      <c r="C1466" s="71" t="s">
        <v>1633</v>
      </c>
      <c r="D1466" s="71" t="s">
        <v>26</v>
      </c>
      <c r="E1466" s="70" t="s">
        <v>122</v>
      </c>
      <c r="F1466" s="72">
        <v>17190000</v>
      </c>
    </row>
    <row r="1467" spans="1:6" x14ac:dyDescent="0.25">
      <c r="A1467" s="67" t="s">
        <v>1660</v>
      </c>
      <c r="B1467" s="70" t="s">
        <v>1606</v>
      </c>
      <c r="C1467" s="71" t="s">
        <v>1633</v>
      </c>
      <c r="D1467" s="71" t="s">
        <v>26</v>
      </c>
      <c r="E1467" s="70" t="s">
        <v>122</v>
      </c>
      <c r="F1467" s="72">
        <v>11310000</v>
      </c>
    </row>
    <row r="1468" spans="1:6" x14ac:dyDescent="0.25">
      <c r="A1468" s="67" t="s">
        <v>1661</v>
      </c>
      <c r="B1468" s="70" t="s">
        <v>1606</v>
      </c>
      <c r="C1468" s="71" t="s">
        <v>1633</v>
      </c>
      <c r="D1468" s="71" t="s">
        <v>9</v>
      </c>
      <c r="E1468" s="70" t="s">
        <v>131</v>
      </c>
      <c r="F1468" s="72">
        <v>35980000</v>
      </c>
    </row>
    <row r="1469" spans="1:6" x14ac:dyDescent="0.25">
      <c r="A1469" s="67" t="s">
        <v>1662</v>
      </c>
      <c r="B1469" s="70" t="s">
        <v>1606</v>
      </c>
      <c r="C1469" s="71" t="s">
        <v>1633</v>
      </c>
      <c r="D1469" s="71" t="s">
        <v>26</v>
      </c>
      <c r="E1469" s="70" t="s">
        <v>131</v>
      </c>
      <c r="F1469" s="72">
        <v>26160000</v>
      </c>
    </row>
    <row r="1470" spans="1:6" x14ac:dyDescent="0.25">
      <c r="A1470" s="67" t="s">
        <v>1663</v>
      </c>
      <c r="B1470" s="70" t="s">
        <v>1606</v>
      </c>
      <c r="C1470" s="71" t="s">
        <v>1633</v>
      </c>
      <c r="D1470" s="71" t="s">
        <v>26</v>
      </c>
      <c r="E1470" s="70" t="s">
        <v>131</v>
      </c>
      <c r="F1470" s="72">
        <v>33340000</v>
      </c>
    </row>
    <row r="1471" spans="1:6" x14ac:dyDescent="0.25">
      <c r="A1471" s="67" t="s">
        <v>1664</v>
      </c>
      <c r="B1471" s="70" t="s">
        <v>1606</v>
      </c>
      <c r="C1471" s="71" t="s">
        <v>1665</v>
      </c>
      <c r="D1471" s="71" t="s">
        <v>577</v>
      </c>
      <c r="E1471" s="70" t="s">
        <v>96</v>
      </c>
      <c r="F1471" s="72">
        <v>17390000</v>
      </c>
    </row>
    <row r="1472" spans="1:6" x14ac:dyDescent="0.25">
      <c r="A1472" s="67" t="s">
        <v>1666</v>
      </c>
      <c r="B1472" s="70" t="s">
        <v>1606</v>
      </c>
      <c r="C1472" s="71" t="s">
        <v>1665</v>
      </c>
      <c r="D1472" s="71" t="s">
        <v>367</v>
      </c>
      <c r="E1472" s="70" t="s">
        <v>96</v>
      </c>
      <c r="F1472" s="72">
        <v>25100000</v>
      </c>
    </row>
    <row r="1473" spans="1:6" x14ac:dyDescent="0.25">
      <c r="A1473" s="67" t="s">
        <v>1667</v>
      </c>
      <c r="B1473" s="70" t="s">
        <v>1606</v>
      </c>
      <c r="C1473" s="71" t="s">
        <v>1665</v>
      </c>
      <c r="D1473" s="71" t="s">
        <v>18</v>
      </c>
      <c r="E1473" s="70" t="s">
        <v>96</v>
      </c>
      <c r="F1473" s="72">
        <v>20100000</v>
      </c>
    </row>
    <row r="1474" spans="1:6" x14ac:dyDescent="0.25">
      <c r="A1474" s="67" t="s">
        <v>1668</v>
      </c>
      <c r="B1474" s="70" t="s">
        <v>1606</v>
      </c>
      <c r="C1474" s="71" t="s">
        <v>1665</v>
      </c>
      <c r="D1474" s="71" t="s">
        <v>246</v>
      </c>
      <c r="E1474" s="70" t="s">
        <v>96</v>
      </c>
      <c r="F1474" s="72">
        <v>21630000</v>
      </c>
    </row>
    <row r="1475" spans="1:6" x14ac:dyDescent="0.25">
      <c r="A1475" s="67" t="s">
        <v>1669</v>
      </c>
      <c r="B1475" s="70" t="s">
        <v>1606</v>
      </c>
      <c r="C1475" s="71" t="s">
        <v>1665</v>
      </c>
      <c r="D1475" s="71" t="s">
        <v>489</v>
      </c>
      <c r="E1475" s="70" t="s">
        <v>96</v>
      </c>
      <c r="F1475" s="72">
        <v>22640000</v>
      </c>
    </row>
    <row r="1476" spans="1:6" x14ac:dyDescent="0.25">
      <c r="A1476" s="67" t="s">
        <v>1670</v>
      </c>
      <c r="B1476" s="70" t="s">
        <v>1606</v>
      </c>
      <c r="C1476" s="71" t="s">
        <v>1665</v>
      </c>
      <c r="D1476" s="71" t="s">
        <v>25</v>
      </c>
      <c r="E1476" s="70" t="s">
        <v>96</v>
      </c>
      <c r="F1476" s="72">
        <v>15280000</v>
      </c>
    </row>
    <row r="1477" spans="1:6" x14ac:dyDescent="0.25">
      <c r="A1477" s="67" t="s">
        <v>1671</v>
      </c>
      <c r="B1477" s="70" t="s">
        <v>1606</v>
      </c>
      <c r="C1477" s="71" t="s">
        <v>1665</v>
      </c>
      <c r="D1477" s="71" t="s">
        <v>230</v>
      </c>
      <c r="E1477" s="70" t="s">
        <v>96</v>
      </c>
      <c r="F1477" s="72">
        <v>24630000</v>
      </c>
    </row>
    <row r="1478" spans="1:6" x14ac:dyDescent="0.25">
      <c r="A1478" s="67" t="s">
        <v>1672</v>
      </c>
      <c r="B1478" s="70" t="s">
        <v>1606</v>
      </c>
      <c r="C1478" s="71" t="s">
        <v>1665</v>
      </c>
      <c r="D1478" s="71" t="s">
        <v>26</v>
      </c>
      <c r="E1478" s="70" t="s">
        <v>96</v>
      </c>
      <c r="F1478" s="72">
        <v>11020000</v>
      </c>
    </row>
    <row r="1479" spans="1:6" x14ac:dyDescent="0.25">
      <c r="A1479" s="67" t="s">
        <v>1673</v>
      </c>
      <c r="B1479" s="70" t="s">
        <v>1606</v>
      </c>
      <c r="C1479" s="71" t="s">
        <v>1665</v>
      </c>
      <c r="D1479" s="71" t="s">
        <v>26</v>
      </c>
      <c r="E1479" s="70" t="s">
        <v>96</v>
      </c>
      <c r="F1479" s="72">
        <v>14680000</v>
      </c>
    </row>
    <row r="1480" spans="1:6" x14ac:dyDescent="0.25">
      <c r="A1480" s="67" t="s">
        <v>1674</v>
      </c>
      <c r="B1480" s="70" t="s">
        <v>1606</v>
      </c>
      <c r="C1480" s="71" t="s">
        <v>1665</v>
      </c>
      <c r="D1480" s="71" t="s">
        <v>21</v>
      </c>
      <c r="E1480" s="70" t="s">
        <v>109</v>
      </c>
      <c r="F1480" s="72">
        <v>26460000</v>
      </c>
    </row>
    <row r="1481" spans="1:6" x14ac:dyDescent="0.25">
      <c r="A1481" s="67" t="s">
        <v>1675</v>
      </c>
      <c r="B1481" s="70" t="s">
        <v>1606</v>
      </c>
      <c r="C1481" s="71" t="s">
        <v>1665</v>
      </c>
      <c r="D1481" s="71" t="s">
        <v>22</v>
      </c>
      <c r="E1481" s="70" t="s">
        <v>109</v>
      </c>
      <c r="F1481" s="72">
        <v>27750000</v>
      </c>
    </row>
    <row r="1482" spans="1:6" x14ac:dyDescent="0.25">
      <c r="A1482" s="67" t="s">
        <v>1676</v>
      </c>
      <c r="B1482" s="70" t="s">
        <v>1606</v>
      </c>
      <c r="C1482" s="71" t="s">
        <v>1665</v>
      </c>
      <c r="D1482" s="71" t="s">
        <v>26</v>
      </c>
      <c r="E1482" s="70" t="s">
        <v>109</v>
      </c>
      <c r="F1482" s="72">
        <v>24240000</v>
      </c>
    </row>
    <row r="1483" spans="1:6" x14ac:dyDescent="0.25">
      <c r="A1483" s="67" t="s">
        <v>1677</v>
      </c>
      <c r="B1483" s="70" t="s">
        <v>1606</v>
      </c>
      <c r="C1483" s="71" t="s">
        <v>1665</v>
      </c>
      <c r="D1483" s="71" t="s">
        <v>27</v>
      </c>
      <c r="E1483" s="70" t="s">
        <v>109</v>
      </c>
      <c r="F1483" s="72">
        <v>26880000</v>
      </c>
    </row>
    <row r="1484" spans="1:6" x14ac:dyDescent="0.25">
      <c r="A1484" s="67" t="s">
        <v>1678</v>
      </c>
      <c r="B1484" s="70" t="s">
        <v>1606</v>
      </c>
      <c r="C1484" s="71" t="s">
        <v>1665</v>
      </c>
      <c r="D1484" s="71" t="s">
        <v>15</v>
      </c>
      <c r="E1484" s="70" t="s">
        <v>153</v>
      </c>
      <c r="F1484" s="72">
        <v>35610000</v>
      </c>
    </row>
    <row r="1485" spans="1:6" x14ac:dyDescent="0.25">
      <c r="A1485" s="67" t="s">
        <v>1679</v>
      </c>
      <c r="B1485" s="70" t="s">
        <v>1606</v>
      </c>
      <c r="C1485" s="71" t="s">
        <v>1665</v>
      </c>
      <c r="D1485" s="71" t="s">
        <v>111</v>
      </c>
      <c r="E1485" s="70" t="s">
        <v>153</v>
      </c>
      <c r="F1485" s="72">
        <v>26880000</v>
      </c>
    </row>
    <row r="1486" spans="1:6" x14ac:dyDescent="0.25">
      <c r="A1486" s="67" t="s">
        <v>1680</v>
      </c>
      <c r="B1486" s="70" t="s">
        <v>1606</v>
      </c>
      <c r="C1486" s="71" t="s">
        <v>1665</v>
      </c>
      <c r="D1486" s="71" t="s">
        <v>21</v>
      </c>
      <c r="E1486" s="70" t="s">
        <v>153</v>
      </c>
      <c r="F1486" s="72">
        <v>25010000</v>
      </c>
    </row>
    <row r="1487" spans="1:6" x14ac:dyDescent="0.25">
      <c r="A1487" s="67" t="s">
        <v>1681</v>
      </c>
      <c r="B1487" s="70" t="s">
        <v>1606</v>
      </c>
      <c r="C1487" s="71" t="s">
        <v>1665</v>
      </c>
      <c r="D1487" s="71" t="s">
        <v>26</v>
      </c>
      <c r="E1487" s="70" t="s">
        <v>153</v>
      </c>
      <c r="F1487" s="72">
        <v>36630000</v>
      </c>
    </row>
    <row r="1488" spans="1:6" x14ac:dyDescent="0.25">
      <c r="A1488" s="67" t="s">
        <v>1682</v>
      </c>
      <c r="B1488" s="70" t="s">
        <v>1606</v>
      </c>
      <c r="C1488" s="71" t="s">
        <v>1665</v>
      </c>
      <c r="D1488" s="71" t="s">
        <v>26</v>
      </c>
      <c r="E1488" s="70" t="s">
        <v>116</v>
      </c>
      <c r="F1488" s="72">
        <v>16460000</v>
      </c>
    </row>
    <row r="1489" spans="1:6" x14ac:dyDescent="0.25">
      <c r="A1489" s="67" t="s">
        <v>1683</v>
      </c>
      <c r="B1489" s="70" t="s">
        <v>1606</v>
      </c>
      <c r="C1489" s="71" t="s">
        <v>1665</v>
      </c>
      <c r="D1489" s="71" t="s">
        <v>128</v>
      </c>
      <c r="E1489" s="70" t="s">
        <v>116</v>
      </c>
      <c r="F1489" s="72">
        <v>12960000</v>
      </c>
    </row>
    <row r="1490" spans="1:6" x14ac:dyDescent="0.25">
      <c r="A1490" s="67" t="s">
        <v>1684</v>
      </c>
      <c r="B1490" s="70" t="s">
        <v>1606</v>
      </c>
      <c r="C1490" s="71" t="s">
        <v>1665</v>
      </c>
      <c r="D1490" s="71" t="s">
        <v>85</v>
      </c>
      <c r="E1490" s="70" t="s">
        <v>122</v>
      </c>
      <c r="F1490" s="72">
        <v>29850000</v>
      </c>
    </row>
    <row r="1491" spans="1:6" x14ac:dyDescent="0.25">
      <c r="A1491" s="67" t="s">
        <v>1594</v>
      </c>
      <c r="B1491" s="70" t="s">
        <v>1606</v>
      </c>
      <c r="C1491" s="71" t="s">
        <v>1665</v>
      </c>
      <c r="D1491" s="71" t="s">
        <v>15</v>
      </c>
      <c r="E1491" s="70" t="s">
        <v>122</v>
      </c>
      <c r="F1491" s="72">
        <v>9090000</v>
      </c>
    </row>
    <row r="1492" spans="1:6" x14ac:dyDescent="0.25">
      <c r="A1492" s="67" t="s">
        <v>1685</v>
      </c>
      <c r="B1492" s="70" t="s">
        <v>1606</v>
      </c>
      <c r="C1492" s="71" t="s">
        <v>1665</v>
      </c>
      <c r="D1492" s="71" t="s">
        <v>82</v>
      </c>
      <c r="E1492" s="70" t="s">
        <v>122</v>
      </c>
      <c r="F1492" s="72">
        <v>18260000</v>
      </c>
    </row>
    <row r="1493" spans="1:6" x14ac:dyDescent="0.25">
      <c r="A1493" s="67" t="s">
        <v>1686</v>
      </c>
      <c r="B1493" s="70" t="s">
        <v>1606</v>
      </c>
      <c r="C1493" s="71" t="s">
        <v>1665</v>
      </c>
      <c r="D1493" s="71" t="s">
        <v>133</v>
      </c>
      <c r="E1493" s="70" t="s">
        <v>122</v>
      </c>
      <c r="F1493" s="72">
        <v>24600000</v>
      </c>
    </row>
    <row r="1494" spans="1:6" x14ac:dyDescent="0.25">
      <c r="A1494" s="67" t="s">
        <v>1687</v>
      </c>
      <c r="B1494" s="70" t="s">
        <v>1606</v>
      </c>
      <c r="C1494" s="71" t="s">
        <v>1665</v>
      </c>
      <c r="D1494" s="71" t="s">
        <v>21</v>
      </c>
      <c r="E1494" s="70" t="s">
        <v>122</v>
      </c>
      <c r="F1494" s="72">
        <v>29820000</v>
      </c>
    </row>
    <row r="1495" spans="1:6" x14ac:dyDescent="0.25">
      <c r="A1495" s="67" t="s">
        <v>1688</v>
      </c>
      <c r="B1495" s="70" t="s">
        <v>1606</v>
      </c>
      <c r="C1495" s="71" t="s">
        <v>1665</v>
      </c>
      <c r="D1495" s="71" t="s">
        <v>22</v>
      </c>
      <c r="E1495" s="70" t="s">
        <v>122</v>
      </c>
      <c r="F1495" s="72">
        <v>22510000</v>
      </c>
    </row>
    <row r="1496" spans="1:6" x14ac:dyDescent="0.25">
      <c r="A1496" s="67" t="s">
        <v>1689</v>
      </c>
      <c r="B1496" s="70" t="s">
        <v>1606</v>
      </c>
      <c r="C1496" s="71" t="s">
        <v>1690</v>
      </c>
      <c r="D1496" s="71" t="s">
        <v>10</v>
      </c>
      <c r="E1496" s="70" t="s">
        <v>96</v>
      </c>
      <c r="F1496" s="72">
        <v>24140000</v>
      </c>
    </row>
    <row r="1497" spans="1:6" x14ac:dyDescent="0.25">
      <c r="A1497" s="67" t="s">
        <v>1691</v>
      </c>
      <c r="B1497" s="70" t="s">
        <v>1606</v>
      </c>
      <c r="C1497" s="71" t="s">
        <v>1690</v>
      </c>
      <c r="D1497" s="71" t="s">
        <v>133</v>
      </c>
      <c r="E1497" s="70" t="s">
        <v>96</v>
      </c>
      <c r="F1497" s="72">
        <v>18310000</v>
      </c>
    </row>
    <row r="1498" spans="1:6" x14ac:dyDescent="0.25">
      <c r="A1498" s="67" t="s">
        <v>1692</v>
      </c>
      <c r="B1498" s="70" t="s">
        <v>1606</v>
      </c>
      <c r="C1498" s="71" t="s">
        <v>1690</v>
      </c>
      <c r="D1498" s="71" t="s">
        <v>133</v>
      </c>
      <c r="E1498" s="70" t="s">
        <v>96</v>
      </c>
      <c r="F1498" s="72">
        <v>14050000</v>
      </c>
    </row>
    <row r="1499" spans="1:6" x14ac:dyDescent="0.25">
      <c r="A1499" s="67" t="s">
        <v>1693</v>
      </c>
      <c r="B1499" s="70" t="s">
        <v>1606</v>
      </c>
      <c r="C1499" s="71" t="s">
        <v>1690</v>
      </c>
      <c r="D1499" s="71" t="s">
        <v>26</v>
      </c>
      <c r="E1499" s="70" t="s">
        <v>96</v>
      </c>
      <c r="F1499" s="72">
        <v>5480000</v>
      </c>
    </row>
    <row r="1500" spans="1:6" x14ac:dyDescent="0.25">
      <c r="A1500" s="67" t="s">
        <v>1694</v>
      </c>
      <c r="B1500" s="70" t="s">
        <v>1606</v>
      </c>
      <c r="C1500" s="71" t="s">
        <v>1690</v>
      </c>
      <c r="D1500" s="71" t="s">
        <v>26</v>
      </c>
      <c r="E1500" s="70" t="s">
        <v>96</v>
      </c>
      <c r="F1500" s="72">
        <v>12060000</v>
      </c>
    </row>
    <row r="1501" spans="1:6" x14ac:dyDescent="0.25">
      <c r="A1501" s="67" t="s">
        <v>1695</v>
      </c>
      <c r="B1501" s="70" t="s">
        <v>1606</v>
      </c>
      <c r="C1501" s="71" t="s">
        <v>1690</v>
      </c>
      <c r="D1501" s="71" t="s">
        <v>26</v>
      </c>
      <c r="E1501" s="70" t="s">
        <v>96</v>
      </c>
      <c r="F1501" s="72">
        <v>17640000</v>
      </c>
    </row>
    <row r="1502" spans="1:6" x14ac:dyDescent="0.25">
      <c r="A1502" s="67" t="s">
        <v>1696</v>
      </c>
      <c r="B1502" s="70" t="s">
        <v>1606</v>
      </c>
      <c r="C1502" s="71" t="s">
        <v>1690</v>
      </c>
      <c r="D1502" s="71" t="s">
        <v>26</v>
      </c>
      <c r="E1502" s="70" t="s">
        <v>96</v>
      </c>
      <c r="F1502" s="72">
        <v>16140000</v>
      </c>
    </row>
    <row r="1503" spans="1:6" x14ac:dyDescent="0.25">
      <c r="A1503" s="67" t="s">
        <v>1697</v>
      </c>
      <c r="B1503" s="70" t="s">
        <v>1606</v>
      </c>
      <c r="C1503" s="71" t="s">
        <v>1690</v>
      </c>
      <c r="D1503" s="71" t="s">
        <v>26</v>
      </c>
      <c r="E1503" s="70" t="s">
        <v>96</v>
      </c>
      <c r="F1503" s="72">
        <v>16770000</v>
      </c>
    </row>
    <row r="1504" spans="1:6" x14ac:dyDescent="0.25">
      <c r="A1504" s="67" t="s">
        <v>1698</v>
      </c>
      <c r="B1504" s="70" t="s">
        <v>1606</v>
      </c>
      <c r="C1504" s="71" t="s">
        <v>1690</v>
      </c>
      <c r="D1504" s="71" t="s">
        <v>86</v>
      </c>
      <c r="E1504" s="70" t="s">
        <v>96</v>
      </c>
      <c r="F1504" s="72">
        <v>24280000</v>
      </c>
    </row>
    <row r="1505" spans="1:6" x14ac:dyDescent="0.25">
      <c r="A1505" s="67" t="s">
        <v>1699</v>
      </c>
      <c r="B1505" s="70" t="s">
        <v>1606</v>
      </c>
      <c r="C1505" s="71" t="s">
        <v>1690</v>
      </c>
      <c r="D1505" s="71" t="s">
        <v>128</v>
      </c>
      <c r="E1505" s="70" t="s">
        <v>96</v>
      </c>
      <c r="F1505" s="72">
        <v>15870000</v>
      </c>
    </row>
    <row r="1506" spans="1:6" x14ac:dyDescent="0.25">
      <c r="A1506" s="67" t="s">
        <v>1700</v>
      </c>
      <c r="B1506" s="70" t="s">
        <v>1606</v>
      </c>
      <c r="C1506" s="71" t="s">
        <v>1690</v>
      </c>
      <c r="D1506" s="71" t="s">
        <v>18</v>
      </c>
      <c r="E1506" s="70" t="s">
        <v>109</v>
      </c>
      <c r="F1506" s="72">
        <v>29110000</v>
      </c>
    </row>
    <row r="1507" spans="1:6" x14ac:dyDescent="0.25">
      <c r="A1507" s="67" t="s">
        <v>1701</v>
      </c>
      <c r="B1507" s="70" t="s">
        <v>1606</v>
      </c>
      <c r="C1507" s="71" t="s">
        <v>1690</v>
      </c>
      <c r="D1507" s="71" t="s">
        <v>99</v>
      </c>
      <c r="E1507" s="70" t="s">
        <v>109</v>
      </c>
      <c r="F1507" s="72">
        <v>35190000</v>
      </c>
    </row>
    <row r="1508" spans="1:6" x14ac:dyDescent="0.25">
      <c r="A1508" s="67" t="s">
        <v>1702</v>
      </c>
      <c r="B1508" s="70" t="s">
        <v>1606</v>
      </c>
      <c r="C1508" s="71" t="s">
        <v>1690</v>
      </c>
      <c r="D1508" s="71" t="s">
        <v>246</v>
      </c>
      <c r="E1508" s="70" t="s">
        <v>109</v>
      </c>
      <c r="F1508" s="72">
        <v>12250000</v>
      </c>
    </row>
    <row r="1509" spans="1:6" x14ac:dyDescent="0.25">
      <c r="A1509" s="67" t="s">
        <v>1703</v>
      </c>
      <c r="B1509" s="70" t="s">
        <v>1606</v>
      </c>
      <c r="C1509" s="71" t="s">
        <v>1690</v>
      </c>
      <c r="D1509" s="71" t="s">
        <v>26</v>
      </c>
      <c r="E1509" s="70" t="s">
        <v>109</v>
      </c>
      <c r="F1509" s="72">
        <v>28610000</v>
      </c>
    </row>
    <row r="1510" spans="1:6" x14ac:dyDescent="0.25">
      <c r="A1510" s="67" t="s">
        <v>1704</v>
      </c>
      <c r="B1510" s="70" t="s">
        <v>1606</v>
      </c>
      <c r="C1510" s="71" t="s">
        <v>1690</v>
      </c>
      <c r="D1510" s="71" t="s">
        <v>26</v>
      </c>
      <c r="E1510" s="70" t="s">
        <v>109</v>
      </c>
      <c r="F1510" s="72">
        <v>14180000</v>
      </c>
    </row>
    <row r="1511" spans="1:6" x14ac:dyDescent="0.25">
      <c r="A1511" s="67" t="s">
        <v>1705</v>
      </c>
      <c r="B1511" s="70" t="s">
        <v>1606</v>
      </c>
      <c r="C1511" s="71" t="s">
        <v>1690</v>
      </c>
      <c r="D1511" s="71" t="s">
        <v>99</v>
      </c>
      <c r="E1511" s="70" t="s">
        <v>153</v>
      </c>
      <c r="F1511" s="72">
        <v>36870000</v>
      </c>
    </row>
    <row r="1512" spans="1:6" x14ac:dyDescent="0.25">
      <c r="A1512" s="67" t="s">
        <v>1706</v>
      </c>
      <c r="B1512" s="70" t="s">
        <v>1606</v>
      </c>
      <c r="C1512" s="71" t="s">
        <v>1690</v>
      </c>
      <c r="D1512" s="71" t="s">
        <v>133</v>
      </c>
      <c r="E1512" s="70" t="s">
        <v>153</v>
      </c>
      <c r="F1512" s="72">
        <v>18630000</v>
      </c>
    </row>
    <row r="1513" spans="1:6" x14ac:dyDescent="0.25">
      <c r="A1513" s="67" t="s">
        <v>1707</v>
      </c>
      <c r="B1513" s="70" t="s">
        <v>1606</v>
      </c>
      <c r="C1513" s="71" t="s">
        <v>1690</v>
      </c>
      <c r="D1513" s="71" t="s">
        <v>22</v>
      </c>
      <c r="E1513" s="70" t="s">
        <v>116</v>
      </c>
      <c r="F1513" s="72">
        <v>16820000</v>
      </c>
    </row>
    <row r="1514" spans="1:6" x14ac:dyDescent="0.25">
      <c r="A1514" s="67" t="s">
        <v>1708</v>
      </c>
      <c r="B1514" s="70" t="s">
        <v>1606</v>
      </c>
      <c r="C1514" s="71" t="s">
        <v>1690</v>
      </c>
      <c r="D1514" s="71" t="s">
        <v>26</v>
      </c>
      <c r="E1514" s="70" t="s">
        <v>116</v>
      </c>
      <c r="F1514" s="72">
        <v>8060000</v>
      </c>
    </row>
    <row r="1515" spans="1:6" x14ac:dyDescent="0.25">
      <c r="A1515" s="67" t="s">
        <v>1709</v>
      </c>
      <c r="B1515" s="70" t="s">
        <v>1606</v>
      </c>
      <c r="C1515" s="71" t="s">
        <v>1690</v>
      </c>
      <c r="D1515" s="71" t="s">
        <v>26</v>
      </c>
      <c r="E1515" s="70" t="s">
        <v>116</v>
      </c>
      <c r="F1515" s="72">
        <v>14440000</v>
      </c>
    </row>
    <row r="1516" spans="1:6" x14ac:dyDescent="0.25">
      <c r="A1516" s="67" t="s">
        <v>1710</v>
      </c>
      <c r="B1516" s="70" t="s">
        <v>1606</v>
      </c>
      <c r="C1516" s="71" t="s">
        <v>1690</v>
      </c>
      <c r="D1516" s="71" t="s">
        <v>12</v>
      </c>
      <c r="E1516" s="70" t="s">
        <v>122</v>
      </c>
      <c r="F1516" s="72">
        <v>26400000</v>
      </c>
    </row>
    <row r="1517" spans="1:6" x14ac:dyDescent="0.25">
      <c r="A1517" s="67" t="s">
        <v>1711</v>
      </c>
      <c r="B1517" s="70" t="s">
        <v>1606</v>
      </c>
      <c r="C1517" s="71" t="s">
        <v>1690</v>
      </c>
      <c r="D1517" s="71" t="s">
        <v>13</v>
      </c>
      <c r="E1517" s="70" t="s">
        <v>122</v>
      </c>
      <c r="F1517" s="72">
        <v>15730000</v>
      </c>
    </row>
    <row r="1518" spans="1:6" x14ac:dyDescent="0.25">
      <c r="A1518" s="67" t="s">
        <v>1712</v>
      </c>
      <c r="B1518" s="70" t="s">
        <v>1606</v>
      </c>
      <c r="C1518" s="71" t="s">
        <v>1690</v>
      </c>
      <c r="D1518" s="71" t="s">
        <v>13</v>
      </c>
      <c r="E1518" s="70" t="s">
        <v>122</v>
      </c>
      <c r="F1518" s="72">
        <v>19520000</v>
      </c>
    </row>
    <row r="1519" spans="1:6" x14ac:dyDescent="0.25">
      <c r="A1519" s="67" t="s">
        <v>1713</v>
      </c>
      <c r="B1519" s="70" t="s">
        <v>1606</v>
      </c>
      <c r="C1519" s="71" t="s">
        <v>1690</v>
      </c>
      <c r="D1519" s="71" t="s">
        <v>15</v>
      </c>
      <c r="E1519" s="70" t="s">
        <v>122</v>
      </c>
      <c r="F1519" s="72">
        <v>24750000</v>
      </c>
    </row>
    <row r="1520" spans="1:6" x14ac:dyDescent="0.25">
      <c r="A1520" s="67" t="s">
        <v>1400</v>
      </c>
      <c r="B1520" s="70" t="s">
        <v>1606</v>
      </c>
      <c r="C1520" s="71" t="s">
        <v>1690</v>
      </c>
      <c r="D1520" s="71" t="s">
        <v>15</v>
      </c>
      <c r="E1520" s="70" t="s">
        <v>122</v>
      </c>
      <c r="F1520" s="72">
        <v>44330000</v>
      </c>
    </row>
    <row r="1521" spans="1:6" x14ac:dyDescent="0.25">
      <c r="A1521" s="67" t="s">
        <v>1714</v>
      </c>
      <c r="B1521" s="70" t="s">
        <v>1606</v>
      </c>
      <c r="C1521" s="71" t="s">
        <v>1690</v>
      </c>
      <c r="D1521" s="71" t="s">
        <v>324</v>
      </c>
      <c r="E1521" s="70" t="s">
        <v>122</v>
      </c>
      <c r="F1521" s="72">
        <v>21890000</v>
      </c>
    </row>
    <row r="1522" spans="1:6" x14ac:dyDescent="0.25">
      <c r="A1522" s="67" t="s">
        <v>1715</v>
      </c>
      <c r="B1522" s="70" t="s">
        <v>1606</v>
      </c>
      <c r="C1522" s="71" t="s">
        <v>1690</v>
      </c>
      <c r="D1522" s="71" t="s">
        <v>26</v>
      </c>
      <c r="E1522" s="70" t="s">
        <v>122</v>
      </c>
      <c r="F1522" s="72">
        <v>27240000</v>
      </c>
    </row>
    <row r="1523" spans="1:6" x14ac:dyDescent="0.25">
      <c r="A1523" s="67" t="s">
        <v>1716</v>
      </c>
      <c r="B1523" s="70" t="s">
        <v>1606</v>
      </c>
      <c r="C1523" s="71" t="s">
        <v>1690</v>
      </c>
      <c r="D1523" s="71" t="s">
        <v>27</v>
      </c>
      <c r="E1523" s="70" t="s">
        <v>122</v>
      </c>
      <c r="F1523" s="72">
        <v>7110000</v>
      </c>
    </row>
    <row r="1524" spans="1:6" x14ac:dyDescent="0.25">
      <c r="A1524" s="67" t="s">
        <v>1717</v>
      </c>
      <c r="B1524" s="70" t="s">
        <v>1606</v>
      </c>
      <c r="C1524" s="71" t="s">
        <v>1690</v>
      </c>
      <c r="D1524" s="71" t="s">
        <v>28</v>
      </c>
      <c r="E1524" s="70" t="s">
        <v>122</v>
      </c>
      <c r="F1524" s="72">
        <v>25090000</v>
      </c>
    </row>
    <row r="1525" spans="1:6" x14ac:dyDescent="0.25">
      <c r="A1525" s="67" t="s">
        <v>1718</v>
      </c>
      <c r="B1525" s="70" t="s">
        <v>1606</v>
      </c>
      <c r="C1525" s="71" t="s">
        <v>1690</v>
      </c>
      <c r="D1525" s="71" t="s">
        <v>26</v>
      </c>
      <c r="E1525" s="70" t="s">
        <v>131</v>
      </c>
      <c r="F1525" s="72">
        <v>30730000</v>
      </c>
    </row>
    <row r="1526" spans="1:6" x14ac:dyDescent="0.25">
      <c r="A1526" s="67" t="s">
        <v>1719</v>
      </c>
      <c r="B1526" s="70" t="s">
        <v>1606</v>
      </c>
      <c r="C1526" s="71" t="s">
        <v>1720</v>
      </c>
      <c r="D1526" s="71" t="s">
        <v>10</v>
      </c>
      <c r="E1526" s="70" t="s">
        <v>96</v>
      </c>
      <c r="F1526" s="72">
        <v>19940000</v>
      </c>
    </row>
    <row r="1527" spans="1:6" x14ac:dyDescent="0.25">
      <c r="A1527" s="67" t="s">
        <v>1721</v>
      </c>
      <c r="B1527" s="70" t="s">
        <v>1606</v>
      </c>
      <c r="C1527" s="71" t="s">
        <v>1720</v>
      </c>
      <c r="D1527" s="71" t="s">
        <v>10</v>
      </c>
      <c r="E1527" s="70" t="s">
        <v>96</v>
      </c>
      <c r="F1527" s="72">
        <v>15500000</v>
      </c>
    </row>
    <row r="1528" spans="1:6" x14ac:dyDescent="0.25">
      <c r="A1528" s="67" t="s">
        <v>1722</v>
      </c>
      <c r="B1528" s="70" t="s">
        <v>1606</v>
      </c>
      <c r="C1528" s="71" t="s">
        <v>1720</v>
      </c>
      <c r="D1528" s="71" t="s">
        <v>367</v>
      </c>
      <c r="E1528" s="70" t="s">
        <v>96</v>
      </c>
      <c r="F1528" s="72">
        <v>8670000</v>
      </c>
    </row>
    <row r="1529" spans="1:6" x14ac:dyDescent="0.25">
      <c r="A1529" s="67" t="s">
        <v>1723</v>
      </c>
      <c r="B1529" s="70" t="s">
        <v>1606</v>
      </c>
      <c r="C1529" s="71" t="s">
        <v>1720</v>
      </c>
      <c r="D1529" s="71" t="s">
        <v>16</v>
      </c>
      <c r="E1529" s="70" t="s">
        <v>96</v>
      </c>
      <c r="F1529" s="72">
        <v>14730000</v>
      </c>
    </row>
    <row r="1530" spans="1:6" x14ac:dyDescent="0.25">
      <c r="A1530" s="67" t="s">
        <v>1634</v>
      </c>
      <c r="B1530" s="70" t="s">
        <v>1606</v>
      </c>
      <c r="C1530" s="71" t="s">
        <v>1720</v>
      </c>
      <c r="D1530" s="71" t="s">
        <v>99</v>
      </c>
      <c r="E1530" s="70" t="s">
        <v>96</v>
      </c>
      <c r="F1530" s="72">
        <v>34180000</v>
      </c>
    </row>
    <row r="1531" spans="1:6" x14ac:dyDescent="0.25">
      <c r="A1531" s="67" t="s">
        <v>1724</v>
      </c>
      <c r="B1531" s="70" t="s">
        <v>1606</v>
      </c>
      <c r="C1531" s="71" t="s">
        <v>1720</v>
      </c>
      <c r="D1531" s="71" t="s">
        <v>133</v>
      </c>
      <c r="E1531" s="70" t="s">
        <v>96</v>
      </c>
      <c r="F1531" s="72">
        <v>20660000</v>
      </c>
    </row>
    <row r="1532" spans="1:6" x14ac:dyDescent="0.25">
      <c r="A1532" s="67" t="s">
        <v>1725</v>
      </c>
      <c r="B1532" s="70" t="s">
        <v>1606</v>
      </c>
      <c r="C1532" s="71" t="s">
        <v>1720</v>
      </c>
      <c r="D1532" s="71" t="s">
        <v>372</v>
      </c>
      <c r="E1532" s="70" t="s">
        <v>96</v>
      </c>
      <c r="F1532" s="72">
        <v>19540000</v>
      </c>
    </row>
    <row r="1533" spans="1:6" x14ac:dyDescent="0.25">
      <c r="A1533" s="67" t="s">
        <v>1726</v>
      </c>
      <c r="B1533" s="70" t="s">
        <v>1606</v>
      </c>
      <c r="C1533" s="71" t="s">
        <v>1720</v>
      </c>
      <c r="D1533" s="71" t="s">
        <v>26</v>
      </c>
      <c r="E1533" s="70" t="s">
        <v>96</v>
      </c>
      <c r="F1533" s="72">
        <v>7510000</v>
      </c>
    </row>
    <row r="1534" spans="1:6" x14ac:dyDescent="0.25">
      <c r="A1534" s="67" t="s">
        <v>1727</v>
      </c>
      <c r="B1534" s="70" t="s">
        <v>1606</v>
      </c>
      <c r="C1534" s="71" t="s">
        <v>1720</v>
      </c>
      <c r="D1534" s="71" t="s">
        <v>26</v>
      </c>
      <c r="E1534" s="70" t="s">
        <v>96</v>
      </c>
      <c r="F1534" s="72">
        <v>8150000</v>
      </c>
    </row>
    <row r="1535" spans="1:6" x14ac:dyDescent="0.25">
      <c r="A1535" s="67" t="s">
        <v>1728</v>
      </c>
      <c r="B1535" s="70" t="s">
        <v>1606</v>
      </c>
      <c r="C1535" s="71" t="s">
        <v>1720</v>
      </c>
      <c r="D1535" s="71" t="s">
        <v>26</v>
      </c>
      <c r="E1535" s="70" t="s">
        <v>96</v>
      </c>
      <c r="F1535" s="72">
        <v>15760000</v>
      </c>
    </row>
    <row r="1536" spans="1:6" x14ac:dyDescent="0.25">
      <c r="A1536" s="67" t="s">
        <v>1729</v>
      </c>
      <c r="B1536" s="70" t="s">
        <v>1606</v>
      </c>
      <c r="C1536" s="71" t="s">
        <v>1720</v>
      </c>
      <c r="D1536" s="71" t="s">
        <v>95</v>
      </c>
      <c r="E1536" s="70" t="s">
        <v>109</v>
      </c>
      <c r="F1536" s="72">
        <v>36400000</v>
      </c>
    </row>
    <row r="1537" spans="1:6" x14ac:dyDescent="0.25">
      <c r="A1537" s="67" t="s">
        <v>1730</v>
      </c>
      <c r="B1537" s="70" t="s">
        <v>1606</v>
      </c>
      <c r="C1537" s="71" t="s">
        <v>1720</v>
      </c>
      <c r="D1537" s="71" t="s">
        <v>99</v>
      </c>
      <c r="E1537" s="70" t="s">
        <v>109</v>
      </c>
      <c r="F1537" s="72">
        <v>32170000</v>
      </c>
    </row>
    <row r="1538" spans="1:6" x14ac:dyDescent="0.25">
      <c r="A1538" s="67" t="s">
        <v>1731</v>
      </c>
      <c r="B1538" s="70" t="s">
        <v>1606</v>
      </c>
      <c r="C1538" s="71" t="s">
        <v>1720</v>
      </c>
      <c r="D1538" s="71" t="s">
        <v>1732</v>
      </c>
      <c r="E1538" s="70" t="s">
        <v>109</v>
      </c>
      <c r="F1538" s="72">
        <v>35820000</v>
      </c>
    </row>
    <row r="1539" spans="1:6" x14ac:dyDescent="0.25">
      <c r="A1539" s="67" t="s">
        <v>1733</v>
      </c>
      <c r="B1539" s="70" t="s">
        <v>1606</v>
      </c>
      <c r="C1539" s="71" t="s">
        <v>1720</v>
      </c>
      <c r="D1539" s="71" t="s">
        <v>26</v>
      </c>
      <c r="E1539" s="70" t="s">
        <v>109</v>
      </c>
      <c r="F1539" s="72">
        <v>34070000</v>
      </c>
    </row>
    <row r="1540" spans="1:6" x14ac:dyDescent="0.25">
      <c r="A1540" s="67" t="s">
        <v>1734</v>
      </c>
      <c r="B1540" s="70" t="s">
        <v>1606</v>
      </c>
      <c r="C1540" s="71" t="s">
        <v>1720</v>
      </c>
      <c r="D1540" s="71" t="s">
        <v>20</v>
      </c>
      <c r="E1540" s="70" t="s">
        <v>153</v>
      </c>
      <c r="F1540" s="72">
        <v>23320000</v>
      </c>
    </row>
    <row r="1541" spans="1:6" x14ac:dyDescent="0.25">
      <c r="A1541" s="67" t="s">
        <v>1735</v>
      </c>
      <c r="B1541" s="70" t="s">
        <v>1606</v>
      </c>
      <c r="C1541" s="71" t="s">
        <v>1720</v>
      </c>
      <c r="D1541" s="71" t="s">
        <v>1732</v>
      </c>
      <c r="E1541" s="70" t="s">
        <v>153</v>
      </c>
      <c r="F1541" s="72">
        <v>26390000</v>
      </c>
    </row>
    <row r="1542" spans="1:6" x14ac:dyDescent="0.25">
      <c r="A1542" s="67" t="s">
        <v>1736</v>
      </c>
      <c r="B1542" s="70" t="s">
        <v>1606</v>
      </c>
      <c r="C1542" s="71" t="s">
        <v>1720</v>
      </c>
      <c r="D1542" s="71" t="s">
        <v>26</v>
      </c>
      <c r="E1542" s="70" t="s">
        <v>153</v>
      </c>
      <c r="F1542" s="72">
        <v>32080000</v>
      </c>
    </row>
    <row r="1543" spans="1:6" x14ac:dyDescent="0.25">
      <c r="A1543" s="67" t="s">
        <v>1737</v>
      </c>
      <c r="B1543" s="70" t="s">
        <v>1606</v>
      </c>
      <c r="C1543" s="71" t="s">
        <v>1720</v>
      </c>
      <c r="D1543" s="71" t="s">
        <v>26</v>
      </c>
      <c r="E1543" s="70" t="s">
        <v>153</v>
      </c>
      <c r="F1543" s="72">
        <v>26840000</v>
      </c>
    </row>
    <row r="1544" spans="1:6" x14ac:dyDescent="0.25">
      <c r="A1544" s="67" t="s">
        <v>1738</v>
      </c>
      <c r="B1544" s="70" t="s">
        <v>1606</v>
      </c>
      <c r="C1544" s="71" t="s">
        <v>1720</v>
      </c>
      <c r="D1544" s="71" t="s">
        <v>133</v>
      </c>
      <c r="E1544" s="70" t="s">
        <v>116</v>
      </c>
      <c r="F1544" s="72">
        <v>8620000</v>
      </c>
    </row>
    <row r="1545" spans="1:6" x14ac:dyDescent="0.25">
      <c r="A1545" s="67" t="s">
        <v>1739</v>
      </c>
      <c r="B1545" s="70" t="s">
        <v>1606</v>
      </c>
      <c r="C1545" s="71" t="s">
        <v>1720</v>
      </c>
      <c r="D1545" s="71" t="s">
        <v>22</v>
      </c>
      <c r="E1545" s="70" t="s">
        <v>116</v>
      </c>
      <c r="F1545" s="72">
        <v>11150000</v>
      </c>
    </row>
    <row r="1546" spans="1:6" x14ac:dyDescent="0.25">
      <c r="A1546" s="67" t="s">
        <v>1740</v>
      </c>
      <c r="B1546" s="70" t="s">
        <v>1606</v>
      </c>
      <c r="C1546" s="71" t="s">
        <v>1720</v>
      </c>
      <c r="D1546" s="71" t="s">
        <v>10</v>
      </c>
      <c r="E1546" s="70" t="s">
        <v>122</v>
      </c>
      <c r="F1546" s="72">
        <v>19650000</v>
      </c>
    </row>
    <row r="1547" spans="1:6" x14ac:dyDescent="0.25">
      <c r="A1547" s="67" t="s">
        <v>1741</v>
      </c>
      <c r="B1547" s="70" t="s">
        <v>1606</v>
      </c>
      <c r="C1547" s="71" t="s">
        <v>1720</v>
      </c>
      <c r="D1547" s="71" t="s">
        <v>11</v>
      </c>
      <c r="E1547" s="70" t="s">
        <v>122</v>
      </c>
      <c r="F1547" s="72">
        <v>12270000</v>
      </c>
    </row>
    <row r="1548" spans="1:6" x14ac:dyDescent="0.25">
      <c r="A1548" s="67" t="s">
        <v>1742</v>
      </c>
      <c r="B1548" s="70" t="s">
        <v>1606</v>
      </c>
      <c r="C1548" s="71" t="s">
        <v>1720</v>
      </c>
      <c r="D1548" s="71" t="s">
        <v>99</v>
      </c>
      <c r="E1548" s="70" t="s">
        <v>122</v>
      </c>
      <c r="F1548" s="72">
        <v>27940000</v>
      </c>
    </row>
    <row r="1549" spans="1:6" x14ac:dyDescent="0.25">
      <c r="A1549" s="67" t="s">
        <v>1743</v>
      </c>
      <c r="B1549" s="70" t="s">
        <v>1606</v>
      </c>
      <c r="C1549" s="71" t="s">
        <v>1720</v>
      </c>
      <c r="D1549" s="71" t="s">
        <v>992</v>
      </c>
      <c r="E1549" s="70" t="s">
        <v>122</v>
      </c>
      <c r="F1549" s="72">
        <v>19290000</v>
      </c>
    </row>
    <row r="1550" spans="1:6" x14ac:dyDescent="0.25">
      <c r="A1550" s="67" t="s">
        <v>1744</v>
      </c>
      <c r="B1550" s="70" t="s">
        <v>1606</v>
      </c>
      <c r="C1550" s="71" t="s">
        <v>1720</v>
      </c>
      <c r="D1550" s="71" t="s">
        <v>24</v>
      </c>
      <c r="E1550" s="70" t="s">
        <v>122</v>
      </c>
      <c r="F1550" s="72">
        <v>31540000</v>
      </c>
    </row>
    <row r="1551" spans="1:6" x14ac:dyDescent="0.25">
      <c r="A1551" s="67" t="s">
        <v>1745</v>
      </c>
      <c r="B1551" s="70" t="s">
        <v>1606</v>
      </c>
      <c r="C1551" s="71" t="s">
        <v>1720</v>
      </c>
      <c r="D1551" s="71" t="s">
        <v>219</v>
      </c>
      <c r="E1551" s="70" t="s">
        <v>122</v>
      </c>
      <c r="F1551" s="72">
        <v>16120000</v>
      </c>
    </row>
    <row r="1552" spans="1:6" x14ac:dyDescent="0.25">
      <c r="A1552" s="67" t="s">
        <v>1746</v>
      </c>
      <c r="B1552" s="70" t="s">
        <v>1606</v>
      </c>
      <c r="C1552" s="71" t="s">
        <v>1720</v>
      </c>
      <c r="D1552" s="71" t="s">
        <v>26</v>
      </c>
      <c r="E1552" s="70" t="s">
        <v>122</v>
      </c>
      <c r="F1552" s="72">
        <v>20930000</v>
      </c>
    </row>
    <row r="1553" spans="1:6" x14ac:dyDescent="0.25">
      <c r="A1553" s="67" t="s">
        <v>1747</v>
      </c>
      <c r="B1553" s="70" t="s">
        <v>1606</v>
      </c>
      <c r="C1553" s="71" t="s">
        <v>1720</v>
      </c>
      <c r="D1553" s="71" t="s">
        <v>26</v>
      </c>
      <c r="E1553" s="70" t="s">
        <v>122</v>
      </c>
      <c r="F1553" s="72">
        <v>29750000</v>
      </c>
    </row>
    <row r="1554" spans="1:6" x14ac:dyDescent="0.25">
      <c r="A1554" s="67" t="s">
        <v>1748</v>
      </c>
      <c r="B1554" s="70" t="s">
        <v>1606</v>
      </c>
      <c r="C1554" s="71" t="s">
        <v>1720</v>
      </c>
      <c r="D1554" s="71" t="s">
        <v>26</v>
      </c>
      <c r="E1554" s="70" t="s">
        <v>122</v>
      </c>
      <c r="F1554" s="72">
        <v>7750000</v>
      </c>
    </row>
    <row r="1555" spans="1:6" x14ac:dyDescent="0.25">
      <c r="A1555" s="67" t="s">
        <v>1749</v>
      </c>
      <c r="B1555" s="70" t="s">
        <v>1606</v>
      </c>
      <c r="C1555" s="71" t="s">
        <v>1720</v>
      </c>
      <c r="D1555" s="71" t="s">
        <v>29</v>
      </c>
      <c r="E1555" s="70" t="s">
        <v>122</v>
      </c>
      <c r="F1555" s="72">
        <v>14720000</v>
      </c>
    </row>
    <row r="1556" spans="1:6" x14ac:dyDescent="0.25">
      <c r="A1556" s="67" t="s">
        <v>1750</v>
      </c>
      <c r="B1556" s="70" t="s">
        <v>1606</v>
      </c>
      <c r="C1556" s="71" t="s">
        <v>1720</v>
      </c>
      <c r="D1556" s="71" t="s">
        <v>26</v>
      </c>
      <c r="E1556" s="70" t="s">
        <v>131</v>
      </c>
      <c r="F1556" s="72">
        <v>10090000</v>
      </c>
    </row>
    <row r="1557" spans="1:6" x14ac:dyDescent="0.25">
      <c r="A1557" s="67" t="s">
        <v>1751</v>
      </c>
      <c r="B1557" s="70" t="s">
        <v>1606</v>
      </c>
      <c r="C1557" s="71" t="s">
        <v>1752</v>
      </c>
      <c r="D1557" s="71" t="s">
        <v>299</v>
      </c>
      <c r="E1557" s="70" t="s">
        <v>96</v>
      </c>
      <c r="F1557" s="72">
        <v>18360000</v>
      </c>
    </row>
    <row r="1558" spans="1:6" x14ac:dyDescent="0.25">
      <c r="A1558" s="67" t="s">
        <v>1753</v>
      </c>
      <c r="B1558" s="70" t="s">
        <v>1606</v>
      </c>
      <c r="C1558" s="71" t="s">
        <v>1752</v>
      </c>
      <c r="D1558" s="71" t="s">
        <v>1754</v>
      </c>
      <c r="E1558" s="70" t="s">
        <v>96</v>
      </c>
      <c r="F1558" s="72">
        <v>6470000</v>
      </c>
    </row>
    <row r="1559" spans="1:6" x14ac:dyDescent="0.25">
      <c r="A1559" s="67" t="s">
        <v>1755</v>
      </c>
      <c r="B1559" s="70" t="s">
        <v>1606</v>
      </c>
      <c r="C1559" s="71" t="s">
        <v>1752</v>
      </c>
      <c r="D1559" s="71" t="s">
        <v>22</v>
      </c>
      <c r="E1559" s="70" t="s">
        <v>96</v>
      </c>
      <c r="F1559" s="72">
        <v>25220000</v>
      </c>
    </row>
    <row r="1560" spans="1:6" x14ac:dyDescent="0.25">
      <c r="A1560" s="67" t="s">
        <v>1756</v>
      </c>
      <c r="B1560" s="70" t="s">
        <v>1606</v>
      </c>
      <c r="C1560" s="71" t="s">
        <v>1752</v>
      </c>
      <c r="D1560" s="71" t="s">
        <v>26</v>
      </c>
      <c r="E1560" s="70" t="s">
        <v>96</v>
      </c>
      <c r="F1560" s="72">
        <v>14940000</v>
      </c>
    </row>
    <row r="1561" spans="1:6" x14ac:dyDescent="0.25">
      <c r="A1561" s="67" t="s">
        <v>1757</v>
      </c>
      <c r="B1561" s="70" t="s">
        <v>1606</v>
      </c>
      <c r="C1561" s="71" t="s">
        <v>1752</v>
      </c>
      <c r="D1561" s="71" t="s">
        <v>26</v>
      </c>
      <c r="E1561" s="70" t="s">
        <v>96</v>
      </c>
      <c r="F1561" s="72">
        <v>10180000</v>
      </c>
    </row>
    <row r="1562" spans="1:6" x14ac:dyDescent="0.25">
      <c r="A1562" s="67" t="s">
        <v>1758</v>
      </c>
      <c r="B1562" s="70" t="s">
        <v>1606</v>
      </c>
      <c r="C1562" s="71" t="s">
        <v>1752</v>
      </c>
      <c r="D1562" s="71" t="s">
        <v>26</v>
      </c>
      <c r="E1562" s="70" t="s">
        <v>96</v>
      </c>
      <c r="F1562" s="72">
        <v>13490000</v>
      </c>
    </row>
    <row r="1563" spans="1:6" x14ac:dyDescent="0.25">
      <c r="A1563" s="67" t="s">
        <v>1759</v>
      </c>
      <c r="B1563" s="70" t="s">
        <v>1606</v>
      </c>
      <c r="C1563" s="71" t="s">
        <v>1752</v>
      </c>
      <c r="D1563" s="71" t="s">
        <v>26</v>
      </c>
      <c r="E1563" s="70" t="s">
        <v>96</v>
      </c>
      <c r="F1563" s="72">
        <v>33100000</v>
      </c>
    </row>
    <row r="1564" spans="1:6" x14ac:dyDescent="0.25">
      <c r="A1564" s="67" t="s">
        <v>1760</v>
      </c>
      <c r="B1564" s="70" t="s">
        <v>1606</v>
      </c>
      <c r="C1564" s="71" t="s">
        <v>1752</v>
      </c>
      <c r="D1564" s="71" t="s">
        <v>26</v>
      </c>
      <c r="E1564" s="70" t="s">
        <v>96</v>
      </c>
      <c r="F1564" s="72">
        <v>17290000</v>
      </c>
    </row>
    <row r="1565" spans="1:6" x14ac:dyDescent="0.25">
      <c r="A1565" s="67" t="s">
        <v>1761</v>
      </c>
      <c r="B1565" s="70" t="s">
        <v>1606</v>
      </c>
      <c r="C1565" s="71" t="s">
        <v>1752</v>
      </c>
      <c r="D1565" s="71" t="s">
        <v>26</v>
      </c>
      <c r="E1565" s="70" t="s">
        <v>96</v>
      </c>
      <c r="F1565" s="72">
        <v>20010000</v>
      </c>
    </row>
    <row r="1566" spans="1:6" x14ac:dyDescent="0.25">
      <c r="A1566" s="67" t="s">
        <v>1762</v>
      </c>
      <c r="B1566" s="70" t="s">
        <v>1606</v>
      </c>
      <c r="C1566" s="71" t="s">
        <v>1752</v>
      </c>
      <c r="D1566" s="71" t="s">
        <v>26</v>
      </c>
      <c r="E1566" s="70" t="s">
        <v>96</v>
      </c>
      <c r="F1566" s="72">
        <v>22780000</v>
      </c>
    </row>
    <row r="1567" spans="1:6" x14ac:dyDescent="0.25">
      <c r="A1567" s="67" t="s">
        <v>1763</v>
      </c>
      <c r="B1567" s="70" t="s">
        <v>1606</v>
      </c>
      <c r="C1567" s="71" t="s">
        <v>1752</v>
      </c>
      <c r="D1567" s="71" t="s">
        <v>26</v>
      </c>
      <c r="E1567" s="70" t="s">
        <v>213</v>
      </c>
      <c r="F1567" s="72">
        <v>15590000</v>
      </c>
    </row>
    <row r="1568" spans="1:6" x14ac:dyDescent="0.25">
      <c r="A1568" s="67" t="s">
        <v>1764</v>
      </c>
      <c r="B1568" s="70" t="s">
        <v>1606</v>
      </c>
      <c r="C1568" s="71" t="s">
        <v>1752</v>
      </c>
      <c r="D1568" s="71" t="s">
        <v>99</v>
      </c>
      <c r="E1568" s="70" t="s">
        <v>109</v>
      </c>
      <c r="F1568" s="72">
        <v>20700000</v>
      </c>
    </row>
    <row r="1569" spans="1:6" x14ac:dyDescent="0.25">
      <c r="A1569" s="67" t="s">
        <v>1765</v>
      </c>
      <c r="B1569" s="70" t="s">
        <v>1606</v>
      </c>
      <c r="C1569" s="71" t="s">
        <v>1752</v>
      </c>
      <c r="D1569" s="71" t="s">
        <v>26</v>
      </c>
      <c r="E1569" s="70" t="s">
        <v>109</v>
      </c>
      <c r="F1569" s="72">
        <v>18540000</v>
      </c>
    </row>
    <row r="1570" spans="1:6" x14ac:dyDescent="0.25">
      <c r="A1570" s="67" t="s">
        <v>1766</v>
      </c>
      <c r="B1570" s="70" t="s">
        <v>1606</v>
      </c>
      <c r="C1570" s="71" t="s">
        <v>1752</v>
      </c>
      <c r="D1570" s="71" t="s">
        <v>26</v>
      </c>
      <c r="E1570" s="70" t="s">
        <v>109</v>
      </c>
      <c r="F1570" s="72">
        <v>23470000</v>
      </c>
    </row>
    <row r="1571" spans="1:6" x14ac:dyDescent="0.25">
      <c r="A1571" s="67" t="s">
        <v>1767</v>
      </c>
      <c r="B1571" s="70" t="s">
        <v>1606</v>
      </c>
      <c r="C1571" s="71" t="s">
        <v>1752</v>
      </c>
      <c r="D1571" s="71" t="s">
        <v>26</v>
      </c>
      <c r="E1571" s="70" t="s">
        <v>109</v>
      </c>
      <c r="F1571" s="72">
        <v>20820000</v>
      </c>
    </row>
    <row r="1572" spans="1:6" x14ac:dyDescent="0.25">
      <c r="A1572" s="67" t="s">
        <v>1768</v>
      </c>
      <c r="B1572" s="70" t="s">
        <v>1606</v>
      </c>
      <c r="C1572" s="71" t="s">
        <v>1752</v>
      </c>
      <c r="D1572" s="71" t="s">
        <v>133</v>
      </c>
      <c r="E1572" s="70" t="s">
        <v>153</v>
      </c>
      <c r="F1572" s="72">
        <v>22340000</v>
      </c>
    </row>
    <row r="1573" spans="1:6" x14ac:dyDescent="0.25">
      <c r="A1573" s="67" t="s">
        <v>1769</v>
      </c>
      <c r="B1573" s="70" t="s">
        <v>1606</v>
      </c>
      <c r="C1573" s="71" t="s">
        <v>1752</v>
      </c>
      <c r="D1573" s="71" t="s">
        <v>26</v>
      </c>
      <c r="E1573" s="70" t="s">
        <v>153</v>
      </c>
      <c r="F1573" s="72">
        <v>8970000</v>
      </c>
    </row>
    <row r="1574" spans="1:6" x14ac:dyDescent="0.25">
      <c r="A1574" s="67" t="s">
        <v>1770</v>
      </c>
      <c r="B1574" s="70" t="s">
        <v>1606</v>
      </c>
      <c r="C1574" s="71" t="s">
        <v>1752</v>
      </c>
      <c r="D1574" s="71" t="s">
        <v>133</v>
      </c>
      <c r="E1574" s="70" t="s">
        <v>116</v>
      </c>
      <c r="F1574" s="72">
        <v>6380000</v>
      </c>
    </row>
    <row r="1575" spans="1:6" x14ac:dyDescent="0.25">
      <c r="A1575" s="67" t="s">
        <v>1771</v>
      </c>
      <c r="B1575" s="70" t="s">
        <v>1606</v>
      </c>
      <c r="C1575" s="71" t="s">
        <v>1752</v>
      </c>
      <c r="D1575" s="71" t="s">
        <v>26</v>
      </c>
      <c r="E1575" s="70" t="s">
        <v>116</v>
      </c>
      <c r="F1575" s="72">
        <v>18030000</v>
      </c>
    </row>
    <row r="1576" spans="1:6" x14ac:dyDescent="0.25">
      <c r="A1576" s="67" t="s">
        <v>1772</v>
      </c>
      <c r="B1576" s="70" t="s">
        <v>1606</v>
      </c>
      <c r="C1576" s="71" t="s">
        <v>1752</v>
      </c>
      <c r="D1576" s="71" t="s">
        <v>29</v>
      </c>
      <c r="E1576" s="70" t="s">
        <v>116</v>
      </c>
      <c r="F1576" s="72">
        <v>15070000</v>
      </c>
    </row>
    <row r="1577" spans="1:6" x14ac:dyDescent="0.25">
      <c r="A1577" s="67" t="s">
        <v>1773</v>
      </c>
      <c r="B1577" s="70" t="s">
        <v>1606</v>
      </c>
      <c r="C1577" s="71" t="s">
        <v>1752</v>
      </c>
      <c r="D1577" s="71" t="s">
        <v>99</v>
      </c>
      <c r="E1577" s="70" t="s">
        <v>122</v>
      </c>
      <c r="F1577" s="72">
        <v>17660000</v>
      </c>
    </row>
    <row r="1578" spans="1:6" x14ac:dyDescent="0.25">
      <c r="A1578" s="67" t="s">
        <v>1774</v>
      </c>
      <c r="B1578" s="70" t="s">
        <v>1606</v>
      </c>
      <c r="C1578" s="71" t="s">
        <v>1752</v>
      </c>
      <c r="D1578" s="71" t="s">
        <v>324</v>
      </c>
      <c r="E1578" s="70" t="s">
        <v>122</v>
      </c>
      <c r="F1578" s="72">
        <v>18360000</v>
      </c>
    </row>
    <row r="1579" spans="1:6" x14ac:dyDescent="0.25">
      <c r="A1579" s="67" t="s">
        <v>1775</v>
      </c>
      <c r="B1579" s="70" t="s">
        <v>1606</v>
      </c>
      <c r="C1579" s="71" t="s">
        <v>1752</v>
      </c>
      <c r="D1579" s="71" t="s">
        <v>1776</v>
      </c>
      <c r="E1579" s="70" t="s">
        <v>122</v>
      </c>
      <c r="F1579" s="72">
        <v>9710000</v>
      </c>
    </row>
    <row r="1580" spans="1:6" x14ac:dyDescent="0.25">
      <c r="A1580" s="67" t="s">
        <v>1777</v>
      </c>
      <c r="B1580" s="70" t="s">
        <v>1606</v>
      </c>
      <c r="C1580" s="71" t="s">
        <v>1752</v>
      </c>
      <c r="D1580" s="71" t="s">
        <v>19</v>
      </c>
      <c r="E1580" s="70" t="s">
        <v>122</v>
      </c>
      <c r="F1580" s="72">
        <v>24150000</v>
      </c>
    </row>
    <row r="1581" spans="1:6" x14ac:dyDescent="0.25">
      <c r="A1581" s="67" t="s">
        <v>1778</v>
      </c>
      <c r="B1581" s="70" t="s">
        <v>1606</v>
      </c>
      <c r="C1581" s="71" t="s">
        <v>1752</v>
      </c>
      <c r="D1581" s="71" t="s">
        <v>831</v>
      </c>
      <c r="E1581" s="70" t="s">
        <v>122</v>
      </c>
      <c r="F1581" s="72">
        <v>13420000</v>
      </c>
    </row>
    <row r="1582" spans="1:6" x14ac:dyDescent="0.25">
      <c r="A1582" s="67" t="s">
        <v>1779</v>
      </c>
      <c r="B1582" s="70" t="s">
        <v>1606</v>
      </c>
      <c r="C1582" s="71" t="s">
        <v>1752</v>
      </c>
      <c r="D1582" s="71" t="s">
        <v>26</v>
      </c>
      <c r="E1582" s="70" t="s">
        <v>122</v>
      </c>
      <c r="F1582" s="72">
        <v>1340000</v>
      </c>
    </row>
    <row r="1583" spans="1:6" x14ac:dyDescent="0.25">
      <c r="A1583" s="67" t="s">
        <v>1780</v>
      </c>
      <c r="B1583" s="70" t="s">
        <v>1606</v>
      </c>
      <c r="C1583" s="71" t="s">
        <v>1752</v>
      </c>
      <c r="D1583" s="71" t="s">
        <v>26</v>
      </c>
      <c r="E1583" s="70" t="s">
        <v>122</v>
      </c>
      <c r="F1583" s="72">
        <v>17900000</v>
      </c>
    </row>
    <row r="1584" spans="1:6" x14ac:dyDescent="0.25">
      <c r="A1584" s="67" t="s">
        <v>1659</v>
      </c>
      <c r="B1584" s="70" t="s">
        <v>1606</v>
      </c>
      <c r="C1584" s="71" t="s">
        <v>1752</v>
      </c>
      <c r="D1584" s="71" t="s">
        <v>26</v>
      </c>
      <c r="E1584" s="70" t="s">
        <v>122</v>
      </c>
      <c r="F1584" s="72">
        <v>8720000</v>
      </c>
    </row>
    <row r="1585" spans="1:6" x14ac:dyDescent="0.25">
      <c r="A1585" s="67" t="s">
        <v>1781</v>
      </c>
      <c r="B1585" s="70" t="s">
        <v>1606</v>
      </c>
      <c r="C1585" s="71" t="s">
        <v>1752</v>
      </c>
      <c r="D1585" s="71" t="s">
        <v>26</v>
      </c>
      <c r="E1585" s="70" t="s">
        <v>122</v>
      </c>
      <c r="F1585" s="72">
        <v>8550000</v>
      </c>
    </row>
    <row r="1586" spans="1:6" x14ac:dyDescent="0.25">
      <c r="A1586" s="67" t="s">
        <v>1782</v>
      </c>
      <c r="B1586" s="70" t="s">
        <v>1606</v>
      </c>
      <c r="C1586" s="71" t="s">
        <v>1752</v>
      </c>
      <c r="D1586" s="71" t="s">
        <v>324</v>
      </c>
      <c r="E1586" s="70" t="s">
        <v>129</v>
      </c>
      <c r="F1586" s="72">
        <v>18770000</v>
      </c>
    </row>
    <row r="1587" spans="1:6" x14ac:dyDescent="0.25">
      <c r="A1587" s="67" t="s">
        <v>1783</v>
      </c>
      <c r="B1587" s="70" t="s">
        <v>1606</v>
      </c>
      <c r="C1587" s="71" t="s">
        <v>1752</v>
      </c>
      <c r="D1587" s="71" t="s">
        <v>324</v>
      </c>
      <c r="E1587" s="70" t="s">
        <v>131</v>
      </c>
      <c r="F1587" s="72">
        <v>18550000</v>
      </c>
    </row>
    <row r="1588" spans="1:6" x14ac:dyDescent="0.25">
      <c r="A1588" s="67" t="s">
        <v>1784</v>
      </c>
      <c r="B1588" s="70" t="s">
        <v>1606</v>
      </c>
      <c r="C1588" s="71" t="s">
        <v>1752</v>
      </c>
      <c r="D1588" s="71" t="s">
        <v>26</v>
      </c>
      <c r="E1588" s="70" t="s">
        <v>131</v>
      </c>
      <c r="F1588" s="72">
        <v>34670000</v>
      </c>
    </row>
    <row r="1589" spans="1:6" x14ac:dyDescent="0.25">
      <c r="A1589" s="67" t="s">
        <v>1785</v>
      </c>
      <c r="B1589" s="70" t="s">
        <v>1606</v>
      </c>
      <c r="C1589" s="71" t="s">
        <v>1752</v>
      </c>
      <c r="D1589" s="71" t="s">
        <v>27</v>
      </c>
      <c r="E1589" s="70" t="s">
        <v>131</v>
      </c>
      <c r="F1589" s="72">
        <v>30430000</v>
      </c>
    </row>
    <row r="1590" spans="1:6" x14ac:dyDescent="0.25">
      <c r="A1590" s="67" t="s">
        <v>1786</v>
      </c>
      <c r="B1590" s="70" t="s">
        <v>1606</v>
      </c>
      <c r="C1590" s="71" t="s">
        <v>1787</v>
      </c>
      <c r="D1590" s="71" t="s">
        <v>10</v>
      </c>
      <c r="E1590" s="70" t="s">
        <v>96</v>
      </c>
      <c r="F1590" s="72">
        <v>13610000</v>
      </c>
    </row>
    <row r="1591" spans="1:6" x14ac:dyDescent="0.25">
      <c r="A1591" s="67" t="s">
        <v>1788</v>
      </c>
      <c r="B1591" s="70" t="s">
        <v>1606</v>
      </c>
      <c r="C1591" s="71" t="s">
        <v>1787</v>
      </c>
      <c r="D1591" s="71" t="s">
        <v>15</v>
      </c>
      <c r="E1591" s="70" t="s">
        <v>96</v>
      </c>
      <c r="F1591" s="72">
        <v>24090000</v>
      </c>
    </row>
    <row r="1592" spans="1:6" x14ac:dyDescent="0.25">
      <c r="A1592" s="67" t="s">
        <v>1789</v>
      </c>
      <c r="B1592" s="70" t="s">
        <v>1606</v>
      </c>
      <c r="C1592" s="71" t="s">
        <v>1787</v>
      </c>
      <c r="D1592" s="71" t="s">
        <v>15</v>
      </c>
      <c r="E1592" s="70" t="s">
        <v>96</v>
      </c>
      <c r="F1592" s="72">
        <v>10370000</v>
      </c>
    </row>
    <row r="1593" spans="1:6" x14ac:dyDescent="0.25">
      <c r="A1593" s="67" t="s">
        <v>1790</v>
      </c>
      <c r="B1593" s="70" t="s">
        <v>1606</v>
      </c>
      <c r="C1593" s="71" t="s">
        <v>1787</v>
      </c>
      <c r="D1593" s="71" t="s">
        <v>99</v>
      </c>
      <c r="E1593" s="70" t="s">
        <v>96</v>
      </c>
      <c r="F1593" s="72">
        <v>27270000</v>
      </c>
    </row>
    <row r="1594" spans="1:6" x14ac:dyDescent="0.25">
      <c r="A1594" s="67" t="s">
        <v>1791</v>
      </c>
      <c r="B1594" s="70" t="s">
        <v>1606</v>
      </c>
      <c r="C1594" s="71" t="s">
        <v>1787</v>
      </c>
      <c r="D1594" s="71" t="s">
        <v>133</v>
      </c>
      <c r="E1594" s="70" t="s">
        <v>96</v>
      </c>
      <c r="F1594" s="72">
        <v>14860000</v>
      </c>
    </row>
    <row r="1595" spans="1:6" x14ac:dyDescent="0.25">
      <c r="A1595" s="67" t="s">
        <v>1792</v>
      </c>
      <c r="B1595" s="70" t="s">
        <v>1606</v>
      </c>
      <c r="C1595" s="71" t="s">
        <v>1787</v>
      </c>
      <c r="D1595" s="71" t="s">
        <v>19</v>
      </c>
      <c r="E1595" s="70" t="s">
        <v>96</v>
      </c>
      <c r="F1595" s="72">
        <v>12060000</v>
      </c>
    </row>
    <row r="1596" spans="1:6" x14ac:dyDescent="0.25">
      <c r="A1596" s="67" t="s">
        <v>1793</v>
      </c>
      <c r="B1596" s="70" t="s">
        <v>1606</v>
      </c>
      <c r="C1596" s="71" t="s">
        <v>1787</v>
      </c>
      <c r="D1596" s="71" t="s">
        <v>20</v>
      </c>
      <c r="E1596" s="70" t="s">
        <v>96</v>
      </c>
      <c r="F1596" s="72">
        <v>16940000</v>
      </c>
    </row>
    <row r="1597" spans="1:6" x14ac:dyDescent="0.25">
      <c r="A1597" s="67" t="s">
        <v>1794</v>
      </c>
      <c r="B1597" s="70" t="s">
        <v>1606</v>
      </c>
      <c r="C1597" s="71" t="s">
        <v>1787</v>
      </c>
      <c r="D1597" s="71" t="s">
        <v>246</v>
      </c>
      <c r="E1597" s="70" t="s">
        <v>96</v>
      </c>
      <c r="F1597" s="72">
        <v>20340000</v>
      </c>
    </row>
    <row r="1598" spans="1:6" x14ac:dyDescent="0.25">
      <c r="A1598" s="67" t="s">
        <v>1795</v>
      </c>
      <c r="B1598" s="70" t="s">
        <v>1606</v>
      </c>
      <c r="C1598" s="71" t="s">
        <v>1787</v>
      </c>
      <c r="D1598" s="71" t="s">
        <v>26</v>
      </c>
      <c r="E1598" s="70" t="s">
        <v>96</v>
      </c>
      <c r="F1598" s="72">
        <v>20960000</v>
      </c>
    </row>
    <row r="1599" spans="1:6" x14ac:dyDescent="0.25">
      <c r="A1599" s="67" t="s">
        <v>650</v>
      </c>
      <c r="B1599" s="70" t="s">
        <v>1606</v>
      </c>
      <c r="C1599" s="71" t="s">
        <v>1787</v>
      </c>
      <c r="D1599" s="71" t="s">
        <v>26</v>
      </c>
      <c r="E1599" s="70" t="s">
        <v>96</v>
      </c>
      <c r="F1599" s="72">
        <v>20790000</v>
      </c>
    </row>
    <row r="1600" spans="1:6" x14ac:dyDescent="0.25">
      <c r="A1600" s="67" t="s">
        <v>1796</v>
      </c>
      <c r="B1600" s="70" t="s">
        <v>1606</v>
      </c>
      <c r="C1600" s="71" t="s">
        <v>1787</v>
      </c>
      <c r="D1600" s="71" t="s">
        <v>26</v>
      </c>
      <c r="E1600" s="70" t="s">
        <v>96</v>
      </c>
      <c r="F1600" s="72">
        <v>7290000</v>
      </c>
    </row>
    <row r="1601" spans="1:6" x14ac:dyDescent="0.25">
      <c r="A1601" s="67" t="s">
        <v>1797</v>
      </c>
      <c r="B1601" s="70" t="s">
        <v>1606</v>
      </c>
      <c r="C1601" s="71" t="s">
        <v>1787</v>
      </c>
      <c r="D1601" s="71" t="s">
        <v>26</v>
      </c>
      <c r="E1601" s="70" t="s">
        <v>96</v>
      </c>
      <c r="F1601" s="72">
        <v>21360000</v>
      </c>
    </row>
    <row r="1602" spans="1:6" x14ac:dyDescent="0.25">
      <c r="A1602" s="67" t="s">
        <v>1798</v>
      </c>
      <c r="B1602" s="70" t="s">
        <v>1606</v>
      </c>
      <c r="C1602" s="71" t="s">
        <v>1787</v>
      </c>
      <c r="D1602" s="71" t="s">
        <v>27</v>
      </c>
      <c r="E1602" s="70" t="s">
        <v>96</v>
      </c>
      <c r="F1602" s="72">
        <v>33090000</v>
      </c>
    </row>
    <row r="1603" spans="1:6" x14ac:dyDescent="0.25">
      <c r="A1603" s="67" t="s">
        <v>1799</v>
      </c>
      <c r="B1603" s="70" t="s">
        <v>1606</v>
      </c>
      <c r="C1603" s="71" t="s">
        <v>1787</v>
      </c>
      <c r="D1603" s="71" t="s">
        <v>108</v>
      </c>
      <c r="E1603" s="70" t="s">
        <v>109</v>
      </c>
      <c r="F1603" s="72">
        <v>38690000</v>
      </c>
    </row>
    <row r="1604" spans="1:6" x14ac:dyDescent="0.25">
      <c r="A1604" s="67" t="s">
        <v>1800</v>
      </c>
      <c r="B1604" s="70" t="s">
        <v>1606</v>
      </c>
      <c r="C1604" s="71" t="s">
        <v>1787</v>
      </c>
      <c r="D1604" s="71" t="s">
        <v>1732</v>
      </c>
      <c r="E1604" s="70" t="s">
        <v>109</v>
      </c>
      <c r="F1604" s="72">
        <v>34680000</v>
      </c>
    </row>
    <row r="1605" spans="1:6" x14ac:dyDescent="0.25">
      <c r="A1605" s="67" t="s">
        <v>1801</v>
      </c>
      <c r="B1605" s="70" t="s">
        <v>1606</v>
      </c>
      <c r="C1605" s="71" t="s">
        <v>1787</v>
      </c>
      <c r="D1605" s="71" t="s">
        <v>831</v>
      </c>
      <c r="E1605" s="70" t="s">
        <v>109</v>
      </c>
      <c r="F1605" s="72">
        <v>35870000</v>
      </c>
    </row>
    <row r="1606" spans="1:6" x14ac:dyDescent="0.25">
      <c r="A1606" s="67" t="s">
        <v>1802</v>
      </c>
      <c r="B1606" s="70" t="s">
        <v>1606</v>
      </c>
      <c r="C1606" s="71" t="s">
        <v>1787</v>
      </c>
      <c r="D1606" s="71" t="s">
        <v>26</v>
      </c>
      <c r="E1606" s="70" t="s">
        <v>109</v>
      </c>
      <c r="F1606" s="72">
        <v>23040000</v>
      </c>
    </row>
    <row r="1607" spans="1:6" x14ac:dyDescent="0.25">
      <c r="A1607" s="67" t="s">
        <v>1803</v>
      </c>
      <c r="B1607" s="70" t="s">
        <v>1606</v>
      </c>
      <c r="C1607" s="71" t="s">
        <v>1787</v>
      </c>
      <c r="D1607" s="71" t="s">
        <v>26</v>
      </c>
      <c r="E1607" s="70" t="s">
        <v>109</v>
      </c>
      <c r="F1607" s="72">
        <v>12990000</v>
      </c>
    </row>
    <row r="1608" spans="1:6" x14ac:dyDescent="0.25">
      <c r="A1608" s="67" t="s">
        <v>1804</v>
      </c>
      <c r="B1608" s="70" t="s">
        <v>1606</v>
      </c>
      <c r="C1608" s="71" t="s">
        <v>1787</v>
      </c>
      <c r="D1608" s="71" t="s">
        <v>128</v>
      </c>
      <c r="E1608" s="70" t="s">
        <v>109</v>
      </c>
      <c r="F1608" s="72">
        <v>30420000</v>
      </c>
    </row>
    <row r="1609" spans="1:6" x14ac:dyDescent="0.25">
      <c r="A1609" s="67" t="s">
        <v>1805</v>
      </c>
      <c r="B1609" s="70" t="s">
        <v>1606</v>
      </c>
      <c r="C1609" s="71" t="s">
        <v>1787</v>
      </c>
      <c r="D1609" s="71" t="s">
        <v>128</v>
      </c>
      <c r="E1609" s="70" t="s">
        <v>109</v>
      </c>
      <c r="F1609" s="72">
        <v>34490000</v>
      </c>
    </row>
    <row r="1610" spans="1:6" x14ac:dyDescent="0.25">
      <c r="A1610" s="67" t="s">
        <v>1731</v>
      </c>
      <c r="B1610" s="70" t="s">
        <v>1606</v>
      </c>
      <c r="C1610" s="71" t="s">
        <v>1787</v>
      </c>
      <c r="D1610" s="71" t="s">
        <v>1732</v>
      </c>
      <c r="E1610" s="70" t="s">
        <v>153</v>
      </c>
      <c r="F1610" s="72">
        <v>35310000</v>
      </c>
    </row>
    <row r="1611" spans="1:6" x14ac:dyDescent="0.25">
      <c r="A1611" s="67" t="s">
        <v>1806</v>
      </c>
      <c r="B1611" s="70" t="s">
        <v>1606</v>
      </c>
      <c r="C1611" s="71" t="s">
        <v>1787</v>
      </c>
      <c r="D1611" s="71" t="s">
        <v>26</v>
      </c>
      <c r="E1611" s="70" t="s">
        <v>116</v>
      </c>
      <c r="F1611" s="72">
        <v>13300000</v>
      </c>
    </row>
    <row r="1612" spans="1:6" x14ac:dyDescent="0.25">
      <c r="A1612" s="67" t="s">
        <v>1807</v>
      </c>
      <c r="B1612" s="70" t="s">
        <v>1606</v>
      </c>
      <c r="C1612" s="71" t="s">
        <v>1787</v>
      </c>
      <c r="D1612" s="71" t="s">
        <v>26</v>
      </c>
      <c r="E1612" s="70" t="s">
        <v>116</v>
      </c>
      <c r="F1612" s="72">
        <v>13050000</v>
      </c>
    </row>
    <row r="1613" spans="1:6" x14ac:dyDescent="0.25">
      <c r="A1613" s="67" t="s">
        <v>1808</v>
      </c>
      <c r="B1613" s="70" t="s">
        <v>1606</v>
      </c>
      <c r="C1613" s="71" t="s">
        <v>1787</v>
      </c>
      <c r="D1613" s="71" t="s">
        <v>26</v>
      </c>
      <c r="E1613" s="70" t="s">
        <v>116</v>
      </c>
      <c r="F1613" s="72">
        <v>12740000</v>
      </c>
    </row>
    <row r="1614" spans="1:6" x14ac:dyDescent="0.25">
      <c r="A1614" s="67" t="s">
        <v>1809</v>
      </c>
      <c r="B1614" s="70" t="s">
        <v>1606</v>
      </c>
      <c r="C1614" s="71" t="s">
        <v>1787</v>
      </c>
      <c r="D1614" s="71" t="s">
        <v>10</v>
      </c>
      <c r="E1614" s="70" t="s">
        <v>122</v>
      </c>
      <c r="F1614" s="72">
        <v>17880000</v>
      </c>
    </row>
    <row r="1615" spans="1:6" x14ac:dyDescent="0.25">
      <c r="A1615" s="67" t="s">
        <v>1117</v>
      </c>
      <c r="B1615" s="70" t="s">
        <v>1606</v>
      </c>
      <c r="C1615" s="71" t="s">
        <v>1787</v>
      </c>
      <c r="D1615" s="71" t="s">
        <v>164</v>
      </c>
      <c r="E1615" s="70" t="s">
        <v>122</v>
      </c>
      <c r="F1615" s="72">
        <v>20340000</v>
      </c>
    </row>
    <row r="1616" spans="1:6" x14ac:dyDescent="0.25">
      <c r="A1616" s="67" t="s">
        <v>1810</v>
      </c>
      <c r="B1616" s="70" t="s">
        <v>1606</v>
      </c>
      <c r="C1616" s="71" t="s">
        <v>1787</v>
      </c>
      <c r="D1616" s="71" t="s">
        <v>24</v>
      </c>
      <c r="E1616" s="70" t="s">
        <v>122</v>
      </c>
      <c r="F1616" s="72">
        <v>22560000</v>
      </c>
    </row>
    <row r="1617" spans="1:6" x14ac:dyDescent="0.25">
      <c r="A1617" s="67" t="s">
        <v>1811</v>
      </c>
      <c r="B1617" s="70" t="s">
        <v>1606</v>
      </c>
      <c r="C1617" s="71" t="s">
        <v>1787</v>
      </c>
      <c r="D1617" s="71" t="s">
        <v>9</v>
      </c>
      <c r="E1617" s="70" t="s">
        <v>131</v>
      </c>
      <c r="F1617" s="72">
        <v>25390000</v>
      </c>
    </row>
    <row r="1618" spans="1:6" x14ac:dyDescent="0.25">
      <c r="A1618" s="67" t="s">
        <v>1812</v>
      </c>
      <c r="B1618" s="70" t="s">
        <v>1606</v>
      </c>
      <c r="C1618" s="71" t="s">
        <v>1787</v>
      </c>
      <c r="D1618" s="71" t="s">
        <v>99</v>
      </c>
      <c r="E1618" s="70" t="s">
        <v>131</v>
      </c>
      <c r="F1618" s="72">
        <v>35840000</v>
      </c>
    </row>
    <row r="1619" spans="1:6" x14ac:dyDescent="0.25">
      <c r="A1619" s="67" t="s">
        <v>1813</v>
      </c>
      <c r="B1619" s="70" t="s">
        <v>1606</v>
      </c>
      <c r="C1619" s="71" t="s">
        <v>1787</v>
      </c>
      <c r="D1619" s="71" t="s">
        <v>19</v>
      </c>
      <c r="E1619" s="70" t="s">
        <v>131</v>
      </c>
      <c r="F1619" s="72">
        <v>32490000</v>
      </c>
    </row>
    <row r="1620" spans="1:6" x14ac:dyDescent="0.25">
      <c r="A1620" s="67" t="s">
        <v>1814</v>
      </c>
      <c r="B1620" s="70" t="s">
        <v>1606</v>
      </c>
      <c r="C1620" s="71" t="s">
        <v>1815</v>
      </c>
      <c r="D1620" s="71" t="s">
        <v>168</v>
      </c>
      <c r="E1620" s="70" t="s">
        <v>96</v>
      </c>
      <c r="F1620" s="72">
        <v>24100000</v>
      </c>
    </row>
    <row r="1621" spans="1:6" x14ac:dyDescent="0.25">
      <c r="A1621" s="67" t="s">
        <v>1816</v>
      </c>
      <c r="B1621" s="70" t="s">
        <v>1606</v>
      </c>
      <c r="C1621" s="71" t="s">
        <v>1815</v>
      </c>
      <c r="D1621" s="71" t="s">
        <v>15</v>
      </c>
      <c r="E1621" s="70" t="s">
        <v>96</v>
      </c>
      <c r="F1621" s="72">
        <v>12310000</v>
      </c>
    </row>
    <row r="1622" spans="1:6" x14ac:dyDescent="0.25">
      <c r="A1622" s="67" t="s">
        <v>1817</v>
      </c>
      <c r="B1622" s="70" t="s">
        <v>1606</v>
      </c>
      <c r="C1622" s="71" t="s">
        <v>1815</v>
      </c>
      <c r="D1622" s="71" t="s">
        <v>299</v>
      </c>
      <c r="E1622" s="70" t="s">
        <v>96</v>
      </c>
      <c r="F1622" s="72">
        <v>7480000</v>
      </c>
    </row>
    <row r="1623" spans="1:6" x14ac:dyDescent="0.25">
      <c r="A1623" s="67" t="s">
        <v>1818</v>
      </c>
      <c r="B1623" s="70" t="s">
        <v>1606</v>
      </c>
      <c r="C1623" s="71" t="s">
        <v>1815</v>
      </c>
      <c r="D1623" s="71" t="s">
        <v>133</v>
      </c>
      <c r="E1623" s="70" t="s">
        <v>96</v>
      </c>
      <c r="F1623" s="72">
        <v>28760000</v>
      </c>
    </row>
    <row r="1624" spans="1:6" x14ac:dyDescent="0.25">
      <c r="A1624" s="67" t="s">
        <v>1819</v>
      </c>
      <c r="B1624" s="70" t="s">
        <v>1606</v>
      </c>
      <c r="C1624" s="71" t="s">
        <v>1815</v>
      </c>
      <c r="D1624" s="71" t="s">
        <v>133</v>
      </c>
      <c r="E1624" s="70" t="s">
        <v>96</v>
      </c>
      <c r="F1624" s="72">
        <v>20360000</v>
      </c>
    </row>
    <row r="1625" spans="1:6" x14ac:dyDescent="0.25">
      <c r="A1625" s="67" t="s">
        <v>1820</v>
      </c>
      <c r="B1625" s="70" t="s">
        <v>1606</v>
      </c>
      <c r="C1625" s="71" t="s">
        <v>1815</v>
      </c>
      <c r="D1625" s="71" t="s">
        <v>26</v>
      </c>
      <c r="E1625" s="70" t="s">
        <v>96</v>
      </c>
      <c r="F1625" s="72">
        <v>11070000</v>
      </c>
    </row>
    <row r="1626" spans="1:6" x14ac:dyDescent="0.25">
      <c r="A1626" s="67" t="s">
        <v>1821</v>
      </c>
      <c r="B1626" s="70" t="s">
        <v>1606</v>
      </c>
      <c r="C1626" s="71" t="s">
        <v>1815</v>
      </c>
      <c r="D1626" s="71" t="s">
        <v>26</v>
      </c>
      <c r="E1626" s="70" t="s">
        <v>96</v>
      </c>
      <c r="F1626" s="72">
        <v>7000000</v>
      </c>
    </row>
    <row r="1627" spans="1:6" x14ac:dyDescent="0.25">
      <c r="A1627" s="67" t="s">
        <v>1822</v>
      </c>
      <c r="B1627" s="70" t="s">
        <v>1606</v>
      </c>
      <c r="C1627" s="71" t="s">
        <v>1815</v>
      </c>
      <c r="D1627" s="71" t="s">
        <v>26</v>
      </c>
      <c r="E1627" s="70" t="s">
        <v>96</v>
      </c>
      <c r="F1627" s="72">
        <v>23320000</v>
      </c>
    </row>
    <row r="1628" spans="1:6" x14ac:dyDescent="0.25">
      <c r="A1628" s="67" t="s">
        <v>1823</v>
      </c>
      <c r="B1628" s="70" t="s">
        <v>1606</v>
      </c>
      <c r="C1628" s="71" t="s">
        <v>1815</v>
      </c>
      <c r="D1628" s="71" t="s">
        <v>26</v>
      </c>
      <c r="E1628" s="70" t="s">
        <v>96</v>
      </c>
      <c r="F1628" s="72">
        <v>13930000</v>
      </c>
    </row>
    <row r="1629" spans="1:6" x14ac:dyDescent="0.25">
      <c r="A1629" s="67" t="s">
        <v>1824</v>
      </c>
      <c r="B1629" s="70" t="s">
        <v>1606</v>
      </c>
      <c r="C1629" s="71" t="s">
        <v>1815</v>
      </c>
      <c r="D1629" s="71" t="s">
        <v>26</v>
      </c>
      <c r="E1629" s="70" t="s">
        <v>96</v>
      </c>
      <c r="F1629" s="72">
        <v>9720000</v>
      </c>
    </row>
    <row r="1630" spans="1:6" x14ac:dyDescent="0.25">
      <c r="A1630" s="67" t="s">
        <v>1825</v>
      </c>
      <c r="B1630" s="70" t="s">
        <v>1606</v>
      </c>
      <c r="C1630" s="71" t="s">
        <v>1815</v>
      </c>
      <c r="D1630" s="71" t="s">
        <v>26</v>
      </c>
      <c r="E1630" s="70" t="s">
        <v>96</v>
      </c>
      <c r="F1630" s="72">
        <v>13990000</v>
      </c>
    </row>
    <row r="1631" spans="1:6" x14ac:dyDescent="0.25">
      <c r="A1631" s="67" t="s">
        <v>1826</v>
      </c>
      <c r="B1631" s="70" t="s">
        <v>1606</v>
      </c>
      <c r="C1631" s="71" t="s">
        <v>1815</v>
      </c>
      <c r="D1631" s="71" t="s">
        <v>86</v>
      </c>
      <c r="E1631" s="70" t="s">
        <v>96</v>
      </c>
      <c r="F1631" s="72">
        <v>24950000</v>
      </c>
    </row>
    <row r="1632" spans="1:6" x14ac:dyDescent="0.25">
      <c r="A1632" s="67" t="s">
        <v>1827</v>
      </c>
      <c r="B1632" s="70" t="s">
        <v>1606</v>
      </c>
      <c r="C1632" s="71" t="s">
        <v>1815</v>
      </c>
      <c r="D1632" s="71" t="s">
        <v>108</v>
      </c>
      <c r="E1632" s="70" t="s">
        <v>109</v>
      </c>
      <c r="F1632" s="72">
        <v>17860000</v>
      </c>
    </row>
    <row r="1633" spans="1:6" x14ac:dyDescent="0.25">
      <c r="A1633" s="67" t="s">
        <v>1828</v>
      </c>
      <c r="B1633" s="70" t="s">
        <v>1606</v>
      </c>
      <c r="C1633" s="71" t="s">
        <v>1815</v>
      </c>
      <c r="D1633" s="71" t="s">
        <v>82</v>
      </c>
      <c r="E1633" s="70" t="s">
        <v>109</v>
      </c>
      <c r="F1633" s="72">
        <v>35870000</v>
      </c>
    </row>
    <row r="1634" spans="1:6" x14ac:dyDescent="0.25">
      <c r="A1634" s="67" t="s">
        <v>1829</v>
      </c>
      <c r="B1634" s="70" t="s">
        <v>1606</v>
      </c>
      <c r="C1634" s="71" t="s">
        <v>1815</v>
      </c>
      <c r="D1634" s="71" t="s">
        <v>26</v>
      </c>
      <c r="E1634" s="70" t="s">
        <v>109</v>
      </c>
      <c r="F1634" s="72">
        <v>37870000</v>
      </c>
    </row>
    <row r="1635" spans="1:6" x14ac:dyDescent="0.25">
      <c r="A1635" s="67" t="s">
        <v>1830</v>
      </c>
      <c r="B1635" s="70" t="s">
        <v>1606</v>
      </c>
      <c r="C1635" s="71" t="s">
        <v>1815</v>
      </c>
      <c r="D1635" s="71" t="s">
        <v>26</v>
      </c>
      <c r="E1635" s="70" t="s">
        <v>109</v>
      </c>
      <c r="F1635" s="72">
        <v>35190000</v>
      </c>
    </row>
    <row r="1636" spans="1:6" x14ac:dyDescent="0.25">
      <c r="A1636" s="67" t="s">
        <v>1831</v>
      </c>
      <c r="B1636" s="70" t="s">
        <v>1606</v>
      </c>
      <c r="C1636" s="71" t="s">
        <v>1815</v>
      </c>
      <c r="D1636" s="71" t="s">
        <v>847</v>
      </c>
      <c r="E1636" s="70" t="s">
        <v>153</v>
      </c>
      <c r="F1636" s="72">
        <v>26260000</v>
      </c>
    </row>
    <row r="1637" spans="1:6" x14ac:dyDescent="0.25">
      <c r="A1637" s="67" t="s">
        <v>1832</v>
      </c>
      <c r="B1637" s="70" t="s">
        <v>1606</v>
      </c>
      <c r="C1637" s="71" t="s">
        <v>1815</v>
      </c>
      <c r="D1637" s="71" t="s">
        <v>26</v>
      </c>
      <c r="E1637" s="70" t="s">
        <v>153</v>
      </c>
      <c r="F1637" s="72">
        <v>16560000</v>
      </c>
    </row>
    <row r="1638" spans="1:6" x14ac:dyDescent="0.25">
      <c r="A1638" s="67" t="s">
        <v>1833</v>
      </c>
      <c r="B1638" s="70" t="s">
        <v>1606</v>
      </c>
      <c r="C1638" s="71" t="s">
        <v>1815</v>
      </c>
      <c r="D1638" s="71" t="s">
        <v>25</v>
      </c>
      <c r="E1638" s="70" t="s">
        <v>116</v>
      </c>
      <c r="F1638" s="72">
        <v>12290000</v>
      </c>
    </row>
    <row r="1639" spans="1:6" x14ac:dyDescent="0.25">
      <c r="A1639" s="67" t="s">
        <v>1834</v>
      </c>
      <c r="B1639" s="70" t="s">
        <v>1606</v>
      </c>
      <c r="C1639" s="71" t="s">
        <v>1815</v>
      </c>
      <c r="D1639" s="71" t="s">
        <v>26</v>
      </c>
      <c r="E1639" s="70" t="s">
        <v>116</v>
      </c>
      <c r="F1639" s="72">
        <v>12270000</v>
      </c>
    </row>
    <row r="1640" spans="1:6" x14ac:dyDescent="0.25">
      <c r="A1640" s="67" t="s">
        <v>1835</v>
      </c>
      <c r="B1640" s="70" t="s">
        <v>1606</v>
      </c>
      <c r="C1640" s="71" t="s">
        <v>1815</v>
      </c>
      <c r="D1640" s="71" t="s">
        <v>26</v>
      </c>
      <c r="E1640" s="70" t="s">
        <v>116</v>
      </c>
      <c r="F1640" s="72">
        <v>19980000</v>
      </c>
    </row>
    <row r="1641" spans="1:6" x14ac:dyDescent="0.25">
      <c r="A1641" s="67" t="s">
        <v>1836</v>
      </c>
      <c r="B1641" s="70" t="s">
        <v>1606</v>
      </c>
      <c r="C1641" s="71" t="s">
        <v>1815</v>
      </c>
      <c r="D1641" s="71" t="s">
        <v>577</v>
      </c>
      <c r="E1641" s="70" t="s">
        <v>122</v>
      </c>
      <c r="F1641" s="72">
        <v>10310000</v>
      </c>
    </row>
    <row r="1642" spans="1:6" x14ac:dyDescent="0.25">
      <c r="A1642" s="67" t="s">
        <v>1837</v>
      </c>
      <c r="B1642" s="70" t="s">
        <v>1606</v>
      </c>
      <c r="C1642" s="71" t="s">
        <v>1815</v>
      </c>
      <c r="D1642" s="71" t="s">
        <v>423</v>
      </c>
      <c r="E1642" s="70" t="s">
        <v>122</v>
      </c>
      <c r="F1642" s="72">
        <v>23970000</v>
      </c>
    </row>
    <row r="1643" spans="1:6" x14ac:dyDescent="0.25">
      <c r="A1643" s="67" t="s">
        <v>1838</v>
      </c>
      <c r="B1643" s="70" t="s">
        <v>1606</v>
      </c>
      <c r="C1643" s="71" t="s">
        <v>1815</v>
      </c>
      <c r="D1643" s="71" t="s">
        <v>26</v>
      </c>
      <c r="E1643" s="70" t="s">
        <v>122</v>
      </c>
      <c r="F1643" s="72">
        <v>26370000</v>
      </c>
    </row>
    <row r="1644" spans="1:6" x14ac:dyDescent="0.25">
      <c r="A1644" s="67" t="s">
        <v>1839</v>
      </c>
      <c r="B1644" s="70" t="s">
        <v>1606</v>
      </c>
      <c r="C1644" s="71" t="s">
        <v>1815</v>
      </c>
      <c r="D1644" s="71" t="s">
        <v>26</v>
      </c>
      <c r="E1644" s="70" t="s">
        <v>122</v>
      </c>
      <c r="F1644" s="72">
        <v>14130000</v>
      </c>
    </row>
    <row r="1645" spans="1:6" x14ac:dyDescent="0.25">
      <c r="A1645" s="67" t="s">
        <v>1840</v>
      </c>
      <c r="B1645" s="70" t="s">
        <v>1606</v>
      </c>
      <c r="C1645" s="71" t="s">
        <v>1815</v>
      </c>
      <c r="D1645" s="71" t="s">
        <v>26</v>
      </c>
      <c r="E1645" s="70" t="s">
        <v>122</v>
      </c>
      <c r="F1645" s="72">
        <v>10460000</v>
      </c>
    </row>
    <row r="1646" spans="1:6" x14ac:dyDescent="0.25">
      <c r="A1646" s="67" t="s">
        <v>1841</v>
      </c>
      <c r="B1646" s="70" t="s">
        <v>1606</v>
      </c>
      <c r="C1646" s="71" t="s">
        <v>1815</v>
      </c>
      <c r="D1646" s="71" t="s">
        <v>1842</v>
      </c>
      <c r="E1646" s="70" t="s">
        <v>122</v>
      </c>
      <c r="F1646" s="72">
        <v>22580000</v>
      </c>
    </row>
    <row r="1647" spans="1:6" x14ac:dyDescent="0.25">
      <c r="A1647" s="67" t="s">
        <v>1843</v>
      </c>
      <c r="B1647" s="70" t="s">
        <v>1606</v>
      </c>
      <c r="C1647" s="71" t="s">
        <v>1815</v>
      </c>
      <c r="D1647" s="71" t="s">
        <v>108</v>
      </c>
      <c r="E1647" s="70" t="s">
        <v>131</v>
      </c>
      <c r="F1647" s="72">
        <v>35480000</v>
      </c>
    </row>
    <row r="1648" spans="1:6" x14ac:dyDescent="0.25">
      <c r="A1648" s="67" t="s">
        <v>1844</v>
      </c>
      <c r="B1648" s="70" t="s">
        <v>1606</v>
      </c>
      <c r="C1648" s="71" t="s">
        <v>1815</v>
      </c>
      <c r="D1648" s="71" t="s">
        <v>230</v>
      </c>
      <c r="E1648" s="70" t="s">
        <v>131</v>
      </c>
      <c r="F1648" s="72">
        <v>34280000</v>
      </c>
    </row>
    <row r="1649" spans="1:6" x14ac:dyDescent="0.25">
      <c r="A1649" s="67" t="s">
        <v>1845</v>
      </c>
      <c r="B1649" s="70" t="s">
        <v>1606</v>
      </c>
      <c r="C1649" s="71" t="s">
        <v>1815</v>
      </c>
      <c r="D1649" s="71" t="s">
        <v>26</v>
      </c>
      <c r="E1649" s="70" t="s">
        <v>131</v>
      </c>
      <c r="F1649" s="72">
        <v>24510000</v>
      </c>
    </row>
    <row r="1650" spans="1:6" x14ac:dyDescent="0.25">
      <c r="A1650" s="67" t="s">
        <v>1846</v>
      </c>
      <c r="B1650" s="70" t="s">
        <v>1606</v>
      </c>
      <c r="C1650" s="71" t="s">
        <v>1815</v>
      </c>
      <c r="D1650" s="71" t="s">
        <v>26</v>
      </c>
      <c r="E1650" s="70" t="s">
        <v>131</v>
      </c>
      <c r="F1650" s="72">
        <v>39780000</v>
      </c>
    </row>
    <row r="1651" spans="1:6" x14ac:dyDescent="0.25">
      <c r="A1651" s="67" t="s">
        <v>1847</v>
      </c>
      <c r="B1651" s="70" t="s">
        <v>1606</v>
      </c>
      <c r="C1651" s="71" t="s">
        <v>1848</v>
      </c>
      <c r="D1651" s="71" t="s">
        <v>10</v>
      </c>
      <c r="E1651" s="70" t="s">
        <v>96</v>
      </c>
      <c r="F1651" s="72">
        <v>8180000</v>
      </c>
    </row>
    <row r="1652" spans="1:6" x14ac:dyDescent="0.25">
      <c r="A1652" s="67" t="s">
        <v>1849</v>
      </c>
      <c r="B1652" s="70" t="s">
        <v>1606</v>
      </c>
      <c r="C1652" s="71" t="s">
        <v>1848</v>
      </c>
      <c r="D1652" s="71" t="s">
        <v>10</v>
      </c>
      <c r="E1652" s="70" t="s">
        <v>96</v>
      </c>
      <c r="F1652" s="72">
        <v>25330000</v>
      </c>
    </row>
    <row r="1653" spans="1:6" x14ac:dyDescent="0.25">
      <c r="A1653" s="67" t="s">
        <v>1850</v>
      </c>
      <c r="B1653" s="70" t="s">
        <v>1606</v>
      </c>
      <c r="C1653" s="71" t="s">
        <v>1848</v>
      </c>
      <c r="D1653" s="71" t="s">
        <v>10</v>
      </c>
      <c r="E1653" s="70" t="s">
        <v>96</v>
      </c>
      <c r="F1653" s="72">
        <v>10690000</v>
      </c>
    </row>
    <row r="1654" spans="1:6" x14ac:dyDescent="0.25">
      <c r="A1654" s="67" t="s">
        <v>1851</v>
      </c>
      <c r="B1654" s="70" t="s">
        <v>1606</v>
      </c>
      <c r="C1654" s="71" t="s">
        <v>1848</v>
      </c>
      <c r="D1654" s="71" t="s">
        <v>13</v>
      </c>
      <c r="E1654" s="70" t="s">
        <v>96</v>
      </c>
      <c r="F1654" s="72">
        <v>9410000</v>
      </c>
    </row>
    <row r="1655" spans="1:6" x14ac:dyDescent="0.25">
      <c r="A1655" s="67" t="s">
        <v>1852</v>
      </c>
      <c r="B1655" s="70" t="s">
        <v>1606</v>
      </c>
      <c r="C1655" s="71" t="s">
        <v>1848</v>
      </c>
      <c r="D1655" s="71" t="s">
        <v>133</v>
      </c>
      <c r="E1655" s="70" t="s">
        <v>96</v>
      </c>
      <c r="F1655" s="72">
        <v>10480000</v>
      </c>
    </row>
    <row r="1656" spans="1:6" x14ac:dyDescent="0.25">
      <c r="A1656" s="67" t="s">
        <v>1853</v>
      </c>
      <c r="B1656" s="70" t="s">
        <v>1606</v>
      </c>
      <c r="C1656" s="71" t="s">
        <v>1848</v>
      </c>
      <c r="D1656" s="71" t="s">
        <v>133</v>
      </c>
      <c r="E1656" s="70" t="s">
        <v>96</v>
      </c>
      <c r="F1656" s="72">
        <v>9110000</v>
      </c>
    </row>
    <row r="1657" spans="1:6" x14ac:dyDescent="0.25">
      <c r="A1657" s="67" t="s">
        <v>1854</v>
      </c>
      <c r="B1657" s="70" t="s">
        <v>1606</v>
      </c>
      <c r="C1657" s="71" t="s">
        <v>1848</v>
      </c>
      <c r="D1657" s="71" t="s">
        <v>20</v>
      </c>
      <c r="E1657" s="70" t="s">
        <v>96</v>
      </c>
      <c r="F1657" s="72">
        <v>7280000</v>
      </c>
    </row>
    <row r="1658" spans="1:6" x14ac:dyDescent="0.25">
      <c r="A1658" s="67" t="s">
        <v>761</v>
      </c>
      <c r="B1658" s="70" t="s">
        <v>1606</v>
      </c>
      <c r="C1658" s="71" t="s">
        <v>1848</v>
      </c>
      <c r="D1658" s="71" t="s">
        <v>423</v>
      </c>
      <c r="E1658" s="70" t="s">
        <v>96</v>
      </c>
      <c r="F1658" s="72">
        <v>14320000</v>
      </c>
    </row>
    <row r="1659" spans="1:6" x14ac:dyDescent="0.25">
      <c r="A1659" s="67" t="s">
        <v>1855</v>
      </c>
      <c r="B1659" s="70" t="s">
        <v>1606</v>
      </c>
      <c r="C1659" s="71" t="s">
        <v>1848</v>
      </c>
      <c r="D1659" s="71" t="s">
        <v>219</v>
      </c>
      <c r="E1659" s="70" t="s">
        <v>96</v>
      </c>
      <c r="F1659" s="72">
        <v>16850000</v>
      </c>
    </row>
    <row r="1660" spans="1:6" x14ac:dyDescent="0.25">
      <c r="A1660" s="67" t="s">
        <v>1611</v>
      </c>
      <c r="B1660" s="70" t="s">
        <v>1606</v>
      </c>
      <c r="C1660" s="71" t="s">
        <v>1848</v>
      </c>
      <c r="D1660" s="71" t="s">
        <v>26</v>
      </c>
      <c r="E1660" s="70" t="s">
        <v>96</v>
      </c>
      <c r="F1660" s="72">
        <v>11880000</v>
      </c>
    </row>
    <row r="1661" spans="1:6" x14ac:dyDescent="0.25">
      <c r="A1661" s="67" t="s">
        <v>1856</v>
      </c>
      <c r="B1661" s="70" t="s">
        <v>1606</v>
      </c>
      <c r="C1661" s="71" t="s">
        <v>1848</v>
      </c>
      <c r="D1661" s="71" t="s">
        <v>29</v>
      </c>
      <c r="E1661" s="70" t="s">
        <v>213</v>
      </c>
      <c r="F1661" s="72">
        <v>10770000</v>
      </c>
    </row>
    <row r="1662" spans="1:6" x14ac:dyDescent="0.25">
      <c r="A1662" s="67" t="s">
        <v>1857</v>
      </c>
      <c r="B1662" s="70" t="s">
        <v>1606</v>
      </c>
      <c r="C1662" s="71" t="s">
        <v>1848</v>
      </c>
      <c r="D1662" s="71" t="s">
        <v>85</v>
      </c>
      <c r="E1662" s="70" t="s">
        <v>109</v>
      </c>
      <c r="F1662" s="72">
        <v>21480000</v>
      </c>
    </row>
    <row r="1663" spans="1:6" x14ac:dyDescent="0.25">
      <c r="A1663" s="67" t="s">
        <v>1858</v>
      </c>
      <c r="B1663" s="70" t="s">
        <v>1606</v>
      </c>
      <c r="C1663" s="71" t="s">
        <v>1848</v>
      </c>
      <c r="D1663" s="71" t="s">
        <v>26</v>
      </c>
      <c r="E1663" s="70" t="s">
        <v>109</v>
      </c>
      <c r="F1663" s="72">
        <v>28050000</v>
      </c>
    </row>
    <row r="1664" spans="1:6" x14ac:dyDescent="0.25">
      <c r="A1664" s="67" t="s">
        <v>1859</v>
      </c>
      <c r="B1664" s="70" t="s">
        <v>1606</v>
      </c>
      <c r="C1664" s="71" t="s">
        <v>1848</v>
      </c>
      <c r="D1664" s="71" t="s">
        <v>26</v>
      </c>
      <c r="E1664" s="70" t="s">
        <v>109</v>
      </c>
      <c r="F1664" s="72">
        <v>24430000</v>
      </c>
    </row>
    <row r="1665" spans="1:6" x14ac:dyDescent="0.25">
      <c r="A1665" s="67" t="s">
        <v>1860</v>
      </c>
      <c r="B1665" s="70" t="s">
        <v>1606</v>
      </c>
      <c r="C1665" s="71" t="s">
        <v>1848</v>
      </c>
      <c r="D1665" s="71" t="s">
        <v>99</v>
      </c>
      <c r="E1665" s="70" t="s">
        <v>221</v>
      </c>
      <c r="F1665" s="72">
        <v>27070000</v>
      </c>
    </row>
    <row r="1666" spans="1:6" x14ac:dyDescent="0.25">
      <c r="A1666" s="67" t="s">
        <v>1861</v>
      </c>
      <c r="B1666" s="70" t="s">
        <v>1606</v>
      </c>
      <c r="C1666" s="71" t="s">
        <v>1848</v>
      </c>
      <c r="D1666" s="71" t="s">
        <v>22</v>
      </c>
      <c r="E1666" s="70" t="s">
        <v>221</v>
      </c>
      <c r="F1666" s="72">
        <v>32620000</v>
      </c>
    </row>
    <row r="1667" spans="1:6" x14ac:dyDescent="0.25">
      <c r="A1667" s="67" t="s">
        <v>1862</v>
      </c>
      <c r="B1667" s="70" t="s">
        <v>1606</v>
      </c>
      <c r="C1667" s="71" t="s">
        <v>1848</v>
      </c>
      <c r="D1667" s="71" t="s">
        <v>99</v>
      </c>
      <c r="E1667" s="70" t="s">
        <v>116</v>
      </c>
      <c r="F1667" s="72">
        <v>18960000</v>
      </c>
    </row>
    <row r="1668" spans="1:6" x14ac:dyDescent="0.25">
      <c r="A1668" s="67" t="s">
        <v>1863</v>
      </c>
      <c r="B1668" s="70" t="s">
        <v>1606</v>
      </c>
      <c r="C1668" s="71" t="s">
        <v>1848</v>
      </c>
      <c r="D1668" s="71" t="s">
        <v>108</v>
      </c>
      <c r="E1668" s="70" t="s">
        <v>122</v>
      </c>
      <c r="F1668" s="72">
        <v>26850000</v>
      </c>
    </row>
    <row r="1669" spans="1:6" x14ac:dyDescent="0.25">
      <c r="A1669" s="67" t="s">
        <v>1654</v>
      </c>
      <c r="B1669" s="70" t="s">
        <v>1606</v>
      </c>
      <c r="C1669" s="71" t="s">
        <v>1848</v>
      </c>
      <c r="D1669" s="71" t="s">
        <v>16</v>
      </c>
      <c r="E1669" s="70" t="s">
        <v>122</v>
      </c>
      <c r="F1669" s="72">
        <v>19820000</v>
      </c>
    </row>
    <row r="1670" spans="1:6" x14ac:dyDescent="0.25">
      <c r="A1670" s="67" t="s">
        <v>1864</v>
      </c>
      <c r="B1670" s="70" t="s">
        <v>1606</v>
      </c>
      <c r="C1670" s="71" t="s">
        <v>1848</v>
      </c>
      <c r="D1670" s="71" t="s">
        <v>99</v>
      </c>
      <c r="E1670" s="70" t="s">
        <v>122</v>
      </c>
      <c r="F1670" s="72">
        <v>28770000</v>
      </c>
    </row>
    <row r="1671" spans="1:6" x14ac:dyDescent="0.25">
      <c r="A1671" s="67" t="s">
        <v>1865</v>
      </c>
      <c r="B1671" s="70" t="s">
        <v>1606</v>
      </c>
      <c r="C1671" s="71" t="s">
        <v>1848</v>
      </c>
      <c r="D1671" s="71" t="s">
        <v>133</v>
      </c>
      <c r="E1671" s="70" t="s">
        <v>122</v>
      </c>
      <c r="F1671" s="72">
        <v>21670000</v>
      </c>
    </row>
    <row r="1672" spans="1:6" x14ac:dyDescent="0.25">
      <c r="A1672" s="67" t="s">
        <v>1866</v>
      </c>
      <c r="B1672" s="70" t="s">
        <v>1606</v>
      </c>
      <c r="C1672" s="71" t="s">
        <v>1848</v>
      </c>
      <c r="D1672" s="71" t="s">
        <v>196</v>
      </c>
      <c r="E1672" s="70" t="s">
        <v>122</v>
      </c>
      <c r="F1672" s="72">
        <v>8130000</v>
      </c>
    </row>
    <row r="1673" spans="1:6" x14ac:dyDescent="0.25">
      <c r="A1673" s="67" t="s">
        <v>1867</v>
      </c>
      <c r="B1673" s="70" t="s">
        <v>1606</v>
      </c>
      <c r="C1673" s="71" t="s">
        <v>1848</v>
      </c>
      <c r="D1673" s="71" t="s">
        <v>26</v>
      </c>
      <c r="E1673" s="70" t="s">
        <v>122</v>
      </c>
      <c r="F1673" s="72">
        <v>32720000</v>
      </c>
    </row>
    <row r="1674" spans="1:6" x14ac:dyDescent="0.25">
      <c r="A1674" s="67" t="s">
        <v>1868</v>
      </c>
      <c r="B1674" s="70" t="s">
        <v>1606</v>
      </c>
      <c r="C1674" s="71" t="s">
        <v>1848</v>
      </c>
      <c r="D1674" s="71" t="s">
        <v>26</v>
      </c>
      <c r="E1674" s="70" t="s">
        <v>122</v>
      </c>
      <c r="F1674" s="72">
        <v>3000000</v>
      </c>
    </row>
    <row r="1675" spans="1:6" x14ac:dyDescent="0.25">
      <c r="A1675" s="67" t="s">
        <v>1869</v>
      </c>
      <c r="B1675" s="70" t="s">
        <v>1606</v>
      </c>
      <c r="C1675" s="71" t="s">
        <v>1848</v>
      </c>
      <c r="D1675" s="71" t="s">
        <v>28</v>
      </c>
      <c r="E1675" s="70" t="s">
        <v>122</v>
      </c>
      <c r="F1675" s="72">
        <v>7850000</v>
      </c>
    </row>
    <row r="1676" spans="1:6" x14ac:dyDescent="0.25">
      <c r="A1676" s="67" t="s">
        <v>1870</v>
      </c>
      <c r="B1676" s="70" t="s">
        <v>1606</v>
      </c>
      <c r="C1676" s="71" t="s">
        <v>1871</v>
      </c>
      <c r="D1676" s="71" t="s">
        <v>15</v>
      </c>
      <c r="E1676" s="70" t="s">
        <v>96</v>
      </c>
      <c r="F1676" s="72">
        <v>11080000</v>
      </c>
    </row>
    <row r="1677" spans="1:6" x14ac:dyDescent="0.25">
      <c r="A1677" s="67" t="s">
        <v>557</v>
      </c>
      <c r="B1677" s="70" t="s">
        <v>1606</v>
      </c>
      <c r="C1677" s="71" t="s">
        <v>1871</v>
      </c>
      <c r="D1677" s="71" t="s">
        <v>372</v>
      </c>
      <c r="E1677" s="70" t="s">
        <v>96</v>
      </c>
      <c r="F1677" s="72">
        <v>11810000</v>
      </c>
    </row>
    <row r="1678" spans="1:6" x14ac:dyDescent="0.25">
      <c r="A1678" s="67" t="s">
        <v>1872</v>
      </c>
      <c r="B1678" s="70" t="s">
        <v>1606</v>
      </c>
      <c r="C1678" s="71" t="s">
        <v>1871</v>
      </c>
      <c r="D1678" s="71" t="s">
        <v>22</v>
      </c>
      <c r="E1678" s="70" t="s">
        <v>96</v>
      </c>
      <c r="F1678" s="72">
        <v>9440000</v>
      </c>
    </row>
    <row r="1679" spans="1:6" x14ac:dyDescent="0.25">
      <c r="A1679" s="67" t="s">
        <v>1873</v>
      </c>
      <c r="B1679" s="70" t="s">
        <v>1606</v>
      </c>
      <c r="C1679" s="71" t="s">
        <v>1871</v>
      </c>
      <c r="D1679" s="71" t="s">
        <v>1732</v>
      </c>
      <c r="E1679" s="70" t="s">
        <v>96</v>
      </c>
      <c r="F1679" s="72">
        <v>23590000</v>
      </c>
    </row>
    <row r="1680" spans="1:6" x14ac:dyDescent="0.25">
      <c r="A1680" s="67" t="s">
        <v>1874</v>
      </c>
      <c r="B1680" s="70" t="s">
        <v>1606</v>
      </c>
      <c r="C1680" s="71" t="s">
        <v>1871</v>
      </c>
      <c r="D1680" s="71" t="s">
        <v>26</v>
      </c>
      <c r="E1680" s="70" t="s">
        <v>96</v>
      </c>
      <c r="F1680" s="72">
        <v>14110000</v>
      </c>
    </row>
    <row r="1681" spans="1:6" x14ac:dyDescent="0.25">
      <c r="A1681" s="67" t="s">
        <v>1875</v>
      </c>
      <c r="B1681" s="70" t="s">
        <v>1606</v>
      </c>
      <c r="C1681" s="71" t="s">
        <v>1871</v>
      </c>
      <c r="D1681" s="71" t="s">
        <v>26</v>
      </c>
      <c r="E1681" s="70" t="s">
        <v>96</v>
      </c>
      <c r="F1681" s="72">
        <v>7760000</v>
      </c>
    </row>
    <row r="1682" spans="1:6" x14ac:dyDescent="0.25">
      <c r="A1682" s="67" t="s">
        <v>1876</v>
      </c>
      <c r="B1682" s="70" t="s">
        <v>1606</v>
      </c>
      <c r="C1682" s="71" t="s">
        <v>1871</v>
      </c>
      <c r="D1682" s="71" t="s">
        <v>26</v>
      </c>
      <c r="E1682" s="70" t="s">
        <v>96</v>
      </c>
      <c r="F1682" s="72">
        <v>12610000</v>
      </c>
    </row>
    <row r="1683" spans="1:6" x14ac:dyDescent="0.25">
      <c r="A1683" s="67" t="s">
        <v>1612</v>
      </c>
      <c r="B1683" s="70" t="s">
        <v>1606</v>
      </c>
      <c r="C1683" s="71" t="s">
        <v>1871</v>
      </c>
      <c r="D1683" s="71" t="s">
        <v>26</v>
      </c>
      <c r="E1683" s="70" t="s">
        <v>96</v>
      </c>
      <c r="F1683" s="72">
        <v>18400000</v>
      </c>
    </row>
    <row r="1684" spans="1:6" x14ac:dyDescent="0.25">
      <c r="A1684" s="67" t="s">
        <v>1877</v>
      </c>
      <c r="B1684" s="70" t="s">
        <v>1606</v>
      </c>
      <c r="C1684" s="71" t="s">
        <v>1871</v>
      </c>
      <c r="D1684" s="71" t="s">
        <v>26</v>
      </c>
      <c r="E1684" s="70" t="s">
        <v>96</v>
      </c>
      <c r="F1684" s="72">
        <v>8420000</v>
      </c>
    </row>
    <row r="1685" spans="1:6" x14ac:dyDescent="0.25">
      <c r="A1685" s="67" t="s">
        <v>1878</v>
      </c>
      <c r="B1685" s="70" t="s">
        <v>1606</v>
      </c>
      <c r="C1685" s="71" t="s">
        <v>1871</v>
      </c>
      <c r="D1685" s="71" t="s">
        <v>128</v>
      </c>
      <c r="E1685" s="70" t="s">
        <v>96</v>
      </c>
      <c r="F1685" s="72">
        <v>16570000</v>
      </c>
    </row>
    <row r="1686" spans="1:6" x14ac:dyDescent="0.25">
      <c r="A1686" s="67" t="s">
        <v>1879</v>
      </c>
      <c r="B1686" s="70" t="s">
        <v>1606</v>
      </c>
      <c r="C1686" s="71" t="s">
        <v>1871</v>
      </c>
      <c r="D1686" s="71" t="s">
        <v>26</v>
      </c>
      <c r="E1686" s="70" t="s">
        <v>109</v>
      </c>
      <c r="F1686" s="72">
        <v>25400000</v>
      </c>
    </row>
    <row r="1687" spans="1:6" x14ac:dyDescent="0.25">
      <c r="A1687" s="67" t="s">
        <v>1880</v>
      </c>
      <c r="B1687" s="70" t="s">
        <v>1606</v>
      </c>
      <c r="C1687" s="71" t="s">
        <v>1871</v>
      </c>
      <c r="D1687" s="71" t="s">
        <v>26</v>
      </c>
      <c r="E1687" s="70" t="s">
        <v>109</v>
      </c>
      <c r="F1687" s="72">
        <v>27540000</v>
      </c>
    </row>
    <row r="1688" spans="1:6" x14ac:dyDescent="0.25">
      <c r="A1688" s="67" t="s">
        <v>1881</v>
      </c>
      <c r="B1688" s="70" t="s">
        <v>1606</v>
      </c>
      <c r="C1688" s="71" t="s">
        <v>1871</v>
      </c>
      <c r="D1688" s="71" t="s">
        <v>26</v>
      </c>
      <c r="E1688" s="70" t="s">
        <v>109</v>
      </c>
      <c r="F1688" s="72">
        <v>29050000</v>
      </c>
    </row>
    <row r="1689" spans="1:6" x14ac:dyDescent="0.25">
      <c r="A1689" s="67" t="s">
        <v>1882</v>
      </c>
      <c r="B1689" s="70" t="s">
        <v>1606</v>
      </c>
      <c r="C1689" s="71" t="s">
        <v>1871</v>
      </c>
      <c r="D1689" s="71" t="s">
        <v>26</v>
      </c>
      <c r="E1689" s="70" t="s">
        <v>153</v>
      </c>
      <c r="F1689" s="72">
        <v>25560000</v>
      </c>
    </row>
    <row r="1690" spans="1:6" x14ac:dyDescent="0.25">
      <c r="A1690" s="67" t="s">
        <v>1621</v>
      </c>
      <c r="B1690" s="70" t="s">
        <v>1606</v>
      </c>
      <c r="C1690" s="71" t="s">
        <v>1871</v>
      </c>
      <c r="D1690" s="71" t="s">
        <v>26</v>
      </c>
      <c r="E1690" s="70" t="s">
        <v>153</v>
      </c>
      <c r="F1690" s="72">
        <v>22050000</v>
      </c>
    </row>
    <row r="1691" spans="1:6" x14ac:dyDescent="0.25">
      <c r="A1691" s="67" t="s">
        <v>1883</v>
      </c>
      <c r="B1691" s="70" t="s">
        <v>1606</v>
      </c>
      <c r="C1691" s="71" t="s">
        <v>1871</v>
      </c>
      <c r="D1691" s="71" t="s">
        <v>26</v>
      </c>
      <c r="E1691" s="70" t="s">
        <v>116</v>
      </c>
      <c r="F1691" s="72">
        <v>11620000</v>
      </c>
    </row>
    <row r="1692" spans="1:6" x14ac:dyDescent="0.25">
      <c r="A1692" s="67" t="s">
        <v>1884</v>
      </c>
      <c r="B1692" s="70" t="s">
        <v>1606</v>
      </c>
      <c r="C1692" s="71" t="s">
        <v>1871</v>
      </c>
      <c r="D1692" s="71" t="s">
        <v>26</v>
      </c>
      <c r="E1692" s="70" t="s">
        <v>116</v>
      </c>
      <c r="F1692" s="72">
        <v>9760000</v>
      </c>
    </row>
    <row r="1693" spans="1:6" x14ac:dyDescent="0.25">
      <c r="A1693" s="67" t="s">
        <v>1885</v>
      </c>
      <c r="B1693" s="70" t="s">
        <v>1606</v>
      </c>
      <c r="C1693" s="71" t="s">
        <v>1871</v>
      </c>
      <c r="D1693" s="71" t="s">
        <v>95</v>
      </c>
      <c r="E1693" s="70" t="s">
        <v>122</v>
      </c>
      <c r="F1693" s="72">
        <v>12260000</v>
      </c>
    </row>
    <row r="1694" spans="1:6" x14ac:dyDescent="0.25">
      <c r="A1694" s="67" t="s">
        <v>1886</v>
      </c>
      <c r="B1694" s="70" t="s">
        <v>1606</v>
      </c>
      <c r="C1694" s="71" t="s">
        <v>1871</v>
      </c>
      <c r="D1694" s="71" t="s">
        <v>16</v>
      </c>
      <c r="E1694" s="70" t="s">
        <v>122</v>
      </c>
      <c r="F1694" s="72">
        <v>29110000</v>
      </c>
    </row>
    <row r="1695" spans="1:6" x14ac:dyDescent="0.25">
      <c r="A1695" s="67" t="s">
        <v>1887</v>
      </c>
      <c r="B1695" s="70" t="s">
        <v>1606</v>
      </c>
      <c r="C1695" s="71" t="s">
        <v>1871</v>
      </c>
      <c r="D1695" s="71" t="s">
        <v>99</v>
      </c>
      <c r="E1695" s="70" t="s">
        <v>122</v>
      </c>
      <c r="F1695" s="72">
        <v>29500000</v>
      </c>
    </row>
    <row r="1696" spans="1:6" x14ac:dyDescent="0.25">
      <c r="A1696" s="67" t="s">
        <v>1888</v>
      </c>
      <c r="B1696" s="70" t="s">
        <v>1606</v>
      </c>
      <c r="C1696" s="71" t="s">
        <v>1871</v>
      </c>
      <c r="D1696" s="71" t="s">
        <v>22</v>
      </c>
      <c r="E1696" s="70" t="s">
        <v>122</v>
      </c>
      <c r="F1696" s="72">
        <v>27580000</v>
      </c>
    </row>
    <row r="1697" spans="1:6" x14ac:dyDescent="0.25">
      <c r="A1697" s="67" t="s">
        <v>1889</v>
      </c>
      <c r="B1697" s="70" t="s">
        <v>1606</v>
      </c>
      <c r="C1697" s="71" t="s">
        <v>1871</v>
      </c>
      <c r="D1697" s="71" t="s">
        <v>196</v>
      </c>
      <c r="E1697" s="70" t="s">
        <v>122</v>
      </c>
      <c r="F1697" s="72">
        <v>16510000</v>
      </c>
    </row>
    <row r="1698" spans="1:6" x14ac:dyDescent="0.25">
      <c r="A1698" s="67" t="s">
        <v>1890</v>
      </c>
      <c r="B1698" s="70" t="s">
        <v>1606</v>
      </c>
      <c r="C1698" s="71" t="s">
        <v>1871</v>
      </c>
      <c r="D1698" s="71" t="s">
        <v>26</v>
      </c>
      <c r="E1698" s="70" t="s">
        <v>122</v>
      </c>
      <c r="F1698" s="72">
        <v>10110000</v>
      </c>
    </row>
    <row r="1699" spans="1:6" x14ac:dyDescent="0.25">
      <c r="A1699" s="67" t="s">
        <v>1891</v>
      </c>
      <c r="B1699" s="70" t="s">
        <v>1606</v>
      </c>
      <c r="C1699" s="71" t="s">
        <v>1871</v>
      </c>
      <c r="D1699" s="71" t="s">
        <v>26</v>
      </c>
      <c r="E1699" s="70" t="s">
        <v>122</v>
      </c>
      <c r="F1699" s="72">
        <v>13370000</v>
      </c>
    </row>
    <row r="1700" spans="1:6" x14ac:dyDescent="0.25">
      <c r="A1700" s="67" t="s">
        <v>1892</v>
      </c>
      <c r="B1700" s="70" t="s">
        <v>1606</v>
      </c>
      <c r="C1700" s="71" t="s">
        <v>1871</v>
      </c>
      <c r="D1700" s="71" t="s">
        <v>630</v>
      </c>
      <c r="E1700" s="70" t="s">
        <v>122</v>
      </c>
      <c r="F1700" s="72">
        <v>16960000</v>
      </c>
    </row>
    <row r="1701" spans="1:6" x14ac:dyDescent="0.25">
      <c r="A1701" s="67" t="s">
        <v>1893</v>
      </c>
      <c r="B1701" s="70" t="s">
        <v>1606</v>
      </c>
      <c r="C1701" s="71" t="s">
        <v>1871</v>
      </c>
      <c r="D1701" s="71" t="s">
        <v>29</v>
      </c>
      <c r="E1701" s="70" t="s">
        <v>122</v>
      </c>
      <c r="F1701" s="72">
        <v>30040000</v>
      </c>
    </row>
    <row r="1702" spans="1:6" x14ac:dyDescent="0.25">
      <c r="A1702" s="67" t="s">
        <v>1894</v>
      </c>
      <c r="B1702" s="70" t="s">
        <v>1606</v>
      </c>
      <c r="C1702" s="71" t="s">
        <v>1871</v>
      </c>
      <c r="D1702" s="71" t="s">
        <v>196</v>
      </c>
      <c r="E1702" s="70" t="s">
        <v>129</v>
      </c>
      <c r="F1702" s="72">
        <v>13970000</v>
      </c>
    </row>
    <row r="1703" spans="1:6" x14ac:dyDescent="0.25">
      <c r="A1703" s="67" t="s">
        <v>1895</v>
      </c>
      <c r="B1703" s="70" t="s">
        <v>1606</v>
      </c>
      <c r="C1703" s="71" t="s">
        <v>1871</v>
      </c>
      <c r="D1703" s="71" t="s">
        <v>26</v>
      </c>
      <c r="E1703" s="70" t="s">
        <v>129</v>
      </c>
      <c r="F1703" s="72">
        <v>25520000</v>
      </c>
    </row>
    <row r="1704" spans="1:6" x14ac:dyDescent="0.25">
      <c r="A1704" s="67" t="s">
        <v>1896</v>
      </c>
      <c r="B1704" s="70" t="s">
        <v>1606</v>
      </c>
      <c r="C1704" s="71" t="s">
        <v>1871</v>
      </c>
      <c r="D1704" s="71" t="s">
        <v>13</v>
      </c>
      <c r="E1704" s="70" t="s">
        <v>131</v>
      </c>
      <c r="F1704" s="72">
        <v>23050000</v>
      </c>
    </row>
    <row r="1705" spans="1:6" x14ac:dyDescent="0.25">
      <c r="A1705" s="67" t="s">
        <v>1897</v>
      </c>
      <c r="B1705" s="70" t="s">
        <v>1606</v>
      </c>
      <c r="C1705" s="71" t="s">
        <v>1871</v>
      </c>
      <c r="D1705" s="71" t="s">
        <v>99</v>
      </c>
      <c r="E1705" s="70" t="s">
        <v>131</v>
      </c>
      <c r="F1705" s="72">
        <v>30290000</v>
      </c>
    </row>
    <row r="1706" spans="1:6" x14ac:dyDescent="0.25">
      <c r="A1706" s="67" t="s">
        <v>1898</v>
      </c>
      <c r="B1706" s="70" t="s">
        <v>1606</v>
      </c>
      <c r="C1706" s="71" t="s">
        <v>1871</v>
      </c>
      <c r="D1706" s="71" t="s">
        <v>324</v>
      </c>
      <c r="E1706" s="70" t="s">
        <v>131</v>
      </c>
      <c r="F1706" s="72">
        <v>32690000</v>
      </c>
    </row>
    <row r="1707" spans="1:6" x14ac:dyDescent="0.25">
      <c r="A1707" s="67" t="s">
        <v>1899</v>
      </c>
      <c r="B1707" s="70" t="s">
        <v>1606</v>
      </c>
      <c r="C1707" s="71" t="s">
        <v>1900</v>
      </c>
      <c r="D1707" s="71" t="s">
        <v>133</v>
      </c>
      <c r="E1707" s="70" t="s">
        <v>96</v>
      </c>
      <c r="F1707" s="72">
        <v>6490000</v>
      </c>
    </row>
    <row r="1708" spans="1:6" x14ac:dyDescent="0.25">
      <c r="A1708" s="67" t="s">
        <v>1901</v>
      </c>
      <c r="B1708" s="70" t="s">
        <v>1606</v>
      </c>
      <c r="C1708" s="71" t="s">
        <v>1900</v>
      </c>
      <c r="D1708" s="71" t="s">
        <v>133</v>
      </c>
      <c r="E1708" s="70" t="s">
        <v>96</v>
      </c>
      <c r="F1708" s="72">
        <v>8240000</v>
      </c>
    </row>
    <row r="1709" spans="1:6" x14ac:dyDescent="0.25">
      <c r="A1709" s="67" t="s">
        <v>1902</v>
      </c>
      <c r="B1709" s="70" t="s">
        <v>1606</v>
      </c>
      <c r="C1709" s="71" t="s">
        <v>1900</v>
      </c>
      <c r="D1709" s="71" t="s">
        <v>22</v>
      </c>
      <c r="E1709" s="70" t="s">
        <v>96</v>
      </c>
      <c r="F1709" s="72">
        <v>8430000</v>
      </c>
    </row>
    <row r="1710" spans="1:6" x14ac:dyDescent="0.25">
      <c r="A1710" s="67" t="s">
        <v>1903</v>
      </c>
      <c r="B1710" s="70" t="s">
        <v>1606</v>
      </c>
      <c r="C1710" s="71" t="s">
        <v>1900</v>
      </c>
      <c r="D1710" s="71" t="s">
        <v>22</v>
      </c>
      <c r="E1710" s="70" t="s">
        <v>96</v>
      </c>
      <c r="F1710" s="72">
        <v>13290000</v>
      </c>
    </row>
    <row r="1711" spans="1:6" x14ac:dyDescent="0.25">
      <c r="A1711" s="67" t="s">
        <v>1904</v>
      </c>
      <c r="B1711" s="70" t="s">
        <v>1606</v>
      </c>
      <c r="C1711" s="71" t="s">
        <v>1900</v>
      </c>
      <c r="D1711" s="71" t="s">
        <v>22</v>
      </c>
      <c r="E1711" s="70" t="s">
        <v>96</v>
      </c>
      <c r="F1711" s="72">
        <v>22340000</v>
      </c>
    </row>
    <row r="1712" spans="1:6" x14ac:dyDescent="0.25">
      <c r="A1712" s="67" t="s">
        <v>1905</v>
      </c>
      <c r="B1712" s="70" t="s">
        <v>1606</v>
      </c>
      <c r="C1712" s="71" t="s">
        <v>1900</v>
      </c>
      <c r="D1712" s="71" t="s">
        <v>22</v>
      </c>
      <c r="E1712" s="70" t="s">
        <v>96</v>
      </c>
      <c r="F1712" s="72">
        <v>10360000</v>
      </c>
    </row>
    <row r="1713" spans="1:6" x14ac:dyDescent="0.25">
      <c r="A1713" s="67" t="s">
        <v>1906</v>
      </c>
      <c r="B1713" s="70" t="s">
        <v>1606</v>
      </c>
      <c r="C1713" s="71" t="s">
        <v>1900</v>
      </c>
      <c r="D1713" s="71" t="s">
        <v>230</v>
      </c>
      <c r="E1713" s="70" t="s">
        <v>96</v>
      </c>
      <c r="F1713" s="72">
        <v>9600000</v>
      </c>
    </row>
    <row r="1714" spans="1:6" x14ac:dyDescent="0.25">
      <c r="A1714" s="67" t="s">
        <v>1907</v>
      </c>
      <c r="B1714" s="70" t="s">
        <v>1606</v>
      </c>
      <c r="C1714" s="71" t="s">
        <v>1900</v>
      </c>
      <c r="D1714" s="71" t="s">
        <v>26</v>
      </c>
      <c r="E1714" s="70" t="s">
        <v>96</v>
      </c>
      <c r="F1714" s="72">
        <v>15420000</v>
      </c>
    </row>
    <row r="1715" spans="1:6" x14ac:dyDescent="0.25">
      <c r="A1715" s="67" t="s">
        <v>1908</v>
      </c>
      <c r="B1715" s="70" t="s">
        <v>1606</v>
      </c>
      <c r="C1715" s="71" t="s">
        <v>1900</v>
      </c>
      <c r="D1715" s="71" t="s">
        <v>26</v>
      </c>
      <c r="E1715" s="70" t="s">
        <v>96</v>
      </c>
      <c r="F1715" s="72">
        <v>16210000</v>
      </c>
    </row>
    <row r="1716" spans="1:6" x14ac:dyDescent="0.25">
      <c r="A1716" s="67" t="s">
        <v>1909</v>
      </c>
      <c r="B1716" s="70" t="s">
        <v>1606</v>
      </c>
      <c r="C1716" s="71" t="s">
        <v>1900</v>
      </c>
      <c r="D1716" s="71" t="s">
        <v>26</v>
      </c>
      <c r="E1716" s="70" t="s">
        <v>96</v>
      </c>
      <c r="F1716" s="72">
        <v>25100000</v>
      </c>
    </row>
    <row r="1717" spans="1:6" x14ac:dyDescent="0.25">
      <c r="A1717" s="67" t="s">
        <v>1910</v>
      </c>
      <c r="B1717" s="70" t="s">
        <v>1606</v>
      </c>
      <c r="C1717" s="71" t="s">
        <v>1900</v>
      </c>
      <c r="D1717" s="71" t="s">
        <v>28</v>
      </c>
      <c r="E1717" s="70" t="s">
        <v>96</v>
      </c>
      <c r="F1717" s="72">
        <v>18230000</v>
      </c>
    </row>
    <row r="1718" spans="1:6" x14ac:dyDescent="0.25">
      <c r="A1718" s="67" t="s">
        <v>1911</v>
      </c>
      <c r="B1718" s="70" t="s">
        <v>1606</v>
      </c>
      <c r="C1718" s="71" t="s">
        <v>1900</v>
      </c>
      <c r="D1718" s="71" t="s">
        <v>133</v>
      </c>
      <c r="E1718" s="70" t="s">
        <v>213</v>
      </c>
      <c r="F1718" s="72">
        <v>28260000</v>
      </c>
    </row>
    <row r="1719" spans="1:6" x14ac:dyDescent="0.25">
      <c r="A1719" s="67" t="s">
        <v>1912</v>
      </c>
      <c r="B1719" s="70" t="s">
        <v>1606</v>
      </c>
      <c r="C1719" s="71" t="s">
        <v>1900</v>
      </c>
      <c r="D1719" s="71" t="s">
        <v>489</v>
      </c>
      <c r="E1719" s="70" t="s">
        <v>213</v>
      </c>
      <c r="F1719" s="72">
        <v>26280000</v>
      </c>
    </row>
    <row r="1720" spans="1:6" x14ac:dyDescent="0.25">
      <c r="A1720" s="67" t="s">
        <v>1913</v>
      </c>
      <c r="B1720" s="70" t="s">
        <v>1606</v>
      </c>
      <c r="C1720" s="71" t="s">
        <v>1900</v>
      </c>
      <c r="D1720" s="71" t="s">
        <v>26</v>
      </c>
      <c r="E1720" s="70" t="s">
        <v>109</v>
      </c>
      <c r="F1720" s="72">
        <v>21370000</v>
      </c>
    </row>
    <row r="1721" spans="1:6" x14ac:dyDescent="0.25">
      <c r="A1721" s="67" t="s">
        <v>1767</v>
      </c>
      <c r="B1721" s="70" t="s">
        <v>1606</v>
      </c>
      <c r="C1721" s="71" t="s">
        <v>1900</v>
      </c>
      <c r="D1721" s="71" t="s">
        <v>26</v>
      </c>
      <c r="E1721" s="70" t="s">
        <v>109</v>
      </c>
      <c r="F1721" s="72">
        <v>20590000</v>
      </c>
    </row>
    <row r="1722" spans="1:6" x14ac:dyDescent="0.25">
      <c r="A1722" s="67" t="s">
        <v>1914</v>
      </c>
      <c r="B1722" s="70" t="s">
        <v>1606</v>
      </c>
      <c r="C1722" s="71" t="s">
        <v>1900</v>
      </c>
      <c r="D1722" s="71" t="s">
        <v>26</v>
      </c>
      <c r="E1722" s="70" t="s">
        <v>109</v>
      </c>
      <c r="F1722" s="72">
        <v>29940000</v>
      </c>
    </row>
    <row r="1723" spans="1:6" x14ac:dyDescent="0.25">
      <c r="A1723" s="67" t="s">
        <v>1915</v>
      </c>
      <c r="B1723" s="70" t="s">
        <v>1606</v>
      </c>
      <c r="C1723" s="71" t="s">
        <v>1900</v>
      </c>
      <c r="D1723" s="71" t="s">
        <v>26</v>
      </c>
      <c r="E1723" s="70" t="s">
        <v>109</v>
      </c>
      <c r="F1723" s="72">
        <v>25970000</v>
      </c>
    </row>
    <row r="1724" spans="1:6" x14ac:dyDescent="0.25">
      <c r="A1724" s="67" t="s">
        <v>1916</v>
      </c>
      <c r="B1724" s="70" t="s">
        <v>1606</v>
      </c>
      <c r="C1724" s="71" t="s">
        <v>1900</v>
      </c>
      <c r="D1724" s="71" t="s">
        <v>83</v>
      </c>
      <c r="E1724" s="70" t="s">
        <v>221</v>
      </c>
      <c r="F1724" s="72">
        <v>17110000</v>
      </c>
    </row>
    <row r="1725" spans="1:6" x14ac:dyDescent="0.25">
      <c r="A1725" s="67" t="s">
        <v>1917</v>
      </c>
      <c r="B1725" s="70" t="s">
        <v>1606</v>
      </c>
      <c r="C1725" s="71" t="s">
        <v>1900</v>
      </c>
      <c r="D1725" s="71" t="s">
        <v>1918</v>
      </c>
      <c r="E1725" s="70" t="s">
        <v>153</v>
      </c>
      <c r="F1725" s="72">
        <v>6180000</v>
      </c>
    </row>
    <row r="1726" spans="1:6" x14ac:dyDescent="0.25">
      <c r="A1726" s="67" t="s">
        <v>1769</v>
      </c>
      <c r="B1726" s="70" t="s">
        <v>1606</v>
      </c>
      <c r="C1726" s="71" t="s">
        <v>1900</v>
      </c>
      <c r="D1726" s="71" t="s">
        <v>26</v>
      </c>
      <c r="E1726" s="70" t="s">
        <v>153</v>
      </c>
      <c r="F1726" s="72">
        <v>18810000</v>
      </c>
    </row>
    <row r="1727" spans="1:6" x14ac:dyDescent="0.25">
      <c r="A1727" s="67" t="s">
        <v>1919</v>
      </c>
      <c r="B1727" s="70" t="s">
        <v>1606</v>
      </c>
      <c r="C1727" s="71" t="s">
        <v>1900</v>
      </c>
      <c r="D1727" s="71" t="s">
        <v>26</v>
      </c>
      <c r="E1727" s="70" t="s">
        <v>153</v>
      </c>
      <c r="F1727" s="72">
        <v>19510000</v>
      </c>
    </row>
    <row r="1728" spans="1:6" x14ac:dyDescent="0.25">
      <c r="A1728" s="67" t="s">
        <v>1920</v>
      </c>
      <c r="B1728" s="70" t="s">
        <v>1606</v>
      </c>
      <c r="C1728" s="71" t="s">
        <v>1900</v>
      </c>
      <c r="D1728" s="71" t="s">
        <v>367</v>
      </c>
      <c r="E1728" s="70" t="s">
        <v>116</v>
      </c>
      <c r="F1728" s="72">
        <v>23340000</v>
      </c>
    </row>
    <row r="1729" spans="1:6" x14ac:dyDescent="0.25">
      <c r="A1729" s="67" t="s">
        <v>1921</v>
      </c>
      <c r="B1729" s="70" t="s">
        <v>1606</v>
      </c>
      <c r="C1729" s="71" t="s">
        <v>1900</v>
      </c>
      <c r="D1729" s="71" t="s">
        <v>19</v>
      </c>
      <c r="E1729" s="70" t="s">
        <v>116</v>
      </c>
      <c r="F1729" s="72">
        <v>7140000</v>
      </c>
    </row>
    <row r="1730" spans="1:6" x14ac:dyDescent="0.25">
      <c r="A1730" s="67" t="s">
        <v>1922</v>
      </c>
      <c r="B1730" s="70" t="s">
        <v>1606</v>
      </c>
      <c r="C1730" s="71" t="s">
        <v>1900</v>
      </c>
      <c r="D1730" s="71" t="s">
        <v>246</v>
      </c>
      <c r="E1730" s="70" t="s">
        <v>116</v>
      </c>
      <c r="F1730" s="72">
        <v>13720000</v>
      </c>
    </row>
    <row r="1731" spans="1:6" x14ac:dyDescent="0.25">
      <c r="A1731" s="67" t="s">
        <v>1773</v>
      </c>
      <c r="B1731" s="70" t="s">
        <v>1606</v>
      </c>
      <c r="C1731" s="71" t="s">
        <v>1900</v>
      </c>
      <c r="D1731" s="71" t="s">
        <v>99</v>
      </c>
      <c r="E1731" s="70" t="s">
        <v>122</v>
      </c>
      <c r="F1731" s="72">
        <v>24080000</v>
      </c>
    </row>
    <row r="1732" spans="1:6" x14ac:dyDescent="0.25">
      <c r="A1732" s="67" t="s">
        <v>1923</v>
      </c>
      <c r="B1732" s="70" t="s">
        <v>1606</v>
      </c>
      <c r="C1732" s="71" t="s">
        <v>1900</v>
      </c>
      <c r="D1732" s="71" t="s">
        <v>1754</v>
      </c>
      <c r="E1732" s="70" t="s">
        <v>122</v>
      </c>
      <c r="F1732" s="72">
        <v>24950000</v>
      </c>
    </row>
    <row r="1733" spans="1:6" x14ac:dyDescent="0.25">
      <c r="A1733" s="67" t="s">
        <v>1924</v>
      </c>
      <c r="B1733" s="70" t="s">
        <v>1606</v>
      </c>
      <c r="C1733" s="71" t="s">
        <v>1900</v>
      </c>
      <c r="D1733" s="71" t="s">
        <v>951</v>
      </c>
      <c r="E1733" s="70" t="s">
        <v>122</v>
      </c>
      <c r="F1733" s="72">
        <v>8660000</v>
      </c>
    </row>
    <row r="1734" spans="1:6" x14ac:dyDescent="0.25">
      <c r="A1734" s="67" t="s">
        <v>1631</v>
      </c>
      <c r="B1734" s="70" t="s">
        <v>1606</v>
      </c>
      <c r="C1734" s="71" t="s">
        <v>1900</v>
      </c>
      <c r="D1734" s="71" t="s">
        <v>831</v>
      </c>
      <c r="E1734" s="70" t="s">
        <v>122</v>
      </c>
      <c r="F1734" s="72">
        <v>17840000</v>
      </c>
    </row>
    <row r="1735" spans="1:6" x14ac:dyDescent="0.25">
      <c r="A1735" s="67" t="s">
        <v>1925</v>
      </c>
      <c r="B1735" s="70" t="s">
        <v>1606</v>
      </c>
      <c r="C1735" s="71" t="s">
        <v>1900</v>
      </c>
      <c r="D1735" s="71" t="s">
        <v>26</v>
      </c>
      <c r="E1735" s="70" t="s">
        <v>122</v>
      </c>
      <c r="F1735" s="72">
        <v>23460000</v>
      </c>
    </row>
    <row r="1736" spans="1:6" x14ac:dyDescent="0.25">
      <c r="A1736" s="67" t="s">
        <v>1926</v>
      </c>
      <c r="B1736" s="70" t="s">
        <v>1606</v>
      </c>
      <c r="C1736" s="71" t="s">
        <v>1900</v>
      </c>
      <c r="D1736" s="71" t="s">
        <v>26</v>
      </c>
      <c r="E1736" s="70" t="s">
        <v>122</v>
      </c>
      <c r="F1736" s="72">
        <v>19960000</v>
      </c>
    </row>
    <row r="1737" spans="1:6" x14ac:dyDescent="0.25">
      <c r="A1737" s="67" t="s">
        <v>1927</v>
      </c>
      <c r="B1737" s="70" t="s">
        <v>1606</v>
      </c>
      <c r="C1737" s="71" t="s">
        <v>1900</v>
      </c>
      <c r="D1737" s="71" t="s">
        <v>26</v>
      </c>
      <c r="E1737" s="70" t="s">
        <v>122</v>
      </c>
      <c r="F1737" s="72">
        <v>21180000</v>
      </c>
    </row>
    <row r="1738" spans="1:6" x14ac:dyDescent="0.25">
      <c r="A1738" s="67" t="s">
        <v>1928</v>
      </c>
      <c r="B1738" s="70" t="s">
        <v>1606</v>
      </c>
      <c r="C1738" s="71" t="s">
        <v>1900</v>
      </c>
      <c r="D1738" s="71" t="s">
        <v>1006</v>
      </c>
      <c r="E1738" s="70" t="s">
        <v>129</v>
      </c>
      <c r="F1738" s="72">
        <v>20140000</v>
      </c>
    </row>
    <row r="1739" spans="1:6" x14ac:dyDescent="0.25">
      <c r="A1739" s="67" t="s">
        <v>1929</v>
      </c>
      <c r="B1739" s="70" t="s">
        <v>1606</v>
      </c>
      <c r="C1739" s="71" t="s">
        <v>1900</v>
      </c>
      <c r="D1739" s="71" t="s">
        <v>26</v>
      </c>
      <c r="E1739" s="70" t="s">
        <v>129</v>
      </c>
      <c r="F1739" s="72">
        <v>19400000</v>
      </c>
    </row>
    <row r="1740" spans="1:6" x14ac:dyDescent="0.25">
      <c r="A1740" s="67" t="s">
        <v>1930</v>
      </c>
      <c r="B1740" s="70" t="s">
        <v>1606</v>
      </c>
      <c r="C1740" s="71" t="s">
        <v>1900</v>
      </c>
      <c r="D1740" s="71" t="s">
        <v>26</v>
      </c>
      <c r="E1740" s="70" t="s">
        <v>131</v>
      </c>
      <c r="F1740" s="72">
        <v>24650000</v>
      </c>
    </row>
    <row r="1741" spans="1:6" x14ac:dyDescent="0.25">
      <c r="A1741" s="67" t="s">
        <v>1931</v>
      </c>
      <c r="B1741" s="70" t="s">
        <v>1606</v>
      </c>
      <c r="C1741" s="71" t="s">
        <v>1932</v>
      </c>
      <c r="D1741" s="71" t="s">
        <v>15</v>
      </c>
      <c r="E1741" s="70" t="s">
        <v>96</v>
      </c>
      <c r="F1741" s="72">
        <v>12990000</v>
      </c>
    </row>
    <row r="1742" spans="1:6" x14ac:dyDescent="0.25">
      <c r="A1742" s="67" t="s">
        <v>1933</v>
      </c>
      <c r="B1742" s="70" t="s">
        <v>1606</v>
      </c>
      <c r="C1742" s="71" t="s">
        <v>1932</v>
      </c>
      <c r="D1742" s="71" t="s">
        <v>133</v>
      </c>
      <c r="E1742" s="70" t="s">
        <v>96</v>
      </c>
      <c r="F1742" s="72">
        <v>14150000</v>
      </c>
    </row>
    <row r="1743" spans="1:6" x14ac:dyDescent="0.25">
      <c r="A1743" s="67" t="s">
        <v>1934</v>
      </c>
      <c r="B1743" s="70" t="s">
        <v>1606</v>
      </c>
      <c r="C1743" s="71" t="s">
        <v>1932</v>
      </c>
      <c r="D1743" s="71" t="s">
        <v>752</v>
      </c>
      <c r="E1743" s="70" t="s">
        <v>96</v>
      </c>
      <c r="F1743" s="72">
        <v>26560000</v>
      </c>
    </row>
    <row r="1744" spans="1:6" x14ac:dyDescent="0.25">
      <c r="A1744" s="67" t="s">
        <v>1935</v>
      </c>
      <c r="B1744" s="70" t="s">
        <v>1606</v>
      </c>
      <c r="C1744" s="71" t="s">
        <v>1932</v>
      </c>
      <c r="D1744" s="71" t="s">
        <v>246</v>
      </c>
      <c r="E1744" s="70" t="s">
        <v>96</v>
      </c>
      <c r="F1744" s="72">
        <v>12960000</v>
      </c>
    </row>
    <row r="1745" spans="1:6" x14ac:dyDescent="0.25">
      <c r="A1745" s="67" t="s">
        <v>1936</v>
      </c>
      <c r="B1745" s="70" t="s">
        <v>1606</v>
      </c>
      <c r="C1745" s="71" t="s">
        <v>1932</v>
      </c>
      <c r="D1745" s="71" t="s">
        <v>230</v>
      </c>
      <c r="E1745" s="70" t="s">
        <v>96</v>
      </c>
      <c r="F1745" s="72">
        <v>19430000</v>
      </c>
    </row>
    <row r="1746" spans="1:6" x14ac:dyDescent="0.25">
      <c r="A1746" s="67" t="s">
        <v>1937</v>
      </c>
      <c r="B1746" s="70" t="s">
        <v>1606</v>
      </c>
      <c r="C1746" s="71" t="s">
        <v>1932</v>
      </c>
      <c r="D1746" s="71" t="s">
        <v>26</v>
      </c>
      <c r="E1746" s="70" t="s">
        <v>96</v>
      </c>
      <c r="F1746" s="72">
        <v>23290000</v>
      </c>
    </row>
    <row r="1747" spans="1:6" x14ac:dyDescent="0.25">
      <c r="A1747" s="67" t="s">
        <v>1938</v>
      </c>
      <c r="B1747" s="70" t="s">
        <v>1606</v>
      </c>
      <c r="C1747" s="71" t="s">
        <v>1932</v>
      </c>
      <c r="D1747" s="71" t="s">
        <v>26</v>
      </c>
      <c r="E1747" s="70" t="s">
        <v>96</v>
      </c>
      <c r="F1747" s="72">
        <v>26740000</v>
      </c>
    </row>
    <row r="1748" spans="1:6" x14ac:dyDescent="0.25">
      <c r="A1748" s="67" t="s">
        <v>1939</v>
      </c>
      <c r="B1748" s="70" t="s">
        <v>1606</v>
      </c>
      <c r="C1748" s="71" t="s">
        <v>1932</v>
      </c>
      <c r="D1748" s="71" t="s">
        <v>26</v>
      </c>
      <c r="E1748" s="70" t="s">
        <v>96</v>
      </c>
      <c r="F1748" s="72">
        <v>24120000</v>
      </c>
    </row>
    <row r="1749" spans="1:6" x14ac:dyDescent="0.25">
      <c r="A1749" s="67" t="s">
        <v>1940</v>
      </c>
      <c r="B1749" s="70" t="s">
        <v>1606</v>
      </c>
      <c r="C1749" s="71" t="s">
        <v>1932</v>
      </c>
      <c r="D1749" s="71" t="s">
        <v>26</v>
      </c>
      <c r="E1749" s="70" t="s">
        <v>96</v>
      </c>
      <c r="F1749" s="72">
        <v>9820000</v>
      </c>
    </row>
    <row r="1750" spans="1:6" x14ac:dyDescent="0.25">
      <c r="A1750" s="67" t="s">
        <v>1941</v>
      </c>
      <c r="B1750" s="70" t="s">
        <v>1606</v>
      </c>
      <c r="C1750" s="71" t="s">
        <v>1932</v>
      </c>
      <c r="D1750" s="71" t="s">
        <v>26</v>
      </c>
      <c r="E1750" s="70" t="s">
        <v>96</v>
      </c>
      <c r="F1750" s="72">
        <v>9440000</v>
      </c>
    </row>
    <row r="1751" spans="1:6" x14ac:dyDescent="0.25">
      <c r="A1751" s="67" t="s">
        <v>1942</v>
      </c>
      <c r="B1751" s="70" t="s">
        <v>1606</v>
      </c>
      <c r="C1751" s="71" t="s">
        <v>1932</v>
      </c>
      <c r="D1751" s="71" t="s">
        <v>26</v>
      </c>
      <c r="E1751" s="70" t="s">
        <v>96</v>
      </c>
      <c r="F1751" s="72">
        <v>8820000</v>
      </c>
    </row>
    <row r="1752" spans="1:6" x14ac:dyDescent="0.25">
      <c r="A1752" s="67" t="s">
        <v>1943</v>
      </c>
      <c r="B1752" s="70" t="s">
        <v>1606</v>
      </c>
      <c r="C1752" s="71" t="s">
        <v>1932</v>
      </c>
      <c r="D1752" s="71" t="s">
        <v>22</v>
      </c>
      <c r="E1752" s="70" t="s">
        <v>213</v>
      </c>
      <c r="F1752" s="72">
        <v>15760000</v>
      </c>
    </row>
    <row r="1753" spans="1:6" x14ac:dyDescent="0.25">
      <c r="A1753" s="67" t="s">
        <v>1944</v>
      </c>
      <c r="B1753" s="70" t="s">
        <v>1606</v>
      </c>
      <c r="C1753" s="71" t="s">
        <v>1932</v>
      </c>
      <c r="D1753" s="71" t="s">
        <v>22</v>
      </c>
      <c r="E1753" s="70" t="s">
        <v>109</v>
      </c>
      <c r="F1753" s="72">
        <v>27820000</v>
      </c>
    </row>
    <row r="1754" spans="1:6" x14ac:dyDescent="0.25">
      <c r="A1754" s="67" t="s">
        <v>1945</v>
      </c>
      <c r="B1754" s="70" t="s">
        <v>1606</v>
      </c>
      <c r="C1754" s="71" t="s">
        <v>1932</v>
      </c>
      <c r="D1754" s="71" t="s">
        <v>26</v>
      </c>
      <c r="E1754" s="70" t="s">
        <v>109</v>
      </c>
      <c r="F1754" s="72">
        <v>22580000</v>
      </c>
    </row>
    <row r="1755" spans="1:6" x14ac:dyDescent="0.25">
      <c r="A1755" s="67" t="s">
        <v>1946</v>
      </c>
      <c r="B1755" s="70" t="s">
        <v>1606</v>
      </c>
      <c r="C1755" s="71" t="s">
        <v>1932</v>
      </c>
      <c r="D1755" s="71" t="s">
        <v>26</v>
      </c>
      <c r="E1755" s="70" t="s">
        <v>109</v>
      </c>
      <c r="F1755" s="72">
        <v>13810000</v>
      </c>
    </row>
    <row r="1756" spans="1:6" x14ac:dyDescent="0.25">
      <c r="A1756" s="67" t="s">
        <v>1947</v>
      </c>
      <c r="B1756" s="70" t="s">
        <v>1606</v>
      </c>
      <c r="C1756" s="71" t="s">
        <v>1932</v>
      </c>
      <c r="D1756" s="71" t="s">
        <v>26</v>
      </c>
      <c r="E1756" s="70" t="s">
        <v>109</v>
      </c>
      <c r="F1756" s="72">
        <v>25800000</v>
      </c>
    </row>
    <row r="1757" spans="1:6" x14ac:dyDescent="0.25">
      <c r="A1757" s="67" t="s">
        <v>1948</v>
      </c>
      <c r="B1757" s="70" t="s">
        <v>1606</v>
      </c>
      <c r="C1757" s="71" t="s">
        <v>1932</v>
      </c>
      <c r="D1757" s="71" t="s">
        <v>13</v>
      </c>
      <c r="E1757" s="70" t="s">
        <v>153</v>
      </c>
      <c r="F1757" s="72">
        <v>22330000</v>
      </c>
    </row>
    <row r="1758" spans="1:6" x14ac:dyDescent="0.25">
      <c r="A1758" s="67" t="s">
        <v>1949</v>
      </c>
      <c r="B1758" s="70" t="s">
        <v>1606</v>
      </c>
      <c r="C1758" s="71" t="s">
        <v>1932</v>
      </c>
      <c r="D1758" s="71" t="s">
        <v>26</v>
      </c>
      <c r="E1758" s="70" t="s">
        <v>153</v>
      </c>
      <c r="F1758" s="72">
        <v>21520000</v>
      </c>
    </row>
    <row r="1759" spans="1:6" x14ac:dyDescent="0.25">
      <c r="A1759" s="67" t="s">
        <v>1950</v>
      </c>
      <c r="B1759" s="70" t="s">
        <v>1606</v>
      </c>
      <c r="C1759" s="71" t="s">
        <v>1932</v>
      </c>
      <c r="D1759" s="71" t="s">
        <v>26</v>
      </c>
      <c r="E1759" s="70" t="s">
        <v>153</v>
      </c>
      <c r="F1759" s="72">
        <v>32100000</v>
      </c>
    </row>
    <row r="1760" spans="1:6" x14ac:dyDescent="0.25">
      <c r="A1760" s="67" t="s">
        <v>1951</v>
      </c>
      <c r="B1760" s="70" t="s">
        <v>1606</v>
      </c>
      <c r="C1760" s="71" t="s">
        <v>1932</v>
      </c>
      <c r="D1760" s="71" t="s">
        <v>26</v>
      </c>
      <c r="E1760" s="70" t="s">
        <v>153</v>
      </c>
      <c r="F1760" s="72">
        <v>21060000</v>
      </c>
    </row>
    <row r="1761" spans="1:6" x14ac:dyDescent="0.25">
      <c r="A1761" s="67" t="s">
        <v>1952</v>
      </c>
      <c r="B1761" s="70" t="s">
        <v>1606</v>
      </c>
      <c r="C1761" s="71" t="s">
        <v>1932</v>
      </c>
      <c r="D1761" s="71" t="s">
        <v>26</v>
      </c>
      <c r="E1761" s="70" t="s">
        <v>153</v>
      </c>
      <c r="F1761" s="72">
        <v>36290000</v>
      </c>
    </row>
    <row r="1762" spans="1:6" x14ac:dyDescent="0.25">
      <c r="A1762" s="67" t="s">
        <v>1953</v>
      </c>
      <c r="B1762" s="70" t="s">
        <v>1606</v>
      </c>
      <c r="C1762" s="71" t="s">
        <v>1932</v>
      </c>
      <c r="D1762" s="71" t="s">
        <v>230</v>
      </c>
      <c r="E1762" s="70" t="s">
        <v>116</v>
      </c>
      <c r="F1762" s="72">
        <v>5480000</v>
      </c>
    </row>
    <row r="1763" spans="1:6" x14ac:dyDescent="0.25">
      <c r="A1763" s="67" t="s">
        <v>1954</v>
      </c>
      <c r="B1763" s="70" t="s">
        <v>1606</v>
      </c>
      <c r="C1763" s="71" t="s">
        <v>1932</v>
      </c>
      <c r="D1763" s="71" t="s">
        <v>26</v>
      </c>
      <c r="E1763" s="70" t="s">
        <v>116</v>
      </c>
      <c r="F1763" s="72">
        <v>20380000</v>
      </c>
    </row>
    <row r="1764" spans="1:6" x14ac:dyDescent="0.25">
      <c r="A1764" s="67" t="s">
        <v>1955</v>
      </c>
      <c r="B1764" s="70" t="s">
        <v>1606</v>
      </c>
      <c r="C1764" s="71" t="s">
        <v>1932</v>
      </c>
      <c r="D1764" s="71" t="s">
        <v>577</v>
      </c>
      <c r="E1764" s="70" t="s">
        <v>122</v>
      </c>
      <c r="F1764" s="72">
        <v>14800000</v>
      </c>
    </row>
    <row r="1765" spans="1:6" x14ac:dyDescent="0.25">
      <c r="A1765" s="67" t="s">
        <v>1956</v>
      </c>
      <c r="B1765" s="70" t="s">
        <v>1606</v>
      </c>
      <c r="C1765" s="71" t="s">
        <v>1932</v>
      </c>
      <c r="D1765" s="71" t="s">
        <v>18</v>
      </c>
      <c r="E1765" s="70" t="s">
        <v>122</v>
      </c>
      <c r="F1765" s="72">
        <v>19270000</v>
      </c>
    </row>
    <row r="1766" spans="1:6" x14ac:dyDescent="0.25">
      <c r="A1766" s="67" t="s">
        <v>1957</v>
      </c>
      <c r="B1766" s="70" t="s">
        <v>1606</v>
      </c>
      <c r="C1766" s="71" t="s">
        <v>1932</v>
      </c>
      <c r="D1766" s="71" t="s">
        <v>84</v>
      </c>
      <c r="E1766" s="70" t="s">
        <v>122</v>
      </c>
      <c r="F1766" s="72">
        <v>9400000</v>
      </c>
    </row>
    <row r="1767" spans="1:6" x14ac:dyDescent="0.25">
      <c r="A1767" s="67" t="s">
        <v>1958</v>
      </c>
      <c r="B1767" s="70" t="s">
        <v>1606</v>
      </c>
      <c r="C1767" s="71" t="s">
        <v>1932</v>
      </c>
      <c r="D1767" s="71" t="s">
        <v>26</v>
      </c>
      <c r="E1767" s="70" t="s">
        <v>122</v>
      </c>
      <c r="F1767" s="72">
        <v>1950000</v>
      </c>
    </row>
    <row r="1768" spans="1:6" x14ac:dyDescent="0.25">
      <c r="A1768" s="67" t="s">
        <v>1959</v>
      </c>
      <c r="B1768" s="70" t="s">
        <v>1606</v>
      </c>
      <c r="C1768" s="71" t="s">
        <v>1932</v>
      </c>
      <c r="D1768" s="71" t="s">
        <v>133</v>
      </c>
      <c r="E1768" s="70" t="s">
        <v>129</v>
      </c>
      <c r="F1768" s="72">
        <v>15670000</v>
      </c>
    </row>
    <row r="1769" spans="1:6" x14ac:dyDescent="0.25">
      <c r="A1769" s="67" t="s">
        <v>1960</v>
      </c>
      <c r="B1769" s="70" t="s">
        <v>1606</v>
      </c>
      <c r="C1769" s="71" t="s">
        <v>1932</v>
      </c>
      <c r="D1769" s="71" t="s">
        <v>423</v>
      </c>
      <c r="E1769" s="70" t="s">
        <v>131</v>
      </c>
      <c r="F1769" s="72">
        <v>8560000</v>
      </c>
    </row>
    <row r="1770" spans="1:6" x14ac:dyDescent="0.25">
      <c r="A1770" s="67" t="s">
        <v>1961</v>
      </c>
      <c r="B1770" s="70" t="s">
        <v>1606</v>
      </c>
      <c r="C1770" s="71" t="s">
        <v>1932</v>
      </c>
      <c r="D1770" s="71" t="s">
        <v>26</v>
      </c>
      <c r="E1770" s="70" t="s">
        <v>131</v>
      </c>
      <c r="F1770" s="72">
        <v>22610000</v>
      </c>
    </row>
    <row r="1771" spans="1:6" x14ac:dyDescent="0.25">
      <c r="A1771" s="67" t="s">
        <v>1962</v>
      </c>
      <c r="B1771" s="70" t="s">
        <v>1606</v>
      </c>
      <c r="C1771" s="71" t="s">
        <v>1963</v>
      </c>
      <c r="D1771" s="71" t="s">
        <v>99</v>
      </c>
      <c r="E1771" s="70" t="s">
        <v>96</v>
      </c>
      <c r="F1771" s="72">
        <v>12700000</v>
      </c>
    </row>
    <row r="1772" spans="1:6" x14ac:dyDescent="0.25">
      <c r="A1772" s="67" t="s">
        <v>1964</v>
      </c>
      <c r="B1772" s="70" t="s">
        <v>1606</v>
      </c>
      <c r="C1772" s="71" t="s">
        <v>1963</v>
      </c>
      <c r="D1772" s="71" t="s">
        <v>133</v>
      </c>
      <c r="E1772" s="70" t="s">
        <v>96</v>
      </c>
      <c r="F1772" s="72">
        <v>25820000</v>
      </c>
    </row>
    <row r="1773" spans="1:6" x14ac:dyDescent="0.25">
      <c r="A1773" s="67" t="s">
        <v>1965</v>
      </c>
      <c r="B1773" s="70" t="s">
        <v>1606</v>
      </c>
      <c r="C1773" s="71" t="s">
        <v>1963</v>
      </c>
      <c r="D1773" s="71" t="s">
        <v>133</v>
      </c>
      <c r="E1773" s="70" t="s">
        <v>96</v>
      </c>
      <c r="F1773" s="72">
        <v>14080000</v>
      </c>
    </row>
    <row r="1774" spans="1:6" x14ac:dyDescent="0.25">
      <c r="A1774" s="67" t="s">
        <v>1966</v>
      </c>
      <c r="B1774" s="70" t="s">
        <v>1606</v>
      </c>
      <c r="C1774" s="71" t="s">
        <v>1963</v>
      </c>
      <c r="D1774" s="71" t="s">
        <v>133</v>
      </c>
      <c r="E1774" s="70" t="s">
        <v>96</v>
      </c>
      <c r="F1774" s="72">
        <v>14160000</v>
      </c>
    </row>
    <row r="1775" spans="1:6" x14ac:dyDescent="0.25">
      <c r="A1775" s="67" t="s">
        <v>1967</v>
      </c>
      <c r="B1775" s="70" t="s">
        <v>1606</v>
      </c>
      <c r="C1775" s="71" t="s">
        <v>1963</v>
      </c>
      <c r="D1775" s="71" t="s">
        <v>23</v>
      </c>
      <c r="E1775" s="70" t="s">
        <v>96</v>
      </c>
      <c r="F1775" s="72">
        <v>25130000</v>
      </c>
    </row>
    <row r="1776" spans="1:6" x14ac:dyDescent="0.25">
      <c r="A1776" s="67" t="s">
        <v>1968</v>
      </c>
      <c r="B1776" s="70" t="s">
        <v>1606</v>
      </c>
      <c r="C1776" s="71" t="s">
        <v>1963</v>
      </c>
      <c r="D1776" s="71" t="s">
        <v>230</v>
      </c>
      <c r="E1776" s="70" t="s">
        <v>96</v>
      </c>
      <c r="F1776" s="72">
        <v>23950000</v>
      </c>
    </row>
    <row r="1777" spans="1:6" x14ac:dyDescent="0.25">
      <c r="A1777" s="67" t="s">
        <v>1969</v>
      </c>
      <c r="B1777" s="70" t="s">
        <v>1606</v>
      </c>
      <c r="C1777" s="71" t="s">
        <v>1963</v>
      </c>
      <c r="D1777" s="71" t="s">
        <v>26</v>
      </c>
      <c r="E1777" s="70" t="s">
        <v>96</v>
      </c>
      <c r="F1777" s="72">
        <v>13080000</v>
      </c>
    </row>
    <row r="1778" spans="1:6" x14ac:dyDescent="0.25">
      <c r="A1778" s="67" t="s">
        <v>1970</v>
      </c>
      <c r="B1778" s="70" t="s">
        <v>1606</v>
      </c>
      <c r="C1778" s="71" t="s">
        <v>1963</v>
      </c>
      <c r="D1778" s="71" t="s">
        <v>26</v>
      </c>
      <c r="E1778" s="70" t="s">
        <v>96</v>
      </c>
      <c r="F1778" s="72">
        <v>23970000</v>
      </c>
    </row>
    <row r="1779" spans="1:6" x14ac:dyDescent="0.25">
      <c r="A1779" s="67" t="s">
        <v>1971</v>
      </c>
      <c r="B1779" s="70" t="s">
        <v>1606</v>
      </c>
      <c r="C1779" s="71" t="s">
        <v>1963</v>
      </c>
      <c r="D1779" s="71" t="s">
        <v>26</v>
      </c>
      <c r="E1779" s="70" t="s">
        <v>96</v>
      </c>
      <c r="F1779" s="72">
        <v>17080000</v>
      </c>
    </row>
    <row r="1780" spans="1:6" x14ac:dyDescent="0.25">
      <c r="A1780" s="67" t="s">
        <v>1972</v>
      </c>
      <c r="B1780" s="70" t="s">
        <v>1606</v>
      </c>
      <c r="C1780" s="71" t="s">
        <v>1963</v>
      </c>
      <c r="D1780" s="71" t="s">
        <v>26</v>
      </c>
      <c r="E1780" s="70" t="s">
        <v>96</v>
      </c>
      <c r="F1780" s="72">
        <v>22750000</v>
      </c>
    </row>
    <row r="1781" spans="1:6" x14ac:dyDescent="0.25">
      <c r="A1781" s="67" t="s">
        <v>1973</v>
      </c>
      <c r="B1781" s="70" t="s">
        <v>1606</v>
      </c>
      <c r="C1781" s="71" t="s">
        <v>1963</v>
      </c>
      <c r="D1781" s="71" t="s">
        <v>86</v>
      </c>
      <c r="E1781" s="70" t="s">
        <v>96</v>
      </c>
      <c r="F1781" s="72">
        <v>23790000</v>
      </c>
    </row>
    <row r="1782" spans="1:6" x14ac:dyDescent="0.25">
      <c r="A1782" s="67" t="s">
        <v>1974</v>
      </c>
      <c r="B1782" s="70" t="s">
        <v>1606</v>
      </c>
      <c r="C1782" s="71" t="s">
        <v>1963</v>
      </c>
      <c r="D1782" s="71" t="s">
        <v>26</v>
      </c>
      <c r="E1782" s="70" t="s">
        <v>148</v>
      </c>
      <c r="F1782" s="72">
        <v>23000000</v>
      </c>
    </row>
    <row r="1783" spans="1:6" x14ac:dyDescent="0.25">
      <c r="A1783" s="67" t="s">
        <v>1975</v>
      </c>
      <c r="B1783" s="70" t="s">
        <v>1606</v>
      </c>
      <c r="C1783" s="71" t="s">
        <v>1963</v>
      </c>
      <c r="D1783" s="71" t="s">
        <v>26</v>
      </c>
      <c r="E1783" s="70" t="s">
        <v>213</v>
      </c>
      <c r="F1783" s="72">
        <v>14120000</v>
      </c>
    </row>
    <row r="1784" spans="1:6" x14ac:dyDescent="0.25">
      <c r="A1784" s="67" t="s">
        <v>1976</v>
      </c>
      <c r="B1784" s="70" t="s">
        <v>1606</v>
      </c>
      <c r="C1784" s="71" t="s">
        <v>1963</v>
      </c>
      <c r="D1784" s="71" t="s">
        <v>19</v>
      </c>
      <c r="E1784" s="70" t="s">
        <v>109</v>
      </c>
      <c r="F1784" s="72">
        <v>25120000</v>
      </c>
    </row>
    <row r="1785" spans="1:6" x14ac:dyDescent="0.25">
      <c r="A1785" s="67" t="s">
        <v>1977</v>
      </c>
      <c r="B1785" s="70" t="s">
        <v>1606</v>
      </c>
      <c r="C1785" s="71" t="s">
        <v>1963</v>
      </c>
      <c r="D1785" s="71" t="s">
        <v>28</v>
      </c>
      <c r="E1785" s="70" t="s">
        <v>109</v>
      </c>
      <c r="F1785" s="72">
        <v>25150000</v>
      </c>
    </row>
    <row r="1786" spans="1:6" x14ac:dyDescent="0.25">
      <c r="A1786" s="67" t="s">
        <v>1978</v>
      </c>
      <c r="B1786" s="70" t="s">
        <v>1606</v>
      </c>
      <c r="C1786" s="71" t="s">
        <v>1963</v>
      </c>
      <c r="D1786" s="71" t="s">
        <v>86</v>
      </c>
      <c r="E1786" s="70" t="s">
        <v>109</v>
      </c>
      <c r="F1786" s="72">
        <v>34390000</v>
      </c>
    </row>
    <row r="1787" spans="1:6" x14ac:dyDescent="0.25">
      <c r="A1787" s="67" t="s">
        <v>1979</v>
      </c>
      <c r="B1787" s="70" t="s">
        <v>1606</v>
      </c>
      <c r="C1787" s="71" t="s">
        <v>1963</v>
      </c>
      <c r="D1787" s="71" t="s">
        <v>10</v>
      </c>
      <c r="E1787" s="70" t="s">
        <v>153</v>
      </c>
      <c r="F1787" s="72">
        <v>27410000</v>
      </c>
    </row>
    <row r="1788" spans="1:6" x14ac:dyDescent="0.25">
      <c r="A1788" s="67" t="s">
        <v>1980</v>
      </c>
      <c r="B1788" s="70" t="s">
        <v>1606</v>
      </c>
      <c r="C1788" s="71" t="s">
        <v>1963</v>
      </c>
      <c r="D1788" s="71" t="s">
        <v>99</v>
      </c>
      <c r="E1788" s="70" t="s">
        <v>153</v>
      </c>
      <c r="F1788" s="72">
        <v>33400000</v>
      </c>
    </row>
    <row r="1789" spans="1:6" x14ac:dyDescent="0.25">
      <c r="A1789" s="67" t="s">
        <v>314</v>
      </c>
      <c r="B1789" s="70" t="s">
        <v>1606</v>
      </c>
      <c r="C1789" s="71" t="s">
        <v>1963</v>
      </c>
      <c r="D1789" s="71" t="s">
        <v>315</v>
      </c>
      <c r="E1789" s="70" t="s">
        <v>153</v>
      </c>
      <c r="F1789" s="72">
        <v>34270000</v>
      </c>
    </row>
    <row r="1790" spans="1:6" x14ac:dyDescent="0.25">
      <c r="A1790" s="67" t="s">
        <v>1981</v>
      </c>
      <c r="B1790" s="70" t="s">
        <v>1606</v>
      </c>
      <c r="C1790" s="71" t="s">
        <v>1963</v>
      </c>
      <c r="D1790" s="71" t="s">
        <v>21</v>
      </c>
      <c r="E1790" s="70" t="s">
        <v>153</v>
      </c>
      <c r="F1790" s="72">
        <v>24710000</v>
      </c>
    </row>
    <row r="1791" spans="1:6" x14ac:dyDescent="0.25">
      <c r="A1791" s="67" t="s">
        <v>1982</v>
      </c>
      <c r="B1791" s="70" t="s">
        <v>1606</v>
      </c>
      <c r="C1791" s="71" t="s">
        <v>1963</v>
      </c>
      <c r="D1791" s="71" t="s">
        <v>26</v>
      </c>
      <c r="E1791" s="70" t="s">
        <v>153</v>
      </c>
      <c r="F1791" s="72">
        <v>23050000</v>
      </c>
    </row>
    <row r="1792" spans="1:6" x14ac:dyDescent="0.25">
      <c r="A1792" s="67" t="s">
        <v>1983</v>
      </c>
      <c r="B1792" s="70" t="s">
        <v>1606</v>
      </c>
      <c r="C1792" s="71" t="s">
        <v>1963</v>
      </c>
      <c r="D1792" s="71" t="s">
        <v>26</v>
      </c>
      <c r="E1792" s="70" t="s">
        <v>153</v>
      </c>
      <c r="F1792" s="72">
        <v>24850000</v>
      </c>
    </row>
    <row r="1793" spans="1:6" x14ac:dyDescent="0.25">
      <c r="A1793" s="67" t="s">
        <v>1984</v>
      </c>
      <c r="B1793" s="70" t="s">
        <v>1606</v>
      </c>
      <c r="C1793" s="71" t="s">
        <v>1963</v>
      </c>
      <c r="D1793" s="71" t="s">
        <v>133</v>
      </c>
      <c r="E1793" s="70" t="s">
        <v>116</v>
      </c>
      <c r="F1793" s="72">
        <v>4180000</v>
      </c>
    </row>
    <row r="1794" spans="1:6" x14ac:dyDescent="0.25">
      <c r="A1794" s="67" t="s">
        <v>1985</v>
      </c>
      <c r="B1794" s="70" t="s">
        <v>1606</v>
      </c>
      <c r="C1794" s="71" t="s">
        <v>1963</v>
      </c>
      <c r="D1794" s="71" t="s">
        <v>21</v>
      </c>
      <c r="E1794" s="70" t="s">
        <v>116</v>
      </c>
      <c r="F1794" s="72">
        <v>16940000</v>
      </c>
    </row>
    <row r="1795" spans="1:6" x14ac:dyDescent="0.25">
      <c r="A1795" s="67" t="s">
        <v>1986</v>
      </c>
      <c r="B1795" s="70" t="s">
        <v>1606</v>
      </c>
      <c r="C1795" s="71" t="s">
        <v>1963</v>
      </c>
      <c r="D1795" s="71" t="s">
        <v>26</v>
      </c>
      <c r="E1795" s="70" t="s">
        <v>116</v>
      </c>
      <c r="F1795" s="72">
        <v>21740000</v>
      </c>
    </row>
    <row r="1796" spans="1:6" x14ac:dyDescent="0.25">
      <c r="A1796" s="67" t="s">
        <v>1987</v>
      </c>
      <c r="B1796" s="70" t="s">
        <v>1606</v>
      </c>
      <c r="C1796" s="71" t="s">
        <v>1963</v>
      </c>
      <c r="D1796" s="71" t="s">
        <v>13</v>
      </c>
      <c r="E1796" s="70" t="s">
        <v>122</v>
      </c>
      <c r="F1796" s="72">
        <v>31780000</v>
      </c>
    </row>
    <row r="1797" spans="1:6" x14ac:dyDescent="0.25">
      <c r="A1797" s="67" t="s">
        <v>1988</v>
      </c>
      <c r="B1797" s="70" t="s">
        <v>1606</v>
      </c>
      <c r="C1797" s="71" t="s">
        <v>1963</v>
      </c>
      <c r="D1797" s="71" t="s">
        <v>378</v>
      </c>
      <c r="E1797" s="70" t="s">
        <v>122</v>
      </c>
      <c r="F1797" s="72">
        <v>10330000</v>
      </c>
    </row>
    <row r="1798" spans="1:6" x14ac:dyDescent="0.25">
      <c r="A1798" s="67" t="s">
        <v>1989</v>
      </c>
      <c r="B1798" s="70" t="s">
        <v>1606</v>
      </c>
      <c r="C1798" s="71" t="s">
        <v>1963</v>
      </c>
      <c r="D1798" s="71" t="s">
        <v>21</v>
      </c>
      <c r="E1798" s="70" t="s">
        <v>122</v>
      </c>
      <c r="F1798" s="72">
        <v>26240000</v>
      </c>
    </row>
    <row r="1799" spans="1:6" x14ac:dyDescent="0.25">
      <c r="A1799" s="67" t="s">
        <v>1990</v>
      </c>
      <c r="B1799" s="70" t="s">
        <v>1606</v>
      </c>
      <c r="C1799" s="71" t="s">
        <v>1963</v>
      </c>
      <c r="D1799" s="71" t="s">
        <v>25</v>
      </c>
      <c r="E1799" s="70" t="s">
        <v>122</v>
      </c>
      <c r="F1799" s="72">
        <v>32380000</v>
      </c>
    </row>
    <row r="1800" spans="1:6" x14ac:dyDescent="0.25">
      <c r="A1800" s="67" t="s">
        <v>1991</v>
      </c>
      <c r="B1800" s="70" t="s">
        <v>1606</v>
      </c>
      <c r="C1800" s="71" t="s">
        <v>1963</v>
      </c>
      <c r="D1800" s="71" t="s">
        <v>26</v>
      </c>
      <c r="E1800" s="70" t="s">
        <v>122</v>
      </c>
      <c r="F1800" s="72">
        <v>27040000</v>
      </c>
    </row>
    <row r="1801" spans="1:6" x14ac:dyDescent="0.25">
      <c r="A1801" s="67" t="s">
        <v>1992</v>
      </c>
      <c r="B1801" s="70" t="s">
        <v>1606</v>
      </c>
      <c r="C1801" s="71" t="s">
        <v>1963</v>
      </c>
      <c r="D1801" s="71" t="s">
        <v>26</v>
      </c>
      <c r="E1801" s="70" t="s">
        <v>122</v>
      </c>
      <c r="F1801" s="72">
        <v>26630000</v>
      </c>
    </row>
    <row r="1802" spans="1:6" x14ac:dyDescent="0.25">
      <c r="A1802" s="67" t="s">
        <v>1993</v>
      </c>
      <c r="B1802" s="70" t="s">
        <v>1606</v>
      </c>
      <c r="C1802" s="71" t="s">
        <v>1994</v>
      </c>
      <c r="D1802" s="71" t="s">
        <v>16</v>
      </c>
      <c r="E1802" s="70" t="s">
        <v>96</v>
      </c>
      <c r="F1802" s="72">
        <v>7920000</v>
      </c>
    </row>
    <row r="1803" spans="1:6" x14ac:dyDescent="0.25">
      <c r="A1803" s="67" t="s">
        <v>1995</v>
      </c>
      <c r="B1803" s="70" t="s">
        <v>1606</v>
      </c>
      <c r="C1803" s="71" t="s">
        <v>1994</v>
      </c>
      <c r="D1803" s="71" t="s">
        <v>133</v>
      </c>
      <c r="E1803" s="70" t="s">
        <v>96</v>
      </c>
      <c r="F1803" s="72">
        <v>2520000</v>
      </c>
    </row>
    <row r="1804" spans="1:6" x14ac:dyDescent="0.25">
      <c r="A1804" s="67" t="s">
        <v>1996</v>
      </c>
      <c r="B1804" s="70" t="s">
        <v>1606</v>
      </c>
      <c r="C1804" s="71" t="s">
        <v>1994</v>
      </c>
      <c r="D1804" s="71" t="s">
        <v>26</v>
      </c>
      <c r="E1804" s="70" t="s">
        <v>96</v>
      </c>
      <c r="F1804" s="72">
        <v>26840000</v>
      </c>
    </row>
    <row r="1805" spans="1:6" x14ac:dyDescent="0.25">
      <c r="A1805" s="67" t="s">
        <v>1997</v>
      </c>
      <c r="B1805" s="70" t="s">
        <v>1606</v>
      </c>
      <c r="C1805" s="71" t="s">
        <v>1994</v>
      </c>
      <c r="D1805" s="71" t="s">
        <v>26</v>
      </c>
      <c r="E1805" s="70" t="s">
        <v>96</v>
      </c>
      <c r="F1805" s="72">
        <v>11230000</v>
      </c>
    </row>
    <row r="1806" spans="1:6" x14ac:dyDescent="0.25">
      <c r="A1806" s="67" t="s">
        <v>1998</v>
      </c>
      <c r="B1806" s="70" t="s">
        <v>1606</v>
      </c>
      <c r="C1806" s="71" t="s">
        <v>1994</v>
      </c>
      <c r="D1806" s="71" t="s">
        <v>26</v>
      </c>
      <c r="E1806" s="70" t="s">
        <v>96</v>
      </c>
      <c r="F1806" s="72">
        <v>7820000</v>
      </c>
    </row>
    <row r="1807" spans="1:6" x14ac:dyDescent="0.25">
      <c r="A1807" s="67" t="s">
        <v>1999</v>
      </c>
      <c r="B1807" s="70" t="s">
        <v>1606</v>
      </c>
      <c r="C1807" s="71" t="s">
        <v>1994</v>
      </c>
      <c r="D1807" s="71" t="s">
        <v>26</v>
      </c>
      <c r="E1807" s="70" t="s">
        <v>96</v>
      </c>
      <c r="F1807" s="72">
        <v>24920000</v>
      </c>
    </row>
    <row r="1808" spans="1:6" x14ac:dyDescent="0.25">
      <c r="A1808" s="67" t="s">
        <v>2000</v>
      </c>
      <c r="B1808" s="70" t="s">
        <v>1606</v>
      </c>
      <c r="C1808" s="71" t="s">
        <v>1994</v>
      </c>
      <c r="D1808" s="71" t="s">
        <v>26</v>
      </c>
      <c r="E1808" s="70" t="s">
        <v>96</v>
      </c>
      <c r="F1808" s="72">
        <v>7260000</v>
      </c>
    </row>
    <row r="1809" spans="1:6" x14ac:dyDescent="0.25">
      <c r="A1809" s="67" t="s">
        <v>2001</v>
      </c>
      <c r="B1809" s="70" t="s">
        <v>1606</v>
      </c>
      <c r="C1809" s="71" t="s">
        <v>1994</v>
      </c>
      <c r="D1809" s="71" t="s">
        <v>26</v>
      </c>
      <c r="E1809" s="70" t="s">
        <v>96</v>
      </c>
      <c r="F1809" s="72">
        <v>3020000</v>
      </c>
    </row>
    <row r="1810" spans="1:6" x14ac:dyDescent="0.25">
      <c r="A1810" s="67" t="s">
        <v>2002</v>
      </c>
      <c r="B1810" s="70" t="s">
        <v>1606</v>
      </c>
      <c r="C1810" s="71" t="s">
        <v>1994</v>
      </c>
      <c r="D1810" s="71" t="s">
        <v>888</v>
      </c>
      <c r="E1810" s="70" t="s">
        <v>96</v>
      </c>
      <c r="F1810" s="72">
        <v>16760000</v>
      </c>
    </row>
    <row r="1811" spans="1:6" x14ac:dyDescent="0.25">
      <c r="A1811" s="67" t="s">
        <v>1822</v>
      </c>
      <c r="B1811" s="70" t="s">
        <v>1606</v>
      </c>
      <c r="C1811" s="71" t="s">
        <v>1994</v>
      </c>
      <c r="D1811" s="71" t="s">
        <v>26</v>
      </c>
      <c r="E1811" s="70" t="s">
        <v>213</v>
      </c>
      <c r="F1811" s="72">
        <v>13730000</v>
      </c>
    </row>
    <row r="1812" spans="1:6" x14ac:dyDescent="0.25">
      <c r="A1812" s="67" t="s">
        <v>2003</v>
      </c>
      <c r="B1812" s="70" t="s">
        <v>1606</v>
      </c>
      <c r="C1812" s="71" t="s">
        <v>1994</v>
      </c>
      <c r="D1812" s="71" t="s">
        <v>26</v>
      </c>
      <c r="E1812" s="70" t="s">
        <v>213</v>
      </c>
      <c r="F1812" s="72">
        <v>18790000</v>
      </c>
    </row>
    <row r="1813" spans="1:6" x14ac:dyDescent="0.25">
      <c r="A1813" s="67" t="s">
        <v>2004</v>
      </c>
      <c r="B1813" s="70" t="s">
        <v>1606</v>
      </c>
      <c r="C1813" s="71" t="s">
        <v>1994</v>
      </c>
      <c r="D1813" s="71" t="s">
        <v>26</v>
      </c>
      <c r="E1813" s="70" t="s">
        <v>109</v>
      </c>
      <c r="F1813" s="72">
        <v>25970000</v>
      </c>
    </row>
    <row r="1814" spans="1:6" x14ac:dyDescent="0.25">
      <c r="A1814" s="67" t="s">
        <v>2005</v>
      </c>
      <c r="B1814" s="70" t="s">
        <v>1606</v>
      </c>
      <c r="C1814" s="71" t="s">
        <v>1994</v>
      </c>
      <c r="D1814" s="71" t="s">
        <v>26</v>
      </c>
      <c r="E1814" s="70" t="s">
        <v>109</v>
      </c>
      <c r="F1814" s="72">
        <v>29160000</v>
      </c>
    </row>
    <row r="1815" spans="1:6" x14ac:dyDescent="0.25">
      <c r="A1815" s="67" t="s">
        <v>2006</v>
      </c>
      <c r="B1815" s="70" t="s">
        <v>1606</v>
      </c>
      <c r="C1815" s="71" t="s">
        <v>1994</v>
      </c>
      <c r="D1815" s="71" t="s">
        <v>26</v>
      </c>
      <c r="E1815" s="70" t="s">
        <v>109</v>
      </c>
      <c r="F1815" s="72">
        <v>35950000</v>
      </c>
    </row>
    <row r="1816" spans="1:6" x14ac:dyDescent="0.25">
      <c r="A1816" s="67" t="s">
        <v>2007</v>
      </c>
      <c r="B1816" s="70" t="s">
        <v>1606</v>
      </c>
      <c r="C1816" s="71" t="s">
        <v>1994</v>
      </c>
      <c r="D1816" s="71" t="s">
        <v>26</v>
      </c>
      <c r="E1816" s="70" t="s">
        <v>221</v>
      </c>
      <c r="F1816" s="72">
        <v>11730000</v>
      </c>
    </row>
    <row r="1817" spans="1:6" x14ac:dyDescent="0.25">
      <c r="A1817" s="67" t="s">
        <v>2008</v>
      </c>
      <c r="B1817" s="70" t="s">
        <v>1606</v>
      </c>
      <c r="C1817" s="71" t="s">
        <v>1994</v>
      </c>
      <c r="D1817" s="71" t="s">
        <v>13</v>
      </c>
      <c r="E1817" s="70" t="s">
        <v>153</v>
      </c>
      <c r="F1817" s="72">
        <v>24240000</v>
      </c>
    </row>
    <row r="1818" spans="1:6" x14ac:dyDescent="0.25">
      <c r="A1818" s="67" t="s">
        <v>2009</v>
      </c>
      <c r="B1818" s="70" t="s">
        <v>1606</v>
      </c>
      <c r="C1818" s="71" t="s">
        <v>1994</v>
      </c>
      <c r="D1818" s="71" t="s">
        <v>26</v>
      </c>
      <c r="E1818" s="70" t="s">
        <v>153</v>
      </c>
      <c r="F1818" s="72">
        <v>26650000</v>
      </c>
    </row>
    <row r="1819" spans="1:6" x14ac:dyDescent="0.25">
      <c r="A1819" s="67" t="s">
        <v>2010</v>
      </c>
      <c r="B1819" s="70" t="s">
        <v>1606</v>
      </c>
      <c r="C1819" s="71" t="s">
        <v>1994</v>
      </c>
      <c r="D1819" s="71" t="s">
        <v>81</v>
      </c>
      <c r="E1819" s="70" t="s">
        <v>116</v>
      </c>
      <c r="F1819" s="72">
        <v>19120000</v>
      </c>
    </row>
    <row r="1820" spans="1:6" x14ac:dyDescent="0.25">
      <c r="A1820" s="67" t="s">
        <v>2011</v>
      </c>
      <c r="B1820" s="70" t="s">
        <v>1606</v>
      </c>
      <c r="C1820" s="71" t="s">
        <v>1994</v>
      </c>
      <c r="D1820" s="71" t="s">
        <v>26</v>
      </c>
      <c r="E1820" s="70" t="s">
        <v>116</v>
      </c>
      <c r="F1820" s="72">
        <v>10900000</v>
      </c>
    </row>
    <row r="1821" spans="1:6" x14ac:dyDescent="0.25">
      <c r="A1821" s="67" t="s">
        <v>2012</v>
      </c>
      <c r="B1821" s="70" t="s">
        <v>1606</v>
      </c>
      <c r="C1821" s="71" t="s">
        <v>1994</v>
      </c>
      <c r="D1821" s="71" t="s">
        <v>26</v>
      </c>
      <c r="E1821" s="70" t="s">
        <v>116</v>
      </c>
      <c r="F1821" s="72">
        <v>17100000</v>
      </c>
    </row>
    <row r="1822" spans="1:6" x14ac:dyDescent="0.25">
      <c r="A1822" s="67" t="s">
        <v>2013</v>
      </c>
      <c r="B1822" s="70" t="s">
        <v>1606</v>
      </c>
      <c r="C1822" s="71" t="s">
        <v>1994</v>
      </c>
      <c r="D1822" s="71" t="s">
        <v>16</v>
      </c>
      <c r="E1822" s="70" t="s">
        <v>122</v>
      </c>
      <c r="F1822" s="72">
        <v>19080000</v>
      </c>
    </row>
    <row r="1823" spans="1:6" x14ac:dyDescent="0.25">
      <c r="A1823" s="67" t="s">
        <v>2014</v>
      </c>
      <c r="B1823" s="70" t="s">
        <v>1606</v>
      </c>
      <c r="C1823" s="71" t="s">
        <v>1994</v>
      </c>
      <c r="D1823" s="71" t="s">
        <v>246</v>
      </c>
      <c r="E1823" s="70" t="s">
        <v>122</v>
      </c>
      <c r="F1823" s="72">
        <v>20320000</v>
      </c>
    </row>
    <row r="1824" spans="1:6" x14ac:dyDescent="0.25">
      <c r="A1824" s="67" t="s">
        <v>2015</v>
      </c>
      <c r="B1824" s="70" t="s">
        <v>1606</v>
      </c>
      <c r="C1824" s="71" t="s">
        <v>1994</v>
      </c>
      <c r="D1824" s="71" t="s">
        <v>26</v>
      </c>
      <c r="E1824" s="70" t="s">
        <v>122</v>
      </c>
      <c r="F1824" s="72">
        <v>24690000</v>
      </c>
    </row>
    <row r="1825" spans="1:6" x14ac:dyDescent="0.25">
      <c r="A1825" s="67" t="s">
        <v>2016</v>
      </c>
      <c r="B1825" s="70" t="s">
        <v>1606</v>
      </c>
      <c r="C1825" s="71" t="s">
        <v>1994</v>
      </c>
      <c r="D1825" s="71" t="s">
        <v>26</v>
      </c>
      <c r="E1825" s="70" t="s">
        <v>122</v>
      </c>
      <c r="F1825" s="72">
        <v>24810000</v>
      </c>
    </row>
    <row r="1826" spans="1:6" x14ac:dyDescent="0.25">
      <c r="A1826" s="67" t="s">
        <v>2017</v>
      </c>
      <c r="B1826" s="70" t="s">
        <v>1606</v>
      </c>
      <c r="C1826" s="71" t="s">
        <v>1994</v>
      </c>
      <c r="D1826" s="71" t="s">
        <v>26</v>
      </c>
      <c r="E1826" s="70" t="s">
        <v>122</v>
      </c>
      <c r="F1826" s="72">
        <v>3330000</v>
      </c>
    </row>
    <row r="1827" spans="1:6" x14ac:dyDescent="0.25">
      <c r="A1827" s="67" t="s">
        <v>2018</v>
      </c>
      <c r="B1827" s="70" t="s">
        <v>1606</v>
      </c>
      <c r="C1827" s="71" t="s">
        <v>1994</v>
      </c>
      <c r="D1827" s="71" t="s">
        <v>26</v>
      </c>
      <c r="E1827" s="70" t="s">
        <v>122</v>
      </c>
      <c r="F1827" s="72">
        <v>16340000</v>
      </c>
    </row>
    <row r="1828" spans="1:6" x14ac:dyDescent="0.25">
      <c r="A1828" s="67" t="s">
        <v>2019</v>
      </c>
      <c r="B1828" s="70" t="s">
        <v>1606</v>
      </c>
      <c r="C1828" s="71" t="s">
        <v>1994</v>
      </c>
      <c r="D1828" s="71" t="s">
        <v>26</v>
      </c>
      <c r="E1828" s="70" t="s">
        <v>122</v>
      </c>
      <c r="F1828" s="72">
        <v>9340000</v>
      </c>
    </row>
    <row r="1829" spans="1:6" x14ac:dyDescent="0.25">
      <c r="A1829" s="67" t="s">
        <v>2020</v>
      </c>
      <c r="B1829" s="70" t="s">
        <v>1606</v>
      </c>
      <c r="C1829" s="71" t="s">
        <v>1994</v>
      </c>
      <c r="D1829" s="71" t="s">
        <v>26</v>
      </c>
      <c r="E1829" s="70" t="s">
        <v>122</v>
      </c>
      <c r="F1829" s="72">
        <v>20490000</v>
      </c>
    </row>
    <row r="1830" spans="1:6" x14ac:dyDescent="0.25">
      <c r="A1830" s="67" t="s">
        <v>2021</v>
      </c>
      <c r="B1830" s="70" t="s">
        <v>1606</v>
      </c>
      <c r="C1830" s="71" t="s">
        <v>1994</v>
      </c>
      <c r="D1830" s="71" t="s">
        <v>11</v>
      </c>
      <c r="E1830" s="70" t="s">
        <v>131</v>
      </c>
      <c r="F1830" s="72">
        <v>12770000</v>
      </c>
    </row>
    <row r="1831" spans="1:6" x14ac:dyDescent="0.25">
      <c r="A1831" s="67" t="s">
        <v>2022</v>
      </c>
      <c r="B1831" s="70" t="s">
        <v>1606</v>
      </c>
      <c r="C1831" s="71" t="s">
        <v>1994</v>
      </c>
      <c r="D1831" s="71" t="s">
        <v>82</v>
      </c>
      <c r="E1831" s="70" t="s">
        <v>131</v>
      </c>
      <c r="F1831" s="72">
        <v>32010000</v>
      </c>
    </row>
    <row r="1832" spans="1:6" x14ac:dyDescent="0.25">
      <c r="A1832" s="67" t="s">
        <v>2023</v>
      </c>
      <c r="B1832" s="70" t="s">
        <v>1606</v>
      </c>
      <c r="C1832" s="71" t="s">
        <v>1994</v>
      </c>
      <c r="D1832" s="71" t="s">
        <v>81</v>
      </c>
      <c r="E1832" s="70" t="s">
        <v>131</v>
      </c>
      <c r="F1832" s="72">
        <v>23350000</v>
      </c>
    </row>
    <row r="1833" spans="1:6" x14ac:dyDescent="0.25">
      <c r="A1833" s="67" t="s">
        <v>2024</v>
      </c>
      <c r="B1833" s="70" t="s">
        <v>1606</v>
      </c>
      <c r="C1833" s="71" t="s">
        <v>1994</v>
      </c>
      <c r="D1833" s="71" t="s">
        <v>26</v>
      </c>
      <c r="E1833" s="70" t="s">
        <v>131</v>
      </c>
      <c r="F1833" s="72">
        <v>29890000</v>
      </c>
    </row>
    <row r="1834" spans="1:6" x14ac:dyDescent="0.25">
      <c r="A1834" s="67" t="s">
        <v>2025</v>
      </c>
      <c r="B1834" s="70" t="s">
        <v>1606</v>
      </c>
      <c r="C1834" s="71" t="s">
        <v>2026</v>
      </c>
      <c r="D1834" s="71" t="s">
        <v>168</v>
      </c>
      <c r="E1834" s="70" t="s">
        <v>96</v>
      </c>
      <c r="F1834" s="72">
        <v>15230000</v>
      </c>
    </row>
    <row r="1835" spans="1:6" x14ac:dyDescent="0.25">
      <c r="A1835" s="67" t="s">
        <v>2027</v>
      </c>
      <c r="B1835" s="70" t="s">
        <v>1606</v>
      </c>
      <c r="C1835" s="71" t="s">
        <v>2026</v>
      </c>
      <c r="D1835" s="71" t="s">
        <v>2028</v>
      </c>
      <c r="E1835" s="70" t="s">
        <v>96</v>
      </c>
      <c r="F1835" s="72">
        <v>19080000</v>
      </c>
    </row>
    <row r="1836" spans="1:6" x14ac:dyDescent="0.25">
      <c r="A1836" s="67" t="s">
        <v>2029</v>
      </c>
      <c r="B1836" s="70" t="s">
        <v>1606</v>
      </c>
      <c r="C1836" s="71" t="s">
        <v>2026</v>
      </c>
      <c r="D1836" s="71" t="s">
        <v>82</v>
      </c>
      <c r="E1836" s="70" t="s">
        <v>96</v>
      </c>
      <c r="F1836" s="72">
        <v>20410000</v>
      </c>
    </row>
    <row r="1837" spans="1:6" x14ac:dyDescent="0.25">
      <c r="A1837" s="67" t="s">
        <v>2030</v>
      </c>
      <c r="B1837" s="70" t="s">
        <v>1606</v>
      </c>
      <c r="C1837" s="71" t="s">
        <v>2026</v>
      </c>
      <c r="D1837" s="71" t="s">
        <v>133</v>
      </c>
      <c r="E1837" s="70" t="s">
        <v>96</v>
      </c>
      <c r="F1837" s="72">
        <v>7810000</v>
      </c>
    </row>
    <row r="1838" spans="1:6" x14ac:dyDescent="0.25">
      <c r="A1838" s="67" t="s">
        <v>2031</v>
      </c>
      <c r="B1838" s="70" t="s">
        <v>1606</v>
      </c>
      <c r="C1838" s="71" t="s">
        <v>2026</v>
      </c>
      <c r="D1838" s="71" t="s">
        <v>21</v>
      </c>
      <c r="E1838" s="70" t="s">
        <v>96</v>
      </c>
      <c r="F1838" s="72">
        <v>15960000</v>
      </c>
    </row>
    <row r="1839" spans="1:6" x14ac:dyDescent="0.25">
      <c r="A1839" s="67" t="s">
        <v>2032</v>
      </c>
      <c r="B1839" s="70" t="s">
        <v>1606</v>
      </c>
      <c r="C1839" s="71" t="s">
        <v>2026</v>
      </c>
      <c r="D1839" s="71" t="s">
        <v>21</v>
      </c>
      <c r="E1839" s="70" t="s">
        <v>96</v>
      </c>
      <c r="F1839" s="72">
        <v>12390000</v>
      </c>
    </row>
    <row r="1840" spans="1:6" x14ac:dyDescent="0.25">
      <c r="A1840" s="67" t="s">
        <v>2033</v>
      </c>
      <c r="B1840" s="70" t="s">
        <v>1606</v>
      </c>
      <c r="C1840" s="71" t="s">
        <v>2026</v>
      </c>
      <c r="D1840" s="71" t="s">
        <v>21</v>
      </c>
      <c r="E1840" s="70" t="s">
        <v>96</v>
      </c>
      <c r="F1840" s="72">
        <v>14070000</v>
      </c>
    </row>
    <row r="1841" spans="1:6" x14ac:dyDescent="0.25">
      <c r="A1841" s="67" t="s">
        <v>2034</v>
      </c>
      <c r="B1841" s="70" t="s">
        <v>1606</v>
      </c>
      <c r="C1841" s="71" t="s">
        <v>2026</v>
      </c>
      <c r="D1841" s="71" t="s">
        <v>1006</v>
      </c>
      <c r="E1841" s="70" t="s">
        <v>96</v>
      </c>
      <c r="F1841" s="72">
        <v>31490000</v>
      </c>
    </row>
    <row r="1842" spans="1:6" x14ac:dyDescent="0.25">
      <c r="A1842" s="67" t="s">
        <v>2035</v>
      </c>
      <c r="B1842" s="70" t="s">
        <v>1606</v>
      </c>
      <c r="C1842" s="71" t="s">
        <v>2026</v>
      </c>
      <c r="D1842" s="71" t="s">
        <v>26</v>
      </c>
      <c r="E1842" s="70" t="s">
        <v>96</v>
      </c>
      <c r="F1842" s="72">
        <v>20360000</v>
      </c>
    </row>
    <row r="1843" spans="1:6" x14ac:dyDescent="0.25">
      <c r="A1843" s="67" t="s">
        <v>2036</v>
      </c>
      <c r="B1843" s="70" t="s">
        <v>1606</v>
      </c>
      <c r="C1843" s="71" t="s">
        <v>2026</v>
      </c>
      <c r="D1843" s="71" t="s">
        <v>26</v>
      </c>
      <c r="E1843" s="70" t="s">
        <v>96</v>
      </c>
      <c r="F1843" s="72">
        <v>5730000</v>
      </c>
    </row>
    <row r="1844" spans="1:6" x14ac:dyDescent="0.25">
      <c r="A1844" s="67" t="s">
        <v>2037</v>
      </c>
      <c r="B1844" s="70" t="s">
        <v>1606</v>
      </c>
      <c r="C1844" s="71" t="s">
        <v>2026</v>
      </c>
      <c r="D1844" s="71" t="s">
        <v>26</v>
      </c>
      <c r="E1844" s="70" t="s">
        <v>96</v>
      </c>
      <c r="F1844" s="72">
        <v>10530000</v>
      </c>
    </row>
    <row r="1845" spans="1:6" x14ac:dyDescent="0.25">
      <c r="A1845" s="67" t="s">
        <v>2038</v>
      </c>
      <c r="B1845" s="70" t="s">
        <v>1606</v>
      </c>
      <c r="C1845" s="71" t="s">
        <v>2026</v>
      </c>
      <c r="D1845" s="71" t="s">
        <v>26</v>
      </c>
      <c r="E1845" s="70" t="s">
        <v>96</v>
      </c>
      <c r="F1845" s="72">
        <v>19400000</v>
      </c>
    </row>
    <row r="1846" spans="1:6" x14ac:dyDescent="0.25">
      <c r="A1846" s="67" t="s">
        <v>2039</v>
      </c>
      <c r="B1846" s="70" t="s">
        <v>1606</v>
      </c>
      <c r="C1846" s="71" t="s">
        <v>2026</v>
      </c>
      <c r="D1846" s="71" t="s">
        <v>27</v>
      </c>
      <c r="E1846" s="70" t="s">
        <v>96</v>
      </c>
      <c r="F1846" s="72">
        <v>11780000</v>
      </c>
    </row>
    <row r="1847" spans="1:6" x14ac:dyDescent="0.25">
      <c r="A1847" s="67" t="s">
        <v>2040</v>
      </c>
      <c r="B1847" s="70" t="s">
        <v>1606</v>
      </c>
      <c r="C1847" s="71" t="s">
        <v>2026</v>
      </c>
      <c r="D1847" s="71" t="s">
        <v>28</v>
      </c>
      <c r="E1847" s="70" t="s">
        <v>96</v>
      </c>
      <c r="F1847" s="72">
        <v>22030000</v>
      </c>
    </row>
    <row r="1848" spans="1:6" x14ac:dyDescent="0.25">
      <c r="A1848" s="67" t="s">
        <v>2041</v>
      </c>
      <c r="B1848" s="70" t="s">
        <v>1606</v>
      </c>
      <c r="C1848" s="71" t="s">
        <v>2026</v>
      </c>
      <c r="D1848" s="71" t="s">
        <v>10</v>
      </c>
      <c r="E1848" s="70" t="s">
        <v>213</v>
      </c>
      <c r="F1848" s="72">
        <v>19510000</v>
      </c>
    </row>
    <row r="1849" spans="1:6" x14ac:dyDescent="0.25">
      <c r="A1849" s="67" t="s">
        <v>2042</v>
      </c>
      <c r="B1849" s="70" t="s">
        <v>1606</v>
      </c>
      <c r="C1849" s="71" t="s">
        <v>2026</v>
      </c>
      <c r="D1849" s="71" t="s">
        <v>10</v>
      </c>
      <c r="E1849" s="70" t="s">
        <v>109</v>
      </c>
      <c r="F1849" s="72">
        <v>32020000</v>
      </c>
    </row>
    <row r="1850" spans="1:6" x14ac:dyDescent="0.25">
      <c r="A1850" s="67" t="s">
        <v>2043</v>
      </c>
      <c r="B1850" s="70" t="s">
        <v>1606</v>
      </c>
      <c r="C1850" s="71" t="s">
        <v>2026</v>
      </c>
      <c r="D1850" s="71" t="s">
        <v>1344</v>
      </c>
      <c r="E1850" s="70" t="s">
        <v>109</v>
      </c>
      <c r="F1850" s="72">
        <v>29540000</v>
      </c>
    </row>
    <row r="1851" spans="1:6" x14ac:dyDescent="0.25">
      <c r="A1851" s="67" t="s">
        <v>2044</v>
      </c>
      <c r="B1851" s="70" t="s">
        <v>1606</v>
      </c>
      <c r="C1851" s="71" t="s">
        <v>2026</v>
      </c>
      <c r="D1851" s="71" t="s">
        <v>26</v>
      </c>
      <c r="E1851" s="70" t="s">
        <v>109</v>
      </c>
      <c r="F1851" s="72">
        <v>28310000</v>
      </c>
    </row>
    <row r="1852" spans="1:6" x14ac:dyDescent="0.25">
      <c r="A1852" s="67" t="s">
        <v>2045</v>
      </c>
      <c r="B1852" s="70" t="s">
        <v>1606</v>
      </c>
      <c r="C1852" s="71" t="s">
        <v>2026</v>
      </c>
      <c r="D1852" s="71" t="s">
        <v>99</v>
      </c>
      <c r="E1852" s="70" t="s">
        <v>153</v>
      </c>
      <c r="F1852" s="72">
        <v>37550000</v>
      </c>
    </row>
    <row r="1853" spans="1:6" x14ac:dyDescent="0.25">
      <c r="A1853" s="67" t="s">
        <v>2046</v>
      </c>
      <c r="B1853" s="70" t="s">
        <v>1606</v>
      </c>
      <c r="C1853" s="71" t="s">
        <v>2026</v>
      </c>
      <c r="D1853" s="71" t="s">
        <v>246</v>
      </c>
      <c r="E1853" s="70" t="s">
        <v>116</v>
      </c>
      <c r="F1853" s="72">
        <v>21070000</v>
      </c>
    </row>
    <row r="1854" spans="1:6" x14ac:dyDescent="0.25">
      <c r="A1854" s="67" t="s">
        <v>2047</v>
      </c>
      <c r="B1854" s="70" t="s">
        <v>1606</v>
      </c>
      <c r="C1854" s="71" t="s">
        <v>2026</v>
      </c>
      <c r="D1854" s="71" t="s">
        <v>133</v>
      </c>
      <c r="E1854" s="70" t="s">
        <v>122</v>
      </c>
      <c r="F1854" s="72">
        <v>16460000</v>
      </c>
    </row>
    <row r="1855" spans="1:6" x14ac:dyDescent="0.25">
      <c r="A1855" s="67" t="s">
        <v>2048</v>
      </c>
      <c r="B1855" s="70" t="s">
        <v>1606</v>
      </c>
      <c r="C1855" s="71" t="s">
        <v>2026</v>
      </c>
      <c r="D1855" s="71" t="s">
        <v>133</v>
      </c>
      <c r="E1855" s="70" t="s">
        <v>122</v>
      </c>
      <c r="F1855" s="72">
        <v>33360000</v>
      </c>
    </row>
    <row r="1856" spans="1:6" x14ac:dyDescent="0.25">
      <c r="A1856" s="67" t="s">
        <v>2049</v>
      </c>
      <c r="B1856" s="70" t="s">
        <v>1606</v>
      </c>
      <c r="C1856" s="71" t="s">
        <v>2026</v>
      </c>
      <c r="D1856" s="71" t="s">
        <v>21</v>
      </c>
      <c r="E1856" s="70" t="s">
        <v>122</v>
      </c>
      <c r="F1856" s="72">
        <v>25970000</v>
      </c>
    </row>
    <row r="1857" spans="1:6" x14ac:dyDescent="0.25">
      <c r="A1857" s="67" t="s">
        <v>2050</v>
      </c>
      <c r="B1857" s="70" t="s">
        <v>1606</v>
      </c>
      <c r="C1857" s="71" t="s">
        <v>2026</v>
      </c>
      <c r="D1857" s="71" t="s">
        <v>230</v>
      </c>
      <c r="E1857" s="70" t="s">
        <v>122</v>
      </c>
      <c r="F1857" s="72">
        <v>24510000</v>
      </c>
    </row>
    <row r="1858" spans="1:6" x14ac:dyDescent="0.25">
      <c r="A1858" s="67" t="s">
        <v>2051</v>
      </c>
      <c r="B1858" s="70" t="s">
        <v>1606</v>
      </c>
      <c r="C1858" s="71" t="s">
        <v>2026</v>
      </c>
      <c r="D1858" s="71" t="s">
        <v>26</v>
      </c>
      <c r="E1858" s="70" t="s">
        <v>122</v>
      </c>
      <c r="F1858" s="72">
        <v>23890000</v>
      </c>
    </row>
    <row r="1859" spans="1:6" x14ac:dyDescent="0.25">
      <c r="A1859" s="67" t="s">
        <v>2052</v>
      </c>
      <c r="B1859" s="70" t="s">
        <v>1606</v>
      </c>
      <c r="C1859" s="71" t="s">
        <v>2026</v>
      </c>
      <c r="D1859" s="71" t="s">
        <v>26</v>
      </c>
      <c r="E1859" s="70" t="s">
        <v>122</v>
      </c>
      <c r="F1859" s="72">
        <v>16410000</v>
      </c>
    </row>
    <row r="1860" spans="1:6" x14ac:dyDescent="0.25">
      <c r="A1860" s="67" t="s">
        <v>2053</v>
      </c>
      <c r="B1860" s="70" t="s">
        <v>1606</v>
      </c>
      <c r="C1860" s="71" t="s">
        <v>2026</v>
      </c>
      <c r="D1860" s="71" t="s">
        <v>752</v>
      </c>
      <c r="E1860" s="70" t="s">
        <v>131</v>
      </c>
      <c r="F1860" s="72">
        <v>8180000</v>
      </c>
    </row>
    <row r="1861" spans="1:6" x14ac:dyDescent="0.25">
      <c r="A1861" s="67" t="s">
        <v>2054</v>
      </c>
      <c r="B1861" s="70" t="s">
        <v>1606</v>
      </c>
      <c r="C1861" s="71" t="s">
        <v>2055</v>
      </c>
      <c r="D1861" s="71" t="s">
        <v>577</v>
      </c>
      <c r="E1861" s="70" t="s">
        <v>96</v>
      </c>
      <c r="F1861" s="72">
        <v>9610000</v>
      </c>
    </row>
    <row r="1862" spans="1:6" x14ac:dyDescent="0.25">
      <c r="A1862" s="67" t="s">
        <v>931</v>
      </c>
      <c r="B1862" s="70" t="s">
        <v>1606</v>
      </c>
      <c r="C1862" s="71" t="s">
        <v>2055</v>
      </c>
      <c r="D1862" s="71" t="s">
        <v>13</v>
      </c>
      <c r="E1862" s="70" t="s">
        <v>96</v>
      </c>
      <c r="F1862" s="72">
        <v>8080000</v>
      </c>
    </row>
    <row r="1863" spans="1:6" x14ac:dyDescent="0.25">
      <c r="A1863" s="67" t="s">
        <v>2056</v>
      </c>
      <c r="B1863" s="70" t="s">
        <v>1606</v>
      </c>
      <c r="C1863" s="71" t="s">
        <v>2055</v>
      </c>
      <c r="D1863" s="71" t="s">
        <v>99</v>
      </c>
      <c r="E1863" s="70" t="s">
        <v>96</v>
      </c>
      <c r="F1863" s="72">
        <v>17170000</v>
      </c>
    </row>
    <row r="1864" spans="1:6" x14ac:dyDescent="0.25">
      <c r="A1864" s="67" t="s">
        <v>2057</v>
      </c>
      <c r="B1864" s="70" t="s">
        <v>1606</v>
      </c>
      <c r="C1864" s="71" t="s">
        <v>2055</v>
      </c>
      <c r="D1864" s="71" t="s">
        <v>19</v>
      </c>
      <c r="E1864" s="70" t="s">
        <v>96</v>
      </c>
      <c r="F1864" s="72">
        <v>27350000</v>
      </c>
    </row>
    <row r="1865" spans="1:6" x14ac:dyDescent="0.25">
      <c r="A1865" s="67" t="s">
        <v>2058</v>
      </c>
      <c r="B1865" s="70" t="s">
        <v>1606</v>
      </c>
      <c r="C1865" s="71" t="s">
        <v>2055</v>
      </c>
      <c r="D1865" s="71" t="s">
        <v>20</v>
      </c>
      <c r="E1865" s="70" t="s">
        <v>96</v>
      </c>
      <c r="F1865" s="72">
        <v>25050000</v>
      </c>
    </row>
    <row r="1866" spans="1:6" x14ac:dyDescent="0.25">
      <c r="A1866" s="67" t="s">
        <v>2015</v>
      </c>
      <c r="B1866" s="70" t="s">
        <v>1606</v>
      </c>
      <c r="C1866" s="71" t="s">
        <v>2055</v>
      </c>
      <c r="D1866" s="71" t="s">
        <v>26</v>
      </c>
      <c r="E1866" s="70" t="s">
        <v>96</v>
      </c>
      <c r="F1866" s="72">
        <v>6300000</v>
      </c>
    </row>
    <row r="1867" spans="1:6" x14ac:dyDescent="0.25">
      <c r="A1867" s="67" t="s">
        <v>2059</v>
      </c>
      <c r="B1867" s="70" t="s">
        <v>1606</v>
      </c>
      <c r="C1867" s="71" t="s">
        <v>2055</v>
      </c>
      <c r="D1867" s="71" t="s">
        <v>26</v>
      </c>
      <c r="E1867" s="70" t="s">
        <v>96</v>
      </c>
      <c r="F1867" s="72">
        <v>21730000</v>
      </c>
    </row>
    <row r="1868" spans="1:6" x14ac:dyDescent="0.25">
      <c r="A1868" s="67" t="s">
        <v>2060</v>
      </c>
      <c r="B1868" s="70" t="s">
        <v>1606</v>
      </c>
      <c r="C1868" s="71" t="s">
        <v>2055</v>
      </c>
      <c r="D1868" s="71" t="s">
        <v>26</v>
      </c>
      <c r="E1868" s="70" t="s">
        <v>96</v>
      </c>
      <c r="F1868" s="72">
        <v>14340000</v>
      </c>
    </row>
    <row r="1869" spans="1:6" x14ac:dyDescent="0.25">
      <c r="A1869" s="67" t="s">
        <v>2061</v>
      </c>
      <c r="B1869" s="70" t="s">
        <v>1606</v>
      </c>
      <c r="C1869" s="71" t="s">
        <v>2055</v>
      </c>
      <c r="D1869" s="71" t="s">
        <v>26</v>
      </c>
      <c r="E1869" s="70" t="s">
        <v>96</v>
      </c>
      <c r="F1869" s="72">
        <v>30090000</v>
      </c>
    </row>
    <row r="1870" spans="1:6" x14ac:dyDescent="0.25">
      <c r="A1870" s="67" t="s">
        <v>1796</v>
      </c>
      <c r="B1870" s="70" t="s">
        <v>1606</v>
      </c>
      <c r="C1870" s="71" t="s">
        <v>2055</v>
      </c>
      <c r="D1870" s="71" t="s">
        <v>26</v>
      </c>
      <c r="E1870" s="70" t="s">
        <v>96</v>
      </c>
      <c r="F1870" s="72">
        <v>14620000</v>
      </c>
    </row>
    <row r="1871" spans="1:6" x14ac:dyDescent="0.25">
      <c r="A1871" s="67" t="s">
        <v>2062</v>
      </c>
      <c r="B1871" s="70" t="s">
        <v>1606</v>
      </c>
      <c r="C1871" s="71" t="s">
        <v>2055</v>
      </c>
      <c r="D1871" s="71" t="s">
        <v>26</v>
      </c>
      <c r="E1871" s="70" t="s">
        <v>96</v>
      </c>
      <c r="F1871" s="72">
        <v>19970000</v>
      </c>
    </row>
    <row r="1872" spans="1:6" x14ac:dyDescent="0.25">
      <c r="A1872" s="67" t="s">
        <v>2063</v>
      </c>
      <c r="B1872" s="70" t="s">
        <v>1606</v>
      </c>
      <c r="C1872" s="71" t="s">
        <v>2055</v>
      </c>
      <c r="D1872" s="71" t="s">
        <v>128</v>
      </c>
      <c r="E1872" s="70" t="s">
        <v>96</v>
      </c>
      <c r="F1872" s="72">
        <v>19760000</v>
      </c>
    </row>
    <row r="1873" spans="1:6" x14ac:dyDescent="0.25">
      <c r="A1873" s="67" t="s">
        <v>2064</v>
      </c>
      <c r="B1873" s="70" t="s">
        <v>1606</v>
      </c>
      <c r="C1873" s="71" t="s">
        <v>2055</v>
      </c>
      <c r="D1873" s="71" t="s">
        <v>25</v>
      </c>
      <c r="E1873" s="70" t="s">
        <v>213</v>
      </c>
      <c r="F1873" s="72">
        <v>10750000</v>
      </c>
    </row>
    <row r="1874" spans="1:6" x14ac:dyDescent="0.25">
      <c r="A1874" s="67" t="s">
        <v>2065</v>
      </c>
      <c r="B1874" s="70" t="s">
        <v>1606</v>
      </c>
      <c r="C1874" s="71" t="s">
        <v>2055</v>
      </c>
      <c r="D1874" s="71" t="s">
        <v>10</v>
      </c>
      <c r="E1874" s="70" t="s">
        <v>109</v>
      </c>
      <c r="F1874" s="72">
        <v>24710000</v>
      </c>
    </row>
    <row r="1875" spans="1:6" x14ac:dyDescent="0.25">
      <c r="A1875" s="67" t="s">
        <v>2066</v>
      </c>
      <c r="B1875" s="70" t="s">
        <v>1606</v>
      </c>
      <c r="C1875" s="71" t="s">
        <v>2055</v>
      </c>
      <c r="D1875" s="71" t="s">
        <v>108</v>
      </c>
      <c r="E1875" s="70" t="s">
        <v>109</v>
      </c>
      <c r="F1875" s="72">
        <v>27430000</v>
      </c>
    </row>
    <row r="1876" spans="1:6" x14ac:dyDescent="0.25">
      <c r="A1876" s="67" t="s">
        <v>2067</v>
      </c>
      <c r="B1876" s="70" t="s">
        <v>1606</v>
      </c>
      <c r="C1876" s="71" t="s">
        <v>2055</v>
      </c>
      <c r="D1876" s="71" t="s">
        <v>95</v>
      </c>
      <c r="E1876" s="70" t="s">
        <v>109</v>
      </c>
      <c r="F1876" s="72">
        <v>30850000</v>
      </c>
    </row>
    <row r="1877" spans="1:6" x14ac:dyDescent="0.25">
      <c r="A1877" s="67" t="s">
        <v>2068</v>
      </c>
      <c r="B1877" s="70" t="s">
        <v>1606</v>
      </c>
      <c r="C1877" s="71" t="s">
        <v>2055</v>
      </c>
      <c r="D1877" s="71" t="s">
        <v>26</v>
      </c>
      <c r="E1877" s="70" t="s">
        <v>109</v>
      </c>
      <c r="F1877" s="72">
        <v>22970000</v>
      </c>
    </row>
    <row r="1878" spans="1:6" x14ac:dyDescent="0.25">
      <c r="A1878" s="67" t="s">
        <v>2069</v>
      </c>
      <c r="B1878" s="70" t="s">
        <v>1606</v>
      </c>
      <c r="C1878" s="71" t="s">
        <v>2055</v>
      </c>
      <c r="D1878" s="71" t="s">
        <v>26</v>
      </c>
      <c r="E1878" s="70" t="s">
        <v>109</v>
      </c>
      <c r="F1878" s="72">
        <v>29490000</v>
      </c>
    </row>
    <row r="1879" spans="1:6" x14ac:dyDescent="0.25">
      <c r="A1879" s="67" t="s">
        <v>2070</v>
      </c>
      <c r="B1879" s="70" t="s">
        <v>1606</v>
      </c>
      <c r="C1879" s="71" t="s">
        <v>2055</v>
      </c>
      <c r="D1879" s="71" t="s">
        <v>85</v>
      </c>
      <c r="E1879" s="70" t="s">
        <v>153</v>
      </c>
      <c r="F1879" s="72">
        <v>26360000</v>
      </c>
    </row>
    <row r="1880" spans="1:6" x14ac:dyDescent="0.25">
      <c r="A1880" s="67" t="s">
        <v>1733</v>
      </c>
      <c r="B1880" s="70" t="s">
        <v>1606</v>
      </c>
      <c r="C1880" s="71" t="s">
        <v>2055</v>
      </c>
      <c r="D1880" s="71" t="s">
        <v>26</v>
      </c>
      <c r="E1880" s="70" t="s">
        <v>153</v>
      </c>
      <c r="F1880" s="72">
        <v>23420000</v>
      </c>
    </row>
    <row r="1881" spans="1:6" x14ac:dyDescent="0.25">
      <c r="A1881" s="67" t="s">
        <v>2071</v>
      </c>
      <c r="B1881" s="70" t="s">
        <v>1606</v>
      </c>
      <c r="C1881" s="71" t="s">
        <v>2055</v>
      </c>
      <c r="D1881" s="71" t="s">
        <v>86</v>
      </c>
      <c r="E1881" s="70" t="s">
        <v>153</v>
      </c>
      <c r="F1881" s="72">
        <v>23820000</v>
      </c>
    </row>
    <row r="1882" spans="1:6" x14ac:dyDescent="0.25">
      <c r="A1882" s="67" t="s">
        <v>2072</v>
      </c>
      <c r="B1882" s="70" t="s">
        <v>1606</v>
      </c>
      <c r="C1882" s="71" t="s">
        <v>2055</v>
      </c>
      <c r="D1882" s="71" t="s">
        <v>168</v>
      </c>
      <c r="E1882" s="70" t="s">
        <v>116</v>
      </c>
      <c r="F1882" s="72">
        <v>11370000</v>
      </c>
    </row>
    <row r="1883" spans="1:6" x14ac:dyDescent="0.25">
      <c r="A1883" s="67" t="s">
        <v>2073</v>
      </c>
      <c r="B1883" s="70" t="s">
        <v>1606</v>
      </c>
      <c r="C1883" s="71" t="s">
        <v>2055</v>
      </c>
      <c r="D1883" s="71" t="s">
        <v>26</v>
      </c>
      <c r="E1883" s="70" t="s">
        <v>116</v>
      </c>
      <c r="F1883" s="72">
        <v>7540000</v>
      </c>
    </row>
    <row r="1884" spans="1:6" x14ac:dyDescent="0.25">
      <c r="A1884" s="67" t="s">
        <v>2074</v>
      </c>
      <c r="B1884" s="70" t="s">
        <v>1606</v>
      </c>
      <c r="C1884" s="71" t="s">
        <v>2055</v>
      </c>
      <c r="D1884" s="71" t="s">
        <v>20</v>
      </c>
      <c r="E1884" s="70" t="s">
        <v>122</v>
      </c>
      <c r="F1884" s="72">
        <v>20280000</v>
      </c>
    </row>
    <row r="1885" spans="1:6" x14ac:dyDescent="0.25">
      <c r="A1885" s="67" t="s">
        <v>2075</v>
      </c>
      <c r="B1885" s="70" t="s">
        <v>1606</v>
      </c>
      <c r="C1885" s="71" t="s">
        <v>2055</v>
      </c>
      <c r="D1885" s="71" t="s">
        <v>20</v>
      </c>
      <c r="E1885" s="70" t="s">
        <v>122</v>
      </c>
      <c r="F1885" s="72">
        <v>29630000</v>
      </c>
    </row>
    <row r="1886" spans="1:6" x14ac:dyDescent="0.25">
      <c r="A1886" s="67" t="s">
        <v>2076</v>
      </c>
      <c r="B1886" s="70" t="s">
        <v>1606</v>
      </c>
      <c r="C1886" s="71" t="s">
        <v>2055</v>
      </c>
      <c r="D1886" s="71" t="s">
        <v>21</v>
      </c>
      <c r="E1886" s="70" t="s">
        <v>122</v>
      </c>
      <c r="F1886" s="72">
        <v>28440000</v>
      </c>
    </row>
    <row r="1887" spans="1:6" x14ac:dyDescent="0.25">
      <c r="A1887" s="67" t="s">
        <v>2077</v>
      </c>
      <c r="B1887" s="70" t="s">
        <v>1606</v>
      </c>
      <c r="C1887" s="71" t="s">
        <v>2055</v>
      </c>
      <c r="D1887" s="71" t="s">
        <v>22</v>
      </c>
      <c r="E1887" s="70" t="s">
        <v>122</v>
      </c>
      <c r="F1887" s="72">
        <v>15610000</v>
      </c>
    </row>
    <row r="1888" spans="1:6" x14ac:dyDescent="0.25">
      <c r="A1888" s="67" t="s">
        <v>2078</v>
      </c>
      <c r="B1888" s="70" t="s">
        <v>1606</v>
      </c>
      <c r="C1888" s="71" t="s">
        <v>2055</v>
      </c>
      <c r="D1888" s="71" t="s">
        <v>24</v>
      </c>
      <c r="E1888" s="70" t="s">
        <v>122</v>
      </c>
      <c r="F1888" s="72">
        <v>10850000</v>
      </c>
    </row>
    <row r="1889" spans="1:6" x14ac:dyDescent="0.25">
      <c r="A1889" s="67" t="s">
        <v>2079</v>
      </c>
      <c r="B1889" s="70" t="s">
        <v>1606</v>
      </c>
      <c r="C1889" s="71" t="s">
        <v>2055</v>
      </c>
      <c r="D1889" s="71" t="s">
        <v>230</v>
      </c>
      <c r="E1889" s="70" t="s">
        <v>122</v>
      </c>
      <c r="F1889" s="72">
        <v>25000000</v>
      </c>
    </row>
    <row r="1890" spans="1:6" x14ac:dyDescent="0.25">
      <c r="A1890" s="67" t="s">
        <v>2080</v>
      </c>
      <c r="B1890" s="70" t="s">
        <v>1606</v>
      </c>
      <c r="C1890" s="71" t="s">
        <v>2055</v>
      </c>
      <c r="D1890" s="71" t="s">
        <v>26</v>
      </c>
      <c r="E1890" s="70" t="s">
        <v>122</v>
      </c>
      <c r="F1890" s="72">
        <v>20200000</v>
      </c>
    </row>
    <row r="1891" spans="1:6" x14ac:dyDescent="0.25">
      <c r="A1891" s="67" t="s">
        <v>2081</v>
      </c>
      <c r="B1891" s="70" t="s">
        <v>1606</v>
      </c>
      <c r="C1891" s="71" t="s">
        <v>2055</v>
      </c>
      <c r="D1891" s="71" t="s">
        <v>26</v>
      </c>
      <c r="E1891" s="70" t="s">
        <v>122</v>
      </c>
      <c r="F1891" s="72">
        <v>16390000</v>
      </c>
    </row>
    <row r="1892" spans="1:6" x14ac:dyDescent="0.25">
      <c r="A1892" s="67" t="s">
        <v>2082</v>
      </c>
      <c r="B1892" s="70" t="s">
        <v>1606</v>
      </c>
      <c r="C1892" s="71" t="s">
        <v>2055</v>
      </c>
      <c r="D1892" s="71" t="s">
        <v>26</v>
      </c>
      <c r="E1892" s="70" t="s">
        <v>122</v>
      </c>
      <c r="F1892" s="72">
        <v>12770000</v>
      </c>
    </row>
    <row r="1893" spans="1:6" x14ac:dyDescent="0.25">
      <c r="A1893" s="67" t="s">
        <v>1662</v>
      </c>
      <c r="B1893" s="70" t="s">
        <v>1606</v>
      </c>
      <c r="C1893" s="71" t="s">
        <v>2055</v>
      </c>
      <c r="D1893" s="71" t="s">
        <v>26</v>
      </c>
      <c r="E1893" s="70" t="s">
        <v>131</v>
      </c>
      <c r="F1893" s="72">
        <v>21440000</v>
      </c>
    </row>
    <row r="1894" spans="1:6" x14ac:dyDescent="0.25">
      <c r="A1894" s="67" t="s">
        <v>2083</v>
      </c>
      <c r="B1894" s="70" t="s">
        <v>1606</v>
      </c>
      <c r="C1894" s="71" t="s">
        <v>2055</v>
      </c>
      <c r="D1894" s="71" t="s">
        <v>128</v>
      </c>
      <c r="E1894" s="70" t="s">
        <v>131</v>
      </c>
      <c r="F1894" s="72">
        <v>26590000</v>
      </c>
    </row>
    <row r="1895" spans="1:6" x14ac:dyDescent="0.25">
      <c r="A1895" s="67" t="s">
        <v>2084</v>
      </c>
      <c r="B1895" s="70" t="s">
        <v>1606</v>
      </c>
      <c r="C1895" s="71" t="s">
        <v>2085</v>
      </c>
      <c r="D1895" s="71" t="s">
        <v>99</v>
      </c>
      <c r="E1895" s="70" t="s">
        <v>96</v>
      </c>
      <c r="F1895" s="72">
        <v>16930000</v>
      </c>
    </row>
    <row r="1896" spans="1:6" x14ac:dyDescent="0.25">
      <c r="A1896" s="67" t="s">
        <v>2086</v>
      </c>
      <c r="B1896" s="70" t="s">
        <v>1606</v>
      </c>
      <c r="C1896" s="71" t="s">
        <v>2085</v>
      </c>
      <c r="D1896" s="71" t="s">
        <v>324</v>
      </c>
      <c r="E1896" s="70" t="s">
        <v>96</v>
      </c>
      <c r="F1896" s="72">
        <v>11880000</v>
      </c>
    </row>
    <row r="1897" spans="1:6" x14ac:dyDescent="0.25">
      <c r="A1897" s="67" t="s">
        <v>2087</v>
      </c>
      <c r="B1897" s="70" t="s">
        <v>1606</v>
      </c>
      <c r="C1897" s="71" t="s">
        <v>2085</v>
      </c>
      <c r="D1897" s="71" t="s">
        <v>324</v>
      </c>
      <c r="E1897" s="70" t="s">
        <v>96</v>
      </c>
      <c r="F1897" s="72">
        <v>10310000</v>
      </c>
    </row>
    <row r="1898" spans="1:6" x14ac:dyDescent="0.25">
      <c r="A1898" s="67" t="s">
        <v>2088</v>
      </c>
      <c r="B1898" s="70" t="s">
        <v>1606</v>
      </c>
      <c r="C1898" s="71" t="s">
        <v>2085</v>
      </c>
      <c r="D1898" s="71" t="s">
        <v>133</v>
      </c>
      <c r="E1898" s="70" t="s">
        <v>96</v>
      </c>
      <c r="F1898" s="72">
        <v>10120000</v>
      </c>
    </row>
    <row r="1899" spans="1:6" x14ac:dyDescent="0.25">
      <c r="A1899" s="67" t="s">
        <v>1901</v>
      </c>
      <c r="B1899" s="70" t="s">
        <v>1606</v>
      </c>
      <c r="C1899" s="71" t="s">
        <v>2085</v>
      </c>
      <c r="D1899" s="71" t="s">
        <v>133</v>
      </c>
      <c r="E1899" s="70" t="s">
        <v>96</v>
      </c>
      <c r="F1899" s="72">
        <v>14360000</v>
      </c>
    </row>
    <row r="1900" spans="1:6" x14ac:dyDescent="0.25">
      <c r="A1900" s="67" t="s">
        <v>2089</v>
      </c>
      <c r="B1900" s="70" t="s">
        <v>1606</v>
      </c>
      <c r="C1900" s="71" t="s">
        <v>2085</v>
      </c>
      <c r="D1900" s="71" t="s">
        <v>21</v>
      </c>
      <c r="E1900" s="70" t="s">
        <v>96</v>
      </c>
      <c r="F1900" s="72">
        <v>17400000</v>
      </c>
    </row>
    <row r="1901" spans="1:6" x14ac:dyDescent="0.25">
      <c r="A1901" s="67" t="s">
        <v>2090</v>
      </c>
      <c r="B1901" s="70" t="s">
        <v>1606</v>
      </c>
      <c r="C1901" s="71" t="s">
        <v>2085</v>
      </c>
      <c r="D1901" s="71" t="s">
        <v>230</v>
      </c>
      <c r="E1901" s="70" t="s">
        <v>96</v>
      </c>
      <c r="F1901" s="72">
        <v>10290000</v>
      </c>
    </row>
    <row r="1902" spans="1:6" x14ac:dyDescent="0.25">
      <c r="A1902" s="67" t="s">
        <v>2091</v>
      </c>
      <c r="B1902" s="70" t="s">
        <v>1606</v>
      </c>
      <c r="C1902" s="71" t="s">
        <v>2085</v>
      </c>
      <c r="D1902" s="71" t="s">
        <v>26</v>
      </c>
      <c r="E1902" s="70" t="s">
        <v>96</v>
      </c>
      <c r="F1902" s="72">
        <v>10270000</v>
      </c>
    </row>
    <row r="1903" spans="1:6" x14ac:dyDescent="0.25">
      <c r="A1903" s="67" t="s">
        <v>2092</v>
      </c>
      <c r="B1903" s="70" t="s">
        <v>1606</v>
      </c>
      <c r="C1903" s="71" t="s">
        <v>2085</v>
      </c>
      <c r="D1903" s="71" t="s">
        <v>26</v>
      </c>
      <c r="E1903" s="70" t="s">
        <v>96</v>
      </c>
      <c r="F1903" s="72">
        <v>15070000</v>
      </c>
    </row>
    <row r="1904" spans="1:6" x14ac:dyDescent="0.25">
      <c r="A1904" s="67" t="s">
        <v>2093</v>
      </c>
      <c r="B1904" s="70" t="s">
        <v>1606</v>
      </c>
      <c r="C1904" s="71" t="s">
        <v>2085</v>
      </c>
      <c r="D1904" s="71" t="s">
        <v>26</v>
      </c>
      <c r="E1904" s="70" t="s">
        <v>96</v>
      </c>
      <c r="F1904" s="72">
        <v>16260000</v>
      </c>
    </row>
    <row r="1905" spans="1:6" x14ac:dyDescent="0.25">
      <c r="A1905" s="67" t="s">
        <v>2094</v>
      </c>
      <c r="B1905" s="70" t="s">
        <v>1606</v>
      </c>
      <c r="C1905" s="71" t="s">
        <v>2085</v>
      </c>
      <c r="D1905" s="71" t="s">
        <v>230</v>
      </c>
      <c r="E1905" s="70" t="s">
        <v>213</v>
      </c>
      <c r="F1905" s="72">
        <v>11540000</v>
      </c>
    </row>
    <row r="1906" spans="1:6" x14ac:dyDescent="0.25">
      <c r="A1906" s="67" t="s">
        <v>2066</v>
      </c>
      <c r="B1906" s="70" t="s">
        <v>1606</v>
      </c>
      <c r="C1906" s="71" t="s">
        <v>2085</v>
      </c>
      <c r="D1906" s="71" t="s">
        <v>108</v>
      </c>
      <c r="E1906" s="70" t="s">
        <v>109</v>
      </c>
      <c r="F1906" s="72">
        <v>35250000</v>
      </c>
    </row>
    <row r="1907" spans="1:6" x14ac:dyDescent="0.25">
      <c r="A1907" s="67" t="s">
        <v>2095</v>
      </c>
      <c r="B1907" s="70" t="s">
        <v>1606</v>
      </c>
      <c r="C1907" s="71" t="s">
        <v>2085</v>
      </c>
      <c r="D1907" s="71" t="s">
        <v>13</v>
      </c>
      <c r="E1907" s="70" t="s">
        <v>109</v>
      </c>
      <c r="F1907" s="72">
        <v>30910000</v>
      </c>
    </row>
    <row r="1908" spans="1:6" x14ac:dyDescent="0.25">
      <c r="A1908" s="67" t="s">
        <v>2096</v>
      </c>
      <c r="B1908" s="70" t="s">
        <v>1606</v>
      </c>
      <c r="C1908" s="71" t="s">
        <v>2085</v>
      </c>
      <c r="D1908" s="71" t="s">
        <v>133</v>
      </c>
      <c r="E1908" s="70" t="s">
        <v>109</v>
      </c>
      <c r="F1908" s="72">
        <v>26670000</v>
      </c>
    </row>
    <row r="1909" spans="1:6" x14ac:dyDescent="0.25">
      <c r="A1909" s="67" t="s">
        <v>2097</v>
      </c>
      <c r="B1909" s="70" t="s">
        <v>1606</v>
      </c>
      <c r="C1909" s="71" t="s">
        <v>2085</v>
      </c>
      <c r="D1909" s="71" t="s">
        <v>423</v>
      </c>
      <c r="E1909" s="70" t="s">
        <v>109</v>
      </c>
      <c r="F1909" s="72">
        <v>23080000</v>
      </c>
    </row>
    <row r="1910" spans="1:6" x14ac:dyDescent="0.25">
      <c r="A1910" s="67" t="s">
        <v>2098</v>
      </c>
      <c r="B1910" s="70" t="s">
        <v>1606</v>
      </c>
      <c r="C1910" s="71" t="s">
        <v>2085</v>
      </c>
      <c r="D1910" s="71" t="s">
        <v>230</v>
      </c>
      <c r="E1910" s="70" t="s">
        <v>109</v>
      </c>
      <c r="F1910" s="72">
        <v>26830000</v>
      </c>
    </row>
    <row r="1911" spans="1:6" x14ac:dyDescent="0.25">
      <c r="A1911" s="67" t="s">
        <v>2099</v>
      </c>
      <c r="B1911" s="70" t="s">
        <v>1606</v>
      </c>
      <c r="C1911" s="71" t="s">
        <v>2085</v>
      </c>
      <c r="D1911" s="71" t="s">
        <v>26</v>
      </c>
      <c r="E1911" s="70" t="s">
        <v>109</v>
      </c>
      <c r="F1911" s="72">
        <v>20080000</v>
      </c>
    </row>
    <row r="1912" spans="1:6" x14ac:dyDescent="0.25">
      <c r="A1912" s="67" t="s">
        <v>2100</v>
      </c>
      <c r="B1912" s="70" t="s">
        <v>1606</v>
      </c>
      <c r="C1912" s="71" t="s">
        <v>2085</v>
      </c>
      <c r="D1912" s="71" t="s">
        <v>26</v>
      </c>
      <c r="E1912" s="70" t="s">
        <v>221</v>
      </c>
      <c r="F1912" s="72">
        <v>12090000</v>
      </c>
    </row>
    <row r="1913" spans="1:6" x14ac:dyDescent="0.25">
      <c r="A1913" s="67" t="s">
        <v>2101</v>
      </c>
      <c r="B1913" s="70" t="s">
        <v>1606</v>
      </c>
      <c r="C1913" s="71" t="s">
        <v>2085</v>
      </c>
      <c r="D1913" s="71" t="s">
        <v>26</v>
      </c>
      <c r="E1913" s="70" t="s">
        <v>221</v>
      </c>
      <c r="F1913" s="72">
        <v>33000000</v>
      </c>
    </row>
    <row r="1914" spans="1:6" x14ac:dyDescent="0.25">
      <c r="A1914" s="67" t="s">
        <v>2102</v>
      </c>
      <c r="B1914" s="70" t="s">
        <v>1606</v>
      </c>
      <c r="C1914" s="71" t="s">
        <v>2085</v>
      </c>
      <c r="D1914" s="71" t="s">
        <v>22</v>
      </c>
      <c r="E1914" s="70" t="s">
        <v>116</v>
      </c>
      <c r="F1914" s="72">
        <v>20550000</v>
      </c>
    </row>
    <row r="1915" spans="1:6" x14ac:dyDescent="0.25">
      <c r="A1915" s="67" t="s">
        <v>2103</v>
      </c>
      <c r="B1915" s="70" t="s">
        <v>1606</v>
      </c>
      <c r="C1915" s="71" t="s">
        <v>2085</v>
      </c>
      <c r="D1915" s="71" t="s">
        <v>26</v>
      </c>
      <c r="E1915" s="70" t="s">
        <v>116</v>
      </c>
      <c r="F1915" s="72">
        <v>14200000</v>
      </c>
    </row>
    <row r="1916" spans="1:6" x14ac:dyDescent="0.25">
      <c r="A1916" s="67" t="s">
        <v>2104</v>
      </c>
      <c r="B1916" s="70" t="s">
        <v>1606</v>
      </c>
      <c r="C1916" s="71" t="s">
        <v>2085</v>
      </c>
      <c r="D1916" s="71" t="s">
        <v>26</v>
      </c>
      <c r="E1916" s="70" t="s">
        <v>116</v>
      </c>
      <c r="F1916" s="72">
        <v>10820000</v>
      </c>
    </row>
    <row r="1917" spans="1:6" x14ac:dyDescent="0.25">
      <c r="A1917" s="67" t="s">
        <v>1948</v>
      </c>
      <c r="B1917" s="70" t="s">
        <v>1606</v>
      </c>
      <c r="C1917" s="71" t="s">
        <v>2085</v>
      </c>
      <c r="D1917" s="71" t="s">
        <v>13</v>
      </c>
      <c r="E1917" s="70" t="s">
        <v>122</v>
      </c>
      <c r="F1917" s="72">
        <v>18040000</v>
      </c>
    </row>
    <row r="1918" spans="1:6" x14ac:dyDescent="0.25">
      <c r="A1918" s="67" t="s">
        <v>2105</v>
      </c>
      <c r="B1918" s="70" t="s">
        <v>1606</v>
      </c>
      <c r="C1918" s="71" t="s">
        <v>2085</v>
      </c>
      <c r="D1918" s="71" t="s">
        <v>324</v>
      </c>
      <c r="E1918" s="70" t="s">
        <v>122</v>
      </c>
      <c r="F1918" s="72">
        <v>24420000</v>
      </c>
    </row>
    <row r="1919" spans="1:6" x14ac:dyDescent="0.25">
      <c r="A1919" s="67" t="s">
        <v>2106</v>
      </c>
      <c r="B1919" s="70" t="s">
        <v>1606</v>
      </c>
      <c r="C1919" s="71" t="s">
        <v>2085</v>
      </c>
      <c r="D1919" s="71" t="s">
        <v>19</v>
      </c>
      <c r="E1919" s="70" t="s">
        <v>122</v>
      </c>
      <c r="F1919" s="72">
        <v>20660000</v>
      </c>
    </row>
    <row r="1920" spans="1:6" x14ac:dyDescent="0.25">
      <c r="A1920" s="67" t="s">
        <v>1837</v>
      </c>
      <c r="B1920" s="70" t="s">
        <v>1606</v>
      </c>
      <c r="C1920" s="71" t="s">
        <v>2085</v>
      </c>
      <c r="D1920" s="71" t="s">
        <v>423</v>
      </c>
      <c r="E1920" s="70" t="s">
        <v>122</v>
      </c>
      <c r="F1920" s="72">
        <v>13620000</v>
      </c>
    </row>
    <row r="1921" spans="1:6" x14ac:dyDescent="0.25">
      <c r="A1921" s="67" t="s">
        <v>2107</v>
      </c>
      <c r="B1921" s="70" t="s">
        <v>1606</v>
      </c>
      <c r="C1921" s="71" t="s">
        <v>2085</v>
      </c>
      <c r="D1921" s="71" t="s">
        <v>22</v>
      </c>
      <c r="E1921" s="70" t="s">
        <v>122</v>
      </c>
      <c r="F1921" s="72">
        <v>8700000</v>
      </c>
    </row>
    <row r="1922" spans="1:6" x14ac:dyDescent="0.25">
      <c r="A1922" s="67" t="s">
        <v>2108</v>
      </c>
      <c r="B1922" s="70" t="s">
        <v>1606</v>
      </c>
      <c r="C1922" s="71" t="s">
        <v>2085</v>
      </c>
      <c r="D1922" s="71" t="s">
        <v>992</v>
      </c>
      <c r="E1922" s="70" t="s">
        <v>122</v>
      </c>
      <c r="F1922" s="72">
        <v>39710000</v>
      </c>
    </row>
    <row r="1923" spans="1:6" x14ac:dyDescent="0.25">
      <c r="A1923" s="67" t="s">
        <v>2109</v>
      </c>
      <c r="B1923" s="70" t="s">
        <v>1606</v>
      </c>
      <c r="C1923" s="71" t="s">
        <v>2085</v>
      </c>
      <c r="D1923" s="71" t="s">
        <v>26</v>
      </c>
      <c r="E1923" s="70" t="s">
        <v>122</v>
      </c>
      <c r="F1923" s="72">
        <v>10220000</v>
      </c>
    </row>
    <row r="1924" spans="1:6" x14ac:dyDescent="0.25">
      <c r="A1924" s="67" t="s">
        <v>2110</v>
      </c>
      <c r="B1924" s="70" t="s">
        <v>1606</v>
      </c>
      <c r="C1924" s="71" t="s">
        <v>2085</v>
      </c>
      <c r="D1924" s="71" t="s">
        <v>26</v>
      </c>
      <c r="E1924" s="70" t="s">
        <v>122</v>
      </c>
      <c r="F1924" s="72">
        <v>18490000</v>
      </c>
    </row>
    <row r="1925" spans="1:6" x14ac:dyDescent="0.25">
      <c r="A1925" s="67" t="s">
        <v>2111</v>
      </c>
      <c r="B1925" s="70" t="s">
        <v>1606</v>
      </c>
      <c r="C1925" s="71" t="s">
        <v>2085</v>
      </c>
      <c r="D1925" s="71" t="s">
        <v>26</v>
      </c>
      <c r="E1925" s="70" t="s">
        <v>122</v>
      </c>
      <c r="F1925" s="72">
        <v>23070000</v>
      </c>
    </row>
    <row r="1926" spans="1:6" x14ac:dyDescent="0.25">
      <c r="A1926" s="67" t="s">
        <v>2112</v>
      </c>
      <c r="B1926" s="70" t="s">
        <v>1606</v>
      </c>
      <c r="C1926" s="71" t="s">
        <v>2085</v>
      </c>
      <c r="D1926" s="71" t="s">
        <v>489</v>
      </c>
      <c r="E1926" s="70" t="s">
        <v>131</v>
      </c>
      <c r="F1926" s="72">
        <v>29580000</v>
      </c>
    </row>
    <row r="1927" spans="1:6" x14ac:dyDescent="0.25">
      <c r="A1927" s="67" t="s">
        <v>2083</v>
      </c>
      <c r="B1927" s="70" t="s">
        <v>1606</v>
      </c>
      <c r="C1927" s="71" t="s">
        <v>2085</v>
      </c>
      <c r="D1927" s="71" t="s">
        <v>128</v>
      </c>
      <c r="E1927" s="70" t="s">
        <v>131</v>
      </c>
      <c r="F1927" s="72">
        <v>39730000</v>
      </c>
    </row>
    <row r="1928" spans="1:6" x14ac:dyDescent="0.25">
      <c r="A1928" s="67" t="s">
        <v>2113</v>
      </c>
      <c r="B1928" s="70" t="s">
        <v>1606</v>
      </c>
      <c r="C1928" s="71" t="s">
        <v>2114</v>
      </c>
      <c r="D1928" s="71" t="s">
        <v>10</v>
      </c>
      <c r="E1928" s="70" t="s">
        <v>96</v>
      </c>
      <c r="F1928" s="72">
        <v>7790000</v>
      </c>
    </row>
    <row r="1929" spans="1:6" x14ac:dyDescent="0.25">
      <c r="A1929" s="67" t="s">
        <v>2115</v>
      </c>
      <c r="B1929" s="70" t="s">
        <v>1606</v>
      </c>
      <c r="C1929" s="71" t="s">
        <v>2114</v>
      </c>
      <c r="D1929" s="71" t="s">
        <v>324</v>
      </c>
      <c r="E1929" s="70" t="s">
        <v>96</v>
      </c>
      <c r="F1929" s="72">
        <v>24730000</v>
      </c>
    </row>
    <row r="1930" spans="1:6" x14ac:dyDescent="0.25">
      <c r="A1930" s="67" t="s">
        <v>2116</v>
      </c>
      <c r="B1930" s="70" t="s">
        <v>1606</v>
      </c>
      <c r="C1930" s="71" t="s">
        <v>2114</v>
      </c>
      <c r="D1930" s="71" t="s">
        <v>82</v>
      </c>
      <c r="E1930" s="70" t="s">
        <v>96</v>
      </c>
      <c r="F1930" s="72">
        <v>20620000</v>
      </c>
    </row>
    <row r="1931" spans="1:6" x14ac:dyDescent="0.25">
      <c r="A1931" s="67" t="s">
        <v>2117</v>
      </c>
      <c r="B1931" s="70" t="s">
        <v>1606</v>
      </c>
      <c r="C1931" s="71" t="s">
        <v>2114</v>
      </c>
      <c r="D1931" s="71" t="s">
        <v>423</v>
      </c>
      <c r="E1931" s="70" t="s">
        <v>96</v>
      </c>
      <c r="F1931" s="72">
        <v>20620000</v>
      </c>
    </row>
    <row r="1932" spans="1:6" x14ac:dyDescent="0.25">
      <c r="A1932" s="67" t="s">
        <v>208</v>
      </c>
      <c r="B1932" s="70" t="s">
        <v>1606</v>
      </c>
      <c r="C1932" s="71" t="s">
        <v>2114</v>
      </c>
      <c r="D1932" s="71" t="s">
        <v>23</v>
      </c>
      <c r="E1932" s="70" t="s">
        <v>96</v>
      </c>
      <c r="F1932" s="72">
        <v>15650000</v>
      </c>
    </row>
    <row r="1933" spans="1:6" x14ac:dyDescent="0.25">
      <c r="A1933" s="67" t="s">
        <v>2118</v>
      </c>
      <c r="B1933" s="70" t="s">
        <v>1606</v>
      </c>
      <c r="C1933" s="71" t="s">
        <v>2114</v>
      </c>
      <c r="D1933" s="71" t="s">
        <v>219</v>
      </c>
      <c r="E1933" s="70" t="s">
        <v>96</v>
      </c>
      <c r="F1933" s="72">
        <v>15900000</v>
      </c>
    </row>
    <row r="1934" spans="1:6" x14ac:dyDescent="0.25">
      <c r="A1934" s="67" t="s">
        <v>2119</v>
      </c>
      <c r="B1934" s="70" t="s">
        <v>1606</v>
      </c>
      <c r="C1934" s="71" t="s">
        <v>2114</v>
      </c>
      <c r="D1934" s="71" t="s">
        <v>26</v>
      </c>
      <c r="E1934" s="70" t="s">
        <v>96</v>
      </c>
      <c r="F1934" s="72">
        <v>16140000</v>
      </c>
    </row>
    <row r="1935" spans="1:6" x14ac:dyDescent="0.25">
      <c r="A1935" s="67" t="s">
        <v>2120</v>
      </c>
      <c r="B1935" s="70" t="s">
        <v>1606</v>
      </c>
      <c r="C1935" s="71" t="s">
        <v>2114</v>
      </c>
      <c r="D1935" s="71" t="s">
        <v>26</v>
      </c>
      <c r="E1935" s="70" t="s">
        <v>96</v>
      </c>
      <c r="F1935" s="72">
        <v>26390000</v>
      </c>
    </row>
    <row r="1936" spans="1:6" x14ac:dyDescent="0.25">
      <c r="A1936" s="67" t="s">
        <v>2121</v>
      </c>
      <c r="B1936" s="70" t="s">
        <v>1606</v>
      </c>
      <c r="C1936" s="71" t="s">
        <v>2114</v>
      </c>
      <c r="D1936" s="71" t="s">
        <v>26</v>
      </c>
      <c r="E1936" s="70" t="s">
        <v>96</v>
      </c>
      <c r="F1936" s="72">
        <v>16130000</v>
      </c>
    </row>
    <row r="1937" spans="1:6" x14ac:dyDescent="0.25">
      <c r="A1937" s="67" t="s">
        <v>2122</v>
      </c>
      <c r="B1937" s="70" t="s">
        <v>1606</v>
      </c>
      <c r="C1937" s="71" t="s">
        <v>2114</v>
      </c>
      <c r="D1937" s="71" t="s">
        <v>26</v>
      </c>
      <c r="E1937" s="70" t="s">
        <v>96</v>
      </c>
      <c r="F1937" s="72">
        <v>6790000</v>
      </c>
    </row>
    <row r="1938" spans="1:6" x14ac:dyDescent="0.25">
      <c r="A1938" s="67" t="s">
        <v>2123</v>
      </c>
      <c r="B1938" s="70" t="s">
        <v>1606</v>
      </c>
      <c r="C1938" s="71" t="s">
        <v>2114</v>
      </c>
      <c r="D1938" s="71" t="s">
        <v>26</v>
      </c>
      <c r="E1938" s="70" t="s">
        <v>96</v>
      </c>
      <c r="F1938" s="72">
        <v>18150000</v>
      </c>
    </row>
    <row r="1939" spans="1:6" x14ac:dyDescent="0.25">
      <c r="A1939" s="67" t="s">
        <v>473</v>
      </c>
      <c r="B1939" s="70" t="s">
        <v>1606</v>
      </c>
      <c r="C1939" s="71" t="s">
        <v>2114</v>
      </c>
      <c r="D1939" s="71" t="s">
        <v>17</v>
      </c>
      <c r="E1939" s="70" t="s">
        <v>213</v>
      </c>
      <c r="F1939" s="72">
        <v>21450000</v>
      </c>
    </row>
    <row r="1940" spans="1:6" x14ac:dyDescent="0.25">
      <c r="A1940" s="67" t="s">
        <v>2124</v>
      </c>
      <c r="B1940" s="70" t="s">
        <v>1606</v>
      </c>
      <c r="C1940" s="71" t="s">
        <v>2114</v>
      </c>
      <c r="D1940" s="71" t="s">
        <v>26</v>
      </c>
      <c r="E1940" s="70" t="s">
        <v>213</v>
      </c>
      <c r="F1940" s="72">
        <v>16000000</v>
      </c>
    </row>
    <row r="1941" spans="1:6" x14ac:dyDescent="0.25">
      <c r="A1941" s="67" t="s">
        <v>1939</v>
      </c>
      <c r="B1941" s="70" t="s">
        <v>1606</v>
      </c>
      <c r="C1941" s="71" t="s">
        <v>2114</v>
      </c>
      <c r="D1941" s="71" t="s">
        <v>26</v>
      </c>
      <c r="E1941" s="70" t="s">
        <v>213</v>
      </c>
      <c r="F1941" s="72">
        <v>11650000</v>
      </c>
    </row>
    <row r="1942" spans="1:6" x14ac:dyDescent="0.25">
      <c r="A1942" s="67" t="s">
        <v>2125</v>
      </c>
      <c r="B1942" s="70" t="s">
        <v>1606</v>
      </c>
      <c r="C1942" s="71" t="s">
        <v>2114</v>
      </c>
      <c r="D1942" s="71" t="s">
        <v>99</v>
      </c>
      <c r="E1942" s="70" t="s">
        <v>109</v>
      </c>
      <c r="F1942" s="72">
        <v>26060000</v>
      </c>
    </row>
    <row r="1943" spans="1:6" x14ac:dyDescent="0.25">
      <c r="A1943" s="67" t="s">
        <v>2126</v>
      </c>
      <c r="B1943" s="70" t="s">
        <v>1606</v>
      </c>
      <c r="C1943" s="71" t="s">
        <v>2114</v>
      </c>
      <c r="D1943" s="71" t="s">
        <v>992</v>
      </c>
      <c r="E1943" s="70" t="s">
        <v>109</v>
      </c>
      <c r="F1943" s="72">
        <v>36440000</v>
      </c>
    </row>
    <row r="1944" spans="1:6" x14ac:dyDescent="0.25">
      <c r="A1944" s="67" t="s">
        <v>2127</v>
      </c>
      <c r="B1944" s="70" t="s">
        <v>1606</v>
      </c>
      <c r="C1944" s="71" t="s">
        <v>2114</v>
      </c>
      <c r="D1944" s="71" t="s">
        <v>26</v>
      </c>
      <c r="E1944" s="70" t="s">
        <v>109</v>
      </c>
      <c r="F1944" s="72">
        <v>27870000</v>
      </c>
    </row>
    <row r="1945" spans="1:6" x14ac:dyDescent="0.25">
      <c r="A1945" s="67" t="s">
        <v>2128</v>
      </c>
      <c r="B1945" s="70" t="s">
        <v>1606</v>
      </c>
      <c r="C1945" s="71" t="s">
        <v>2114</v>
      </c>
      <c r="D1945" s="71" t="s">
        <v>27</v>
      </c>
      <c r="E1945" s="70" t="s">
        <v>109</v>
      </c>
      <c r="F1945" s="72">
        <v>25460000</v>
      </c>
    </row>
    <row r="1946" spans="1:6" x14ac:dyDescent="0.25">
      <c r="A1946" s="67" t="s">
        <v>1676</v>
      </c>
      <c r="B1946" s="70" t="s">
        <v>1606</v>
      </c>
      <c r="C1946" s="71" t="s">
        <v>2114</v>
      </c>
      <c r="D1946" s="71" t="s">
        <v>26</v>
      </c>
      <c r="E1946" s="70" t="s">
        <v>153</v>
      </c>
      <c r="F1946" s="72">
        <v>30990000</v>
      </c>
    </row>
    <row r="1947" spans="1:6" x14ac:dyDescent="0.25">
      <c r="A1947" s="67" t="s">
        <v>2129</v>
      </c>
      <c r="B1947" s="70" t="s">
        <v>1606</v>
      </c>
      <c r="C1947" s="71" t="s">
        <v>2114</v>
      </c>
      <c r="D1947" s="71" t="s">
        <v>831</v>
      </c>
      <c r="E1947" s="70" t="s">
        <v>116</v>
      </c>
      <c r="F1947" s="72">
        <v>16180000</v>
      </c>
    </row>
    <row r="1948" spans="1:6" x14ac:dyDescent="0.25">
      <c r="A1948" s="67" t="s">
        <v>2130</v>
      </c>
      <c r="B1948" s="70" t="s">
        <v>1606</v>
      </c>
      <c r="C1948" s="71" t="s">
        <v>2114</v>
      </c>
      <c r="D1948" s="71" t="s">
        <v>26</v>
      </c>
      <c r="E1948" s="70" t="s">
        <v>116</v>
      </c>
      <c r="F1948" s="72">
        <v>13710000</v>
      </c>
    </row>
    <row r="1949" spans="1:6" x14ac:dyDescent="0.25">
      <c r="A1949" s="67" t="s">
        <v>2131</v>
      </c>
      <c r="B1949" s="70" t="s">
        <v>1606</v>
      </c>
      <c r="C1949" s="71" t="s">
        <v>2114</v>
      </c>
      <c r="D1949" s="71" t="s">
        <v>13</v>
      </c>
      <c r="E1949" s="70" t="s">
        <v>122</v>
      </c>
      <c r="F1949" s="72">
        <v>14860000</v>
      </c>
    </row>
    <row r="1950" spans="1:6" x14ac:dyDescent="0.25">
      <c r="A1950" s="67" t="s">
        <v>2132</v>
      </c>
      <c r="B1950" s="70" t="s">
        <v>1606</v>
      </c>
      <c r="C1950" s="71" t="s">
        <v>2114</v>
      </c>
      <c r="D1950" s="71" t="s">
        <v>324</v>
      </c>
      <c r="E1950" s="70" t="s">
        <v>122</v>
      </c>
      <c r="F1950" s="72">
        <v>25860000</v>
      </c>
    </row>
    <row r="1951" spans="1:6" x14ac:dyDescent="0.25">
      <c r="A1951" s="67" t="s">
        <v>2133</v>
      </c>
      <c r="B1951" s="70" t="s">
        <v>1606</v>
      </c>
      <c r="C1951" s="71" t="s">
        <v>2114</v>
      </c>
      <c r="D1951" s="71" t="s">
        <v>19</v>
      </c>
      <c r="E1951" s="70" t="s">
        <v>122</v>
      </c>
      <c r="F1951" s="72">
        <v>25350000</v>
      </c>
    </row>
    <row r="1952" spans="1:6" x14ac:dyDescent="0.25">
      <c r="A1952" s="67" t="s">
        <v>520</v>
      </c>
      <c r="B1952" s="70" t="s">
        <v>1606</v>
      </c>
      <c r="C1952" s="71" t="s">
        <v>2114</v>
      </c>
      <c r="D1952" s="71" t="s">
        <v>20</v>
      </c>
      <c r="E1952" s="70" t="s">
        <v>122</v>
      </c>
      <c r="F1952" s="72">
        <v>33880000</v>
      </c>
    </row>
    <row r="1953" spans="1:6" x14ac:dyDescent="0.25">
      <c r="A1953" s="67" t="s">
        <v>2134</v>
      </c>
      <c r="B1953" s="70" t="s">
        <v>1606</v>
      </c>
      <c r="C1953" s="71" t="s">
        <v>2114</v>
      </c>
      <c r="D1953" s="71" t="s">
        <v>21</v>
      </c>
      <c r="E1953" s="70" t="s">
        <v>122</v>
      </c>
      <c r="F1953" s="72">
        <v>35640000</v>
      </c>
    </row>
    <row r="1954" spans="1:6" x14ac:dyDescent="0.25">
      <c r="A1954" s="67" t="s">
        <v>2135</v>
      </c>
      <c r="B1954" s="70" t="s">
        <v>1606</v>
      </c>
      <c r="C1954" s="71" t="s">
        <v>2114</v>
      </c>
      <c r="D1954" s="71" t="s">
        <v>26</v>
      </c>
      <c r="E1954" s="70" t="s">
        <v>122</v>
      </c>
      <c r="F1954" s="72">
        <v>10830000</v>
      </c>
    </row>
    <row r="1955" spans="1:6" x14ac:dyDescent="0.25">
      <c r="A1955" s="67" t="s">
        <v>2136</v>
      </c>
      <c r="B1955" s="70" t="s">
        <v>1606</v>
      </c>
      <c r="C1955" s="71" t="s">
        <v>2114</v>
      </c>
      <c r="D1955" s="71" t="s">
        <v>26</v>
      </c>
      <c r="E1955" s="70" t="s">
        <v>122</v>
      </c>
      <c r="F1955" s="72">
        <v>34270000</v>
      </c>
    </row>
    <row r="1956" spans="1:6" x14ac:dyDescent="0.25">
      <c r="A1956" s="67" t="s">
        <v>2137</v>
      </c>
      <c r="B1956" s="70" t="s">
        <v>1606</v>
      </c>
      <c r="C1956" s="71" t="s">
        <v>2114</v>
      </c>
      <c r="D1956" s="71" t="s">
        <v>26</v>
      </c>
      <c r="E1956" s="70" t="s">
        <v>131</v>
      </c>
      <c r="F1956" s="72">
        <v>32160000</v>
      </c>
    </row>
    <row r="1957" spans="1:6" x14ac:dyDescent="0.25">
      <c r="A1957" s="67" t="s">
        <v>2138</v>
      </c>
      <c r="B1957" s="70" t="s">
        <v>1606</v>
      </c>
      <c r="C1957" s="71" t="s">
        <v>2139</v>
      </c>
      <c r="D1957" s="71" t="s">
        <v>108</v>
      </c>
      <c r="E1957" s="70" t="s">
        <v>96</v>
      </c>
      <c r="F1957" s="72">
        <v>16530000</v>
      </c>
    </row>
    <row r="1958" spans="1:6" x14ac:dyDescent="0.25">
      <c r="A1958" s="67" t="s">
        <v>2140</v>
      </c>
      <c r="B1958" s="70" t="s">
        <v>1606</v>
      </c>
      <c r="C1958" s="71" t="s">
        <v>2139</v>
      </c>
      <c r="D1958" s="71" t="s">
        <v>108</v>
      </c>
      <c r="E1958" s="70" t="s">
        <v>96</v>
      </c>
      <c r="F1958" s="72">
        <v>6630000</v>
      </c>
    </row>
    <row r="1959" spans="1:6" x14ac:dyDescent="0.25">
      <c r="A1959" s="67" t="s">
        <v>2141</v>
      </c>
      <c r="B1959" s="70" t="s">
        <v>1606</v>
      </c>
      <c r="C1959" s="71" t="s">
        <v>2139</v>
      </c>
      <c r="D1959" s="71" t="s">
        <v>164</v>
      </c>
      <c r="E1959" s="70" t="s">
        <v>96</v>
      </c>
      <c r="F1959" s="72">
        <v>15130000</v>
      </c>
    </row>
    <row r="1960" spans="1:6" x14ac:dyDescent="0.25">
      <c r="A1960" s="67" t="s">
        <v>2142</v>
      </c>
      <c r="B1960" s="70" t="s">
        <v>1606</v>
      </c>
      <c r="C1960" s="71" t="s">
        <v>2139</v>
      </c>
      <c r="D1960" s="71" t="s">
        <v>133</v>
      </c>
      <c r="E1960" s="70" t="s">
        <v>96</v>
      </c>
      <c r="F1960" s="72">
        <v>14340000</v>
      </c>
    </row>
    <row r="1961" spans="1:6" x14ac:dyDescent="0.25">
      <c r="A1961" s="67" t="s">
        <v>2143</v>
      </c>
      <c r="B1961" s="70" t="s">
        <v>1606</v>
      </c>
      <c r="C1961" s="71" t="s">
        <v>2139</v>
      </c>
      <c r="D1961" s="71" t="s">
        <v>133</v>
      </c>
      <c r="E1961" s="70" t="s">
        <v>96</v>
      </c>
      <c r="F1961" s="72">
        <v>5730000</v>
      </c>
    </row>
    <row r="1962" spans="1:6" x14ac:dyDescent="0.25">
      <c r="A1962" s="67" t="s">
        <v>2144</v>
      </c>
      <c r="B1962" s="70" t="s">
        <v>1606</v>
      </c>
      <c r="C1962" s="71" t="s">
        <v>2139</v>
      </c>
      <c r="D1962" s="71" t="s">
        <v>219</v>
      </c>
      <c r="E1962" s="70" t="s">
        <v>96</v>
      </c>
      <c r="F1962" s="72">
        <v>21080000</v>
      </c>
    </row>
    <row r="1963" spans="1:6" x14ac:dyDescent="0.25">
      <c r="A1963" s="67" t="s">
        <v>2145</v>
      </c>
      <c r="B1963" s="70" t="s">
        <v>1606</v>
      </c>
      <c r="C1963" s="71" t="s">
        <v>2139</v>
      </c>
      <c r="D1963" s="71" t="s">
        <v>26</v>
      </c>
      <c r="E1963" s="70" t="s">
        <v>96</v>
      </c>
      <c r="F1963" s="72">
        <v>10320000</v>
      </c>
    </row>
    <row r="1964" spans="1:6" x14ac:dyDescent="0.25">
      <c r="A1964" s="67" t="s">
        <v>1908</v>
      </c>
      <c r="B1964" s="70" t="s">
        <v>1606</v>
      </c>
      <c r="C1964" s="71" t="s">
        <v>2139</v>
      </c>
      <c r="D1964" s="71" t="s">
        <v>26</v>
      </c>
      <c r="E1964" s="70" t="s">
        <v>96</v>
      </c>
      <c r="F1964" s="72">
        <v>15310000</v>
      </c>
    </row>
    <row r="1965" spans="1:6" x14ac:dyDescent="0.25">
      <c r="A1965" s="67" t="s">
        <v>2146</v>
      </c>
      <c r="B1965" s="70" t="s">
        <v>1606</v>
      </c>
      <c r="C1965" s="71" t="s">
        <v>2139</v>
      </c>
      <c r="D1965" s="71" t="s">
        <v>26</v>
      </c>
      <c r="E1965" s="70" t="s">
        <v>96</v>
      </c>
      <c r="F1965" s="72">
        <v>15980000</v>
      </c>
    </row>
    <row r="1966" spans="1:6" x14ac:dyDescent="0.25">
      <c r="A1966" s="67" t="s">
        <v>2147</v>
      </c>
      <c r="B1966" s="70" t="s">
        <v>1606</v>
      </c>
      <c r="C1966" s="71" t="s">
        <v>2139</v>
      </c>
      <c r="D1966" s="71" t="s">
        <v>26</v>
      </c>
      <c r="E1966" s="70" t="s">
        <v>96</v>
      </c>
      <c r="F1966" s="72">
        <v>13650000</v>
      </c>
    </row>
    <row r="1967" spans="1:6" x14ac:dyDescent="0.25">
      <c r="A1967" s="67" t="s">
        <v>2148</v>
      </c>
      <c r="B1967" s="70" t="s">
        <v>1606</v>
      </c>
      <c r="C1967" s="71" t="s">
        <v>2139</v>
      </c>
      <c r="D1967" s="71" t="s">
        <v>13</v>
      </c>
      <c r="E1967" s="70" t="s">
        <v>213</v>
      </c>
      <c r="F1967" s="72">
        <v>9070000</v>
      </c>
    </row>
    <row r="1968" spans="1:6" x14ac:dyDescent="0.25">
      <c r="A1968" s="67" t="s">
        <v>2149</v>
      </c>
      <c r="B1968" s="70" t="s">
        <v>1606</v>
      </c>
      <c r="C1968" s="71" t="s">
        <v>2139</v>
      </c>
      <c r="D1968" s="71" t="s">
        <v>99</v>
      </c>
      <c r="E1968" s="70" t="s">
        <v>213</v>
      </c>
      <c r="F1968" s="72">
        <v>23580000</v>
      </c>
    </row>
    <row r="1969" spans="1:6" x14ac:dyDescent="0.25">
      <c r="A1969" s="67" t="s">
        <v>2150</v>
      </c>
      <c r="B1969" s="70" t="s">
        <v>1606</v>
      </c>
      <c r="C1969" s="71" t="s">
        <v>2139</v>
      </c>
      <c r="D1969" s="71" t="s">
        <v>324</v>
      </c>
      <c r="E1969" s="70" t="s">
        <v>213</v>
      </c>
      <c r="F1969" s="72">
        <v>19630000</v>
      </c>
    </row>
    <row r="1970" spans="1:6" x14ac:dyDescent="0.25">
      <c r="A1970" s="67" t="s">
        <v>2151</v>
      </c>
      <c r="B1970" s="70" t="s">
        <v>1606</v>
      </c>
      <c r="C1970" s="71" t="s">
        <v>2139</v>
      </c>
      <c r="D1970" s="71" t="s">
        <v>26</v>
      </c>
      <c r="E1970" s="70" t="s">
        <v>109</v>
      </c>
      <c r="F1970" s="72">
        <v>31040000</v>
      </c>
    </row>
    <row r="1971" spans="1:6" x14ac:dyDescent="0.25">
      <c r="A1971" s="67" t="s">
        <v>2152</v>
      </c>
      <c r="B1971" s="70" t="s">
        <v>1606</v>
      </c>
      <c r="C1971" s="71" t="s">
        <v>2139</v>
      </c>
      <c r="D1971" s="71" t="s">
        <v>26</v>
      </c>
      <c r="E1971" s="70" t="s">
        <v>109</v>
      </c>
      <c r="F1971" s="72">
        <v>21080000</v>
      </c>
    </row>
    <row r="1972" spans="1:6" x14ac:dyDescent="0.25">
      <c r="A1972" s="67" t="s">
        <v>2153</v>
      </c>
      <c r="B1972" s="70" t="s">
        <v>1606</v>
      </c>
      <c r="C1972" s="71" t="s">
        <v>2139</v>
      </c>
      <c r="D1972" s="71" t="s">
        <v>752</v>
      </c>
      <c r="E1972" s="70" t="s">
        <v>116</v>
      </c>
      <c r="F1972" s="72">
        <v>11060000</v>
      </c>
    </row>
    <row r="1973" spans="1:6" x14ac:dyDescent="0.25">
      <c r="A1973" s="67" t="s">
        <v>2154</v>
      </c>
      <c r="B1973" s="70" t="s">
        <v>1606</v>
      </c>
      <c r="C1973" s="71" t="s">
        <v>2139</v>
      </c>
      <c r="D1973" s="71" t="s">
        <v>26</v>
      </c>
      <c r="E1973" s="70" t="s">
        <v>116</v>
      </c>
      <c r="F1973" s="72">
        <v>16460000</v>
      </c>
    </row>
    <row r="1974" spans="1:6" x14ac:dyDescent="0.25">
      <c r="A1974" s="67" t="s">
        <v>2155</v>
      </c>
      <c r="B1974" s="70" t="s">
        <v>1606</v>
      </c>
      <c r="C1974" s="71" t="s">
        <v>2139</v>
      </c>
      <c r="D1974" s="71" t="s">
        <v>26</v>
      </c>
      <c r="E1974" s="70" t="s">
        <v>116</v>
      </c>
      <c r="F1974" s="72">
        <v>15240000</v>
      </c>
    </row>
    <row r="1975" spans="1:6" x14ac:dyDescent="0.25">
      <c r="A1975" s="67" t="s">
        <v>2156</v>
      </c>
      <c r="B1975" s="70" t="s">
        <v>1606</v>
      </c>
      <c r="C1975" s="71" t="s">
        <v>2139</v>
      </c>
      <c r="D1975" s="71" t="s">
        <v>13</v>
      </c>
      <c r="E1975" s="70" t="s">
        <v>122</v>
      </c>
      <c r="F1975" s="72">
        <v>17090000</v>
      </c>
    </row>
    <row r="1976" spans="1:6" x14ac:dyDescent="0.25">
      <c r="A1976" s="67" t="s">
        <v>2157</v>
      </c>
      <c r="B1976" s="70" t="s">
        <v>1606</v>
      </c>
      <c r="C1976" s="71" t="s">
        <v>2139</v>
      </c>
      <c r="D1976" s="71" t="s">
        <v>230</v>
      </c>
      <c r="E1976" s="70" t="s">
        <v>122</v>
      </c>
      <c r="F1976" s="72">
        <v>25420000</v>
      </c>
    </row>
    <row r="1977" spans="1:6" x14ac:dyDescent="0.25">
      <c r="A1977" s="67" t="s">
        <v>2158</v>
      </c>
      <c r="B1977" s="70" t="s">
        <v>1606</v>
      </c>
      <c r="C1977" s="71" t="s">
        <v>2139</v>
      </c>
      <c r="D1977" s="71" t="s">
        <v>26</v>
      </c>
      <c r="E1977" s="70" t="s">
        <v>122</v>
      </c>
      <c r="F1977" s="72">
        <v>22910000</v>
      </c>
    </row>
    <row r="1978" spans="1:6" x14ac:dyDescent="0.25">
      <c r="A1978" s="67" t="s">
        <v>2159</v>
      </c>
      <c r="B1978" s="70" t="s">
        <v>1606</v>
      </c>
      <c r="C1978" s="71" t="s">
        <v>2139</v>
      </c>
      <c r="D1978" s="71" t="s">
        <v>888</v>
      </c>
      <c r="E1978" s="70" t="s">
        <v>122</v>
      </c>
      <c r="F1978" s="72">
        <v>11780000</v>
      </c>
    </row>
    <row r="1979" spans="1:6" x14ac:dyDescent="0.25">
      <c r="A1979" s="67" t="s">
        <v>2160</v>
      </c>
      <c r="B1979" s="70" t="s">
        <v>1606</v>
      </c>
      <c r="C1979" s="71" t="s">
        <v>2139</v>
      </c>
      <c r="D1979" s="71" t="s">
        <v>21</v>
      </c>
      <c r="E1979" s="70" t="s">
        <v>131</v>
      </c>
      <c r="F1979" s="72">
        <v>22550000</v>
      </c>
    </row>
    <row r="1980" spans="1:6" x14ac:dyDescent="0.25">
      <c r="A1980" s="67" t="s">
        <v>2076</v>
      </c>
      <c r="B1980" s="70" t="s">
        <v>1606</v>
      </c>
      <c r="C1980" s="71" t="s">
        <v>2139</v>
      </c>
      <c r="D1980" s="71" t="s">
        <v>21</v>
      </c>
      <c r="E1980" s="70" t="s">
        <v>131</v>
      </c>
      <c r="F1980" s="72">
        <v>28270000</v>
      </c>
    </row>
    <row r="1981" spans="1:6" x14ac:dyDescent="0.25">
      <c r="A1981" s="67" t="s">
        <v>2161</v>
      </c>
      <c r="B1981" s="70" t="s">
        <v>1606</v>
      </c>
      <c r="C1981" s="71" t="s">
        <v>2139</v>
      </c>
      <c r="D1981" s="71" t="s">
        <v>26</v>
      </c>
      <c r="E1981" s="70" t="s">
        <v>131</v>
      </c>
      <c r="F1981" s="72">
        <v>21070000</v>
      </c>
    </row>
    <row r="1982" spans="1:6" x14ac:dyDescent="0.25">
      <c r="A1982" s="67" t="s">
        <v>2162</v>
      </c>
      <c r="B1982" s="70" t="s">
        <v>1606</v>
      </c>
      <c r="C1982" s="71" t="s">
        <v>2139</v>
      </c>
      <c r="D1982" s="71" t="s">
        <v>26</v>
      </c>
      <c r="E1982" s="70" t="s">
        <v>131</v>
      </c>
      <c r="F1982" s="72">
        <v>14050000</v>
      </c>
    </row>
    <row r="1983" spans="1:6" x14ac:dyDescent="0.25">
      <c r="A1983" s="67" t="s">
        <v>2163</v>
      </c>
      <c r="B1983" s="70" t="s">
        <v>1606</v>
      </c>
      <c r="C1983" s="71" t="s">
        <v>2139</v>
      </c>
      <c r="D1983" s="71" t="s">
        <v>26</v>
      </c>
      <c r="E1983" s="70" t="s">
        <v>131</v>
      </c>
      <c r="F1983" s="72">
        <v>35500000</v>
      </c>
    </row>
    <row r="1984" spans="1:6" x14ac:dyDescent="0.25">
      <c r="A1984" s="67" t="s">
        <v>2164</v>
      </c>
      <c r="B1984" s="70" t="s">
        <v>2165</v>
      </c>
      <c r="C1984" s="71" t="s">
        <v>2166</v>
      </c>
      <c r="D1984" s="71" t="s">
        <v>13</v>
      </c>
      <c r="E1984" s="70" t="s">
        <v>96</v>
      </c>
      <c r="F1984" s="72">
        <v>18840000</v>
      </c>
    </row>
    <row r="1985" spans="1:6" x14ac:dyDescent="0.25">
      <c r="A1985" s="67" t="s">
        <v>2167</v>
      </c>
      <c r="B1985" s="70" t="s">
        <v>2165</v>
      </c>
      <c r="C1985" s="71" t="s">
        <v>2166</v>
      </c>
      <c r="D1985" s="71" t="s">
        <v>18</v>
      </c>
      <c r="E1985" s="70" t="s">
        <v>96</v>
      </c>
      <c r="F1985" s="72">
        <v>9690000</v>
      </c>
    </row>
    <row r="1986" spans="1:6" x14ac:dyDescent="0.25">
      <c r="A1986" s="67" t="s">
        <v>2168</v>
      </c>
      <c r="B1986" s="70" t="s">
        <v>2165</v>
      </c>
      <c r="C1986" s="71" t="s">
        <v>2166</v>
      </c>
      <c r="D1986" s="71" t="s">
        <v>21</v>
      </c>
      <c r="E1986" s="70" t="s">
        <v>96</v>
      </c>
      <c r="F1986" s="72">
        <v>12200000</v>
      </c>
    </row>
    <row r="1987" spans="1:6" x14ac:dyDescent="0.25">
      <c r="A1987" s="67" t="s">
        <v>2169</v>
      </c>
      <c r="B1987" s="70" t="s">
        <v>2165</v>
      </c>
      <c r="C1987" s="71" t="s">
        <v>2166</v>
      </c>
      <c r="D1987" s="71" t="s">
        <v>21</v>
      </c>
      <c r="E1987" s="70" t="s">
        <v>96</v>
      </c>
      <c r="F1987" s="72">
        <v>12290000</v>
      </c>
    </row>
    <row r="1988" spans="1:6" x14ac:dyDescent="0.25">
      <c r="A1988" s="67" t="s">
        <v>2170</v>
      </c>
      <c r="B1988" s="70" t="s">
        <v>2165</v>
      </c>
      <c r="C1988" s="71" t="s">
        <v>2166</v>
      </c>
      <c r="D1988" s="71" t="s">
        <v>21</v>
      </c>
      <c r="E1988" s="70" t="s">
        <v>96</v>
      </c>
      <c r="F1988" s="72">
        <v>9970000</v>
      </c>
    </row>
    <row r="1989" spans="1:6" x14ac:dyDescent="0.25">
      <c r="A1989" s="67" t="s">
        <v>2171</v>
      </c>
      <c r="B1989" s="70" t="s">
        <v>2165</v>
      </c>
      <c r="C1989" s="71" t="s">
        <v>2166</v>
      </c>
      <c r="D1989" s="71" t="s">
        <v>21</v>
      </c>
      <c r="E1989" s="70" t="s">
        <v>96</v>
      </c>
      <c r="F1989" s="72">
        <v>6190000</v>
      </c>
    </row>
    <row r="1990" spans="1:6" x14ac:dyDescent="0.25">
      <c r="A1990" s="67" t="s">
        <v>2172</v>
      </c>
      <c r="B1990" s="70" t="s">
        <v>2165</v>
      </c>
      <c r="C1990" s="71" t="s">
        <v>2166</v>
      </c>
      <c r="D1990" s="71" t="s">
        <v>21</v>
      </c>
      <c r="E1990" s="70" t="s">
        <v>96</v>
      </c>
      <c r="F1990" s="72">
        <v>17780000</v>
      </c>
    </row>
    <row r="1991" spans="1:6" x14ac:dyDescent="0.25">
      <c r="A1991" s="67" t="s">
        <v>2173</v>
      </c>
      <c r="B1991" s="70" t="s">
        <v>2165</v>
      </c>
      <c r="C1991" s="71" t="s">
        <v>2166</v>
      </c>
      <c r="D1991" s="71" t="s">
        <v>21</v>
      </c>
      <c r="E1991" s="70" t="s">
        <v>96</v>
      </c>
      <c r="F1991" s="72">
        <v>4390000</v>
      </c>
    </row>
    <row r="1992" spans="1:6" x14ac:dyDescent="0.25">
      <c r="A1992" s="67" t="s">
        <v>2174</v>
      </c>
      <c r="B1992" s="70" t="s">
        <v>2165</v>
      </c>
      <c r="C1992" s="71" t="s">
        <v>2166</v>
      </c>
      <c r="D1992" s="71" t="s">
        <v>21</v>
      </c>
      <c r="E1992" s="70" t="s">
        <v>96</v>
      </c>
      <c r="F1992" s="72">
        <v>21810000</v>
      </c>
    </row>
    <row r="1993" spans="1:6" x14ac:dyDescent="0.25">
      <c r="A1993" s="67" t="s">
        <v>996</v>
      </c>
      <c r="B1993" s="70" t="s">
        <v>2165</v>
      </c>
      <c r="C1993" s="71" t="s">
        <v>2166</v>
      </c>
      <c r="D1993" s="71" t="s">
        <v>18</v>
      </c>
      <c r="E1993" s="70" t="s">
        <v>148</v>
      </c>
      <c r="F1993" s="72">
        <v>17450000</v>
      </c>
    </row>
    <row r="1994" spans="1:6" x14ac:dyDescent="0.25">
      <c r="A1994" s="67" t="s">
        <v>2175</v>
      </c>
      <c r="B1994" s="70" t="s">
        <v>2165</v>
      </c>
      <c r="C1994" s="71" t="s">
        <v>2166</v>
      </c>
      <c r="D1994" s="71" t="s">
        <v>86</v>
      </c>
      <c r="E1994" s="70" t="s">
        <v>148</v>
      </c>
      <c r="F1994" s="72">
        <v>11300000</v>
      </c>
    </row>
    <row r="1995" spans="1:6" x14ac:dyDescent="0.25">
      <c r="A1995" s="67" t="s">
        <v>2176</v>
      </c>
      <c r="B1995" s="70" t="s">
        <v>2165</v>
      </c>
      <c r="C1995" s="71" t="s">
        <v>2166</v>
      </c>
      <c r="D1995" s="71" t="s">
        <v>21</v>
      </c>
      <c r="E1995" s="70" t="s">
        <v>109</v>
      </c>
      <c r="F1995" s="72">
        <v>30100000</v>
      </c>
    </row>
    <row r="1996" spans="1:6" x14ac:dyDescent="0.25">
      <c r="A1996" s="67" t="s">
        <v>2177</v>
      </c>
      <c r="B1996" s="70" t="s">
        <v>2165</v>
      </c>
      <c r="C1996" s="71" t="s">
        <v>2166</v>
      </c>
      <c r="D1996" s="71" t="s">
        <v>21</v>
      </c>
      <c r="E1996" s="70" t="s">
        <v>109</v>
      </c>
      <c r="F1996" s="72">
        <v>3890000</v>
      </c>
    </row>
    <row r="1997" spans="1:6" x14ac:dyDescent="0.25">
      <c r="A1997" s="67" t="s">
        <v>2178</v>
      </c>
      <c r="B1997" s="70" t="s">
        <v>2165</v>
      </c>
      <c r="C1997" s="71" t="s">
        <v>2166</v>
      </c>
      <c r="D1997" s="71" t="s">
        <v>128</v>
      </c>
      <c r="E1997" s="70" t="s">
        <v>109</v>
      </c>
      <c r="F1997" s="72">
        <v>23800000</v>
      </c>
    </row>
    <row r="1998" spans="1:6" x14ac:dyDescent="0.25">
      <c r="A1998" s="67" t="s">
        <v>2179</v>
      </c>
      <c r="B1998" s="70" t="s">
        <v>2165</v>
      </c>
      <c r="C1998" s="71" t="s">
        <v>2166</v>
      </c>
      <c r="D1998" s="71" t="s">
        <v>21</v>
      </c>
      <c r="E1998" s="70" t="s">
        <v>153</v>
      </c>
      <c r="F1998" s="72">
        <v>31980000</v>
      </c>
    </row>
    <row r="1999" spans="1:6" x14ac:dyDescent="0.25">
      <c r="A1999" s="67" t="s">
        <v>2180</v>
      </c>
      <c r="B1999" s="70" t="s">
        <v>2165</v>
      </c>
      <c r="C1999" s="71" t="s">
        <v>2166</v>
      </c>
      <c r="D1999" s="71" t="s">
        <v>21</v>
      </c>
      <c r="E1999" s="70" t="s">
        <v>153</v>
      </c>
      <c r="F1999" s="72">
        <v>17280000</v>
      </c>
    </row>
    <row r="2000" spans="1:6" x14ac:dyDescent="0.25">
      <c r="A2000" s="67" t="s">
        <v>2181</v>
      </c>
      <c r="B2000" s="70" t="s">
        <v>2165</v>
      </c>
      <c r="C2000" s="71" t="s">
        <v>2166</v>
      </c>
      <c r="D2000" s="71" t="s">
        <v>21</v>
      </c>
      <c r="E2000" s="70" t="s">
        <v>153</v>
      </c>
      <c r="F2000" s="72">
        <v>31420000</v>
      </c>
    </row>
    <row r="2001" spans="1:6" x14ac:dyDescent="0.25">
      <c r="A2001" s="67" t="s">
        <v>2182</v>
      </c>
      <c r="B2001" s="70" t="s">
        <v>2165</v>
      </c>
      <c r="C2001" s="71" t="s">
        <v>2166</v>
      </c>
      <c r="D2001" s="71" t="s">
        <v>25</v>
      </c>
      <c r="E2001" s="70" t="s">
        <v>153</v>
      </c>
      <c r="F2001" s="72">
        <v>26490000</v>
      </c>
    </row>
    <row r="2002" spans="1:6" x14ac:dyDescent="0.25">
      <c r="A2002" s="67" t="s">
        <v>2183</v>
      </c>
      <c r="B2002" s="70" t="s">
        <v>2165</v>
      </c>
      <c r="C2002" s="71" t="s">
        <v>2166</v>
      </c>
      <c r="D2002" s="71" t="s">
        <v>888</v>
      </c>
      <c r="E2002" s="70" t="s">
        <v>153</v>
      </c>
      <c r="F2002" s="72">
        <v>24380000</v>
      </c>
    </row>
    <row r="2003" spans="1:6" x14ac:dyDescent="0.25">
      <c r="A2003" s="67" t="s">
        <v>2184</v>
      </c>
      <c r="B2003" s="70" t="s">
        <v>2165</v>
      </c>
      <c r="C2003" s="71" t="s">
        <v>2166</v>
      </c>
      <c r="D2003" s="71" t="s">
        <v>18</v>
      </c>
      <c r="E2003" s="70" t="s">
        <v>116</v>
      </c>
      <c r="F2003" s="72">
        <v>11280000</v>
      </c>
    </row>
    <row r="2004" spans="1:6" x14ac:dyDescent="0.25">
      <c r="A2004" s="67" t="s">
        <v>2185</v>
      </c>
      <c r="B2004" s="70" t="s">
        <v>2165</v>
      </c>
      <c r="C2004" s="71" t="s">
        <v>2166</v>
      </c>
      <c r="D2004" s="71" t="s">
        <v>21</v>
      </c>
      <c r="E2004" s="70" t="s">
        <v>116</v>
      </c>
      <c r="F2004" s="72">
        <v>13730000</v>
      </c>
    </row>
    <row r="2005" spans="1:6" x14ac:dyDescent="0.25">
      <c r="A2005" s="67" t="s">
        <v>2186</v>
      </c>
      <c r="B2005" s="70" t="s">
        <v>2165</v>
      </c>
      <c r="C2005" s="71" t="s">
        <v>2166</v>
      </c>
      <c r="D2005" s="71" t="s">
        <v>164</v>
      </c>
      <c r="E2005" s="70" t="s">
        <v>122</v>
      </c>
      <c r="F2005" s="72">
        <v>11410000</v>
      </c>
    </row>
    <row r="2006" spans="1:6" x14ac:dyDescent="0.25">
      <c r="A2006" s="67" t="s">
        <v>2187</v>
      </c>
      <c r="B2006" s="70" t="s">
        <v>2165</v>
      </c>
      <c r="C2006" s="71" t="s">
        <v>2166</v>
      </c>
      <c r="D2006" s="71" t="s">
        <v>13</v>
      </c>
      <c r="E2006" s="70" t="s">
        <v>122</v>
      </c>
      <c r="F2006" s="72">
        <v>22120000</v>
      </c>
    </row>
    <row r="2007" spans="1:6" x14ac:dyDescent="0.25">
      <c r="A2007" s="67" t="s">
        <v>2188</v>
      </c>
      <c r="B2007" s="70" t="s">
        <v>2165</v>
      </c>
      <c r="C2007" s="71" t="s">
        <v>2166</v>
      </c>
      <c r="D2007" s="71" t="s">
        <v>21</v>
      </c>
      <c r="E2007" s="70" t="s">
        <v>122</v>
      </c>
      <c r="F2007" s="72">
        <v>29680000</v>
      </c>
    </row>
    <row r="2008" spans="1:6" x14ac:dyDescent="0.25">
      <c r="A2008" s="67" t="s">
        <v>2189</v>
      </c>
      <c r="B2008" s="70" t="s">
        <v>2165</v>
      </c>
      <c r="C2008" s="71" t="s">
        <v>2166</v>
      </c>
      <c r="D2008" s="71" t="s">
        <v>219</v>
      </c>
      <c r="E2008" s="70" t="s">
        <v>122</v>
      </c>
      <c r="F2008" s="72">
        <v>17330000</v>
      </c>
    </row>
    <row r="2009" spans="1:6" x14ac:dyDescent="0.25">
      <c r="A2009" s="67" t="s">
        <v>2190</v>
      </c>
      <c r="B2009" s="70" t="s">
        <v>2165</v>
      </c>
      <c r="C2009" s="71" t="s">
        <v>2166</v>
      </c>
      <c r="D2009" s="71" t="s">
        <v>888</v>
      </c>
      <c r="E2009" s="70" t="s">
        <v>122</v>
      </c>
      <c r="F2009" s="72">
        <v>27160000</v>
      </c>
    </row>
    <row r="2010" spans="1:6" x14ac:dyDescent="0.25">
      <c r="A2010" s="67" t="s">
        <v>2191</v>
      </c>
      <c r="B2010" s="70" t="s">
        <v>2165</v>
      </c>
      <c r="C2010" s="71" t="s">
        <v>2166</v>
      </c>
      <c r="D2010" s="71" t="s">
        <v>21</v>
      </c>
      <c r="E2010" s="70" t="s">
        <v>131</v>
      </c>
      <c r="F2010" s="72">
        <v>25400000</v>
      </c>
    </row>
    <row r="2011" spans="1:6" x14ac:dyDescent="0.25">
      <c r="A2011" s="67" t="s">
        <v>2192</v>
      </c>
      <c r="B2011" s="70" t="s">
        <v>2165</v>
      </c>
      <c r="C2011" s="71" t="s">
        <v>2193</v>
      </c>
      <c r="D2011" s="71" t="s">
        <v>423</v>
      </c>
      <c r="E2011" s="70" t="s">
        <v>96</v>
      </c>
      <c r="F2011" s="72">
        <v>12930000</v>
      </c>
    </row>
    <row r="2012" spans="1:6" x14ac:dyDescent="0.25">
      <c r="A2012" s="67" t="s">
        <v>2194</v>
      </c>
      <c r="B2012" s="70" t="s">
        <v>2165</v>
      </c>
      <c r="C2012" s="71" t="s">
        <v>2193</v>
      </c>
      <c r="D2012" s="71" t="s">
        <v>21</v>
      </c>
      <c r="E2012" s="70" t="s">
        <v>96</v>
      </c>
      <c r="F2012" s="72">
        <v>11270000</v>
      </c>
    </row>
    <row r="2013" spans="1:6" x14ac:dyDescent="0.25">
      <c r="A2013" s="67" t="s">
        <v>2195</v>
      </c>
      <c r="B2013" s="70" t="s">
        <v>2165</v>
      </c>
      <c r="C2013" s="71" t="s">
        <v>2193</v>
      </c>
      <c r="D2013" s="71" t="s">
        <v>21</v>
      </c>
      <c r="E2013" s="70" t="s">
        <v>96</v>
      </c>
      <c r="F2013" s="72">
        <v>14090000</v>
      </c>
    </row>
    <row r="2014" spans="1:6" x14ac:dyDescent="0.25">
      <c r="A2014" s="67" t="s">
        <v>2196</v>
      </c>
      <c r="B2014" s="70" t="s">
        <v>2165</v>
      </c>
      <c r="C2014" s="71" t="s">
        <v>2193</v>
      </c>
      <c r="D2014" s="71" t="s">
        <v>21</v>
      </c>
      <c r="E2014" s="70" t="s">
        <v>96</v>
      </c>
      <c r="F2014" s="72">
        <v>8530000</v>
      </c>
    </row>
    <row r="2015" spans="1:6" x14ac:dyDescent="0.25">
      <c r="A2015" s="67" t="s">
        <v>2197</v>
      </c>
      <c r="B2015" s="70" t="s">
        <v>2165</v>
      </c>
      <c r="C2015" s="71" t="s">
        <v>2193</v>
      </c>
      <c r="D2015" s="71" t="s">
        <v>21</v>
      </c>
      <c r="E2015" s="70" t="s">
        <v>96</v>
      </c>
      <c r="F2015" s="72">
        <v>13850000</v>
      </c>
    </row>
    <row r="2016" spans="1:6" x14ac:dyDescent="0.25">
      <c r="A2016" s="67" t="s">
        <v>2198</v>
      </c>
      <c r="B2016" s="70" t="s">
        <v>2165</v>
      </c>
      <c r="C2016" s="71" t="s">
        <v>2193</v>
      </c>
      <c r="D2016" s="71" t="s">
        <v>26</v>
      </c>
      <c r="E2016" s="70" t="s">
        <v>96</v>
      </c>
      <c r="F2016" s="72">
        <v>12650000</v>
      </c>
    </row>
    <row r="2017" spans="1:6" x14ac:dyDescent="0.25">
      <c r="A2017" s="67" t="s">
        <v>2199</v>
      </c>
      <c r="B2017" s="70" t="s">
        <v>2165</v>
      </c>
      <c r="C2017" s="71" t="s">
        <v>2193</v>
      </c>
      <c r="D2017" s="71" t="s">
        <v>21</v>
      </c>
      <c r="E2017" s="70" t="s">
        <v>213</v>
      </c>
      <c r="F2017" s="72">
        <v>26550000</v>
      </c>
    </row>
    <row r="2018" spans="1:6" x14ac:dyDescent="0.25">
      <c r="A2018" s="67" t="s">
        <v>2200</v>
      </c>
      <c r="B2018" s="70" t="s">
        <v>2165</v>
      </c>
      <c r="C2018" s="71" t="s">
        <v>2193</v>
      </c>
      <c r="D2018" s="71" t="s">
        <v>21</v>
      </c>
      <c r="E2018" s="70" t="s">
        <v>213</v>
      </c>
      <c r="F2018" s="72">
        <v>4530000</v>
      </c>
    </row>
    <row r="2019" spans="1:6" x14ac:dyDescent="0.25">
      <c r="A2019" s="67" t="s">
        <v>2201</v>
      </c>
      <c r="B2019" s="70" t="s">
        <v>2165</v>
      </c>
      <c r="C2019" s="71" t="s">
        <v>2193</v>
      </c>
      <c r="D2019" s="71" t="s">
        <v>21</v>
      </c>
      <c r="E2019" s="70" t="s">
        <v>213</v>
      </c>
      <c r="F2019" s="72">
        <v>11590000</v>
      </c>
    </row>
    <row r="2020" spans="1:6" x14ac:dyDescent="0.25">
      <c r="A2020" s="67" t="s">
        <v>2202</v>
      </c>
      <c r="B2020" s="70" t="s">
        <v>2165</v>
      </c>
      <c r="C2020" s="71" t="s">
        <v>2193</v>
      </c>
      <c r="D2020" s="71" t="s">
        <v>21</v>
      </c>
      <c r="E2020" s="70" t="s">
        <v>109</v>
      </c>
      <c r="F2020" s="72">
        <v>22040000</v>
      </c>
    </row>
    <row r="2021" spans="1:6" x14ac:dyDescent="0.25">
      <c r="A2021" s="67" t="s">
        <v>2203</v>
      </c>
      <c r="B2021" s="70" t="s">
        <v>2165</v>
      </c>
      <c r="C2021" s="71" t="s">
        <v>2193</v>
      </c>
      <c r="D2021" s="71" t="s">
        <v>21</v>
      </c>
      <c r="E2021" s="70" t="s">
        <v>109</v>
      </c>
      <c r="F2021" s="72">
        <v>14200000</v>
      </c>
    </row>
    <row r="2022" spans="1:6" x14ac:dyDescent="0.25">
      <c r="A2022" s="67" t="s">
        <v>2204</v>
      </c>
      <c r="B2022" s="70" t="s">
        <v>2165</v>
      </c>
      <c r="C2022" s="71" t="s">
        <v>2193</v>
      </c>
      <c r="D2022" s="71" t="s">
        <v>86</v>
      </c>
      <c r="E2022" s="70" t="s">
        <v>109</v>
      </c>
      <c r="F2022" s="72">
        <v>29120000</v>
      </c>
    </row>
    <row r="2023" spans="1:6" x14ac:dyDescent="0.25">
      <c r="A2023" s="67" t="s">
        <v>2205</v>
      </c>
      <c r="B2023" s="70" t="s">
        <v>2165</v>
      </c>
      <c r="C2023" s="71" t="s">
        <v>2193</v>
      </c>
      <c r="D2023" s="71" t="s">
        <v>21</v>
      </c>
      <c r="E2023" s="70" t="s">
        <v>153</v>
      </c>
      <c r="F2023" s="72">
        <v>24020000</v>
      </c>
    </row>
    <row r="2024" spans="1:6" x14ac:dyDescent="0.25">
      <c r="A2024" s="67" t="s">
        <v>2206</v>
      </c>
      <c r="B2024" s="70" t="s">
        <v>2165</v>
      </c>
      <c r="C2024" s="71" t="s">
        <v>2193</v>
      </c>
      <c r="D2024" s="71" t="s">
        <v>21</v>
      </c>
      <c r="E2024" s="70" t="s">
        <v>153</v>
      </c>
      <c r="F2024" s="72">
        <v>34970000</v>
      </c>
    </row>
    <row r="2025" spans="1:6" x14ac:dyDescent="0.25">
      <c r="A2025" s="67" t="s">
        <v>2207</v>
      </c>
      <c r="B2025" s="70" t="s">
        <v>2165</v>
      </c>
      <c r="C2025" s="71" t="s">
        <v>2193</v>
      </c>
      <c r="D2025" s="71" t="s">
        <v>21</v>
      </c>
      <c r="E2025" s="70" t="s">
        <v>116</v>
      </c>
      <c r="F2025" s="72">
        <v>13130000</v>
      </c>
    </row>
    <row r="2026" spans="1:6" x14ac:dyDescent="0.25">
      <c r="A2026" s="67" t="s">
        <v>2208</v>
      </c>
      <c r="B2026" s="70" t="s">
        <v>2165</v>
      </c>
      <c r="C2026" s="71" t="s">
        <v>2193</v>
      </c>
      <c r="D2026" s="71" t="s">
        <v>21</v>
      </c>
      <c r="E2026" s="70" t="s">
        <v>116</v>
      </c>
      <c r="F2026" s="72">
        <v>21320000</v>
      </c>
    </row>
    <row r="2027" spans="1:6" x14ac:dyDescent="0.25">
      <c r="A2027" s="67" t="s">
        <v>2209</v>
      </c>
      <c r="B2027" s="70" t="s">
        <v>2165</v>
      </c>
      <c r="C2027" s="71" t="s">
        <v>2193</v>
      </c>
      <c r="D2027" s="71" t="s">
        <v>21</v>
      </c>
      <c r="E2027" s="70" t="s">
        <v>116</v>
      </c>
      <c r="F2027" s="72">
        <v>19100000</v>
      </c>
    </row>
    <row r="2028" spans="1:6" x14ac:dyDescent="0.25">
      <c r="A2028" s="67" t="s">
        <v>2210</v>
      </c>
      <c r="B2028" s="70" t="s">
        <v>2165</v>
      </c>
      <c r="C2028" s="71" t="s">
        <v>2193</v>
      </c>
      <c r="D2028" s="71" t="s">
        <v>133</v>
      </c>
      <c r="E2028" s="70" t="s">
        <v>122</v>
      </c>
      <c r="F2028" s="72">
        <v>22750000</v>
      </c>
    </row>
    <row r="2029" spans="1:6" x14ac:dyDescent="0.25">
      <c r="A2029" s="67" t="s">
        <v>2211</v>
      </c>
      <c r="B2029" s="70" t="s">
        <v>2165</v>
      </c>
      <c r="C2029" s="71" t="s">
        <v>2193</v>
      </c>
      <c r="D2029" s="71" t="s">
        <v>21</v>
      </c>
      <c r="E2029" s="70" t="s">
        <v>122</v>
      </c>
      <c r="F2029" s="72">
        <v>24310000</v>
      </c>
    </row>
    <row r="2030" spans="1:6" x14ac:dyDescent="0.25">
      <c r="A2030" s="67" t="s">
        <v>2212</v>
      </c>
      <c r="B2030" s="70" t="s">
        <v>2165</v>
      </c>
      <c r="C2030" s="71" t="s">
        <v>2193</v>
      </c>
      <c r="D2030" s="71" t="s">
        <v>21</v>
      </c>
      <c r="E2030" s="70" t="s">
        <v>122</v>
      </c>
      <c r="F2030" s="72">
        <v>10880000</v>
      </c>
    </row>
    <row r="2031" spans="1:6" x14ac:dyDescent="0.25">
      <c r="A2031" s="67" t="s">
        <v>2213</v>
      </c>
      <c r="B2031" s="70" t="s">
        <v>2165</v>
      </c>
      <c r="C2031" s="71" t="s">
        <v>2193</v>
      </c>
      <c r="D2031" s="71" t="s">
        <v>21</v>
      </c>
      <c r="E2031" s="70" t="s">
        <v>122</v>
      </c>
      <c r="F2031" s="72">
        <v>14420000</v>
      </c>
    </row>
    <row r="2032" spans="1:6" x14ac:dyDescent="0.25">
      <c r="A2032" s="67" t="s">
        <v>2214</v>
      </c>
      <c r="B2032" s="70" t="s">
        <v>2165</v>
      </c>
      <c r="C2032" s="71" t="s">
        <v>2193</v>
      </c>
      <c r="D2032" s="71" t="s">
        <v>21</v>
      </c>
      <c r="E2032" s="70" t="s">
        <v>122</v>
      </c>
      <c r="F2032" s="72">
        <v>20180000</v>
      </c>
    </row>
    <row r="2033" spans="1:6" x14ac:dyDescent="0.25">
      <c r="A2033" s="67" t="s">
        <v>2215</v>
      </c>
      <c r="B2033" s="70" t="s">
        <v>2165</v>
      </c>
      <c r="C2033" s="71" t="s">
        <v>2193</v>
      </c>
      <c r="D2033" s="71" t="s">
        <v>21</v>
      </c>
      <c r="E2033" s="70" t="s">
        <v>122</v>
      </c>
      <c r="F2033" s="72">
        <v>19140000</v>
      </c>
    </row>
    <row r="2034" spans="1:6" x14ac:dyDescent="0.25">
      <c r="A2034" s="67" t="s">
        <v>2216</v>
      </c>
      <c r="B2034" s="70" t="s">
        <v>2165</v>
      </c>
      <c r="C2034" s="71" t="s">
        <v>2193</v>
      </c>
      <c r="D2034" s="71" t="s">
        <v>21</v>
      </c>
      <c r="E2034" s="70" t="s">
        <v>129</v>
      </c>
      <c r="F2034" s="72">
        <v>18550000</v>
      </c>
    </row>
    <row r="2035" spans="1:6" x14ac:dyDescent="0.25">
      <c r="A2035" s="67" t="s">
        <v>2217</v>
      </c>
      <c r="B2035" s="70" t="s">
        <v>2165</v>
      </c>
      <c r="C2035" s="71" t="s">
        <v>2193</v>
      </c>
      <c r="D2035" s="71" t="s">
        <v>21</v>
      </c>
      <c r="E2035" s="70" t="s">
        <v>129</v>
      </c>
      <c r="F2035" s="72">
        <v>23430000</v>
      </c>
    </row>
    <row r="2036" spans="1:6" x14ac:dyDescent="0.25">
      <c r="A2036" s="67" t="s">
        <v>2218</v>
      </c>
      <c r="B2036" s="70" t="s">
        <v>2165</v>
      </c>
      <c r="C2036" s="71" t="s">
        <v>2193</v>
      </c>
      <c r="D2036" s="71" t="s">
        <v>577</v>
      </c>
      <c r="E2036" s="70" t="s">
        <v>131</v>
      </c>
      <c r="F2036" s="72">
        <v>11450000</v>
      </c>
    </row>
    <row r="2037" spans="1:6" x14ac:dyDescent="0.25">
      <c r="A2037" s="67" t="s">
        <v>2219</v>
      </c>
      <c r="B2037" s="70" t="s">
        <v>2165</v>
      </c>
      <c r="C2037" s="71" t="s">
        <v>2193</v>
      </c>
      <c r="D2037" s="71" t="s">
        <v>13</v>
      </c>
      <c r="E2037" s="70" t="s">
        <v>131</v>
      </c>
      <c r="F2037" s="72">
        <v>7640000</v>
      </c>
    </row>
    <row r="2038" spans="1:6" x14ac:dyDescent="0.25">
      <c r="A2038" s="67" t="s">
        <v>2220</v>
      </c>
      <c r="B2038" s="70" t="s">
        <v>2165</v>
      </c>
      <c r="C2038" s="71" t="s">
        <v>2193</v>
      </c>
      <c r="D2038" s="71" t="s">
        <v>21</v>
      </c>
      <c r="E2038" s="70" t="s">
        <v>131</v>
      </c>
      <c r="F2038" s="72">
        <v>25550000</v>
      </c>
    </row>
    <row r="2039" spans="1:6" x14ac:dyDescent="0.25">
      <c r="A2039" s="67" t="s">
        <v>2221</v>
      </c>
      <c r="B2039" s="70" t="s">
        <v>2165</v>
      </c>
      <c r="C2039" s="71" t="s">
        <v>2193</v>
      </c>
      <c r="D2039" s="71" t="s">
        <v>21</v>
      </c>
      <c r="E2039" s="70" t="s">
        <v>131</v>
      </c>
      <c r="F2039" s="72">
        <v>16890000</v>
      </c>
    </row>
    <row r="2040" spans="1:6" x14ac:dyDescent="0.25">
      <c r="A2040" s="67" t="s">
        <v>2222</v>
      </c>
      <c r="B2040" s="70" t="s">
        <v>2165</v>
      </c>
      <c r="C2040" s="71" t="s">
        <v>2193</v>
      </c>
      <c r="D2040" s="71" t="s">
        <v>25</v>
      </c>
      <c r="E2040" s="70" t="s">
        <v>131</v>
      </c>
      <c r="F2040" s="72">
        <v>21660000</v>
      </c>
    </row>
    <row r="2041" spans="1:6" x14ac:dyDescent="0.25">
      <c r="A2041" s="67" t="s">
        <v>1098</v>
      </c>
      <c r="B2041" s="70" t="s">
        <v>2165</v>
      </c>
      <c r="C2041" s="71" t="s">
        <v>2223</v>
      </c>
      <c r="D2041" s="71" t="s">
        <v>367</v>
      </c>
      <c r="E2041" s="70" t="s">
        <v>96</v>
      </c>
      <c r="F2041" s="72">
        <v>12850000</v>
      </c>
    </row>
    <row r="2042" spans="1:6" x14ac:dyDescent="0.25">
      <c r="A2042" s="67" t="s">
        <v>2224</v>
      </c>
      <c r="B2042" s="70" t="s">
        <v>2165</v>
      </c>
      <c r="C2042" s="71" t="s">
        <v>2223</v>
      </c>
      <c r="D2042" s="71" t="s">
        <v>13</v>
      </c>
      <c r="E2042" s="70" t="s">
        <v>96</v>
      </c>
      <c r="F2042" s="72">
        <v>16900000</v>
      </c>
    </row>
    <row r="2043" spans="1:6" x14ac:dyDescent="0.25">
      <c r="A2043" s="67" t="s">
        <v>2225</v>
      </c>
      <c r="B2043" s="70" t="s">
        <v>2165</v>
      </c>
      <c r="C2043" s="71" t="s">
        <v>2223</v>
      </c>
      <c r="D2043" s="71" t="s">
        <v>13</v>
      </c>
      <c r="E2043" s="70" t="s">
        <v>96</v>
      </c>
      <c r="F2043" s="72">
        <v>11390000</v>
      </c>
    </row>
    <row r="2044" spans="1:6" x14ac:dyDescent="0.25">
      <c r="A2044" s="67" t="s">
        <v>1462</v>
      </c>
      <c r="B2044" s="70" t="s">
        <v>2165</v>
      </c>
      <c r="C2044" s="71" t="s">
        <v>2223</v>
      </c>
      <c r="D2044" s="71" t="s">
        <v>13</v>
      </c>
      <c r="E2044" s="70" t="s">
        <v>96</v>
      </c>
      <c r="F2044" s="72">
        <v>14870000</v>
      </c>
    </row>
    <row r="2045" spans="1:6" x14ac:dyDescent="0.25">
      <c r="A2045" s="67" t="s">
        <v>2226</v>
      </c>
      <c r="B2045" s="70" t="s">
        <v>2165</v>
      </c>
      <c r="C2045" s="71" t="s">
        <v>2223</v>
      </c>
      <c r="D2045" s="71" t="s">
        <v>18</v>
      </c>
      <c r="E2045" s="70" t="s">
        <v>96</v>
      </c>
      <c r="F2045" s="72">
        <v>19280000</v>
      </c>
    </row>
    <row r="2046" spans="1:6" x14ac:dyDescent="0.25">
      <c r="A2046" s="67" t="s">
        <v>2227</v>
      </c>
      <c r="B2046" s="70" t="s">
        <v>2165</v>
      </c>
      <c r="C2046" s="71" t="s">
        <v>2223</v>
      </c>
      <c r="D2046" s="71" t="s">
        <v>324</v>
      </c>
      <c r="E2046" s="70" t="s">
        <v>96</v>
      </c>
      <c r="F2046" s="72">
        <v>15950000</v>
      </c>
    </row>
    <row r="2047" spans="1:6" x14ac:dyDescent="0.25">
      <c r="A2047" s="67" t="s">
        <v>2228</v>
      </c>
      <c r="B2047" s="70" t="s">
        <v>2165</v>
      </c>
      <c r="C2047" s="71" t="s">
        <v>2223</v>
      </c>
      <c r="D2047" s="71" t="s">
        <v>21</v>
      </c>
      <c r="E2047" s="70" t="s">
        <v>96</v>
      </c>
      <c r="F2047" s="72">
        <v>13370000</v>
      </c>
    </row>
    <row r="2048" spans="1:6" x14ac:dyDescent="0.25">
      <c r="A2048" s="67" t="s">
        <v>2229</v>
      </c>
      <c r="B2048" s="70" t="s">
        <v>2165</v>
      </c>
      <c r="C2048" s="71" t="s">
        <v>2223</v>
      </c>
      <c r="D2048" s="71" t="s">
        <v>21</v>
      </c>
      <c r="E2048" s="70" t="s">
        <v>96</v>
      </c>
      <c r="F2048" s="72">
        <v>21530000</v>
      </c>
    </row>
    <row r="2049" spans="1:6" x14ac:dyDescent="0.25">
      <c r="A2049" s="67" t="s">
        <v>2230</v>
      </c>
      <c r="B2049" s="70" t="s">
        <v>2165</v>
      </c>
      <c r="C2049" s="71" t="s">
        <v>2223</v>
      </c>
      <c r="D2049" s="71" t="s">
        <v>21</v>
      </c>
      <c r="E2049" s="70" t="s">
        <v>96</v>
      </c>
      <c r="F2049" s="72">
        <v>14580000</v>
      </c>
    </row>
    <row r="2050" spans="1:6" x14ac:dyDescent="0.25">
      <c r="A2050" s="67" t="s">
        <v>2231</v>
      </c>
      <c r="B2050" s="70" t="s">
        <v>2165</v>
      </c>
      <c r="C2050" s="71" t="s">
        <v>2223</v>
      </c>
      <c r="D2050" s="71" t="s">
        <v>21</v>
      </c>
      <c r="E2050" s="70" t="s">
        <v>96</v>
      </c>
      <c r="F2050" s="72">
        <v>9590000</v>
      </c>
    </row>
    <row r="2051" spans="1:6" x14ac:dyDescent="0.25">
      <c r="A2051" s="67" t="s">
        <v>2232</v>
      </c>
      <c r="B2051" s="70" t="s">
        <v>2165</v>
      </c>
      <c r="C2051" s="71" t="s">
        <v>2223</v>
      </c>
      <c r="D2051" s="71" t="s">
        <v>21</v>
      </c>
      <c r="E2051" s="70" t="s">
        <v>213</v>
      </c>
      <c r="F2051" s="72">
        <v>10790000</v>
      </c>
    </row>
    <row r="2052" spans="1:6" x14ac:dyDescent="0.25">
      <c r="A2052" s="67" t="s">
        <v>2233</v>
      </c>
      <c r="B2052" s="70" t="s">
        <v>2165</v>
      </c>
      <c r="C2052" s="71" t="s">
        <v>2223</v>
      </c>
      <c r="D2052" s="71" t="s">
        <v>13</v>
      </c>
      <c r="E2052" s="70" t="s">
        <v>109</v>
      </c>
      <c r="F2052" s="72">
        <v>26620000</v>
      </c>
    </row>
    <row r="2053" spans="1:6" x14ac:dyDescent="0.25">
      <c r="A2053" s="67" t="s">
        <v>2234</v>
      </c>
      <c r="B2053" s="70" t="s">
        <v>2165</v>
      </c>
      <c r="C2053" s="71" t="s">
        <v>2223</v>
      </c>
      <c r="D2053" s="71" t="s">
        <v>13</v>
      </c>
      <c r="E2053" s="70" t="s">
        <v>109</v>
      </c>
      <c r="F2053" s="72">
        <v>19410000</v>
      </c>
    </row>
    <row r="2054" spans="1:6" x14ac:dyDescent="0.25">
      <c r="A2054" s="67" t="s">
        <v>2235</v>
      </c>
      <c r="B2054" s="70" t="s">
        <v>2165</v>
      </c>
      <c r="C2054" s="71" t="s">
        <v>2223</v>
      </c>
      <c r="D2054" s="71" t="s">
        <v>324</v>
      </c>
      <c r="E2054" s="70" t="s">
        <v>109</v>
      </c>
      <c r="F2054" s="72">
        <v>26670000</v>
      </c>
    </row>
    <row r="2055" spans="1:6" x14ac:dyDescent="0.25">
      <c r="A2055" s="67" t="s">
        <v>1981</v>
      </c>
      <c r="B2055" s="70" t="s">
        <v>2165</v>
      </c>
      <c r="C2055" s="71" t="s">
        <v>2223</v>
      </c>
      <c r="D2055" s="71" t="s">
        <v>21</v>
      </c>
      <c r="E2055" s="70" t="s">
        <v>109</v>
      </c>
      <c r="F2055" s="72">
        <v>22550000</v>
      </c>
    </row>
    <row r="2056" spans="1:6" x14ac:dyDescent="0.25">
      <c r="A2056" s="67" t="s">
        <v>2236</v>
      </c>
      <c r="B2056" s="70" t="s">
        <v>2165</v>
      </c>
      <c r="C2056" s="71" t="s">
        <v>2223</v>
      </c>
      <c r="D2056" s="71" t="s">
        <v>21</v>
      </c>
      <c r="E2056" s="70" t="s">
        <v>221</v>
      </c>
      <c r="F2056" s="72">
        <v>34550000</v>
      </c>
    </row>
    <row r="2057" spans="1:6" x14ac:dyDescent="0.25">
      <c r="A2057" s="67" t="s">
        <v>2237</v>
      </c>
      <c r="B2057" s="70" t="s">
        <v>2165</v>
      </c>
      <c r="C2057" s="71" t="s">
        <v>2223</v>
      </c>
      <c r="D2057" s="71" t="s">
        <v>99</v>
      </c>
      <c r="E2057" s="70" t="s">
        <v>153</v>
      </c>
      <c r="F2057" s="72">
        <v>34220000</v>
      </c>
    </row>
    <row r="2058" spans="1:6" x14ac:dyDescent="0.25">
      <c r="A2058" s="67" t="s">
        <v>2238</v>
      </c>
      <c r="B2058" s="70" t="s">
        <v>2165</v>
      </c>
      <c r="C2058" s="71" t="s">
        <v>2223</v>
      </c>
      <c r="D2058" s="71" t="s">
        <v>133</v>
      </c>
      <c r="E2058" s="70" t="s">
        <v>153</v>
      </c>
      <c r="F2058" s="72">
        <v>27650000</v>
      </c>
    </row>
    <row r="2059" spans="1:6" x14ac:dyDescent="0.25">
      <c r="A2059" s="67" t="s">
        <v>2239</v>
      </c>
      <c r="B2059" s="70" t="s">
        <v>2165</v>
      </c>
      <c r="C2059" s="71" t="s">
        <v>2223</v>
      </c>
      <c r="D2059" s="71" t="s">
        <v>20</v>
      </c>
      <c r="E2059" s="70" t="s">
        <v>153</v>
      </c>
      <c r="F2059" s="72">
        <v>28670000</v>
      </c>
    </row>
    <row r="2060" spans="1:6" x14ac:dyDescent="0.25">
      <c r="A2060" s="67" t="s">
        <v>2240</v>
      </c>
      <c r="B2060" s="70" t="s">
        <v>2165</v>
      </c>
      <c r="C2060" s="71" t="s">
        <v>2223</v>
      </c>
      <c r="D2060" s="71" t="s">
        <v>15</v>
      </c>
      <c r="E2060" s="70" t="s">
        <v>116</v>
      </c>
      <c r="F2060" s="72">
        <v>9960000</v>
      </c>
    </row>
    <row r="2061" spans="1:6" x14ac:dyDescent="0.25">
      <c r="A2061" s="67" t="s">
        <v>2241</v>
      </c>
      <c r="B2061" s="70" t="s">
        <v>2165</v>
      </c>
      <c r="C2061" s="71" t="s">
        <v>2223</v>
      </c>
      <c r="D2061" s="71" t="s">
        <v>133</v>
      </c>
      <c r="E2061" s="70" t="s">
        <v>116</v>
      </c>
      <c r="F2061" s="72">
        <v>10970000</v>
      </c>
    </row>
    <row r="2062" spans="1:6" x14ac:dyDescent="0.25">
      <c r="A2062" s="67" t="s">
        <v>2242</v>
      </c>
      <c r="B2062" s="70" t="s">
        <v>2165</v>
      </c>
      <c r="C2062" s="71" t="s">
        <v>2223</v>
      </c>
      <c r="D2062" s="71" t="s">
        <v>10</v>
      </c>
      <c r="E2062" s="70" t="s">
        <v>122</v>
      </c>
      <c r="F2062" s="72">
        <v>20540000</v>
      </c>
    </row>
    <row r="2063" spans="1:6" x14ac:dyDescent="0.25">
      <c r="A2063" s="67" t="s">
        <v>2243</v>
      </c>
      <c r="B2063" s="70" t="s">
        <v>2165</v>
      </c>
      <c r="C2063" s="71" t="s">
        <v>2223</v>
      </c>
      <c r="D2063" s="71" t="s">
        <v>133</v>
      </c>
      <c r="E2063" s="70" t="s">
        <v>122</v>
      </c>
      <c r="F2063" s="72">
        <v>25850000</v>
      </c>
    </row>
    <row r="2064" spans="1:6" x14ac:dyDescent="0.25">
      <c r="A2064" s="67" t="s">
        <v>2244</v>
      </c>
      <c r="B2064" s="70" t="s">
        <v>2165</v>
      </c>
      <c r="C2064" s="71" t="s">
        <v>2223</v>
      </c>
      <c r="D2064" s="71" t="s">
        <v>19</v>
      </c>
      <c r="E2064" s="70" t="s">
        <v>122</v>
      </c>
      <c r="F2064" s="72">
        <v>26610000</v>
      </c>
    </row>
    <row r="2065" spans="1:6" x14ac:dyDescent="0.25">
      <c r="A2065" s="67" t="s">
        <v>2245</v>
      </c>
      <c r="B2065" s="70" t="s">
        <v>2165</v>
      </c>
      <c r="C2065" s="71" t="s">
        <v>2223</v>
      </c>
      <c r="D2065" s="71" t="s">
        <v>21</v>
      </c>
      <c r="E2065" s="70" t="s">
        <v>122</v>
      </c>
      <c r="F2065" s="72">
        <v>6250000</v>
      </c>
    </row>
    <row r="2066" spans="1:6" x14ac:dyDescent="0.25">
      <c r="A2066" s="67" t="s">
        <v>2246</v>
      </c>
      <c r="B2066" s="70" t="s">
        <v>2165</v>
      </c>
      <c r="C2066" s="71" t="s">
        <v>2223</v>
      </c>
      <c r="D2066" s="71" t="s">
        <v>21</v>
      </c>
      <c r="E2066" s="70" t="s">
        <v>122</v>
      </c>
      <c r="F2066" s="72">
        <v>26890000</v>
      </c>
    </row>
    <row r="2067" spans="1:6" x14ac:dyDescent="0.25">
      <c r="A2067" s="67" t="s">
        <v>2247</v>
      </c>
      <c r="B2067" s="70" t="s">
        <v>2165</v>
      </c>
      <c r="C2067" s="71" t="s">
        <v>2223</v>
      </c>
      <c r="D2067" s="71" t="s">
        <v>21</v>
      </c>
      <c r="E2067" s="70" t="s">
        <v>122</v>
      </c>
      <c r="F2067" s="72">
        <v>19370000</v>
      </c>
    </row>
    <row r="2068" spans="1:6" x14ac:dyDescent="0.25">
      <c r="A2068" s="67" t="s">
        <v>2248</v>
      </c>
      <c r="B2068" s="70" t="s">
        <v>2165</v>
      </c>
      <c r="C2068" s="71" t="s">
        <v>2223</v>
      </c>
      <c r="D2068" s="71" t="s">
        <v>992</v>
      </c>
      <c r="E2068" s="70" t="s">
        <v>122</v>
      </c>
      <c r="F2068" s="72">
        <v>33730000</v>
      </c>
    </row>
    <row r="2069" spans="1:6" x14ac:dyDescent="0.25">
      <c r="A2069" s="67" t="s">
        <v>2249</v>
      </c>
      <c r="B2069" s="70" t="s">
        <v>2165</v>
      </c>
      <c r="C2069" s="71" t="s">
        <v>2250</v>
      </c>
      <c r="D2069" s="71" t="s">
        <v>324</v>
      </c>
      <c r="E2069" s="70" t="s">
        <v>96</v>
      </c>
      <c r="F2069" s="72">
        <v>20680000</v>
      </c>
    </row>
    <row r="2070" spans="1:6" x14ac:dyDescent="0.25">
      <c r="A2070" s="67" t="s">
        <v>2251</v>
      </c>
      <c r="B2070" s="70" t="s">
        <v>2165</v>
      </c>
      <c r="C2070" s="71" t="s">
        <v>2250</v>
      </c>
      <c r="D2070" s="71" t="s">
        <v>324</v>
      </c>
      <c r="E2070" s="70" t="s">
        <v>96</v>
      </c>
      <c r="F2070" s="72">
        <v>11450000</v>
      </c>
    </row>
    <row r="2071" spans="1:6" x14ac:dyDescent="0.25">
      <c r="A2071" s="67" t="s">
        <v>2252</v>
      </c>
      <c r="B2071" s="70" t="s">
        <v>2165</v>
      </c>
      <c r="C2071" s="71" t="s">
        <v>2250</v>
      </c>
      <c r="D2071" s="71" t="s">
        <v>324</v>
      </c>
      <c r="E2071" s="70" t="s">
        <v>96</v>
      </c>
      <c r="F2071" s="72">
        <v>14330000</v>
      </c>
    </row>
    <row r="2072" spans="1:6" x14ac:dyDescent="0.25">
      <c r="A2072" s="67" t="s">
        <v>2253</v>
      </c>
      <c r="B2072" s="70" t="s">
        <v>2165</v>
      </c>
      <c r="C2072" s="71" t="s">
        <v>2250</v>
      </c>
      <c r="D2072" s="71" t="s">
        <v>324</v>
      </c>
      <c r="E2072" s="70" t="s">
        <v>96</v>
      </c>
      <c r="F2072" s="72">
        <v>12870000</v>
      </c>
    </row>
    <row r="2073" spans="1:6" x14ac:dyDescent="0.25">
      <c r="A2073" s="67" t="s">
        <v>2254</v>
      </c>
      <c r="B2073" s="70" t="s">
        <v>2165</v>
      </c>
      <c r="C2073" s="71" t="s">
        <v>2250</v>
      </c>
      <c r="D2073" s="71" t="s">
        <v>21</v>
      </c>
      <c r="E2073" s="70" t="s">
        <v>96</v>
      </c>
      <c r="F2073" s="72">
        <v>9730000</v>
      </c>
    </row>
    <row r="2074" spans="1:6" x14ac:dyDescent="0.25">
      <c r="A2074" s="67" t="s">
        <v>2201</v>
      </c>
      <c r="B2074" s="70" t="s">
        <v>2165</v>
      </c>
      <c r="C2074" s="71" t="s">
        <v>2250</v>
      </c>
      <c r="D2074" s="71" t="s">
        <v>21</v>
      </c>
      <c r="E2074" s="70" t="s">
        <v>96</v>
      </c>
      <c r="F2074" s="72">
        <v>14850000</v>
      </c>
    </row>
    <row r="2075" spans="1:6" x14ac:dyDescent="0.25">
      <c r="A2075" s="67" t="s">
        <v>2255</v>
      </c>
      <c r="B2075" s="70" t="s">
        <v>2165</v>
      </c>
      <c r="C2075" s="71" t="s">
        <v>2250</v>
      </c>
      <c r="D2075" s="71" t="s">
        <v>21</v>
      </c>
      <c r="E2075" s="70" t="s">
        <v>96</v>
      </c>
      <c r="F2075" s="72">
        <v>13970000</v>
      </c>
    </row>
    <row r="2076" spans="1:6" x14ac:dyDescent="0.25">
      <c r="A2076" s="67" t="s">
        <v>2256</v>
      </c>
      <c r="B2076" s="70" t="s">
        <v>2165</v>
      </c>
      <c r="C2076" s="71" t="s">
        <v>2250</v>
      </c>
      <c r="D2076" s="71" t="s">
        <v>25</v>
      </c>
      <c r="E2076" s="70" t="s">
        <v>96</v>
      </c>
      <c r="F2076" s="72">
        <v>9120000</v>
      </c>
    </row>
    <row r="2077" spans="1:6" x14ac:dyDescent="0.25">
      <c r="A2077" s="67" t="s">
        <v>2257</v>
      </c>
      <c r="B2077" s="70" t="s">
        <v>2165</v>
      </c>
      <c r="C2077" s="71" t="s">
        <v>2250</v>
      </c>
      <c r="D2077" s="71" t="s">
        <v>728</v>
      </c>
      <c r="E2077" s="70" t="s">
        <v>96</v>
      </c>
      <c r="F2077" s="72">
        <v>24200000</v>
      </c>
    </row>
    <row r="2078" spans="1:6" x14ac:dyDescent="0.25">
      <c r="A2078" s="67" t="s">
        <v>2258</v>
      </c>
      <c r="B2078" s="70" t="s">
        <v>2165</v>
      </c>
      <c r="C2078" s="71" t="s">
        <v>2250</v>
      </c>
      <c r="D2078" s="71" t="s">
        <v>164</v>
      </c>
      <c r="E2078" s="70" t="s">
        <v>213</v>
      </c>
      <c r="F2078" s="72">
        <v>11530000</v>
      </c>
    </row>
    <row r="2079" spans="1:6" x14ac:dyDescent="0.25">
      <c r="A2079" s="67" t="s">
        <v>2259</v>
      </c>
      <c r="B2079" s="70" t="s">
        <v>2165</v>
      </c>
      <c r="C2079" s="71" t="s">
        <v>2250</v>
      </c>
      <c r="D2079" s="71" t="s">
        <v>133</v>
      </c>
      <c r="E2079" s="70" t="s">
        <v>109</v>
      </c>
      <c r="F2079" s="72">
        <v>29540000</v>
      </c>
    </row>
    <row r="2080" spans="1:6" x14ac:dyDescent="0.25">
      <c r="A2080" s="67" t="s">
        <v>2260</v>
      </c>
      <c r="B2080" s="70" t="s">
        <v>2165</v>
      </c>
      <c r="C2080" s="71" t="s">
        <v>2250</v>
      </c>
      <c r="D2080" s="71" t="s">
        <v>21</v>
      </c>
      <c r="E2080" s="70" t="s">
        <v>109</v>
      </c>
      <c r="F2080" s="72">
        <v>24650000</v>
      </c>
    </row>
    <row r="2081" spans="1:6" x14ac:dyDescent="0.25">
      <c r="A2081" s="67" t="s">
        <v>2261</v>
      </c>
      <c r="B2081" s="70" t="s">
        <v>2165</v>
      </c>
      <c r="C2081" s="71" t="s">
        <v>2250</v>
      </c>
      <c r="D2081" s="71" t="s">
        <v>21</v>
      </c>
      <c r="E2081" s="70" t="s">
        <v>109</v>
      </c>
      <c r="F2081" s="72">
        <v>19220000</v>
      </c>
    </row>
    <row r="2082" spans="1:6" x14ac:dyDescent="0.25">
      <c r="A2082" s="67" t="s">
        <v>2262</v>
      </c>
      <c r="B2082" s="70" t="s">
        <v>2165</v>
      </c>
      <c r="C2082" s="71" t="s">
        <v>2250</v>
      </c>
      <c r="D2082" s="71" t="s">
        <v>21</v>
      </c>
      <c r="E2082" s="70" t="s">
        <v>109</v>
      </c>
      <c r="F2082" s="72">
        <v>31650000</v>
      </c>
    </row>
    <row r="2083" spans="1:6" x14ac:dyDescent="0.25">
      <c r="A2083" s="67" t="s">
        <v>2263</v>
      </c>
      <c r="B2083" s="70" t="s">
        <v>2165</v>
      </c>
      <c r="C2083" s="71" t="s">
        <v>2250</v>
      </c>
      <c r="D2083" s="71" t="s">
        <v>21</v>
      </c>
      <c r="E2083" s="70" t="s">
        <v>153</v>
      </c>
      <c r="F2083" s="72">
        <v>13430000</v>
      </c>
    </row>
    <row r="2084" spans="1:6" x14ac:dyDescent="0.25">
      <c r="A2084" s="67" t="s">
        <v>2264</v>
      </c>
      <c r="B2084" s="70" t="s">
        <v>2165</v>
      </c>
      <c r="C2084" s="71" t="s">
        <v>2250</v>
      </c>
      <c r="D2084" s="71" t="s">
        <v>21</v>
      </c>
      <c r="E2084" s="70" t="s">
        <v>153</v>
      </c>
      <c r="F2084" s="72">
        <v>22410000</v>
      </c>
    </row>
    <row r="2085" spans="1:6" x14ac:dyDescent="0.25">
      <c r="A2085" s="67" t="s">
        <v>2265</v>
      </c>
      <c r="B2085" s="70" t="s">
        <v>2165</v>
      </c>
      <c r="C2085" s="71" t="s">
        <v>2250</v>
      </c>
      <c r="D2085" s="71" t="s">
        <v>21</v>
      </c>
      <c r="E2085" s="70" t="s">
        <v>116</v>
      </c>
      <c r="F2085" s="72">
        <v>22100000</v>
      </c>
    </row>
    <row r="2086" spans="1:6" x14ac:dyDescent="0.25">
      <c r="A2086" s="67" t="s">
        <v>2266</v>
      </c>
      <c r="B2086" s="70" t="s">
        <v>2165</v>
      </c>
      <c r="C2086" s="71" t="s">
        <v>2250</v>
      </c>
      <c r="D2086" s="71" t="s">
        <v>577</v>
      </c>
      <c r="E2086" s="70" t="s">
        <v>122</v>
      </c>
      <c r="F2086" s="72">
        <v>10900000</v>
      </c>
    </row>
    <row r="2087" spans="1:6" x14ac:dyDescent="0.25">
      <c r="A2087" s="67" t="s">
        <v>2267</v>
      </c>
      <c r="B2087" s="70" t="s">
        <v>2165</v>
      </c>
      <c r="C2087" s="71" t="s">
        <v>2250</v>
      </c>
      <c r="D2087" s="71" t="s">
        <v>367</v>
      </c>
      <c r="E2087" s="70" t="s">
        <v>122</v>
      </c>
      <c r="F2087" s="72">
        <v>10830000</v>
      </c>
    </row>
    <row r="2088" spans="1:6" x14ac:dyDescent="0.25">
      <c r="A2088" s="67" t="s">
        <v>2268</v>
      </c>
      <c r="B2088" s="70" t="s">
        <v>2165</v>
      </c>
      <c r="C2088" s="71" t="s">
        <v>2250</v>
      </c>
      <c r="D2088" s="71" t="s">
        <v>13</v>
      </c>
      <c r="E2088" s="70" t="s">
        <v>122</v>
      </c>
      <c r="F2088" s="72">
        <v>2400000</v>
      </c>
    </row>
    <row r="2089" spans="1:6" x14ac:dyDescent="0.25">
      <c r="A2089" s="67" t="s">
        <v>2269</v>
      </c>
      <c r="B2089" s="70" t="s">
        <v>2165</v>
      </c>
      <c r="C2089" s="71" t="s">
        <v>2250</v>
      </c>
      <c r="D2089" s="71" t="s">
        <v>18</v>
      </c>
      <c r="E2089" s="70" t="s">
        <v>122</v>
      </c>
      <c r="F2089" s="72">
        <v>4810000</v>
      </c>
    </row>
    <row r="2090" spans="1:6" x14ac:dyDescent="0.25">
      <c r="A2090" s="67" t="s">
        <v>2270</v>
      </c>
      <c r="B2090" s="70" t="s">
        <v>2165</v>
      </c>
      <c r="C2090" s="71" t="s">
        <v>2250</v>
      </c>
      <c r="D2090" s="71" t="s">
        <v>324</v>
      </c>
      <c r="E2090" s="70" t="s">
        <v>122</v>
      </c>
      <c r="F2090" s="72">
        <v>29760000</v>
      </c>
    </row>
    <row r="2091" spans="1:6" x14ac:dyDescent="0.25">
      <c r="A2091" s="67" t="s">
        <v>2271</v>
      </c>
      <c r="B2091" s="70" t="s">
        <v>2165</v>
      </c>
      <c r="C2091" s="71" t="s">
        <v>2250</v>
      </c>
      <c r="D2091" s="71" t="s">
        <v>21</v>
      </c>
      <c r="E2091" s="70" t="s">
        <v>122</v>
      </c>
      <c r="F2091" s="72">
        <v>18880000</v>
      </c>
    </row>
    <row r="2092" spans="1:6" x14ac:dyDescent="0.25">
      <c r="A2092" s="67" t="s">
        <v>2272</v>
      </c>
      <c r="B2092" s="70" t="s">
        <v>2165</v>
      </c>
      <c r="C2092" s="71" t="s">
        <v>2250</v>
      </c>
      <c r="D2092" s="71" t="s">
        <v>21</v>
      </c>
      <c r="E2092" s="70" t="s">
        <v>122</v>
      </c>
      <c r="F2092" s="72">
        <v>25980000</v>
      </c>
    </row>
    <row r="2093" spans="1:6" x14ac:dyDescent="0.25">
      <c r="A2093" s="67" t="s">
        <v>2273</v>
      </c>
      <c r="B2093" s="70" t="s">
        <v>2165</v>
      </c>
      <c r="C2093" s="71" t="s">
        <v>2250</v>
      </c>
      <c r="D2093" s="71" t="s">
        <v>21</v>
      </c>
      <c r="E2093" s="70" t="s">
        <v>122</v>
      </c>
      <c r="F2093" s="72">
        <v>35040000</v>
      </c>
    </row>
    <row r="2094" spans="1:6" x14ac:dyDescent="0.25">
      <c r="A2094" s="67" t="s">
        <v>2274</v>
      </c>
      <c r="B2094" s="70" t="s">
        <v>2165</v>
      </c>
      <c r="C2094" s="71" t="s">
        <v>2250</v>
      </c>
      <c r="D2094" s="71" t="s">
        <v>219</v>
      </c>
      <c r="E2094" s="70" t="s">
        <v>122</v>
      </c>
      <c r="F2094" s="72">
        <v>35990000</v>
      </c>
    </row>
    <row r="2095" spans="1:6" x14ac:dyDescent="0.25">
      <c r="A2095" s="67" t="s">
        <v>2275</v>
      </c>
      <c r="B2095" s="70" t="s">
        <v>2165</v>
      </c>
      <c r="C2095" s="71" t="s">
        <v>2250</v>
      </c>
      <c r="D2095" s="71" t="s">
        <v>230</v>
      </c>
      <c r="E2095" s="70" t="s">
        <v>122</v>
      </c>
      <c r="F2095" s="72">
        <v>17340000</v>
      </c>
    </row>
    <row r="2096" spans="1:6" x14ac:dyDescent="0.25">
      <c r="A2096" s="67" t="s">
        <v>2276</v>
      </c>
      <c r="B2096" s="70" t="s">
        <v>2165</v>
      </c>
      <c r="C2096" s="71" t="s">
        <v>2250</v>
      </c>
      <c r="D2096" s="71" t="s">
        <v>133</v>
      </c>
      <c r="E2096" s="70" t="s">
        <v>129</v>
      </c>
      <c r="F2096" s="72">
        <v>21410000</v>
      </c>
    </row>
    <row r="2097" spans="1:6" x14ac:dyDescent="0.25">
      <c r="A2097" s="67" t="s">
        <v>2277</v>
      </c>
      <c r="B2097" s="70" t="s">
        <v>2165</v>
      </c>
      <c r="C2097" s="71" t="s">
        <v>2250</v>
      </c>
      <c r="D2097" s="71" t="s">
        <v>21</v>
      </c>
      <c r="E2097" s="70" t="s">
        <v>129</v>
      </c>
      <c r="F2097" s="72">
        <v>18920000</v>
      </c>
    </row>
    <row r="2098" spans="1:6" x14ac:dyDescent="0.25">
      <c r="A2098" s="67" t="s">
        <v>2278</v>
      </c>
      <c r="B2098" s="70" t="s">
        <v>2165</v>
      </c>
      <c r="C2098" s="71" t="s">
        <v>2250</v>
      </c>
      <c r="D2098" s="71" t="s">
        <v>21</v>
      </c>
      <c r="E2098" s="70" t="s">
        <v>129</v>
      </c>
      <c r="F2098" s="72">
        <v>20460000</v>
      </c>
    </row>
    <row r="2099" spans="1:6" x14ac:dyDescent="0.25">
      <c r="A2099" s="67" t="s">
        <v>2279</v>
      </c>
      <c r="B2099" s="70" t="s">
        <v>2165</v>
      </c>
      <c r="C2099" s="71" t="s">
        <v>2280</v>
      </c>
      <c r="D2099" s="71" t="s">
        <v>13</v>
      </c>
      <c r="E2099" s="70" t="s">
        <v>96</v>
      </c>
      <c r="F2099" s="72">
        <v>13140000</v>
      </c>
    </row>
    <row r="2100" spans="1:6" x14ac:dyDescent="0.25">
      <c r="A2100" s="67" t="s">
        <v>2281</v>
      </c>
      <c r="B2100" s="70" t="s">
        <v>2165</v>
      </c>
      <c r="C2100" s="71" t="s">
        <v>2280</v>
      </c>
      <c r="D2100" s="71" t="s">
        <v>18</v>
      </c>
      <c r="E2100" s="70" t="s">
        <v>96</v>
      </c>
      <c r="F2100" s="72">
        <v>13040000</v>
      </c>
    </row>
    <row r="2101" spans="1:6" x14ac:dyDescent="0.25">
      <c r="A2101" s="67" t="s">
        <v>301</v>
      </c>
      <c r="B2101" s="70" t="s">
        <v>2165</v>
      </c>
      <c r="C2101" s="71" t="s">
        <v>2280</v>
      </c>
      <c r="D2101" s="71" t="s">
        <v>21</v>
      </c>
      <c r="E2101" s="70" t="s">
        <v>96</v>
      </c>
      <c r="F2101" s="72">
        <v>18580000</v>
      </c>
    </row>
    <row r="2102" spans="1:6" x14ac:dyDescent="0.25">
      <c r="A2102" s="67" t="s">
        <v>2282</v>
      </c>
      <c r="B2102" s="70" t="s">
        <v>2165</v>
      </c>
      <c r="C2102" s="71" t="s">
        <v>2280</v>
      </c>
      <c r="D2102" s="71" t="s">
        <v>21</v>
      </c>
      <c r="E2102" s="70" t="s">
        <v>96</v>
      </c>
      <c r="F2102" s="72">
        <v>26670000</v>
      </c>
    </row>
    <row r="2103" spans="1:6" x14ac:dyDescent="0.25">
      <c r="A2103" s="67" t="s">
        <v>2283</v>
      </c>
      <c r="B2103" s="70" t="s">
        <v>2165</v>
      </c>
      <c r="C2103" s="71" t="s">
        <v>2280</v>
      </c>
      <c r="D2103" s="71" t="s">
        <v>21</v>
      </c>
      <c r="E2103" s="70" t="s">
        <v>96</v>
      </c>
      <c r="F2103" s="72">
        <v>9620000</v>
      </c>
    </row>
    <row r="2104" spans="1:6" x14ac:dyDescent="0.25">
      <c r="A2104" s="67" t="s">
        <v>2284</v>
      </c>
      <c r="B2104" s="70" t="s">
        <v>2165</v>
      </c>
      <c r="C2104" s="71" t="s">
        <v>2280</v>
      </c>
      <c r="D2104" s="71" t="s">
        <v>21</v>
      </c>
      <c r="E2104" s="70" t="s">
        <v>96</v>
      </c>
      <c r="F2104" s="72">
        <v>13840000</v>
      </c>
    </row>
    <row r="2105" spans="1:6" x14ac:dyDescent="0.25">
      <c r="A2105" s="67" t="s">
        <v>2285</v>
      </c>
      <c r="B2105" s="70" t="s">
        <v>2165</v>
      </c>
      <c r="C2105" s="71" t="s">
        <v>2280</v>
      </c>
      <c r="D2105" s="71" t="s">
        <v>21</v>
      </c>
      <c r="E2105" s="70" t="s">
        <v>96</v>
      </c>
      <c r="F2105" s="72">
        <v>18090000</v>
      </c>
    </row>
    <row r="2106" spans="1:6" x14ac:dyDescent="0.25">
      <c r="A2106" s="67" t="s">
        <v>2286</v>
      </c>
      <c r="B2106" s="70" t="s">
        <v>2165</v>
      </c>
      <c r="C2106" s="71" t="s">
        <v>2280</v>
      </c>
      <c r="D2106" s="71" t="s">
        <v>21</v>
      </c>
      <c r="E2106" s="70" t="s">
        <v>96</v>
      </c>
      <c r="F2106" s="72">
        <v>16020000</v>
      </c>
    </row>
    <row r="2107" spans="1:6" x14ac:dyDescent="0.25">
      <c r="A2107" s="67" t="s">
        <v>2287</v>
      </c>
      <c r="B2107" s="70" t="s">
        <v>2165</v>
      </c>
      <c r="C2107" s="71" t="s">
        <v>2280</v>
      </c>
      <c r="D2107" s="71" t="s">
        <v>21</v>
      </c>
      <c r="E2107" s="70" t="s">
        <v>96</v>
      </c>
      <c r="F2107" s="72">
        <v>4330000</v>
      </c>
    </row>
    <row r="2108" spans="1:6" x14ac:dyDescent="0.25">
      <c r="A2108" s="67" t="s">
        <v>2288</v>
      </c>
      <c r="B2108" s="70" t="s">
        <v>2165</v>
      </c>
      <c r="C2108" s="71" t="s">
        <v>2280</v>
      </c>
      <c r="D2108" s="71" t="s">
        <v>133</v>
      </c>
      <c r="E2108" s="70" t="s">
        <v>109</v>
      </c>
      <c r="F2108" s="72">
        <v>24640000</v>
      </c>
    </row>
    <row r="2109" spans="1:6" x14ac:dyDescent="0.25">
      <c r="A2109" s="67" t="s">
        <v>2289</v>
      </c>
      <c r="B2109" s="70" t="s">
        <v>2165</v>
      </c>
      <c r="C2109" s="71" t="s">
        <v>2280</v>
      </c>
      <c r="D2109" s="71" t="s">
        <v>29</v>
      </c>
      <c r="E2109" s="70" t="s">
        <v>109</v>
      </c>
      <c r="F2109" s="72">
        <v>22420000</v>
      </c>
    </row>
    <row r="2110" spans="1:6" x14ac:dyDescent="0.25">
      <c r="A2110" s="67" t="s">
        <v>2290</v>
      </c>
      <c r="B2110" s="70" t="s">
        <v>2165</v>
      </c>
      <c r="C2110" s="71" t="s">
        <v>2280</v>
      </c>
      <c r="D2110" s="71" t="s">
        <v>13</v>
      </c>
      <c r="E2110" s="70" t="s">
        <v>221</v>
      </c>
      <c r="F2110" s="72">
        <v>32690000</v>
      </c>
    </row>
    <row r="2111" spans="1:6" x14ac:dyDescent="0.25">
      <c r="A2111" s="67" t="s">
        <v>2291</v>
      </c>
      <c r="B2111" s="70" t="s">
        <v>2165</v>
      </c>
      <c r="C2111" s="71" t="s">
        <v>2280</v>
      </c>
      <c r="D2111" s="71" t="s">
        <v>21</v>
      </c>
      <c r="E2111" s="70" t="s">
        <v>153</v>
      </c>
      <c r="F2111" s="72">
        <v>26590000</v>
      </c>
    </row>
    <row r="2112" spans="1:6" x14ac:dyDescent="0.25">
      <c r="A2112" s="67" t="s">
        <v>2292</v>
      </c>
      <c r="B2112" s="70" t="s">
        <v>2165</v>
      </c>
      <c r="C2112" s="71" t="s">
        <v>2280</v>
      </c>
      <c r="D2112" s="71" t="s">
        <v>21</v>
      </c>
      <c r="E2112" s="70" t="s">
        <v>153</v>
      </c>
      <c r="F2112" s="72">
        <v>30440000</v>
      </c>
    </row>
    <row r="2113" spans="1:6" x14ac:dyDescent="0.25">
      <c r="A2113" s="67" t="s">
        <v>2293</v>
      </c>
      <c r="B2113" s="70" t="s">
        <v>2165</v>
      </c>
      <c r="C2113" s="71" t="s">
        <v>2280</v>
      </c>
      <c r="D2113" s="71" t="s">
        <v>21</v>
      </c>
      <c r="E2113" s="70" t="s">
        <v>153</v>
      </c>
      <c r="F2113" s="72">
        <v>28950000</v>
      </c>
    </row>
    <row r="2114" spans="1:6" x14ac:dyDescent="0.25">
      <c r="A2114" s="67" t="s">
        <v>2294</v>
      </c>
      <c r="B2114" s="70" t="s">
        <v>2165</v>
      </c>
      <c r="C2114" s="71" t="s">
        <v>2280</v>
      </c>
      <c r="D2114" s="71" t="s">
        <v>27</v>
      </c>
      <c r="E2114" s="70" t="s">
        <v>153</v>
      </c>
      <c r="F2114" s="72">
        <v>25650000</v>
      </c>
    </row>
    <row r="2115" spans="1:6" x14ac:dyDescent="0.25">
      <c r="A2115" s="67" t="s">
        <v>2295</v>
      </c>
      <c r="B2115" s="70" t="s">
        <v>2165</v>
      </c>
      <c r="C2115" s="71" t="s">
        <v>2280</v>
      </c>
      <c r="D2115" s="71" t="s">
        <v>21</v>
      </c>
      <c r="E2115" s="70" t="s">
        <v>116</v>
      </c>
      <c r="F2115" s="72">
        <v>28880000</v>
      </c>
    </row>
    <row r="2116" spans="1:6" x14ac:dyDescent="0.25">
      <c r="A2116" s="67" t="s">
        <v>2296</v>
      </c>
      <c r="B2116" s="70" t="s">
        <v>2165</v>
      </c>
      <c r="C2116" s="71" t="s">
        <v>2280</v>
      </c>
      <c r="D2116" s="71" t="s">
        <v>21</v>
      </c>
      <c r="E2116" s="70" t="s">
        <v>116</v>
      </c>
      <c r="F2116" s="72">
        <v>6650000</v>
      </c>
    </row>
    <row r="2117" spans="1:6" x14ac:dyDescent="0.25">
      <c r="A2117" s="67" t="s">
        <v>2297</v>
      </c>
      <c r="B2117" s="70" t="s">
        <v>2165</v>
      </c>
      <c r="C2117" s="71" t="s">
        <v>2280</v>
      </c>
      <c r="D2117" s="71" t="s">
        <v>21</v>
      </c>
      <c r="E2117" s="70" t="s">
        <v>122</v>
      </c>
      <c r="F2117" s="72">
        <v>13900000</v>
      </c>
    </row>
    <row r="2118" spans="1:6" x14ac:dyDescent="0.25">
      <c r="A2118" s="67" t="s">
        <v>2298</v>
      </c>
      <c r="B2118" s="70" t="s">
        <v>2165</v>
      </c>
      <c r="C2118" s="71" t="s">
        <v>2280</v>
      </c>
      <c r="D2118" s="71" t="s">
        <v>21</v>
      </c>
      <c r="E2118" s="70" t="s">
        <v>122</v>
      </c>
      <c r="F2118" s="72">
        <v>7120000</v>
      </c>
    </row>
    <row r="2119" spans="1:6" x14ac:dyDescent="0.25">
      <c r="A2119" s="67" t="s">
        <v>2299</v>
      </c>
      <c r="B2119" s="70" t="s">
        <v>2165</v>
      </c>
      <c r="C2119" s="71" t="s">
        <v>2280</v>
      </c>
      <c r="D2119" s="71" t="s">
        <v>21</v>
      </c>
      <c r="E2119" s="70" t="s">
        <v>122</v>
      </c>
      <c r="F2119" s="72">
        <v>10380000</v>
      </c>
    </row>
    <row r="2120" spans="1:6" x14ac:dyDescent="0.25">
      <c r="A2120" s="67" t="s">
        <v>2300</v>
      </c>
      <c r="B2120" s="70" t="s">
        <v>2165</v>
      </c>
      <c r="C2120" s="71" t="s">
        <v>2280</v>
      </c>
      <c r="D2120" s="71" t="s">
        <v>21</v>
      </c>
      <c r="E2120" s="70" t="s">
        <v>122</v>
      </c>
      <c r="F2120" s="72">
        <v>11430000</v>
      </c>
    </row>
    <row r="2121" spans="1:6" x14ac:dyDescent="0.25">
      <c r="A2121" s="67" t="s">
        <v>2301</v>
      </c>
      <c r="B2121" s="70" t="s">
        <v>2165</v>
      </c>
      <c r="C2121" s="71" t="s">
        <v>2280</v>
      </c>
      <c r="D2121" s="71" t="s">
        <v>21</v>
      </c>
      <c r="E2121" s="70" t="s">
        <v>122</v>
      </c>
      <c r="F2121" s="72">
        <v>23250000</v>
      </c>
    </row>
    <row r="2122" spans="1:6" x14ac:dyDescent="0.25">
      <c r="A2122" s="67" t="s">
        <v>2302</v>
      </c>
      <c r="B2122" s="70" t="s">
        <v>2165</v>
      </c>
      <c r="C2122" s="71" t="s">
        <v>2280</v>
      </c>
      <c r="D2122" s="71" t="s">
        <v>21</v>
      </c>
      <c r="E2122" s="70" t="s">
        <v>122</v>
      </c>
      <c r="F2122" s="72">
        <v>21750000</v>
      </c>
    </row>
    <row r="2123" spans="1:6" x14ac:dyDescent="0.25">
      <c r="A2123" s="67" t="s">
        <v>2303</v>
      </c>
      <c r="B2123" s="70" t="s">
        <v>2165</v>
      </c>
      <c r="C2123" s="71" t="s">
        <v>2280</v>
      </c>
      <c r="D2123" s="71" t="s">
        <v>196</v>
      </c>
      <c r="E2123" s="70" t="s">
        <v>122</v>
      </c>
      <c r="F2123" s="72">
        <v>19260000</v>
      </c>
    </row>
    <row r="2124" spans="1:6" x14ac:dyDescent="0.25">
      <c r="A2124" s="67" t="s">
        <v>2304</v>
      </c>
      <c r="B2124" s="70" t="s">
        <v>2165</v>
      </c>
      <c r="C2124" s="71" t="s">
        <v>2280</v>
      </c>
      <c r="D2124" s="71" t="s">
        <v>21</v>
      </c>
      <c r="E2124" s="70" t="s">
        <v>129</v>
      </c>
      <c r="F2124" s="72">
        <v>18210000</v>
      </c>
    </row>
    <row r="2125" spans="1:6" x14ac:dyDescent="0.25">
      <c r="A2125" s="67" t="s">
        <v>2305</v>
      </c>
      <c r="B2125" s="70" t="s">
        <v>2165</v>
      </c>
      <c r="C2125" s="71" t="s">
        <v>2280</v>
      </c>
      <c r="D2125" s="71" t="s">
        <v>21</v>
      </c>
      <c r="E2125" s="70" t="s">
        <v>131</v>
      </c>
      <c r="F2125" s="72">
        <v>19630000</v>
      </c>
    </row>
    <row r="2126" spans="1:6" x14ac:dyDescent="0.25">
      <c r="A2126" s="67" t="s">
        <v>2306</v>
      </c>
      <c r="B2126" s="70" t="s">
        <v>2165</v>
      </c>
      <c r="C2126" s="71" t="s">
        <v>2307</v>
      </c>
      <c r="D2126" s="71" t="s">
        <v>18</v>
      </c>
      <c r="E2126" s="70" t="s">
        <v>96</v>
      </c>
      <c r="F2126" s="72">
        <v>9730000</v>
      </c>
    </row>
    <row r="2127" spans="1:6" x14ac:dyDescent="0.25">
      <c r="A2127" s="67" t="s">
        <v>2251</v>
      </c>
      <c r="B2127" s="70" t="s">
        <v>2165</v>
      </c>
      <c r="C2127" s="71" t="s">
        <v>2307</v>
      </c>
      <c r="D2127" s="71" t="s">
        <v>324</v>
      </c>
      <c r="E2127" s="70" t="s">
        <v>96</v>
      </c>
      <c r="F2127" s="72">
        <v>8320000</v>
      </c>
    </row>
    <row r="2128" spans="1:6" x14ac:dyDescent="0.25">
      <c r="A2128" s="67" t="s">
        <v>2308</v>
      </c>
      <c r="B2128" s="70" t="s">
        <v>2165</v>
      </c>
      <c r="C2128" s="71" t="s">
        <v>2307</v>
      </c>
      <c r="D2128" s="71" t="s">
        <v>21</v>
      </c>
      <c r="E2128" s="70" t="s">
        <v>96</v>
      </c>
      <c r="F2128" s="72">
        <v>22120000</v>
      </c>
    </row>
    <row r="2129" spans="1:6" x14ac:dyDescent="0.25">
      <c r="A2129" s="67" t="s">
        <v>2309</v>
      </c>
      <c r="B2129" s="70" t="s">
        <v>2165</v>
      </c>
      <c r="C2129" s="71" t="s">
        <v>2307</v>
      </c>
      <c r="D2129" s="71" t="s">
        <v>21</v>
      </c>
      <c r="E2129" s="70" t="s">
        <v>96</v>
      </c>
      <c r="F2129" s="72">
        <v>13880000</v>
      </c>
    </row>
    <row r="2130" spans="1:6" x14ac:dyDescent="0.25">
      <c r="A2130" s="67" t="s">
        <v>2254</v>
      </c>
      <c r="B2130" s="70" t="s">
        <v>2165</v>
      </c>
      <c r="C2130" s="71" t="s">
        <v>2307</v>
      </c>
      <c r="D2130" s="71" t="s">
        <v>21</v>
      </c>
      <c r="E2130" s="70" t="s">
        <v>96</v>
      </c>
      <c r="F2130" s="72">
        <v>20860000</v>
      </c>
    </row>
    <row r="2131" spans="1:6" x14ac:dyDescent="0.25">
      <c r="A2131" s="67" t="s">
        <v>2310</v>
      </c>
      <c r="B2131" s="70" t="s">
        <v>2165</v>
      </c>
      <c r="C2131" s="71" t="s">
        <v>2307</v>
      </c>
      <c r="D2131" s="71" t="s">
        <v>21</v>
      </c>
      <c r="E2131" s="70" t="s">
        <v>96</v>
      </c>
      <c r="F2131" s="72">
        <v>11790000</v>
      </c>
    </row>
    <row r="2132" spans="1:6" x14ac:dyDescent="0.25">
      <c r="A2132" s="67" t="s">
        <v>2311</v>
      </c>
      <c r="B2132" s="70" t="s">
        <v>2165</v>
      </c>
      <c r="C2132" s="71" t="s">
        <v>2307</v>
      </c>
      <c r="D2132" s="71" t="s">
        <v>21</v>
      </c>
      <c r="E2132" s="70" t="s">
        <v>96</v>
      </c>
      <c r="F2132" s="72">
        <v>17660000</v>
      </c>
    </row>
    <row r="2133" spans="1:6" x14ac:dyDescent="0.25">
      <c r="A2133" s="67" t="s">
        <v>2312</v>
      </c>
      <c r="B2133" s="70" t="s">
        <v>2165</v>
      </c>
      <c r="C2133" s="71" t="s">
        <v>2307</v>
      </c>
      <c r="D2133" s="71" t="s">
        <v>21</v>
      </c>
      <c r="E2133" s="70" t="s">
        <v>96</v>
      </c>
      <c r="F2133" s="72">
        <v>13610000</v>
      </c>
    </row>
    <row r="2134" spans="1:6" x14ac:dyDescent="0.25">
      <c r="A2134" s="67" t="s">
        <v>2313</v>
      </c>
      <c r="B2134" s="70" t="s">
        <v>2165</v>
      </c>
      <c r="C2134" s="71" t="s">
        <v>2307</v>
      </c>
      <c r="D2134" s="71" t="s">
        <v>21</v>
      </c>
      <c r="E2134" s="70" t="s">
        <v>96</v>
      </c>
      <c r="F2134" s="72">
        <v>8570000</v>
      </c>
    </row>
    <row r="2135" spans="1:6" x14ac:dyDescent="0.25">
      <c r="A2135" s="67" t="s">
        <v>2314</v>
      </c>
      <c r="B2135" s="70" t="s">
        <v>2165</v>
      </c>
      <c r="C2135" s="71" t="s">
        <v>2307</v>
      </c>
      <c r="D2135" s="71" t="s">
        <v>21</v>
      </c>
      <c r="E2135" s="70" t="s">
        <v>96</v>
      </c>
      <c r="F2135" s="72">
        <v>27260000</v>
      </c>
    </row>
    <row r="2136" spans="1:6" x14ac:dyDescent="0.25">
      <c r="A2136" s="67" t="s">
        <v>2315</v>
      </c>
      <c r="B2136" s="70" t="s">
        <v>2165</v>
      </c>
      <c r="C2136" s="71" t="s">
        <v>2307</v>
      </c>
      <c r="D2136" s="71" t="s">
        <v>603</v>
      </c>
      <c r="E2136" s="70" t="s">
        <v>96</v>
      </c>
      <c r="F2136" s="72">
        <v>13830000</v>
      </c>
    </row>
    <row r="2137" spans="1:6" x14ac:dyDescent="0.25">
      <c r="A2137" s="67" t="s">
        <v>2316</v>
      </c>
      <c r="B2137" s="70" t="s">
        <v>2165</v>
      </c>
      <c r="C2137" s="71" t="s">
        <v>2307</v>
      </c>
      <c r="D2137" s="71" t="s">
        <v>21</v>
      </c>
      <c r="E2137" s="70" t="s">
        <v>213</v>
      </c>
      <c r="F2137" s="72">
        <v>5180000</v>
      </c>
    </row>
    <row r="2138" spans="1:6" x14ac:dyDescent="0.25">
      <c r="A2138" s="67" t="s">
        <v>2317</v>
      </c>
      <c r="B2138" s="70" t="s">
        <v>2165</v>
      </c>
      <c r="C2138" s="71" t="s">
        <v>2307</v>
      </c>
      <c r="D2138" s="71" t="s">
        <v>21</v>
      </c>
      <c r="E2138" s="70" t="s">
        <v>109</v>
      </c>
      <c r="F2138" s="72">
        <v>25960000</v>
      </c>
    </row>
    <row r="2139" spans="1:6" x14ac:dyDescent="0.25">
      <c r="A2139" s="67" t="s">
        <v>2318</v>
      </c>
      <c r="B2139" s="70" t="s">
        <v>2165</v>
      </c>
      <c r="C2139" s="71" t="s">
        <v>2307</v>
      </c>
      <c r="D2139" s="71" t="s">
        <v>21</v>
      </c>
      <c r="E2139" s="70" t="s">
        <v>109</v>
      </c>
      <c r="F2139" s="72">
        <v>33600000</v>
      </c>
    </row>
    <row r="2140" spans="1:6" x14ac:dyDescent="0.25">
      <c r="A2140" s="67" t="s">
        <v>2319</v>
      </c>
      <c r="B2140" s="70" t="s">
        <v>2165</v>
      </c>
      <c r="C2140" s="71" t="s">
        <v>2307</v>
      </c>
      <c r="D2140" s="71" t="s">
        <v>21</v>
      </c>
      <c r="E2140" s="70" t="s">
        <v>109</v>
      </c>
      <c r="F2140" s="72">
        <v>26590000</v>
      </c>
    </row>
    <row r="2141" spans="1:6" x14ac:dyDescent="0.25">
      <c r="A2141" s="67" t="s">
        <v>2320</v>
      </c>
      <c r="B2141" s="70" t="s">
        <v>2165</v>
      </c>
      <c r="C2141" s="71" t="s">
        <v>2307</v>
      </c>
      <c r="D2141" s="71" t="s">
        <v>21</v>
      </c>
      <c r="E2141" s="70" t="s">
        <v>153</v>
      </c>
      <c r="F2141" s="72">
        <v>34460000</v>
      </c>
    </row>
    <row r="2142" spans="1:6" x14ac:dyDescent="0.25">
      <c r="A2142" s="67" t="s">
        <v>2321</v>
      </c>
      <c r="B2142" s="70" t="s">
        <v>2165</v>
      </c>
      <c r="C2142" s="71" t="s">
        <v>2307</v>
      </c>
      <c r="D2142" s="71" t="s">
        <v>21</v>
      </c>
      <c r="E2142" s="70" t="s">
        <v>116</v>
      </c>
      <c r="F2142" s="72">
        <v>16400000</v>
      </c>
    </row>
    <row r="2143" spans="1:6" x14ac:dyDescent="0.25">
      <c r="A2143" s="67" t="s">
        <v>2322</v>
      </c>
      <c r="B2143" s="70" t="s">
        <v>2165</v>
      </c>
      <c r="C2143" s="71" t="s">
        <v>2307</v>
      </c>
      <c r="D2143" s="71" t="s">
        <v>21</v>
      </c>
      <c r="E2143" s="70" t="s">
        <v>116</v>
      </c>
      <c r="F2143" s="72">
        <v>23940000</v>
      </c>
    </row>
    <row r="2144" spans="1:6" x14ac:dyDescent="0.25">
      <c r="A2144" s="67" t="s">
        <v>2323</v>
      </c>
      <c r="B2144" s="70" t="s">
        <v>2165</v>
      </c>
      <c r="C2144" s="71" t="s">
        <v>2307</v>
      </c>
      <c r="D2144" s="71" t="s">
        <v>85</v>
      </c>
      <c r="E2144" s="70" t="s">
        <v>122</v>
      </c>
      <c r="F2144" s="72">
        <v>29770000</v>
      </c>
    </row>
    <row r="2145" spans="1:6" x14ac:dyDescent="0.25">
      <c r="A2145" s="67" t="s">
        <v>2324</v>
      </c>
      <c r="B2145" s="70" t="s">
        <v>2165</v>
      </c>
      <c r="C2145" s="71" t="s">
        <v>2307</v>
      </c>
      <c r="D2145" s="71" t="s">
        <v>21</v>
      </c>
      <c r="E2145" s="70" t="s">
        <v>122</v>
      </c>
      <c r="F2145" s="72">
        <v>20760000</v>
      </c>
    </row>
    <row r="2146" spans="1:6" x14ac:dyDescent="0.25">
      <c r="A2146" s="67" t="s">
        <v>2325</v>
      </c>
      <c r="B2146" s="70" t="s">
        <v>2165</v>
      </c>
      <c r="C2146" s="71" t="s">
        <v>2307</v>
      </c>
      <c r="D2146" s="71" t="s">
        <v>21</v>
      </c>
      <c r="E2146" s="70" t="s">
        <v>122</v>
      </c>
      <c r="F2146" s="72">
        <v>26010000</v>
      </c>
    </row>
    <row r="2147" spans="1:6" x14ac:dyDescent="0.25">
      <c r="A2147" s="67" t="s">
        <v>2326</v>
      </c>
      <c r="B2147" s="70" t="s">
        <v>2165</v>
      </c>
      <c r="C2147" s="71" t="s">
        <v>2307</v>
      </c>
      <c r="D2147" s="71" t="s">
        <v>21</v>
      </c>
      <c r="E2147" s="70" t="s">
        <v>122</v>
      </c>
      <c r="F2147" s="72">
        <v>10900000</v>
      </c>
    </row>
    <row r="2148" spans="1:6" x14ac:dyDescent="0.25">
      <c r="A2148" s="67" t="s">
        <v>2327</v>
      </c>
      <c r="B2148" s="70" t="s">
        <v>2165</v>
      </c>
      <c r="C2148" s="71" t="s">
        <v>2307</v>
      </c>
      <c r="D2148" s="71" t="s">
        <v>21</v>
      </c>
      <c r="E2148" s="70" t="s">
        <v>122</v>
      </c>
      <c r="F2148" s="72">
        <v>6150000</v>
      </c>
    </row>
    <row r="2149" spans="1:6" x14ac:dyDescent="0.25">
      <c r="A2149" s="67" t="s">
        <v>2328</v>
      </c>
      <c r="B2149" s="70" t="s">
        <v>2165</v>
      </c>
      <c r="C2149" s="71" t="s">
        <v>2307</v>
      </c>
      <c r="D2149" s="71" t="s">
        <v>21</v>
      </c>
      <c r="E2149" s="70" t="s">
        <v>122</v>
      </c>
      <c r="F2149" s="72">
        <v>21210000</v>
      </c>
    </row>
    <row r="2150" spans="1:6" x14ac:dyDescent="0.25">
      <c r="A2150" s="67" t="s">
        <v>2329</v>
      </c>
      <c r="B2150" s="70" t="s">
        <v>2165</v>
      </c>
      <c r="C2150" s="71" t="s">
        <v>2307</v>
      </c>
      <c r="D2150" s="71" t="s">
        <v>1006</v>
      </c>
      <c r="E2150" s="70" t="s">
        <v>122</v>
      </c>
      <c r="F2150" s="72">
        <v>15760000</v>
      </c>
    </row>
    <row r="2151" spans="1:6" x14ac:dyDescent="0.25">
      <c r="A2151" s="67" t="s">
        <v>2330</v>
      </c>
      <c r="B2151" s="70" t="s">
        <v>2165</v>
      </c>
      <c r="C2151" s="71" t="s">
        <v>2307</v>
      </c>
      <c r="D2151" s="71" t="s">
        <v>230</v>
      </c>
      <c r="E2151" s="70" t="s">
        <v>122</v>
      </c>
      <c r="F2151" s="72">
        <v>8080000</v>
      </c>
    </row>
    <row r="2152" spans="1:6" x14ac:dyDescent="0.25">
      <c r="A2152" s="67" t="s">
        <v>2331</v>
      </c>
      <c r="B2152" s="70" t="s">
        <v>2165</v>
      </c>
      <c r="C2152" s="71" t="s">
        <v>2307</v>
      </c>
      <c r="D2152" s="71" t="s">
        <v>863</v>
      </c>
      <c r="E2152" s="70" t="s">
        <v>122</v>
      </c>
      <c r="F2152" s="72">
        <v>14820000</v>
      </c>
    </row>
    <row r="2153" spans="1:6" x14ac:dyDescent="0.25">
      <c r="A2153" s="67" t="s">
        <v>2332</v>
      </c>
      <c r="B2153" s="70" t="s">
        <v>2165</v>
      </c>
      <c r="C2153" s="71" t="s">
        <v>2307</v>
      </c>
      <c r="D2153" s="71" t="s">
        <v>18</v>
      </c>
      <c r="E2153" s="70" t="s">
        <v>131</v>
      </c>
      <c r="F2153" s="72">
        <v>30990000</v>
      </c>
    </row>
    <row r="2154" spans="1:6" x14ac:dyDescent="0.25">
      <c r="A2154" s="67" t="s">
        <v>2333</v>
      </c>
      <c r="B2154" s="70" t="s">
        <v>2165</v>
      </c>
      <c r="C2154" s="71" t="s">
        <v>2307</v>
      </c>
      <c r="D2154" s="71" t="s">
        <v>21</v>
      </c>
      <c r="E2154" s="70" t="s">
        <v>131</v>
      </c>
      <c r="F2154" s="72">
        <v>36530000</v>
      </c>
    </row>
    <row r="2155" spans="1:6" x14ac:dyDescent="0.25">
      <c r="A2155" s="67" t="s">
        <v>2334</v>
      </c>
      <c r="B2155" s="70" t="s">
        <v>2165</v>
      </c>
      <c r="C2155" s="71" t="s">
        <v>2335</v>
      </c>
      <c r="D2155" s="71" t="s">
        <v>13</v>
      </c>
      <c r="E2155" s="70" t="s">
        <v>96</v>
      </c>
      <c r="F2155" s="72">
        <v>19840000</v>
      </c>
    </row>
    <row r="2156" spans="1:6" x14ac:dyDescent="0.25">
      <c r="A2156" s="67" t="s">
        <v>2336</v>
      </c>
      <c r="B2156" s="70" t="s">
        <v>2165</v>
      </c>
      <c r="C2156" s="71" t="s">
        <v>2335</v>
      </c>
      <c r="D2156" s="71" t="s">
        <v>13</v>
      </c>
      <c r="E2156" s="70" t="s">
        <v>96</v>
      </c>
      <c r="F2156" s="72">
        <v>13210000</v>
      </c>
    </row>
    <row r="2157" spans="1:6" x14ac:dyDescent="0.25">
      <c r="A2157" s="67" t="s">
        <v>2337</v>
      </c>
      <c r="B2157" s="70" t="s">
        <v>2165</v>
      </c>
      <c r="C2157" s="71" t="s">
        <v>2335</v>
      </c>
      <c r="D2157" s="71" t="s">
        <v>133</v>
      </c>
      <c r="E2157" s="70" t="s">
        <v>96</v>
      </c>
      <c r="F2157" s="72">
        <v>10710000</v>
      </c>
    </row>
    <row r="2158" spans="1:6" x14ac:dyDescent="0.25">
      <c r="A2158" s="67" t="s">
        <v>2338</v>
      </c>
      <c r="B2158" s="70" t="s">
        <v>2165</v>
      </c>
      <c r="C2158" s="71" t="s">
        <v>2335</v>
      </c>
      <c r="D2158" s="71" t="s">
        <v>133</v>
      </c>
      <c r="E2158" s="70" t="s">
        <v>96</v>
      </c>
      <c r="F2158" s="72">
        <v>19390000</v>
      </c>
    </row>
    <row r="2159" spans="1:6" x14ac:dyDescent="0.25">
      <c r="A2159" s="67" t="s">
        <v>2339</v>
      </c>
      <c r="B2159" s="70" t="s">
        <v>2165</v>
      </c>
      <c r="C2159" s="71" t="s">
        <v>2335</v>
      </c>
      <c r="D2159" s="71" t="s">
        <v>21</v>
      </c>
      <c r="E2159" s="70" t="s">
        <v>96</v>
      </c>
      <c r="F2159" s="72">
        <v>25990000</v>
      </c>
    </row>
    <row r="2160" spans="1:6" x14ac:dyDescent="0.25">
      <c r="A2160" s="67" t="s">
        <v>2340</v>
      </c>
      <c r="B2160" s="70" t="s">
        <v>2165</v>
      </c>
      <c r="C2160" s="71" t="s">
        <v>2335</v>
      </c>
      <c r="D2160" s="71" t="s">
        <v>21</v>
      </c>
      <c r="E2160" s="70" t="s">
        <v>96</v>
      </c>
      <c r="F2160" s="72">
        <v>29810000</v>
      </c>
    </row>
    <row r="2161" spans="1:6" x14ac:dyDescent="0.25">
      <c r="A2161" s="67" t="s">
        <v>1495</v>
      </c>
      <c r="B2161" s="70" t="s">
        <v>2165</v>
      </c>
      <c r="C2161" s="71" t="s">
        <v>2335</v>
      </c>
      <c r="D2161" s="71" t="s">
        <v>21</v>
      </c>
      <c r="E2161" s="70" t="s">
        <v>96</v>
      </c>
      <c r="F2161" s="72">
        <v>14580000</v>
      </c>
    </row>
    <row r="2162" spans="1:6" x14ac:dyDescent="0.25">
      <c r="A2162" s="67" t="s">
        <v>2341</v>
      </c>
      <c r="B2162" s="70" t="s">
        <v>2165</v>
      </c>
      <c r="C2162" s="71" t="s">
        <v>2335</v>
      </c>
      <c r="D2162" s="71" t="s">
        <v>21</v>
      </c>
      <c r="E2162" s="70" t="s">
        <v>96</v>
      </c>
      <c r="F2162" s="72">
        <v>21080000</v>
      </c>
    </row>
    <row r="2163" spans="1:6" x14ac:dyDescent="0.25">
      <c r="A2163" s="67" t="s">
        <v>2342</v>
      </c>
      <c r="B2163" s="70" t="s">
        <v>2165</v>
      </c>
      <c r="C2163" s="71" t="s">
        <v>2335</v>
      </c>
      <c r="D2163" s="71" t="s">
        <v>13</v>
      </c>
      <c r="E2163" s="70" t="s">
        <v>109</v>
      </c>
      <c r="F2163" s="72">
        <v>27150000</v>
      </c>
    </row>
    <row r="2164" spans="1:6" x14ac:dyDescent="0.25">
      <c r="A2164" s="67" t="s">
        <v>2343</v>
      </c>
      <c r="B2164" s="70" t="s">
        <v>2165</v>
      </c>
      <c r="C2164" s="71" t="s">
        <v>2335</v>
      </c>
      <c r="D2164" s="71" t="s">
        <v>133</v>
      </c>
      <c r="E2164" s="70" t="s">
        <v>109</v>
      </c>
      <c r="F2164" s="72">
        <v>25350000</v>
      </c>
    </row>
    <row r="2165" spans="1:6" x14ac:dyDescent="0.25">
      <c r="A2165" s="67" t="s">
        <v>2344</v>
      </c>
      <c r="B2165" s="70" t="s">
        <v>2165</v>
      </c>
      <c r="C2165" s="71" t="s">
        <v>2335</v>
      </c>
      <c r="D2165" s="71" t="s">
        <v>2345</v>
      </c>
      <c r="E2165" s="70" t="s">
        <v>109</v>
      </c>
      <c r="F2165" s="72">
        <v>27160000</v>
      </c>
    </row>
    <row r="2166" spans="1:6" x14ac:dyDescent="0.25">
      <c r="A2166" s="67" t="s">
        <v>2346</v>
      </c>
      <c r="B2166" s="70" t="s">
        <v>2165</v>
      </c>
      <c r="C2166" s="71" t="s">
        <v>2335</v>
      </c>
      <c r="D2166" s="71" t="s">
        <v>21</v>
      </c>
      <c r="E2166" s="70" t="s">
        <v>109</v>
      </c>
      <c r="F2166" s="72">
        <v>35800000</v>
      </c>
    </row>
    <row r="2167" spans="1:6" x14ac:dyDescent="0.25">
      <c r="A2167" s="67" t="s">
        <v>2347</v>
      </c>
      <c r="B2167" s="70" t="s">
        <v>2165</v>
      </c>
      <c r="C2167" s="71" t="s">
        <v>2335</v>
      </c>
      <c r="D2167" s="71" t="s">
        <v>230</v>
      </c>
      <c r="E2167" s="70" t="s">
        <v>109</v>
      </c>
      <c r="F2167" s="72">
        <v>33130000</v>
      </c>
    </row>
    <row r="2168" spans="1:6" x14ac:dyDescent="0.25">
      <c r="A2168" s="67" t="s">
        <v>2348</v>
      </c>
      <c r="B2168" s="70" t="s">
        <v>2165</v>
      </c>
      <c r="C2168" s="71" t="s">
        <v>2335</v>
      </c>
      <c r="D2168" s="71" t="s">
        <v>12</v>
      </c>
      <c r="E2168" s="70" t="s">
        <v>153</v>
      </c>
      <c r="F2168" s="72">
        <v>24890000</v>
      </c>
    </row>
    <row r="2169" spans="1:6" x14ac:dyDescent="0.25">
      <c r="A2169" s="67" t="s">
        <v>2349</v>
      </c>
      <c r="B2169" s="70" t="s">
        <v>2165</v>
      </c>
      <c r="C2169" s="71" t="s">
        <v>2335</v>
      </c>
      <c r="D2169" s="71" t="s">
        <v>133</v>
      </c>
      <c r="E2169" s="70" t="s">
        <v>153</v>
      </c>
      <c r="F2169" s="72">
        <v>29160000</v>
      </c>
    </row>
    <row r="2170" spans="1:6" x14ac:dyDescent="0.25">
      <c r="A2170" s="67" t="s">
        <v>2350</v>
      </c>
      <c r="B2170" s="70" t="s">
        <v>2165</v>
      </c>
      <c r="C2170" s="71" t="s">
        <v>2335</v>
      </c>
      <c r="D2170" s="71" t="s">
        <v>21</v>
      </c>
      <c r="E2170" s="70" t="s">
        <v>153</v>
      </c>
      <c r="F2170" s="72">
        <v>17310000</v>
      </c>
    </row>
    <row r="2171" spans="1:6" x14ac:dyDescent="0.25">
      <c r="A2171" s="67" t="s">
        <v>2351</v>
      </c>
      <c r="B2171" s="70" t="s">
        <v>2165</v>
      </c>
      <c r="C2171" s="71" t="s">
        <v>2335</v>
      </c>
      <c r="D2171" s="71" t="s">
        <v>21</v>
      </c>
      <c r="E2171" s="70" t="s">
        <v>153</v>
      </c>
      <c r="F2171" s="72">
        <v>35290000</v>
      </c>
    </row>
    <row r="2172" spans="1:6" x14ac:dyDescent="0.25">
      <c r="A2172" s="67" t="s">
        <v>2352</v>
      </c>
      <c r="B2172" s="70" t="s">
        <v>2165</v>
      </c>
      <c r="C2172" s="71" t="s">
        <v>2335</v>
      </c>
      <c r="D2172" s="71" t="s">
        <v>27</v>
      </c>
      <c r="E2172" s="70" t="s">
        <v>153</v>
      </c>
      <c r="F2172" s="72">
        <v>29300000</v>
      </c>
    </row>
    <row r="2173" spans="1:6" x14ac:dyDescent="0.25">
      <c r="A2173" s="67" t="s">
        <v>599</v>
      </c>
      <c r="B2173" s="70" t="s">
        <v>2165</v>
      </c>
      <c r="C2173" s="71" t="s">
        <v>2335</v>
      </c>
      <c r="D2173" s="71" t="s">
        <v>13</v>
      </c>
      <c r="E2173" s="70" t="s">
        <v>116</v>
      </c>
      <c r="F2173" s="72">
        <v>27040000</v>
      </c>
    </row>
    <row r="2174" spans="1:6" x14ac:dyDescent="0.25">
      <c r="A2174" s="67" t="s">
        <v>2353</v>
      </c>
      <c r="B2174" s="70" t="s">
        <v>2165</v>
      </c>
      <c r="C2174" s="71" t="s">
        <v>2335</v>
      </c>
      <c r="D2174" s="71" t="s">
        <v>27</v>
      </c>
      <c r="E2174" s="70" t="s">
        <v>116</v>
      </c>
      <c r="F2174" s="72">
        <v>14740000</v>
      </c>
    </row>
    <row r="2175" spans="1:6" x14ac:dyDescent="0.25">
      <c r="A2175" s="67" t="s">
        <v>2354</v>
      </c>
      <c r="B2175" s="70" t="s">
        <v>2165</v>
      </c>
      <c r="C2175" s="71" t="s">
        <v>2335</v>
      </c>
      <c r="D2175" s="71" t="s">
        <v>15</v>
      </c>
      <c r="E2175" s="70" t="s">
        <v>122</v>
      </c>
      <c r="F2175" s="72">
        <v>21970000</v>
      </c>
    </row>
    <row r="2176" spans="1:6" x14ac:dyDescent="0.25">
      <c r="A2176" s="67" t="s">
        <v>2355</v>
      </c>
      <c r="B2176" s="70" t="s">
        <v>2165</v>
      </c>
      <c r="C2176" s="71" t="s">
        <v>2335</v>
      </c>
      <c r="D2176" s="71" t="s">
        <v>324</v>
      </c>
      <c r="E2176" s="70" t="s">
        <v>122</v>
      </c>
      <c r="F2176" s="72">
        <v>19490000</v>
      </c>
    </row>
    <row r="2177" spans="1:6" x14ac:dyDescent="0.25">
      <c r="A2177" s="67" t="s">
        <v>2356</v>
      </c>
      <c r="B2177" s="70" t="s">
        <v>2165</v>
      </c>
      <c r="C2177" s="71" t="s">
        <v>2335</v>
      </c>
      <c r="D2177" s="71" t="s">
        <v>133</v>
      </c>
      <c r="E2177" s="70" t="s">
        <v>122</v>
      </c>
      <c r="F2177" s="72">
        <v>14760000</v>
      </c>
    </row>
    <row r="2178" spans="1:6" x14ac:dyDescent="0.25">
      <c r="A2178" s="67" t="s">
        <v>2357</v>
      </c>
      <c r="B2178" s="70" t="s">
        <v>2165</v>
      </c>
      <c r="C2178" s="71" t="s">
        <v>2335</v>
      </c>
      <c r="D2178" s="71" t="s">
        <v>19</v>
      </c>
      <c r="E2178" s="70" t="s">
        <v>122</v>
      </c>
      <c r="F2178" s="72">
        <v>17750000</v>
      </c>
    </row>
    <row r="2179" spans="1:6" x14ac:dyDescent="0.25">
      <c r="A2179" s="67" t="s">
        <v>2358</v>
      </c>
      <c r="B2179" s="70" t="s">
        <v>2165</v>
      </c>
      <c r="C2179" s="71" t="s">
        <v>2335</v>
      </c>
      <c r="D2179" s="71" t="s">
        <v>128</v>
      </c>
      <c r="E2179" s="70" t="s">
        <v>122</v>
      </c>
      <c r="F2179" s="72">
        <v>30070000</v>
      </c>
    </row>
    <row r="2180" spans="1:6" x14ac:dyDescent="0.25">
      <c r="A2180" s="67" t="s">
        <v>2359</v>
      </c>
      <c r="B2180" s="70" t="s">
        <v>2165</v>
      </c>
      <c r="C2180" s="71" t="s">
        <v>2335</v>
      </c>
      <c r="D2180" s="71" t="s">
        <v>21</v>
      </c>
      <c r="E2180" s="70" t="s">
        <v>131</v>
      </c>
      <c r="F2180" s="72">
        <v>28200000</v>
      </c>
    </row>
    <row r="2181" spans="1:6" x14ac:dyDescent="0.25">
      <c r="A2181" s="67" t="s">
        <v>2360</v>
      </c>
      <c r="B2181" s="70" t="s">
        <v>2165</v>
      </c>
      <c r="C2181" s="71" t="s">
        <v>2361</v>
      </c>
      <c r="D2181" s="71" t="s">
        <v>299</v>
      </c>
      <c r="E2181" s="70" t="s">
        <v>96</v>
      </c>
      <c r="F2181" s="72">
        <v>12050000</v>
      </c>
    </row>
    <row r="2182" spans="1:6" x14ac:dyDescent="0.25">
      <c r="A2182" s="67" t="s">
        <v>2362</v>
      </c>
      <c r="B2182" s="70" t="s">
        <v>2165</v>
      </c>
      <c r="C2182" s="71" t="s">
        <v>2361</v>
      </c>
      <c r="D2182" s="71" t="s">
        <v>82</v>
      </c>
      <c r="E2182" s="70" t="s">
        <v>96</v>
      </c>
      <c r="F2182" s="72">
        <v>4070000</v>
      </c>
    </row>
    <row r="2183" spans="1:6" x14ac:dyDescent="0.25">
      <c r="A2183" s="67" t="s">
        <v>2363</v>
      </c>
      <c r="B2183" s="70" t="s">
        <v>2165</v>
      </c>
      <c r="C2183" s="71" t="s">
        <v>2361</v>
      </c>
      <c r="D2183" s="71" t="s">
        <v>423</v>
      </c>
      <c r="E2183" s="70" t="s">
        <v>96</v>
      </c>
      <c r="F2183" s="72">
        <v>19910000</v>
      </c>
    </row>
    <row r="2184" spans="1:6" x14ac:dyDescent="0.25">
      <c r="A2184" s="67" t="s">
        <v>2364</v>
      </c>
      <c r="B2184" s="70" t="s">
        <v>2165</v>
      </c>
      <c r="C2184" s="71" t="s">
        <v>2361</v>
      </c>
      <c r="D2184" s="71" t="s">
        <v>423</v>
      </c>
      <c r="E2184" s="70" t="s">
        <v>96</v>
      </c>
      <c r="F2184" s="72">
        <v>20920000</v>
      </c>
    </row>
    <row r="2185" spans="1:6" x14ac:dyDescent="0.25">
      <c r="A2185" s="67" t="s">
        <v>2365</v>
      </c>
      <c r="B2185" s="70" t="s">
        <v>2165</v>
      </c>
      <c r="C2185" s="71" t="s">
        <v>2361</v>
      </c>
      <c r="D2185" s="71" t="s">
        <v>21</v>
      </c>
      <c r="E2185" s="70" t="s">
        <v>96</v>
      </c>
      <c r="F2185" s="72">
        <v>13410000</v>
      </c>
    </row>
    <row r="2186" spans="1:6" x14ac:dyDescent="0.25">
      <c r="A2186" s="67" t="s">
        <v>2366</v>
      </c>
      <c r="B2186" s="70" t="s">
        <v>2165</v>
      </c>
      <c r="C2186" s="71" t="s">
        <v>2361</v>
      </c>
      <c r="D2186" s="71" t="s">
        <v>21</v>
      </c>
      <c r="E2186" s="70" t="s">
        <v>96</v>
      </c>
      <c r="F2186" s="72">
        <v>22050000</v>
      </c>
    </row>
    <row r="2187" spans="1:6" x14ac:dyDescent="0.25">
      <c r="A2187" s="67" t="s">
        <v>2367</v>
      </c>
      <c r="B2187" s="70" t="s">
        <v>2165</v>
      </c>
      <c r="C2187" s="71" t="s">
        <v>2361</v>
      </c>
      <c r="D2187" s="71" t="s">
        <v>21</v>
      </c>
      <c r="E2187" s="70" t="s">
        <v>96</v>
      </c>
      <c r="F2187" s="72">
        <v>23170000</v>
      </c>
    </row>
    <row r="2188" spans="1:6" x14ac:dyDescent="0.25">
      <c r="A2188" s="67" t="s">
        <v>2368</v>
      </c>
      <c r="B2188" s="70" t="s">
        <v>2165</v>
      </c>
      <c r="C2188" s="71" t="s">
        <v>2361</v>
      </c>
      <c r="D2188" s="71" t="s">
        <v>21</v>
      </c>
      <c r="E2188" s="70" t="s">
        <v>96</v>
      </c>
      <c r="F2188" s="72">
        <v>2800000</v>
      </c>
    </row>
    <row r="2189" spans="1:6" x14ac:dyDescent="0.25">
      <c r="A2189" s="67" t="s">
        <v>2369</v>
      </c>
      <c r="B2189" s="70" t="s">
        <v>2165</v>
      </c>
      <c r="C2189" s="71" t="s">
        <v>2361</v>
      </c>
      <c r="D2189" s="71" t="s">
        <v>21</v>
      </c>
      <c r="E2189" s="70" t="s">
        <v>96</v>
      </c>
      <c r="F2189" s="72">
        <v>20420000</v>
      </c>
    </row>
    <row r="2190" spans="1:6" x14ac:dyDescent="0.25">
      <c r="A2190" s="67" t="s">
        <v>2370</v>
      </c>
      <c r="B2190" s="70" t="s">
        <v>2165</v>
      </c>
      <c r="C2190" s="71" t="s">
        <v>2361</v>
      </c>
      <c r="D2190" s="71" t="s">
        <v>21</v>
      </c>
      <c r="E2190" s="70" t="s">
        <v>96</v>
      </c>
      <c r="F2190" s="72">
        <v>24450000</v>
      </c>
    </row>
    <row r="2191" spans="1:6" x14ac:dyDescent="0.25">
      <c r="A2191" s="67" t="s">
        <v>2371</v>
      </c>
      <c r="B2191" s="70" t="s">
        <v>2165</v>
      </c>
      <c r="C2191" s="71" t="s">
        <v>2361</v>
      </c>
      <c r="D2191" s="71" t="s">
        <v>230</v>
      </c>
      <c r="E2191" s="70" t="s">
        <v>96</v>
      </c>
      <c r="F2191" s="72">
        <v>11670000</v>
      </c>
    </row>
    <row r="2192" spans="1:6" x14ac:dyDescent="0.25">
      <c r="A2192" s="67" t="s">
        <v>2372</v>
      </c>
      <c r="B2192" s="70" t="s">
        <v>2165</v>
      </c>
      <c r="C2192" s="71" t="s">
        <v>2361</v>
      </c>
      <c r="D2192" s="71" t="s">
        <v>19</v>
      </c>
      <c r="E2192" s="70" t="s">
        <v>109</v>
      </c>
      <c r="F2192" s="72">
        <v>22950000</v>
      </c>
    </row>
    <row r="2193" spans="1:6" x14ac:dyDescent="0.25">
      <c r="A2193" s="67" t="s">
        <v>2373</v>
      </c>
      <c r="B2193" s="70" t="s">
        <v>2165</v>
      </c>
      <c r="C2193" s="71" t="s">
        <v>2361</v>
      </c>
      <c r="D2193" s="71" t="s">
        <v>99</v>
      </c>
      <c r="E2193" s="70" t="s">
        <v>153</v>
      </c>
      <c r="F2193" s="72">
        <v>23850000</v>
      </c>
    </row>
    <row r="2194" spans="1:6" x14ac:dyDescent="0.25">
      <c r="A2194" s="67" t="s">
        <v>2374</v>
      </c>
      <c r="B2194" s="70" t="s">
        <v>2165</v>
      </c>
      <c r="C2194" s="71" t="s">
        <v>2361</v>
      </c>
      <c r="D2194" s="71" t="s">
        <v>21</v>
      </c>
      <c r="E2194" s="70" t="s">
        <v>153</v>
      </c>
      <c r="F2194" s="72">
        <v>15600000</v>
      </c>
    </row>
    <row r="2195" spans="1:6" x14ac:dyDescent="0.25">
      <c r="A2195" s="67" t="s">
        <v>2375</v>
      </c>
      <c r="B2195" s="70" t="s">
        <v>2165</v>
      </c>
      <c r="C2195" s="71" t="s">
        <v>2361</v>
      </c>
      <c r="D2195" s="71" t="s">
        <v>21</v>
      </c>
      <c r="E2195" s="70" t="s">
        <v>153</v>
      </c>
      <c r="F2195" s="72">
        <v>23110000</v>
      </c>
    </row>
    <row r="2196" spans="1:6" x14ac:dyDescent="0.25">
      <c r="A2196" s="67" t="s">
        <v>2376</v>
      </c>
      <c r="B2196" s="70" t="s">
        <v>2165</v>
      </c>
      <c r="C2196" s="71" t="s">
        <v>2361</v>
      </c>
      <c r="D2196" s="71" t="s">
        <v>128</v>
      </c>
      <c r="E2196" s="70" t="s">
        <v>153</v>
      </c>
      <c r="F2196" s="72">
        <v>26130000</v>
      </c>
    </row>
    <row r="2197" spans="1:6" x14ac:dyDescent="0.25">
      <c r="A2197" s="67" t="s">
        <v>2377</v>
      </c>
      <c r="B2197" s="70" t="s">
        <v>2165</v>
      </c>
      <c r="C2197" s="71" t="s">
        <v>2361</v>
      </c>
      <c r="D2197" s="71" t="s">
        <v>21</v>
      </c>
      <c r="E2197" s="70" t="s">
        <v>116</v>
      </c>
      <c r="F2197" s="72">
        <v>13630000</v>
      </c>
    </row>
    <row r="2198" spans="1:6" x14ac:dyDescent="0.25">
      <c r="A2198" s="67" t="s">
        <v>2378</v>
      </c>
      <c r="B2198" s="70" t="s">
        <v>2165</v>
      </c>
      <c r="C2198" s="71" t="s">
        <v>2361</v>
      </c>
      <c r="D2198" s="71" t="s">
        <v>21</v>
      </c>
      <c r="E2198" s="70" t="s">
        <v>116</v>
      </c>
      <c r="F2198" s="72">
        <v>7820000</v>
      </c>
    </row>
    <row r="2199" spans="1:6" x14ac:dyDescent="0.25">
      <c r="A2199" s="67" t="s">
        <v>2379</v>
      </c>
      <c r="B2199" s="70" t="s">
        <v>2165</v>
      </c>
      <c r="C2199" s="71" t="s">
        <v>2361</v>
      </c>
      <c r="D2199" s="71" t="s">
        <v>21</v>
      </c>
      <c r="E2199" s="70" t="s">
        <v>116</v>
      </c>
      <c r="F2199" s="72">
        <v>30530000</v>
      </c>
    </row>
    <row r="2200" spans="1:6" x14ac:dyDescent="0.25">
      <c r="A2200" s="67" t="s">
        <v>2380</v>
      </c>
      <c r="B2200" s="70" t="s">
        <v>2165</v>
      </c>
      <c r="C2200" s="71" t="s">
        <v>2361</v>
      </c>
      <c r="D2200" s="71" t="s">
        <v>85</v>
      </c>
      <c r="E2200" s="70" t="s">
        <v>122</v>
      </c>
      <c r="F2200" s="72">
        <v>33730000</v>
      </c>
    </row>
    <row r="2201" spans="1:6" x14ac:dyDescent="0.25">
      <c r="A2201" s="67" t="s">
        <v>2381</v>
      </c>
      <c r="B2201" s="70" t="s">
        <v>2165</v>
      </c>
      <c r="C2201" s="71" t="s">
        <v>2361</v>
      </c>
      <c r="D2201" s="71" t="s">
        <v>99</v>
      </c>
      <c r="E2201" s="70" t="s">
        <v>122</v>
      </c>
      <c r="F2201" s="72">
        <v>8830000</v>
      </c>
    </row>
    <row r="2202" spans="1:6" x14ac:dyDescent="0.25">
      <c r="A2202" s="67" t="s">
        <v>482</v>
      </c>
      <c r="B2202" s="70" t="s">
        <v>2165</v>
      </c>
      <c r="C2202" s="71" t="s">
        <v>2361</v>
      </c>
      <c r="D2202" s="71" t="s">
        <v>483</v>
      </c>
      <c r="E2202" s="70" t="s">
        <v>122</v>
      </c>
      <c r="F2202" s="72">
        <v>5260000</v>
      </c>
    </row>
    <row r="2203" spans="1:6" x14ac:dyDescent="0.25">
      <c r="A2203" s="67" t="s">
        <v>2382</v>
      </c>
      <c r="B2203" s="70" t="s">
        <v>2165</v>
      </c>
      <c r="C2203" s="71" t="s">
        <v>2361</v>
      </c>
      <c r="D2203" s="71" t="s">
        <v>423</v>
      </c>
      <c r="E2203" s="70" t="s">
        <v>122</v>
      </c>
      <c r="F2203" s="72">
        <v>19270000</v>
      </c>
    </row>
    <row r="2204" spans="1:6" x14ac:dyDescent="0.25">
      <c r="A2204" s="67" t="s">
        <v>2383</v>
      </c>
      <c r="B2204" s="70" t="s">
        <v>2165</v>
      </c>
      <c r="C2204" s="71" t="s">
        <v>2361</v>
      </c>
      <c r="D2204" s="71" t="s">
        <v>21</v>
      </c>
      <c r="E2204" s="70" t="s">
        <v>122</v>
      </c>
      <c r="F2204" s="72">
        <v>22830000</v>
      </c>
    </row>
    <row r="2205" spans="1:6" x14ac:dyDescent="0.25">
      <c r="A2205" s="67" t="s">
        <v>2384</v>
      </c>
      <c r="B2205" s="70" t="s">
        <v>2165</v>
      </c>
      <c r="C2205" s="71" t="s">
        <v>2361</v>
      </c>
      <c r="D2205" s="71" t="s">
        <v>21</v>
      </c>
      <c r="E2205" s="70" t="s">
        <v>122</v>
      </c>
      <c r="F2205" s="72">
        <v>7490000</v>
      </c>
    </row>
    <row r="2206" spans="1:6" x14ac:dyDescent="0.25">
      <c r="A2206" s="67" t="s">
        <v>2385</v>
      </c>
      <c r="B2206" s="70" t="s">
        <v>2165</v>
      </c>
      <c r="C2206" s="71" t="s">
        <v>2361</v>
      </c>
      <c r="D2206" s="71" t="s">
        <v>21</v>
      </c>
      <c r="E2206" s="70" t="s">
        <v>122</v>
      </c>
      <c r="F2206" s="72">
        <v>17760000</v>
      </c>
    </row>
    <row r="2207" spans="1:6" x14ac:dyDescent="0.25">
      <c r="A2207" s="67" t="s">
        <v>2386</v>
      </c>
      <c r="B2207" s="70" t="s">
        <v>2165</v>
      </c>
      <c r="C2207" s="71" t="s">
        <v>2361</v>
      </c>
      <c r="D2207" s="71" t="s">
        <v>21</v>
      </c>
      <c r="E2207" s="70" t="s">
        <v>122</v>
      </c>
      <c r="F2207" s="72">
        <v>18680000</v>
      </c>
    </row>
    <row r="2208" spans="1:6" x14ac:dyDescent="0.25">
      <c r="A2208" s="67" t="s">
        <v>2387</v>
      </c>
      <c r="B2208" s="70" t="s">
        <v>2165</v>
      </c>
      <c r="C2208" s="71" t="s">
        <v>2361</v>
      </c>
      <c r="D2208" s="71" t="s">
        <v>108</v>
      </c>
      <c r="E2208" s="70" t="s">
        <v>131</v>
      </c>
      <c r="F2208" s="72">
        <v>27910000</v>
      </c>
    </row>
    <row r="2209" spans="1:6" x14ac:dyDescent="0.25">
      <c r="A2209" s="67" t="s">
        <v>2388</v>
      </c>
      <c r="B2209" s="70" t="s">
        <v>2165</v>
      </c>
      <c r="C2209" s="71" t="s">
        <v>2361</v>
      </c>
      <c r="D2209" s="71" t="s">
        <v>13</v>
      </c>
      <c r="E2209" s="70" t="s">
        <v>131</v>
      </c>
      <c r="F2209" s="72">
        <v>25610000</v>
      </c>
    </row>
    <row r="2210" spans="1:6" x14ac:dyDescent="0.25">
      <c r="A2210" s="67" t="s">
        <v>2389</v>
      </c>
      <c r="B2210" s="70" t="s">
        <v>2165</v>
      </c>
      <c r="C2210" s="71" t="s">
        <v>2361</v>
      </c>
      <c r="D2210" s="71" t="s">
        <v>372</v>
      </c>
      <c r="E2210" s="70" t="s">
        <v>131</v>
      </c>
      <c r="F2210" s="72">
        <v>21490000</v>
      </c>
    </row>
    <row r="2211" spans="1:6" x14ac:dyDescent="0.25">
      <c r="A2211" s="67" t="s">
        <v>2390</v>
      </c>
      <c r="B2211" s="70" t="s">
        <v>2165</v>
      </c>
      <c r="C2211" s="71" t="s">
        <v>2361</v>
      </c>
      <c r="D2211" s="71" t="s">
        <v>21</v>
      </c>
      <c r="E2211" s="70" t="s">
        <v>131</v>
      </c>
      <c r="F2211" s="72">
        <v>22020000</v>
      </c>
    </row>
    <row r="2212" spans="1:6" x14ac:dyDescent="0.25">
      <c r="A2212" s="67" t="s">
        <v>2391</v>
      </c>
      <c r="B2212" s="70" t="s">
        <v>2165</v>
      </c>
      <c r="C2212" s="71" t="s">
        <v>2361</v>
      </c>
      <c r="D2212" s="71" t="s">
        <v>21</v>
      </c>
      <c r="E2212" s="70" t="s">
        <v>131</v>
      </c>
      <c r="F2212" s="72">
        <v>12200000</v>
      </c>
    </row>
    <row r="2213" spans="1:6" x14ac:dyDescent="0.25">
      <c r="A2213" s="67" t="s">
        <v>2392</v>
      </c>
      <c r="B2213" s="70" t="s">
        <v>2165</v>
      </c>
      <c r="C2213" s="71" t="s">
        <v>2393</v>
      </c>
      <c r="D2213" s="71" t="s">
        <v>18</v>
      </c>
      <c r="E2213" s="70" t="s">
        <v>96</v>
      </c>
      <c r="F2213" s="72">
        <v>16360000</v>
      </c>
    </row>
    <row r="2214" spans="1:6" x14ac:dyDescent="0.25">
      <c r="A2214" s="67" t="s">
        <v>2394</v>
      </c>
      <c r="B2214" s="70" t="s">
        <v>2165</v>
      </c>
      <c r="C2214" s="71" t="s">
        <v>2393</v>
      </c>
      <c r="D2214" s="71" t="s">
        <v>18</v>
      </c>
      <c r="E2214" s="70" t="s">
        <v>96</v>
      </c>
      <c r="F2214" s="72">
        <v>10210000</v>
      </c>
    </row>
    <row r="2215" spans="1:6" x14ac:dyDescent="0.25">
      <c r="A2215" s="67" t="s">
        <v>2395</v>
      </c>
      <c r="B2215" s="70" t="s">
        <v>2165</v>
      </c>
      <c r="C2215" s="71" t="s">
        <v>2393</v>
      </c>
      <c r="D2215" s="71" t="s">
        <v>99</v>
      </c>
      <c r="E2215" s="70" t="s">
        <v>96</v>
      </c>
      <c r="F2215" s="72">
        <v>18400000</v>
      </c>
    </row>
    <row r="2216" spans="1:6" x14ac:dyDescent="0.25">
      <c r="A2216" s="67" t="s">
        <v>2396</v>
      </c>
      <c r="B2216" s="70" t="s">
        <v>2165</v>
      </c>
      <c r="C2216" s="71" t="s">
        <v>2393</v>
      </c>
      <c r="D2216" s="71" t="s">
        <v>21</v>
      </c>
      <c r="E2216" s="70" t="s">
        <v>96</v>
      </c>
      <c r="F2216" s="72">
        <v>16920000</v>
      </c>
    </row>
    <row r="2217" spans="1:6" x14ac:dyDescent="0.25">
      <c r="A2217" s="67" t="s">
        <v>2397</v>
      </c>
      <c r="B2217" s="70" t="s">
        <v>2165</v>
      </c>
      <c r="C2217" s="71" t="s">
        <v>2393</v>
      </c>
      <c r="D2217" s="71" t="s">
        <v>21</v>
      </c>
      <c r="E2217" s="70" t="s">
        <v>96</v>
      </c>
      <c r="F2217" s="72">
        <v>11450000</v>
      </c>
    </row>
    <row r="2218" spans="1:6" x14ac:dyDescent="0.25">
      <c r="A2218" s="67" t="s">
        <v>2398</v>
      </c>
      <c r="B2218" s="70" t="s">
        <v>2165</v>
      </c>
      <c r="C2218" s="71" t="s">
        <v>2393</v>
      </c>
      <c r="D2218" s="71" t="s">
        <v>21</v>
      </c>
      <c r="E2218" s="70" t="s">
        <v>96</v>
      </c>
      <c r="F2218" s="72">
        <v>12010000</v>
      </c>
    </row>
    <row r="2219" spans="1:6" x14ac:dyDescent="0.25">
      <c r="A2219" s="67" t="s">
        <v>2399</v>
      </c>
      <c r="B2219" s="70" t="s">
        <v>2165</v>
      </c>
      <c r="C2219" s="71" t="s">
        <v>2393</v>
      </c>
      <c r="D2219" s="71" t="s">
        <v>21</v>
      </c>
      <c r="E2219" s="70" t="s">
        <v>96</v>
      </c>
      <c r="F2219" s="72">
        <v>12130000</v>
      </c>
    </row>
    <row r="2220" spans="1:6" x14ac:dyDescent="0.25">
      <c r="A2220" s="67" t="s">
        <v>2400</v>
      </c>
      <c r="B2220" s="70" t="s">
        <v>2165</v>
      </c>
      <c r="C2220" s="71" t="s">
        <v>2393</v>
      </c>
      <c r="D2220" s="71" t="s">
        <v>21</v>
      </c>
      <c r="E2220" s="70" t="s">
        <v>96</v>
      </c>
      <c r="F2220" s="72">
        <v>5400000</v>
      </c>
    </row>
    <row r="2221" spans="1:6" x14ac:dyDescent="0.25">
      <c r="A2221" s="67" t="s">
        <v>2401</v>
      </c>
      <c r="B2221" s="70" t="s">
        <v>2165</v>
      </c>
      <c r="C2221" s="71" t="s">
        <v>2393</v>
      </c>
      <c r="D2221" s="71" t="s">
        <v>21</v>
      </c>
      <c r="E2221" s="70" t="s">
        <v>96</v>
      </c>
      <c r="F2221" s="72">
        <v>13340000</v>
      </c>
    </row>
    <row r="2222" spans="1:6" x14ac:dyDescent="0.25">
      <c r="A2222" s="67" t="s">
        <v>2402</v>
      </c>
      <c r="B2222" s="70" t="s">
        <v>2165</v>
      </c>
      <c r="C2222" s="71" t="s">
        <v>2393</v>
      </c>
      <c r="D2222" s="71" t="s">
        <v>99</v>
      </c>
      <c r="E2222" s="70" t="s">
        <v>213</v>
      </c>
      <c r="F2222" s="72">
        <v>26640000</v>
      </c>
    </row>
    <row r="2223" spans="1:6" x14ac:dyDescent="0.25">
      <c r="A2223" s="67" t="s">
        <v>2403</v>
      </c>
      <c r="B2223" s="70" t="s">
        <v>2165</v>
      </c>
      <c r="C2223" s="71" t="s">
        <v>2393</v>
      </c>
      <c r="D2223" s="71" t="s">
        <v>133</v>
      </c>
      <c r="E2223" s="70" t="s">
        <v>109</v>
      </c>
      <c r="F2223" s="72">
        <v>29460000</v>
      </c>
    </row>
    <row r="2224" spans="1:6" x14ac:dyDescent="0.25">
      <c r="A2224" s="67" t="s">
        <v>2404</v>
      </c>
      <c r="B2224" s="70" t="s">
        <v>2165</v>
      </c>
      <c r="C2224" s="71" t="s">
        <v>2393</v>
      </c>
      <c r="D2224" s="71" t="s">
        <v>21</v>
      </c>
      <c r="E2224" s="70" t="s">
        <v>109</v>
      </c>
      <c r="F2224" s="72">
        <v>23370000</v>
      </c>
    </row>
    <row r="2225" spans="1:6" x14ac:dyDescent="0.25">
      <c r="A2225" s="67" t="s">
        <v>2405</v>
      </c>
      <c r="B2225" s="70" t="s">
        <v>2165</v>
      </c>
      <c r="C2225" s="71" t="s">
        <v>2393</v>
      </c>
      <c r="D2225" s="71" t="s">
        <v>21</v>
      </c>
      <c r="E2225" s="70" t="s">
        <v>109</v>
      </c>
      <c r="F2225" s="72">
        <v>22290000</v>
      </c>
    </row>
    <row r="2226" spans="1:6" x14ac:dyDescent="0.25">
      <c r="A2226" s="67" t="s">
        <v>2406</v>
      </c>
      <c r="B2226" s="70" t="s">
        <v>2165</v>
      </c>
      <c r="C2226" s="71" t="s">
        <v>2393</v>
      </c>
      <c r="D2226" s="71" t="s">
        <v>21</v>
      </c>
      <c r="E2226" s="70" t="s">
        <v>109</v>
      </c>
      <c r="F2226" s="72">
        <v>17560000</v>
      </c>
    </row>
    <row r="2227" spans="1:6" x14ac:dyDescent="0.25">
      <c r="A2227" s="67" t="s">
        <v>2407</v>
      </c>
      <c r="B2227" s="70" t="s">
        <v>2165</v>
      </c>
      <c r="C2227" s="71" t="s">
        <v>2393</v>
      </c>
      <c r="D2227" s="71" t="s">
        <v>21</v>
      </c>
      <c r="E2227" s="70" t="s">
        <v>116</v>
      </c>
      <c r="F2227" s="72">
        <v>9560000</v>
      </c>
    </row>
    <row r="2228" spans="1:6" x14ac:dyDescent="0.25">
      <c r="A2228" s="67" t="s">
        <v>2408</v>
      </c>
      <c r="B2228" s="70" t="s">
        <v>2165</v>
      </c>
      <c r="C2228" s="71" t="s">
        <v>2393</v>
      </c>
      <c r="D2228" s="71" t="s">
        <v>230</v>
      </c>
      <c r="E2228" s="70" t="s">
        <v>116</v>
      </c>
      <c r="F2228" s="72">
        <v>9020000</v>
      </c>
    </row>
    <row r="2229" spans="1:6" x14ac:dyDescent="0.25">
      <c r="A2229" s="67" t="s">
        <v>2409</v>
      </c>
      <c r="B2229" s="70" t="s">
        <v>2165</v>
      </c>
      <c r="C2229" s="71" t="s">
        <v>2393</v>
      </c>
      <c r="D2229" s="71" t="s">
        <v>367</v>
      </c>
      <c r="E2229" s="70" t="s">
        <v>122</v>
      </c>
      <c r="F2229" s="72">
        <v>24160000</v>
      </c>
    </row>
    <row r="2230" spans="1:6" x14ac:dyDescent="0.25">
      <c r="A2230" s="67" t="s">
        <v>2410</v>
      </c>
      <c r="B2230" s="70" t="s">
        <v>2165</v>
      </c>
      <c r="C2230" s="71" t="s">
        <v>2393</v>
      </c>
      <c r="D2230" s="71" t="s">
        <v>99</v>
      </c>
      <c r="E2230" s="70" t="s">
        <v>122</v>
      </c>
      <c r="F2230" s="72">
        <v>16350000</v>
      </c>
    </row>
    <row r="2231" spans="1:6" x14ac:dyDescent="0.25">
      <c r="A2231" s="67" t="s">
        <v>2105</v>
      </c>
      <c r="B2231" s="70" t="s">
        <v>2165</v>
      </c>
      <c r="C2231" s="71" t="s">
        <v>2393</v>
      </c>
      <c r="D2231" s="71" t="s">
        <v>324</v>
      </c>
      <c r="E2231" s="70" t="s">
        <v>122</v>
      </c>
      <c r="F2231" s="72">
        <v>21790000</v>
      </c>
    </row>
    <row r="2232" spans="1:6" x14ac:dyDescent="0.25">
      <c r="A2232" s="67" t="s">
        <v>2411</v>
      </c>
      <c r="B2232" s="70" t="s">
        <v>2165</v>
      </c>
      <c r="C2232" s="71" t="s">
        <v>2393</v>
      </c>
      <c r="D2232" s="71" t="s">
        <v>21</v>
      </c>
      <c r="E2232" s="70" t="s">
        <v>122</v>
      </c>
      <c r="F2232" s="72">
        <v>13150000</v>
      </c>
    </row>
    <row r="2233" spans="1:6" x14ac:dyDescent="0.25">
      <c r="A2233" s="67" t="s">
        <v>2412</v>
      </c>
      <c r="B2233" s="70" t="s">
        <v>2165</v>
      </c>
      <c r="C2233" s="71" t="s">
        <v>2393</v>
      </c>
      <c r="D2233" s="71" t="s">
        <v>21</v>
      </c>
      <c r="E2233" s="70" t="s">
        <v>122</v>
      </c>
      <c r="F2233" s="72">
        <v>15190000</v>
      </c>
    </row>
    <row r="2234" spans="1:6" x14ac:dyDescent="0.25">
      <c r="A2234" s="67" t="s">
        <v>2413</v>
      </c>
      <c r="B2234" s="70" t="s">
        <v>2165</v>
      </c>
      <c r="C2234" s="71" t="s">
        <v>2393</v>
      </c>
      <c r="D2234" s="71" t="s">
        <v>21</v>
      </c>
      <c r="E2234" s="70" t="s">
        <v>122</v>
      </c>
      <c r="F2234" s="72">
        <v>16200000</v>
      </c>
    </row>
    <row r="2235" spans="1:6" x14ac:dyDescent="0.25">
      <c r="A2235" s="67" t="s">
        <v>2414</v>
      </c>
      <c r="B2235" s="70" t="s">
        <v>2165</v>
      </c>
      <c r="C2235" s="71" t="s">
        <v>2393</v>
      </c>
      <c r="D2235" s="71" t="s">
        <v>21</v>
      </c>
      <c r="E2235" s="70" t="s">
        <v>129</v>
      </c>
      <c r="F2235" s="72">
        <v>26050000</v>
      </c>
    </row>
    <row r="2236" spans="1:6" x14ac:dyDescent="0.25">
      <c r="A2236" s="67" t="s">
        <v>2415</v>
      </c>
      <c r="B2236" s="70" t="s">
        <v>2165</v>
      </c>
      <c r="C2236" s="71" t="s">
        <v>2393</v>
      </c>
      <c r="D2236" s="71" t="s">
        <v>372</v>
      </c>
      <c r="E2236" s="70" t="s">
        <v>131</v>
      </c>
      <c r="F2236" s="72">
        <v>24630000</v>
      </c>
    </row>
    <row r="2237" spans="1:6" x14ac:dyDescent="0.25">
      <c r="A2237" s="67" t="s">
        <v>2416</v>
      </c>
      <c r="B2237" s="70" t="s">
        <v>2165</v>
      </c>
      <c r="C2237" s="71" t="s">
        <v>2393</v>
      </c>
      <c r="D2237" s="71" t="s">
        <v>21</v>
      </c>
      <c r="E2237" s="70" t="s">
        <v>131</v>
      </c>
      <c r="F2237" s="72">
        <v>30650000</v>
      </c>
    </row>
    <row r="2238" spans="1:6" x14ac:dyDescent="0.25">
      <c r="A2238" s="67" t="s">
        <v>2417</v>
      </c>
      <c r="B2238" s="70" t="s">
        <v>2165</v>
      </c>
      <c r="C2238" s="71" t="s">
        <v>2393</v>
      </c>
      <c r="D2238" s="71" t="s">
        <v>992</v>
      </c>
      <c r="E2238" s="70" t="s">
        <v>131</v>
      </c>
      <c r="F2238" s="72">
        <v>33720000</v>
      </c>
    </row>
    <row r="2239" spans="1:6" x14ac:dyDescent="0.25">
      <c r="A2239" s="67" t="s">
        <v>2418</v>
      </c>
      <c r="B2239" s="70" t="s">
        <v>2165</v>
      </c>
      <c r="C2239" s="71" t="s">
        <v>2419</v>
      </c>
      <c r="D2239" s="71" t="s">
        <v>577</v>
      </c>
      <c r="E2239" s="70" t="s">
        <v>96</v>
      </c>
      <c r="F2239" s="72">
        <v>11350000</v>
      </c>
    </row>
    <row r="2240" spans="1:6" x14ac:dyDescent="0.25">
      <c r="A2240" s="67" t="s">
        <v>2420</v>
      </c>
      <c r="B2240" s="70" t="s">
        <v>2165</v>
      </c>
      <c r="C2240" s="71" t="s">
        <v>2419</v>
      </c>
      <c r="D2240" s="71" t="s">
        <v>99</v>
      </c>
      <c r="E2240" s="70" t="s">
        <v>96</v>
      </c>
      <c r="F2240" s="72">
        <v>12550000</v>
      </c>
    </row>
    <row r="2241" spans="1:6" x14ac:dyDescent="0.25">
      <c r="A2241" s="67" t="s">
        <v>2421</v>
      </c>
      <c r="B2241" s="70" t="s">
        <v>2165</v>
      </c>
      <c r="C2241" s="71" t="s">
        <v>2419</v>
      </c>
      <c r="D2241" s="71" t="s">
        <v>21</v>
      </c>
      <c r="E2241" s="70" t="s">
        <v>96</v>
      </c>
      <c r="F2241" s="72">
        <v>21540000</v>
      </c>
    </row>
    <row r="2242" spans="1:6" x14ac:dyDescent="0.25">
      <c r="A2242" s="67" t="s">
        <v>2422</v>
      </c>
      <c r="B2242" s="70" t="s">
        <v>2165</v>
      </c>
      <c r="C2242" s="71" t="s">
        <v>2419</v>
      </c>
      <c r="D2242" s="71" t="s">
        <v>21</v>
      </c>
      <c r="E2242" s="70" t="s">
        <v>96</v>
      </c>
      <c r="F2242" s="72">
        <v>14370000</v>
      </c>
    </row>
    <row r="2243" spans="1:6" x14ac:dyDescent="0.25">
      <c r="A2243" s="67" t="s">
        <v>2423</v>
      </c>
      <c r="B2243" s="70" t="s">
        <v>2165</v>
      </c>
      <c r="C2243" s="71" t="s">
        <v>2419</v>
      </c>
      <c r="D2243" s="71" t="s">
        <v>21</v>
      </c>
      <c r="E2243" s="70" t="s">
        <v>96</v>
      </c>
      <c r="F2243" s="72">
        <v>15890000</v>
      </c>
    </row>
    <row r="2244" spans="1:6" x14ac:dyDescent="0.25">
      <c r="A2244" s="67" t="s">
        <v>2424</v>
      </c>
      <c r="B2244" s="70" t="s">
        <v>2165</v>
      </c>
      <c r="C2244" s="71" t="s">
        <v>2419</v>
      </c>
      <c r="D2244" s="71" t="s">
        <v>21</v>
      </c>
      <c r="E2244" s="70" t="s">
        <v>96</v>
      </c>
      <c r="F2244" s="72">
        <v>21240000</v>
      </c>
    </row>
    <row r="2245" spans="1:6" x14ac:dyDescent="0.25">
      <c r="A2245" s="67" t="s">
        <v>2425</v>
      </c>
      <c r="B2245" s="70" t="s">
        <v>2165</v>
      </c>
      <c r="C2245" s="71" t="s">
        <v>2419</v>
      </c>
      <c r="D2245" s="71" t="s">
        <v>21</v>
      </c>
      <c r="E2245" s="70" t="s">
        <v>96</v>
      </c>
      <c r="F2245" s="72">
        <v>5290000</v>
      </c>
    </row>
    <row r="2246" spans="1:6" x14ac:dyDescent="0.25">
      <c r="A2246" s="67" t="s">
        <v>2426</v>
      </c>
      <c r="B2246" s="70" t="s">
        <v>2165</v>
      </c>
      <c r="C2246" s="71" t="s">
        <v>2419</v>
      </c>
      <c r="D2246" s="71" t="s">
        <v>21</v>
      </c>
      <c r="E2246" s="70" t="s">
        <v>96</v>
      </c>
      <c r="F2246" s="72">
        <v>10640000</v>
      </c>
    </row>
    <row r="2247" spans="1:6" x14ac:dyDescent="0.25">
      <c r="A2247" s="67" t="s">
        <v>1025</v>
      </c>
      <c r="B2247" s="70" t="s">
        <v>2165</v>
      </c>
      <c r="C2247" s="71" t="s">
        <v>2419</v>
      </c>
      <c r="D2247" s="71" t="s">
        <v>164</v>
      </c>
      <c r="E2247" s="70" t="s">
        <v>109</v>
      </c>
      <c r="F2247" s="72">
        <v>24290000</v>
      </c>
    </row>
    <row r="2248" spans="1:6" x14ac:dyDescent="0.25">
      <c r="A2248" s="67" t="s">
        <v>2427</v>
      </c>
      <c r="B2248" s="70" t="s">
        <v>2165</v>
      </c>
      <c r="C2248" s="71" t="s">
        <v>2419</v>
      </c>
      <c r="D2248" s="71" t="s">
        <v>21</v>
      </c>
      <c r="E2248" s="70" t="s">
        <v>109</v>
      </c>
      <c r="F2248" s="72">
        <v>30310000</v>
      </c>
    </row>
    <row r="2249" spans="1:6" x14ac:dyDescent="0.25">
      <c r="A2249" s="67" t="s">
        <v>1389</v>
      </c>
      <c r="B2249" s="70" t="s">
        <v>2165</v>
      </c>
      <c r="C2249" s="71" t="s">
        <v>2419</v>
      </c>
      <c r="D2249" s="71" t="s">
        <v>25</v>
      </c>
      <c r="E2249" s="70" t="s">
        <v>109</v>
      </c>
      <c r="F2249" s="72">
        <v>23390000</v>
      </c>
    </row>
    <row r="2250" spans="1:6" x14ac:dyDescent="0.25">
      <c r="A2250" s="67" t="s">
        <v>2428</v>
      </c>
      <c r="B2250" s="70" t="s">
        <v>2165</v>
      </c>
      <c r="C2250" s="71" t="s">
        <v>2419</v>
      </c>
      <c r="D2250" s="71" t="s">
        <v>21</v>
      </c>
      <c r="E2250" s="70" t="s">
        <v>153</v>
      </c>
      <c r="F2250" s="72">
        <v>37890000</v>
      </c>
    </row>
    <row r="2251" spans="1:6" x14ac:dyDescent="0.25">
      <c r="A2251" s="67" t="s">
        <v>2429</v>
      </c>
      <c r="B2251" s="70" t="s">
        <v>2165</v>
      </c>
      <c r="C2251" s="71" t="s">
        <v>2419</v>
      </c>
      <c r="D2251" s="71" t="s">
        <v>21</v>
      </c>
      <c r="E2251" s="70" t="s">
        <v>153</v>
      </c>
      <c r="F2251" s="72">
        <v>34660000</v>
      </c>
    </row>
    <row r="2252" spans="1:6" x14ac:dyDescent="0.25">
      <c r="A2252" s="67" t="s">
        <v>2430</v>
      </c>
      <c r="B2252" s="70" t="s">
        <v>2165</v>
      </c>
      <c r="C2252" s="71" t="s">
        <v>2419</v>
      </c>
      <c r="D2252" s="71" t="s">
        <v>21</v>
      </c>
      <c r="E2252" s="70" t="s">
        <v>153</v>
      </c>
      <c r="F2252" s="72">
        <v>28840000</v>
      </c>
    </row>
    <row r="2253" spans="1:6" x14ac:dyDescent="0.25">
      <c r="A2253" s="67" t="s">
        <v>2431</v>
      </c>
      <c r="B2253" s="70" t="s">
        <v>2165</v>
      </c>
      <c r="C2253" s="71" t="s">
        <v>2419</v>
      </c>
      <c r="D2253" s="71" t="s">
        <v>128</v>
      </c>
      <c r="E2253" s="70" t="s">
        <v>153</v>
      </c>
      <c r="F2253" s="72">
        <v>23470000</v>
      </c>
    </row>
    <row r="2254" spans="1:6" x14ac:dyDescent="0.25">
      <c r="A2254" s="67" t="s">
        <v>2432</v>
      </c>
      <c r="B2254" s="70" t="s">
        <v>2165</v>
      </c>
      <c r="C2254" s="71" t="s">
        <v>2419</v>
      </c>
      <c r="D2254" s="71" t="s">
        <v>21</v>
      </c>
      <c r="E2254" s="70" t="s">
        <v>116</v>
      </c>
      <c r="F2254" s="72">
        <v>22330000</v>
      </c>
    </row>
    <row r="2255" spans="1:6" x14ac:dyDescent="0.25">
      <c r="A2255" s="67" t="s">
        <v>2433</v>
      </c>
      <c r="B2255" s="70" t="s">
        <v>2165</v>
      </c>
      <c r="C2255" s="71" t="s">
        <v>2419</v>
      </c>
      <c r="D2255" s="71" t="s">
        <v>21</v>
      </c>
      <c r="E2255" s="70" t="s">
        <v>116</v>
      </c>
      <c r="F2255" s="72">
        <v>16470000</v>
      </c>
    </row>
    <row r="2256" spans="1:6" x14ac:dyDescent="0.25">
      <c r="A2256" s="67" t="s">
        <v>2434</v>
      </c>
      <c r="B2256" s="70" t="s">
        <v>2165</v>
      </c>
      <c r="C2256" s="71" t="s">
        <v>2419</v>
      </c>
      <c r="D2256" s="71" t="s">
        <v>164</v>
      </c>
      <c r="E2256" s="70" t="s">
        <v>122</v>
      </c>
      <c r="F2256" s="72">
        <v>14270000</v>
      </c>
    </row>
    <row r="2257" spans="1:6" x14ac:dyDescent="0.25">
      <c r="A2257" s="67" t="s">
        <v>2435</v>
      </c>
      <c r="B2257" s="70" t="s">
        <v>2165</v>
      </c>
      <c r="C2257" s="71" t="s">
        <v>2419</v>
      </c>
      <c r="D2257" s="71" t="s">
        <v>21</v>
      </c>
      <c r="E2257" s="70" t="s">
        <v>122</v>
      </c>
      <c r="F2257" s="72">
        <v>37530000</v>
      </c>
    </row>
    <row r="2258" spans="1:6" x14ac:dyDescent="0.25">
      <c r="A2258" s="67" t="s">
        <v>2436</v>
      </c>
      <c r="B2258" s="70" t="s">
        <v>2165</v>
      </c>
      <c r="C2258" s="71" t="s">
        <v>2419</v>
      </c>
      <c r="D2258" s="71" t="s">
        <v>21</v>
      </c>
      <c r="E2258" s="70" t="s">
        <v>122</v>
      </c>
      <c r="F2258" s="72">
        <v>21600000</v>
      </c>
    </row>
    <row r="2259" spans="1:6" x14ac:dyDescent="0.25">
      <c r="A2259" s="67" t="s">
        <v>2437</v>
      </c>
      <c r="B2259" s="70" t="s">
        <v>2165</v>
      </c>
      <c r="C2259" s="71" t="s">
        <v>2419</v>
      </c>
      <c r="D2259" s="71" t="s">
        <v>21</v>
      </c>
      <c r="E2259" s="70" t="s">
        <v>122</v>
      </c>
      <c r="F2259" s="72">
        <v>24670000</v>
      </c>
    </row>
    <row r="2260" spans="1:6" x14ac:dyDescent="0.25">
      <c r="A2260" s="67" t="s">
        <v>2438</v>
      </c>
      <c r="B2260" s="70" t="s">
        <v>2165</v>
      </c>
      <c r="C2260" s="71" t="s">
        <v>2419</v>
      </c>
      <c r="D2260" s="71" t="s">
        <v>21</v>
      </c>
      <c r="E2260" s="70" t="s">
        <v>122</v>
      </c>
      <c r="F2260" s="72">
        <v>6960000</v>
      </c>
    </row>
    <row r="2261" spans="1:6" x14ac:dyDescent="0.25">
      <c r="A2261" s="67" t="s">
        <v>2439</v>
      </c>
      <c r="B2261" s="70" t="s">
        <v>2165</v>
      </c>
      <c r="C2261" s="71" t="s">
        <v>2419</v>
      </c>
      <c r="D2261" s="71" t="s">
        <v>21</v>
      </c>
      <c r="E2261" s="70" t="s">
        <v>122</v>
      </c>
      <c r="F2261" s="72">
        <v>23320000</v>
      </c>
    </row>
    <row r="2262" spans="1:6" x14ac:dyDescent="0.25">
      <c r="A2262" s="67" t="s">
        <v>2440</v>
      </c>
      <c r="B2262" s="70" t="s">
        <v>2165</v>
      </c>
      <c r="C2262" s="71" t="s">
        <v>2419</v>
      </c>
      <c r="D2262" s="71" t="s">
        <v>21</v>
      </c>
      <c r="E2262" s="70" t="s">
        <v>131</v>
      </c>
      <c r="F2262" s="72">
        <v>12660000</v>
      </c>
    </row>
    <row r="2263" spans="1:6" x14ac:dyDescent="0.25">
      <c r="A2263" s="67" t="s">
        <v>2441</v>
      </c>
      <c r="B2263" s="70" t="s">
        <v>2165</v>
      </c>
      <c r="C2263" s="71" t="s">
        <v>2419</v>
      </c>
      <c r="D2263" s="71" t="s">
        <v>219</v>
      </c>
      <c r="E2263" s="70" t="s">
        <v>131</v>
      </c>
      <c r="F2263" s="72">
        <v>23470000</v>
      </c>
    </row>
    <row r="2264" spans="1:6" x14ac:dyDescent="0.25">
      <c r="A2264" s="67" t="s">
        <v>2442</v>
      </c>
      <c r="B2264" s="70" t="s">
        <v>2165</v>
      </c>
      <c r="C2264" s="71" t="s">
        <v>2443</v>
      </c>
      <c r="D2264" s="71" t="s">
        <v>324</v>
      </c>
      <c r="E2264" s="70" t="s">
        <v>96</v>
      </c>
      <c r="F2264" s="72">
        <v>10750000</v>
      </c>
    </row>
    <row r="2265" spans="1:6" x14ac:dyDescent="0.25">
      <c r="A2265" s="67" t="s">
        <v>2444</v>
      </c>
      <c r="B2265" s="70" t="s">
        <v>2165</v>
      </c>
      <c r="C2265" s="71" t="s">
        <v>2443</v>
      </c>
      <c r="D2265" s="71" t="s">
        <v>133</v>
      </c>
      <c r="E2265" s="70" t="s">
        <v>96</v>
      </c>
      <c r="F2265" s="72">
        <v>17040000</v>
      </c>
    </row>
    <row r="2266" spans="1:6" x14ac:dyDescent="0.25">
      <c r="A2266" s="67" t="s">
        <v>2445</v>
      </c>
      <c r="B2266" s="70" t="s">
        <v>2165</v>
      </c>
      <c r="C2266" s="71" t="s">
        <v>2443</v>
      </c>
      <c r="D2266" s="71" t="s">
        <v>133</v>
      </c>
      <c r="E2266" s="70" t="s">
        <v>96</v>
      </c>
      <c r="F2266" s="72">
        <v>16160000</v>
      </c>
    </row>
    <row r="2267" spans="1:6" x14ac:dyDescent="0.25">
      <c r="A2267" s="67" t="s">
        <v>2446</v>
      </c>
      <c r="B2267" s="70" t="s">
        <v>2165</v>
      </c>
      <c r="C2267" s="71" t="s">
        <v>2443</v>
      </c>
      <c r="D2267" s="71" t="s">
        <v>19</v>
      </c>
      <c r="E2267" s="70" t="s">
        <v>96</v>
      </c>
      <c r="F2267" s="72">
        <v>20340000</v>
      </c>
    </row>
    <row r="2268" spans="1:6" x14ac:dyDescent="0.25">
      <c r="A2268" s="67" t="s">
        <v>2447</v>
      </c>
      <c r="B2268" s="70" t="s">
        <v>2165</v>
      </c>
      <c r="C2268" s="71" t="s">
        <v>2443</v>
      </c>
      <c r="D2268" s="71" t="s">
        <v>21</v>
      </c>
      <c r="E2268" s="70" t="s">
        <v>96</v>
      </c>
      <c r="F2268" s="72">
        <v>16620000</v>
      </c>
    </row>
    <row r="2269" spans="1:6" x14ac:dyDescent="0.25">
      <c r="A2269" s="67" t="s">
        <v>2448</v>
      </c>
      <c r="B2269" s="70" t="s">
        <v>2165</v>
      </c>
      <c r="C2269" s="71" t="s">
        <v>2443</v>
      </c>
      <c r="D2269" s="71" t="s">
        <v>21</v>
      </c>
      <c r="E2269" s="70" t="s">
        <v>96</v>
      </c>
      <c r="F2269" s="72">
        <v>10740000</v>
      </c>
    </row>
    <row r="2270" spans="1:6" x14ac:dyDescent="0.25">
      <c r="A2270" s="67" t="s">
        <v>2449</v>
      </c>
      <c r="B2270" s="70" t="s">
        <v>2165</v>
      </c>
      <c r="C2270" s="71" t="s">
        <v>2443</v>
      </c>
      <c r="D2270" s="71" t="s">
        <v>1006</v>
      </c>
      <c r="E2270" s="70" t="s">
        <v>96</v>
      </c>
      <c r="F2270" s="72">
        <v>13530000</v>
      </c>
    </row>
    <row r="2271" spans="1:6" x14ac:dyDescent="0.25">
      <c r="A2271" s="67" t="s">
        <v>2450</v>
      </c>
      <c r="B2271" s="70" t="s">
        <v>2165</v>
      </c>
      <c r="C2271" s="71" t="s">
        <v>2443</v>
      </c>
      <c r="D2271" s="71" t="s">
        <v>23</v>
      </c>
      <c r="E2271" s="70" t="s">
        <v>96</v>
      </c>
      <c r="F2271" s="72">
        <v>21780000</v>
      </c>
    </row>
    <row r="2272" spans="1:6" x14ac:dyDescent="0.25">
      <c r="A2272" s="67" t="s">
        <v>2451</v>
      </c>
      <c r="B2272" s="70" t="s">
        <v>2165</v>
      </c>
      <c r="C2272" s="71" t="s">
        <v>2443</v>
      </c>
      <c r="D2272" s="71" t="s">
        <v>128</v>
      </c>
      <c r="E2272" s="70" t="s">
        <v>96</v>
      </c>
      <c r="F2272" s="72">
        <v>11730000</v>
      </c>
    </row>
    <row r="2273" spans="1:6" x14ac:dyDescent="0.25">
      <c r="A2273" s="67" t="s">
        <v>2452</v>
      </c>
      <c r="B2273" s="70" t="s">
        <v>2165</v>
      </c>
      <c r="C2273" s="71" t="s">
        <v>2443</v>
      </c>
      <c r="D2273" s="71" t="s">
        <v>230</v>
      </c>
      <c r="E2273" s="70" t="s">
        <v>148</v>
      </c>
      <c r="F2273" s="72">
        <v>24860000</v>
      </c>
    </row>
    <row r="2274" spans="1:6" x14ac:dyDescent="0.25">
      <c r="A2274" s="67" t="s">
        <v>2453</v>
      </c>
      <c r="B2274" s="70" t="s">
        <v>2165</v>
      </c>
      <c r="C2274" s="71" t="s">
        <v>2443</v>
      </c>
      <c r="D2274" s="71" t="s">
        <v>21</v>
      </c>
      <c r="E2274" s="70" t="s">
        <v>109</v>
      </c>
      <c r="F2274" s="72">
        <v>36400000</v>
      </c>
    </row>
    <row r="2275" spans="1:6" x14ac:dyDescent="0.25">
      <c r="A2275" s="67" t="s">
        <v>2454</v>
      </c>
      <c r="B2275" s="70" t="s">
        <v>2165</v>
      </c>
      <c r="C2275" s="71" t="s">
        <v>2443</v>
      </c>
      <c r="D2275" s="71" t="s">
        <v>21</v>
      </c>
      <c r="E2275" s="70" t="s">
        <v>109</v>
      </c>
      <c r="F2275" s="72">
        <v>22050000</v>
      </c>
    </row>
    <row r="2276" spans="1:6" x14ac:dyDescent="0.25">
      <c r="A2276" s="67" t="s">
        <v>2455</v>
      </c>
      <c r="B2276" s="70" t="s">
        <v>2165</v>
      </c>
      <c r="C2276" s="71" t="s">
        <v>2443</v>
      </c>
      <c r="D2276" s="71" t="s">
        <v>21</v>
      </c>
      <c r="E2276" s="70" t="s">
        <v>109</v>
      </c>
      <c r="F2276" s="72">
        <v>25660000</v>
      </c>
    </row>
    <row r="2277" spans="1:6" x14ac:dyDescent="0.25">
      <c r="A2277" s="67" t="s">
        <v>2456</v>
      </c>
      <c r="B2277" s="70" t="s">
        <v>2165</v>
      </c>
      <c r="C2277" s="71" t="s">
        <v>2443</v>
      </c>
      <c r="D2277" s="71" t="s">
        <v>21</v>
      </c>
      <c r="E2277" s="70" t="s">
        <v>109</v>
      </c>
      <c r="F2277" s="72">
        <v>11300000</v>
      </c>
    </row>
    <row r="2278" spans="1:6" x14ac:dyDescent="0.25">
      <c r="A2278" s="67" t="s">
        <v>2457</v>
      </c>
      <c r="B2278" s="70" t="s">
        <v>2165</v>
      </c>
      <c r="C2278" s="71" t="s">
        <v>2443</v>
      </c>
      <c r="D2278" s="71" t="s">
        <v>21</v>
      </c>
      <c r="E2278" s="70" t="s">
        <v>109</v>
      </c>
      <c r="F2278" s="72">
        <v>25680000</v>
      </c>
    </row>
    <row r="2279" spans="1:6" x14ac:dyDescent="0.25">
      <c r="A2279" s="67" t="s">
        <v>2458</v>
      </c>
      <c r="B2279" s="70" t="s">
        <v>2165</v>
      </c>
      <c r="C2279" s="71" t="s">
        <v>2443</v>
      </c>
      <c r="D2279" s="71" t="s">
        <v>18</v>
      </c>
      <c r="E2279" s="70" t="s">
        <v>153</v>
      </c>
      <c r="F2279" s="72">
        <v>28390000</v>
      </c>
    </row>
    <row r="2280" spans="1:6" x14ac:dyDescent="0.25">
      <c r="A2280" s="67" t="s">
        <v>2459</v>
      </c>
      <c r="B2280" s="70" t="s">
        <v>2165</v>
      </c>
      <c r="C2280" s="71" t="s">
        <v>2443</v>
      </c>
      <c r="D2280" s="71" t="s">
        <v>21</v>
      </c>
      <c r="E2280" s="70" t="s">
        <v>116</v>
      </c>
      <c r="F2280" s="72">
        <v>13600000</v>
      </c>
    </row>
    <row r="2281" spans="1:6" x14ac:dyDescent="0.25">
      <c r="A2281" s="67" t="s">
        <v>2460</v>
      </c>
      <c r="B2281" s="70" t="s">
        <v>2165</v>
      </c>
      <c r="C2281" s="71" t="s">
        <v>2443</v>
      </c>
      <c r="D2281" s="71" t="s">
        <v>831</v>
      </c>
      <c r="E2281" s="70" t="s">
        <v>116</v>
      </c>
      <c r="F2281" s="72">
        <v>12510000</v>
      </c>
    </row>
    <row r="2282" spans="1:6" x14ac:dyDescent="0.25">
      <c r="A2282" s="67" t="s">
        <v>2461</v>
      </c>
      <c r="B2282" s="70" t="s">
        <v>2165</v>
      </c>
      <c r="C2282" s="71" t="s">
        <v>2443</v>
      </c>
      <c r="D2282" s="71" t="s">
        <v>13</v>
      </c>
      <c r="E2282" s="70" t="s">
        <v>122</v>
      </c>
      <c r="F2282" s="72">
        <v>12020000</v>
      </c>
    </row>
    <row r="2283" spans="1:6" x14ac:dyDescent="0.25">
      <c r="A2283" s="67" t="s">
        <v>2462</v>
      </c>
      <c r="B2283" s="70" t="s">
        <v>2165</v>
      </c>
      <c r="C2283" s="71" t="s">
        <v>2443</v>
      </c>
      <c r="D2283" s="71" t="s">
        <v>423</v>
      </c>
      <c r="E2283" s="70" t="s">
        <v>122</v>
      </c>
      <c r="F2283" s="72">
        <v>20840000</v>
      </c>
    </row>
    <row r="2284" spans="1:6" x14ac:dyDescent="0.25">
      <c r="A2284" s="67" t="s">
        <v>2463</v>
      </c>
      <c r="B2284" s="70" t="s">
        <v>2165</v>
      </c>
      <c r="C2284" s="71" t="s">
        <v>2443</v>
      </c>
      <c r="D2284" s="71" t="s">
        <v>111</v>
      </c>
      <c r="E2284" s="70" t="s">
        <v>122</v>
      </c>
      <c r="F2284" s="72">
        <v>23370000</v>
      </c>
    </row>
    <row r="2285" spans="1:6" x14ac:dyDescent="0.25">
      <c r="A2285" s="67" t="s">
        <v>2464</v>
      </c>
      <c r="B2285" s="70" t="s">
        <v>2165</v>
      </c>
      <c r="C2285" s="71" t="s">
        <v>2443</v>
      </c>
      <c r="D2285" s="71" t="s">
        <v>21</v>
      </c>
      <c r="E2285" s="70" t="s">
        <v>122</v>
      </c>
      <c r="F2285" s="72">
        <v>3840000</v>
      </c>
    </row>
    <row r="2286" spans="1:6" x14ac:dyDescent="0.25">
      <c r="A2286" s="67" t="s">
        <v>2465</v>
      </c>
      <c r="B2286" s="70" t="s">
        <v>2165</v>
      </c>
      <c r="C2286" s="71" t="s">
        <v>2443</v>
      </c>
      <c r="D2286" s="71" t="s">
        <v>21</v>
      </c>
      <c r="E2286" s="70" t="s">
        <v>122</v>
      </c>
      <c r="F2286" s="72">
        <v>27180000</v>
      </c>
    </row>
    <row r="2287" spans="1:6" x14ac:dyDescent="0.25">
      <c r="A2287" s="67" t="s">
        <v>2466</v>
      </c>
      <c r="B2287" s="70" t="s">
        <v>2165</v>
      </c>
      <c r="C2287" s="71" t="s">
        <v>2443</v>
      </c>
      <c r="D2287" s="71" t="s">
        <v>21</v>
      </c>
      <c r="E2287" s="70" t="s">
        <v>122</v>
      </c>
      <c r="F2287" s="72">
        <v>11170000</v>
      </c>
    </row>
    <row r="2288" spans="1:6" x14ac:dyDescent="0.25">
      <c r="A2288" s="67" t="s">
        <v>2467</v>
      </c>
      <c r="B2288" s="70" t="s">
        <v>2165</v>
      </c>
      <c r="C2288" s="71" t="s">
        <v>2443</v>
      </c>
      <c r="D2288" s="71" t="s">
        <v>21</v>
      </c>
      <c r="E2288" s="70" t="s">
        <v>122</v>
      </c>
      <c r="F2288" s="72">
        <v>25950000</v>
      </c>
    </row>
    <row r="2289" spans="1:6" x14ac:dyDescent="0.25">
      <c r="A2289" s="67" t="s">
        <v>2468</v>
      </c>
      <c r="B2289" s="70" t="s">
        <v>2165</v>
      </c>
      <c r="C2289" s="71" t="s">
        <v>2443</v>
      </c>
      <c r="D2289" s="71" t="s">
        <v>21</v>
      </c>
      <c r="E2289" s="70" t="s">
        <v>129</v>
      </c>
      <c r="F2289" s="72">
        <v>18290000</v>
      </c>
    </row>
    <row r="2290" spans="1:6" x14ac:dyDescent="0.25">
      <c r="A2290" s="67" t="s">
        <v>2469</v>
      </c>
      <c r="B2290" s="70" t="s">
        <v>2165</v>
      </c>
      <c r="C2290" s="71" t="s">
        <v>2443</v>
      </c>
      <c r="D2290" s="71" t="s">
        <v>99</v>
      </c>
      <c r="E2290" s="70" t="s">
        <v>131</v>
      </c>
      <c r="F2290" s="72">
        <v>33390000</v>
      </c>
    </row>
    <row r="2291" spans="1:6" x14ac:dyDescent="0.25">
      <c r="A2291" s="67" t="s">
        <v>2470</v>
      </c>
      <c r="B2291" s="70" t="s">
        <v>2165</v>
      </c>
      <c r="C2291" s="71" t="s">
        <v>2443</v>
      </c>
      <c r="D2291" s="71" t="s">
        <v>21</v>
      </c>
      <c r="E2291" s="70" t="s">
        <v>131</v>
      </c>
      <c r="F2291" s="72">
        <v>25830000</v>
      </c>
    </row>
    <row r="2292" spans="1:6" x14ac:dyDescent="0.25">
      <c r="A2292" s="67" t="s">
        <v>2471</v>
      </c>
      <c r="B2292" s="70" t="s">
        <v>2165</v>
      </c>
      <c r="C2292" s="71" t="s">
        <v>2443</v>
      </c>
      <c r="D2292" s="71" t="s">
        <v>21</v>
      </c>
      <c r="E2292" s="70" t="s">
        <v>131</v>
      </c>
      <c r="F2292" s="72">
        <v>27250000</v>
      </c>
    </row>
    <row r="2293" spans="1:6" x14ac:dyDescent="0.25">
      <c r="A2293" s="67" t="s">
        <v>2472</v>
      </c>
      <c r="B2293" s="70" t="s">
        <v>2165</v>
      </c>
      <c r="C2293" s="71" t="s">
        <v>2443</v>
      </c>
      <c r="D2293" s="71" t="s">
        <v>27</v>
      </c>
      <c r="E2293" s="70" t="s">
        <v>131</v>
      </c>
      <c r="F2293" s="72">
        <v>29030000</v>
      </c>
    </row>
    <row r="2294" spans="1:6" x14ac:dyDescent="0.25">
      <c r="A2294" s="67" t="s">
        <v>2473</v>
      </c>
      <c r="B2294" s="70" t="s">
        <v>2165</v>
      </c>
      <c r="C2294" s="71" t="s">
        <v>2474</v>
      </c>
      <c r="D2294" s="71" t="s">
        <v>324</v>
      </c>
      <c r="E2294" s="70" t="s">
        <v>96</v>
      </c>
      <c r="F2294" s="72">
        <v>16940000</v>
      </c>
    </row>
    <row r="2295" spans="1:6" x14ac:dyDescent="0.25">
      <c r="A2295" s="67" t="s">
        <v>2475</v>
      </c>
      <c r="B2295" s="70" t="s">
        <v>2165</v>
      </c>
      <c r="C2295" s="71" t="s">
        <v>2474</v>
      </c>
      <c r="D2295" s="71" t="s">
        <v>423</v>
      </c>
      <c r="E2295" s="70" t="s">
        <v>96</v>
      </c>
      <c r="F2295" s="72">
        <v>7760000</v>
      </c>
    </row>
    <row r="2296" spans="1:6" x14ac:dyDescent="0.25">
      <c r="A2296" s="67" t="s">
        <v>2476</v>
      </c>
      <c r="B2296" s="70" t="s">
        <v>2165</v>
      </c>
      <c r="C2296" s="71" t="s">
        <v>2474</v>
      </c>
      <c r="D2296" s="71" t="s">
        <v>111</v>
      </c>
      <c r="E2296" s="70" t="s">
        <v>96</v>
      </c>
      <c r="F2296" s="72">
        <v>9440000</v>
      </c>
    </row>
    <row r="2297" spans="1:6" x14ac:dyDescent="0.25">
      <c r="A2297" s="67" t="s">
        <v>2477</v>
      </c>
      <c r="B2297" s="70" t="s">
        <v>2165</v>
      </c>
      <c r="C2297" s="71" t="s">
        <v>2474</v>
      </c>
      <c r="D2297" s="71" t="s">
        <v>21</v>
      </c>
      <c r="E2297" s="70" t="s">
        <v>96</v>
      </c>
      <c r="F2297" s="72">
        <v>7630000</v>
      </c>
    </row>
    <row r="2298" spans="1:6" x14ac:dyDescent="0.25">
      <c r="A2298" s="67" t="s">
        <v>2478</v>
      </c>
      <c r="B2298" s="70" t="s">
        <v>2165</v>
      </c>
      <c r="C2298" s="71" t="s">
        <v>2474</v>
      </c>
      <c r="D2298" s="71" t="s">
        <v>21</v>
      </c>
      <c r="E2298" s="70" t="s">
        <v>96</v>
      </c>
      <c r="F2298" s="72">
        <v>20690000</v>
      </c>
    </row>
    <row r="2299" spans="1:6" x14ac:dyDescent="0.25">
      <c r="A2299" s="67" t="s">
        <v>2479</v>
      </c>
      <c r="B2299" s="70" t="s">
        <v>2165</v>
      </c>
      <c r="C2299" s="71" t="s">
        <v>2474</v>
      </c>
      <c r="D2299" s="71" t="s">
        <v>21</v>
      </c>
      <c r="E2299" s="70" t="s">
        <v>96</v>
      </c>
      <c r="F2299" s="72">
        <v>16620000</v>
      </c>
    </row>
    <row r="2300" spans="1:6" x14ac:dyDescent="0.25">
      <c r="A2300" s="67" t="s">
        <v>2480</v>
      </c>
      <c r="B2300" s="70" t="s">
        <v>2165</v>
      </c>
      <c r="C2300" s="71" t="s">
        <v>2474</v>
      </c>
      <c r="D2300" s="71" t="s">
        <v>21</v>
      </c>
      <c r="E2300" s="70" t="s">
        <v>96</v>
      </c>
      <c r="F2300" s="72">
        <v>18470000</v>
      </c>
    </row>
    <row r="2301" spans="1:6" x14ac:dyDescent="0.25">
      <c r="A2301" s="67" t="s">
        <v>1878</v>
      </c>
      <c r="B2301" s="70" t="s">
        <v>2165</v>
      </c>
      <c r="C2301" s="71" t="s">
        <v>2474</v>
      </c>
      <c r="D2301" s="71" t="s">
        <v>128</v>
      </c>
      <c r="E2301" s="70" t="s">
        <v>96</v>
      </c>
      <c r="F2301" s="72">
        <v>6930000</v>
      </c>
    </row>
    <row r="2302" spans="1:6" x14ac:dyDescent="0.25">
      <c r="A2302" s="67" t="s">
        <v>2481</v>
      </c>
      <c r="B2302" s="70" t="s">
        <v>2165</v>
      </c>
      <c r="C2302" s="71" t="s">
        <v>2474</v>
      </c>
      <c r="D2302" s="71" t="s">
        <v>21</v>
      </c>
      <c r="E2302" s="70" t="s">
        <v>148</v>
      </c>
      <c r="F2302" s="72">
        <v>17110000</v>
      </c>
    </row>
    <row r="2303" spans="1:6" x14ac:dyDescent="0.25">
      <c r="A2303" s="67" t="s">
        <v>2482</v>
      </c>
      <c r="B2303" s="70" t="s">
        <v>2165</v>
      </c>
      <c r="C2303" s="71" t="s">
        <v>2474</v>
      </c>
      <c r="D2303" s="71" t="s">
        <v>21</v>
      </c>
      <c r="E2303" s="70" t="s">
        <v>213</v>
      </c>
      <c r="F2303" s="72">
        <v>14110000</v>
      </c>
    </row>
    <row r="2304" spans="1:6" x14ac:dyDescent="0.25">
      <c r="A2304" s="67" t="s">
        <v>2483</v>
      </c>
      <c r="B2304" s="70" t="s">
        <v>2165</v>
      </c>
      <c r="C2304" s="71" t="s">
        <v>2474</v>
      </c>
      <c r="D2304" s="71" t="s">
        <v>14</v>
      </c>
      <c r="E2304" s="70" t="s">
        <v>109</v>
      </c>
      <c r="F2304" s="72">
        <v>28860000</v>
      </c>
    </row>
    <row r="2305" spans="1:6" x14ac:dyDescent="0.25">
      <c r="A2305" s="67" t="s">
        <v>2484</v>
      </c>
      <c r="B2305" s="70" t="s">
        <v>2165</v>
      </c>
      <c r="C2305" s="71" t="s">
        <v>2474</v>
      </c>
      <c r="D2305" s="71" t="s">
        <v>21</v>
      </c>
      <c r="E2305" s="70" t="s">
        <v>109</v>
      </c>
      <c r="F2305" s="72">
        <v>4570000</v>
      </c>
    </row>
    <row r="2306" spans="1:6" x14ac:dyDescent="0.25">
      <c r="A2306" s="67" t="s">
        <v>2485</v>
      </c>
      <c r="B2306" s="70" t="s">
        <v>2165</v>
      </c>
      <c r="C2306" s="71" t="s">
        <v>2474</v>
      </c>
      <c r="D2306" s="71" t="s">
        <v>21</v>
      </c>
      <c r="E2306" s="70" t="s">
        <v>109</v>
      </c>
      <c r="F2306" s="72">
        <v>27890000</v>
      </c>
    </row>
    <row r="2307" spans="1:6" x14ac:dyDescent="0.25">
      <c r="A2307" s="67" t="s">
        <v>2486</v>
      </c>
      <c r="B2307" s="70" t="s">
        <v>2165</v>
      </c>
      <c r="C2307" s="71" t="s">
        <v>2474</v>
      </c>
      <c r="D2307" s="71" t="s">
        <v>324</v>
      </c>
      <c r="E2307" s="70" t="s">
        <v>153</v>
      </c>
      <c r="F2307" s="72">
        <v>28220000</v>
      </c>
    </row>
    <row r="2308" spans="1:6" x14ac:dyDescent="0.25">
      <c r="A2308" s="67" t="s">
        <v>2487</v>
      </c>
      <c r="B2308" s="70" t="s">
        <v>2165</v>
      </c>
      <c r="C2308" s="71" t="s">
        <v>2474</v>
      </c>
      <c r="D2308" s="71" t="s">
        <v>20</v>
      </c>
      <c r="E2308" s="70" t="s">
        <v>153</v>
      </c>
      <c r="F2308" s="72">
        <v>19130000</v>
      </c>
    </row>
    <row r="2309" spans="1:6" x14ac:dyDescent="0.25">
      <c r="A2309" s="67" t="s">
        <v>2488</v>
      </c>
      <c r="B2309" s="70" t="s">
        <v>2165</v>
      </c>
      <c r="C2309" s="71" t="s">
        <v>2474</v>
      </c>
      <c r="D2309" s="71" t="s">
        <v>21</v>
      </c>
      <c r="E2309" s="70" t="s">
        <v>153</v>
      </c>
      <c r="F2309" s="72">
        <v>20870000</v>
      </c>
    </row>
    <row r="2310" spans="1:6" x14ac:dyDescent="0.25">
      <c r="A2310" s="67" t="s">
        <v>2489</v>
      </c>
      <c r="B2310" s="70" t="s">
        <v>2165</v>
      </c>
      <c r="C2310" s="71" t="s">
        <v>2474</v>
      </c>
      <c r="D2310" s="71" t="s">
        <v>21</v>
      </c>
      <c r="E2310" s="70" t="s">
        <v>153</v>
      </c>
      <c r="F2310" s="72">
        <v>16030000</v>
      </c>
    </row>
    <row r="2311" spans="1:6" x14ac:dyDescent="0.25">
      <c r="A2311" s="67" t="s">
        <v>2490</v>
      </c>
      <c r="B2311" s="70" t="s">
        <v>2165</v>
      </c>
      <c r="C2311" s="71" t="s">
        <v>2474</v>
      </c>
      <c r="D2311" s="71" t="s">
        <v>21</v>
      </c>
      <c r="E2311" s="70" t="s">
        <v>153</v>
      </c>
      <c r="F2311" s="72">
        <v>27800000</v>
      </c>
    </row>
    <row r="2312" spans="1:6" x14ac:dyDescent="0.25">
      <c r="A2312" s="67" t="s">
        <v>2491</v>
      </c>
      <c r="B2312" s="70" t="s">
        <v>2165</v>
      </c>
      <c r="C2312" s="71" t="s">
        <v>2474</v>
      </c>
      <c r="D2312" s="71" t="s">
        <v>21</v>
      </c>
      <c r="E2312" s="70" t="s">
        <v>116</v>
      </c>
      <c r="F2312" s="72">
        <v>17810000</v>
      </c>
    </row>
    <row r="2313" spans="1:6" x14ac:dyDescent="0.25">
      <c r="A2313" s="67" t="s">
        <v>2492</v>
      </c>
      <c r="B2313" s="70" t="s">
        <v>2165</v>
      </c>
      <c r="C2313" s="71" t="s">
        <v>2474</v>
      </c>
      <c r="D2313" s="71" t="s">
        <v>21</v>
      </c>
      <c r="E2313" s="70" t="s">
        <v>116</v>
      </c>
      <c r="F2313" s="72">
        <v>6130000</v>
      </c>
    </row>
    <row r="2314" spans="1:6" x14ac:dyDescent="0.25">
      <c r="A2314" s="67" t="s">
        <v>2493</v>
      </c>
      <c r="B2314" s="70" t="s">
        <v>2165</v>
      </c>
      <c r="C2314" s="71" t="s">
        <v>2474</v>
      </c>
      <c r="D2314" s="71" t="s">
        <v>21</v>
      </c>
      <c r="E2314" s="70" t="s">
        <v>116</v>
      </c>
      <c r="F2314" s="72">
        <v>22520000</v>
      </c>
    </row>
    <row r="2315" spans="1:6" x14ac:dyDescent="0.25">
      <c r="A2315" s="67" t="s">
        <v>2494</v>
      </c>
      <c r="B2315" s="70" t="s">
        <v>2165</v>
      </c>
      <c r="C2315" s="71" t="s">
        <v>2474</v>
      </c>
      <c r="D2315" s="71" t="s">
        <v>367</v>
      </c>
      <c r="E2315" s="70" t="s">
        <v>122</v>
      </c>
      <c r="F2315" s="72">
        <v>16490000</v>
      </c>
    </row>
    <row r="2316" spans="1:6" x14ac:dyDescent="0.25">
      <c r="A2316" s="67" t="s">
        <v>1685</v>
      </c>
      <c r="B2316" s="70" t="s">
        <v>2165</v>
      </c>
      <c r="C2316" s="71" t="s">
        <v>2474</v>
      </c>
      <c r="D2316" s="71" t="s">
        <v>82</v>
      </c>
      <c r="E2316" s="70" t="s">
        <v>122</v>
      </c>
      <c r="F2316" s="72">
        <v>11220000</v>
      </c>
    </row>
    <row r="2317" spans="1:6" x14ac:dyDescent="0.25">
      <c r="A2317" s="67" t="s">
        <v>2238</v>
      </c>
      <c r="B2317" s="70" t="s">
        <v>2165</v>
      </c>
      <c r="C2317" s="71" t="s">
        <v>2474</v>
      </c>
      <c r="D2317" s="71" t="s">
        <v>133</v>
      </c>
      <c r="E2317" s="70" t="s">
        <v>122</v>
      </c>
      <c r="F2317" s="72">
        <v>24650000</v>
      </c>
    </row>
    <row r="2318" spans="1:6" x14ac:dyDescent="0.25">
      <c r="A2318" s="67" t="s">
        <v>2495</v>
      </c>
      <c r="B2318" s="70" t="s">
        <v>2165</v>
      </c>
      <c r="C2318" s="71" t="s">
        <v>2474</v>
      </c>
      <c r="D2318" s="71" t="s">
        <v>19</v>
      </c>
      <c r="E2318" s="70" t="s">
        <v>122</v>
      </c>
      <c r="F2318" s="72">
        <v>14910000</v>
      </c>
    </row>
    <row r="2319" spans="1:6" x14ac:dyDescent="0.25">
      <c r="A2319" s="67" t="s">
        <v>2496</v>
      </c>
      <c r="B2319" s="70" t="s">
        <v>2165</v>
      </c>
      <c r="C2319" s="71" t="s">
        <v>2474</v>
      </c>
      <c r="D2319" s="71" t="s">
        <v>21</v>
      </c>
      <c r="E2319" s="70" t="s">
        <v>122</v>
      </c>
      <c r="F2319" s="72">
        <v>13890000</v>
      </c>
    </row>
    <row r="2320" spans="1:6" x14ac:dyDescent="0.25">
      <c r="A2320" s="67" t="s">
        <v>2497</v>
      </c>
      <c r="B2320" s="70" t="s">
        <v>2165</v>
      </c>
      <c r="C2320" s="71" t="s">
        <v>2474</v>
      </c>
      <c r="D2320" s="71" t="s">
        <v>86</v>
      </c>
      <c r="E2320" s="70" t="s">
        <v>122</v>
      </c>
      <c r="F2320" s="72">
        <v>10900000</v>
      </c>
    </row>
    <row r="2321" spans="1:6" x14ac:dyDescent="0.25">
      <c r="A2321" s="67" t="s">
        <v>2498</v>
      </c>
      <c r="B2321" s="70" t="s">
        <v>2165</v>
      </c>
      <c r="C2321" s="71" t="s">
        <v>2474</v>
      </c>
      <c r="D2321" s="71" t="s">
        <v>21</v>
      </c>
      <c r="E2321" s="70" t="s">
        <v>131</v>
      </c>
      <c r="F2321" s="72">
        <v>1780000</v>
      </c>
    </row>
    <row r="2322" spans="1:6" x14ac:dyDescent="0.25">
      <c r="A2322" s="67" t="s">
        <v>2499</v>
      </c>
      <c r="B2322" s="70" t="s">
        <v>2165</v>
      </c>
      <c r="C2322" s="71" t="s">
        <v>2474</v>
      </c>
      <c r="D2322" s="71" t="s">
        <v>21</v>
      </c>
      <c r="E2322" s="70" t="s">
        <v>131</v>
      </c>
      <c r="F2322" s="72">
        <v>12150000</v>
      </c>
    </row>
    <row r="2323" spans="1:6" x14ac:dyDescent="0.25">
      <c r="A2323" s="67" t="s">
        <v>2500</v>
      </c>
      <c r="B2323" s="70" t="s">
        <v>2165</v>
      </c>
      <c r="C2323" s="71" t="s">
        <v>2474</v>
      </c>
      <c r="D2323" s="71" t="s">
        <v>21</v>
      </c>
      <c r="E2323" s="70" t="s">
        <v>131</v>
      </c>
      <c r="F2323" s="72">
        <v>31070000</v>
      </c>
    </row>
    <row r="2324" spans="1:6" x14ac:dyDescent="0.25">
      <c r="A2324" s="67" t="s">
        <v>2501</v>
      </c>
      <c r="B2324" s="70" t="s">
        <v>2165</v>
      </c>
      <c r="C2324" s="71" t="s">
        <v>2502</v>
      </c>
      <c r="D2324" s="71" t="s">
        <v>13</v>
      </c>
      <c r="E2324" s="70" t="s">
        <v>96</v>
      </c>
      <c r="F2324" s="72">
        <v>13130000</v>
      </c>
    </row>
    <row r="2325" spans="1:6" x14ac:dyDescent="0.25">
      <c r="A2325" s="67" t="s">
        <v>2503</v>
      </c>
      <c r="B2325" s="70" t="s">
        <v>2165</v>
      </c>
      <c r="C2325" s="71" t="s">
        <v>2502</v>
      </c>
      <c r="D2325" s="71" t="s">
        <v>18</v>
      </c>
      <c r="E2325" s="70" t="s">
        <v>96</v>
      </c>
      <c r="F2325" s="72">
        <v>7790000</v>
      </c>
    </row>
    <row r="2326" spans="1:6" x14ac:dyDescent="0.25">
      <c r="A2326" s="67" t="s">
        <v>2504</v>
      </c>
      <c r="B2326" s="70" t="s">
        <v>2165</v>
      </c>
      <c r="C2326" s="71" t="s">
        <v>2502</v>
      </c>
      <c r="D2326" s="71" t="s">
        <v>133</v>
      </c>
      <c r="E2326" s="70" t="s">
        <v>96</v>
      </c>
      <c r="F2326" s="72">
        <v>8260000</v>
      </c>
    </row>
    <row r="2327" spans="1:6" x14ac:dyDescent="0.25">
      <c r="A2327" s="67" t="s">
        <v>2505</v>
      </c>
      <c r="B2327" s="70" t="s">
        <v>2165</v>
      </c>
      <c r="C2327" s="71" t="s">
        <v>2502</v>
      </c>
      <c r="D2327" s="71" t="s">
        <v>21</v>
      </c>
      <c r="E2327" s="70" t="s">
        <v>96</v>
      </c>
      <c r="F2327" s="72">
        <v>21250000</v>
      </c>
    </row>
    <row r="2328" spans="1:6" x14ac:dyDescent="0.25">
      <c r="A2328" s="67" t="s">
        <v>2506</v>
      </c>
      <c r="B2328" s="70" t="s">
        <v>2165</v>
      </c>
      <c r="C2328" s="71" t="s">
        <v>2502</v>
      </c>
      <c r="D2328" s="71" t="s">
        <v>21</v>
      </c>
      <c r="E2328" s="70" t="s">
        <v>96</v>
      </c>
      <c r="F2328" s="72">
        <v>14050000</v>
      </c>
    </row>
    <row r="2329" spans="1:6" x14ac:dyDescent="0.25">
      <c r="A2329" s="67" t="s">
        <v>2507</v>
      </c>
      <c r="B2329" s="70" t="s">
        <v>2165</v>
      </c>
      <c r="C2329" s="71" t="s">
        <v>2502</v>
      </c>
      <c r="D2329" s="71" t="s">
        <v>21</v>
      </c>
      <c r="E2329" s="70" t="s">
        <v>96</v>
      </c>
      <c r="F2329" s="72">
        <v>20820000</v>
      </c>
    </row>
    <row r="2330" spans="1:6" x14ac:dyDescent="0.25">
      <c r="A2330" s="67" t="s">
        <v>2508</v>
      </c>
      <c r="B2330" s="70" t="s">
        <v>2165</v>
      </c>
      <c r="C2330" s="71" t="s">
        <v>2502</v>
      </c>
      <c r="D2330" s="71" t="s">
        <v>21</v>
      </c>
      <c r="E2330" s="70" t="s">
        <v>96</v>
      </c>
      <c r="F2330" s="72">
        <v>11750000</v>
      </c>
    </row>
    <row r="2331" spans="1:6" x14ac:dyDescent="0.25">
      <c r="A2331" s="67" t="s">
        <v>2509</v>
      </c>
      <c r="B2331" s="70" t="s">
        <v>2165</v>
      </c>
      <c r="C2331" s="71" t="s">
        <v>2502</v>
      </c>
      <c r="D2331" s="71" t="s">
        <v>577</v>
      </c>
      <c r="E2331" s="70" t="s">
        <v>109</v>
      </c>
      <c r="F2331" s="72">
        <v>25020000</v>
      </c>
    </row>
    <row r="2332" spans="1:6" x14ac:dyDescent="0.25">
      <c r="A2332" s="67" t="s">
        <v>2510</v>
      </c>
      <c r="B2332" s="70" t="s">
        <v>2165</v>
      </c>
      <c r="C2332" s="71" t="s">
        <v>2502</v>
      </c>
      <c r="D2332" s="71" t="s">
        <v>577</v>
      </c>
      <c r="E2332" s="70" t="s">
        <v>109</v>
      </c>
      <c r="F2332" s="72">
        <v>27810000</v>
      </c>
    </row>
    <row r="2333" spans="1:6" x14ac:dyDescent="0.25">
      <c r="A2333" s="67" t="s">
        <v>2511</v>
      </c>
      <c r="B2333" s="70" t="s">
        <v>2165</v>
      </c>
      <c r="C2333" s="71" t="s">
        <v>2502</v>
      </c>
      <c r="D2333" s="71" t="s">
        <v>10</v>
      </c>
      <c r="E2333" s="70" t="s">
        <v>109</v>
      </c>
      <c r="F2333" s="72">
        <v>22970000</v>
      </c>
    </row>
    <row r="2334" spans="1:6" x14ac:dyDescent="0.25">
      <c r="A2334" s="67" t="s">
        <v>1197</v>
      </c>
      <c r="B2334" s="70" t="s">
        <v>2165</v>
      </c>
      <c r="C2334" s="71" t="s">
        <v>2502</v>
      </c>
      <c r="D2334" s="71" t="s">
        <v>1198</v>
      </c>
      <c r="E2334" s="70" t="s">
        <v>109</v>
      </c>
      <c r="F2334" s="72">
        <v>26810000</v>
      </c>
    </row>
    <row r="2335" spans="1:6" x14ac:dyDescent="0.25">
      <c r="A2335" s="67" t="s">
        <v>2512</v>
      </c>
      <c r="B2335" s="70" t="s">
        <v>2165</v>
      </c>
      <c r="C2335" s="71" t="s">
        <v>2502</v>
      </c>
      <c r="D2335" s="71" t="s">
        <v>99</v>
      </c>
      <c r="E2335" s="70" t="s">
        <v>109</v>
      </c>
      <c r="F2335" s="72">
        <v>26950000</v>
      </c>
    </row>
    <row r="2336" spans="1:6" x14ac:dyDescent="0.25">
      <c r="A2336" s="67" t="s">
        <v>110</v>
      </c>
      <c r="B2336" s="70" t="s">
        <v>2165</v>
      </c>
      <c r="C2336" s="71" t="s">
        <v>2502</v>
      </c>
      <c r="D2336" s="71" t="s">
        <v>111</v>
      </c>
      <c r="E2336" s="70" t="s">
        <v>109</v>
      </c>
      <c r="F2336" s="72">
        <v>28900000</v>
      </c>
    </row>
    <row r="2337" spans="1:6" x14ac:dyDescent="0.25">
      <c r="A2337" s="67" t="s">
        <v>2513</v>
      </c>
      <c r="B2337" s="70" t="s">
        <v>2165</v>
      </c>
      <c r="C2337" s="71" t="s">
        <v>2502</v>
      </c>
      <c r="D2337" s="71" t="s">
        <v>21</v>
      </c>
      <c r="E2337" s="70" t="s">
        <v>109</v>
      </c>
      <c r="F2337" s="72">
        <v>10540000</v>
      </c>
    </row>
    <row r="2338" spans="1:6" x14ac:dyDescent="0.25">
      <c r="A2338" s="67" t="s">
        <v>2490</v>
      </c>
      <c r="B2338" s="70" t="s">
        <v>2165</v>
      </c>
      <c r="C2338" s="71" t="s">
        <v>2502</v>
      </c>
      <c r="D2338" s="71" t="s">
        <v>21</v>
      </c>
      <c r="E2338" s="70" t="s">
        <v>109</v>
      </c>
      <c r="F2338" s="72">
        <v>28600000</v>
      </c>
    </row>
    <row r="2339" spans="1:6" x14ac:dyDescent="0.25">
      <c r="A2339" s="67" t="s">
        <v>1002</v>
      </c>
      <c r="B2339" s="70" t="s">
        <v>2165</v>
      </c>
      <c r="C2339" s="71" t="s">
        <v>2502</v>
      </c>
      <c r="D2339" s="71" t="s">
        <v>18</v>
      </c>
      <c r="E2339" s="70" t="s">
        <v>153</v>
      </c>
      <c r="F2339" s="72">
        <v>20110000</v>
      </c>
    </row>
    <row r="2340" spans="1:6" x14ac:dyDescent="0.25">
      <c r="A2340" s="67" t="s">
        <v>2367</v>
      </c>
      <c r="B2340" s="70" t="s">
        <v>2165</v>
      </c>
      <c r="C2340" s="71" t="s">
        <v>2502</v>
      </c>
      <c r="D2340" s="71" t="s">
        <v>21</v>
      </c>
      <c r="E2340" s="70" t="s">
        <v>153</v>
      </c>
      <c r="F2340" s="72">
        <v>20150000</v>
      </c>
    </row>
    <row r="2341" spans="1:6" x14ac:dyDescent="0.25">
      <c r="A2341" s="67" t="s">
        <v>2514</v>
      </c>
      <c r="B2341" s="70" t="s">
        <v>2165</v>
      </c>
      <c r="C2341" s="71" t="s">
        <v>2502</v>
      </c>
      <c r="D2341" s="71" t="s">
        <v>21</v>
      </c>
      <c r="E2341" s="70" t="s">
        <v>153</v>
      </c>
      <c r="F2341" s="72">
        <v>25820000</v>
      </c>
    </row>
    <row r="2342" spans="1:6" x14ac:dyDescent="0.25">
      <c r="A2342" s="67" t="s">
        <v>2515</v>
      </c>
      <c r="B2342" s="70" t="s">
        <v>2165</v>
      </c>
      <c r="C2342" s="71" t="s">
        <v>2502</v>
      </c>
      <c r="D2342" s="71" t="s">
        <v>577</v>
      </c>
      <c r="E2342" s="70" t="s">
        <v>116</v>
      </c>
      <c r="F2342" s="72">
        <v>16050000</v>
      </c>
    </row>
    <row r="2343" spans="1:6" x14ac:dyDescent="0.25">
      <c r="A2343" s="67" t="s">
        <v>2516</v>
      </c>
      <c r="B2343" s="70" t="s">
        <v>2165</v>
      </c>
      <c r="C2343" s="71" t="s">
        <v>2502</v>
      </c>
      <c r="D2343" s="71" t="s">
        <v>16</v>
      </c>
      <c r="E2343" s="70" t="s">
        <v>116</v>
      </c>
      <c r="F2343" s="72">
        <v>11550000</v>
      </c>
    </row>
    <row r="2344" spans="1:6" x14ac:dyDescent="0.25">
      <c r="A2344" s="67" t="s">
        <v>2517</v>
      </c>
      <c r="B2344" s="70" t="s">
        <v>2165</v>
      </c>
      <c r="C2344" s="71" t="s">
        <v>2502</v>
      </c>
      <c r="D2344" s="71" t="s">
        <v>99</v>
      </c>
      <c r="E2344" s="70" t="s">
        <v>122</v>
      </c>
      <c r="F2344" s="72">
        <v>30000000</v>
      </c>
    </row>
    <row r="2345" spans="1:6" x14ac:dyDescent="0.25">
      <c r="A2345" s="67" t="s">
        <v>2518</v>
      </c>
      <c r="B2345" s="70" t="s">
        <v>2165</v>
      </c>
      <c r="C2345" s="71" t="s">
        <v>2502</v>
      </c>
      <c r="D2345" s="71" t="s">
        <v>133</v>
      </c>
      <c r="E2345" s="70" t="s">
        <v>122</v>
      </c>
      <c r="F2345" s="72">
        <v>18040000</v>
      </c>
    </row>
    <row r="2346" spans="1:6" x14ac:dyDescent="0.25">
      <c r="A2346" s="67" t="s">
        <v>2519</v>
      </c>
      <c r="B2346" s="70" t="s">
        <v>2165</v>
      </c>
      <c r="C2346" s="71" t="s">
        <v>2502</v>
      </c>
      <c r="D2346" s="71" t="s">
        <v>21</v>
      </c>
      <c r="E2346" s="70" t="s">
        <v>122</v>
      </c>
      <c r="F2346" s="72">
        <v>22300000</v>
      </c>
    </row>
    <row r="2347" spans="1:6" x14ac:dyDescent="0.25">
      <c r="A2347" s="67" t="s">
        <v>2520</v>
      </c>
      <c r="B2347" s="70" t="s">
        <v>2165</v>
      </c>
      <c r="C2347" s="71" t="s">
        <v>2502</v>
      </c>
      <c r="D2347" s="71" t="s">
        <v>230</v>
      </c>
      <c r="E2347" s="70" t="s">
        <v>129</v>
      </c>
      <c r="F2347" s="72">
        <v>21790000</v>
      </c>
    </row>
    <row r="2348" spans="1:6" x14ac:dyDescent="0.25">
      <c r="A2348" s="67" t="s">
        <v>2521</v>
      </c>
      <c r="B2348" s="70" t="s">
        <v>2165</v>
      </c>
      <c r="C2348" s="71" t="s">
        <v>2502</v>
      </c>
      <c r="D2348" s="71" t="s">
        <v>99</v>
      </c>
      <c r="E2348" s="70" t="s">
        <v>131</v>
      </c>
      <c r="F2348" s="72">
        <v>20360000</v>
      </c>
    </row>
    <row r="2349" spans="1:6" x14ac:dyDescent="0.25">
      <c r="A2349" s="67" t="s">
        <v>2522</v>
      </c>
      <c r="B2349" s="70" t="s">
        <v>2165</v>
      </c>
      <c r="C2349" s="71" t="s">
        <v>2502</v>
      </c>
      <c r="D2349" s="71" t="s">
        <v>21</v>
      </c>
      <c r="E2349" s="70" t="s">
        <v>131</v>
      </c>
      <c r="F2349" s="72">
        <v>20070000</v>
      </c>
    </row>
    <row r="2350" spans="1:6" x14ac:dyDescent="0.25">
      <c r="A2350" s="67" t="s">
        <v>2523</v>
      </c>
      <c r="B2350" s="70" t="s">
        <v>2165</v>
      </c>
      <c r="C2350" s="71" t="s">
        <v>2524</v>
      </c>
      <c r="D2350" s="71" t="s">
        <v>99</v>
      </c>
      <c r="E2350" s="70" t="s">
        <v>96</v>
      </c>
      <c r="F2350" s="72">
        <v>10440000</v>
      </c>
    </row>
    <row r="2351" spans="1:6" x14ac:dyDescent="0.25">
      <c r="A2351" s="67" t="s">
        <v>2525</v>
      </c>
      <c r="B2351" s="70" t="s">
        <v>2165</v>
      </c>
      <c r="C2351" s="71" t="s">
        <v>2524</v>
      </c>
      <c r="D2351" s="71" t="s">
        <v>1344</v>
      </c>
      <c r="E2351" s="70" t="s">
        <v>96</v>
      </c>
      <c r="F2351" s="72">
        <v>16100000</v>
      </c>
    </row>
    <row r="2352" spans="1:6" x14ac:dyDescent="0.25">
      <c r="A2352" s="67" t="s">
        <v>2526</v>
      </c>
      <c r="B2352" s="70" t="s">
        <v>2165</v>
      </c>
      <c r="C2352" s="71" t="s">
        <v>2524</v>
      </c>
      <c r="D2352" s="71" t="s">
        <v>21</v>
      </c>
      <c r="E2352" s="70" t="s">
        <v>96</v>
      </c>
      <c r="F2352" s="72">
        <v>19220000</v>
      </c>
    </row>
    <row r="2353" spans="1:6" x14ac:dyDescent="0.25">
      <c r="A2353" s="67" t="s">
        <v>2527</v>
      </c>
      <c r="B2353" s="70" t="s">
        <v>2165</v>
      </c>
      <c r="C2353" s="71" t="s">
        <v>2524</v>
      </c>
      <c r="D2353" s="71" t="s">
        <v>21</v>
      </c>
      <c r="E2353" s="70" t="s">
        <v>96</v>
      </c>
      <c r="F2353" s="72">
        <v>16390000</v>
      </c>
    </row>
    <row r="2354" spans="1:6" x14ac:dyDescent="0.25">
      <c r="A2354" s="67" t="s">
        <v>2528</v>
      </c>
      <c r="B2354" s="70" t="s">
        <v>2165</v>
      </c>
      <c r="C2354" s="71" t="s">
        <v>2524</v>
      </c>
      <c r="D2354" s="71" t="s">
        <v>21</v>
      </c>
      <c r="E2354" s="70" t="s">
        <v>96</v>
      </c>
      <c r="F2354" s="72">
        <v>13800000</v>
      </c>
    </row>
    <row r="2355" spans="1:6" x14ac:dyDescent="0.25">
      <c r="A2355" s="67" t="s">
        <v>2529</v>
      </c>
      <c r="B2355" s="70" t="s">
        <v>2165</v>
      </c>
      <c r="C2355" s="71" t="s">
        <v>2524</v>
      </c>
      <c r="D2355" s="71" t="s">
        <v>21</v>
      </c>
      <c r="E2355" s="70" t="s">
        <v>96</v>
      </c>
      <c r="F2355" s="72">
        <v>21540000</v>
      </c>
    </row>
    <row r="2356" spans="1:6" x14ac:dyDescent="0.25">
      <c r="A2356" s="67" t="s">
        <v>2530</v>
      </c>
      <c r="B2356" s="70" t="s">
        <v>2165</v>
      </c>
      <c r="C2356" s="71" t="s">
        <v>2524</v>
      </c>
      <c r="D2356" s="71" t="s">
        <v>21</v>
      </c>
      <c r="E2356" s="70" t="s">
        <v>96</v>
      </c>
      <c r="F2356" s="72">
        <v>21490000</v>
      </c>
    </row>
    <row r="2357" spans="1:6" x14ac:dyDescent="0.25">
      <c r="A2357" s="67" t="s">
        <v>2531</v>
      </c>
      <c r="B2357" s="70" t="s">
        <v>2165</v>
      </c>
      <c r="C2357" s="71" t="s">
        <v>2524</v>
      </c>
      <c r="D2357" s="71" t="s">
        <v>1842</v>
      </c>
      <c r="E2357" s="70" t="s">
        <v>96</v>
      </c>
      <c r="F2357" s="72">
        <v>16890000</v>
      </c>
    </row>
    <row r="2358" spans="1:6" x14ac:dyDescent="0.25">
      <c r="A2358" s="67" t="s">
        <v>2532</v>
      </c>
      <c r="B2358" s="70" t="s">
        <v>2165</v>
      </c>
      <c r="C2358" s="71" t="s">
        <v>2524</v>
      </c>
      <c r="D2358" s="71" t="s">
        <v>21</v>
      </c>
      <c r="E2358" s="70" t="s">
        <v>213</v>
      </c>
      <c r="F2358" s="72">
        <v>20820000</v>
      </c>
    </row>
    <row r="2359" spans="1:6" x14ac:dyDescent="0.25">
      <c r="A2359" s="67" t="s">
        <v>2533</v>
      </c>
      <c r="B2359" s="70" t="s">
        <v>2165</v>
      </c>
      <c r="C2359" s="71" t="s">
        <v>2524</v>
      </c>
      <c r="D2359" s="71" t="s">
        <v>99</v>
      </c>
      <c r="E2359" s="70" t="s">
        <v>109</v>
      </c>
      <c r="F2359" s="72">
        <v>29620000</v>
      </c>
    </row>
    <row r="2360" spans="1:6" x14ac:dyDescent="0.25">
      <c r="A2360" s="67" t="s">
        <v>2534</v>
      </c>
      <c r="B2360" s="70" t="s">
        <v>2165</v>
      </c>
      <c r="C2360" s="71" t="s">
        <v>2524</v>
      </c>
      <c r="D2360" s="71" t="s">
        <v>21</v>
      </c>
      <c r="E2360" s="70" t="s">
        <v>109</v>
      </c>
      <c r="F2360" s="72">
        <v>20010000</v>
      </c>
    </row>
    <row r="2361" spans="1:6" x14ac:dyDescent="0.25">
      <c r="A2361" s="67" t="s">
        <v>2535</v>
      </c>
      <c r="B2361" s="70" t="s">
        <v>2165</v>
      </c>
      <c r="C2361" s="71" t="s">
        <v>2524</v>
      </c>
      <c r="D2361" s="71" t="s">
        <v>21</v>
      </c>
      <c r="E2361" s="70" t="s">
        <v>109</v>
      </c>
      <c r="F2361" s="72">
        <v>29010000</v>
      </c>
    </row>
    <row r="2362" spans="1:6" x14ac:dyDescent="0.25">
      <c r="A2362" s="67" t="s">
        <v>2536</v>
      </c>
      <c r="B2362" s="70" t="s">
        <v>2165</v>
      </c>
      <c r="C2362" s="71" t="s">
        <v>2524</v>
      </c>
      <c r="D2362" s="71" t="s">
        <v>21</v>
      </c>
      <c r="E2362" s="70" t="s">
        <v>109</v>
      </c>
      <c r="F2362" s="72">
        <v>23980000</v>
      </c>
    </row>
    <row r="2363" spans="1:6" x14ac:dyDescent="0.25">
      <c r="A2363" s="67" t="s">
        <v>2537</v>
      </c>
      <c r="B2363" s="70" t="s">
        <v>2165</v>
      </c>
      <c r="C2363" s="71" t="s">
        <v>2524</v>
      </c>
      <c r="D2363" s="71" t="s">
        <v>21</v>
      </c>
      <c r="E2363" s="70" t="s">
        <v>109</v>
      </c>
      <c r="F2363" s="72">
        <v>6940000</v>
      </c>
    </row>
    <row r="2364" spans="1:6" x14ac:dyDescent="0.25">
      <c r="A2364" s="67" t="s">
        <v>2263</v>
      </c>
      <c r="B2364" s="70" t="s">
        <v>2165</v>
      </c>
      <c r="C2364" s="71" t="s">
        <v>2524</v>
      </c>
      <c r="D2364" s="71" t="s">
        <v>21</v>
      </c>
      <c r="E2364" s="70" t="s">
        <v>109</v>
      </c>
      <c r="F2364" s="72">
        <v>22850000</v>
      </c>
    </row>
    <row r="2365" spans="1:6" x14ac:dyDescent="0.25">
      <c r="A2365" s="67" t="s">
        <v>2538</v>
      </c>
      <c r="B2365" s="70" t="s">
        <v>2165</v>
      </c>
      <c r="C2365" s="71" t="s">
        <v>2524</v>
      </c>
      <c r="D2365" s="71" t="s">
        <v>21</v>
      </c>
      <c r="E2365" s="70" t="s">
        <v>153</v>
      </c>
      <c r="F2365" s="72">
        <v>9350000</v>
      </c>
    </row>
    <row r="2366" spans="1:6" x14ac:dyDescent="0.25">
      <c r="A2366" s="67" t="s">
        <v>2539</v>
      </c>
      <c r="B2366" s="70" t="s">
        <v>2165</v>
      </c>
      <c r="C2366" s="71" t="s">
        <v>2524</v>
      </c>
      <c r="D2366" s="71" t="s">
        <v>21</v>
      </c>
      <c r="E2366" s="70" t="s">
        <v>153</v>
      </c>
      <c r="F2366" s="72">
        <v>18800000</v>
      </c>
    </row>
    <row r="2367" spans="1:6" x14ac:dyDescent="0.25">
      <c r="A2367" s="67" t="s">
        <v>2540</v>
      </c>
      <c r="B2367" s="70" t="s">
        <v>2165</v>
      </c>
      <c r="C2367" s="71" t="s">
        <v>2524</v>
      </c>
      <c r="D2367" s="71" t="s">
        <v>21</v>
      </c>
      <c r="E2367" s="70" t="s">
        <v>153</v>
      </c>
      <c r="F2367" s="72">
        <v>30390000</v>
      </c>
    </row>
    <row r="2368" spans="1:6" x14ac:dyDescent="0.25">
      <c r="A2368" s="67" t="s">
        <v>2541</v>
      </c>
      <c r="B2368" s="70" t="s">
        <v>2165</v>
      </c>
      <c r="C2368" s="71" t="s">
        <v>2524</v>
      </c>
      <c r="D2368" s="71" t="s">
        <v>21</v>
      </c>
      <c r="E2368" s="70" t="s">
        <v>116</v>
      </c>
      <c r="F2368" s="72">
        <v>15300000</v>
      </c>
    </row>
    <row r="2369" spans="1:6" x14ac:dyDescent="0.25">
      <c r="A2369" s="67" t="s">
        <v>2542</v>
      </c>
      <c r="B2369" s="70" t="s">
        <v>2165</v>
      </c>
      <c r="C2369" s="71" t="s">
        <v>2524</v>
      </c>
      <c r="D2369" s="71" t="s">
        <v>21</v>
      </c>
      <c r="E2369" s="70" t="s">
        <v>116</v>
      </c>
      <c r="F2369" s="72">
        <v>21240000</v>
      </c>
    </row>
    <row r="2370" spans="1:6" x14ac:dyDescent="0.25">
      <c r="A2370" s="67" t="s">
        <v>2543</v>
      </c>
      <c r="B2370" s="70" t="s">
        <v>2165</v>
      </c>
      <c r="C2370" s="71" t="s">
        <v>2524</v>
      </c>
      <c r="D2370" s="71" t="s">
        <v>21</v>
      </c>
      <c r="E2370" s="70" t="s">
        <v>116</v>
      </c>
      <c r="F2370" s="72">
        <v>10830000</v>
      </c>
    </row>
    <row r="2371" spans="1:6" x14ac:dyDescent="0.25">
      <c r="A2371" s="67" t="s">
        <v>2544</v>
      </c>
      <c r="B2371" s="70" t="s">
        <v>2165</v>
      </c>
      <c r="C2371" s="71" t="s">
        <v>2524</v>
      </c>
      <c r="D2371" s="71" t="s">
        <v>21</v>
      </c>
      <c r="E2371" s="70" t="s">
        <v>122</v>
      </c>
      <c r="F2371" s="72">
        <v>22320000</v>
      </c>
    </row>
    <row r="2372" spans="1:6" x14ac:dyDescent="0.25">
      <c r="A2372" s="67" t="s">
        <v>2545</v>
      </c>
      <c r="B2372" s="70" t="s">
        <v>2165</v>
      </c>
      <c r="C2372" s="71" t="s">
        <v>2524</v>
      </c>
      <c r="D2372" s="71" t="s">
        <v>21</v>
      </c>
      <c r="E2372" s="70" t="s">
        <v>122</v>
      </c>
      <c r="F2372" s="72">
        <v>31370000</v>
      </c>
    </row>
    <row r="2373" spans="1:6" x14ac:dyDescent="0.25">
      <c r="A2373" s="67" t="s">
        <v>2546</v>
      </c>
      <c r="B2373" s="70" t="s">
        <v>2165</v>
      </c>
      <c r="C2373" s="71" t="s">
        <v>2524</v>
      </c>
      <c r="D2373" s="71" t="s">
        <v>21</v>
      </c>
      <c r="E2373" s="70" t="s">
        <v>122</v>
      </c>
      <c r="F2373" s="72">
        <v>14990000</v>
      </c>
    </row>
    <row r="2374" spans="1:6" x14ac:dyDescent="0.25">
      <c r="A2374" s="67" t="s">
        <v>2547</v>
      </c>
      <c r="B2374" s="70" t="s">
        <v>2165</v>
      </c>
      <c r="C2374" s="71" t="s">
        <v>2524</v>
      </c>
      <c r="D2374" s="71" t="s">
        <v>21</v>
      </c>
      <c r="E2374" s="70" t="s">
        <v>122</v>
      </c>
      <c r="F2374" s="72">
        <v>10010000</v>
      </c>
    </row>
    <row r="2375" spans="1:6" x14ac:dyDescent="0.25">
      <c r="A2375" s="67" t="s">
        <v>2548</v>
      </c>
      <c r="B2375" s="70" t="s">
        <v>2165</v>
      </c>
      <c r="C2375" s="71" t="s">
        <v>2524</v>
      </c>
      <c r="D2375" s="71" t="s">
        <v>230</v>
      </c>
      <c r="E2375" s="70" t="s">
        <v>122</v>
      </c>
      <c r="F2375" s="72">
        <v>9110000</v>
      </c>
    </row>
    <row r="2376" spans="1:6" x14ac:dyDescent="0.25">
      <c r="A2376" s="67" t="s">
        <v>2549</v>
      </c>
      <c r="B2376" s="70" t="s">
        <v>2165</v>
      </c>
      <c r="C2376" s="71" t="s">
        <v>2524</v>
      </c>
      <c r="D2376" s="71" t="s">
        <v>21</v>
      </c>
      <c r="E2376" s="70" t="s">
        <v>129</v>
      </c>
      <c r="F2376" s="72">
        <v>14020000</v>
      </c>
    </row>
    <row r="2377" spans="1:6" x14ac:dyDescent="0.25">
      <c r="A2377" s="67" t="s">
        <v>2550</v>
      </c>
      <c r="B2377" s="70" t="s">
        <v>2165</v>
      </c>
      <c r="C2377" s="71" t="s">
        <v>2524</v>
      </c>
      <c r="D2377" s="71" t="s">
        <v>21</v>
      </c>
      <c r="E2377" s="70" t="s">
        <v>131</v>
      </c>
      <c r="F2377" s="72">
        <v>29730000</v>
      </c>
    </row>
    <row r="2378" spans="1:6" x14ac:dyDescent="0.25">
      <c r="A2378" s="67" t="s">
        <v>2551</v>
      </c>
      <c r="B2378" s="70" t="s">
        <v>2165</v>
      </c>
      <c r="C2378" s="71" t="s">
        <v>2524</v>
      </c>
      <c r="D2378" s="71" t="s">
        <v>21</v>
      </c>
      <c r="E2378" s="70" t="s">
        <v>131</v>
      </c>
      <c r="F2378" s="72">
        <v>24200000</v>
      </c>
    </row>
    <row r="2379" spans="1:6" x14ac:dyDescent="0.25">
      <c r="A2379" s="67" t="s">
        <v>2552</v>
      </c>
      <c r="B2379" s="70" t="s">
        <v>2165</v>
      </c>
      <c r="C2379" s="71" t="s">
        <v>2524</v>
      </c>
      <c r="D2379" s="71" t="s">
        <v>21</v>
      </c>
      <c r="E2379" s="70" t="s">
        <v>131</v>
      </c>
      <c r="F2379" s="72">
        <v>23950000</v>
      </c>
    </row>
    <row r="2380" spans="1:6" x14ac:dyDescent="0.25">
      <c r="A2380" s="67" t="s">
        <v>2553</v>
      </c>
      <c r="B2380" s="70" t="s">
        <v>2165</v>
      </c>
      <c r="C2380" s="71" t="s">
        <v>2524</v>
      </c>
      <c r="D2380" s="71" t="s">
        <v>21</v>
      </c>
      <c r="E2380" s="70" t="s">
        <v>131</v>
      </c>
      <c r="F2380" s="72">
        <v>27070000</v>
      </c>
    </row>
    <row r="2381" spans="1:6" x14ac:dyDescent="0.25">
      <c r="A2381" s="67" t="s">
        <v>2554</v>
      </c>
      <c r="B2381" s="70" t="s">
        <v>2165</v>
      </c>
      <c r="C2381" s="71" t="s">
        <v>2555</v>
      </c>
      <c r="D2381" s="71" t="s">
        <v>99</v>
      </c>
      <c r="E2381" s="70" t="s">
        <v>96</v>
      </c>
      <c r="F2381" s="72">
        <v>10370000</v>
      </c>
    </row>
    <row r="2382" spans="1:6" x14ac:dyDescent="0.25">
      <c r="A2382" s="67" t="s">
        <v>2556</v>
      </c>
      <c r="B2382" s="70" t="s">
        <v>2165</v>
      </c>
      <c r="C2382" s="71" t="s">
        <v>2555</v>
      </c>
      <c r="D2382" s="71" t="s">
        <v>133</v>
      </c>
      <c r="E2382" s="70" t="s">
        <v>96</v>
      </c>
      <c r="F2382" s="72">
        <v>8410000</v>
      </c>
    </row>
    <row r="2383" spans="1:6" x14ac:dyDescent="0.25">
      <c r="A2383" s="67" t="s">
        <v>2557</v>
      </c>
      <c r="B2383" s="70" t="s">
        <v>2165</v>
      </c>
      <c r="C2383" s="71" t="s">
        <v>2555</v>
      </c>
      <c r="D2383" s="71" t="s">
        <v>21</v>
      </c>
      <c r="E2383" s="70" t="s">
        <v>96</v>
      </c>
      <c r="F2383" s="72">
        <v>18420000</v>
      </c>
    </row>
    <row r="2384" spans="1:6" x14ac:dyDescent="0.25">
      <c r="A2384" s="67" t="s">
        <v>2558</v>
      </c>
      <c r="B2384" s="70" t="s">
        <v>2165</v>
      </c>
      <c r="C2384" s="71" t="s">
        <v>2555</v>
      </c>
      <c r="D2384" s="71" t="s">
        <v>21</v>
      </c>
      <c r="E2384" s="70" t="s">
        <v>96</v>
      </c>
      <c r="F2384" s="72">
        <v>19170000</v>
      </c>
    </row>
    <row r="2385" spans="1:6" x14ac:dyDescent="0.25">
      <c r="A2385" s="67" t="s">
        <v>2559</v>
      </c>
      <c r="B2385" s="70" t="s">
        <v>2165</v>
      </c>
      <c r="C2385" s="71" t="s">
        <v>2555</v>
      </c>
      <c r="D2385" s="71" t="s">
        <v>21</v>
      </c>
      <c r="E2385" s="70" t="s">
        <v>96</v>
      </c>
      <c r="F2385" s="72">
        <v>14240000</v>
      </c>
    </row>
    <row r="2386" spans="1:6" x14ac:dyDescent="0.25">
      <c r="A2386" s="67" t="s">
        <v>2560</v>
      </c>
      <c r="B2386" s="70" t="s">
        <v>2165</v>
      </c>
      <c r="C2386" s="71" t="s">
        <v>2555</v>
      </c>
      <c r="D2386" s="71" t="s">
        <v>21</v>
      </c>
      <c r="E2386" s="70" t="s">
        <v>96</v>
      </c>
      <c r="F2386" s="72">
        <v>9490000</v>
      </c>
    </row>
    <row r="2387" spans="1:6" x14ac:dyDescent="0.25">
      <c r="A2387" s="67" t="s">
        <v>2561</v>
      </c>
      <c r="B2387" s="70" t="s">
        <v>2165</v>
      </c>
      <c r="C2387" s="71" t="s">
        <v>2555</v>
      </c>
      <c r="D2387" s="71" t="s">
        <v>21</v>
      </c>
      <c r="E2387" s="70" t="s">
        <v>96</v>
      </c>
      <c r="F2387" s="72">
        <v>17440000</v>
      </c>
    </row>
    <row r="2388" spans="1:6" x14ac:dyDescent="0.25">
      <c r="A2388" s="67" t="s">
        <v>2562</v>
      </c>
      <c r="B2388" s="70" t="s">
        <v>2165</v>
      </c>
      <c r="C2388" s="71" t="s">
        <v>2555</v>
      </c>
      <c r="D2388" s="71" t="s">
        <v>21</v>
      </c>
      <c r="E2388" s="70" t="s">
        <v>96</v>
      </c>
      <c r="F2388" s="72">
        <v>18190000</v>
      </c>
    </row>
    <row r="2389" spans="1:6" x14ac:dyDescent="0.25">
      <c r="A2389" s="67" t="s">
        <v>2563</v>
      </c>
      <c r="B2389" s="70" t="s">
        <v>2165</v>
      </c>
      <c r="C2389" s="71" t="s">
        <v>2555</v>
      </c>
      <c r="D2389" s="71" t="s">
        <v>21</v>
      </c>
      <c r="E2389" s="70" t="s">
        <v>96</v>
      </c>
      <c r="F2389" s="72">
        <v>16540000</v>
      </c>
    </row>
    <row r="2390" spans="1:6" x14ac:dyDescent="0.25">
      <c r="A2390" s="67" t="s">
        <v>991</v>
      </c>
      <c r="B2390" s="70" t="s">
        <v>2165</v>
      </c>
      <c r="C2390" s="71" t="s">
        <v>2555</v>
      </c>
      <c r="D2390" s="71" t="s">
        <v>992</v>
      </c>
      <c r="E2390" s="70" t="s">
        <v>96</v>
      </c>
      <c r="F2390" s="72">
        <v>9060000</v>
      </c>
    </row>
    <row r="2391" spans="1:6" x14ac:dyDescent="0.25">
      <c r="A2391" s="67" t="s">
        <v>2564</v>
      </c>
      <c r="B2391" s="70" t="s">
        <v>2165</v>
      </c>
      <c r="C2391" s="71" t="s">
        <v>2555</v>
      </c>
      <c r="D2391" s="71" t="s">
        <v>2565</v>
      </c>
      <c r="E2391" s="70" t="s">
        <v>109</v>
      </c>
      <c r="F2391" s="72">
        <v>6110000</v>
      </c>
    </row>
    <row r="2392" spans="1:6" x14ac:dyDescent="0.25">
      <c r="A2392" s="67" t="s">
        <v>2566</v>
      </c>
      <c r="B2392" s="70" t="s">
        <v>2165</v>
      </c>
      <c r="C2392" s="71" t="s">
        <v>2555</v>
      </c>
      <c r="D2392" s="71" t="s">
        <v>21</v>
      </c>
      <c r="E2392" s="70" t="s">
        <v>109</v>
      </c>
      <c r="F2392" s="72">
        <v>29030000</v>
      </c>
    </row>
    <row r="2393" spans="1:6" x14ac:dyDescent="0.25">
      <c r="A2393" s="67" t="s">
        <v>2567</v>
      </c>
      <c r="B2393" s="70" t="s">
        <v>2165</v>
      </c>
      <c r="C2393" s="71" t="s">
        <v>2555</v>
      </c>
      <c r="D2393" s="71" t="s">
        <v>21</v>
      </c>
      <c r="E2393" s="70" t="s">
        <v>109</v>
      </c>
      <c r="F2393" s="72">
        <v>26020000</v>
      </c>
    </row>
    <row r="2394" spans="1:6" x14ac:dyDescent="0.25">
      <c r="A2394" s="67" t="s">
        <v>2568</v>
      </c>
      <c r="B2394" s="70" t="s">
        <v>2165</v>
      </c>
      <c r="C2394" s="71" t="s">
        <v>2555</v>
      </c>
      <c r="D2394" s="71" t="s">
        <v>29</v>
      </c>
      <c r="E2394" s="70" t="s">
        <v>221</v>
      </c>
      <c r="F2394" s="72">
        <v>28660000</v>
      </c>
    </row>
    <row r="2395" spans="1:6" x14ac:dyDescent="0.25">
      <c r="A2395" s="67" t="s">
        <v>2569</v>
      </c>
      <c r="B2395" s="70" t="s">
        <v>2165</v>
      </c>
      <c r="C2395" s="71" t="s">
        <v>2555</v>
      </c>
      <c r="D2395" s="71" t="s">
        <v>21</v>
      </c>
      <c r="E2395" s="70" t="s">
        <v>116</v>
      </c>
      <c r="F2395" s="72">
        <v>7530000</v>
      </c>
    </row>
    <row r="2396" spans="1:6" x14ac:dyDescent="0.25">
      <c r="A2396" s="67" t="s">
        <v>115</v>
      </c>
      <c r="B2396" s="70" t="s">
        <v>2165</v>
      </c>
      <c r="C2396" s="71" t="s">
        <v>2555</v>
      </c>
      <c r="D2396" s="71" t="s">
        <v>21</v>
      </c>
      <c r="E2396" s="70" t="s">
        <v>116</v>
      </c>
      <c r="F2396" s="72">
        <v>19150000</v>
      </c>
    </row>
    <row r="2397" spans="1:6" x14ac:dyDescent="0.25">
      <c r="A2397" s="67" t="s">
        <v>2570</v>
      </c>
      <c r="B2397" s="70" t="s">
        <v>2165</v>
      </c>
      <c r="C2397" s="71" t="s">
        <v>2555</v>
      </c>
      <c r="D2397" s="71" t="s">
        <v>21</v>
      </c>
      <c r="E2397" s="70" t="s">
        <v>116</v>
      </c>
      <c r="F2397" s="72">
        <v>10980000</v>
      </c>
    </row>
    <row r="2398" spans="1:6" x14ac:dyDescent="0.25">
      <c r="A2398" s="67" t="s">
        <v>2571</v>
      </c>
      <c r="B2398" s="70" t="s">
        <v>2165</v>
      </c>
      <c r="C2398" s="71" t="s">
        <v>2555</v>
      </c>
      <c r="D2398" s="71" t="s">
        <v>2572</v>
      </c>
      <c r="E2398" s="70" t="s">
        <v>122</v>
      </c>
      <c r="F2398" s="72">
        <v>10520000</v>
      </c>
    </row>
    <row r="2399" spans="1:6" x14ac:dyDescent="0.25">
      <c r="A2399" s="67" t="s">
        <v>2573</v>
      </c>
      <c r="B2399" s="70" t="s">
        <v>2165</v>
      </c>
      <c r="C2399" s="71" t="s">
        <v>2555</v>
      </c>
      <c r="D2399" s="71" t="s">
        <v>423</v>
      </c>
      <c r="E2399" s="70" t="s">
        <v>122</v>
      </c>
      <c r="F2399" s="72">
        <v>11320000</v>
      </c>
    </row>
    <row r="2400" spans="1:6" x14ac:dyDescent="0.25">
      <c r="A2400" s="67" t="s">
        <v>2574</v>
      </c>
      <c r="B2400" s="70" t="s">
        <v>2165</v>
      </c>
      <c r="C2400" s="71" t="s">
        <v>2555</v>
      </c>
      <c r="D2400" s="71" t="s">
        <v>21</v>
      </c>
      <c r="E2400" s="70" t="s">
        <v>122</v>
      </c>
      <c r="F2400" s="72">
        <v>17570000</v>
      </c>
    </row>
    <row r="2401" spans="1:6" x14ac:dyDescent="0.25">
      <c r="A2401" s="67" t="s">
        <v>2575</v>
      </c>
      <c r="B2401" s="70" t="s">
        <v>2165</v>
      </c>
      <c r="C2401" s="71" t="s">
        <v>2555</v>
      </c>
      <c r="D2401" s="71" t="s">
        <v>21</v>
      </c>
      <c r="E2401" s="70" t="s">
        <v>122</v>
      </c>
      <c r="F2401" s="72">
        <v>1870000</v>
      </c>
    </row>
    <row r="2402" spans="1:6" x14ac:dyDescent="0.25">
      <c r="A2402" s="67" t="s">
        <v>2576</v>
      </c>
      <c r="B2402" s="70" t="s">
        <v>2165</v>
      </c>
      <c r="C2402" s="71" t="s">
        <v>2555</v>
      </c>
      <c r="D2402" s="71" t="s">
        <v>21</v>
      </c>
      <c r="E2402" s="70" t="s">
        <v>122</v>
      </c>
      <c r="F2402" s="72">
        <v>8040000</v>
      </c>
    </row>
    <row r="2403" spans="1:6" x14ac:dyDescent="0.25">
      <c r="A2403" s="67" t="s">
        <v>2577</v>
      </c>
      <c r="B2403" s="70" t="s">
        <v>2165</v>
      </c>
      <c r="C2403" s="71" t="s">
        <v>2555</v>
      </c>
      <c r="D2403" s="71" t="s">
        <v>21</v>
      </c>
      <c r="E2403" s="70" t="s">
        <v>122</v>
      </c>
      <c r="F2403" s="72">
        <v>17030000</v>
      </c>
    </row>
    <row r="2404" spans="1:6" x14ac:dyDescent="0.25">
      <c r="A2404" s="67" t="s">
        <v>428</v>
      </c>
      <c r="B2404" s="70" t="s">
        <v>2165</v>
      </c>
      <c r="C2404" s="71" t="s">
        <v>2555</v>
      </c>
      <c r="D2404" s="71" t="s">
        <v>21</v>
      </c>
      <c r="E2404" s="70" t="s">
        <v>122</v>
      </c>
      <c r="F2404" s="72">
        <v>9420000</v>
      </c>
    </row>
    <row r="2405" spans="1:6" x14ac:dyDescent="0.25">
      <c r="A2405" s="67" t="s">
        <v>2578</v>
      </c>
      <c r="B2405" s="70" t="s">
        <v>2165</v>
      </c>
      <c r="C2405" s="71" t="s">
        <v>2555</v>
      </c>
      <c r="D2405" s="71" t="s">
        <v>21</v>
      </c>
      <c r="E2405" s="70" t="s">
        <v>122</v>
      </c>
      <c r="F2405" s="72">
        <v>4400000</v>
      </c>
    </row>
    <row r="2406" spans="1:6" x14ac:dyDescent="0.25">
      <c r="A2406" s="67" t="s">
        <v>2579</v>
      </c>
      <c r="B2406" s="70" t="s">
        <v>2165</v>
      </c>
      <c r="C2406" s="71" t="s">
        <v>2555</v>
      </c>
      <c r="D2406" s="71" t="s">
        <v>21</v>
      </c>
      <c r="E2406" s="70" t="s">
        <v>122</v>
      </c>
      <c r="F2406" s="72">
        <v>14680000</v>
      </c>
    </row>
    <row r="2407" spans="1:6" x14ac:dyDescent="0.25">
      <c r="A2407" s="67" t="s">
        <v>2580</v>
      </c>
      <c r="B2407" s="70" t="s">
        <v>2165</v>
      </c>
      <c r="C2407" s="71" t="s">
        <v>2555</v>
      </c>
      <c r="D2407" s="71" t="s">
        <v>21</v>
      </c>
      <c r="E2407" s="70" t="s">
        <v>122</v>
      </c>
      <c r="F2407" s="72">
        <v>24210000</v>
      </c>
    </row>
    <row r="2408" spans="1:6" x14ac:dyDescent="0.25">
      <c r="A2408" s="67" t="s">
        <v>2581</v>
      </c>
      <c r="B2408" s="70" t="s">
        <v>2165</v>
      </c>
      <c r="C2408" s="71" t="s">
        <v>2555</v>
      </c>
      <c r="D2408" s="71" t="s">
        <v>21</v>
      </c>
      <c r="E2408" s="70" t="s">
        <v>122</v>
      </c>
      <c r="F2408" s="72">
        <v>27040000</v>
      </c>
    </row>
    <row r="2409" spans="1:6" x14ac:dyDescent="0.25">
      <c r="A2409" s="67" t="s">
        <v>2582</v>
      </c>
      <c r="B2409" s="70" t="s">
        <v>2165</v>
      </c>
      <c r="C2409" s="71" t="s">
        <v>2555</v>
      </c>
      <c r="D2409" s="71" t="s">
        <v>230</v>
      </c>
      <c r="E2409" s="70" t="s">
        <v>122</v>
      </c>
      <c r="F2409" s="72">
        <v>14250000</v>
      </c>
    </row>
    <row r="2410" spans="1:6" x14ac:dyDescent="0.25">
      <c r="A2410" s="67" t="s">
        <v>2583</v>
      </c>
      <c r="B2410" s="70" t="s">
        <v>2165</v>
      </c>
      <c r="C2410" s="71" t="s">
        <v>2555</v>
      </c>
      <c r="D2410" s="71" t="s">
        <v>21</v>
      </c>
      <c r="E2410" s="70" t="s">
        <v>131</v>
      </c>
      <c r="F2410" s="72">
        <v>31710000</v>
      </c>
    </row>
    <row r="2411" spans="1:6" x14ac:dyDescent="0.25">
      <c r="A2411" s="67" t="s">
        <v>2584</v>
      </c>
      <c r="B2411" s="70" t="s">
        <v>2165</v>
      </c>
      <c r="C2411" s="71" t="s">
        <v>2555</v>
      </c>
      <c r="D2411" s="71" t="s">
        <v>21</v>
      </c>
      <c r="E2411" s="70" t="s">
        <v>131</v>
      </c>
      <c r="F2411" s="72">
        <v>11810000</v>
      </c>
    </row>
    <row r="2412" spans="1:6" x14ac:dyDescent="0.25">
      <c r="A2412" s="67" t="s">
        <v>2585</v>
      </c>
      <c r="B2412" s="70" t="s">
        <v>2165</v>
      </c>
      <c r="C2412" s="71" t="s">
        <v>2555</v>
      </c>
      <c r="D2412" s="71" t="s">
        <v>84</v>
      </c>
      <c r="E2412" s="70" t="s">
        <v>131</v>
      </c>
      <c r="F2412" s="72">
        <v>30970000</v>
      </c>
    </row>
    <row r="2413" spans="1:6" x14ac:dyDescent="0.25">
      <c r="A2413" s="67" t="s">
        <v>2586</v>
      </c>
      <c r="B2413" s="70" t="s">
        <v>2165</v>
      </c>
      <c r="C2413" s="71" t="s">
        <v>2587</v>
      </c>
      <c r="D2413" s="71" t="s">
        <v>21</v>
      </c>
      <c r="E2413" s="70" t="s">
        <v>96</v>
      </c>
      <c r="F2413" s="72">
        <v>27800000</v>
      </c>
    </row>
    <row r="2414" spans="1:6" x14ac:dyDescent="0.25">
      <c r="A2414" s="67" t="s">
        <v>2588</v>
      </c>
      <c r="B2414" s="70" t="s">
        <v>2165</v>
      </c>
      <c r="C2414" s="71" t="s">
        <v>2587</v>
      </c>
      <c r="D2414" s="71" t="s">
        <v>21</v>
      </c>
      <c r="E2414" s="70" t="s">
        <v>96</v>
      </c>
      <c r="F2414" s="72">
        <v>9320000</v>
      </c>
    </row>
    <row r="2415" spans="1:6" x14ac:dyDescent="0.25">
      <c r="A2415" s="67" t="s">
        <v>2589</v>
      </c>
      <c r="B2415" s="70" t="s">
        <v>2165</v>
      </c>
      <c r="C2415" s="71" t="s">
        <v>2587</v>
      </c>
      <c r="D2415" s="71" t="s">
        <v>21</v>
      </c>
      <c r="E2415" s="70" t="s">
        <v>96</v>
      </c>
      <c r="F2415" s="72">
        <v>11140000</v>
      </c>
    </row>
    <row r="2416" spans="1:6" x14ac:dyDescent="0.25">
      <c r="A2416" s="67" t="s">
        <v>2590</v>
      </c>
      <c r="B2416" s="70" t="s">
        <v>2165</v>
      </c>
      <c r="C2416" s="71" t="s">
        <v>2587</v>
      </c>
      <c r="D2416" s="71" t="s">
        <v>21</v>
      </c>
      <c r="E2416" s="70" t="s">
        <v>96</v>
      </c>
      <c r="F2416" s="72">
        <v>25010000</v>
      </c>
    </row>
    <row r="2417" spans="1:6" x14ac:dyDescent="0.25">
      <c r="A2417" s="67" t="s">
        <v>2591</v>
      </c>
      <c r="B2417" s="70" t="s">
        <v>2165</v>
      </c>
      <c r="C2417" s="71" t="s">
        <v>2587</v>
      </c>
      <c r="D2417" s="71" t="s">
        <v>21</v>
      </c>
      <c r="E2417" s="70" t="s">
        <v>96</v>
      </c>
      <c r="F2417" s="72">
        <v>15450000</v>
      </c>
    </row>
    <row r="2418" spans="1:6" x14ac:dyDescent="0.25">
      <c r="A2418" s="67" t="s">
        <v>2592</v>
      </c>
      <c r="B2418" s="70" t="s">
        <v>2165</v>
      </c>
      <c r="C2418" s="71" t="s">
        <v>2587</v>
      </c>
      <c r="D2418" s="71" t="s">
        <v>21</v>
      </c>
      <c r="E2418" s="70" t="s">
        <v>96</v>
      </c>
      <c r="F2418" s="72">
        <v>8550000</v>
      </c>
    </row>
    <row r="2419" spans="1:6" x14ac:dyDescent="0.25">
      <c r="A2419" s="67" t="s">
        <v>2593</v>
      </c>
      <c r="B2419" s="70" t="s">
        <v>2165</v>
      </c>
      <c r="C2419" s="71" t="s">
        <v>2587</v>
      </c>
      <c r="D2419" s="71" t="s">
        <v>21</v>
      </c>
      <c r="E2419" s="70" t="s">
        <v>148</v>
      </c>
      <c r="F2419" s="72">
        <v>17180000</v>
      </c>
    </row>
    <row r="2420" spans="1:6" x14ac:dyDescent="0.25">
      <c r="A2420" s="67" t="s">
        <v>2594</v>
      </c>
      <c r="B2420" s="70" t="s">
        <v>2165</v>
      </c>
      <c r="C2420" s="71" t="s">
        <v>2587</v>
      </c>
      <c r="D2420" s="71" t="s">
        <v>21</v>
      </c>
      <c r="E2420" s="70" t="s">
        <v>109</v>
      </c>
      <c r="F2420" s="72">
        <v>22150000</v>
      </c>
    </row>
    <row r="2421" spans="1:6" x14ac:dyDescent="0.25">
      <c r="A2421" s="67" t="s">
        <v>2595</v>
      </c>
      <c r="B2421" s="70" t="s">
        <v>2165</v>
      </c>
      <c r="C2421" s="71" t="s">
        <v>2587</v>
      </c>
      <c r="D2421" s="71" t="s">
        <v>21</v>
      </c>
      <c r="E2421" s="70" t="s">
        <v>109</v>
      </c>
      <c r="F2421" s="72">
        <v>25910000</v>
      </c>
    </row>
    <row r="2422" spans="1:6" x14ac:dyDescent="0.25">
      <c r="A2422" s="67" t="s">
        <v>2596</v>
      </c>
      <c r="B2422" s="70" t="s">
        <v>2165</v>
      </c>
      <c r="C2422" s="71" t="s">
        <v>2587</v>
      </c>
      <c r="D2422" s="71" t="s">
        <v>21</v>
      </c>
      <c r="E2422" s="70" t="s">
        <v>109</v>
      </c>
      <c r="F2422" s="72">
        <v>24740000</v>
      </c>
    </row>
    <row r="2423" spans="1:6" x14ac:dyDescent="0.25">
      <c r="A2423" s="67" t="s">
        <v>2597</v>
      </c>
      <c r="B2423" s="70" t="s">
        <v>2165</v>
      </c>
      <c r="C2423" s="71" t="s">
        <v>2587</v>
      </c>
      <c r="D2423" s="71" t="s">
        <v>21</v>
      </c>
      <c r="E2423" s="70" t="s">
        <v>109</v>
      </c>
      <c r="F2423" s="72">
        <v>23190000</v>
      </c>
    </row>
    <row r="2424" spans="1:6" x14ac:dyDescent="0.25">
      <c r="A2424" s="67" t="s">
        <v>2598</v>
      </c>
      <c r="B2424" s="70" t="s">
        <v>2165</v>
      </c>
      <c r="C2424" s="71" t="s">
        <v>2587</v>
      </c>
      <c r="D2424" s="71" t="s">
        <v>25</v>
      </c>
      <c r="E2424" s="70" t="s">
        <v>109</v>
      </c>
      <c r="F2424" s="72">
        <v>15540000</v>
      </c>
    </row>
    <row r="2425" spans="1:6" x14ac:dyDescent="0.25">
      <c r="A2425" s="67" t="s">
        <v>2599</v>
      </c>
      <c r="B2425" s="70" t="s">
        <v>2165</v>
      </c>
      <c r="C2425" s="71" t="s">
        <v>2587</v>
      </c>
      <c r="D2425" s="71" t="s">
        <v>21</v>
      </c>
      <c r="E2425" s="70" t="s">
        <v>221</v>
      </c>
      <c r="F2425" s="72">
        <v>13620000</v>
      </c>
    </row>
    <row r="2426" spans="1:6" x14ac:dyDescent="0.25">
      <c r="A2426" s="67" t="s">
        <v>2600</v>
      </c>
      <c r="B2426" s="70" t="s">
        <v>2165</v>
      </c>
      <c r="C2426" s="71" t="s">
        <v>2587</v>
      </c>
      <c r="D2426" s="71" t="s">
        <v>21</v>
      </c>
      <c r="E2426" s="70" t="s">
        <v>153</v>
      </c>
      <c r="F2426" s="72">
        <v>17700000</v>
      </c>
    </row>
    <row r="2427" spans="1:6" x14ac:dyDescent="0.25">
      <c r="A2427" s="67" t="s">
        <v>2601</v>
      </c>
      <c r="B2427" s="70" t="s">
        <v>2165</v>
      </c>
      <c r="C2427" s="71" t="s">
        <v>2587</v>
      </c>
      <c r="D2427" s="71" t="s">
        <v>21</v>
      </c>
      <c r="E2427" s="70" t="s">
        <v>153</v>
      </c>
      <c r="F2427" s="72">
        <v>23540000</v>
      </c>
    </row>
    <row r="2428" spans="1:6" x14ac:dyDescent="0.25">
      <c r="A2428" s="67" t="s">
        <v>2602</v>
      </c>
      <c r="B2428" s="70" t="s">
        <v>2165</v>
      </c>
      <c r="C2428" s="71" t="s">
        <v>2587</v>
      </c>
      <c r="D2428" s="71" t="s">
        <v>28</v>
      </c>
      <c r="E2428" s="70" t="s">
        <v>153</v>
      </c>
      <c r="F2428" s="72">
        <v>16120000</v>
      </c>
    </row>
    <row r="2429" spans="1:6" x14ac:dyDescent="0.25">
      <c r="A2429" s="67" t="s">
        <v>2603</v>
      </c>
      <c r="B2429" s="70" t="s">
        <v>2165</v>
      </c>
      <c r="C2429" s="71" t="s">
        <v>2587</v>
      </c>
      <c r="D2429" s="71" t="s">
        <v>21</v>
      </c>
      <c r="E2429" s="70" t="s">
        <v>116</v>
      </c>
      <c r="F2429" s="72">
        <v>13050000</v>
      </c>
    </row>
    <row r="2430" spans="1:6" x14ac:dyDescent="0.25">
      <c r="A2430" s="67" t="s">
        <v>2604</v>
      </c>
      <c r="B2430" s="70" t="s">
        <v>2165</v>
      </c>
      <c r="C2430" s="71" t="s">
        <v>2587</v>
      </c>
      <c r="D2430" s="71" t="s">
        <v>21</v>
      </c>
      <c r="E2430" s="70" t="s">
        <v>116</v>
      </c>
      <c r="F2430" s="72">
        <v>4230000</v>
      </c>
    </row>
    <row r="2431" spans="1:6" x14ac:dyDescent="0.25">
      <c r="A2431" s="67" t="s">
        <v>2605</v>
      </c>
      <c r="B2431" s="70" t="s">
        <v>2165</v>
      </c>
      <c r="C2431" s="71" t="s">
        <v>2587</v>
      </c>
      <c r="D2431" s="71" t="s">
        <v>21</v>
      </c>
      <c r="E2431" s="70" t="s">
        <v>122</v>
      </c>
      <c r="F2431" s="72">
        <v>31360000</v>
      </c>
    </row>
    <row r="2432" spans="1:6" x14ac:dyDescent="0.25">
      <c r="A2432" s="67" t="s">
        <v>2606</v>
      </c>
      <c r="B2432" s="70" t="s">
        <v>2165</v>
      </c>
      <c r="C2432" s="71" t="s">
        <v>2587</v>
      </c>
      <c r="D2432" s="71" t="s">
        <v>21</v>
      </c>
      <c r="E2432" s="70" t="s">
        <v>122</v>
      </c>
      <c r="F2432" s="72">
        <v>18120000</v>
      </c>
    </row>
    <row r="2433" spans="1:6" x14ac:dyDescent="0.25">
      <c r="A2433" s="67" t="s">
        <v>2607</v>
      </c>
      <c r="B2433" s="70" t="s">
        <v>2165</v>
      </c>
      <c r="C2433" s="71" t="s">
        <v>2587</v>
      </c>
      <c r="D2433" s="71" t="s">
        <v>21</v>
      </c>
      <c r="E2433" s="70" t="s">
        <v>122</v>
      </c>
      <c r="F2433" s="72">
        <v>17940000</v>
      </c>
    </row>
    <row r="2434" spans="1:6" x14ac:dyDescent="0.25">
      <c r="A2434" s="67" t="s">
        <v>2608</v>
      </c>
      <c r="B2434" s="70" t="s">
        <v>2165</v>
      </c>
      <c r="C2434" s="71" t="s">
        <v>2587</v>
      </c>
      <c r="D2434" s="71" t="s">
        <v>21</v>
      </c>
      <c r="E2434" s="70" t="s">
        <v>122</v>
      </c>
      <c r="F2434" s="72">
        <v>15370000</v>
      </c>
    </row>
    <row r="2435" spans="1:6" x14ac:dyDescent="0.25">
      <c r="A2435" s="67" t="s">
        <v>2609</v>
      </c>
      <c r="B2435" s="70" t="s">
        <v>2165</v>
      </c>
      <c r="C2435" s="71" t="s">
        <v>2587</v>
      </c>
      <c r="D2435" s="71" t="s">
        <v>21</v>
      </c>
      <c r="E2435" s="70" t="s">
        <v>122</v>
      </c>
      <c r="F2435" s="72">
        <v>12900000</v>
      </c>
    </row>
    <row r="2436" spans="1:6" x14ac:dyDescent="0.25">
      <c r="A2436" s="67" t="s">
        <v>2610</v>
      </c>
      <c r="B2436" s="70" t="s">
        <v>2165</v>
      </c>
      <c r="C2436" s="71" t="s">
        <v>2587</v>
      </c>
      <c r="D2436" s="71" t="s">
        <v>21</v>
      </c>
      <c r="E2436" s="70" t="s">
        <v>122</v>
      </c>
      <c r="F2436" s="72">
        <v>19810000</v>
      </c>
    </row>
    <row r="2437" spans="1:6" x14ac:dyDescent="0.25">
      <c r="A2437" s="67" t="s">
        <v>2611</v>
      </c>
      <c r="B2437" s="70" t="s">
        <v>2165</v>
      </c>
      <c r="C2437" s="71" t="s">
        <v>2587</v>
      </c>
      <c r="D2437" s="71" t="s">
        <v>21</v>
      </c>
      <c r="E2437" s="70" t="s">
        <v>122</v>
      </c>
      <c r="F2437" s="72">
        <v>26430000</v>
      </c>
    </row>
    <row r="2438" spans="1:6" x14ac:dyDescent="0.25">
      <c r="A2438" s="67" t="s">
        <v>2612</v>
      </c>
      <c r="B2438" s="70" t="s">
        <v>2165</v>
      </c>
      <c r="C2438" s="71" t="s">
        <v>2587</v>
      </c>
      <c r="D2438" s="71" t="s">
        <v>21</v>
      </c>
      <c r="E2438" s="70" t="s">
        <v>131</v>
      </c>
      <c r="F2438" s="72">
        <v>24490000</v>
      </c>
    </row>
    <row r="2439" spans="1:6" x14ac:dyDescent="0.25">
      <c r="A2439" s="67" t="s">
        <v>2613</v>
      </c>
      <c r="B2439" s="70" t="s">
        <v>2165</v>
      </c>
      <c r="C2439" s="71" t="s">
        <v>2614</v>
      </c>
      <c r="D2439" s="71" t="s">
        <v>13</v>
      </c>
      <c r="E2439" s="70" t="s">
        <v>96</v>
      </c>
      <c r="F2439" s="72">
        <v>8570000</v>
      </c>
    </row>
    <row r="2440" spans="1:6" x14ac:dyDescent="0.25">
      <c r="A2440" s="67" t="s">
        <v>2615</v>
      </c>
      <c r="B2440" s="70" t="s">
        <v>2165</v>
      </c>
      <c r="C2440" s="71" t="s">
        <v>2614</v>
      </c>
      <c r="D2440" s="71" t="s">
        <v>13</v>
      </c>
      <c r="E2440" s="70" t="s">
        <v>96</v>
      </c>
      <c r="F2440" s="72">
        <v>11990000</v>
      </c>
    </row>
    <row r="2441" spans="1:6" x14ac:dyDescent="0.25">
      <c r="A2441" s="67" t="s">
        <v>2616</v>
      </c>
      <c r="B2441" s="70" t="s">
        <v>2165</v>
      </c>
      <c r="C2441" s="71" t="s">
        <v>2614</v>
      </c>
      <c r="D2441" s="71" t="s">
        <v>18</v>
      </c>
      <c r="E2441" s="70" t="s">
        <v>96</v>
      </c>
      <c r="F2441" s="72">
        <v>22730000</v>
      </c>
    </row>
    <row r="2442" spans="1:6" x14ac:dyDescent="0.25">
      <c r="A2442" s="67" t="s">
        <v>2617</v>
      </c>
      <c r="B2442" s="70" t="s">
        <v>2165</v>
      </c>
      <c r="C2442" s="71" t="s">
        <v>2614</v>
      </c>
      <c r="D2442" s="71" t="s">
        <v>99</v>
      </c>
      <c r="E2442" s="70" t="s">
        <v>96</v>
      </c>
      <c r="F2442" s="72">
        <v>12520000</v>
      </c>
    </row>
    <row r="2443" spans="1:6" x14ac:dyDescent="0.25">
      <c r="A2443" s="67" t="s">
        <v>2618</v>
      </c>
      <c r="B2443" s="70" t="s">
        <v>2165</v>
      </c>
      <c r="C2443" s="71" t="s">
        <v>2614</v>
      </c>
      <c r="D2443" s="71" t="s">
        <v>133</v>
      </c>
      <c r="E2443" s="70" t="s">
        <v>96</v>
      </c>
      <c r="F2443" s="72">
        <v>16580000</v>
      </c>
    </row>
    <row r="2444" spans="1:6" x14ac:dyDescent="0.25">
      <c r="A2444" s="67" t="s">
        <v>2619</v>
      </c>
      <c r="B2444" s="70" t="s">
        <v>2165</v>
      </c>
      <c r="C2444" s="71" t="s">
        <v>2614</v>
      </c>
      <c r="D2444" s="71" t="s">
        <v>21</v>
      </c>
      <c r="E2444" s="70" t="s">
        <v>96</v>
      </c>
      <c r="F2444" s="72">
        <v>12560000</v>
      </c>
    </row>
    <row r="2445" spans="1:6" x14ac:dyDescent="0.25">
      <c r="A2445" s="67" t="s">
        <v>2620</v>
      </c>
      <c r="B2445" s="70" t="s">
        <v>2165</v>
      </c>
      <c r="C2445" s="71" t="s">
        <v>2614</v>
      </c>
      <c r="D2445" s="71" t="s">
        <v>21</v>
      </c>
      <c r="E2445" s="70" t="s">
        <v>96</v>
      </c>
      <c r="F2445" s="72">
        <v>16360000</v>
      </c>
    </row>
    <row r="2446" spans="1:6" x14ac:dyDescent="0.25">
      <c r="A2446" s="67" t="s">
        <v>2621</v>
      </c>
      <c r="B2446" s="70" t="s">
        <v>2165</v>
      </c>
      <c r="C2446" s="71" t="s">
        <v>2614</v>
      </c>
      <c r="D2446" s="71" t="s">
        <v>21</v>
      </c>
      <c r="E2446" s="70" t="s">
        <v>96</v>
      </c>
      <c r="F2446" s="72">
        <v>17030000</v>
      </c>
    </row>
    <row r="2447" spans="1:6" x14ac:dyDescent="0.25">
      <c r="A2447" s="67" t="s">
        <v>2622</v>
      </c>
      <c r="B2447" s="70" t="s">
        <v>2165</v>
      </c>
      <c r="C2447" s="71" t="s">
        <v>2614</v>
      </c>
      <c r="D2447" s="71" t="s">
        <v>21</v>
      </c>
      <c r="E2447" s="70" t="s">
        <v>96</v>
      </c>
      <c r="F2447" s="72">
        <v>18560000</v>
      </c>
    </row>
    <row r="2448" spans="1:6" x14ac:dyDescent="0.25">
      <c r="A2448" s="67" t="s">
        <v>2623</v>
      </c>
      <c r="B2448" s="70" t="s">
        <v>2165</v>
      </c>
      <c r="C2448" s="71" t="s">
        <v>2614</v>
      </c>
      <c r="D2448" s="71" t="s">
        <v>26</v>
      </c>
      <c r="E2448" s="70" t="s">
        <v>96</v>
      </c>
      <c r="F2448" s="72">
        <v>22310000</v>
      </c>
    </row>
    <row r="2449" spans="1:6" x14ac:dyDescent="0.25">
      <c r="A2449" s="67" t="s">
        <v>1974</v>
      </c>
      <c r="B2449" s="70" t="s">
        <v>2165</v>
      </c>
      <c r="C2449" s="71" t="s">
        <v>2614</v>
      </c>
      <c r="D2449" s="71" t="s">
        <v>26</v>
      </c>
      <c r="E2449" s="70" t="s">
        <v>96</v>
      </c>
      <c r="F2449" s="72">
        <v>16700000</v>
      </c>
    </row>
    <row r="2450" spans="1:6" x14ac:dyDescent="0.25">
      <c r="A2450" s="67" t="s">
        <v>2624</v>
      </c>
      <c r="B2450" s="70" t="s">
        <v>2165</v>
      </c>
      <c r="C2450" s="71" t="s">
        <v>2614</v>
      </c>
      <c r="D2450" s="71" t="s">
        <v>20</v>
      </c>
      <c r="E2450" s="70" t="s">
        <v>213</v>
      </c>
      <c r="F2450" s="72">
        <v>15750000</v>
      </c>
    </row>
    <row r="2451" spans="1:6" x14ac:dyDescent="0.25">
      <c r="A2451" s="67" t="s">
        <v>2625</v>
      </c>
      <c r="B2451" s="70" t="s">
        <v>2165</v>
      </c>
      <c r="C2451" s="71" t="s">
        <v>2614</v>
      </c>
      <c r="D2451" s="71" t="s">
        <v>13</v>
      </c>
      <c r="E2451" s="70" t="s">
        <v>109</v>
      </c>
      <c r="F2451" s="72">
        <v>22980000</v>
      </c>
    </row>
    <row r="2452" spans="1:6" x14ac:dyDescent="0.25">
      <c r="A2452" s="67" t="s">
        <v>2626</v>
      </c>
      <c r="B2452" s="70" t="s">
        <v>2165</v>
      </c>
      <c r="C2452" s="71" t="s">
        <v>2614</v>
      </c>
      <c r="D2452" s="71" t="s">
        <v>324</v>
      </c>
      <c r="E2452" s="70" t="s">
        <v>109</v>
      </c>
      <c r="F2452" s="72">
        <v>21720000</v>
      </c>
    </row>
    <row r="2453" spans="1:6" x14ac:dyDescent="0.25">
      <c r="A2453" s="67" t="s">
        <v>2627</v>
      </c>
      <c r="B2453" s="70" t="s">
        <v>2165</v>
      </c>
      <c r="C2453" s="71" t="s">
        <v>2614</v>
      </c>
      <c r="D2453" s="71" t="s">
        <v>21</v>
      </c>
      <c r="E2453" s="70" t="s">
        <v>109</v>
      </c>
      <c r="F2453" s="72">
        <v>22990000</v>
      </c>
    </row>
    <row r="2454" spans="1:6" x14ac:dyDescent="0.25">
      <c r="A2454" s="67" t="s">
        <v>2628</v>
      </c>
      <c r="B2454" s="70" t="s">
        <v>2165</v>
      </c>
      <c r="C2454" s="71" t="s">
        <v>2614</v>
      </c>
      <c r="D2454" s="71" t="s">
        <v>21</v>
      </c>
      <c r="E2454" s="70" t="s">
        <v>153</v>
      </c>
      <c r="F2454" s="72">
        <v>26590000</v>
      </c>
    </row>
    <row r="2455" spans="1:6" x14ac:dyDescent="0.25">
      <c r="A2455" s="67" t="s">
        <v>2629</v>
      </c>
      <c r="B2455" s="70" t="s">
        <v>2165</v>
      </c>
      <c r="C2455" s="71" t="s">
        <v>2614</v>
      </c>
      <c r="D2455" s="71" t="s">
        <v>10</v>
      </c>
      <c r="E2455" s="70" t="s">
        <v>116</v>
      </c>
      <c r="F2455" s="72">
        <v>14000000</v>
      </c>
    </row>
    <row r="2456" spans="1:6" x14ac:dyDescent="0.25">
      <c r="A2456" s="67" t="s">
        <v>2630</v>
      </c>
      <c r="B2456" s="70" t="s">
        <v>2165</v>
      </c>
      <c r="C2456" s="71" t="s">
        <v>2614</v>
      </c>
      <c r="D2456" s="71" t="s">
        <v>21</v>
      </c>
      <c r="E2456" s="70" t="s">
        <v>116</v>
      </c>
      <c r="F2456" s="72">
        <v>17120000</v>
      </c>
    </row>
    <row r="2457" spans="1:6" x14ac:dyDescent="0.25">
      <c r="A2457" s="67" t="s">
        <v>2631</v>
      </c>
      <c r="B2457" s="70" t="s">
        <v>2165</v>
      </c>
      <c r="C2457" s="71" t="s">
        <v>2614</v>
      </c>
      <c r="D2457" s="71" t="s">
        <v>13</v>
      </c>
      <c r="E2457" s="70" t="s">
        <v>122</v>
      </c>
      <c r="F2457" s="72">
        <v>13850000</v>
      </c>
    </row>
    <row r="2458" spans="1:6" x14ac:dyDescent="0.25">
      <c r="A2458" s="67" t="s">
        <v>2632</v>
      </c>
      <c r="B2458" s="70" t="s">
        <v>2165</v>
      </c>
      <c r="C2458" s="71" t="s">
        <v>2614</v>
      </c>
      <c r="D2458" s="71" t="s">
        <v>2633</v>
      </c>
      <c r="E2458" s="70" t="s">
        <v>122</v>
      </c>
      <c r="F2458" s="72">
        <v>13450000</v>
      </c>
    </row>
    <row r="2459" spans="1:6" x14ac:dyDescent="0.25">
      <c r="A2459" s="67" t="s">
        <v>2634</v>
      </c>
      <c r="B2459" s="70" t="s">
        <v>2165</v>
      </c>
      <c r="C2459" s="71" t="s">
        <v>2614</v>
      </c>
      <c r="D2459" s="71" t="s">
        <v>21</v>
      </c>
      <c r="E2459" s="70" t="s">
        <v>122</v>
      </c>
      <c r="F2459" s="72">
        <v>15560000</v>
      </c>
    </row>
    <row r="2460" spans="1:6" x14ac:dyDescent="0.25">
      <c r="A2460" s="67" t="s">
        <v>2635</v>
      </c>
      <c r="B2460" s="70" t="s">
        <v>2165</v>
      </c>
      <c r="C2460" s="71" t="s">
        <v>2614</v>
      </c>
      <c r="D2460" s="71" t="s">
        <v>25</v>
      </c>
      <c r="E2460" s="70" t="s">
        <v>122</v>
      </c>
      <c r="F2460" s="72">
        <v>30030000</v>
      </c>
    </row>
    <row r="2461" spans="1:6" x14ac:dyDescent="0.25">
      <c r="A2461" s="67" t="s">
        <v>2636</v>
      </c>
      <c r="B2461" s="70" t="s">
        <v>2165</v>
      </c>
      <c r="C2461" s="71" t="s">
        <v>2614</v>
      </c>
      <c r="D2461" s="71" t="s">
        <v>14</v>
      </c>
      <c r="E2461" s="70" t="s">
        <v>131</v>
      </c>
      <c r="F2461" s="72">
        <v>32030000</v>
      </c>
    </row>
    <row r="2462" spans="1:6" x14ac:dyDescent="0.25">
      <c r="A2462" s="67" t="s">
        <v>2637</v>
      </c>
      <c r="B2462" s="70" t="s">
        <v>2165</v>
      </c>
      <c r="C2462" s="71" t="s">
        <v>2614</v>
      </c>
      <c r="D2462" s="71" t="s">
        <v>18</v>
      </c>
      <c r="E2462" s="70" t="s">
        <v>131</v>
      </c>
      <c r="F2462" s="72">
        <v>18290000</v>
      </c>
    </row>
    <row r="2463" spans="1:6" x14ac:dyDescent="0.25">
      <c r="A2463" s="67" t="s">
        <v>2638</v>
      </c>
      <c r="B2463" s="70" t="s">
        <v>2165</v>
      </c>
      <c r="C2463" s="71" t="s">
        <v>2614</v>
      </c>
      <c r="D2463" s="71" t="s">
        <v>483</v>
      </c>
      <c r="E2463" s="70" t="s">
        <v>131</v>
      </c>
      <c r="F2463" s="72">
        <v>19580000</v>
      </c>
    </row>
    <row r="2464" spans="1:6" x14ac:dyDescent="0.25">
      <c r="A2464" s="67" t="s">
        <v>2639</v>
      </c>
      <c r="B2464" s="70" t="s">
        <v>2165</v>
      </c>
      <c r="C2464" s="71" t="s">
        <v>2614</v>
      </c>
      <c r="D2464" s="71" t="s">
        <v>21</v>
      </c>
      <c r="E2464" s="70" t="s">
        <v>131</v>
      </c>
      <c r="F2464" s="72">
        <v>21870000</v>
      </c>
    </row>
    <row r="2465" spans="1:6" x14ac:dyDescent="0.25">
      <c r="A2465" s="67" t="s">
        <v>2640</v>
      </c>
      <c r="B2465" s="70" t="s">
        <v>2165</v>
      </c>
      <c r="C2465" s="71" t="s">
        <v>2614</v>
      </c>
      <c r="D2465" s="71" t="s">
        <v>21</v>
      </c>
      <c r="E2465" s="70" t="s">
        <v>131</v>
      </c>
      <c r="F2465" s="72">
        <v>3380000</v>
      </c>
    </row>
    <row r="2466" spans="1:6" x14ac:dyDescent="0.25">
      <c r="A2466" s="67" t="s">
        <v>2641</v>
      </c>
      <c r="B2466" s="70" t="s">
        <v>2165</v>
      </c>
      <c r="C2466" s="71" t="s">
        <v>2614</v>
      </c>
      <c r="D2466" s="71" t="s">
        <v>21</v>
      </c>
      <c r="E2466" s="70" t="s">
        <v>131</v>
      </c>
      <c r="F2466" s="72">
        <v>32830000</v>
      </c>
    </row>
    <row r="2467" spans="1:6" x14ac:dyDescent="0.25">
      <c r="A2467" s="67" t="s">
        <v>2642</v>
      </c>
      <c r="B2467" s="70" t="s">
        <v>2165</v>
      </c>
      <c r="C2467" s="71" t="s">
        <v>2643</v>
      </c>
      <c r="D2467" s="71" t="s">
        <v>13</v>
      </c>
      <c r="E2467" s="70" t="s">
        <v>96</v>
      </c>
      <c r="F2467" s="72">
        <v>14670000</v>
      </c>
    </row>
    <row r="2468" spans="1:6" x14ac:dyDescent="0.25">
      <c r="A2468" s="67" t="s">
        <v>2252</v>
      </c>
      <c r="B2468" s="70" t="s">
        <v>2165</v>
      </c>
      <c r="C2468" s="71" t="s">
        <v>2643</v>
      </c>
      <c r="D2468" s="71" t="s">
        <v>324</v>
      </c>
      <c r="E2468" s="70" t="s">
        <v>96</v>
      </c>
      <c r="F2468" s="72">
        <v>13150000</v>
      </c>
    </row>
    <row r="2469" spans="1:6" x14ac:dyDescent="0.25">
      <c r="A2469" s="67" t="s">
        <v>2644</v>
      </c>
      <c r="B2469" s="70" t="s">
        <v>2165</v>
      </c>
      <c r="C2469" s="71" t="s">
        <v>2643</v>
      </c>
      <c r="D2469" s="71" t="s">
        <v>133</v>
      </c>
      <c r="E2469" s="70" t="s">
        <v>96</v>
      </c>
      <c r="F2469" s="72">
        <v>12140000</v>
      </c>
    </row>
    <row r="2470" spans="1:6" x14ac:dyDescent="0.25">
      <c r="A2470" s="67" t="s">
        <v>2645</v>
      </c>
      <c r="B2470" s="70" t="s">
        <v>2165</v>
      </c>
      <c r="C2470" s="71" t="s">
        <v>2643</v>
      </c>
      <c r="D2470" s="71" t="s">
        <v>21</v>
      </c>
      <c r="E2470" s="70" t="s">
        <v>96</v>
      </c>
      <c r="F2470" s="72">
        <v>19990000</v>
      </c>
    </row>
    <row r="2471" spans="1:6" x14ac:dyDescent="0.25">
      <c r="A2471" s="67" t="s">
        <v>2646</v>
      </c>
      <c r="B2471" s="70" t="s">
        <v>2165</v>
      </c>
      <c r="C2471" s="71" t="s">
        <v>2643</v>
      </c>
      <c r="D2471" s="71" t="s">
        <v>21</v>
      </c>
      <c r="E2471" s="70" t="s">
        <v>96</v>
      </c>
      <c r="F2471" s="72">
        <v>11950000</v>
      </c>
    </row>
    <row r="2472" spans="1:6" x14ac:dyDescent="0.25">
      <c r="A2472" s="67" t="s">
        <v>2647</v>
      </c>
      <c r="B2472" s="70" t="s">
        <v>2165</v>
      </c>
      <c r="C2472" s="71" t="s">
        <v>2643</v>
      </c>
      <c r="D2472" s="71" t="s">
        <v>21</v>
      </c>
      <c r="E2472" s="70" t="s">
        <v>96</v>
      </c>
      <c r="F2472" s="72">
        <v>9900000</v>
      </c>
    </row>
    <row r="2473" spans="1:6" x14ac:dyDescent="0.25">
      <c r="A2473" s="67" t="s">
        <v>2648</v>
      </c>
      <c r="B2473" s="70" t="s">
        <v>2165</v>
      </c>
      <c r="C2473" s="71" t="s">
        <v>2643</v>
      </c>
      <c r="D2473" s="71" t="s">
        <v>21</v>
      </c>
      <c r="E2473" s="70" t="s">
        <v>96</v>
      </c>
      <c r="F2473" s="72">
        <v>15490000</v>
      </c>
    </row>
    <row r="2474" spans="1:6" x14ac:dyDescent="0.25">
      <c r="A2474" s="67" t="s">
        <v>2649</v>
      </c>
      <c r="B2474" s="70" t="s">
        <v>2165</v>
      </c>
      <c r="C2474" s="71" t="s">
        <v>2643</v>
      </c>
      <c r="D2474" s="71" t="s">
        <v>21</v>
      </c>
      <c r="E2474" s="70" t="s">
        <v>96</v>
      </c>
      <c r="F2474" s="72">
        <v>23030000</v>
      </c>
    </row>
    <row r="2475" spans="1:6" x14ac:dyDescent="0.25">
      <c r="A2475" s="67" t="s">
        <v>2650</v>
      </c>
      <c r="B2475" s="70" t="s">
        <v>2165</v>
      </c>
      <c r="C2475" s="71" t="s">
        <v>2643</v>
      </c>
      <c r="D2475" s="71" t="s">
        <v>21</v>
      </c>
      <c r="E2475" s="70" t="s">
        <v>96</v>
      </c>
      <c r="F2475" s="72">
        <v>12880000</v>
      </c>
    </row>
    <row r="2476" spans="1:6" x14ac:dyDescent="0.25">
      <c r="A2476" s="67" t="s">
        <v>2651</v>
      </c>
      <c r="B2476" s="70" t="s">
        <v>2165</v>
      </c>
      <c r="C2476" s="71" t="s">
        <v>2643</v>
      </c>
      <c r="D2476" s="71" t="s">
        <v>128</v>
      </c>
      <c r="E2476" s="70" t="s">
        <v>96</v>
      </c>
      <c r="F2476" s="72">
        <v>14830000</v>
      </c>
    </row>
    <row r="2477" spans="1:6" x14ac:dyDescent="0.25">
      <c r="A2477" s="67" t="s">
        <v>2652</v>
      </c>
      <c r="B2477" s="70" t="s">
        <v>2165</v>
      </c>
      <c r="C2477" s="71" t="s">
        <v>2643</v>
      </c>
      <c r="D2477" s="71" t="s">
        <v>99</v>
      </c>
      <c r="E2477" s="70" t="s">
        <v>213</v>
      </c>
      <c r="F2477" s="72">
        <v>23120000</v>
      </c>
    </row>
    <row r="2478" spans="1:6" x14ac:dyDescent="0.25">
      <c r="A2478" s="67" t="s">
        <v>2653</v>
      </c>
      <c r="B2478" s="70" t="s">
        <v>2165</v>
      </c>
      <c r="C2478" s="71" t="s">
        <v>2643</v>
      </c>
      <c r="D2478" s="71" t="s">
        <v>21</v>
      </c>
      <c r="E2478" s="70" t="s">
        <v>213</v>
      </c>
      <c r="F2478" s="72">
        <v>15260000</v>
      </c>
    </row>
    <row r="2479" spans="1:6" x14ac:dyDescent="0.25">
      <c r="A2479" s="67" t="s">
        <v>2654</v>
      </c>
      <c r="B2479" s="70" t="s">
        <v>2165</v>
      </c>
      <c r="C2479" s="71" t="s">
        <v>2643</v>
      </c>
      <c r="D2479" s="71" t="s">
        <v>21</v>
      </c>
      <c r="E2479" s="70" t="s">
        <v>213</v>
      </c>
      <c r="F2479" s="72">
        <v>17880000</v>
      </c>
    </row>
    <row r="2480" spans="1:6" x14ac:dyDescent="0.25">
      <c r="A2480" s="67" t="s">
        <v>2655</v>
      </c>
      <c r="B2480" s="70" t="s">
        <v>2165</v>
      </c>
      <c r="C2480" s="71" t="s">
        <v>2643</v>
      </c>
      <c r="D2480" s="71" t="s">
        <v>164</v>
      </c>
      <c r="E2480" s="70" t="s">
        <v>109</v>
      </c>
      <c r="F2480" s="72">
        <v>7550000</v>
      </c>
    </row>
    <row r="2481" spans="1:6" x14ac:dyDescent="0.25">
      <c r="A2481" s="67" t="s">
        <v>2656</v>
      </c>
      <c r="B2481" s="70" t="s">
        <v>2165</v>
      </c>
      <c r="C2481" s="71" t="s">
        <v>2643</v>
      </c>
      <c r="D2481" s="71" t="s">
        <v>99</v>
      </c>
      <c r="E2481" s="70" t="s">
        <v>109</v>
      </c>
      <c r="F2481" s="72">
        <v>21350000</v>
      </c>
    </row>
    <row r="2482" spans="1:6" x14ac:dyDescent="0.25">
      <c r="A2482" s="67" t="s">
        <v>2657</v>
      </c>
      <c r="B2482" s="70" t="s">
        <v>2165</v>
      </c>
      <c r="C2482" s="71" t="s">
        <v>2643</v>
      </c>
      <c r="D2482" s="71" t="s">
        <v>99</v>
      </c>
      <c r="E2482" s="70" t="s">
        <v>109</v>
      </c>
      <c r="F2482" s="72">
        <v>26480000</v>
      </c>
    </row>
    <row r="2483" spans="1:6" x14ac:dyDescent="0.25">
      <c r="A2483" s="67" t="s">
        <v>2658</v>
      </c>
      <c r="B2483" s="70" t="s">
        <v>2165</v>
      </c>
      <c r="C2483" s="71" t="s">
        <v>2643</v>
      </c>
      <c r="D2483" s="71" t="s">
        <v>21</v>
      </c>
      <c r="E2483" s="70" t="s">
        <v>109</v>
      </c>
      <c r="F2483" s="72">
        <v>25700000</v>
      </c>
    </row>
    <row r="2484" spans="1:6" x14ac:dyDescent="0.25">
      <c r="A2484" s="67" t="s">
        <v>2659</v>
      </c>
      <c r="B2484" s="70" t="s">
        <v>2165</v>
      </c>
      <c r="C2484" s="71" t="s">
        <v>2643</v>
      </c>
      <c r="D2484" s="71" t="s">
        <v>99</v>
      </c>
      <c r="E2484" s="70" t="s">
        <v>153</v>
      </c>
      <c r="F2484" s="72">
        <v>19220000</v>
      </c>
    </row>
    <row r="2485" spans="1:6" x14ac:dyDescent="0.25">
      <c r="A2485" s="67" t="s">
        <v>2660</v>
      </c>
      <c r="B2485" s="70" t="s">
        <v>2165</v>
      </c>
      <c r="C2485" s="71" t="s">
        <v>2643</v>
      </c>
      <c r="D2485" s="71" t="s">
        <v>21</v>
      </c>
      <c r="E2485" s="70" t="s">
        <v>153</v>
      </c>
      <c r="F2485" s="72">
        <v>17840000</v>
      </c>
    </row>
    <row r="2486" spans="1:6" x14ac:dyDescent="0.25">
      <c r="A2486" s="67" t="s">
        <v>2661</v>
      </c>
      <c r="B2486" s="70" t="s">
        <v>2165</v>
      </c>
      <c r="C2486" s="71" t="s">
        <v>2643</v>
      </c>
      <c r="D2486" s="71" t="s">
        <v>21</v>
      </c>
      <c r="E2486" s="70" t="s">
        <v>153</v>
      </c>
      <c r="F2486" s="72">
        <v>15920000</v>
      </c>
    </row>
    <row r="2487" spans="1:6" x14ac:dyDescent="0.25">
      <c r="A2487" s="67" t="s">
        <v>2662</v>
      </c>
      <c r="B2487" s="70" t="s">
        <v>2165</v>
      </c>
      <c r="C2487" s="71" t="s">
        <v>2643</v>
      </c>
      <c r="D2487" s="71" t="s">
        <v>2663</v>
      </c>
      <c r="E2487" s="70" t="s">
        <v>153</v>
      </c>
      <c r="F2487" s="72">
        <v>30400000</v>
      </c>
    </row>
    <row r="2488" spans="1:6" x14ac:dyDescent="0.25">
      <c r="A2488" s="67" t="s">
        <v>2664</v>
      </c>
      <c r="B2488" s="70" t="s">
        <v>2165</v>
      </c>
      <c r="C2488" s="71" t="s">
        <v>2643</v>
      </c>
      <c r="D2488" s="71" t="s">
        <v>21</v>
      </c>
      <c r="E2488" s="70" t="s">
        <v>116</v>
      </c>
      <c r="F2488" s="72">
        <v>15610000</v>
      </c>
    </row>
    <row r="2489" spans="1:6" x14ac:dyDescent="0.25">
      <c r="A2489" s="67" t="s">
        <v>2665</v>
      </c>
      <c r="B2489" s="70" t="s">
        <v>2165</v>
      </c>
      <c r="C2489" s="71" t="s">
        <v>2643</v>
      </c>
      <c r="D2489" s="71" t="s">
        <v>21</v>
      </c>
      <c r="E2489" s="70" t="s">
        <v>116</v>
      </c>
      <c r="F2489" s="72">
        <v>18540000</v>
      </c>
    </row>
    <row r="2490" spans="1:6" x14ac:dyDescent="0.25">
      <c r="A2490" s="67" t="s">
        <v>2666</v>
      </c>
      <c r="B2490" s="70" t="s">
        <v>2165</v>
      </c>
      <c r="C2490" s="71" t="s">
        <v>2643</v>
      </c>
      <c r="D2490" s="71" t="s">
        <v>21</v>
      </c>
      <c r="E2490" s="70" t="s">
        <v>122</v>
      </c>
      <c r="F2490" s="72">
        <v>19130000</v>
      </c>
    </row>
    <row r="2491" spans="1:6" x14ac:dyDescent="0.25">
      <c r="A2491" s="67" t="s">
        <v>2667</v>
      </c>
      <c r="B2491" s="70" t="s">
        <v>2165</v>
      </c>
      <c r="C2491" s="71" t="s">
        <v>2643</v>
      </c>
      <c r="D2491" s="71" t="s">
        <v>21</v>
      </c>
      <c r="E2491" s="70" t="s">
        <v>122</v>
      </c>
      <c r="F2491" s="72">
        <v>6460000</v>
      </c>
    </row>
    <row r="2492" spans="1:6" x14ac:dyDescent="0.25">
      <c r="A2492" s="67" t="s">
        <v>2668</v>
      </c>
      <c r="B2492" s="70" t="s">
        <v>2165</v>
      </c>
      <c r="C2492" s="71" t="s">
        <v>2643</v>
      </c>
      <c r="D2492" s="71" t="s">
        <v>21</v>
      </c>
      <c r="E2492" s="70" t="s">
        <v>122</v>
      </c>
      <c r="F2492" s="72">
        <v>22980000</v>
      </c>
    </row>
    <row r="2493" spans="1:6" x14ac:dyDescent="0.25">
      <c r="A2493" s="67" t="s">
        <v>2669</v>
      </c>
      <c r="B2493" s="70" t="s">
        <v>2165</v>
      </c>
      <c r="C2493" s="71" t="s">
        <v>2643</v>
      </c>
      <c r="D2493" s="71" t="s">
        <v>21</v>
      </c>
      <c r="E2493" s="70" t="s">
        <v>129</v>
      </c>
      <c r="F2493" s="72">
        <v>15820000</v>
      </c>
    </row>
    <row r="2494" spans="1:6" x14ac:dyDescent="0.25">
      <c r="A2494" s="67" t="s">
        <v>2670</v>
      </c>
      <c r="B2494" s="70" t="s">
        <v>2165</v>
      </c>
      <c r="C2494" s="71" t="s">
        <v>2643</v>
      </c>
      <c r="D2494" s="71" t="s">
        <v>21</v>
      </c>
      <c r="E2494" s="70" t="s">
        <v>131</v>
      </c>
      <c r="F2494" s="72">
        <v>10500000</v>
      </c>
    </row>
    <row r="2495" spans="1:6" x14ac:dyDescent="0.25">
      <c r="A2495" s="67" t="s">
        <v>2671</v>
      </c>
      <c r="B2495" s="70" t="s">
        <v>2165</v>
      </c>
      <c r="C2495" s="71" t="s">
        <v>2643</v>
      </c>
      <c r="D2495" s="71" t="s">
        <v>21</v>
      </c>
      <c r="E2495" s="70" t="s">
        <v>131</v>
      </c>
      <c r="F2495" s="72">
        <v>14790000</v>
      </c>
    </row>
    <row r="2496" spans="1:6" x14ac:dyDescent="0.25">
      <c r="A2496" s="67" t="s">
        <v>2672</v>
      </c>
      <c r="B2496" s="70" t="s">
        <v>2165</v>
      </c>
      <c r="C2496" s="71" t="s">
        <v>2643</v>
      </c>
      <c r="D2496" s="71" t="s">
        <v>21</v>
      </c>
      <c r="E2496" s="70" t="s">
        <v>131</v>
      </c>
      <c r="F2496" s="72">
        <v>23280000</v>
      </c>
    </row>
    <row r="2497" spans="1:6" x14ac:dyDescent="0.25">
      <c r="A2497" s="67" t="s">
        <v>2673</v>
      </c>
      <c r="B2497" s="70" t="s">
        <v>2165</v>
      </c>
      <c r="C2497" s="71" t="s">
        <v>2643</v>
      </c>
      <c r="D2497" s="71" t="s">
        <v>21</v>
      </c>
      <c r="E2497" s="70" t="s">
        <v>131</v>
      </c>
      <c r="F2497" s="72">
        <v>15640000</v>
      </c>
    </row>
    <row r="2498" spans="1:6" x14ac:dyDescent="0.25">
      <c r="A2498" s="67" t="s">
        <v>2674</v>
      </c>
      <c r="B2498" s="70" t="s">
        <v>2165</v>
      </c>
      <c r="C2498" s="71" t="s">
        <v>2675</v>
      </c>
      <c r="D2498" s="71" t="s">
        <v>577</v>
      </c>
      <c r="E2498" s="70" t="s">
        <v>96</v>
      </c>
      <c r="F2498" s="72">
        <v>24140000</v>
      </c>
    </row>
    <row r="2499" spans="1:6" x14ac:dyDescent="0.25">
      <c r="A2499" s="67" t="s">
        <v>2676</v>
      </c>
      <c r="B2499" s="70" t="s">
        <v>2165</v>
      </c>
      <c r="C2499" s="71" t="s">
        <v>2675</v>
      </c>
      <c r="D2499" s="71" t="s">
        <v>133</v>
      </c>
      <c r="E2499" s="70" t="s">
        <v>96</v>
      </c>
      <c r="F2499" s="72">
        <v>15070000</v>
      </c>
    </row>
    <row r="2500" spans="1:6" x14ac:dyDescent="0.25">
      <c r="A2500" s="67" t="s">
        <v>2677</v>
      </c>
      <c r="B2500" s="70" t="s">
        <v>2165</v>
      </c>
      <c r="C2500" s="71" t="s">
        <v>2675</v>
      </c>
      <c r="D2500" s="71" t="s">
        <v>133</v>
      </c>
      <c r="E2500" s="70" t="s">
        <v>96</v>
      </c>
      <c r="F2500" s="72">
        <v>27130000</v>
      </c>
    </row>
    <row r="2501" spans="1:6" x14ac:dyDescent="0.25">
      <c r="A2501" s="67" t="s">
        <v>2678</v>
      </c>
      <c r="B2501" s="70" t="s">
        <v>2165</v>
      </c>
      <c r="C2501" s="71" t="s">
        <v>2675</v>
      </c>
      <c r="D2501" s="71" t="s">
        <v>21</v>
      </c>
      <c r="E2501" s="70" t="s">
        <v>96</v>
      </c>
      <c r="F2501" s="72">
        <v>16530000</v>
      </c>
    </row>
    <row r="2502" spans="1:6" x14ac:dyDescent="0.25">
      <c r="A2502" s="67" t="s">
        <v>2679</v>
      </c>
      <c r="B2502" s="70" t="s">
        <v>2165</v>
      </c>
      <c r="C2502" s="71" t="s">
        <v>2675</v>
      </c>
      <c r="D2502" s="71" t="s">
        <v>21</v>
      </c>
      <c r="E2502" s="70" t="s">
        <v>96</v>
      </c>
      <c r="F2502" s="72">
        <v>17000000</v>
      </c>
    </row>
    <row r="2503" spans="1:6" x14ac:dyDescent="0.25">
      <c r="A2503" s="67" t="s">
        <v>2680</v>
      </c>
      <c r="B2503" s="70" t="s">
        <v>2165</v>
      </c>
      <c r="C2503" s="71" t="s">
        <v>2675</v>
      </c>
      <c r="D2503" s="71" t="s">
        <v>21</v>
      </c>
      <c r="E2503" s="70" t="s">
        <v>96</v>
      </c>
      <c r="F2503" s="72">
        <v>19830000</v>
      </c>
    </row>
    <row r="2504" spans="1:6" x14ac:dyDescent="0.25">
      <c r="A2504" s="67" t="s">
        <v>2681</v>
      </c>
      <c r="B2504" s="70" t="s">
        <v>2165</v>
      </c>
      <c r="C2504" s="71" t="s">
        <v>2675</v>
      </c>
      <c r="D2504" s="71" t="s">
        <v>489</v>
      </c>
      <c r="E2504" s="70" t="s">
        <v>96</v>
      </c>
      <c r="F2504" s="72">
        <v>21980000</v>
      </c>
    </row>
    <row r="2505" spans="1:6" x14ac:dyDescent="0.25">
      <c r="A2505" s="67" t="s">
        <v>2682</v>
      </c>
      <c r="B2505" s="70" t="s">
        <v>2165</v>
      </c>
      <c r="C2505" s="71" t="s">
        <v>2675</v>
      </c>
      <c r="D2505" s="71" t="s">
        <v>21</v>
      </c>
      <c r="E2505" s="70" t="s">
        <v>213</v>
      </c>
      <c r="F2505" s="72">
        <v>17640000</v>
      </c>
    </row>
    <row r="2506" spans="1:6" x14ac:dyDescent="0.25">
      <c r="A2506" s="67" t="s">
        <v>2683</v>
      </c>
      <c r="B2506" s="70" t="s">
        <v>2165</v>
      </c>
      <c r="C2506" s="71" t="s">
        <v>2675</v>
      </c>
      <c r="D2506" s="71" t="s">
        <v>21</v>
      </c>
      <c r="E2506" s="70" t="s">
        <v>109</v>
      </c>
      <c r="F2506" s="72">
        <v>12380000</v>
      </c>
    </row>
    <row r="2507" spans="1:6" x14ac:dyDescent="0.25">
      <c r="A2507" s="67" t="s">
        <v>2684</v>
      </c>
      <c r="B2507" s="70" t="s">
        <v>2165</v>
      </c>
      <c r="C2507" s="71" t="s">
        <v>2675</v>
      </c>
      <c r="D2507" s="71" t="s">
        <v>21</v>
      </c>
      <c r="E2507" s="70" t="s">
        <v>109</v>
      </c>
      <c r="F2507" s="72">
        <v>23900000</v>
      </c>
    </row>
    <row r="2508" spans="1:6" x14ac:dyDescent="0.25">
      <c r="A2508" s="67" t="s">
        <v>2685</v>
      </c>
      <c r="B2508" s="70" t="s">
        <v>2165</v>
      </c>
      <c r="C2508" s="71" t="s">
        <v>2675</v>
      </c>
      <c r="D2508" s="71" t="s">
        <v>21</v>
      </c>
      <c r="E2508" s="70" t="s">
        <v>153</v>
      </c>
      <c r="F2508" s="72">
        <v>6280000</v>
      </c>
    </row>
    <row r="2509" spans="1:6" x14ac:dyDescent="0.25">
      <c r="A2509" s="67" t="s">
        <v>2686</v>
      </c>
      <c r="B2509" s="70" t="s">
        <v>2165</v>
      </c>
      <c r="C2509" s="71" t="s">
        <v>2675</v>
      </c>
      <c r="D2509" s="71" t="s">
        <v>21</v>
      </c>
      <c r="E2509" s="70" t="s">
        <v>153</v>
      </c>
      <c r="F2509" s="72">
        <v>26460000</v>
      </c>
    </row>
    <row r="2510" spans="1:6" x14ac:dyDescent="0.25">
      <c r="A2510" s="67" t="s">
        <v>2687</v>
      </c>
      <c r="B2510" s="70" t="s">
        <v>2165</v>
      </c>
      <c r="C2510" s="71" t="s">
        <v>2675</v>
      </c>
      <c r="D2510" s="71" t="s">
        <v>21</v>
      </c>
      <c r="E2510" s="70" t="s">
        <v>116</v>
      </c>
      <c r="F2510" s="72">
        <v>8160000</v>
      </c>
    </row>
    <row r="2511" spans="1:6" x14ac:dyDescent="0.25">
      <c r="A2511" s="67" t="s">
        <v>2688</v>
      </c>
      <c r="B2511" s="70" t="s">
        <v>2165</v>
      </c>
      <c r="C2511" s="71" t="s">
        <v>2675</v>
      </c>
      <c r="D2511" s="71" t="s">
        <v>21</v>
      </c>
      <c r="E2511" s="70" t="s">
        <v>116</v>
      </c>
      <c r="F2511" s="72">
        <v>8040000</v>
      </c>
    </row>
    <row r="2512" spans="1:6" x14ac:dyDescent="0.25">
      <c r="A2512" s="67" t="s">
        <v>2689</v>
      </c>
      <c r="B2512" s="70" t="s">
        <v>2165</v>
      </c>
      <c r="C2512" s="71" t="s">
        <v>2675</v>
      </c>
      <c r="D2512" s="71" t="s">
        <v>164</v>
      </c>
      <c r="E2512" s="70" t="s">
        <v>122</v>
      </c>
      <c r="F2512" s="72">
        <v>17660000</v>
      </c>
    </row>
    <row r="2513" spans="1:6" x14ac:dyDescent="0.25">
      <c r="A2513" s="67" t="s">
        <v>2690</v>
      </c>
      <c r="B2513" s="70" t="s">
        <v>2165</v>
      </c>
      <c r="C2513" s="71" t="s">
        <v>2675</v>
      </c>
      <c r="D2513" s="71" t="s">
        <v>18</v>
      </c>
      <c r="E2513" s="70" t="s">
        <v>122</v>
      </c>
      <c r="F2513" s="72">
        <v>19780000</v>
      </c>
    </row>
    <row r="2514" spans="1:6" x14ac:dyDescent="0.25">
      <c r="A2514" s="67" t="s">
        <v>2691</v>
      </c>
      <c r="B2514" s="70" t="s">
        <v>2165</v>
      </c>
      <c r="C2514" s="71" t="s">
        <v>2675</v>
      </c>
      <c r="D2514" s="71" t="s">
        <v>99</v>
      </c>
      <c r="E2514" s="70" t="s">
        <v>122</v>
      </c>
      <c r="F2514" s="72">
        <v>22120000</v>
      </c>
    </row>
    <row r="2515" spans="1:6" x14ac:dyDescent="0.25">
      <c r="A2515" s="67" t="s">
        <v>2692</v>
      </c>
      <c r="B2515" s="70" t="s">
        <v>2165</v>
      </c>
      <c r="C2515" s="71" t="s">
        <v>2675</v>
      </c>
      <c r="D2515" s="71" t="s">
        <v>111</v>
      </c>
      <c r="E2515" s="70" t="s">
        <v>122</v>
      </c>
      <c r="F2515" s="72">
        <v>11300000</v>
      </c>
    </row>
    <row r="2516" spans="1:6" x14ac:dyDescent="0.25">
      <c r="A2516" s="67" t="s">
        <v>2693</v>
      </c>
      <c r="B2516" s="70" t="s">
        <v>2165</v>
      </c>
      <c r="C2516" s="71" t="s">
        <v>2675</v>
      </c>
      <c r="D2516" s="71" t="s">
        <v>21</v>
      </c>
      <c r="E2516" s="70" t="s">
        <v>122</v>
      </c>
      <c r="F2516" s="72">
        <v>12100000</v>
      </c>
    </row>
    <row r="2517" spans="1:6" x14ac:dyDescent="0.25">
      <c r="A2517" s="67" t="s">
        <v>2694</v>
      </c>
      <c r="B2517" s="70" t="s">
        <v>2165</v>
      </c>
      <c r="C2517" s="71" t="s">
        <v>2675</v>
      </c>
      <c r="D2517" s="71" t="s">
        <v>21</v>
      </c>
      <c r="E2517" s="70" t="s">
        <v>122</v>
      </c>
      <c r="F2517" s="72">
        <v>21000000</v>
      </c>
    </row>
    <row r="2518" spans="1:6" x14ac:dyDescent="0.25">
      <c r="A2518" s="67" t="s">
        <v>2695</v>
      </c>
      <c r="B2518" s="70" t="s">
        <v>2165</v>
      </c>
      <c r="C2518" s="71" t="s">
        <v>2675</v>
      </c>
      <c r="D2518" s="71" t="s">
        <v>21</v>
      </c>
      <c r="E2518" s="70" t="s">
        <v>122</v>
      </c>
      <c r="F2518" s="72">
        <v>11380000</v>
      </c>
    </row>
    <row r="2519" spans="1:6" x14ac:dyDescent="0.25">
      <c r="A2519" s="67" t="s">
        <v>2696</v>
      </c>
      <c r="B2519" s="70" t="s">
        <v>2165</v>
      </c>
      <c r="C2519" s="71" t="s">
        <v>2675</v>
      </c>
      <c r="D2519" s="71" t="s">
        <v>13</v>
      </c>
      <c r="E2519" s="70" t="s">
        <v>131</v>
      </c>
      <c r="F2519" s="72">
        <v>24600000</v>
      </c>
    </row>
    <row r="2520" spans="1:6" x14ac:dyDescent="0.25">
      <c r="A2520" s="67" t="s">
        <v>2697</v>
      </c>
      <c r="B2520" s="70" t="s">
        <v>2165</v>
      </c>
      <c r="C2520" s="71" t="s">
        <v>2675</v>
      </c>
      <c r="D2520" s="71" t="s">
        <v>111</v>
      </c>
      <c r="E2520" s="70" t="s">
        <v>131</v>
      </c>
      <c r="F2520" s="72">
        <v>13410000</v>
      </c>
    </row>
    <row r="2521" spans="1:6" x14ac:dyDescent="0.25">
      <c r="A2521" s="67" t="s">
        <v>2698</v>
      </c>
      <c r="B2521" s="70" t="s">
        <v>2165</v>
      </c>
      <c r="C2521" s="71" t="s">
        <v>2675</v>
      </c>
      <c r="D2521" s="71" t="s">
        <v>21</v>
      </c>
      <c r="E2521" s="70" t="s">
        <v>131</v>
      </c>
      <c r="F2521" s="72">
        <v>16130000</v>
      </c>
    </row>
    <row r="2522" spans="1:6" x14ac:dyDescent="0.25">
      <c r="A2522" s="67" t="s">
        <v>2245</v>
      </c>
      <c r="B2522" s="70" t="s">
        <v>2165</v>
      </c>
      <c r="C2522" s="71" t="s">
        <v>2675</v>
      </c>
      <c r="D2522" s="71" t="s">
        <v>21</v>
      </c>
      <c r="E2522" s="70" t="s">
        <v>131</v>
      </c>
      <c r="F2522" s="72">
        <v>16690000</v>
      </c>
    </row>
    <row r="2523" spans="1:6" x14ac:dyDescent="0.25">
      <c r="A2523" s="67" t="s">
        <v>2699</v>
      </c>
      <c r="B2523" s="70" t="s">
        <v>2165</v>
      </c>
      <c r="C2523" s="71" t="s">
        <v>2675</v>
      </c>
      <c r="D2523" s="71" t="s">
        <v>21</v>
      </c>
      <c r="E2523" s="70" t="s">
        <v>131</v>
      </c>
      <c r="F2523" s="72">
        <v>22860000</v>
      </c>
    </row>
    <row r="2524" spans="1:6" x14ac:dyDescent="0.25">
      <c r="A2524" s="67" t="s">
        <v>2700</v>
      </c>
      <c r="B2524" s="70" t="s">
        <v>2165</v>
      </c>
      <c r="C2524" s="71" t="s">
        <v>2675</v>
      </c>
      <c r="D2524" s="71" t="s">
        <v>21</v>
      </c>
      <c r="E2524" s="70" t="s">
        <v>131</v>
      </c>
      <c r="F2524" s="72">
        <v>25400000</v>
      </c>
    </row>
    <row r="2525" spans="1:6" x14ac:dyDescent="0.25">
      <c r="A2525" s="67" t="s">
        <v>2701</v>
      </c>
      <c r="B2525" s="70" t="s">
        <v>2702</v>
      </c>
      <c r="C2525" s="71" t="s">
        <v>2703</v>
      </c>
      <c r="D2525" s="71" t="s">
        <v>13</v>
      </c>
      <c r="E2525" s="70" t="s">
        <v>96</v>
      </c>
      <c r="F2525" s="72">
        <v>6040000</v>
      </c>
    </row>
    <row r="2526" spans="1:6" x14ac:dyDescent="0.25">
      <c r="A2526" s="67" t="s">
        <v>1793</v>
      </c>
      <c r="B2526" s="70" t="s">
        <v>2702</v>
      </c>
      <c r="C2526" s="71" t="s">
        <v>2703</v>
      </c>
      <c r="D2526" s="71" t="s">
        <v>20</v>
      </c>
      <c r="E2526" s="70" t="s">
        <v>96</v>
      </c>
      <c r="F2526" s="72">
        <v>5000000</v>
      </c>
    </row>
    <row r="2527" spans="1:6" x14ac:dyDescent="0.25">
      <c r="A2527" s="67" t="s">
        <v>2704</v>
      </c>
      <c r="B2527" s="70" t="s">
        <v>2702</v>
      </c>
      <c r="C2527" s="71" t="s">
        <v>2703</v>
      </c>
      <c r="D2527" s="71" t="s">
        <v>24</v>
      </c>
      <c r="E2527" s="70" t="s">
        <v>96</v>
      </c>
      <c r="F2527" s="72">
        <v>2120000</v>
      </c>
    </row>
    <row r="2528" spans="1:6" x14ac:dyDescent="0.25">
      <c r="A2528" s="67" t="s">
        <v>2150</v>
      </c>
      <c r="B2528" s="70" t="s">
        <v>2702</v>
      </c>
      <c r="C2528" s="71" t="s">
        <v>2703</v>
      </c>
      <c r="D2528" s="71" t="s">
        <v>25</v>
      </c>
      <c r="E2528" s="70" t="s">
        <v>96</v>
      </c>
      <c r="F2528" s="72">
        <v>5070000</v>
      </c>
    </row>
    <row r="2529" spans="1:6" x14ac:dyDescent="0.25">
      <c r="A2529" s="67" t="s">
        <v>2705</v>
      </c>
      <c r="B2529" s="70" t="s">
        <v>2702</v>
      </c>
      <c r="C2529" s="71" t="s">
        <v>2703</v>
      </c>
      <c r="D2529" s="71" t="s">
        <v>25</v>
      </c>
      <c r="E2529" s="70" t="s">
        <v>96</v>
      </c>
      <c r="F2529" s="72">
        <v>3780000</v>
      </c>
    </row>
    <row r="2530" spans="1:6" x14ac:dyDescent="0.25">
      <c r="A2530" s="67" t="s">
        <v>2706</v>
      </c>
      <c r="B2530" s="70" t="s">
        <v>2702</v>
      </c>
      <c r="C2530" s="71" t="s">
        <v>2703</v>
      </c>
      <c r="D2530" s="71" t="s">
        <v>25</v>
      </c>
      <c r="E2530" s="70" t="s">
        <v>96</v>
      </c>
      <c r="F2530" s="72">
        <v>3900000</v>
      </c>
    </row>
    <row r="2531" spans="1:6" x14ac:dyDescent="0.25">
      <c r="A2531" s="67" t="s">
        <v>2707</v>
      </c>
      <c r="B2531" s="70" t="s">
        <v>2702</v>
      </c>
      <c r="C2531" s="71" t="s">
        <v>2703</v>
      </c>
      <c r="D2531" s="71" t="s">
        <v>25</v>
      </c>
      <c r="E2531" s="70" t="s">
        <v>96</v>
      </c>
      <c r="F2531" s="72">
        <v>3670000</v>
      </c>
    </row>
    <row r="2532" spans="1:6" x14ac:dyDescent="0.25">
      <c r="A2532" s="67" t="s">
        <v>2708</v>
      </c>
      <c r="B2532" s="70" t="s">
        <v>2702</v>
      </c>
      <c r="C2532" s="71" t="s">
        <v>2703</v>
      </c>
      <c r="D2532" s="71" t="s">
        <v>25</v>
      </c>
      <c r="E2532" s="70" t="s">
        <v>96</v>
      </c>
      <c r="F2532" s="72">
        <v>4160000</v>
      </c>
    </row>
    <row r="2533" spans="1:6" x14ac:dyDescent="0.25">
      <c r="A2533" s="67" t="s">
        <v>2709</v>
      </c>
      <c r="B2533" s="70" t="s">
        <v>2702</v>
      </c>
      <c r="C2533" s="71" t="s">
        <v>2703</v>
      </c>
      <c r="D2533" s="71" t="s">
        <v>25</v>
      </c>
      <c r="E2533" s="70" t="s">
        <v>96</v>
      </c>
      <c r="F2533" s="72">
        <v>2690000</v>
      </c>
    </row>
    <row r="2534" spans="1:6" x14ac:dyDescent="0.25">
      <c r="A2534" s="67" t="s">
        <v>2710</v>
      </c>
      <c r="B2534" s="70" t="s">
        <v>2702</v>
      </c>
      <c r="C2534" s="71" t="s">
        <v>2703</v>
      </c>
      <c r="D2534" s="71" t="s">
        <v>26</v>
      </c>
      <c r="E2534" s="70" t="s">
        <v>96</v>
      </c>
      <c r="F2534" s="72">
        <v>5340000</v>
      </c>
    </row>
    <row r="2535" spans="1:6" x14ac:dyDescent="0.25">
      <c r="A2535" s="67" t="s">
        <v>1532</v>
      </c>
      <c r="B2535" s="70" t="s">
        <v>2702</v>
      </c>
      <c r="C2535" s="71" t="s">
        <v>2703</v>
      </c>
      <c r="D2535" s="71" t="s">
        <v>18</v>
      </c>
      <c r="E2535" s="70" t="s">
        <v>109</v>
      </c>
      <c r="F2535" s="72">
        <v>7960000</v>
      </c>
    </row>
    <row r="2536" spans="1:6" x14ac:dyDescent="0.25">
      <c r="A2536" s="67" t="s">
        <v>1534</v>
      </c>
      <c r="B2536" s="70" t="s">
        <v>2702</v>
      </c>
      <c r="C2536" s="71" t="s">
        <v>2703</v>
      </c>
      <c r="D2536" s="71" t="s">
        <v>19</v>
      </c>
      <c r="E2536" s="70" t="s">
        <v>109</v>
      </c>
      <c r="F2536" s="72">
        <v>8850000</v>
      </c>
    </row>
    <row r="2537" spans="1:6" x14ac:dyDescent="0.25">
      <c r="A2537" s="67" t="s">
        <v>1565</v>
      </c>
      <c r="B2537" s="70" t="s">
        <v>2702</v>
      </c>
      <c r="C2537" s="71" t="s">
        <v>2703</v>
      </c>
      <c r="D2537" s="71" t="s">
        <v>22</v>
      </c>
      <c r="E2537" s="70" t="s">
        <v>109</v>
      </c>
      <c r="F2537" s="72">
        <v>5850000</v>
      </c>
    </row>
    <row r="2538" spans="1:6" x14ac:dyDescent="0.25">
      <c r="A2538" s="67" t="s">
        <v>2711</v>
      </c>
      <c r="B2538" s="70" t="s">
        <v>2702</v>
      </c>
      <c r="C2538" s="71" t="s">
        <v>2703</v>
      </c>
      <c r="D2538" s="71" t="s">
        <v>25</v>
      </c>
      <c r="E2538" s="70" t="s">
        <v>109</v>
      </c>
      <c r="F2538" s="72">
        <v>4350000</v>
      </c>
    </row>
    <row r="2539" spans="1:6" x14ac:dyDescent="0.25">
      <c r="A2539" s="67" t="s">
        <v>2712</v>
      </c>
      <c r="B2539" s="70" t="s">
        <v>2702</v>
      </c>
      <c r="C2539" s="71" t="s">
        <v>2703</v>
      </c>
      <c r="D2539" s="71" t="s">
        <v>25</v>
      </c>
      <c r="E2539" s="70" t="s">
        <v>109</v>
      </c>
      <c r="F2539" s="72">
        <v>9470000</v>
      </c>
    </row>
    <row r="2540" spans="1:6" x14ac:dyDescent="0.25">
      <c r="A2540" s="67" t="s">
        <v>2713</v>
      </c>
      <c r="B2540" s="70" t="s">
        <v>2702</v>
      </c>
      <c r="C2540" s="71" t="s">
        <v>2703</v>
      </c>
      <c r="D2540" s="71" t="s">
        <v>25</v>
      </c>
      <c r="E2540" s="70" t="s">
        <v>109</v>
      </c>
      <c r="F2540" s="72">
        <v>7510000</v>
      </c>
    </row>
    <row r="2541" spans="1:6" x14ac:dyDescent="0.25">
      <c r="A2541" s="67" t="s">
        <v>2714</v>
      </c>
      <c r="B2541" s="70" t="s">
        <v>2702</v>
      </c>
      <c r="C2541" s="71" t="s">
        <v>2703</v>
      </c>
      <c r="D2541" s="71" t="s">
        <v>27</v>
      </c>
      <c r="E2541" s="70" t="s">
        <v>221</v>
      </c>
      <c r="F2541" s="72">
        <v>6360000</v>
      </c>
    </row>
    <row r="2542" spans="1:6" x14ac:dyDescent="0.25">
      <c r="A2542" s="67" t="s">
        <v>2715</v>
      </c>
      <c r="B2542" s="70" t="s">
        <v>2702</v>
      </c>
      <c r="C2542" s="71" t="s">
        <v>2703</v>
      </c>
      <c r="D2542" s="71" t="s">
        <v>25</v>
      </c>
      <c r="E2542" s="70" t="s">
        <v>153</v>
      </c>
      <c r="F2542" s="72">
        <v>7340000</v>
      </c>
    </row>
    <row r="2543" spans="1:6" x14ac:dyDescent="0.25">
      <c r="A2543" s="67" t="s">
        <v>2716</v>
      </c>
      <c r="B2543" s="70" t="s">
        <v>2702</v>
      </c>
      <c r="C2543" s="71" t="s">
        <v>2703</v>
      </c>
      <c r="D2543" s="71" t="s">
        <v>25</v>
      </c>
      <c r="E2543" s="70" t="s">
        <v>153</v>
      </c>
      <c r="F2543" s="72">
        <v>1780000</v>
      </c>
    </row>
    <row r="2544" spans="1:6" x14ac:dyDescent="0.25">
      <c r="A2544" s="67" t="s">
        <v>2514</v>
      </c>
      <c r="B2544" s="70" t="s">
        <v>2702</v>
      </c>
      <c r="C2544" s="71" t="s">
        <v>2703</v>
      </c>
      <c r="D2544" s="71" t="s">
        <v>25</v>
      </c>
      <c r="E2544" s="70" t="s">
        <v>153</v>
      </c>
      <c r="F2544" s="72">
        <v>4980000</v>
      </c>
    </row>
    <row r="2545" spans="1:6" x14ac:dyDescent="0.25">
      <c r="A2545" s="67" t="s">
        <v>283</v>
      </c>
      <c r="B2545" s="70" t="s">
        <v>2702</v>
      </c>
      <c r="C2545" s="71" t="s">
        <v>2703</v>
      </c>
      <c r="D2545" s="71" t="s">
        <v>25</v>
      </c>
      <c r="E2545" s="70" t="s">
        <v>116</v>
      </c>
      <c r="F2545" s="72">
        <v>5730000</v>
      </c>
    </row>
    <row r="2546" spans="1:6" x14ac:dyDescent="0.25">
      <c r="A2546" s="67" t="s">
        <v>2717</v>
      </c>
      <c r="B2546" s="70" t="s">
        <v>2702</v>
      </c>
      <c r="C2546" s="71" t="s">
        <v>2703</v>
      </c>
      <c r="D2546" s="71" t="s">
        <v>26</v>
      </c>
      <c r="E2546" s="70" t="s">
        <v>116</v>
      </c>
      <c r="F2546" s="72">
        <v>5850000</v>
      </c>
    </row>
    <row r="2547" spans="1:6" x14ac:dyDescent="0.25">
      <c r="A2547" s="67" t="s">
        <v>2718</v>
      </c>
      <c r="B2547" s="70" t="s">
        <v>2702</v>
      </c>
      <c r="C2547" s="71" t="s">
        <v>2703</v>
      </c>
      <c r="D2547" s="71" t="s">
        <v>28</v>
      </c>
      <c r="E2547" s="70" t="s">
        <v>116</v>
      </c>
      <c r="F2547" s="72">
        <v>3320000</v>
      </c>
    </row>
    <row r="2548" spans="1:6" x14ac:dyDescent="0.25">
      <c r="A2548" s="67" t="s">
        <v>2719</v>
      </c>
      <c r="B2548" s="70" t="s">
        <v>2702</v>
      </c>
      <c r="C2548" s="71" t="s">
        <v>2703</v>
      </c>
      <c r="D2548" s="71" t="s">
        <v>25</v>
      </c>
      <c r="E2548" s="70" t="s">
        <v>122</v>
      </c>
      <c r="F2548" s="72">
        <v>4890000</v>
      </c>
    </row>
    <row r="2549" spans="1:6" x14ac:dyDescent="0.25">
      <c r="A2549" s="67" t="s">
        <v>2720</v>
      </c>
      <c r="B2549" s="70" t="s">
        <v>2702</v>
      </c>
      <c r="C2549" s="71" t="s">
        <v>2703</v>
      </c>
      <c r="D2549" s="71" t="s">
        <v>25</v>
      </c>
      <c r="E2549" s="70" t="s">
        <v>122</v>
      </c>
      <c r="F2549" s="72">
        <v>3590000</v>
      </c>
    </row>
    <row r="2550" spans="1:6" x14ac:dyDescent="0.25">
      <c r="A2550" s="67" t="s">
        <v>2721</v>
      </c>
      <c r="B2550" s="70" t="s">
        <v>2702</v>
      </c>
      <c r="C2550" s="71" t="s">
        <v>2703</v>
      </c>
      <c r="D2550" s="71" t="s">
        <v>25</v>
      </c>
      <c r="E2550" s="70" t="s">
        <v>122</v>
      </c>
      <c r="F2550" s="72">
        <v>6420000</v>
      </c>
    </row>
    <row r="2551" spans="1:6" x14ac:dyDescent="0.25">
      <c r="A2551" s="67" t="s">
        <v>2722</v>
      </c>
      <c r="B2551" s="70" t="s">
        <v>2702</v>
      </c>
      <c r="C2551" s="71" t="s">
        <v>2703</v>
      </c>
      <c r="D2551" s="71" t="s">
        <v>25</v>
      </c>
      <c r="E2551" s="70" t="s">
        <v>122</v>
      </c>
      <c r="F2551" s="72">
        <v>2530000</v>
      </c>
    </row>
    <row r="2552" spans="1:6" x14ac:dyDescent="0.25">
      <c r="A2552" s="67" t="s">
        <v>1949</v>
      </c>
      <c r="B2552" s="70" t="s">
        <v>2702</v>
      </c>
      <c r="C2552" s="71" t="s">
        <v>2703</v>
      </c>
      <c r="D2552" s="71" t="s">
        <v>25</v>
      </c>
      <c r="E2552" s="70" t="s">
        <v>131</v>
      </c>
      <c r="F2552" s="72">
        <v>6390000</v>
      </c>
    </row>
    <row r="2553" spans="1:6" x14ac:dyDescent="0.25">
      <c r="A2553" s="67" t="s">
        <v>2723</v>
      </c>
      <c r="B2553" s="70" t="s">
        <v>2702</v>
      </c>
      <c r="C2553" s="71" t="s">
        <v>2703</v>
      </c>
      <c r="D2553" s="71" t="s">
        <v>25</v>
      </c>
      <c r="E2553" s="70" t="s">
        <v>131</v>
      </c>
      <c r="F2553" s="72">
        <v>6290000</v>
      </c>
    </row>
    <row r="2554" spans="1:6" x14ac:dyDescent="0.25">
      <c r="A2554" s="67" t="s">
        <v>2724</v>
      </c>
      <c r="B2554" s="70" t="s">
        <v>2702</v>
      </c>
      <c r="C2554" s="71" t="s">
        <v>2703</v>
      </c>
      <c r="D2554" s="71" t="s">
        <v>25</v>
      </c>
      <c r="E2554" s="70" t="s">
        <v>131</v>
      </c>
      <c r="F2554" s="72">
        <v>10010000</v>
      </c>
    </row>
    <row r="2555" spans="1:6" x14ac:dyDescent="0.25">
      <c r="A2555" s="67" t="s">
        <v>2725</v>
      </c>
      <c r="B2555" s="70" t="s">
        <v>2702</v>
      </c>
      <c r="C2555" s="71" t="s">
        <v>2703</v>
      </c>
      <c r="D2555" s="71" t="s">
        <v>28</v>
      </c>
      <c r="E2555" s="70" t="s">
        <v>131</v>
      </c>
      <c r="F2555" s="72">
        <v>6230000</v>
      </c>
    </row>
    <row r="2556" spans="1:6" x14ac:dyDescent="0.25">
      <c r="A2556" s="67" t="s">
        <v>2726</v>
      </c>
      <c r="B2556" s="70" t="s">
        <v>2702</v>
      </c>
      <c r="C2556" s="71" t="s">
        <v>2703</v>
      </c>
      <c r="D2556" s="71" t="s">
        <v>86</v>
      </c>
      <c r="E2556" s="70" t="s">
        <v>131</v>
      </c>
      <c r="F2556" s="72">
        <v>6350000</v>
      </c>
    </row>
    <row r="2557" spans="1:6" x14ac:dyDescent="0.25">
      <c r="A2557" s="67" t="s">
        <v>2727</v>
      </c>
      <c r="B2557" s="70" t="s">
        <v>2702</v>
      </c>
      <c r="C2557" s="71" t="s">
        <v>2728</v>
      </c>
      <c r="D2557" s="71" t="s">
        <v>25</v>
      </c>
      <c r="E2557" s="70" t="s">
        <v>96</v>
      </c>
      <c r="F2557" s="72">
        <v>2480000</v>
      </c>
    </row>
    <row r="2558" spans="1:6" x14ac:dyDescent="0.25">
      <c r="A2558" s="67" t="s">
        <v>2729</v>
      </c>
      <c r="B2558" s="70" t="s">
        <v>2702</v>
      </c>
      <c r="C2558" s="71" t="s">
        <v>2728</v>
      </c>
      <c r="D2558" s="71" t="s">
        <v>25</v>
      </c>
      <c r="E2558" s="70" t="s">
        <v>96</v>
      </c>
      <c r="F2558" s="72">
        <v>2860000</v>
      </c>
    </row>
    <row r="2559" spans="1:6" x14ac:dyDescent="0.25">
      <c r="A2559" s="67" t="s">
        <v>2730</v>
      </c>
      <c r="B2559" s="70" t="s">
        <v>2702</v>
      </c>
      <c r="C2559" s="71" t="s">
        <v>2728</v>
      </c>
      <c r="D2559" s="71" t="s">
        <v>25</v>
      </c>
      <c r="E2559" s="70" t="s">
        <v>96</v>
      </c>
      <c r="F2559" s="72">
        <v>4830000</v>
      </c>
    </row>
    <row r="2560" spans="1:6" x14ac:dyDescent="0.25">
      <c r="A2560" s="67" t="s">
        <v>2731</v>
      </c>
      <c r="B2560" s="70" t="s">
        <v>2702</v>
      </c>
      <c r="C2560" s="71" t="s">
        <v>2728</v>
      </c>
      <c r="D2560" s="71" t="s">
        <v>25</v>
      </c>
      <c r="E2560" s="70" t="s">
        <v>96</v>
      </c>
      <c r="F2560" s="72">
        <v>4950000</v>
      </c>
    </row>
    <row r="2561" spans="1:6" x14ac:dyDescent="0.25">
      <c r="A2561" s="67" t="s">
        <v>2732</v>
      </c>
      <c r="B2561" s="70" t="s">
        <v>2702</v>
      </c>
      <c r="C2561" s="71" t="s">
        <v>2728</v>
      </c>
      <c r="D2561" s="71" t="s">
        <v>25</v>
      </c>
      <c r="E2561" s="70" t="s">
        <v>96</v>
      </c>
      <c r="F2561" s="72">
        <v>2780000</v>
      </c>
    </row>
    <row r="2562" spans="1:6" x14ac:dyDescent="0.25">
      <c r="A2562" s="67" t="s">
        <v>2733</v>
      </c>
      <c r="B2562" s="70" t="s">
        <v>2702</v>
      </c>
      <c r="C2562" s="71" t="s">
        <v>2728</v>
      </c>
      <c r="D2562" s="71" t="s">
        <v>120</v>
      </c>
      <c r="E2562" s="70" t="s">
        <v>96</v>
      </c>
      <c r="F2562" s="72">
        <v>820000</v>
      </c>
    </row>
    <row r="2563" spans="1:6" x14ac:dyDescent="0.25">
      <c r="A2563" s="67" t="s">
        <v>2734</v>
      </c>
      <c r="B2563" s="70" t="s">
        <v>2702</v>
      </c>
      <c r="C2563" s="71" t="s">
        <v>2728</v>
      </c>
      <c r="D2563" s="71" t="s">
        <v>25</v>
      </c>
      <c r="E2563" s="70" t="s">
        <v>213</v>
      </c>
      <c r="F2563" s="72">
        <v>5750000</v>
      </c>
    </row>
    <row r="2564" spans="1:6" x14ac:dyDescent="0.25">
      <c r="A2564" s="67" t="s">
        <v>2735</v>
      </c>
      <c r="B2564" s="70" t="s">
        <v>2702</v>
      </c>
      <c r="C2564" s="71" t="s">
        <v>2728</v>
      </c>
      <c r="D2564" s="71" t="s">
        <v>16</v>
      </c>
      <c r="E2564" s="70" t="s">
        <v>109</v>
      </c>
      <c r="F2564" s="72">
        <v>6750000</v>
      </c>
    </row>
    <row r="2565" spans="1:6" x14ac:dyDescent="0.25">
      <c r="A2565" s="67" t="s">
        <v>2736</v>
      </c>
      <c r="B2565" s="70" t="s">
        <v>2702</v>
      </c>
      <c r="C2565" s="71" t="s">
        <v>2728</v>
      </c>
      <c r="D2565" s="71" t="s">
        <v>25</v>
      </c>
      <c r="E2565" s="70" t="s">
        <v>109</v>
      </c>
      <c r="F2565" s="72">
        <v>3210000</v>
      </c>
    </row>
    <row r="2566" spans="1:6" x14ac:dyDescent="0.25">
      <c r="A2566" s="67" t="s">
        <v>2737</v>
      </c>
      <c r="B2566" s="70" t="s">
        <v>2702</v>
      </c>
      <c r="C2566" s="71" t="s">
        <v>2728</v>
      </c>
      <c r="D2566" s="71" t="s">
        <v>25</v>
      </c>
      <c r="E2566" s="70" t="s">
        <v>109</v>
      </c>
      <c r="F2566" s="72">
        <v>7250000</v>
      </c>
    </row>
    <row r="2567" spans="1:6" x14ac:dyDescent="0.25">
      <c r="A2567" s="67" t="s">
        <v>2738</v>
      </c>
      <c r="B2567" s="70" t="s">
        <v>2702</v>
      </c>
      <c r="C2567" s="71" t="s">
        <v>2728</v>
      </c>
      <c r="D2567" s="71" t="s">
        <v>25</v>
      </c>
      <c r="E2567" s="70" t="s">
        <v>109</v>
      </c>
      <c r="F2567" s="72">
        <v>6350000</v>
      </c>
    </row>
    <row r="2568" spans="1:6" x14ac:dyDescent="0.25">
      <c r="A2568" s="67" t="s">
        <v>2739</v>
      </c>
      <c r="B2568" s="70" t="s">
        <v>2702</v>
      </c>
      <c r="C2568" s="71" t="s">
        <v>2728</v>
      </c>
      <c r="D2568" s="71" t="s">
        <v>25</v>
      </c>
      <c r="E2568" s="70" t="s">
        <v>109</v>
      </c>
      <c r="F2568" s="72">
        <v>6660000</v>
      </c>
    </row>
    <row r="2569" spans="1:6" x14ac:dyDescent="0.25">
      <c r="A2569" s="67" t="s">
        <v>2740</v>
      </c>
      <c r="B2569" s="70" t="s">
        <v>2702</v>
      </c>
      <c r="C2569" s="71" t="s">
        <v>2728</v>
      </c>
      <c r="D2569" s="71" t="s">
        <v>25</v>
      </c>
      <c r="E2569" s="70" t="s">
        <v>116</v>
      </c>
      <c r="F2569" s="72">
        <v>5780000</v>
      </c>
    </row>
    <row r="2570" spans="1:6" x14ac:dyDescent="0.25">
      <c r="A2570" s="67" t="s">
        <v>2741</v>
      </c>
      <c r="B2570" s="70" t="s">
        <v>2702</v>
      </c>
      <c r="C2570" s="71" t="s">
        <v>2728</v>
      </c>
      <c r="D2570" s="71" t="s">
        <v>25</v>
      </c>
      <c r="E2570" s="70" t="s">
        <v>122</v>
      </c>
      <c r="F2570" s="72">
        <v>5510000</v>
      </c>
    </row>
    <row r="2571" spans="1:6" x14ac:dyDescent="0.25">
      <c r="A2571" s="67" t="s">
        <v>2742</v>
      </c>
      <c r="B2571" s="70" t="s">
        <v>2702</v>
      </c>
      <c r="C2571" s="71" t="s">
        <v>2728</v>
      </c>
      <c r="D2571" s="71" t="s">
        <v>25</v>
      </c>
      <c r="E2571" s="70" t="s">
        <v>122</v>
      </c>
      <c r="F2571" s="72">
        <v>2130000</v>
      </c>
    </row>
    <row r="2572" spans="1:6" x14ac:dyDescent="0.25">
      <c r="A2572" s="67" t="s">
        <v>2743</v>
      </c>
      <c r="B2572" s="70" t="s">
        <v>2702</v>
      </c>
      <c r="C2572" s="71" t="s">
        <v>2728</v>
      </c>
      <c r="D2572" s="71" t="s">
        <v>25</v>
      </c>
      <c r="E2572" s="70" t="s">
        <v>122</v>
      </c>
      <c r="F2572" s="72">
        <v>2840000</v>
      </c>
    </row>
    <row r="2573" spans="1:6" x14ac:dyDescent="0.25">
      <c r="A2573" s="67" t="s">
        <v>2744</v>
      </c>
      <c r="B2573" s="70" t="s">
        <v>2702</v>
      </c>
      <c r="C2573" s="71" t="s">
        <v>2728</v>
      </c>
      <c r="D2573" s="71" t="s">
        <v>25</v>
      </c>
      <c r="E2573" s="70" t="s">
        <v>122</v>
      </c>
      <c r="F2573" s="72">
        <v>3750000</v>
      </c>
    </row>
    <row r="2574" spans="1:6" x14ac:dyDescent="0.25">
      <c r="A2574" s="67" t="s">
        <v>291</v>
      </c>
      <c r="B2574" s="70" t="s">
        <v>2702</v>
      </c>
      <c r="C2574" s="71" t="s">
        <v>2728</v>
      </c>
      <c r="D2574" s="71" t="s">
        <v>25</v>
      </c>
      <c r="E2574" s="70" t="s">
        <v>122</v>
      </c>
      <c r="F2574" s="72">
        <v>4080000</v>
      </c>
    </row>
    <row r="2575" spans="1:6" x14ac:dyDescent="0.25">
      <c r="A2575" s="67" t="s">
        <v>2745</v>
      </c>
      <c r="B2575" s="70" t="s">
        <v>2702</v>
      </c>
      <c r="C2575" s="71" t="s">
        <v>2728</v>
      </c>
      <c r="D2575" s="71" t="s">
        <v>25</v>
      </c>
      <c r="E2575" s="70" t="s">
        <v>122</v>
      </c>
      <c r="F2575" s="72">
        <v>5540000</v>
      </c>
    </row>
    <row r="2576" spans="1:6" x14ac:dyDescent="0.25">
      <c r="A2576" s="67" t="s">
        <v>2746</v>
      </c>
      <c r="B2576" s="70" t="s">
        <v>2702</v>
      </c>
      <c r="C2576" s="71" t="s">
        <v>2728</v>
      </c>
      <c r="D2576" s="71" t="s">
        <v>25</v>
      </c>
      <c r="E2576" s="70" t="s">
        <v>122</v>
      </c>
      <c r="F2576" s="72">
        <v>4200000</v>
      </c>
    </row>
    <row r="2577" spans="1:6" x14ac:dyDescent="0.25">
      <c r="A2577" s="67" t="s">
        <v>2747</v>
      </c>
      <c r="B2577" s="70" t="s">
        <v>2702</v>
      </c>
      <c r="C2577" s="71" t="s">
        <v>2728</v>
      </c>
      <c r="D2577" s="71" t="s">
        <v>120</v>
      </c>
      <c r="E2577" s="70" t="s">
        <v>122</v>
      </c>
      <c r="F2577" s="72">
        <v>4170000</v>
      </c>
    </row>
    <row r="2578" spans="1:6" x14ac:dyDescent="0.25">
      <c r="A2578" s="67" t="s">
        <v>2748</v>
      </c>
      <c r="B2578" s="70" t="s">
        <v>2702</v>
      </c>
      <c r="C2578" s="71" t="s">
        <v>2728</v>
      </c>
      <c r="D2578" s="71" t="s">
        <v>120</v>
      </c>
      <c r="E2578" s="70" t="s">
        <v>122</v>
      </c>
      <c r="F2578" s="72">
        <v>7230000</v>
      </c>
    </row>
    <row r="2579" spans="1:6" x14ac:dyDescent="0.25">
      <c r="A2579" s="67" t="s">
        <v>2749</v>
      </c>
      <c r="B2579" s="70" t="s">
        <v>2702</v>
      </c>
      <c r="C2579" s="71" t="s">
        <v>2750</v>
      </c>
      <c r="D2579" s="71" t="s">
        <v>20</v>
      </c>
      <c r="E2579" s="70" t="s">
        <v>96</v>
      </c>
      <c r="F2579" s="72">
        <v>4990000</v>
      </c>
    </row>
    <row r="2580" spans="1:6" x14ac:dyDescent="0.25">
      <c r="A2580" s="67" t="s">
        <v>2751</v>
      </c>
      <c r="B2580" s="70" t="s">
        <v>2702</v>
      </c>
      <c r="C2580" s="71" t="s">
        <v>2750</v>
      </c>
      <c r="D2580" s="71" t="s">
        <v>25</v>
      </c>
      <c r="E2580" s="70" t="s">
        <v>96</v>
      </c>
      <c r="F2580" s="72">
        <v>5310000</v>
      </c>
    </row>
    <row r="2581" spans="1:6" x14ac:dyDescent="0.25">
      <c r="A2581" s="67" t="s">
        <v>2752</v>
      </c>
      <c r="B2581" s="70" t="s">
        <v>2702</v>
      </c>
      <c r="C2581" s="71" t="s">
        <v>2750</v>
      </c>
      <c r="D2581" s="71" t="s">
        <v>25</v>
      </c>
      <c r="E2581" s="70" t="s">
        <v>96</v>
      </c>
      <c r="F2581" s="72">
        <v>4380000</v>
      </c>
    </row>
    <row r="2582" spans="1:6" x14ac:dyDescent="0.25">
      <c r="A2582" s="67" t="s">
        <v>2753</v>
      </c>
      <c r="B2582" s="70" t="s">
        <v>2702</v>
      </c>
      <c r="C2582" s="71" t="s">
        <v>2750</v>
      </c>
      <c r="D2582" s="71" t="s">
        <v>25</v>
      </c>
      <c r="E2582" s="70" t="s">
        <v>96</v>
      </c>
      <c r="F2582" s="72">
        <v>3580000</v>
      </c>
    </row>
    <row r="2583" spans="1:6" x14ac:dyDescent="0.25">
      <c r="A2583" s="67" t="s">
        <v>2754</v>
      </c>
      <c r="B2583" s="70" t="s">
        <v>2702</v>
      </c>
      <c r="C2583" s="71" t="s">
        <v>2750</v>
      </c>
      <c r="D2583" s="71" t="s">
        <v>25</v>
      </c>
      <c r="E2583" s="70" t="s">
        <v>96</v>
      </c>
      <c r="F2583" s="72">
        <v>4710000</v>
      </c>
    </row>
    <row r="2584" spans="1:6" x14ac:dyDescent="0.25">
      <c r="A2584" s="67" t="s">
        <v>2755</v>
      </c>
      <c r="B2584" s="70" t="s">
        <v>2702</v>
      </c>
      <c r="C2584" s="71" t="s">
        <v>2750</v>
      </c>
      <c r="D2584" s="71" t="s">
        <v>86</v>
      </c>
      <c r="E2584" s="70" t="s">
        <v>96</v>
      </c>
      <c r="F2584" s="72">
        <v>7230000</v>
      </c>
    </row>
    <row r="2585" spans="1:6" x14ac:dyDescent="0.25">
      <c r="A2585" s="67" t="s">
        <v>2756</v>
      </c>
      <c r="B2585" s="70" t="s">
        <v>2702</v>
      </c>
      <c r="C2585" s="71" t="s">
        <v>2750</v>
      </c>
      <c r="D2585" s="71" t="s">
        <v>25</v>
      </c>
      <c r="E2585" s="70" t="s">
        <v>148</v>
      </c>
      <c r="F2585" s="72">
        <v>6530000</v>
      </c>
    </row>
    <row r="2586" spans="1:6" x14ac:dyDescent="0.25">
      <c r="A2586" s="67" t="s">
        <v>2757</v>
      </c>
      <c r="B2586" s="70" t="s">
        <v>2702</v>
      </c>
      <c r="C2586" s="71" t="s">
        <v>2750</v>
      </c>
      <c r="D2586" s="71" t="s">
        <v>25</v>
      </c>
      <c r="E2586" s="70" t="s">
        <v>213</v>
      </c>
      <c r="F2586" s="72">
        <v>3060000</v>
      </c>
    </row>
    <row r="2587" spans="1:6" x14ac:dyDescent="0.25">
      <c r="A2587" s="67" t="s">
        <v>2758</v>
      </c>
      <c r="B2587" s="70" t="s">
        <v>2702</v>
      </c>
      <c r="C2587" s="71" t="s">
        <v>2750</v>
      </c>
      <c r="D2587" s="71" t="s">
        <v>25</v>
      </c>
      <c r="E2587" s="70" t="s">
        <v>213</v>
      </c>
      <c r="F2587" s="72">
        <v>5590000</v>
      </c>
    </row>
    <row r="2588" spans="1:6" x14ac:dyDescent="0.25">
      <c r="A2588" s="67" t="s">
        <v>2759</v>
      </c>
      <c r="B2588" s="70" t="s">
        <v>2702</v>
      </c>
      <c r="C2588" s="71" t="s">
        <v>2750</v>
      </c>
      <c r="D2588" s="71" t="s">
        <v>25</v>
      </c>
      <c r="E2588" s="70" t="s">
        <v>213</v>
      </c>
      <c r="F2588" s="72">
        <v>6300000</v>
      </c>
    </row>
    <row r="2589" spans="1:6" x14ac:dyDescent="0.25">
      <c r="A2589" s="67" t="s">
        <v>2760</v>
      </c>
      <c r="B2589" s="70" t="s">
        <v>2702</v>
      </c>
      <c r="C2589" s="71" t="s">
        <v>2750</v>
      </c>
      <c r="D2589" s="71" t="s">
        <v>25</v>
      </c>
      <c r="E2589" s="70" t="s">
        <v>213</v>
      </c>
      <c r="F2589" s="72">
        <v>5990000</v>
      </c>
    </row>
    <row r="2590" spans="1:6" x14ac:dyDescent="0.25">
      <c r="A2590" s="67" t="s">
        <v>2761</v>
      </c>
      <c r="B2590" s="70" t="s">
        <v>2702</v>
      </c>
      <c r="C2590" s="71" t="s">
        <v>2750</v>
      </c>
      <c r="D2590" s="71" t="s">
        <v>25</v>
      </c>
      <c r="E2590" s="70" t="s">
        <v>109</v>
      </c>
      <c r="F2590" s="72">
        <v>7660000</v>
      </c>
    </row>
    <row r="2591" spans="1:6" x14ac:dyDescent="0.25">
      <c r="A2591" s="67" t="s">
        <v>2762</v>
      </c>
      <c r="B2591" s="70" t="s">
        <v>2702</v>
      </c>
      <c r="C2591" s="71" t="s">
        <v>2750</v>
      </c>
      <c r="D2591" s="71" t="s">
        <v>86</v>
      </c>
      <c r="E2591" s="70" t="s">
        <v>109</v>
      </c>
      <c r="F2591" s="72">
        <v>5400000</v>
      </c>
    </row>
    <row r="2592" spans="1:6" x14ac:dyDescent="0.25">
      <c r="A2592" s="67" t="s">
        <v>2763</v>
      </c>
      <c r="B2592" s="70" t="s">
        <v>2702</v>
      </c>
      <c r="C2592" s="71" t="s">
        <v>2750</v>
      </c>
      <c r="D2592" s="71" t="s">
        <v>25</v>
      </c>
      <c r="E2592" s="70" t="s">
        <v>153</v>
      </c>
      <c r="F2592" s="72">
        <v>8530000</v>
      </c>
    </row>
    <row r="2593" spans="1:6" x14ac:dyDescent="0.25">
      <c r="A2593" s="67" t="s">
        <v>2764</v>
      </c>
      <c r="B2593" s="70" t="s">
        <v>2702</v>
      </c>
      <c r="C2593" s="71" t="s">
        <v>2750</v>
      </c>
      <c r="D2593" s="71" t="s">
        <v>25</v>
      </c>
      <c r="E2593" s="70" t="s">
        <v>153</v>
      </c>
      <c r="F2593" s="72">
        <v>4650000</v>
      </c>
    </row>
    <row r="2594" spans="1:6" x14ac:dyDescent="0.25">
      <c r="A2594" s="67" t="s">
        <v>2765</v>
      </c>
      <c r="B2594" s="70" t="s">
        <v>2702</v>
      </c>
      <c r="C2594" s="71" t="s">
        <v>2750</v>
      </c>
      <c r="D2594" s="71" t="s">
        <v>25</v>
      </c>
      <c r="E2594" s="70" t="s">
        <v>153</v>
      </c>
      <c r="F2594" s="72">
        <v>6060000</v>
      </c>
    </row>
    <row r="2595" spans="1:6" x14ac:dyDescent="0.25">
      <c r="A2595" s="67" t="s">
        <v>2766</v>
      </c>
      <c r="B2595" s="70" t="s">
        <v>2702</v>
      </c>
      <c r="C2595" s="71" t="s">
        <v>2750</v>
      </c>
      <c r="D2595" s="71" t="s">
        <v>25</v>
      </c>
      <c r="E2595" s="70" t="s">
        <v>153</v>
      </c>
      <c r="F2595" s="72">
        <v>3450000</v>
      </c>
    </row>
    <row r="2596" spans="1:6" x14ac:dyDescent="0.25">
      <c r="A2596" s="67" t="s">
        <v>2767</v>
      </c>
      <c r="B2596" s="70" t="s">
        <v>2702</v>
      </c>
      <c r="C2596" s="71" t="s">
        <v>2750</v>
      </c>
      <c r="D2596" s="71" t="s">
        <v>25</v>
      </c>
      <c r="E2596" s="70" t="s">
        <v>153</v>
      </c>
      <c r="F2596" s="72">
        <v>6930000</v>
      </c>
    </row>
    <row r="2597" spans="1:6" x14ac:dyDescent="0.25">
      <c r="A2597" s="67" t="s">
        <v>2768</v>
      </c>
      <c r="B2597" s="70" t="s">
        <v>2702</v>
      </c>
      <c r="C2597" s="71" t="s">
        <v>2750</v>
      </c>
      <c r="D2597" s="71" t="s">
        <v>25</v>
      </c>
      <c r="E2597" s="70" t="s">
        <v>116</v>
      </c>
      <c r="F2597" s="72">
        <v>3260000</v>
      </c>
    </row>
    <row r="2598" spans="1:6" x14ac:dyDescent="0.25">
      <c r="A2598" s="67" t="s">
        <v>2769</v>
      </c>
      <c r="B2598" s="70" t="s">
        <v>2702</v>
      </c>
      <c r="C2598" s="71" t="s">
        <v>2750</v>
      </c>
      <c r="D2598" s="71" t="s">
        <v>25</v>
      </c>
      <c r="E2598" s="70" t="s">
        <v>116</v>
      </c>
      <c r="F2598" s="72">
        <v>4030000</v>
      </c>
    </row>
    <row r="2599" spans="1:6" x14ac:dyDescent="0.25">
      <c r="A2599" s="67" t="s">
        <v>2770</v>
      </c>
      <c r="B2599" s="70" t="s">
        <v>2702</v>
      </c>
      <c r="C2599" s="71" t="s">
        <v>2750</v>
      </c>
      <c r="D2599" s="71" t="s">
        <v>25</v>
      </c>
      <c r="E2599" s="70" t="s">
        <v>122</v>
      </c>
      <c r="F2599" s="72">
        <v>2900000</v>
      </c>
    </row>
    <row r="2600" spans="1:6" x14ac:dyDescent="0.25">
      <c r="A2600" s="67" t="s">
        <v>2771</v>
      </c>
      <c r="B2600" s="70" t="s">
        <v>2702</v>
      </c>
      <c r="C2600" s="71" t="s">
        <v>2750</v>
      </c>
      <c r="D2600" s="71" t="s">
        <v>25</v>
      </c>
      <c r="E2600" s="70" t="s">
        <v>122</v>
      </c>
      <c r="F2600" s="72">
        <v>6910000</v>
      </c>
    </row>
    <row r="2601" spans="1:6" x14ac:dyDescent="0.25">
      <c r="A2601" s="67" t="s">
        <v>2772</v>
      </c>
      <c r="B2601" s="70" t="s">
        <v>2702</v>
      </c>
      <c r="C2601" s="71" t="s">
        <v>2750</v>
      </c>
      <c r="D2601" s="71" t="s">
        <v>25</v>
      </c>
      <c r="E2601" s="70" t="s">
        <v>122</v>
      </c>
      <c r="F2601" s="72">
        <v>7780000</v>
      </c>
    </row>
    <row r="2602" spans="1:6" x14ac:dyDescent="0.25">
      <c r="A2602" s="67" t="s">
        <v>2773</v>
      </c>
      <c r="B2602" s="70" t="s">
        <v>2702</v>
      </c>
      <c r="C2602" s="71" t="s">
        <v>2750</v>
      </c>
      <c r="D2602" s="71" t="s">
        <v>25</v>
      </c>
      <c r="E2602" s="70" t="s">
        <v>122</v>
      </c>
      <c r="F2602" s="72">
        <v>4820000</v>
      </c>
    </row>
    <row r="2603" spans="1:6" x14ac:dyDescent="0.25">
      <c r="A2603" s="67" t="s">
        <v>2774</v>
      </c>
      <c r="B2603" s="70" t="s">
        <v>2702</v>
      </c>
      <c r="C2603" s="71" t="s">
        <v>2750</v>
      </c>
      <c r="D2603" s="71" t="s">
        <v>25</v>
      </c>
      <c r="E2603" s="70" t="s">
        <v>122</v>
      </c>
      <c r="F2603" s="72">
        <v>2490000</v>
      </c>
    </row>
    <row r="2604" spans="1:6" x14ac:dyDescent="0.25">
      <c r="A2604" s="67" t="s">
        <v>2053</v>
      </c>
      <c r="B2604" s="70" t="s">
        <v>2702</v>
      </c>
      <c r="C2604" s="71" t="s">
        <v>2750</v>
      </c>
      <c r="D2604" s="71" t="s">
        <v>752</v>
      </c>
      <c r="E2604" s="70" t="s">
        <v>131</v>
      </c>
      <c r="F2604" s="72">
        <v>4040000</v>
      </c>
    </row>
    <row r="2605" spans="1:6" x14ac:dyDescent="0.25">
      <c r="A2605" s="67" t="s">
        <v>2775</v>
      </c>
      <c r="B2605" s="70" t="s">
        <v>2702</v>
      </c>
      <c r="C2605" s="71" t="s">
        <v>2750</v>
      </c>
      <c r="D2605" s="71" t="s">
        <v>25</v>
      </c>
      <c r="E2605" s="70" t="s">
        <v>131</v>
      </c>
      <c r="F2605" s="72">
        <v>990000</v>
      </c>
    </row>
    <row r="2606" spans="1:6" x14ac:dyDescent="0.25">
      <c r="A2606" s="67" t="s">
        <v>2776</v>
      </c>
      <c r="B2606" s="70" t="s">
        <v>2702</v>
      </c>
      <c r="C2606" s="71" t="s">
        <v>2750</v>
      </c>
      <c r="D2606" s="71" t="s">
        <v>25</v>
      </c>
      <c r="E2606" s="70" t="s">
        <v>131</v>
      </c>
      <c r="F2606" s="72">
        <v>4700000</v>
      </c>
    </row>
    <row r="2607" spans="1:6" x14ac:dyDescent="0.25">
      <c r="A2607" s="67" t="s">
        <v>2777</v>
      </c>
      <c r="B2607" s="70" t="s">
        <v>2702</v>
      </c>
      <c r="C2607" s="71" t="s">
        <v>2778</v>
      </c>
      <c r="D2607" s="71" t="s">
        <v>299</v>
      </c>
      <c r="E2607" s="70" t="s">
        <v>96</v>
      </c>
      <c r="F2607" s="72">
        <v>2950000</v>
      </c>
    </row>
    <row r="2608" spans="1:6" x14ac:dyDescent="0.25">
      <c r="A2608" s="67" t="s">
        <v>2779</v>
      </c>
      <c r="B2608" s="70" t="s">
        <v>2702</v>
      </c>
      <c r="C2608" s="71" t="s">
        <v>2778</v>
      </c>
      <c r="D2608" s="71" t="s">
        <v>25</v>
      </c>
      <c r="E2608" s="70" t="s">
        <v>96</v>
      </c>
      <c r="F2608" s="72">
        <v>3320000</v>
      </c>
    </row>
    <row r="2609" spans="1:6" x14ac:dyDescent="0.25">
      <c r="A2609" s="67" t="s">
        <v>2780</v>
      </c>
      <c r="B2609" s="70" t="s">
        <v>2702</v>
      </c>
      <c r="C2609" s="71" t="s">
        <v>2778</v>
      </c>
      <c r="D2609" s="71" t="s">
        <v>25</v>
      </c>
      <c r="E2609" s="70" t="s">
        <v>96</v>
      </c>
      <c r="F2609" s="72">
        <v>5300000</v>
      </c>
    </row>
    <row r="2610" spans="1:6" x14ac:dyDescent="0.25">
      <c r="A2610" s="67" t="s">
        <v>2781</v>
      </c>
      <c r="B2610" s="70" t="s">
        <v>2702</v>
      </c>
      <c r="C2610" s="71" t="s">
        <v>2778</v>
      </c>
      <c r="D2610" s="71" t="s">
        <v>25</v>
      </c>
      <c r="E2610" s="70" t="s">
        <v>96</v>
      </c>
      <c r="F2610" s="72">
        <v>5430000</v>
      </c>
    </row>
    <row r="2611" spans="1:6" x14ac:dyDescent="0.25">
      <c r="A2611" s="67" t="s">
        <v>2782</v>
      </c>
      <c r="B2611" s="70" t="s">
        <v>2702</v>
      </c>
      <c r="C2611" s="71" t="s">
        <v>2778</v>
      </c>
      <c r="D2611" s="71" t="s">
        <v>25</v>
      </c>
      <c r="E2611" s="70" t="s">
        <v>96</v>
      </c>
      <c r="F2611" s="72">
        <v>980000</v>
      </c>
    </row>
    <row r="2612" spans="1:6" x14ac:dyDescent="0.25">
      <c r="A2612" s="67" t="s">
        <v>2783</v>
      </c>
      <c r="B2612" s="70" t="s">
        <v>2702</v>
      </c>
      <c r="C2612" s="71" t="s">
        <v>2778</v>
      </c>
      <c r="D2612" s="71" t="s">
        <v>25</v>
      </c>
      <c r="E2612" s="70" t="s">
        <v>96</v>
      </c>
      <c r="F2612" s="72">
        <v>4940000</v>
      </c>
    </row>
    <row r="2613" spans="1:6" x14ac:dyDescent="0.25">
      <c r="A2613" s="67" t="s">
        <v>2784</v>
      </c>
      <c r="B2613" s="70" t="s">
        <v>2702</v>
      </c>
      <c r="C2613" s="71" t="s">
        <v>2778</v>
      </c>
      <c r="D2613" s="71" t="s">
        <v>25</v>
      </c>
      <c r="E2613" s="70" t="s">
        <v>96</v>
      </c>
      <c r="F2613" s="72">
        <v>3090000</v>
      </c>
    </row>
    <row r="2614" spans="1:6" x14ac:dyDescent="0.25">
      <c r="A2614" s="67" t="s">
        <v>2785</v>
      </c>
      <c r="B2614" s="70" t="s">
        <v>2702</v>
      </c>
      <c r="C2614" s="71" t="s">
        <v>2778</v>
      </c>
      <c r="D2614" s="71" t="s">
        <v>25</v>
      </c>
      <c r="E2614" s="70" t="s">
        <v>96</v>
      </c>
      <c r="F2614" s="72">
        <v>4780000</v>
      </c>
    </row>
    <row r="2615" spans="1:6" x14ac:dyDescent="0.25">
      <c r="A2615" s="67" t="s">
        <v>2786</v>
      </c>
      <c r="B2615" s="70" t="s">
        <v>2702</v>
      </c>
      <c r="C2615" s="71" t="s">
        <v>2778</v>
      </c>
      <c r="D2615" s="71" t="s">
        <v>25</v>
      </c>
      <c r="E2615" s="70" t="s">
        <v>148</v>
      </c>
      <c r="F2615" s="72">
        <v>4610000</v>
      </c>
    </row>
    <row r="2616" spans="1:6" x14ac:dyDescent="0.25">
      <c r="A2616" s="67" t="s">
        <v>2281</v>
      </c>
      <c r="B2616" s="70" t="s">
        <v>2702</v>
      </c>
      <c r="C2616" s="71" t="s">
        <v>2778</v>
      </c>
      <c r="D2616" s="71" t="s">
        <v>25</v>
      </c>
      <c r="E2616" s="70" t="s">
        <v>213</v>
      </c>
      <c r="F2616" s="72">
        <v>5190000</v>
      </c>
    </row>
    <row r="2617" spans="1:6" x14ac:dyDescent="0.25">
      <c r="A2617" s="67" t="s">
        <v>2787</v>
      </c>
      <c r="B2617" s="70" t="s">
        <v>2702</v>
      </c>
      <c r="C2617" s="71" t="s">
        <v>2778</v>
      </c>
      <c r="D2617" s="71" t="s">
        <v>25</v>
      </c>
      <c r="E2617" s="70" t="s">
        <v>109</v>
      </c>
      <c r="F2617" s="72">
        <v>3010000</v>
      </c>
    </row>
    <row r="2618" spans="1:6" x14ac:dyDescent="0.25">
      <c r="A2618" s="67" t="s">
        <v>2788</v>
      </c>
      <c r="B2618" s="70" t="s">
        <v>2702</v>
      </c>
      <c r="C2618" s="71" t="s">
        <v>2778</v>
      </c>
      <c r="D2618" s="71" t="s">
        <v>25</v>
      </c>
      <c r="E2618" s="70" t="s">
        <v>109</v>
      </c>
      <c r="F2618" s="72">
        <v>4430000</v>
      </c>
    </row>
    <row r="2619" spans="1:6" x14ac:dyDescent="0.25">
      <c r="A2619" s="67" t="s">
        <v>2510</v>
      </c>
      <c r="B2619" s="70" t="s">
        <v>2702</v>
      </c>
      <c r="C2619" s="71" t="s">
        <v>2778</v>
      </c>
      <c r="D2619" s="71" t="s">
        <v>25</v>
      </c>
      <c r="E2619" s="70" t="s">
        <v>109</v>
      </c>
      <c r="F2619" s="72">
        <v>4300000</v>
      </c>
    </row>
    <row r="2620" spans="1:6" x14ac:dyDescent="0.25">
      <c r="A2620" s="67" t="s">
        <v>2789</v>
      </c>
      <c r="B2620" s="70" t="s">
        <v>2702</v>
      </c>
      <c r="C2620" s="71" t="s">
        <v>2778</v>
      </c>
      <c r="D2620" s="71" t="s">
        <v>25</v>
      </c>
      <c r="E2620" s="70" t="s">
        <v>109</v>
      </c>
      <c r="F2620" s="72">
        <v>6910000</v>
      </c>
    </row>
    <row r="2621" spans="1:6" x14ac:dyDescent="0.25">
      <c r="A2621" s="67" t="s">
        <v>2790</v>
      </c>
      <c r="B2621" s="70" t="s">
        <v>2702</v>
      </c>
      <c r="C2621" s="71" t="s">
        <v>2778</v>
      </c>
      <c r="D2621" s="71" t="s">
        <v>25</v>
      </c>
      <c r="E2621" s="70" t="s">
        <v>109</v>
      </c>
      <c r="F2621" s="72">
        <v>5120000</v>
      </c>
    </row>
    <row r="2622" spans="1:6" x14ac:dyDescent="0.25">
      <c r="A2622" s="67" t="s">
        <v>2239</v>
      </c>
      <c r="B2622" s="70" t="s">
        <v>2702</v>
      </c>
      <c r="C2622" s="71" t="s">
        <v>2778</v>
      </c>
      <c r="D2622" s="71" t="s">
        <v>20</v>
      </c>
      <c r="E2622" s="70" t="s">
        <v>153</v>
      </c>
      <c r="F2622" s="72">
        <v>5980000</v>
      </c>
    </row>
    <row r="2623" spans="1:6" x14ac:dyDescent="0.25">
      <c r="A2623" s="67" t="s">
        <v>2791</v>
      </c>
      <c r="B2623" s="70" t="s">
        <v>2702</v>
      </c>
      <c r="C2623" s="71" t="s">
        <v>2778</v>
      </c>
      <c r="D2623" s="71" t="s">
        <v>25</v>
      </c>
      <c r="E2623" s="70" t="s">
        <v>153</v>
      </c>
      <c r="F2623" s="72">
        <v>8140000</v>
      </c>
    </row>
    <row r="2624" spans="1:6" x14ac:dyDescent="0.25">
      <c r="A2624" s="67" t="s">
        <v>2792</v>
      </c>
      <c r="B2624" s="70" t="s">
        <v>2702</v>
      </c>
      <c r="C2624" s="71" t="s">
        <v>2778</v>
      </c>
      <c r="D2624" s="71" t="s">
        <v>25</v>
      </c>
      <c r="E2624" s="70" t="s">
        <v>116</v>
      </c>
      <c r="F2624" s="72">
        <v>1920000</v>
      </c>
    </row>
    <row r="2625" spans="1:6" x14ac:dyDescent="0.25">
      <c r="A2625" s="67" t="s">
        <v>2793</v>
      </c>
      <c r="B2625" s="70" t="s">
        <v>2702</v>
      </c>
      <c r="C2625" s="71" t="s">
        <v>2778</v>
      </c>
      <c r="D2625" s="71" t="s">
        <v>25</v>
      </c>
      <c r="E2625" s="70" t="s">
        <v>116</v>
      </c>
      <c r="F2625" s="72">
        <v>4970000</v>
      </c>
    </row>
    <row r="2626" spans="1:6" x14ac:dyDescent="0.25">
      <c r="A2626" s="67" t="s">
        <v>2794</v>
      </c>
      <c r="B2626" s="70" t="s">
        <v>2702</v>
      </c>
      <c r="C2626" s="71" t="s">
        <v>2778</v>
      </c>
      <c r="D2626" s="71" t="s">
        <v>25</v>
      </c>
      <c r="E2626" s="70" t="s">
        <v>122</v>
      </c>
      <c r="F2626" s="72">
        <v>2330000</v>
      </c>
    </row>
    <row r="2627" spans="1:6" x14ac:dyDescent="0.25">
      <c r="A2627" s="67" t="s">
        <v>2795</v>
      </c>
      <c r="B2627" s="70" t="s">
        <v>2702</v>
      </c>
      <c r="C2627" s="71" t="s">
        <v>2778</v>
      </c>
      <c r="D2627" s="71" t="s">
        <v>25</v>
      </c>
      <c r="E2627" s="70" t="s">
        <v>122</v>
      </c>
      <c r="F2627" s="72">
        <v>3820000</v>
      </c>
    </row>
    <row r="2628" spans="1:6" x14ac:dyDescent="0.25">
      <c r="A2628" s="67" t="s">
        <v>530</v>
      </c>
      <c r="B2628" s="70" t="s">
        <v>2702</v>
      </c>
      <c r="C2628" s="71" t="s">
        <v>2778</v>
      </c>
      <c r="D2628" s="71" t="s">
        <v>25</v>
      </c>
      <c r="E2628" s="70" t="s">
        <v>122</v>
      </c>
      <c r="F2628" s="72">
        <v>6000000</v>
      </c>
    </row>
    <row r="2629" spans="1:6" x14ac:dyDescent="0.25">
      <c r="A2629" s="67" t="s">
        <v>2796</v>
      </c>
      <c r="B2629" s="70" t="s">
        <v>2702</v>
      </c>
      <c r="C2629" s="71" t="s">
        <v>2778</v>
      </c>
      <c r="D2629" s="71" t="s">
        <v>25</v>
      </c>
      <c r="E2629" s="70" t="s">
        <v>122</v>
      </c>
      <c r="F2629" s="72">
        <v>5920000</v>
      </c>
    </row>
    <row r="2630" spans="1:6" x14ac:dyDescent="0.25">
      <c r="A2630" s="67" t="s">
        <v>2797</v>
      </c>
      <c r="B2630" s="70" t="s">
        <v>2702</v>
      </c>
      <c r="C2630" s="71" t="s">
        <v>2778</v>
      </c>
      <c r="D2630" s="71" t="s">
        <v>25</v>
      </c>
      <c r="E2630" s="70" t="s">
        <v>122</v>
      </c>
      <c r="F2630" s="72">
        <v>6470000</v>
      </c>
    </row>
    <row r="2631" spans="1:6" x14ac:dyDescent="0.25">
      <c r="A2631" s="67" t="s">
        <v>2513</v>
      </c>
      <c r="B2631" s="70" t="s">
        <v>2702</v>
      </c>
      <c r="C2631" s="71" t="s">
        <v>2778</v>
      </c>
      <c r="D2631" s="71" t="s">
        <v>21</v>
      </c>
      <c r="E2631" s="70" t="s">
        <v>131</v>
      </c>
      <c r="F2631" s="72">
        <v>6470000</v>
      </c>
    </row>
    <row r="2632" spans="1:6" x14ac:dyDescent="0.25">
      <c r="A2632" s="67" t="s">
        <v>2798</v>
      </c>
      <c r="B2632" s="70" t="s">
        <v>2702</v>
      </c>
      <c r="C2632" s="71" t="s">
        <v>2778</v>
      </c>
      <c r="D2632" s="71" t="s">
        <v>21</v>
      </c>
      <c r="E2632" s="70" t="s">
        <v>131</v>
      </c>
      <c r="F2632" s="72">
        <v>7510000</v>
      </c>
    </row>
    <row r="2633" spans="1:6" x14ac:dyDescent="0.25">
      <c r="A2633" s="67" t="s">
        <v>2539</v>
      </c>
      <c r="B2633" s="70" t="s">
        <v>2702</v>
      </c>
      <c r="C2633" s="71" t="s">
        <v>2778</v>
      </c>
      <c r="D2633" s="71" t="s">
        <v>25</v>
      </c>
      <c r="E2633" s="70" t="s">
        <v>131</v>
      </c>
      <c r="F2633" s="72">
        <v>6610000</v>
      </c>
    </row>
    <row r="2634" spans="1:6" x14ac:dyDescent="0.25">
      <c r="A2634" s="67" t="s">
        <v>2799</v>
      </c>
      <c r="B2634" s="70" t="s">
        <v>2702</v>
      </c>
      <c r="C2634" s="71" t="s">
        <v>2778</v>
      </c>
      <c r="D2634" s="71" t="s">
        <v>25</v>
      </c>
      <c r="E2634" s="70" t="s">
        <v>131</v>
      </c>
      <c r="F2634" s="72">
        <v>7480000</v>
      </c>
    </row>
    <row r="2635" spans="1:6" x14ac:dyDescent="0.25">
      <c r="A2635" s="67" t="s">
        <v>2800</v>
      </c>
      <c r="B2635" s="70" t="s">
        <v>2702</v>
      </c>
      <c r="C2635" s="71" t="s">
        <v>2778</v>
      </c>
      <c r="D2635" s="71" t="s">
        <v>25</v>
      </c>
      <c r="E2635" s="70" t="s">
        <v>131</v>
      </c>
      <c r="F2635" s="72">
        <v>6040000</v>
      </c>
    </row>
    <row r="2636" spans="1:6" x14ac:dyDescent="0.25">
      <c r="A2636" s="67" t="s">
        <v>2801</v>
      </c>
      <c r="B2636" s="70" t="s">
        <v>2702</v>
      </c>
      <c r="C2636" s="71" t="s">
        <v>2802</v>
      </c>
      <c r="D2636" s="71" t="s">
        <v>1239</v>
      </c>
      <c r="E2636" s="70" t="s">
        <v>96</v>
      </c>
      <c r="F2636" s="72">
        <v>4960000</v>
      </c>
    </row>
    <row r="2637" spans="1:6" x14ac:dyDescent="0.25">
      <c r="A2637" s="67" t="s">
        <v>2803</v>
      </c>
      <c r="B2637" s="70" t="s">
        <v>2702</v>
      </c>
      <c r="C2637" s="71" t="s">
        <v>2802</v>
      </c>
      <c r="D2637" s="71" t="s">
        <v>25</v>
      </c>
      <c r="E2637" s="70" t="s">
        <v>96</v>
      </c>
      <c r="F2637" s="72">
        <v>3730000</v>
      </c>
    </row>
    <row r="2638" spans="1:6" x14ac:dyDescent="0.25">
      <c r="A2638" s="67" t="s">
        <v>2804</v>
      </c>
      <c r="B2638" s="70" t="s">
        <v>2702</v>
      </c>
      <c r="C2638" s="71" t="s">
        <v>2802</v>
      </c>
      <c r="D2638" s="71" t="s">
        <v>25</v>
      </c>
      <c r="E2638" s="70" t="s">
        <v>96</v>
      </c>
      <c r="F2638" s="72">
        <v>7000000</v>
      </c>
    </row>
    <row r="2639" spans="1:6" x14ac:dyDescent="0.25">
      <c r="A2639" s="67" t="s">
        <v>2805</v>
      </c>
      <c r="B2639" s="70" t="s">
        <v>2702</v>
      </c>
      <c r="C2639" s="71" t="s">
        <v>2802</v>
      </c>
      <c r="D2639" s="71" t="s">
        <v>25</v>
      </c>
      <c r="E2639" s="70" t="s">
        <v>96</v>
      </c>
      <c r="F2639" s="72">
        <v>8050000</v>
      </c>
    </row>
    <row r="2640" spans="1:6" x14ac:dyDescent="0.25">
      <c r="A2640" s="67" t="s">
        <v>2806</v>
      </c>
      <c r="B2640" s="70" t="s">
        <v>2702</v>
      </c>
      <c r="C2640" s="71" t="s">
        <v>2802</v>
      </c>
      <c r="D2640" s="71" t="s">
        <v>25</v>
      </c>
      <c r="E2640" s="70" t="s">
        <v>96</v>
      </c>
      <c r="F2640" s="72">
        <v>2650000</v>
      </c>
    </row>
    <row r="2641" spans="1:6" x14ac:dyDescent="0.25">
      <c r="A2641" s="67" t="s">
        <v>2807</v>
      </c>
      <c r="B2641" s="70" t="s">
        <v>2702</v>
      </c>
      <c r="C2641" s="71" t="s">
        <v>2802</v>
      </c>
      <c r="D2641" s="71" t="s">
        <v>25</v>
      </c>
      <c r="E2641" s="70" t="s">
        <v>96</v>
      </c>
      <c r="F2641" s="72">
        <v>7200000</v>
      </c>
    </row>
    <row r="2642" spans="1:6" x14ac:dyDescent="0.25">
      <c r="A2642" s="67" t="s">
        <v>2808</v>
      </c>
      <c r="B2642" s="70" t="s">
        <v>2702</v>
      </c>
      <c r="C2642" s="71" t="s">
        <v>2802</v>
      </c>
      <c r="D2642" s="71" t="s">
        <v>25</v>
      </c>
      <c r="E2642" s="70" t="s">
        <v>96</v>
      </c>
      <c r="F2642" s="72">
        <v>6280000</v>
      </c>
    </row>
    <row r="2643" spans="1:6" x14ac:dyDescent="0.25">
      <c r="A2643" s="67" t="s">
        <v>2809</v>
      </c>
      <c r="B2643" s="70" t="s">
        <v>2702</v>
      </c>
      <c r="C2643" s="71" t="s">
        <v>2802</v>
      </c>
      <c r="D2643" s="71" t="s">
        <v>25</v>
      </c>
      <c r="E2643" s="70" t="s">
        <v>96</v>
      </c>
      <c r="F2643" s="72">
        <v>6000000</v>
      </c>
    </row>
    <row r="2644" spans="1:6" x14ac:dyDescent="0.25">
      <c r="A2644" s="67" t="s">
        <v>2810</v>
      </c>
      <c r="B2644" s="70" t="s">
        <v>2702</v>
      </c>
      <c r="C2644" s="71" t="s">
        <v>2802</v>
      </c>
      <c r="D2644" s="71" t="s">
        <v>25</v>
      </c>
      <c r="E2644" s="70" t="s">
        <v>213</v>
      </c>
      <c r="F2644" s="72">
        <v>3410000</v>
      </c>
    </row>
    <row r="2645" spans="1:6" x14ac:dyDescent="0.25">
      <c r="A2645" s="67" t="s">
        <v>2811</v>
      </c>
      <c r="B2645" s="70" t="s">
        <v>2702</v>
      </c>
      <c r="C2645" s="71" t="s">
        <v>2802</v>
      </c>
      <c r="D2645" s="71" t="s">
        <v>25</v>
      </c>
      <c r="E2645" s="70" t="s">
        <v>109</v>
      </c>
      <c r="F2645" s="72">
        <v>4890000</v>
      </c>
    </row>
    <row r="2646" spans="1:6" x14ac:dyDescent="0.25">
      <c r="A2646" s="67" t="s">
        <v>2812</v>
      </c>
      <c r="B2646" s="70" t="s">
        <v>2702</v>
      </c>
      <c r="C2646" s="71" t="s">
        <v>2802</v>
      </c>
      <c r="D2646" s="71" t="s">
        <v>25</v>
      </c>
      <c r="E2646" s="70" t="s">
        <v>109</v>
      </c>
      <c r="F2646" s="72">
        <v>5780000</v>
      </c>
    </row>
    <row r="2647" spans="1:6" x14ac:dyDescent="0.25">
      <c r="A2647" s="67" t="s">
        <v>2813</v>
      </c>
      <c r="B2647" s="70" t="s">
        <v>2702</v>
      </c>
      <c r="C2647" s="71" t="s">
        <v>2802</v>
      </c>
      <c r="D2647" s="71" t="s">
        <v>25</v>
      </c>
      <c r="E2647" s="70" t="s">
        <v>109</v>
      </c>
      <c r="F2647" s="72">
        <v>4680000</v>
      </c>
    </row>
    <row r="2648" spans="1:6" x14ac:dyDescent="0.25">
      <c r="A2648" s="67" t="s">
        <v>2814</v>
      </c>
      <c r="B2648" s="70" t="s">
        <v>2702</v>
      </c>
      <c r="C2648" s="71" t="s">
        <v>2802</v>
      </c>
      <c r="D2648" s="71" t="s">
        <v>25</v>
      </c>
      <c r="E2648" s="70" t="s">
        <v>153</v>
      </c>
      <c r="F2648" s="72">
        <v>1530000</v>
      </c>
    </row>
    <row r="2649" spans="1:6" x14ac:dyDescent="0.25">
      <c r="A2649" s="67" t="s">
        <v>2815</v>
      </c>
      <c r="B2649" s="70" t="s">
        <v>2702</v>
      </c>
      <c r="C2649" s="71" t="s">
        <v>2802</v>
      </c>
      <c r="D2649" s="71" t="s">
        <v>25</v>
      </c>
      <c r="E2649" s="70" t="s">
        <v>153</v>
      </c>
      <c r="F2649" s="72">
        <v>6970000</v>
      </c>
    </row>
    <row r="2650" spans="1:6" x14ac:dyDescent="0.25">
      <c r="A2650" s="67" t="s">
        <v>553</v>
      </c>
      <c r="B2650" s="70" t="s">
        <v>2702</v>
      </c>
      <c r="C2650" s="71" t="s">
        <v>2802</v>
      </c>
      <c r="D2650" s="71" t="s">
        <v>25</v>
      </c>
      <c r="E2650" s="70" t="s">
        <v>153</v>
      </c>
      <c r="F2650" s="72">
        <v>4410000</v>
      </c>
    </row>
    <row r="2651" spans="1:6" x14ac:dyDescent="0.25">
      <c r="A2651" s="67" t="s">
        <v>2816</v>
      </c>
      <c r="B2651" s="70" t="s">
        <v>2702</v>
      </c>
      <c r="C2651" s="71" t="s">
        <v>2802</v>
      </c>
      <c r="D2651" s="71" t="s">
        <v>25</v>
      </c>
      <c r="E2651" s="70" t="s">
        <v>116</v>
      </c>
      <c r="F2651" s="72">
        <v>2470000</v>
      </c>
    </row>
    <row r="2652" spans="1:6" x14ac:dyDescent="0.25">
      <c r="A2652" s="67" t="s">
        <v>2817</v>
      </c>
      <c r="B2652" s="70" t="s">
        <v>2702</v>
      </c>
      <c r="C2652" s="71" t="s">
        <v>2802</v>
      </c>
      <c r="D2652" s="71" t="s">
        <v>25</v>
      </c>
      <c r="E2652" s="70" t="s">
        <v>116</v>
      </c>
      <c r="F2652" s="72">
        <v>1890000</v>
      </c>
    </row>
    <row r="2653" spans="1:6" x14ac:dyDescent="0.25">
      <c r="A2653" s="67" t="s">
        <v>2818</v>
      </c>
      <c r="B2653" s="70" t="s">
        <v>2702</v>
      </c>
      <c r="C2653" s="71" t="s">
        <v>2802</v>
      </c>
      <c r="D2653" s="71" t="s">
        <v>246</v>
      </c>
      <c r="E2653" s="70" t="s">
        <v>122</v>
      </c>
      <c r="F2653" s="72">
        <v>4520000</v>
      </c>
    </row>
    <row r="2654" spans="1:6" x14ac:dyDescent="0.25">
      <c r="A2654" s="67" t="s">
        <v>2819</v>
      </c>
      <c r="B2654" s="70" t="s">
        <v>2702</v>
      </c>
      <c r="C2654" s="71" t="s">
        <v>2802</v>
      </c>
      <c r="D2654" s="71" t="s">
        <v>25</v>
      </c>
      <c r="E2654" s="70" t="s">
        <v>122</v>
      </c>
      <c r="F2654" s="72">
        <v>7050000</v>
      </c>
    </row>
    <row r="2655" spans="1:6" x14ac:dyDescent="0.25">
      <c r="A2655" s="67" t="s">
        <v>2820</v>
      </c>
      <c r="B2655" s="70" t="s">
        <v>2702</v>
      </c>
      <c r="C2655" s="71" t="s">
        <v>2802</v>
      </c>
      <c r="D2655" s="71" t="s">
        <v>25</v>
      </c>
      <c r="E2655" s="70" t="s">
        <v>122</v>
      </c>
      <c r="F2655" s="72">
        <v>5810000</v>
      </c>
    </row>
    <row r="2656" spans="1:6" x14ac:dyDescent="0.25">
      <c r="A2656" s="67" t="s">
        <v>2821</v>
      </c>
      <c r="B2656" s="70" t="s">
        <v>2702</v>
      </c>
      <c r="C2656" s="71" t="s">
        <v>2802</v>
      </c>
      <c r="D2656" s="71" t="s">
        <v>25</v>
      </c>
      <c r="E2656" s="70" t="s">
        <v>122</v>
      </c>
      <c r="F2656" s="72">
        <v>4700000</v>
      </c>
    </row>
    <row r="2657" spans="1:6" x14ac:dyDescent="0.25">
      <c r="A2657" s="67" t="s">
        <v>2822</v>
      </c>
      <c r="B2657" s="70" t="s">
        <v>2702</v>
      </c>
      <c r="C2657" s="71" t="s">
        <v>2802</v>
      </c>
      <c r="D2657" s="71" t="s">
        <v>25</v>
      </c>
      <c r="E2657" s="70" t="s">
        <v>129</v>
      </c>
      <c r="F2657" s="72">
        <v>5990000</v>
      </c>
    </row>
    <row r="2658" spans="1:6" x14ac:dyDescent="0.25">
      <c r="A2658" s="67" t="s">
        <v>2823</v>
      </c>
      <c r="B2658" s="70" t="s">
        <v>2702</v>
      </c>
      <c r="C2658" s="71" t="s">
        <v>2802</v>
      </c>
      <c r="D2658" s="71" t="s">
        <v>25</v>
      </c>
      <c r="E2658" s="70" t="s">
        <v>129</v>
      </c>
      <c r="F2658" s="72">
        <v>2600000</v>
      </c>
    </row>
    <row r="2659" spans="1:6" x14ac:dyDescent="0.25">
      <c r="A2659" s="67" t="s">
        <v>2824</v>
      </c>
      <c r="B2659" s="70" t="s">
        <v>2702</v>
      </c>
      <c r="C2659" s="71" t="s">
        <v>2802</v>
      </c>
      <c r="D2659" s="71" t="s">
        <v>25</v>
      </c>
      <c r="E2659" s="70" t="s">
        <v>129</v>
      </c>
      <c r="F2659" s="72">
        <v>8310000</v>
      </c>
    </row>
    <row r="2660" spans="1:6" x14ac:dyDescent="0.25">
      <c r="A2660" s="67" t="s">
        <v>2825</v>
      </c>
      <c r="B2660" s="70" t="s">
        <v>2702</v>
      </c>
      <c r="C2660" s="71" t="s">
        <v>2802</v>
      </c>
      <c r="D2660" s="71" t="s">
        <v>25</v>
      </c>
      <c r="E2660" s="70" t="s">
        <v>131</v>
      </c>
      <c r="F2660" s="72">
        <v>8190000</v>
      </c>
    </row>
    <row r="2661" spans="1:6" x14ac:dyDescent="0.25">
      <c r="A2661" s="67" t="s">
        <v>2826</v>
      </c>
      <c r="B2661" s="70" t="s">
        <v>2702</v>
      </c>
      <c r="C2661" s="71" t="s">
        <v>2802</v>
      </c>
      <c r="D2661" s="71" t="s">
        <v>25</v>
      </c>
      <c r="E2661" s="70" t="s">
        <v>131</v>
      </c>
      <c r="F2661" s="72">
        <v>6210000</v>
      </c>
    </row>
    <row r="2662" spans="1:6" x14ac:dyDescent="0.25">
      <c r="A2662" s="67" t="s">
        <v>2827</v>
      </c>
      <c r="B2662" s="70" t="s">
        <v>2702</v>
      </c>
      <c r="C2662" s="71" t="s">
        <v>2802</v>
      </c>
      <c r="D2662" s="71" t="s">
        <v>25</v>
      </c>
      <c r="E2662" s="70" t="s">
        <v>131</v>
      </c>
      <c r="F2662" s="72">
        <v>6130000</v>
      </c>
    </row>
    <row r="2663" spans="1:6" x14ac:dyDescent="0.25">
      <c r="A2663" s="67" t="s">
        <v>2828</v>
      </c>
      <c r="B2663" s="70" t="s">
        <v>2702</v>
      </c>
      <c r="C2663" s="71" t="s">
        <v>2829</v>
      </c>
      <c r="D2663" s="71" t="s">
        <v>9</v>
      </c>
      <c r="E2663" s="70" t="s">
        <v>96</v>
      </c>
      <c r="F2663" s="72">
        <v>2680000</v>
      </c>
    </row>
    <row r="2664" spans="1:6" x14ac:dyDescent="0.25">
      <c r="A2664" s="67" t="s">
        <v>2830</v>
      </c>
      <c r="B2664" s="70" t="s">
        <v>2702</v>
      </c>
      <c r="C2664" s="71" t="s">
        <v>2829</v>
      </c>
      <c r="D2664" s="71" t="s">
        <v>13</v>
      </c>
      <c r="E2664" s="70" t="s">
        <v>96</v>
      </c>
      <c r="F2664" s="72">
        <v>2600000</v>
      </c>
    </row>
    <row r="2665" spans="1:6" x14ac:dyDescent="0.25">
      <c r="A2665" s="67" t="s">
        <v>2831</v>
      </c>
      <c r="B2665" s="70" t="s">
        <v>2702</v>
      </c>
      <c r="C2665" s="71" t="s">
        <v>2829</v>
      </c>
      <c r="D2665" s="71" t="s">
        <v>18</v>
      </c>
      <c r="E2665" s="70" t="s">
        <v>96</v>
      </c>
      <c r="F2665" s="72">
        <v>4550000</v>
      </c>
    </row>
    <row r="2666" spans="1:6" x14ac:dyDescent="0.25">
      <c r="A2666" s="67" t="s">
        <v>2832</v>
      </c>
      <c r="B2666" s="70" t="s">
        <v>2702</v>
      </c>
      <c r="C2666" s="71" t="s">
        <v>2829</v>
      </c>
      <c r="D2666" s="71" t="s">
        <v>99</v>
      </c>
      <c r="E2666" s="70" t="s">
        <v>96</v>
      </c>
      <c r="F2666" s="72">
        <v>4270000</v>
      </c>
    </row>
    <row r="2667" spans="1:6" x14ac:dyDescent="0.25">
      <c r="A2667" s="67" t="s">
        <v>2833</v>
      </c>
      <c r="B2667" s="70" t="s">
        <v>2702</v>
      </c>
      <c r="C2667" s="71" t="s">
        <v>2829</v>
      </c>
      <c r="D2667" s="71" t="s">
        <v>133</v>
      </c>
      <c r="E2667" s="70" t="s">
        <v>96</v>
      </c>
      <c r="F2667" s="72">
        <v>2780000</v>
      </c>
    </row>
    <row r="2668" spans="1:6" x14ac:dyDescent="0.25">
      <c r="A2668" s="67" t="s">
        <v>1585</v>
      </c>
      <c r="B2668" s="70" t="s">
        <v>2702</v>
      </c>
      <c r="C2668" s="71" t="s">
        <v>2829</v>
      </c>
      <c r="D2668" s="71" t="s">
        <v>21</v>
      </c>
      <c r="E2668" s="70" t="s">
        <v>96</v>
      </c>
      <c r="F2668" s="72">
        <v>6630000</v>
      </c>
    </row>
    <row r="2669" spans="1:6" x14ac:dyDescent="0.25">
      <c r="A2669" s="67" t="s">
        <v>2834</v>
      </c>
      <c r="B2669" s="70" t="s">
        <v>2702</v>
      </c>
      <c r="C2669" s="71" t="s">
        <v>2829</v>
      </c>
      <c r="D2669" s="71" t="s">
        <v>21</v>
      </c>
      <c r="E2669" s="70" t="s">
        <v>96</v>
      </c>
      <c r="F2669" s="72">
        <v>4070000</v>
      </c>
    </row>
    <row r="2670" spans="1:6" x14ac:dyDescent="0.25">
      <c r="A2670" s="67" t="s">
        <v>2835</v>
      </c>
      <c r="B2670" s="70" t="s">
        <v>2702</v>
      </c>
      <c r="C2670" s="71" t="s">
        <v>2829</v>
      </c>
      <c r="D2670" s="71" t="s">
        <v>21</v>
      </c>
      <c r="E2670" s="70" t="s">
        <v>96</v>
      </c>
      <c r="F2670" s="72">
        <v>5630000</v>
      </c>
    </row>
    <row r="2671" spans="1:6" x14ac:dyDescent="0.25">
      <c r="A2671" s="67" t="s">
        <v>2836</v>
      </c>
      <c r="B2671" s="70" t="s">
        <v>2702</v>
      </c>
      <c r="C2671" s="71" t="s">
        <v>2829</v>
      </c>
      <c r="D2671" s="71" t="s">
        <v>23</v>
      </c>
      <c r="E2671" s="70" t="s">
        <v>96</v>
      </c>
      <c r="F2671" s="72">
        <v>4880000</v>
      </c>
    </row>
    <row r="2672" spans="1:6" x14ac:dyDescent="0.25">
      <c r="A2672" s="67" t="s">
        <v>2837</v>
      </c>
      <c r="B2672" s="70" t="s">
        <v>2702</v>
      </c>
      <c r="C2672" s="71" t="s">
        <v>2829</v>
      </c>
      <c r="D2672" s="71" t="s">
        <v>23</v>
      </c>
      <c r="E2672" s="70" t="s">
        <v>96</v>
      </c>
      <c r="F2672" s="72">
        <v>3620000</v>
      </c>
    </row>
    <row r="2673" spans="1:6" x14ac:dyDescent="0.25">
      <c r="A2673" s="67" t="s">
        <v>2838</v>
      </c>
      <c r="B2673" s="70" t="s">
        <v>2702</v>
      </c>
      <c r="C2673" s="71" t="s">
        <v>2829</v>
      </c>
      <c r="D2673" s="71" t="s">
        <v>15</v>
      </c>
      <c r="E2673" s="70" t="s">
        <v>109</v>
      </c>
      <c r="F2673" s="72">
        <v>5000000</v>
      </c>
    </row>
    <row r="2674" spans="1:6" x14ac:dyDescent="0.25">
      <c r="A2674" s="67" t="s">
        <v>2839</v>
      </c>
      <c r="B2674" s="70" t="s">
        <v>2702</v>
      </c>
      <c r="C2674" s="71" t="s">
        <v>2829</v>
      </c>
      <c r="D2674" s="71" t="s">
        <v>99</v>
      </c>
      <c r="E2674" s="70" t="s">
        <v>109</v>
      </c>
      <c r="F2674" s="72">
        <v>7740000</v>
      </c>
    </row>
    <row r="2675" spans="1:6" x14ac:dyDescent="0.25">
      <c r="A2675" s="67" t="s">
        <v>2840</v>
      </c>
      <c r="B2675" s="70" t="s">
        <v>2702</v>
      </c>
      <c r="C2675" s="71" t="s">
        <v>2829</v>
      </c>
      <c r="D2675" s="71" t="s">
        <v>133</v>
      </c>
      <c r="E2675" s="70" t="s">
        <v>109</v>
      </c>
      <c r="F2675" s="72">
        <v>10090000</v>
      </c>
    </row>
    <row r="2676" spans="1:6" x14ac:dyDescent="0.25">
      <c r="A2676" s="67" t="s">
        <v>2841</v>
      </c>
      <c r="B2676" s="70" t="s">
        <v>2702</v>
      </c>
      <c r="C2676" s="71" t="s">
        <v>2829</v>
      </c>
      <c r="D2676" s="71" t="s">
        <v>23</v>
      </c>
      <c r="E2676" s="70" t="s">
        <v>109</v>
      </c>
      <c r="F2676" s="72">
        <v>7440000</v>
      </c>
    </row>
    <row r="2677" spans="1:6" x14ac:dyDescent="0.25">
      <c r="A2677" s="67" t="s">
        <v>2842</v>
      </c>
      <c r="B2677" s="70" t="s">
        <v>2702</v>
      </c>
      <c r="C2677" s="71" t="s">
        <v>2829</v>
      </c>
      <c r="D2677" s="71" t="s">
        <v>18</v>
      </c>
      <c r="E2677" s="70" t="s">
        <v>153</v>
      </c>
      <c r="F2677" s="72">
        <v>7250000</v>
      </c>
    </row>
    <row r="2678" spans="1:6" x14ac:dyDescent="0.25">
      <c r="A2678" s="67" t="s">
        <v>2843</v>
      </c>
      <c r="B2678" s="70" t="s">
        <v>2702</v>
      </c>
      <c r="C2678" s="71" t="s">
        <v>2829</v>
      </c>
      <c r="D2678" s="71" t="s">
        <v>23</v>
      </c>
      <c r="E2678" s="70" t="s">
        <v>153</v>
      </c>
      <c r="F2678" s="72">
        <v>8990000</v>
      </c>
    </row>
    <row r="2679" spans="1:6" x14ac:dyDescent="0.25">
      <c r="A2679" s="67" t="s">
        <v>2844</v>
      </c>
      <c r="B2679" s="70" t="s">
        <v>2702</v>
      </c>
      <c r="C2679" s="71" t="s">
        <v>2829</v>
      </c>
      <c r="D2679" s="71" t="s">
        <v>489</v>
      </c>
      <c r="E2679" s="70" t="s">
        <v>153</v>
      </c>
      <c r="F2679" s="72">
        <v>8310000</v>
      </c>
    </row>
    <row r="2680" spans="1:6" x14ac:dyDescent="0.25">
      <c r="A2680" s="67" t="s">
        <v>2845</v>
      </c>
      <c r="B2680" s="70" t="s">
        <v>2702</v>
      </c>
      <c r="C2680" s="71" t="s">
        <v>2829</v>
      </c>
      <c r="D2680" s="71" t="s">
        <v>133</v>
      </c>
      <c r="E2680" s="70" t="s">
        <v>116</v>
      </c>
      <c r="F2680" s="72">
        <v>6050000</v>
      </c>
    </row>
    <row r="2681" spans="1:6" x14ac:dyDescent="0.25">
      <c r="A2681" s="67" t="s">
        <v>2846</v>
      </c>
      <c r="B2681" s="70" t="s">
        <v>2702</v>
      </c>
      <c r="C2681" s="71" t="s">
        <v>2829</v>
      </c>
      <c r="D2681" s="71" t="s">
        <v>25</v>
      </c>
      <c r="E2681" s="70" t="s">
        <v>116</v>
      </c>
      <c r="F2681" s="72">
        <v>5530000</v>
      </c>
    </row>
    <row r="2682" spans="1:6" x14ac:dyDescent="0.25">
      <c r="A2682" s="67" t="s">
        <v>2847</v>
      </c>
      <c r="B2682" s="70" t="s">
        <v>2702</v>
      </c>
      <c r="C2682" s="71" t="s">
        <v>2829</v>
      </c>
      <c r="D2682" s="71" t="s">
        <v>15</v>
      </c>
      <c r="E2682" s="70" t="s">
        <v>122</v>
      </c>
      <c r="F2682" s="72">
        <v>7360000</v>
      </c>
    </row>
    <row r="2683" spans="1:6" x14ac:dyDescent="0.25">
      <c r="A2683" s="67" t="s">
        <v>2848</v>
      </c>
      <c r="B2683" s="70" t="s">
        <v>2702</v>
      </c>
      <c r="C2683" s="71" t="s">
        <v>2829</v>
      </c>
      <c r="D2683" s="71" t="s">
        <v>21</v>
      </c>
      <c r="E2683" s="70" t="s">
        <v>122</v>
      </c>
      <c r="F2683" s="72">
        <v>6910000</v>
      </c>
    </row>
    <row r="2684" spans="1:6" x14ac:dyDescent="0.25">
      <c r="A2684" s="67" t="s">
        <v>2849</v>
      </c>
      <c r="B2684" s="70" t="s">
        <v>2702</v>
      </c>
      <c r="C2684" s="71" t="s">
        <v>2829</v>
      </c>
      <c r="D2684" s="71" t="s">
        <v>21</v>
      </c>
      <c r="E2684" s="70" t="s">
        <v>122</v>
      </c>
      <c r="F2684" s="72">
        <v>6590000</v>
      </c>
    </row>
    <row r="2685" spans="1:6" x14ac:dyDescent="0.25">
      <c r="A2685" s="67" t="s">
        <v>2850</v>
      </c>
      <c r="B2685" s="70" t="s">
        <v>2702</v>
      </c>
      <c r="C2685" s="71" t="s">
        <v>2829</v>
      </c>
      <c r="D2685" s="71" t="s">
        <v>23</v>
      </c>
      <c r="E2685" s="70" t="s">
        <v>122</v>
      </c>
      <c r="F2685" s="72">
        <v>7040000</v>
      </c>
    </row>
    <row r="2686" spans="1:6" x14ac:dyDescent="0.25">
      <c r="A2686" s="67" t="s">
        <v>2851</v>
      </c>
      <c r="B2686" s="70" t="s">
        <v>2702</v>
      </c>
      <c r="C2686" s="71" t="s">
        <v>2829</v>
      </c>
      <c r="D2686" s="71" t="s">
        <v>27</v>
      </c>
      <c r="E2686" s="70" t="s">
        <v>122</v>
      </c>
      <c r="F2686" s="72">
        <v>7060000</v>
      </c>
    </row>
    <row r="2687" spans="1:6" x14ac:dyDescent="0.25">
      <c r="A2687" s="67" t="s">
        <v>2852</v>
      </c>
      <c r="B2687" s="70" t="s">
        <v>2702</v>
      </c>
      <c r="C2687" s="71" t="s">
        <v>2853</v>
      </c>
      <c r="D2687" s="71" t="s">
        <v>577</v>
      </c>
      <c r="E2687" s="70" t="s">
        <v>96</v>
      </c>
      <c r="F2687" s="72">
        <v>4600000</v>
      </c>
    </row>
    <row r="2688" spans="1:6" x14ac:dyDescent="0.25">
      <c r="A2688" s="67" t="s">
        <v>2854</v>
      </c>
      <c r="B2688" s="70" t="s">
        <v>2702</v>
      </c>
      <c r="C2688" s="71" t="s">
        <v>2853</v>
      </c>
      <c r="D2688" s="71" t="s">
        <v>10</v>
      </c>
      <c r="E2688" s="70" t="s">
        <v>96</v>
      </c>
      <c r="F2688" s="72">
        <v>6390000</v>
      </c>
    </row>
    <row r="2689" spans="1:6" x14ac:dyDescent="0.25">
      <c r="A2689" s="67" t="s">
        <v>2855</v>
      </c>
      <c r="B2689" s="70" t="s">
        <v>2702</v>
      </c>
      <c r="C2689" s="71" t="s">
        <v>2853</v>
      </c>
      <c r="D2689" s="71" t="s">
        <v>17</v>
      </c>
      <c r="E2689" s="70" t="s">
        <v>96</v>
      </c>
      <c r="F2689" s="72">
        <v>4490000</v>
      </c>
    </row>
    <row r="2690" spans="1:6" x14ac:dyDescent="0.25">
      <c r="A2690" s="67" t="s">
        <v>2856</v>
      </c>
      <c r="B2690" s="70" t="s">
        <v>2702</v>
      </c>
      <c r="C2690" s="71" t="s">
        <v>2853</v>
      </c>
      <c r="D2690" s="71" t="s">
        <v>190</v>
      </c>
      <c r="E2690" s="70" t="s">
        <v>96</v>
      </c>
      <c r="F2690" s="72">
        <v>3470000</v>
      </c>
    </row>
    <row r="2691" spans="1:6" x14ac:dyDescent="0.25">
      <c r="A2691" s="67" t="s">
        <v>2857</v>
      </c>
      <c r="B2691" s="70" t="s">
        <v>2702</v>
      </c>
      <c r="C2691" s="71" t="s">
        <v>2853</v>
      </c>
      <c r="D2691" s="71" t="s">
        <v>299</v>
      </c>
      <c r="E2691" s="70" t="s">
        <v>96</v>
      </c>
      <c r="F2691" s="72">
        <v>5390000</v>
      </c>
    </row>
    <row r="2692" spans="1:6" x14ac:dyDescent="0.25">
      <c r="A2692" s="67" t="s">
        <v>2858</v>
      </c>
      <c r="B2692" s="70" t="s">
        <v>2702</v>
      </c>
      <c r="C2692" s="71" t="s">
        <v>2853</v>
      </c>
      <c r="D2692" s="71" t="s">
        <v>21</v>
      </c>
      <c r="E2692" s="70" t="s">
        <v>96</v>
      </c>
      <c r="F2692" s="72">
        <v>6590000</v>
      </c>
    </row>
    <row r="2693" spans="1:6" x14ac:dyDescent="0.25">
      <c r="A2693" s="67" t="s">
        <v>2859</v>
      </c>
      <c r="B2693" s="70" t="s">
        <v>2702</v>
      </c>
      <c r="C2693" s="71" t="s">
        <v>2853</v>
      </c>
      <c r="D2693" s="71" t="s">
        <v>23</v>
      </c>
      <c r="E2693" s="70" t="s">
        <v>96</v>
      </c>
      <c r="F2693" s="72">
        <v>3670000</v>
      </c>
    </row>
    <row r="2694" spans="1:6" x14ac:dyDescent="0.25">
      <c r="A2694" s="67" t="s">
        <v>2860</v>
      </c>
      <c r="B2694" s="70" t="s">
        <v>2702</v>
      </c>
      <c r="C2694" s="71" t="s">
        <v>2853</v>
      </c>
      <c r="D2694" s="71" t="s">
        <v>27</v>
      </c>
      <c r="E2694" s="70" t="s">
        <v>96</v>
      </c>
      <c r="F2694" s="72">
        <v>3560000</v>
      </c>
    </row>
    <row r="2695" spans="1:6" x14ac:dyDescent="0.25">
      <c r="A2695" s="67" t="s">
        <v>2861</v>
      </c>
      <c r="B2695" s="70" t="s">
        <v>2702</v>
      </c>
      <c r="C2695" s="71" t="s">
        <v>2853</v>
      </c>
      <c r="D2695" s="71" t="s">
        <v>114</v>
      </c>
      <c r="E2695" s="70" t="s">
        <v>96</v>
      </c>
      <c r="F2695" s="72">
        <v>4400000</v>
      </c>
    </row>
    <row r="2696" spans="1:6" x14ac:dyDescent="0.25">
      <c r="A2696" s="67" t="s">
        <v>2164</v>
      </c>
      <c r="B2696" s="70" t="s">
        <v>2702</v>
      </c>
      <c r="C2696" s="71" t="s">
        <v>2853</v>
      </c>
      <c r="D2696" s="71" t="s">
        <v>13</v>
      </c>
      <c r="E2696" s="70" t="s">
        <v>213</v>
      </c>
      <c r="F2696" s="72">
        <v>3300000</v>
      </c>
    </row>
    <row r="2697" spans="1:6" x14ac:dyDescent="0.25">
      <c r="A2697" s="67" t="s">
        <v>2862</v>
      </c>
      <c r="B2697" s="70" t="s">
        <v>2702</v>
      </c>
      <c r="C2697" s="71" t="s">
        <v>2853</v>
      </c>
      <c r="D2697" s="71" t="s">
        <v>21</v>
      </c>
      <c r="E2697" s="70" t="s">
        <v>109</v>
      </c>
      <c r="F2697" s="72">
        <v>6300000</v>
      </c>
    </row>
    <row r="2698" spans="1:6" x14ac:dyDescent="0.25">
      <c r="A2698" s="67" t="s">
        <v>2863</v>
      </c>
      <c r="B2698" s="70" t="s">
        <v>2702</v>
      </c>
      <c r="C2698" s="71" t="s">
        <v>2853</v>
      </c>
      <c r="D2698" s="71" t="s">
        <v>23</v>
      </c>
      <c r="E2698" s="70" t="s">
        <v>109</v>
      </c>
      <c r="F2698" s="72">
        <v>7740000</v>
      </c>
    </row>
    <row r="2699" spans="1:6" x14ac:dyDescent="0.25">
      <c r="A2699" s="67" t="s">
        <v>2864</v>
      </c>
      <c r="B2699" s="70" t="s">
        <v>2702</v>
      </c>
      <c r="C2699" s="71" t="s">
        <v>2853</v>
      </c>
      <c r="D2699" s="71" t="s">
        <v>114</v>
      </c>
      <c r="E2699" s="70" t="s">
        <v>109</v>
      </c>
      <c r="F2699" s="72">
        <v>6570000</v>
      </c>
    </row>
    <row r="2700" spans="1:6" x14ac:dyDescent="0.25">
      <c r="A2700" s="67" t="s">
        <v>1860</v>
      </c>
      <c r="B2700" s="70" t="s">
        <v>2702</v>
      </c>
      <c r="C2700" s="71" t="s">
        <v>2853</v>
      </c>
      <c r="D2700" s="71" t="s">
        <v>99</v>
      </c>
      <c r="E2700" s="70" t="s">
        <v>221</v>
      </c>
      <c r="F2700" s="72">
        <v>5040000</v>
      </c>
    </row>
    <row r="2701" spans="1:6" x14ac:dyDescent="0.25">
      <c r="A2701" s="67" t="s">
        <v>2865</v>
      </c>
      <c r="B2701" s="70" t="s">
        <v>2702</v>
      </c>
      <c r="C2701" s="71" t="s">
        <v>2853</v>
      </c>
      <c r="D2701" s="71" t="s">
        <v>367</v>
      </c>
      <c r="E2701" s="70" t="s">
        <v>153</v>
      </c>
      <c r="F2701" s="72">
        <v>7070000</v>
      </c>
    </row>
    <row r="2702" spans="1:6" x14ac:dyDescent="0.25">
      <c r="A2702" s="67" t="s">
        <v>2866</v>
      </c>
      <c r="B2702" s="70" t="s">
        <v>2702</v>
      </c>
      <c r="C2702" s="71" t="s">
        <v>2853</v>
      </c>
      <c r="D2702" s="71" t="s">
        <v>99</v>
      </c>
      <c r="E2702" s="70" t="s">
        <v>153</v>
      </c>
      <c r="F2702" s="72">
        <v>6180000</v>
      </c>
    </row>
    <row r="2703" spans="1:6" x14ac:dyDescent="0.25">
      <c r="A2703" s="67" t="s">
        <v>2867</v>
      </c>
      <c r="B2703" s="70" t="s">
        <v>2702</v>
      </c>
      <c r="C2703" s="71" t="s">
        <v>2853</v>
      </c>
      <c r="D2703" s="71" t="s">
        <v>133</v>
      </c>
      <c r="E2703" s="70" t="s">
        <v>153</v>
      </c>
      <c r="F2703" s="72">
        <v>8550000</v>
      </c>
    </row>
    <row r="2704" spans="1:6" x14ac:dyDescent="0.25">
      <c r="A2704" s="67" t="s">
        <v>2868</v>
      </c>
      <c r="B2704" s="70" t="s">
        <v>2702</v>
      </c>
      <c r="C2704" s="71" t="s">
        <v>2853</v>
      </c>
      <c r="D2704" s="71" t="s">
        <v>23</v>
      </c>
      <c r="E2704" s="70" t="s">
        <v>153</v>
      </c>
      <c r="F2704" s="72">
        <v>5130000</v>
      </c>
    </row>
    <row r="2705" spans="1:6" x14ac:dyDescent="0.25">
      <c r="A2705" s="67" t="s">
        <v>2869</v>
      </c>
      <c r="B2705" s="70" t="s">
        <v>2702</v>
      </c>
      <c r="C2705" s="71" t="s">
        <v>2853</v>
      </c>
      <c r="D2705" s="71" t="s">
        <v>219</v>
      </c>
      <c r="E2705" s="70" t="s">
        <v>153</v>
      </c>
      <c r="F2705" s="72">
        <v>8130000</v>
      </c>
    </row>
    <row r="2706" spans="1:6" x14ac:dyDescent="0.25">
      <c r="A2706" s="67" t="s">
        <v>2870</v>
      </c>
      <c r="B2706" s="70" t="s">
        <v>2702</v>
      </c>
      <c r="C2706" s="71" t="s">
        <v>2853</v>
      </c>
      <c r="D2706" s="71" t="s">
        <v>23</v>
      </c>
      <c r="E2706" s="70" t="s">
        <v>116</v>
      </c>
      <c r="F2706" s="72">
        <v>4160000</v>
      </c>
    </row>
    <row r="2707" spans="1:6" x14ac:dyDescent="0.25">
      <c r="A2707" s="67" t="s">
        <v>2871</v>
      </c>
      <c r="B2707" s="70" t="s">
        <v>2702</v>
      </c>
      <c r="C2707" s="71" t="s">
        <v>2853</v>
      </c>
      <c r="D2707" s="71" t="s">
        <v>13</v>
      </c>
      <c r="E2707" s="70" t="s">
        <v>122</v>
      </c>
      <c r="F2707" s="72">
        <v>6530000</v>
      </c>
    </row>
    <row r="2708" spans="1:6" x14ac:dyDescent="0.25">
      <c r="A2708" s="67" t="s">
        <v>2872</v>
      </c>
      <c r="B2708" s="70" t="s">
        <v>2702</v>
      </c>
      <c r="C2708" s="71" t="s">
        <v>2853</v>
      </c>
      <c r="D2708" s="71" t="s">
        <v>13</v>
      </c>
      <c r="E2708" s="70" t="s">
        <v>122</v>
      </c>
      <c r="F2708" s="72">
        <v>7120000</v>
      </c>
    </row>
    <row r="2709" spans="1:6" x14ac:dyDescent="0.25">
      <c r="A2709" s="67" t="s">
        <v>2873</v>
      </c>
      <c r="B2709" s="70" t="s">
        <v>2702</v>
      </c>
      <c r="C2709" s="71" t="s">
        <v>2853</v>
      </c>
      <c r="D2709" s="71" t="s">
        <v>23</v>
      </c>
      <c r="E2709" s="70" t="s">
        <v>122</v>
      </c>
      <c r="F2709" s="72">
        <v>8530000</v>
      </c>
    </row>
    <row r="2710" spans="1:6" x14ac:dyDescent="0.25">
      <c r="A2710" s="67" t="s">
        <v>2874</v>
      </c>
      <c r="B2710" s="70" t="s">
        <v>2702</v>
      </c>
      <c r="C2710" s="71" t="s">
        <v>2853</v>
      </c>
      <c r="D2710" s="71" t="s">
        <v>23</v>
      </c>
      <c r="E2710" s="70" t="s">
        <v>122</v>
      </c>
      <c r="F2710" s="72">
        <v>4130000</v>
      </c>
    </row>
    <row r="2711" spans="1:6" x14ac:dyDescent="0.25">
      <c r="A2711" s="67" t="s">
        <v>2875</v>
      </c>
      <c r="B2711" s="70" t="s">
        <v>2702</v>
      </c>
      <c r="C2711" s="71" t="s">
        <v>2853</v>
      </c>
      <c r="D2711" s="71" t="s">
        <v>25</v>
      </c>
      <c r="E2711" s="70" t="s">
        <v>122</v>
      </c>
      <c r="F2711" s="72">
        <v>4820000</v>
      </c>
    </row>
    <row r="2712" spans="1:6" x14ac:dyDescent="0.25">
      <c r="A2712" s="67" t="s">
        <v>2876</v>
      </c>
      <c r="B2712" s="70" t="s">
        <v>2702</v>
      </c>
      <c r="C2712" s="71" t="s">
        <v>2853</v>
      </c>
      <c r="D2712" s="71" t="s">
        <v>23</v>
      </c>
      <c r="E2712" s="70" t="s">
        <v>131</v>
      </c>
      <c r="F2712" s="72">
        <v>5820000</v>
      </c>
    </row>
    <row r="2713" spans="1:6" x14ac:dyDescent="0.25">
      <c r="A2713" s="67" t="s">
        <v>2877</v>
      </c>
      <c r="B2713" s="70" t="s">
        <v>2702</v>
      </c>
      <c r="C2713" s="71" t="s">
        <v>2878</v>
      </c>
      <c r="D2713" s="71" t="s">
        <v>23</v>
      </c>
      <c r="E2713" s="70" t="s">
        <v>96</v>
      </c>
      <c r="F2713" s="72">
        <v>2130000</v>
      </c>
    </row>
    <row r="2714" spans="1:6" x14ac:dyDescent="0.25">
      <c r="A2714" s="67" t="s">
        <v>440</v>
      </c>
      <c r="B2714" s="70" t="s">
        <v>2702</v>
      </c>
      <c r="C2714" s="71" t="s">
        <v>2878</v>
      </c>
      <c r="D2714" s="71" t="s">
        <v>25</v>
      </c>
      <c r="E2714" s="70" t="s">
        <v>96</v>
      </c>
      <c r="F2714" s="72">
        <v>1650000</v>
      </c>
    </row>
    <row r="2715" spans="1:6" x14ac:dyDescent="0.25">
      <c r="A2715" s="67" t="s">
        <v>2879</v>
      </c>
      <c r="B2715" s="70" t="s">
        <v>2702</v>
      </c>
      <c r="C2715" s="71" t="s">
        <v>2878</v>
      </c>
      <c r="D2715" s="71" t="s">
        <v>25</v>
      </c>
      <c r="E2715" s="70" t="s">
        <v>96</v>
      </c>
      <c r="F2715" s="72">
        <v>6330000</v>
      </c>
    </row>
    <row r="2716" spans="1:6" x14ac:dyDescent="0.25">
      <c r="A2716" s="67" t="s">
        <v>2880</v>
      </c>
      <c r="B2716" s="70" t="s">
        <v>2702</v>
      </c>
      <c r="C2716" s="71" t="s">
        <v>2878</v>
      </c>
      <c r="D2716" s="71" t="s">
        <v>25</v>
      </c>
      <c r="E2716" s="70" t="s">
        <v>96</v>
      </c>
      <c r="F2716" s="72">
        <v>2430000</v>
      </c>
    </row>
    <row r="2717" spans="1:6" x14ac:dyDescent="0.25">
      <c r="A2717" s="67" t="s">
        <v>2881</v>
      </c>
      <c r="B2717" s="70" t="s">
        <v>2702</v>
      </c>
      <c r="C2717" s="71" t="s">
        <v>2878</v>
      </c>
      <c r="D2717" s="71" t="s">
        <v>25</v>
      </c>
      <c r="E2717" s="70" t="s">
        <v>96</v>
      </c>
      <c r="F2717" s="72">
        <v>6070000</v>
      </c>
    </row>
    <row r="2718" spans="1:6" x14ac:dyDescent="0.25">
      <c r="A2718" s="67" t="s">
        <v>2173</v>
      </c>
      <c r="B2718" s="70" t="s">
        <v>2702</v>
      </c>
      <c r="C2718" s="71" t="s">
        <v>2878</v>
      </c>
      <c r="D2718" s="71" t="s">
        <v>25</v>
      </c>
      <c r="E2718" s="70" t="s">
        <v>96</v>
      </c>
      <c r="F2718" s="72">
        <v>3560000</v>
      </c>
    </row>
    <row r="2719" spans="1:6" x14ac:dyDescent="0.25">
      <c r="A2719" s="67" t="s">
        <v>2882</v>
      </c>
      <c r="B2719" s="70" t="s">
        <v>2702</v>
      </c>
      <c r="C2719" s="71" t="s">
        <v>2878</v>
      </c>
      <c r="D2719" s="71" t="s">
        <v>25</v>
      </c>
      <c r="E2719" s="70" t="s">
        <v>96</v>
      </c>
      <c r="F2719" s="72">
        <v>3710000</v>
      </c>
    </row>
    <row r="2720" spans="1:6" x14ac:dyDescent="0.25">
      <c r="A2720" s="67" t="s">
        <v>2883</v>
      </c>
      <c r="B2720" s="70" t="s">
        <v>2702</v>
      </c>
      <c r="C2720" s="71" t="s">
        <v>2878</v>
      </c>
      <c r="D2720" s="71" t="s">
        <v>25</v>
      </c>
      <c r="E2720" s="70" t="s">
        <v>96</v>
      </c>
      <c r="F2720" s="72">
        <v>3970000</v>
      </c>
    </row>
    <row r="2721" spans="1:6" x14ac:dyDescent="0.25">
      <c r="A2721" s="67" t="s">
        <v>2884</v>
      </c>
      <c r="B2721" s="70" t="s">
        <v>2702</v>
      </c>
      <c r="C2721" s="71" t="s">
        <v>2878</v>
      </c>
      <c r="D2721" s="71" t="s">
        <v>25</v>
      </c>
      <c r="E2721" s="70" t="s">
        <v>96</v>
      </c>
      <c r="F2721" s="72">
        <v>2080000</v>
      </c>
    </row>
    <row r="2722" spans="1:6" x14ac:dyDescent="0.25">
      <c r="A2722" s="67" t="s">
        <v>2099</v>
      </c>
      <c r="B2722" s="70" t="s">
        <v>2702</v>
      </c>
      <c r="C2722" s="71" t="s">
        <v>2878</v>
      </c>
      <c r="D2722" s="71" t="s">
        <v>25</v>
      </c>
      <c r="E2722" s="70" t="s">
        <v>109</v>
      </c>
      <c r="F2722" s="72">
        <v>7050000</v>
      </c>
    </row>
    <row r="2723" spans="1:6" x14ac:dyDescent="0.25">
      <c r="A2723" s="67" t="s">
        <v>2885</v>
      </c>
      <c r="B2723" s="70" t="s">
        <v>2702</v>
      </c>
      <c r="C2723" s="71" t="s">
        <v>2878</v>
      </c>
      <c r="D2723" s="71" t="s">
        <v>25</v>
      </c>
      <c r="E2723" s="70" t="s">
        <v>109</v>
      </c>
      <c r="F2723" s="72">
        <v>7770000</v>
      </c>
    </row>
    <row r="2724" spans="1:6" x14ac:dyDescent="0.25">
      <c r="A2724" s="67" t="s">
        <v>2886</v>
      </c>
      <c r="B2724" s="70" t="s">
        <v>2702</v>
      </c>
      <c r="C2724" s="71" t="s">
        <v>2878</v>
      </c>
      <c r="D2724" s="71" t="s">
        <v>25</v>
      </c>
      <c r="E2724" s="70" t="s">
        <v>109</v>
      </c>
      <c r="F2724" s="72">
        <v>270000</v>
      </c>
    </row>
    <row r="2725" spans="1:6" x14ac:dyDescent="0.25">
      <c r="A2725" s="67" t="s">
        <v>2887</v>
      </c>
      <c r="B2725" s="70" t="s">
        <v>2702</v>
      </c>
      <c r="C2725" s="71" t="s">
        <v>2878</v>
      </c>
      <c r="D2725" s="71" t="s">
        <v>18</v>
      </c>
      <c r="E2725" s="70" t="s">
        <v>153</v>
      </c>
      <c r="F2725" s="72">
        <v>8570000</v>
      </c>
    </row>
    <row r="2726" spans="1:6" x14ac:dyDescent="0.25">
      <c r="A2726" s="67" t="s">
        <v>2888</v>
      </c>
      <c r="B2726" s="70" t="s">
        <v>2702</v>
      </c>
      <c r="C2726" s="71" t="s">
        <v>2878</v>
      </c>
      <c r="D2726" s="71" t="s">
        <v>18</v>
      </c>
      <c r="E2726" s="70" t="s">
        <v>153</v>
      </c>
      <c r="F2726" s="72">
        <v>6540000</v>
      </c>
    </row>
    <row r="2727" spans="1:6" x14ac:dyDescent="0.25">
      <c r="A2727" s="67" t="s">
        <v>2889</v>
      </c>
      <c r="B2727" s="70" t="s">
        <v>2702</v>
      </c>
      <c r="C2727" s="71" t="s">
        <v>2878</v>
      </c>
      <c r="D2727" s="71" t="s">
        <v>21</v>
      </c>
      <c r="E2727" s="70" t="s">
        <v>153</v>
      </c>
      <c r="F2727" s="72">
        <v>8180000</v>
      </c>
    </row>
    <row r="2728" spans="1:6" x14ac:dyDescent="0.25">
      <c r="A2728" s="67" t="s">
        <v>2890</v>
      </c>
      <c r="B2728" s="70" t="s">
        <v>2702</v>
      </c>
      <c r="C2728" s="71" t="s">
        <v>2878</v>
      </c>
      <c r="D2728" s="71" t="s">
        <v>25</v>
      </c>
      <c r="E2728" s="70" t="s">
        <v>153</v>
      </c>
      <c r="F2728" s="72">
        <v>7990000</v>
      </c>
    </row>
    <row r="2729" spans="1:6" x14ac:dyDescent="0.25">
      <c r="A2729" s="67" t="s">
        <v>2891</v>
      </c>
      <c r="B2729" s="70" t="s">
        <v>2702</v>
      </c>
      <c r="C2729" s="71" t="s">
        <v>2878</v>
      </c>
      <c r="D2729" s="71" t="s">
        <v>18</v>
      </c>
      <c r="E2729" s="70" t="s">
        <v>116</v>
      </c>
      <c r="F2729" s="72">
        <v>4860000</v>
      </c>
    </row>
    <row r="2730" spans="1:6" x14ac:dyDescent="0.25">
      <c r="A2730" s="67" t="s">
        <v>2892</v>
      </c>
      <c r="B2730" s="70" t="s">
        <v>2702</v>
      </c>
      <c r="C2730" s="71" t="s">
        <v>2878</v>
      </c>
      <c r="D2730" s="71" t="s">
        <v>18</v>
      </c>
      <c r="E2730" s="70" t="s">
        <v>122</v>
      </c>
      <c r="F2730" s="72">
        <v>6310000</v>
      </c>
    </row>
    <row r="2731" spans="1:6" x14ac:dyDescent="0.25">
      <c r="A2731" s="67" t="s">
        <v>2893</v>
      </c>
      <c r="B2731" s="70" t="s">
        <v>2702</v>
      </c>
      <c r="C2731" s="71" t="s">
        <v>2878</v>
      </c>
      <c r="D2731" s="71" t="s">
        <v>18</v>
      </c>
      <c r="E2731" s="70" t="s">
        <v>122</v>
      </c>
      <c r="F2731" s="72">
        <v>5870000</v>
      </c>
    </row>
    <row r="2732" spans="1:6" x14ac:dyDescent="0.25">
      <c r="A2732" s="67" t="s">
        <v>2894</v>
      </c>
      <c r="B2732" s="70" t="s">
        <v>2702</v>
      </c>
      <c r="C2732" s="71" t="s">
        <v>2878</v>
      </c>
      <c r="D2732" s="71" t="s">
        <v>27</v>
      </c>
      <c r="E2732" s="70" t="s">
        <v>129</v>
      </c>
      <c r="F2732" s="72">
        <v>6540000</v>
      </c>
    </row>
    <row r="2733" spans="1:6" x14ac:dyDescent="0.25">
      <c r="A2733" s="67" t="s">
        <v>2895</v>
      </c>
      <c r="B2733" s="70" t="s">
        <v>2702</v>
      </c>
      <c r="C2733" s="71" t="s">
        <v>2878</v>
      </c>
      <c r="D2733" s="71" t="s">
        <v>25</v>
      </c>
      <c r="E2733" s="70" t="s">
        <v>131</v>
      </c>
      <c r="F2733" s="72">
        <v>6650000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CF0A-D38F-4467-BEAD-7FFADA721CB4}">
  <dimension ref="A1:V36"/>
  <sheetViews>
    <sheetView workbookViewId="0">
      <selection activeCell="M8" sqref="M8"/>
    </sheetView>
  </sheetViews>
  <sheetFormatPr defaultColWidth="0" defaultRowHeight="15" zeroHeight="1" x14ac:dyDescent="0.25"/>
  <cols>
    <col min="1" max="4" width="9.140625" customWidth="1"/>
    <col min="5" max="5" width="11.5703125" bestFit="1" customWidth="1"/>
    <col min="6" max="6" width="12" bestFit="1" customWidth="1"/>
    <col min="7" max="17" width="9.140625" customWidth="1"/>
    <col min="18" max="22" width="0" hidden="1" customWidth="1"/>
    <col min="23" max="16384" width="9.140625" hidden="1"/>
  </cols>
  <sheetData>
    <row r="1" spans="1:17" ht="15.75" thickBot="1" x14ac:dyDescent="0.3">
      <c r="A1" s="193" t="s">
        <v>4943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5"/>
      <c r="Q1" s="82"/>
    </row>
    <row r="2" spans="1:17" x14ac:dyDescent="0.25">
      <c r="A2" s="185">
        <v>2016</v>
      </c>
      <c r="B2" s="150">
        <v>2017</v>
      </c>
      <c r="C2" s="150">
        <v>2018</v>
      </c>
      <c r="D2" s="150">
        <v>2019</v>
      </c>
      <c r="E2" s="150">
        <v>2020</v>
      </c>
      <c r="F2" s="150">
        <v>2021</v>
      </c>
      <c r="G2" s="150">
        <v>2022</v>
      </c>
      <c r="H2" s="150">
        <v>2023</v>
      </c>
      <c r="I2" s="150">
        <v>2024</v>
      </c>
      <c r="J2" s="150">
        <v>2025</v>
      </c>
      <c r="K2" s="150">
        <v>2026</v>
      </c>
      <c r="L2" s="150">
        <v>2027</v>
      </c>
      <c r="M2" s="150">
        <v>2028</v>
      </c>
      <c r="N2" s="150">
        <v>2029</v>
      </c>
      <c r="O2" s="150">
        <v>2030</v>
      </c>
      <c r="P2" s="186">
        <v>2031</v>
      </c>
      <c r="Q2" s="82"/>
    </row>
    <row r="3" spans="1:17" x14ac:dyDescent="0.25">
      <c r="A3" s="187">
        <f>SUM(A7, A11, A15)</f>
        <v>146.24</v>
      </c>
      <c r="B3" s="188">
        <f t="shared" ref="B3:P3" si="0">SUM(B7, B11, B15)</f>
        <v>155.81</v>
      </c>
      <c r="C3" s="188">
        <f t="shared" si="0"/>
        <v>163.81</v>
      </c>
      <c r="D3" s="188">
        <f t="shared" si="0"/>
        <v>183.93</v>
      </c>
      <c r="E3" s="188">
        <f t="shared" si="0"/>
        <v>163.13</v>
      </c>
      <c r="F3" s="188">
        <f t="shared" si="0"/>
        <v>176.33974766070651</v>
      </c>
      <c r="G3" s="188">
        <f t="shared" si="0"/>
        <v>192.87759124612907</v>
      </c>
      <c r="H3" s="188">
        <f t="shared" si="0"/>
        <v>224.15326755845302</v>
      </c>
      <c r="I3" s="188">
        <f t="shared" si="0"/>
        <v>258.90038520316813</v>
      </c>
      <c r="J3" s="188">
        <f t="shared" si="0"/>
        <v>297.17430746742718</v>
      </c>
      <c r="K3" s="188">
        <f t="shared" si="0"/>
        <v>338.96168932945398</v>
      </c>
      <c r="L3" s="188">
        <f t="shared" si="0"/>
        <v>384.1700917821787</v>
      </c>
      <c r="M3" s="188">
        <f t="shared" si="0"/>
        <v>432.61899121775645</v>
      </c>
      <c r="N3" s="188">
        <f t="shared" si="0"/>
        <v>487.17899333728872</v>
      </c>
      <c r="O3" s="188">
        <f t="shared" si="0"/>
        <v>548.62104846427314</v>
      </c>
      <c r="P3" s="189">
        <f t="shared" si="0"/>
        <v>617.81338173704785</v>
      </c>
      <c r="Q3" s="82"/>
    </row>
    <row r="4" spans="1:17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</row>
    <row r="5" spans="1:17" ht="15.75" thickBot="1" x14ac:dyDescent="0.3">
      <c r="A5" s="193" t="s">
        <v>3740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  <c r="Q5" s="82"/>
    </row>
    <row r="6" spans="1:17" x14ac:dyDescent="0.25">
      <c r="A6" s="185">
        <v>2016</v>
      </c>
      <c r="B6" s="150">
        <v>2017</v>
      </c>
      <c r="C6" s="150">
        <v>2018</v>
      </c>
      <c r="D6" s="150">
        <v>2019</v>
      </c>
      <c r="E6" s="150">
        <v>2020</v>
      </c>
      <c r="F6" s="150">
        <v>2021</v>
      </c>
      <c r="G6" s="150">
        <v>2022</v>
      </c>
      <c r="H6" s="150">
        <v>2023</v>
      </c>
      <c r="I6" s="150">
        <v>2024</v>
      </c>
      <c r="J6" s="150">
        <v>2025</v>
      </c>
      <c r="K6" s="150">
        <v>2026</v>
      </c>
      <c r="L6" s="150">
        <v>2027</v>
      </c>
      <c r="M6" s="150">
        <v>2028</v>
      </c>
      <c r="N6" s="150">
        <v>2029</v>
      </c>
      <c r="O6" s="150">
        <v>2030</v>
      </c>
      <c r="P6" s="186">
        <v>2031</v>
      </c>
      <c r="Q6" s="82"/>
    </row>
    <row r="7" spans="1:17" x14ac:dyDescent="0.25">
      <c r="A7" s="187">
        <f>Revenue!T30</f>
        <v>27.22</v>
      </c>
      <c r="B7" s="188">
        <f>Revenue!P30</f>
        <v>27.05</v>
      </c>
      <c r="C7" s="188">
        <f>Revenue!L30</f>
        <v>28.54</v>
      </c>
      <c r="D7" s="188">
        <f>Revenue!H30</f>
        <v>29.89</v>
      </c>
      <c r="E7" s="188">
        <f>Revenue!D30</f>
        <v>24.63</v>
      </c>
      <c r="F7" s="190">
        <f>E7*F18</f>
        <v>25.419307788743705</v>
      </c>
      <c r="G7" s="190">
        <f>F7*G18</f>
        <v>40.810719648472329</v>
      </c>
      <c r="H7" s="190">
        <f t="shared" ref="H7:P7" si="1">G7*H18</f>
        <v>47.035089617387783</v>
      </c>
      <c r="I7" s="190">
        <f t="shared" si="1"/>
        <v>53.958801248429914</v>
      </c>
      <c r="J7" s="190">
        <f t="shared" si="1"/>
        <v>61.606201971096851</v>
      </c>
      <c r="K7" s="190">
        <f t="shared" si="1"/>
        <v>69.992146586693423</v>
      </c>
      <c r="L7" s="190">
        <f t="shared" si="1"/>
        <v>79.120503879204406</v>
      </c>
      <c r="M7" s="190">
        <f t="shared" si="1"/>
        <v>88.982918316965112</v>
      </c>
      <c r="N7" s="190">
        <f t="shared" si="1"/>
        <v>100.07553448509411</v>
      </c>
      <c r="O7" s="190">
        <f t="shared" si="1"/>
        <v>112.55190534321721</v>
      </c>
      <c r="P7" s="191">
        <f t="shared" si="1"/>
        <v>126.58476252975181</v>
      </c>
      <c r="Q7" s="82"/>
    </row>
    <row r="8" spans="1:17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</row>
    <row r="9" spans="1:17" ht="15.75" thickBot="1" x14ac:dyDescent="0.3">
      <c r="A9" s="193" t="s">
        <v>3741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5"/>
      <c r="Q9" s="82"/>
    </row>
    <row r="10" spans="1:17" x14ac:dyDescent="0.25">
      <c r="A10" s="185">
        <v>2016</v>
      </c>
      <c r="B10" s="150">
        <v>2017</v>
      </c>
      <c r="C10" s="150">
        <v>2018</v>
      </c>
      <c r="D10" s="150">
        <v>2019</v>
      </c>
      <c r="E10" s="150">
        <v>2020</v>
      </c>
      <c r="F10" s="150">
        <v>2021</v>
      </c>
      <c r="G10" s="150">
        <v>2022</v>
      </c>
      <c r="H10" s="150">
        <v>2023</v>
      </c>
      <c r="I10" s="150">
        <v>2024</v>
      </c>
      <c r="J10" s="150">
        <v>2025</v>
      </c>
      <c r="K10" s="150">
        <v>2026</v>
      </c>
      <c r="L10" s="150">
        <v>2027</v>
      </c>
      <c r="M10" s="150">
        <v>2028</v>
      </c>
      <c r="N10" s="150">
        <v>2029</v>
      </c>
      <c r="O10" s="150">
        <v>2030</v>
      </c>
      <c r="P10" s="186">
        <v>2031</v>
      </c>
      <c r="Q10" s="82"/>
    </row>
    <row r="11" spans="1:17" x14ac:dyDescent="0.25">
      <c r="A11" s="187">
        <f>Revenue!U30</f>
        <v>56.27</v>
      </c>
      <c r="B11" s="188">
        <f>Revenue!Q30</f>
        <v>64.260000000000005</v>
      </c>
      <c r="C11" s="188">
        <f>Revenue!M30</f>
        <v>65.41</v>
      </c>
      <c r="D11" s="188">
        <f>Revenue!I30</f>
        <v>78.61</v>
      </c>
      <c r="E11" s="188">
        <f>Revenue!E30</f>
        <v>63.44</v>
      </c>
      <c r="F11" s="190">
        <f>E11*F19</f>
        <v>71.08862267570079</v>
      </c>
      <c r="G11" s="190">
        <f>G15*$E$31</f>
        <v>74.791932804451818</v>
      </c>
      <c r="H11" s="190">
        <f t="shared" ref="H11:P11" si="2">H15*$E$31</f>
        <v>87.113062324741222</v>
      </c>
      <c r="I11" s="190">
        <f t="shared" si="2"/>
        <v>100.79760972880365</v>
      </c>
      <c r="J11" s="190">
        <f t="shared" si="2"/>
        <v>115.86082972607853</v>
      </c>
      <c r="K11" s="190">
        <f t="shared" si="2"/>
        <v>132.28885263376895</v>
      </c>
      <c r="L11" s="190">
        <f t="shared" si="2"/>
        <v>150.03431083155485</v>
      </c>
      <c r="M11" s="190">
        <f t="shared" si="2"/>
        <v>169.01252589441532</v>
      </c>
      <c r="N11" s="190">
        <f t="shared" si="2"/>
        <v>190.39134282611465</v>
      </c>
      <c r="O11" s="190">
        <f t="shared" si="2"/>
        <v>214.47441975854699</v>
      </c>
      <c r="P11" s="191">
        <f t="shared" si="2"/>
        <v>241.60382529985495</v>
      </c>
      <c r="Q11" s="82"/>
    </row>
    <row r="12" spans="1:17" x14ac:dyDescent="0.25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1:17" ht="15.75" thickBot="1" x14ac:dyDescent="0.3">
      <c r="A13" s="193" t="s">
        <v>3742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5"/>
      <c r="Q13" s="82"/>
    </row>
    <row r="14" spans="1:17" x14ac:dyDescent="0.25">
      <c r="A14" s="185">
        <v>2016</v>
      </c>
      <c r="B14" s="150">
        <v>2017</v>
      </c>
      <c r="C14" s="150">
        <v>2018</v>
      </c>
      <c r="D14" s="150">
        <v>2019</v>
      </c>
      <c r="E14" s="150">
        <v>2020</v>
      </c>
      <c r="F14" s="150">
        <v>2021</v>
      </c>
      <c r="G14" s="150">
        <v>2022</v>
      </c>
      <c r="H14" s="150">
        <v>2023</v>
      </c>
      <c r="I14" s="150">
        <v>2024</v>
      </c>
      <c r="J14" s="150">
        <v>2025</v>
      </c>
      <c r="K14" s="150">
        <v>2026</v>
      </c>
      <c r="L14" s="150">
        <v>2027</v>
      </c>
      <c r="M14" s="150">
        <v>2028</v>
      </c>
      <c r="N14" s="150">
        <v>2029</v>
      </c>
      <c r="O14" s="150">
        <v>2030</v>
      </c>
      <c r="P14" s="186">
        <v>2031</v>
      </c>
      <c r="Q14" s="82"/>
    </row>
    <row r="15" spans="1:17" x14ac:dyDescent="0.25">
      <c r="A15" s="187">
        <f>Revenue!V30</f>
        <v>62.75</v>
      </c>
      <c r="B15" s="188">
        <f>Revenue!R30</f>
        <v>64.5</v>
      </c>
      <c r="C15" s="188">
        <f>Revenue!N30</f>
        <v>69.86</v>
      </c>
      <c r="D15" s="188">
        <f>Revenue!J30</f>
        <v>75.430000000000007</v>
      </c>
      <c r="E15" s="188">
        <f>Revenue!F30</f>
        <v>75.06</v>
      </c>
      <c r="F15" s="190">
        <f>E15*F20</f>
        <v>79.831817196261994</v>
      </c>
      <c r="G15" s="190">
        <f>F15*G20</f>
        <v>77.274938793204925</v>
      </c>
      <c r="H15" s="190">
        <f t="shared" ref="H15:P15" si="3">G15*H20</f>
        <v>90.005115616324019</v>
      </c>
      <c r="I15" s="190">
        <f t="shared" si="3"/>
        <v>104.14397422593456</v>
      </c>
      <c r="J15" s="190">
        <f t="shared" si="3"/>
        <v>119.7072757702518</v>
      </c>
      <c r="K15" s="190">
        <f t="shared" si="3"/>
        <v>136.6806901089916</v>
      </c>
      <c r="L15" s="190">
        <f t="shared" si="3"/>
        <v>155.01527707141943</v>
      </c>
      <c r="M15" s="190">
        <f t="shared" si="3"/>
        <v>174.62354700637599</v>
      </c>
      <c r="N15" s="190">
        <f t="shared" si="3"/>
        <v>196.71211602608</v>
      </c>
      <c r="O15" s="190">
        <f t="shared" si="3"/>
        <v>221.59472336250894</v>
      </c>
      <c r="P15" s="191">
        <f t="shared" si="3"/>
        <v>249.62479390744107</v>
      </c>
      <c r="Q15" s="82"/>
    </row>
    <row r="16" spans="1:17" x14ac:dyDescent="0.2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1:17" ht="15.75" thickBot="1" x14ac:dyDescent="0.3">
      <c r="A17" s="82"/>
      <c r="B17" s="82"/>
      <c r="C17" s="82"/>
      <c r="D17" s="82"/>
      <c r="E17" s="193" t="s">
        <v>4946</v>
      </c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5"/>
      <c r="Q17" s="82"/>
    </row>
    <row r="18" spans="1:17" x14ac:dyDescent="0.25">
      <c r="A18" s="82"/>
      <c r="B18" s="82"/>
      <c r="C18" s="82"/>
      <c r="D18" s="82"/>
      <c r="E18" s="185" t="s">
        <v>3740</v>
      </c>
      <c r="F18" s="150">
        <f>F22</f>
        <v>1.0320466012482219</v>
      </c>
      <c r="G18" s="150">
        <f>G28/F7</f>
        <v>1.6055008258936272</v>
      </c>
      <c r="H18" s="150">
        <f t="shared" ref="H18:P18" si="4">H28/G7</f>
        <v>1.1525180154265779</v>
      </c>
      <c r="I18" s="150">
        <f t="shared" si="4"/>
        <v>1.1472031134066893</v>
      </c>
      <c r="J18" s="150">
        <f t="shared" si="4"/>
        <v>1.141726660817719</v>
      </c>
      <c r="K18" s="150">
        <f t="shared" si="4"/>
        <v>1.1361217596165223</v>
      </c>
      <c r="L18" s="150">
        <f t="shared" si="4"/>
        <v>1.1304197361800363</v>
      </c>
      <c r="M18" s="150">
        <f t="shared" si="4"/>
        <v>1.1246505514274523</v>
      </c>
      <c r="N18" s="150">
        <f t="shared" si="4"/>
        <v>1.1246600626045564</v>
      </c>
      <c r="O18" s="150">
        <f t="shared" si="4"/>
        <v>1.1246695400860578</v>
      </c>
      <c r="P18" s="186">
        <f t="shared" si="4"/>
        <v>1.1246789838318829</v>
      </c>
      <c r="Q18" s="82"/>
    </row>
    <row r="19" spans="1:17" x14ac:dyDescent="0.25">
      <c r="A19" s="82"/>
      <c r="B19" s="82"/>
      <c r="C19" s="82"/>
      <c r="D19" s="82"/>
      <c r="E19" s="185" t="s">
        <v>3741</v>
      </c>
      <c r="F19" s="150">
        <f>F24</f>
        <v>1.1205646701718284</v>
      </c>
      <c r="G19" s="150">
        <f>G11/F11</f>
        <v>1.0520942731672431</v>
      </c>
      <c r="H19" s="150">
        <f t="shared" ref="H19:P19" si="5">H11/G11</f>
        <v>1.1647387500000002</v>
      </c>
      <c r="I19" s="150">
        <f t="shared" si="5"/>
        <v>1.1570894999999999</v>
      </c>
      <c r="J19" s="150">
        <f t="shared" si="5"/>
        <v>1.1494402500000003</v>
      </c>
      <c r="K19" s="150">
        <f t="shared" si="5"/>
        <v>1.1417910000000002</v>
      </c>
      <c r="L19" s="150">
        <f t="shared" si="5"/>
        <v>1.1341417500000002</v>
      </c>
      <c r="M19" s="150">
        <f t="shared" si="5"/>
        <v>1.1264925000000001</v>
      </c>
      <c r="N19" s="150">
        <f t="shared" si="5"/>
        <v>1.1264925000000001</v>
      </c>
      <c r="O19" s="150">
        <f t="shared" si="5"/>
        <v>1.1264925000000001</v>
      </c>
      <c r="P19" s="186">
        <f t="shared" si="5"/>
        <v>1.1264924999999999</v>
      </c>
      <c r="Q19" s="82"/>
    </row>
    <row r="20" spans="1:17" x14ac:dyDescent="0.25">
      <c r="A20" s="82"/>
      <c r="B20" s="82"/>
      <c r="C20" s="82"/>
      <c r="D20" s="82"/>
      <c r="E20" s="192" t="s">
        <v>3742</v>
      </c>
      <c r="F20" s="190">
        <f>F26</f>
        <v>1.0635733705870236</v>
      </c>
      <c r="G20" s="190">
        <f>G30/F15</f>
        <v>0.96797168731896543</v>
      </c>
      <c r="H20" s="190">
        <f t="shared" ref="H20:P20" si="6">H30/G15</f>
        <v>1.1647387500000002</v>
      </c>
      <c r="I20" s="190">
        <f t="shared" si="6"/>
        <v>1.1570895000000001</v>
      </c>
      <c r="J20" s="190">
        <f t="shared" si="6"/>
        <v>1.1494402500000003</v>
      </c>
      <c r="K20" s="190">
        <f t="shared" si="6"/>
        <v>1.1417910000000002</v>
      </c>
      <c r="L20" s="190">
        <f t="shared" si="6"/>
        <v>1.1341417500000002</v>
      </c>
      <c r="M20" s="190">
        <f t="shared" si="6"/>
        <v>1.1264925000000001</v>
      </c>
      <c r="N20" s="190">
        <f t="shared" si="6"/>
        <v>1.1264924999999999</v>
      </c>
      <c r="O20" s="190">
        <f t="shared" si="6"/>
        <v>1.1264925000000001</v>
      </c>
      <c r="P20" s="191">
        <f t="shared" si="6"/>
        <v>1.1264924999999999</v>
      </c>
      <c r="Q20" s="82"/>
    </row>
    <row r="22" spans="1:17" hidden="1" x14ac:dyDescent="0.25">
      <c r="B22">
        <f>B7/A7</f>
        <v>0.99375459221160922</v>
      </c>
      <c r="C22" s="73">
        <f t="shared" ref="C22:E22" si="7">C7/B7</f>
        <v>1.055083179297597</v>
      </c>
      <c r="D22" s="73">
        <f t="shared" si="7"/>
        <v>1.0473020322354591</v>
      </c>
      <c r="E22" s="73">
        <f t="shared" si="7"/>
        <v>0.82402141184342581</v>
      </c>
      <c r="F22">
        <f>AVERAGE(B22:D22)</f>
        <v>1.0320466012482219</v>
      </c>
    </row>
    <row r="24" spans="1:17" hidden="1" x14ac:dyDescent="0.25">
      <c r="B24">
        <f>B11/A11</f>
        <v>1.1419939577039275</v>
      </c>
      <c r="C24" s="73">
        <f t="shared" ref="C24:E24" si="8">C11/B11</f>
        <v>1.0178960473078118</v>
      </c>
      <c r="D24" s="73">
        <f t="shared" si="8"/>
        <v>1.2018040055037456</v>
      </c>
      <c r="E24" s="73">
        <f t="shared" si="8"/>
        <v>0.80702200737819618</v>
      </c>
      <c r="F24">
        <f>AVERAGE(B24:D24)</f>
        <v>1.1205646701718284</v>
      </c>
    </row>
    <row r="26" spans="1:17" hidden="1" x14ac:dyDescent="0.25">
      <c r="B26">
        <f>B15/A15</f>
        <v>1.0278884462151394</v>
      </c>
      <c r="C26" s="73">
        <f t="shared" ref="C26:D26" si="9">C15/B15</f>
        <v>1.0831007751937984</v>
      </c>
      <c r="D26" s="73">
        <f t="shared" si="9"/>
        <v>1.079730890352133</v>
      </c>
      <c r="E26" s="73">
        <f>E15/D15</f>
        <v>0.99509478987140387</v>
      </c>
      <c r="F26">
        <f>AVERAGE(B26:D26)</f>
        <v>1.0635733705870236</v>
      </c>
    </row>
    <row r="28" spans="1:17" hidden="1" x14ac:dyDescent="0.25">
      <c r="F28" s="120" t="s">
        <v>3740</v>
      </c>
      <c r="G28">
        <f>('Correlation Matrix'!$B$4/'Correlation Matrix'!$B$4+'Correlation Matrix'!$B$3)*'Revenue Benchmark'!$I$16*'Rarita Social Media'!B3+(1-'Correlation Matrix'!$B$4/'Correlation Matrix'!$B$4+'Correlation Matrix'!$B$3)*'Revenue Benchmark'!$H$15*'Rarita Attendance'!B3</f>
        <v>40.810719648472329</v>
      </c>
      <c r="H28" s="73">
        <f>('Correlation Matrix'!$B$4/'Correlation Matrix'!$B$4+'Correlation Matrix'!$B$3)*'Revenue Benchmark'!$I$16*'Rarita Social Media'!C3+(1-'Correlation Matrix'!$B$4/'Correlation Matrix'!$B$4+'Correlation Matrix'!$B$3)*'Revenue Benchmark'!$H$15*'Rarita Attendance'!C3</f>
        <v>47.035089617387783</v>
      </c>
      <c r="I28" s="73">
        <f>('Correlation Matrix'!$B$4/'Correlation Matrix'!$B$4+'Correlation Matrix'!$B$3)*'Revenue Benchmark'!$I$16*'Rarita Social Media'!D3+(1-'Correlation Matrix'!$B$4/'Correlation Matrix'!$B$4+'Correlation Matrix'!$B$3)*'Revenue Benchmark'!$H$15*'Rarita Attendance'!D3</f>
        <v>53.958801248429914</v>
      </c>
      <c r="J28" s="73">
        <f>('Correlation Matrix'!$B$4/'Correlation Matrix'!$B$4+'Correlation Matrix'!$B$3)*'Revenue Benchmark'!$I$16*'Rarita Social Media'!E3+(1-'Correlation Matrix'!$B$4/'Correlation Matrix'!$B$4+'Correlation Matrix'!$B$3)*'Revenue Benchmark'!$H$15*'Rarita Attendance'!E3</f>
        <v>61.606201971096851</v>
      </c>
      <c r="K28" s="73">
        <f>('Correlation Matrix'!$B$4/'Correlation Matrix'!$B$4+'Correlation Matrix'!$B$3)*'Revenue Benchmark'!$I$16*'Rarita Social Media'!F3+(1-'Correlation Matrix'!$B$4/'Correlation Matrix'!$B$4+'Correlation Matrix'!$B$3)*'Revenue Benchmark'!$H$15*'Rarita Attendance'!F3</f>
        <v>69.992146586693423</v>
      </c>
      <c r="L28" s="73">
        <f>('Correlation Matrix'!$B$4/'Correlation Matrix'!$B$4+'Correlation Matrix'!$B$3)*'Revenue Benchmark'!$I$16*'Rarita Social Media'!G3+(1-'Correlation Matrix'!$B$4/'Correlation Matrix'!$B$4+'Correlation Matrix'!$B$3)*'Revenue Benchmark'!$H$15*'Rarita Attendance'!G3</f>
        <v>79.120503879204406</v>
      </c>
      <c r="M28" s="73">
        <f>('Correlation Matrix'!$B$4/'Correlation Matrix'!$B$4+'Correlation Matrix'!$B$3)*'Revenue Benchmark'!$I$16*'Rarita Social Media'!H3+(1-'Correlation Matrix'!$B$4/'Correlation Matrix'!$B$4+'Correlation Matrix'!$B$3)*'Revenue Benchmark'!$H$15*'Rarita Attendance'!H3</f>
        <v>88.982918316965112</v>
      </c>
      <c r="N28" s="73">
        <f>('Correlation Matrix'!$B$4/'Correlation Matrix'!$B$4+'Correlation Matrix'!$B$3)*'Revenue Benchmark'!$I$16*'Rarita Social Media'!I3+(1-'Correlation Matrix'!$B$4/'Correlation Matrix'!$B$4+'Correlation Matrix'!$B$3)*'Revenue Benchmark'!$H$15*'Rarita Attendance'!I3</f>
        <v>100.07553448509411</v>
      </c>
      <c r="O28" s="73">
        <f>('Correlation Matrix'!$B$4/'Correlation Matrix'!$B$4+'Correlation Matrix'!$B$3)*'Revenue Benchmark'!$I$16*'Rarita Social Media'!J3+(1-'Correlation Matrix'!$B$4/'Correlation Matrix'!$B$4+'Correlation Matrix'!$B$3)*'Revenue Benchmark'!$H$15*'Rarita Attendance'!J3</f>
        <v>112.55190534321721</v>
      </c>
      <c r="P28" s="73">
        <f>('Correlation Matrix'!$B$4/'Correlation Matrix'!$B$4+'Correlation Matrix'!$B$3)*'Revenue Benchmark'!$I$16*'Rarita Social Media'!K3+(1-'Correlation Matrix'!$B$4/'Correlation Matrix'!$B$4+'Correlation Matrix'!$B$3)*'Revenue Benchmark'!$H$15*'Rarita Attendance'!K3</f>
        <v>126.5847625297518</v>
      </c>
    </row>
    <row r="29" spans="1:17" hidden="1" x14ac:dyDescent="0.25">
      <c r="F29" s="120" t="s">
        <v>3741</v>
      </c>
      <c r="H29" s="73"/>
      <c r="I29" s="73"/>
      <c r="J29" s="73"/>
      <c r="K29" s="73"/>
      <c r="L29" s="73"/>
      <c r="M29" s="73"/>
      <c r="N29" s="73"/>
      <c r="O29" s="73"/>
      <c r="P29" s="73"/>
    </row>
    <row r="30" spans="1:17" hidden="1" x14ac:dyDescent="0.25">
      <c r="F30" s="120" t="s">
        <v>3742</v>
      </c>
      <c r="G30">
        <f>'Revenue Benchmark'!$I$32*'Rarita Social Media'!B3</f>
        <v>77.274938793204925</v>
      </c>
      <c r="H30" s="73">
        <f>'Revenue Benchmark'!$I$32*'Rarita Social Media'!C3</f>
        <v>90.005115616324019</v>
      </c>
      <c r="I30" s="73">
        <f>'Revenue Benchmark'!$I$32*'Rarita Social Media'!D3</f>
        <v>104.14397422593457</v>
      </c>
      <c r="J30" s="73">
        <f>'Revenue Benchmark'!$I$32*'Rarita Social Media'!E3</f>
        <v>119.7072757702518</v>
      </c>
      <c r="K30" s="73">
        <f>'Revenue Benchmark'!$I$32*'Rarita Social Media'!F3</f>
        <v>136.6806901089916</v>
      </c>
      <c r="L30" s="73">
        <f>'Revenue Benchmark'!$I$32*'Rarita Social Media'!G3</f>
        <v>155.01527707141943</v>
      </c>
      <c r="M30" s="73">
        <f>'Revenue Benchmark'!$I$32*'Rarita Social Media'!H3</f>
        <v>174.62354700637596</v>
      </c>
      <c r="N30" s="73">
        <f>'Revenue Benchmark'!$I$32*'Rarita Social Media'!I3</f>
        <v>196.71211602608</v>
      </c>
      <c r="O30" s="73">
        <f>'Revenue Benchmark'!$I$32*'Rarita Social Media'!J3</f>
        <v>221.59472336250894</v>
      </c>
      <c r="P30" s="73">
        <f>'Revenue Benchmark'!$I$32*'Rarita Social Media'!K3</f>
        <v>249.6247939074411</v>
      </c>
    </row>
    <row r="31" spans="1:17" hidden="1" x14ac:dyDescent="0.25">
      <c r="A31">
        <f>A11/A15</f>
        <v>0.89673306772908368</v>
      </c>
      <c r="B31" s="73">
        <f t="shared" ref="B31:D31" si="10">B11/B15</f>
        <v>0.99627906976744196</v>
      </c>
      <c r="C31" s="73">
        <f t="shared" si="10"/>
        <v>0.93630117377612365</v>
      </c>
      <c r="D31" s="73">
        <f t="shared" si="10"/>
        <v>1.0421582924565822</v>
      </c>
      <c r="E31" s="73">
        <f>AVERAGE(A31:D31)</f>
        <v>0.9678679009323079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</row>
    <row r="33" spans="1:22" hidden="1" x14ac:dyDescent="0.25">
      <c r="D33">
        <f>AVERAGE(A31:E31)</f>
        <v>0.96786790093230801</v>
      </c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spans="1:22" hidden="1" x14ac:dyDescent="0.25"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</row>
    <row r="35" spans="1:22" hidden="1" x14ac:dyDescent="0.25">
      <c r="A35" s="147">
        <f>'Rarita Expense Forecast'!B5</f>
        <v>115.84</v>
      </c>
      <c r="B35" s="147">
        <f>'Rarita Expense Forecast'!C5</f>
        <v>114.56</v>
      </c>
      <c r="C35" s="147">
        <f>'Rarita Expense Forecast'!D5</f>
        <v>141.74</v>
      </c>
      <c r="D35" s="147">
        <f>'Rarita Expense Forecast'!E5</f>
        <v>150.61000000000001</v>
      </c>
      <c r="E35" s="147">
        <f>'Rarita Expense Forecast'!F5</f>
        <v>148.69</v>
      </c>
      <c r="F35" s="147">
        <f>'Rarita Expense Forecast'!G5</f>
        <v>159.05451804584203</v>
      </c>
      <c r="G35" s="147">
        <f>'Rarita Expense Forecast'!H5</f>
        <v>198.8181475573025</v>
      </c>
      <c r="H35" s="147">
        <f>'Rarita Expense Forecast'!I5</f>
        <v>222.36356736288832</v>
      </c>
      <c r="I35" s="147">
        <f>'Rarita Expense Forecast'!J5</f>
        <v>248.69739859184023</v>
      </c>
      <c r="J35" s="147">
        <f>'Rarita Expense Forecast'!K5</f>
        <v>278.14986420599791</v>
      </c>
      <c r="K35" s="147">
        <f>'Rarita Expense Forecast'!L5</f>
        <v>311.09029445374142</v>
      </c>
      <c r="L35" s="147">
        <f>'Rarita Expense Forecast'!M5</f>
        <v>332.83471690491774</v>
      </c>
      <c r="M35" s="147">
        <f>'Rarita Expense Forecast'!N5</f>
        <v>356.16345320285456</v>
      </c>
      <c r="N35" s="147">
        <f>'Rarita Expense Forecast'!O5</f>
        <v>381.19685266063578</v>
      </c>
      <c r="O35" s="147">
        <f>'Rarita Expense Forecast'!P5</f>
        <v>408.064766373704</v>
      </c>
      <c r="P35" s="147">
        <f>'Rarita Expense Forecast'!Q5</f>
        <v>436.90732264782037</v>
      </c>
    </row>
    <row r="36" spans="1:22" hidden="1" x14ac:dyDescent="0.25">
      <c r="F36" s="147">
        <f>F3-F35</f>
        <v>17.285229614864477</v>
      </c>
      <c r="G36" s="147">
        <f t="shared" ref="G36:P36" si="11">G3-G35</f>
        <v>-5.9405563111734239</v>
      </c>
      <c r="H36" s="147">
        <f t="shared" si="11"/>
        <v>1.7897001955647056</v>
      </c>
      <c r="I36" s="147">
        <f t="shared" si="11"/>
        <v>10.202986611327901</v>
      </c>
      <c r="J36" s="147">
        <f t="shared" si="11"/>
        <v>19.024443261429269</v>
      </c>
      <c r="K36" s="147">
        <f t="shared" si="11"/>
        <v>27.871394875712554</v>
      </c>
      <c r="L36" s="147">
        <f t="shared" si="11"/>
        <v>51.335374877260961</v>
      </c>
      <c r="M36" s="147">
        <f t="shared" si="11"/>
        <v>76.45553801490189</v>
      </c>
      <c r="N36" s="147">
        <f t="shared" si="11"/>
        <v>105.98214067665293</v>
      </c>
      <c r="O36" s="147">
        <f t="shared" si="11"/>
        <v>140.55628209056914</v>
      </c>
      <c r="P36" s="147">
        <f t="shared" si="11"/>
        <v>180.90605908922748</v>
      </c>
    </row>
  </sheetData>
  <mergeCells count="5">
    <mergeCell ref="E17:P17"/>
    <mergeCell ref="A1:P1"/>
    <mergeCell ref="A5:P5"/>
    <mergeCell ref="A9:P9"/>
    <mergeCell ref="A13:P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1516-3FFD-41DB-AF05-A0BE60A869C2}">
  <dimension ref="A1:F2823"/>
  <sheetViews>
    <sheetView topLeftCell="A2720" workbookViewId="0">
      <selection activeCell="K17" sqref="K17"/>
    </sheetView>
  </sheetViews>
  <sheetFormatPr defaultRowHeight="15" x14ac:dyDescent="0.25"/>
  <cols>
    <col min="1" max="1" width="19.42578125" bestFit="1" customWidth="1"/>
    <col min="2" max="2" width="10" customWidth="1"/>
    <col min="3" max="3" width="23.28515625" bestFit="1" customWidth="1"/>
    <col min="4" max="4" width="31.140625" bestFit="1" customWidth="1"/>
    <col min="5" max="5" width="11.140625" customWidth="1"/>
    <col min="6" max="6" width="20.5703125" customWidth="1"/>
  </cols>
  <sheetData>
    <row r="1" spans="1:6" ht="15.75" x14ac:dyDescent="0.25">
      <c r="A1" s="75" t="s">
        <v>87</v>
      </c>
      <c r="B1" s="76" t="s">
        <v>88</v>
      </c>
      <c r="C1" s="76" t="s">
        <v>89</v>
      </c>
      <c r="D1" s="76" t="s">
        <v>78</v>
      </c>
      <c r="E1" s="76" t="s">
        <v>90</v>
      </c>
      <c r="F1" s="76" t="s">
        <v>91</v>
      </c>
    </row>
    <row r="2" spans="1:6" x14ac:dyDescent="0.25">
      <c r="A2" s="74" t="s">
        <v>92</v>
      </c>
      <c r="B2" s="77" t="s">
        <v>93</v>
      </c>
      <c r="C2" s="78" t="s">
        <v>94</v>
      </c>
      <c r="D2" s="78" t="s">
        <v>95</v>
      </c>
      <c r="E2" s="77" t="s">
        <v>96</v>
      </c>
      <c r="F2" s="79">
        <v>26230000</v>
      </c>
    </row>
    <row r="3" spans="1:6" x14ac:dyDescent="0.25">
      <c r="A3" s="74" t="s">
        <v>97</v>
      </c>
      <c r="B3" s="77" t="s">
        <v>93</v>
      </c>
      <c r="C3" s="78" t="s">
        <v>94</v>
      </c>
      <c r="D3" s="78" t="s">
        <v>13</v>
      </c>
      <c r="E3" s="77" t="s">
        <v>96</v>
      </c>
      <c r="F3" s="79">
        <v>10180000</v>
      </c>
    </row>
    <row r="4" spans="1:6" x14ac:dyDescent="0.25">
      <c r="A4" s="74" t="s">
        <v>2896</v>
      </c>
      <c r="B4" s="77" t="s">
        <v>93</v>
      </c>
      <c r="C4" s="78" t="s">
        <v>94</v>
      </c>
      <c r="D4" s="78" t="s">
        <v>16</v>
      </c>
      <c r="E4" s="77" t="s">
        <v>96</v>
      </c>
      <c r="F4" s="79">
        <v>27000000</v>
      </c>
    </row>
    <row r="5" spans="1:6" x14ac:dyDescent="0.25">
      <c r="A5" s="74" t="s">
        <v>103</v>
      </c>
      <c r="B5" s="77" t="s">
        <v>93</v>
      </c>
      <c r="C5" s="78" t="s">
        <v>94</v>
      </c>
      <c r="D5" s="78" t="s">
        <v>23</v>
      </c>
      <c r="E5" s="77" t="s">
        <v>96</v>
      </c>
      <c r="F5" s="79">
        <v>19740000</v>
      </c>
    </row>
    <row r="6" spans="1:6" x14ac:dyDescent="0.25">
      <c r="A6" s="74" t="s">
        <v>105</v>
      </c>
      <c r="B6" s="77" t="s">
        <v>93</v>
      </c>
      <c r="C6" s="78" t="s">
        <v>94</v>
      </c>
      <c r="D6" s="78" t="s">
        <v>23</v>
      </c>
      <c r="E6" s="77" t="s">
        <v>96</v>
      </c>
      <c r="F6" s="79">
        <v>27030000</v>
      </c>
    </row>
    <row r="7" spans="1:6" x14ac:dyDescent="0.25">
      <c r="A7" s="74" t="s">
        <v>2859</v>
      </c>
      <c r="B7" s="77" t="s">
        <v>93</v>
      </c>
      <c r="C7" s="78" t="s">
        <v>94</v>
      </c>
      <c r="D7" s="78" t="s">
        <v>23</v>
      </c>
      <c r="E7" s="77" t="s">
        <v>96</v>
      </c>
      <c r="F7" s="79">
        <v>18960000</v>
      </c>
    </row>
    <row r="8" spans="1:6" x14ac:dyDescent="0.25">
      <c r="A8" s="74" t="s">
        <v>106</v>
      </c>
      <c r="B8" s="77" t="s">
        <v>93</v>
      </c>
      <c r="C8" s="78" t="s">
        <v>94</v>
      </c>
      <c r="D8" s="78" t="s">
        <v>26</v>
      </c>
      <c r="E8" s="77" t="s">
        <v>96</v>
      </c>
      <c r="F8" s="79">
        <v>8020000</v>
      </c>
    </row>
    <row r="9" spans="1:6" x14ac:dyDescent="0.25">
      <c r="A9" s="74" t="s">
        <v>100</v>
      </c>
      <c r="B9" s="77" t="s">
        <v>93</v>
      </c>
      <c r="C9" s="78" t="s">
        <v>94</v>
      </c>
      <c r="D9" s="78" t="s">
        <v>101</v>
      </c>
      <c r="E9" s="77" t="s">
        <v>148</v>
      </c>
      <c r="F9" s="79">
        <v>27600000</v>
      </c>
    </row>
    <row r="10" spans="1:6" x14ac:dyDescent="0.25">
      <c r="A10" s="74" t="s">
        <v>104</v>
      </c>
      <c r="B10" s="77" t="s">
        <v>93</v>
      </c>
      <c r="C10" s="78" t="s">
        <v>94</v>
      </c>
      <c r="D10" s="78" t="s">
        <v>23</v>
      </c>
      <c r="E10" s="77" t="s">
        <v>148</v>
      </c>
      <c r="F10" s="79">
        <v>23030000</v>
      </c>
    </row>
    <row r="11" spans="1:6" x14ac:dyDescent="0.25">
      <c r="A11" s="74" t="s">
        <v>107</v>
      </c>
      <c r="B11" s="77" t="s">
        <v>93</v>
      </c>
      <c r="C11" s="78" t="s">
        <v>94</v>
      </c>
      <c r="D11" s="78" t="s">
        <v>108</v>
      </c>
      <c r="E11" s="77" t="s">
        <v>109</v>
      </c>
      <c r="F11" s="79">
        <v>30120000</v>
      </c>
    </row>
    <row r="12" spans="1:6" x14ac:dyDescent="0.25">
      <c r="A12" s="74" t="s">
        <v>113</v>
      </c>
      <c r="B12" s="77" t="s">
        <v>93</v>
      </c>
      <c r="C12" s="78" t="s">
        <v>94</v>
      </c>
      <c r="D12" s="78" t="s">
        <v>114</v>
      </c>
      <c r="E12" s="77" t="s">
        <v>109</v>
      </c>
      <c r="F12" s="79">
        <v>25950000</v>
      </c>
    </row>
    <row r="13" spans="1:6" x14ac:dyDescent="0.25">
      <c r="A13" s="74" t="s">
        <v>135</v>
      </c>
      <c r="B13" s="77" t="s">
        <v>93</v>
      </c>
      <c r="C13" s="78" t="s">
        <v>94</v>
      </c>
      <c r="D13" s="78" t="s">
        <v>84</v>
      </c>
      <c r="E13" s="77" t="s">
        <v>221</v>
      </c>
      <c r="F13" s="79">
        <v>27750000</v>
      </c>
    </row>
    <row r="14" spans="1:6" x14ac:dyDescent="0.25">
      <c r="A14" s="74" t="s">
        <v>130</v>
      </c>
      <c r="B14" s="77" t="s">
        <v>93</v>
      </c>
      <c r="C14" s="78" t="s">
        <v>94</v>
      </c>
      <c r="D14" s="78" t="s">
        <v>9</v>
      </c>
      <c r="E14" s="77" t="s">
        <v>153</v>
      </c>
      <c r="F14" s="79">
        <v>29220000</v>
      </c>
    </row>
    <row r="15" spans="1:6" x14ac:dyDescent="0.25">
      <c r="A15" s="74" t="s">
        <v>132</v>
      </c>
      <c r="B15" s="77" t="s">
        <v>93</v>
      </c>
      <c r="C15" s="78" t="s">
        <v>94</v>
      </c>
      <c r="D15" s="78" t="s">
        <v>133</v>
      </c>
      <c r="E15" s="77" t="s">
        <v>153</v>
      </c>
      <c r="F15" s="79">
        <v>34090000</v>
      </c>
    </row>
    <row r="16" spans="1:6" x14ac:dyDescent="0.25">
      <c r="A16" s="74" t="s">
        <v>134</v>
      </c>
      <c r="B16" s="77" t="s">
        <v>93</v>
      </c>
      <c r="C16" s="78" t="s">
        <v>94</v>
      </c>
      <c r="D16" s="78" t="s">
        <v>21</v>
      </c>
      <c r="E16" s="77" t="s">
        <v>153</v>
      </c>
      <c r="F16" s="79">
        <v>23090000</v>
      </c>
    </row>
    <row r="17" spans="1:6" x14ac:dyDescent="0.25">
      <c r="A17" s="74" t="s">
        <v>112</v>
      </c>
      <c r="B17" s="77" t="s">
        <v>93</v>
      </c>
      <c r="C17" s="78" t="s">
        <v>94</v>
      </c>
      <c r="D17" s="78" t="s">
        <v>23</v>
      </c>
      <c r="E17" s="77" t="s">
        <v>153</v>
      </c>
      <c r="F17" s="79">
        <v>27370000</v>
      </c>
    </row>
    <row r="18" spans="1:6" x14ac:dyDescent="0.25">
      <c r="A18" s="74" t="s">
        <v>2897</v>
      </c>
      <c r="B18" s="77" t="s">
        <v>93</v>
      </c>
      <c r="C18" s="78" t="s">
        <v>94</v>
      </c>
      <c r="D18" s="78" t="s">
        <v>489</v>
      </c>
      <c r="E18" s="77" t="s">
        <v>153</v>
      </c>
      <c r="F18" s="79">
        <v>32840000</v>
      </c>
    </row>
    <row r="19" spans="1:6" x14ac:dyDescent="0.25">
      <c r="A19" s="74" t="s">
        <v>117</v>
      </c>
      <c r="B19" s="77" t="s">
        <v>93</v>
      </c>
      <c r="C19" s="78" t="s">
        <v>94</v>
      </c>
      <c r="D19" s="78" t="s">
        <v>22</v>
      </c>
      <c r="E19" s="77" t="s">
        <v>116</v>
      </c>
      <c r="F19" s="79">
        <v>17580000</v>
      </c>
    </row>
    <row r="20" spans="1:6" x14ac:dyDescent="0.25">
      <c r="A20" s="74" t="s">
        <v>119</v>
      </c>
      <c r="B20" s="77" t="s">
        <v>93</v>
      </c>
      <c r="C20" s="78" t="s">
        <v>94</v>
      </c>
      <c r="D20" s="78" t="s">
        <v>120</v>
      </c>
      <c r="E20" s="77" t="s">
        <v>116</v>
      </c>
      <c r="F20" s="79">
        <v>5250000</v>
      </c>
    </row>
    <row r="21" spans="1:6" x14ac:dyDescent="0.25">
      <c r="A21" s="74" t="s">
        <v>121</v>
      </c>
      <c r="B21" s="77" t="s">
        <v>93</v>
      </c>
      <c r="C21" s="78" t="s">
        <v>94</v>
      </c>
      <c r="D21" s="78" t="s">
        <v>16</v>
      </c>
      <c r="E21" s="77" t="s">
        <v>122</v>
      </c>
      <c r="F21" s="79">
        <v>32160000</v>
      </c>
    </row>
    <row r="22" spans="1:6" x14ac:dyDescent="0.25">
      <c r="A22" s="74" t="s">
        <v>123</v>
      </c>
      <c r="B22" s="77" t="s">
        <v>93</v>
      </c>
      <c r="C22" s="78" t="s">
        <v>94</v>
      </c>
      <c r="D22" s="78" t="s">
        <v>23</v>
      </c>
      <c r="E22" s="77" t="s">
        <v>122</v>
      </c>
      <c r="F22" s="79">
        <v>21620000</v>
      </c>
    </row>
    <row r="23" spans="1:6" x14ac:dyDescent="0.25">
      <c r="A23" s="74" t="s">
        <v>124</v>
      </c>
      <c r="B23" s="77" t="s">
        <v>93</v>
      </c>
      <c r="C23" s="78" t="s">
        <v>94</v>
      </c>
      <c r="D23" s="78" t="s">
        <v>23</v>
      </c>
      <c r="E23" s="77" t="s">
        <v>122</v>
      </c>
      <c r="F23" s="79">
        <v>17300000</v>
      </c>
    </row>
    <row r="24" spans="1:6" x14ac:dyDescent="0.25">
      <c r="A24" s="74" t="s">
        <v>232</v>
      </c>
      <c r="B24" s="77" t="s">
        <v>93</v>
      </c>
      <c r="C24" s="78" t="s">
        <v>94</v>
      </c>
      <c r="D24" s="78" t="s">
        <v>23</v>
      </c>
      <c r="E24" s="77" t="s">
        <v>131</v>
      </c>
      <c r="F24" s="79">
        <v>32720000</v>
      </c>
    </row>
    <row r="25" spans="1:6" x14ac:dyDescent="0.25">
      <c r="A25" s="74" t="s">
        <v>137</v>
      </c>
      <c r="B25" s="77" t="s">
        <v>93</v>
      </c>
      <c r="C25" s="78" t="s">
        <v>94</v>
      </c>
      <c r="D25" s="78" t="s">
        <v>25</v>
      </c>
      <c r="E25" s="77" t="s">
        <v>131</v>
      </c>
      <c r="F25" s="79">
        <v>30700000</v>
      </c>
    </row>
    <row r="26" spans="1:6" x14ac:dyDescent="0.25">
      <c r="A26" s="74" t="s">
        <v>2898</v>
      </c>
      <c r="B26" s="77" t="s">
        <v>93</v>
      </c>
      <c r="C26" s="78" t="s">
        <v>139</v>
      </c>
      <c r="D26" s="78" t="s">
        <v>10</v>
      </c>
      <c r="E26" s="77" t="s">
        <v>96</v>
      </c>
      <c r="F26" s="79">
        <v>15100000</v>
      </c>
    </row>
    <row r="27" spans="1:6" x14ac:dyDescent="0.25">
      <c r="A27" s="74" t="s">
        <v>141</v>
      </c>
      <c r="B27" s="77" t="s">
        <v>93</v>
      </c>
      <c r="C27" s="78" t="s">
        <v>139</v>
      </c>
      <c r="D27" s="78" t="s">
        <v>23</v>
      </c>
      <c r="E27" s="77" t="s">
        <v>96</v>
      </c>
      <c r="F27" s="79">
        <v>17210000</v>
      </c>
    </row>
    <row r="28" spans="1:6" x14ac:dyDescent="0.25">
      <c r="A28" s="74" t="s">
        <v>147</v>
      </c>
      <c r="B28" s="77" t="s">
        <v>93</v>
      </c>
      <c r="C28" s="78" t="s">
        <v>139</v>
      </c>
      <c r="D28" s="78" t="s">
        <v>23</v>
      </c>
      <c r="E28" s="77" t="s">
        <v>96</v>
      </c>
      <c r="F28" s="79">
        <v>23440000</v>
      </c>
    </row>
    <row r="29" spans="1:6" x14ac:dyDescent="0.25">
      <c r="A29" s="74" t="s">
        <v>142</v>
      </c>
      <c r="B29" s="77" t="s">
        <v>93</v>
      </c>
      <c r="C29" s="78" t="s">
        <v>139</v>
      </c>
      <c r="D29" s="78" t="s">
        <v>23</v>
      </c>
      <c r="E29" s="77" t="s">
        <v>96</v>
      </c>
      <c r="F29" s="79">
        <v>27450000</v>
      </c>
    </row>
    <row r="30" spans="1:6" x14ac:dyDescent="0.25">
      <c r="A30" s="74" t="s">
        <v>143</v>
      </c>
      <c r="B30" s="77" t="s">
        <v>93</v>
      </c>
      <c r="C30" s="78" t="s">
        <v>139</v>
      </c>
      <c r="D30" s="78" t="s">
        <v>23</v>
      </c>
      <c r="E30" s="77" t="s">
        <v>96</v>
      </c>
      <c r="F30" s="79">
        <v>26350000</v>
      </c>
    </row>
    <row r="31" spans="1:6" x14ac:dyDescent="0.25">
      <c r="A31" s="74" t="s">
        <v>144</v>
      </c>
      <c r="B31" s="77" t="s">
        <v>93</v>
      </c>
      <c r="C31" s="78" t="s">
        <v>139</v>
      </c>
      <c r="D31" s="78" t="s">
        <v>23</v>
      </c>
      <c r="E31" s="77" t="s">
        <v>96</v>
      </c>
      <c r="F31" s="79">
        <v>15200000</v>
      </c>
    </row>
    <row r="32" spans="1:6" x14ac:dyDescent="0.25">
      <c r="A32" s="74" t="s">
        <v>2899</v>
      </c>
      <c r="B32" s="77" t="s">
        <v>93</v>
      </c>
      <c r="C32" s="78" t="s">
        <v>139</v>
      </c>
      <c r="D32" s="78" t="s">
        <v>128</v>
      </c>
      <c r="E32" s="77" t="s">
        <v>96</v>
      </c>
      <c r="F32" s="79">
        <v>15950000</v>
      </c>
    </row>
    <row r="33" spans="1:6" x14ac:dyDescent="0.25">
      <c r="A33" s="74" t="s">
        <v>138</v>
      </c>
      <c r="B33" s="77" t="s">
        <v>93</v>
      </c>
      <c r="C33" s="78" t="s">
        <v>139</v>
      </c>
      <c r="D33" s="78" t="s">
        <v>133</v>
      </c>
      <c r="E33" s="77" t="s">
        <v>213</v>
      </c>
      <c r="F33" s="79">
        <v>18590000</v>
      </c>
    </row>
    <row r="34" spans="1:6" x14ac:dyDescent="0.25">
      <c r="A34" s="74" t="s">
        <v>2900</v>
      </c>
      <c r="B34" s="77" t="s">
        <v>93</v>
      </c>
      <c r="C34" s="78" t="s">
        <v>139</v>
      </c>
      <c r="D34" s="78" t="s">
        <v>22</v>
      </c>
      <c r="E34" s="77" t="s">
        <v>213</v>
      </c>
      <c r="F34" s="79">
        <v>19140000</v>
      </c>
    </row>
    <row r="35" spans="1:6" x14ac:dyDescent="0.25">
      <c r="A35" s="74" t="s">
        <v>2901</v>
      </c>
      <c r="B35" s="77" t="s">
        <v>93</v>
      </c>
      <c r="C35" s="78" t="s">
        <v>139</v>
      </c>
      <c r="D35" s="78" t="s">
        <v>23</v>
      </c>
      <c r="E35" s="77" t="s">
        <v>213</v>
      </c>
      <c r="F35" s="79">
        <v>14730000</v>
      </c>
    </row>
    <row r="36" spans="1:6" x14ac:dyDescent="0.25">
      <c r="A36" s="74" t="s">
        <v>2902</v>
      </c>
      <c r="B36" s="77" t="s">
        <v>93</v>
      </c>
      <c r="C36" s="78" t="s">
        <v>139</v>
      </c>
      <c r="D36" s="78" t="s">
        <v>15</v>
      </c>
      <c r="E36" s="77" t="s">
        <v>109</v>
      </c>
      <c r="F36" s="79">
        <v>10230000</v>
      </c>
    </row>
    <row r="37" spans="1:6" x14ac:dyDescent="0.25">
      <c r="A37" s="74" t="s">
        <v>2868</v>
      </c>
      <c r="B37" s="77" t="s">
        <v>93</v>
      </c>
      <c r="C37" s="78" t="s">
        <v>139</v>
      </c>
      <c r="D37" s="78" t="s">
        <v>23</v>
      </c>
      <c r="E37" s="77" t="s">
        <v>109</v>
      </c>
      <c r="F37" s="79">
        <v>28630000</v>
      </c>
    </row>
    <row r="38" spans="1:6" x14ac:dyDescent="0.25">
      <c r="A38" s="74" t="s">
        <v>151</v>
      </c>
      <c r="B38" s="77" t="s">
        <v>93</v>
      </c>
      <c r="C38" s="78" t="s">
        <v>139</v>
      </c>
      <c r="D38" s="78" t="s">
        <v>120</v>
      </c>
      <c r="E38" s="77" t="s">
        <v>109</v>
      </c>
      <c r="F38" s="79">
        <v>18910000</v>
      </c>
    </row>
    <row r="39" spans="1:6" x14ac:dyDescent="0.25">
      <c r="A39" s="74" t="s">
        <v>2903</v>
      </c>
      <c r="B39" s="77" t="s">
        <v>93</v>
      </c>
      <c r="C39" s="78" t="s">
        <v>139</v>
      </c>
      <c r="D39" s="78" t="s">
        <v>24</v>
      </c>
      <c r="E39" s="77" t="s">
        <v>221</v>
      </c>
      <c r="F39" s="79">
        <v>30370000</v>
      </c>
    </row>
    <row r="40" spans="1:6" x14ac:dyDescent="0.25">
      <c r="A40" s="74" t="s">
        <v>2904</v>
      </c>
      <c r="B40" s="77" t="s">
        <v>93</v>
      </c>
      <c r="C40" s="78" t="s">
        <v>139</v>
      </c>
      <c r="D40" s="78" t="s">
        <v>677</v>
      </c>
      <c r="E40" s="77" t="s">
        <v>153</v>
      </c>
      <c r="F40" s="79">
        <v>24400000</v>
      </c>
    </row>
    <row r="41" spans="1:6" x14ac:dyDescent="0.25">
      <c r="A41" s="74" t="s">
        <v>149</v>
      </c>
      <c r="B41" s="77" t="s">
        <v>93</v>
      </c>
      <c r="C41" s="78" t="s">
        <v>139</v>
      </c>
      <c r="D41" s="78" t="s">
        <v>13</v>
      </c>
      <c r="E41" s="77" t="s">
        <v>153</v>
      </c>
      <c r="F41" s="79">
        <v>24770000</v>
      </c>
    </row>
    <row r="42" spans="1:6" x14ac:dyDescent="0.25">
      <c r="A42" s="74" t="s">
        <v>154</v>
      </c>
      <c r="B42" s="77" t="s">
        <v>93</v>
      </c>
      <c r="C42" s="78" t="s">
        <v>139</v>
      </c>
      <c r="D42" s="78" t="s">
        <v>155</v>
      </c>
      <c r="E42" s="77" t="s">
        <v>153</v>
      </c>
      <c r="F42" s="79">
        <v>17540000</v>
      </c>
    </row>
    <row r="43" spans="1:6" x14ac:dyDescent="0.25">
      <c r="A43" s="74" t="s">
        <v>156</v>
      </c>
      <c r="B43" s="77" t="s">
        <v>93</v>
      </c>
      <c r="C43" s="78" t="s">
        <v>139</v>
      </c>
      <c r="D43" s="78" t="s">
        <v>27</v>
      </c>
      <c r="E43" s="77" t="s">
        <v>153</v>
      </c>
      <c r="F43" s="79">
        <v>32370000</v>
      </c>
    </row>
    <row r="44" spans="1:6" x14ac:dyDescent="0.25">
      <c r="A44" s="74" t="s">
        <v>157</v>
      </c>
      <c r="B44" s="77" t="s">
        <v>93</v>
      </c>
      <c r="C44" s="78" t="s">
        <v>139</v>
      </c>
      <c r="D44" s="78" t="s">
        <v>158</v>
      </c>
      <c r="E44" s="77" t="s">
        <v>116</v>
      </c>
      <c r="F44" s="79">
        <v>22740000</v>
      </c>
    </row>
    <row r="45" spans="1:6" x14ac:dyDescent="0.25">
      <c r="A45" s="74" t="s">
        <v>2905</v>
      </c>
      <c r="B45" s="77" t="s">
        <v>93</v>
      </c>
      <c r="C45" s="78" t="s">
        <v>139</v>
      </c>
      <c r="D45" s="78" t="s">
        <v>21</v>
      </c>
      <c r="E45" s="77" t="s">
        <v>116</v>
      </c>
      <c r="F45" s="79">
        <v>22460000</v>
      </c>
    </row>
    <row r="46" spans="1:6" x14ac:dyDescent="0.25">
      <c r="A46" s="74" t="s">
        <v>159</v>
      </c>
      <c r="B46" s="77" t="s">
        <v>93</v>
      </c>
      <c r="C46" s="78" t="s">
        <v>139</v>
      </c>
      <c r="D46" s="78" t="s">
        <v>10</v>
      </c>
      <c r="E46" s="77" t="s">
        <v>122</v>
      </c>
      <c r="F46" s="79">
        <v>21300000</v>
      </c>
    </row>
    <row r="47" spans="1:6" x14ac:dyDescent="0.25">
      <c r="A47" s="74" t="s">
        <v>161</v>
      </c>
      <c r="B47" s="77" t="s">
        <v>93</v>
      </c>
      <c r="C47" s="78" t="s">
        <v>139</v>
      </c>
      <c r="D47" s="78" t="s">
        <v>162</v>
      </c>
      <c r="E47" s="77" t="s">
        <v>122</v>
      </c>
      <c r="F47" s="79">
        <v>18780000</v>
      </c>
    </row>
    <row r="48" spans="1:6" x14ac:dyDescent="0.25">
      <c r="A48" s="74" t="s">
        <v>2906</v>
      </c>
      <c r="B48" s="77" t="s">
        <v>93</v>
      </c>
      <c r="C48" s="78" t="s">
        <v>139</v>
      </c>
      <c r="D48" s="78" t="s">
        <v>120</v>
      </c>
      <c r="E48" s="77" t="s">
        <v>122</v>
      </c>
      <c r="F48" s="79">
        <v>2620000</v>
      </c>
    </row>
    <row r="49" spans="1:6" x14ac:dyDescent="0.25">
      <c r="A49" s="74" t="s">
        <v>152</v>
      </c>
      <c r="B49" s="77" t="s">
        <v>93</v>
      </c>
      <c r="C49" s="78" t="s">
        <v>139</v>
      </c>
      <c r="D49" s="78" t="s">
        <v>15</v>
      </c>
      <c r="E49" s="77" t="s">
        <v>129</v>
      </c>
      <c r="F49" s="79">
        <v>28480000</v>
      </c>
    </row>
    <row r="50" spans="1:6" x14ac:dyDescent="0.25">
      <c r="A50" s="74" t="s">
        <v>165</v>
      </c>
      <c r="B50" s="77" t="s">
        <v>93</v>
      </c>
      <c r="C50" s="78" t="s">
        <v>139</v>
      </c>
      <c r="D50" s="78" t="s">
        <v>128</v>
      </c>
      <c r="E50" s="77" t="s">
        <v>129</v>
      </c>
      <c r="F50" s="79">
        <v>23910000</v>
      </c>
    </row>
    <row r="51" spans="1:6" x14ac:dyDescent="0.25">
      <c r="A51" s="74" t="s">
        <v>170</v>
      </c>
      <c r="B51" s="77" t="s">
        <v>93</v>
      </c>
      <c r="C51" s="78" t="s">
        <v>139</v>
      </c>
      <c r="D51" s="78" t="s">
        <v>99</v>
      </c>
      <c r="E51" s="77" t="s">
        <v>131</v>
      </c>
      <c r="F51" s="79">
        <v>10780000</v>
      </c>
    </row>
    <row r="52" spans="1:6" x14ac:dyDescent="0.25">
      <c r="A52" s="74" t="s">
        <v>383</v>
      </c>
      <c r="B52" s="77" t="s">
        <v>93</v>
      </c>
      <c r="C52" s="78" t="s">
        <v>139</v>
      </c>
      <c r="D52" s="78" t="s">
        <v>23</v>
      </c>
      <c r="E52" s="77" t="s">
        <v>131</v>
      </c>
      <c r="F52" s="79">
        <v>28360000</v>
      </c>
    </row>
    <row r="53" spans="1:6" x14ac:dyDescent="0.25">
      <c r="A53" s="74" t="s">
        <v>171</v>
      </c>
      <c r="B53" s="77" t="s">
        <v>93</v>
      </c>
      <c r="C53" s="78" t="s">
        <v>172</v>
      </c>
      <c r="D53" s="78" t="s">
        <v>23</v>
      </c>
      <c r="E53" s="77" t="s">
        <v>96</v>
      </c>
      <c r="F53" s="79">
        <v>13630000</v>
      </c>
    </row>
    <row r="54" spans="1:6" x14ac:dyDescent="0.25">
      <c r="A54" s="74" t="s">
        <v>2907</v>
      </c>
      <c r="B54" s="77" t="s">
        <v>93</v>
      </c>
      <c r="C54" s="78" t="s">
        <v>172</v>
      </c>
      <c r="D54" s="78" t="s">
        <v>23</v>
      </c>
      <c r="E54" s="77" t="s">
        <v>96</v>
      </c>
      <c r="F54" s="79">
        <v>18790000</v>
      </c>
    </row>
    <row r="55" spans="1:6" x14ac:dyDescent="0.25">
      <c r="A55" s="74" t="s">
        <v>2908</v>
      </c>
      <c r="B55" s="77" t="s">
        <v>93</v>
      </c>
      <c r="C55" s="78" t="s">
        <v>172</v>
      </c>
      <c r="D55" s="78" t="s">
        <v>23</v>
      </c>
      <c r="E55" s="77" t="s">
        <v>96</v>
      </c>
      <c r="F55" s="79">
        <v>3260000</v>
      </c>
    </row>
    <row r="56" spans="1:6" x14ac:dyDescent="0.25">
      <c r="A56" s="74" t="s">
        <v>173</v>
      </c>
      <c r="B56" s="77" t="s">
        <v>93</v>
      </c>
      <c r="C56" s="78" t="s">
        <v>172</v>
      </c>
      <c r="D56" s="78" t="s">
        <v>23</v>
      </c>
      <c r="E56" s="77" t="s">
        <v>96</v>
      </c>
      <c r="F56" s="79">
        <v>18580000</v>
      </c>
    </row>
    <row r="57" spans="1:6" x14ac:dyDescent="0.25">
      <c r="A57" s="74" t="s">
        <v>174</v>
      </c>
      <c r="B57" s="77" t="s">
        <v>93</v>
      </c>
      <c r="C57" s="78" t="s">
        <v>172</v>
      </c>
      <c r="D57" s="78" t="s">
        <v>23</v>
      </c>
      <c r="E57" s="77" t="s">
        <v>96</v>
      </c>
      <c r="F57" s="79">
        <v>20540000</v>
      </c>
    </row>
    <row r="58" spans="1:6" x14ac:dyDescent="0.25">
      <c r="A58" s="74" t="s">
        <v>175</v>
      </c>
      <c r="B58" s="77" t="s">
        <v>93</v>
      </c>
      <c r="C58" s="78" t="s">
        <v>172</v>
      </c>
      <c r="D58" s="78" t="s">
        <v>23</v>
      </c>
      <c r="E58" s="77" t="s">
        <v>96</v>
      </c>
      <c r="F58" s="79">
        <v>17100000</v>
      </c>
    </row>
    <row r="59" spans="1:6" x14ac:dyDescent="0.25">
      <c r="A59" s="74" t="s">
        <v>2909</v>
      </c>
      <c r="B59" s="77" t="s">
        <v>93</v>
      </c>
      <c r="C59" s="78" t="s">
        <v>172</v>
      </c>
      <c r="D59" s="78" t="s">
        <v>23</v>
      </c>
      <c r="E59" s="77" t="s">
        <v>96</v>
      </c>
      <c r="F59" s="79">
        <v>15110000</v>
      </c>
    </row>
    <row r="60" spans="1:6" x14ac:dyDescent="0.25">
      <c r="A60" s="74" t="s">
        <v>2910</v>
      </c>
      <c r="B60" s="77" t="s">
        <v>93</v>
      </c>
      <c r="C60" s="78" t="s">
        <v>172</v>
      </c>
      <c r="D60" s="78" t="s">
        <v>23</v>
      </c>
      <c r="E60" s="77" t="s">
        <v>96</v>
      </c>
      <c r="F60" s="79">
        <v>31340000</v>
      </c>
    </row>
    <row r="61" spans="1:6" x14ac:dyDescent="0.25">
      <c r="A61" s="74" t="s">
        <v>177</v>
      </c>
      <c r="B61" s="77" t="s">
        <v>93</v>
      </c>
      <c r="C61" s="78" t="s">
        <v>172</v>
      </c>
      <c r="D61" s="78" t="s">
        <v>120</v>
      </c>
      <c r="E61" s="77" t="s">
        <v>96</v>
      </c>
      <c r="F61" s="79">
        <v>24550000</v>
      </c>
    </row>
    <row r="62" spans="1:6" x14ac:dyDescent="0.25">
      <c r="A62" s="74" t="s">
        <v>178</v>
      </c>
      <c r="B62" s="77" t="s">
        <v>93</v>
      </c>
      <c r="C62" s="78" t="s">
        <v>172</v>
      </c>
      <c r="D62" s="78" t="s">
        <v>120</v>
      </c>
      <c r="E62" s="77" t="s">
        <v>96</v>
      </c>
      <c r="F62" s="79">
        <v>25340000</v>
      </c>
    </row>
    <row r="63" spans="1:6" x14ac:dyDescent="0.25">
      <c r="A63" s="74" t="s">
        <v>1577</v>
      </c>
      <c r="B63" s="77" t="s">
        <v>93</v>
      </c>
      <c r="C63" s="78" t="s">
        <v>172</v>
      </c>
      <c r="D63" s="78" t="s">
        <v>12</v>
      </c>
      <c r="E63" s="77" t="s">
        <v>213</v>
      </c>
      <c r="F63" s="79">
        <v>20450000</v>
      </c>
    </row>
    <row r="64" spans="1:6" x14ac:dyDescent="0.25">
      <c r="A64" s="74" t="s">
        <v>176</v>
      </c>
      <c r="B64" s="77" t="s">
        <v>93</v>
      </c>
      <c r="C64" s="78" t="s">
        <v>172</v>
      </c>
      <c r="D64" s="78" t="s">
        <v>25</v>
      </c>
      <c r="E64" s="77" t="s">
        <v>213</v>
      </c>
      <c r="F64" s="79">
        <v>11910000</v>
      </c>
    </row>
    <row r="65" spans="1:6" x14ac:dyDescent="0.25">
      <c r="A65" s="74" t="s">
        <v>2585</v>
      </c>
      <c r="B65" s="77" t="s">
        <v>93</v>
      </c>
      <c r="C65" s="78" t="s">
        <v>172</v>
      </c>
      <c r="D65" s="78" t="s">
        <v>84</v>
      </c>
      <c r="E65" s="77" t="s">
        <v>109</v>
      </c>
      <c r="F65" s="79">
        <v>26200000</v>
      </c>
    </row>
    <row r="66" spans="1:6" x14ac:dyDescent="0.25">
      <c r="A66" s="74" t="s">
        <v>182</v>
      </c>
      <c r="B66" s="77" t="s">
        <v>93</v>
      </c>
      <c r="C66" s="78" t="s">
        <v>172</v>
      </c>
      <c r="D66" s="78" t="s">
        <v>84</v>
      </c>
      <c r="E66" s="77" t="s">
        <v>109</v>
      </c>
      <c r="F66" s="79">
        <v>27640000</v>
      </c>
    </row>
    <row r="67" spans="1:6" x14ac:dyDescent="0.25">
      <c r="A67" s="74" t="s">
        <v>183</v>
      </c>
      <c r="B67" s="77" t="s">
        <v>93</v>
      </c>
      <c r="C67" s="78" t="s">
        <v>172</v>
      </c>
      <c r="D67" s="78" t="s">
        <v>23</v>
      </c>
      <c r="E67" s="77" t="s">
        <v>109</v>
      </c>
      <c r="F67" s="79">
        <v>26370000</v>
      </c>
    </row>
    <row r="68" spans="1:6" x14ac:dyDescent="0.25">
      <c r="A68" s="74" t="s">
        <v>2911</v>
      </c>
      <c r="B68" s="77" t="s">
        <v>93</v>
      </c>
      <c r="C68" s="78" t="s">
        <v>172</v>
      </c>
      <c r="D68" s="78" t="s">
        <v>23</v>
      </c>
      <c r="E68" s="77" t="s">
        <v>109</v>
      </c>
      <c r="F68" s="79">
        <v>34980000</v>
      </c>
    </row>
    <row r="69" spans="1:6" x14ac:dyDescent="0.25">
      <c r="A69" s="74" t="s">
        <v>2912</v>
      </c>
      <c r="B69" s="77" t="s">
        <v>93</v>
      </c>
      <c r="C69" s="78" t="s">
        <v>172</v>
      </c>
      <c r="D69" s="78" t="s">
        <v>23</v>
      </c>
      <c r="E69" s="77" t="s">
        <v>109</v>
      </c>
      <c r="F69" s="79">
        <v>19550000</v>
      </c>
    </row>
    <row r="70" spans="1:6" x14ac:dyDescent="0.25">
      <c r="A70" s="74" t="s">
        <v>2913</v>
      </c>
      <c r="B70" s="77" t="s">
        <v>93</v>
      </c>
      <c r="C70" s="78" t="s">
        <v>172</v>
      </c>
      <c r="D70" s="78" t="s">
        <v>23</v>
      </c>
      <c r="E70" s="77" t="s">
        <v>221</v>
      </c>
      <c r="F70" s="79">
        <v>24470000</v>
      </c>
    </row>
    <row r="71" spans="1:6" x14ac:dyDescent="0.25">
      <c r="A71" s="74" t="s">
        <v>181</v>
      </c>
      <c r="B71" s="77" t="s">
        <v>93</v>
      </c>
      <c r="C71" s="78" t="s">
        <v>172</v>
      </c>
      <c r="D71" s="78" t="s">
        <v>13</v>
      </c>
      <c r="E71" s="77" t="s">
        <v>153</v>
      </c>
      <c r="F71" s="79">
        <v>30260000</v>
      </c>
    </row>
    <row r="72" spans="1:6" x14ac:dyDescent="0.25">
      <c r="A72" s="74" t="s">
        <v>184</v>
      </c>
      <c r="B72" s="77" t="s">
        <v>93</v>
      </c>
      <c r="C72" s="78" t="s">
        <v>172</v>
      </c>
      <c r="D72" s="78" t="s">
        <v>120</v>
      </c>
      <c r="E72" s="77" t="s">
        <v>153</v>
      </c>
      <c r="F72" s="79">
        <v>29870000</v>
      </c>
    </row>
    <row r="73" spans="1:6" x14ac:dyDescent="0.25">
      <c r="A73" s="74" t="s">
        <v>345</v>
      </c>
      <c r="B73" s="77" t="s">
        <v>93</v>
      </c>
      <c r="C73" s="78" t="s">
        <v>172</v>
      </c>
      <c r="D73" s="78" t="s">
        <v>23</v>
      </c>
      <c r="E73" s="77" t="s">
        <v>116</v>
      </c>
      <c r="F73" s="79">
        <v>25510000</v>
      </c>
    </row>
    <row r="74" spans="1:6" x14ac:dyDescent="0.25">
      <c r="A74" s="74" t="s">
        <v>2914</v>
      </c>
      <c r="B74" s="77" t="s">
        <v>93</v>
      </c>
      <c r="C74" s="78" t="s">
        <v>172</v>
      </c>
      <c r="D74" s="78" t="s">
        <v>13</v>
      </c>
      <c r="E74" s="77" t="s">
        <v>122</v>
      </c>
      <c r="F74" s="79">
        <v>10690000</v>
      </c>
    </row>
    <row r="75" spans="1:6" x14ac:dyDescent="0.25">
      <c r="A75" s="74" t="s">
        <v>189</v>
      </c>
      <c r="B75" s="77" t="s">
        <v>93</v>
      </c>
      <c r="C75" s="78" t="s">
        <v>172</v>
      </c>
      <c r="D75" s="78" t="s">
        <v>190</v>
      </c>
      <c r="E75" s="77" t="s">
        <v>122</v>
      </c>
      <c r="F75" s="79">
        <v>31520000</v>
      </c>
    </row>
    <row r="76" spans="1:6" x14ac:dyDescent="0.25">
      <c r="A76" s="74" t="s">
        <v>191</v>
      </c>
      <c r="B76" s="77" t="s">
        <v>93</v>
      </c>
      <c r="C76" s="78" t="s">
        <v>172</v>
      </c>
      <c r="D76" s="78" t="s">
        <v>84</v>
      </c>
      <c r="E76" s="77" t="s">
        <v>122</v>
      </c>
      <c r="F76" s="79">
        <v>32610000</v>
      </c>
    </row>
    <row r="77" spans="1:6" x14ac:dyDescent="0.25">
      <c r="A77" s="74" t="s">
        <v>193</v>
      </c>
      <c r="B77" s="77" t="s">
        <v>93</v>
      </c>
      <c r="C77" s="78" t="s">
        <v>172</v>
      </c>
      <c r="D77" s="78" t="s">
        <v>23</v>
      </c>
      <c r="E77" s="77" t="s">
        <v>122</v>
      </c>
      <c r="F77" s="79">
        <v>30720000</v>
      </c>
    </row>
    <row r="78" spans="1:6" x14ac:dyDescent="0.25">
      <c r="A78" s="74" t="s">
        <v>195</v>
      </c>
      <c r="B78" s="77" t="s">
        <v>93</v>
      </c>
      <c r="C78" s="78" t="s">
        <v>172</v>
      </c>
      <c r="D78" s="78" t="s">
        <v>196</v>
      </c>
      <c r="E78" s="77" t="s">
        <v>122</v>
      </c>
      <c r="F78" s="79">
        <v>18810000</v>
      </c>
    </row>
    <row r="79" spans="1:6" x14ac:dyDescent="0.25">
      <c r="A79" s="74" t="s">
        <v>199</v>
      </c>
      <c r="B79" s="77" t="s">
        <v>93</v>
      </c>
      <c r="C79" s="78" t="s">
        <v>172</v>
      </c>
      <c r="D79" s="78" t="s">
        <v>23</v>
      </c>
      <c r="E79" s="77" t="s">
        <v>129</v>
      </c>
      <c r="F79" s="79">
        <v>20660000</v>
      </c>
    </row>
    <row r="80" spans="1:6" x14ac:dyDescent="0.25">
      <c r="A80" s="74" t="s">
        <v>200</v>
      </c>
      <c r="B80" s="77" t="s">
        <v>93</v>
      </c>
      <c r="C80" s="78" t="s">
        <v>201</v>
      </c>
      <c r="D80" s="78" t="s">
        <v>10</v>
      </c>
      <c r="E80" s="77" t="s">
        <v>96</v>
      </c>
      <c r="F80" s="79">
        <v>23880000</v>
      </c>
    </row>
    <row r="81" spans="1:6" x14ac:dyDescent="0.25">
      <c r="A81" s="74" t="s">
        <v>202</v>
      </c>
      <c r="B81" s="77" t="s">
        <v>93</v>
      </c>
      <c r="C81" s="78" t="s">
        <v>201</v>
      </c>
      <c r="D81" s="78" t="s">
        <v>108</v>
      </c>
      <c r="E81" s="77" t="s">
        <v>96</v>
      </c>
      <c r="F81" s="79">
        <v>3220000</v>
      </c>
    </row>
    <row r="82" spans="1:6" x14ac:dyDescent="0.25">
      <c r="A82" s="74" t="s">
        <v>2915</v>
      </c>
      <c r="B82" s="77" t="s">
        <v>93</v>
      </c>
      <c r="C82" s="78" t="s">
        <v>201</v>
      </c>
      <c r="D82" s="78" t="s">
        <v>133</v>
      </c>
      <c r="E82" s="77" t="s">
        <v>96</v>
      </c>
      <c r="F82" s="79">
        <v>24280000</v>
      </c>
    </row>
    <row r="83" spans="1:6" x14ac:dyDescent="0.25">
      <c r="A83" s="74" t="s">
        <v>204</v>
      </c>
      <c r="B83" s="77" t="s">
        <v>93</v>
      </c>
      <c r="C83" s="78" t="s">
        <v>201</v>
      </c>
      <c r="D83" s="78" t="s">
        <v>23</v>
      </c>
      <c r="E83" s="77" t="s">
        <v>96</v>
      </c>
      <c r="F83" s="79">
        <v>19050000</v>
      </c>
    </row>
    <row r="84" spans="1:6" x14ac:dyDescent="0.25">
      <c r="A84" s="74" t="s">
        <v>205</v>
      </c>
      <c r="B84" s="77" t="s">
        <v>93</v>
      </c>
      <c r="C84" s="78" t="s">
        <v>201</v>
      </c>
      <c r="D84" s="78" t="s">
        <v>23</v>
      </c>
      <c r="E84" s="77" t="s">
        <v>96</v>
      </c>
      <c r="F84" s="79">
        <v>14680000</v>
      </c>
    </row>
    <row r="85" spans="1:6" x14ac:dyDescent="0.25">
      <c r="A85" s="74" t="s">
        <v>207</v>
      </c>
      <c r="B85" s="77" t="s">
        <v>93</v>
      </c>
      <c r="C85" s="78" t="s">
        <v>201</v>
      </c>
      <c r="D85" s="78" t="s">
        <v>23</v>
      </c>
      <c r="E85" s="77" t="s">
        <v>96</v>
      </c>
      <c r="F85" s="79">
        <v>12990000</v>
      </c>
    </row>
    <row r="86" spans="1:6" x14ac:dyDescent="0.25">
      <c r="A86" s="74" t="s">
        <v>2916</v>
      </c>
      <c r="B86" s="77" t="s">
        <v>93</v>
      </c>
      <c r="C86" s="78" t="s">
        <v>201</v>
      </c>
      <c r="D86" s="78" t="s">
        <v>23</v>
      </c>
      <c r="E86" s="77" t="s">
        <v>96</v>
      </c>
      <c r="F86" s="79">
        <v>7230000</v>
      </c>
    </row>
    <row r="87" spans="1:6" x14ac:dyDescent="0.25">
      <c r="A87" s="74" t="s">
        <v>209</v>
      </c>
      <c r="B87" s="77" t="s">
        <v>93</v>
      </c>
      <c r="C87" s="78" t="s">
        <v>201</v>
      </c>
      <c r="D87" s="78" t="s">
        <v>23</v>
      </c>
      <c r="E87" s="77" t="s">
        <v>96</v>
      </c>
      <c r="F87" s="79">
        <v>22000000</v>
      </c>
    </row>
    <row r="88" spans="1:6" x14ac:dyDescent="0.25">
      <c r="A88" s="74" t="s">
        <v>210</v>
      </c>
      <c r="B88" s="77" t="s">
        <v>93</v>
      </c>
      <c r="C88" s="78" t="s">
        <v>201</v>
      </c>
      <c r="D88" s="78" t="s">
        <v>23</v>
      </c>
      <c r="E88" s="77" t="s">
        <v>96</v>
      </c>
      <c r="F88" s="79">
        <v>14770000</v>
      </c>
    </row>
    <row r="89" spans="1:6" x14ac:dyDescent="0.25">
      <c r="A89" s="74" t="s">
        <v>211</v>
      </c>
      <c r="B89" s="77" t="s">
        <v>93</v>
      </c>
      <c r="C89" s="78" t="s">
        <v>201</v>
      </c>
      <c r="D89" s="78" t="s">
        <v>29</v>
      </c>
      <c r="E89" s="77" t="s">
        <v>96</v>
      </c>
      <c r="F89" s="79">
        <v>3260000</v>
      </c>
    </row>
    <row r="90" spans="1:6" x14ac:dyDescent="0.25">
      <c r="A90" s="74" t="s">
        <v>1799</v>
      </c>
      <c r="B90" s="77" t="s">
        <v>93</v>
      </c>
      <c r="C90" s="78" t="s">
        <v>201</v>
      </c>
      <c r="D90" s="78" t="s">
        <v>108</v>
      </c>
      <c r="E90" s="77" t="s">
        <v>109</v>
      </c>
      <c r="F90" s="79">
        <v>17030000</v>
      </c>
    </row>
    <row r="91" spans="1:6" x14ac:dyDescent="0.25">
      <c r="A91" s="74" t="s">
        <v>214</v>
      </c>
      <c r="B91" s="77" t="s">
        <v>93</v>
      </c>
      <c r="C91" s="78" t="s">
        <v>201</v>
      </c>
      <c r="D91" s="78" t="s">
        <v>12</v>
      </c>
      <c r="E91" s="77" t="s">
        <v>109</v>
      </c>
      <c r="F91" s="79">
        <v>21140000</v>
      </c>
    </row>
    <row r="92" spans="1:6" x14ac:dyDescent="0.25">
      <c r="A92" s="74" t="s">
        <v>215</v>
      </c>
      <c r="B92" s="77" t="s">
        <v>93</v>
      </c>
      <c r="C92" s="78" t="s">
        <v>201</v>
      </c>
      <c r="D92" s="78" t="s">
        <v>13</v>
      </c>
      <c r="E92" s="77" t="s">
        <v>109</v>
      </c>
      <c r="F92" s="79">
        <v>32590000</v>
      </c>
    </row>
    <row r="93" spans="1:6" x14ac:dyDescent="0.25">
      <c r="A93" s="74" t="s">
        <v>594</v>
      </c>
      <c r="B93" s="77" t="s">
        <v>93</v>
      </c>
      <c r="C93" s="78" t="s">
        <v>201</v>
      </c>
      <c r="D93" s="78" t="s">
        <v>324</v>
      </c>
      <c r="E93" s="77" t="s">
        <v>109</v>
      </c>
      <c r="F93" s="79">
        <v>38440000</v>
      </c>
    </row>
    <row r="94" spans="1:6" x14ac:dyDescent="0.25">
      <c r="A94" s="74" t="s">
        <v>2917</v>
      </c>
      <c r="B94" s="77" t="s">
        <v>93</v>
      </c>
      <c r="C94" s="78" t="s">
        <v>201</v>
      </c>
      <c r="D94" s="78" t="s">
        <v>23</v>
      </c>
      <c r="E94" s="77" t="s">
        <v>109</v>
      </c>
      <c r="F94" s="79">
        <v>6920000</v>
      </c>
    </row>
    <row r="95" spans="1:6" x14ac:dyDescent="0.25">
      <c r="A95" s="74" t="s">
        <v>216</v>
      </c>
      <c r="B95" s="77" t="s">
        <v>93</v>
      </c>
      <c r="C95" s="78" t="s">
        <v>201</v>
      </c>
      <c r="D95" s="78" t="s">
        <v>23</v>
      </c>
      <c r="E95" s="77" t="s">
        <v>109</v>
      </c>
      <c r="F95" s="79">
        <v>31170000</v>
      </c>
    </row>
    <row r="96" spans="1:6" x14ac:dyDescent="0.25">
      <c r="A96" s="74" t="s">
        <v>217</v>
      </c>
      <c r="B96" s="77" t="s">
        <v>93</v>
      </c>
      <c r="C96" s="78" t="s">
        <v>201</v>
      </c>
      <c r="D96" s="78" t="s">
        <v>23</v>
      </c>
      <c r="E96" s="77" t="s">
        <v>109</v>
      </c>
      <c r="F96" s="79">
        <v>28400000</v>
      </c>
    </row>
    <row r="97" spans="1:6" x14ac:dyDescent="0.25">
      <c r="A97" s="74" t="s">
        <v>218</v>
      </c>
      <c r="B97" s="77" t="s">
        <v>93</v>
      </c>
      <c r="C97" s="78" t="s">
        <v>201</v>
      </c>
      <c r="D97" s="78" t="s">
        <v>219</v>
      </c>
      <c r="E97" s="77" t="s">
        <v>109</v>
      </c>
      <c r="F97" s="79">
        <v>27490000</v>
      </c>
    </row>
    <row r="98" spans="1:6" x14ac:dyDescent="0.25">
      <c r="A98" s="74" t="s">
        <v>2918</v>
      </c>
      <c r="B98" s="77" t="s">
        <v>93</v>
      </c>
      <c r="C98" s="78" t="s">
        <v>201</v>
      </c>
      <c r="D98" s="78" t="s">
        <v>29</v>
      </c>
      <c r="E98" s="77" t="s">
        <v>109</v>
      </c>
      <c r="F98" s="79">
        <v>32270000</v>
      </c>
    </row>
    <row r="99" spans="1:6" x14ac:dyDescent="0.25">
      <c r="A99" s="74" t="s">
        <v>231</v>
      </c>
      <c r="B99" s="77" t="s">
        <v>93</v>
      </c>
      <c r="C99" s="78" t="s">
        <v>201</v>
      </c>
      <c r="D99" s="78" t="s">
        <v>21</v>
      </c>
      <c r="E99" s="77" t="s">
        <v>153</v>
      </c>
      <c r="F99" s="79">
        <v>27800000</v>
      </c>
    </row>
    <row r="100" spans="1:6" x14ac:dyDescent="0.25">
      <c r="A100" s="74" t="s">
        <v>222</v>
      </c>
      <c r="B100" s="77" t="s">
        <v>93</v>
      </c>
      <c r="C100" s="78" t="s">
        <v>201</v>
      </c>
      <c r="D100" s="78" t="s">
        <v>21</v>
      </c>
      <c r="E100" s="77" t="s">
        <v>116</v>
      </c>
      <c r="F100" s="79">
        <v>18080000</v>
      </c>
    </row>
    <row r="101" spans="1:6" x14ac:dyDescent="0.25">
      <c r="A101" s="74" t="s">
        <v>188</v>
      </c>
      <c r="B101" s="77" t="s">
        <v>93</v>
      </c>
      <c r="C101" s="78" t="s">
        <v>201</v>
      </c>
      <c r="D101" s="78" t="s">
        <v>23</v>
      </c>
      <c r="E101" s="77" t="s">
        <v>116</v>
      </c>
      <c r="F101" s="79">
        <v>19620000</v>
      </c>
    </row>
    <row r="102" spans="1:6" x14ac:dyDescent="0.25">
      <c r="A102" s="74" t="s">
        <v>224</v>
      </c>
      <c r="B102" s="77" t="s">
        <v>93</v>
      </c>
      <c r="C102" s="78" t="s">
        <v>201</v>
      </c>
      <c r="D102" s="78" t="s">
        <v>18</v>
      </c>
      <c r="E102" s="77" t="s">
        <v>122</v>
      </c>
      <c r="F102" s="79">
        <v>31790000</v>
      </c>
    </row>
    <row r="103" spans="1:6" x14ac:dyDescent="0.25">
      <c r="A103" s="74" t="s">
        <v>225</v>
      </c>
      <c r="B103" s="77" t="s">
        <v>93</v>
      </c>
      <c r="C103" s="78" t="s">
        <v>201</v>
      </c>
      <c r="D103" s="78" t="s">
        <v>133</v>
      </c>
      <c r="E103" s="77" t="s">
        <v>122</v>
      </c>
      <c r="F103" s="79">
        <v>19920000</v>
      </c>
    </row>
    <row r="104" spans="1:6" x14ac:dyDescent="0.25">
      <c r="A104" s="74" t="s">
        <v>226</v>
      </c>
      <c r="B104" s="77" t="s">
        <v>93</v>
      </c>
      <c r="C104" s="78" t="s">
        <v>201</v>
      </c>
      <c r="D104" s="78" t="s">
        <v>84</v>
      </c>
      <c r="E104" s="77" t="s">
        <v>122</v>
      </c>
      <c r="F104" s="79">
        <v>35260000</v>
      </c>
    </row>
    <row r="105" spans="1:6" x14ac:dyDescent="0.25">
      <c r="A105" s="74" t="s">
        <v>229</v>
      </c>
      <c r="B105" s="77" t="s">
        <v>93</v>
      </c>
      <c r="C105" s="78" t="s">
        <v>201</v>
      </c>
      <c r="D105" s="78" t="s">
        <v>230</v>
      </c>
      <c r="E105" s="77" t="s">
        <v>122</v>
      </c>
      <c r="F105" s="79">
        <v>16090000</v>
      </c>
    </row>
    <row r="106" spans="1:6" x14ac:dyDescent="0.25">
      <c r="A106" s="74" t="s">
        <v>2919</v>
      </c>
      <c r="B106" s="77" t="s">
        <v>93</v>
      </c>
      <c r="C106" s="78" t="s">
        <v>201</v>
      </c>
      <c r="D106" s="78" t="s">
        <v>694</v>
      </c>
      <c r="E106" s="77" t="s">
        <v>122</v>
      </c>
      <c r="F106" s="79">
        <v>4470000</v>
      </c>
    </row>
    <row r="107" spans="1:6" x14ac:dyDescent="0.25">
      <c r="A107" s="74" t="s">
        <v>2920</v>
      </c>
      <c r="B107" s="77" t="s">
        <v>93</v>
      </c>
      <c r="C107" s="78" t="s">
        <v>201</v>
      </c>
      <c r="D107" s="78" t="s">
        <v>10</v>
      </c>
      <c r="E107" s="77" t="s">
        <v>131</v>
      </c>
      <c r="F107" s="79">
        <v>27650000</v>
      </c>
    </row>
    <row r="108" spans="1:6" x14ac:dyDescent="0.25">
      <c r="A108" s="74" t="s">
        <v>223</v>
      </c>
      <c r="B108" s="77" t="s">
        <v>93</v>
      </c>
      <c r="C108" s="78" t="s">
        <v>201</v>
      </c>
      <c r="D108" s="78" t="s">
        <v>13</v>
      </c>
      <c r="E108" s="77" t="s">
        <v>131</v>
      </c>
      <c r="F108" s="79">
        <v>31430000</v>
      </c>
    </row>
    <row r="109" spans="1:6" x14ac:dyDescent="0.25">
      <c r="A109" s="74" t="s">
        <v>234</v>
      </c>
      <c r="B109" s="77" t="s">
        <v>93</v>
      </c>
      <c r="C109" s="78" t="s">
        <v>235</v>
      </c>
      <c r="D109" s="78" t="s">
        <v>13</v>
      </c>
      <c r="E109" s="77" t="s">
        <v>96</v>
      </c>
      <c r="F109" s="79">
        <v>23430000</v>
      </c>
    </row>
    <row r="110" spans="1:6" x14ac:dyDescent="0.25">
      <c r="A110" s="74" t="s">
        <v>236</v>
      </c>
      <c r="B110" s="77" t="s">
        <v>93</v>
      </c>
      <c r="C110" s="78" t="s">
        <v>235</v>
      </c>
      <c r="D110" s="78" t="s">
        <v>15</v>
      </c>
      <c r="E110" s="77" t="s">
        <v>96</v>
      </c>
      <c r="F110" s="79">
        <v>8810000</v>
      </c>
    </row>
    <row r="111" spans="1:6" x14ac:dyDescent="0.25">
      <c r="A111" s="74" t="s">
        <v>588</v>
      </c>
      <c r="B111" s="77" t="s">
        <v>93</v>
      </c>
      <c r="C111" s="78" t="s">
        <v>235</v>
      </c>
      <c r="D111" s="78" t="s">
        <v>133</v>
      </c>
      <c r="E111" s="77" t="s">
        <v>96</v>
      </c>
      <c r="F111" s="79">
        <v>11720000</v>
      </c>
    </row>
    <row r="112" spans="1:6" x14ac:dyDescent="0.25">
      <c r="A112" s="74" t="s">
        <v>237</v>
      </c>
      <c r="B112" s="77" t="s">
        <v>93</v>
      </c>
      <c r="C112" s="78" t="s">
        <v>235</v>
      </c>
      <c r="D112" s="78" t="s">
        <v>20</v>
      </c>
      <c r="E112" s="77" t="s">
        <v>96</v>
      </c>
      <c r="F112" s="79">
        <v>15490000</v>
      </c>
    </row>
    <row r="113" spans="1:6" x14ac:dyDescent="0.25">
      <c r="A113" s="74" t="s">
        <v>238</v>
      </c>
      <c r="B113" s="77" t="s">
        <v>93</v>
      </c>
      <c r="C113" s="78" t="s">
        <v>235</v>
      </c>
      <c r="D113" s="78" t="s">
        <v>21</v>
      </c>
      <c r="E113" s="77" t="s">
        <v>96</v>
      </c>
      <c r="F113" s="79">
        <v>31860000</v>
      </c>
    </row>
    <row r="114" spans="1:6" x14ac:dyDescent="0.25">
      <c r="A114" s="74" t="s">
        <v>239</v>
      </c>
      <c r="B114" s="77" t="s">
        <v>93</v>
      </c>
      <c r="C114" s="78" t="s">
        <v>235</v>
      </c>
      <c r="D114" s="78" t="s">
        <v>21</v>
      </c>
      <c r="E114" s="77" t="s">
        <v>96</v>
      </c>
      <c r="F114" s="79">
        <v>22230000</v>
      </c>
    </row>
    <row r="115" spans="1:6" x14ac:dyDescent="0.25">
      <c r="A115" s="74" t="s">
        <v>441</v>
      </c>
      <c r="B115" s="77" t="s">
        <v>93</v>
      </c>
      <c r="C115" s="78" t="s">
        <v>235</v>
      </c>
      <c r="D115" s="78" t="s">
        <v>23</v>
      </c>
      <c r="E115" s="77" t="s">
        <v>96</v>
      </c>
      <c r="F115" s="79">
        <v>27830000</v>
      </c>
    </row>
    <row r="116" spans="1:6" x14ac:dyDescent="0.25">
      <c r="A116" s="74" t="s">
        <v>240</v>
      </c>
      <c r="B116" s="77" t="s">
        <v>93</v>
      </c>
      <c r="C116" s="78" t="s">
        <v>235</v>
      </c>
      <c r="D116" s="78" t="s">
        <v>23</v>
      </c>
      <c r="E116" s="77" t="s">
        <v>96</v>
      </c>
      <c r="F116" s="79">
        <v>19540000</v>
      </c>
    </row>
    <row r="117" spans="1:6" x14ac:dyDescent="0.25">
      <c r="A117" s="74" t="s">
        <v>241</v>
      </c>
      <c r="B117" s="77" t="s">
        <v>93</v>
      </c>
      <c r="C117" s="78" t="s">
        <v>235</v>
      </c>
      <c r="D117" s="78" t="s">
        <v>23</v>
      </c>
      <c r="E117" s="77" t="s">
        <v>96</v>
      </c>
      <c r="F117" s="79">
        <v>31250000</v>
      </c>
    </row>
    <row r="118" spans="1:6" x14ac:dyDescent="0.25">
      <c r="A118" s="74" t="s">
        <v>242</v>
      </c>
      <c r="B118" s="77" t="s">
        <v>93</v>
      </c>
      <c r="C118" s="78" t="s">
        <v>235</v>
      </c>
      <c r="D118" s="78" t="s">
        <v>26</v>
      </c>
      <c r="E118" s="77" t="s">
        <v>96</v>
      </c>
      <c r="F118" s="79">
        <v>24980000</v>
      </c>
    </row>
    <row r="119" spans="1:6" x14ac:dyDescent="0.25">
      <c r="A119" s="74" t="s">
        <v>243</v>
      </c>
      <c r="B119" s="77" t="s">
        <v>93</v>
      </c>
      <c r="C119" s="78" t="s">
        <v>235</v>
      </c>
      <c r="D119" s="78" t="s">
        <v>13</v>
      </c>
      <c r="E119" s="77" t="s">
        <v>109</v>
      </c>
      <c r="F119" s="79">
        <v>30800000</v>
      </c>
    </row>
    <row r="120" spans="1:6" x14ac:dyDescent="0.25">
      <c r="A120" s="74" t="s">
        <v>1587</v>
      </c>
      <c r="B120" s="77" t="s">
        <v>93</v>
      </c>
      <c r="C120" s="78" t="s">
        <v>235</v>
      </c>
      <c r="D120" s="78" t="s">
        <v>15</v>
      </c>
      <c r="E120" s="77" t="s">
        <v>109</v>
      </c>
      <c r="F120" s="79">
        <v>29980000</v>
      </c>
    </row>
    <row r="121" spans="1:6" x14ac:dyDescent="0.25">
      <c r="A121" s="74" t="s">
        <v>261</v>
      </c>
      <c r="B121" s="77" t="s">
        <v>93</v>
      </c>
      <c r="C121" s="78" t="s">
        <v>235</v>
      </c>
      <c r="D121" s="78" t="s">
        <v>23</v>
      </c>
      <c r="E121" s="77" t="s">
        <v>109</v>
      </c>
      <c r="F121" s="79">
        <v>20530000</v>
      </c>
    </row>
    <row r="122" spans="1:6" x14ac:dyDescent="0.25">
      <c r="A122" s="74" t="s">
        <v>250</v>
      </c>
      <c r="B122" s="77" t="s">
        <v>93</v>
      </c>
      <c r="C122" s="78" t="s">
        <v>235</v>
      </c>
      <c r="D122" s="78" t="s">
        <v>23</v>
      </c>
      <c r="E122" s="77" t="s">
        <v>109</v>
      </c>
      <c r="F122" s="79">
        <v>24900000</v>
      </c>
    </row>
    <row r="123" spans="1:6" x14ac:dyDescent="0.25">
      <c r="A123" s="74" t="s">
        <v>249</v>
      </c>
      <c r="B123" s="77" t="s">
        <v>93</v>
      </c>
      <c r="C123" s="78" t="s">
        <v>235</v>
      </c>
      <c r="D123" s="78" t="s">
        <v>23</v>
      </c>
      <c r="E123" s="77" t="s">
        <v>221</v>
      </c>
      <c r="F123" s="79">
        <v>33180000</v>
      </c>
    </row>
    <row r="124" spans="1:6" x14ac:dyDescent="0.25">
      <c r="A124" s="74" t="s">
        <v>2921</v>
      </c>
      <c r="B124" s="77" t="s">
        <v>93</v>
      </c>
      <c r="C124" s="78" t="s">
        <v>235</v>
      </c>
      <c r="D124" s="78" t="s">
        <v>577</v>
      </c>
      <c r="E124" s="77" t="s">
        <v>153</v>
      </c>
      <c r="F124" s="79">
        <v>30470000</v>
      </c>
    </row>
    <row r="125" spans="1:6" x14ac:dyDescent="0.25">
      <c r="A125" s="74" t="s">
        <v>251</v>
      </c>
      <c r="B125" s="77" t="s">
        <v>93</v>
      </c>
      <c r="C125" s="78" t="s">
        <v>235</v>
      </c>
      <c r="D125" s="78" t="s">
        <v>252</v>
      </c>
      <c r="E125" s="77" t="s">
        <v>153</v>
      </c>
      <c r="F125" s="79">
        <v>26810000</v>
      </c>
    </row>
    <row r="126" spans="1:6" x14ac:dyDescent="0.25">
      <c r="A126" s="74" t="s">
        <v>800</v>
      </c>
      <c r="B126" s="77" t="s">
        <v>93</v>
      </c>
      <c r="C126" s="78" t="s">
        <v>235</v>
      </c>
      <c r="D126" s="78" t="s">
        <v>367</v>
      </c>
      <c r="E126" s="77" t="s">
        <v>116</v>
      </c>
      <c r="F126" s="79">
        <v>15120000</v>
      </c>
    </row>
    <row r="127" spans="1:6" x14ac:dyDescent="0.25">
      <c r="A127" s="74" t="s">
        <v>254</v>
      </c>
      <c r="B127" s="77" t="s">
        <v>93</v>
      </c>
      <c r="C127" s="78" t="s">
        <v>235</v>
      </c>
      <c r="D127" s="78" t="s">
        <v>99</v>
      </c>
      <c r="E127" s="77" t="s">
        <v>116</v>
      </c>
      <c r="F127" s="79">
        <v>11490000</v>
      </c>
    </row>
    <row r="128" spans="1:6" x14ac:dyDescent="0.25">
      <c r="A128" s="74" t="s">
        <v>255</v>
      </c>
      <c r="B128" s="77" t="s">
        <v>93</v>
      </c>
      <c r="C128" s="78" t="s">
        <v>235</v>
      </c>
      <c r="D128" s="78" t="s">
        <v>21</v>
      </c>
      <c r="E128" s="77" t="s">
        <v>116</v>
      </c>
      <c r="F128" s="79">
        <v>9830000</v>
      </c>
    </row>
    <row r="129" spans="1:6" x14ac:dyDescent="0.25">
      <c r="A129" s="74" t="s">
        <v>256</v>
      </c>
      <c r="B129" s="77" t="s">
        <v>93</v>
      </c>
      <c r="C129" s="78" t="s">
        <v>235</v>
      </c>
      <c r="D129" s="78" t="s">
        <v>13</v>
      </c>
      <c r="E129" s="77" t="s">
        <v>122</v>
      </c>
      <c r="F129" s="79">
        <v>30800000</v>
      </c>
    </row>
    <row r="130" spans="1:6" x14ac:dyDescent="0.25">
      <c r="A130" s="74" t="s">
        <v>257</v>
      </c>
      <c r="B130" s="77" t="s">
        <v>93</v>
      </c>
      <c r="C130" s="78" t="s">
        <v>235</v>
      </c>
      <c r="D130" s="78" t="s">
        <v>19</v>
      </c>
      <c r="E130" s="77" t="s">
        <v>122</v>
      </c>
      <c r="F130" s="79">
        <v>22560000</v>
      </c>
    </row>
    <row r="131" spans="1:6" x14ac:dyDescent="0.25">
      <c r="A131" s="74" t="s">
        <v>258</v>
      </c>
      <c r="B131" s="77" t="s">
        <v>93</v>
      </c>
      <c r="C131" s="78" t="s">
        <v>235</v>
      </c>
      <c r="D131" s="78" t="s">
        <v>84</v>
      </c>
      <c r="E131" s="77" t="s">
        <v>122</v>
      </c>
      <c r="F131" s="79">
        <v>12230000</v>
      </c>
    </row>
    <row r="132" spans="1:6" x14ac:dyDescent="0.25">
      <c r="A132" s="74" t="s">
        <v>259</v>
      </c>
      <c r="B132" s="77" t="s">
        <v>93</v>
      </c>
      <c r="C132" s="78" t="s">
        <v>235</v>
      </c>
      <c r="D132" s="78" t="s">
        <v>23</v>
      </c>
      <c r="E132" s="77" t="s">
        <v>122</v>
      </c>
      <c r="F132" s="79">
        <v>26330000</v>
      </c>
    </row>
    <row r="133" spans="1:6" x14ac:dyDescent="0.25">
      <c r="A133" s="74" t="s">
        <v>260</v>
      </c>
      <c r="B133" s="77" t="s">
        <v>93</v>
      </c>
      <c r="C133" s="78" t="s">
        <v>235</v>
      </c>
      <c r="D133" s="78" t="s">
        <v>26</v>
      </c>
      <c r="E133" s="77" t="s">
        <v>122</v>
      </c>
      <c r="F133" s="79">
        <v>27700000</v>
      </c>
    </row>
    <row r="134" spans="1:6" x14ac:dyDescent="0.25">
      <c r="A134" s="74" t="s">
        <v>1265</v>
      </c>
      <c r="B134" s="77" t="s">
        <v>93</v>
      </c>
      <c r="C134" s="78" t="s">
        <v>235</v>
      </c>
      <c r="D134" s="78" t="s">
        <v>15</v>
      </c>
      <c r="E134" s="77" t="s">
        <v>131</v>
      </c>
      <c r="F134" s="79">
        <v>27350000</v>
      </c>
    </row>
    <row r="135" spans="1:6" x14ac:dyDescent="0.25">
      <c r="A135" s="74" t="s">
        <v>262</v>
      </c>
      <c r="B135" s="77" t="s">
        <v>93</v>
      </c>
      <c r="C135" s="78" t="s">
        <v>235</v>
      </c>
      <c r="D135" s="78" t="s">
        <v>23</v>
      </c>
      <c r="E135" s="77" t="s">
        <v>131</v>
      </c>
      <c r="F135" s="79">
        <v>30150000</v>
      </c>
    </row>
    <row r="136" spans="1:6" x14ac:dyDescent="0.25">
      <c r="A136" s="74" t="s">
        <v>263</v>
      </c>
      <c r="B136" s="77" t="s">
        <v>93</v>
      </c>
      <c r="C136" s="78" t="s">
        <v>264</v>
      </c>
      <c r="D136" s="78" t="s">
        <v>12</v>
      </c>
      <c r="E136" s="77" t="s">
        <v>96</v>
      </c>
      <c r="F136" s="79">
        <v>9600000</v>
      </c>
    </row>
    <row r="137" spans="1:6" x14ac:dyDescent="0.25">
      <c r="A137" s="74" t="s">
        <v>266</v>
      </c>
      <c r="B137" s="77" t="s">
        <v>93</v>
      </c>
      <c r="C137" s="78" t="s">
        <v>264</v>
      </c>
      <c r="D137" s="78" t="s">
        <v>267</v>
      </c>
      <c r="E137" s="77" t="s">
        <v>96</v>
      </c>
      <c r="F137" s="79">
        <v>28970000</v>
      </c>
    </row>
    <row r="138" spans="1:6" x14ac:dyDescent="0.25">
      <c r="A138" s="74" t="s">
        <v>2922</v>
      </c>
      <c r="B138" s="77" t="s">
        <v>93</v>
      </c>
      <c r="C138" s="78" t="s">
        <v>264</v>
      </c>
      <c r="D138" s="78" t="s">
        <v>22</v>
      </c>
      <c r="E138" s="77" t="s">
        <v>96</v>
      </c>
      <c r="F138" s="79">
        <v>21510000</v>
      </c>
    </row>
    <row r="139" spans="1:6" x14ac:dyDescent="0.25">
      <c r="A139" s="74" t="s">
        <v>268</v>
      </c>
      <c r="B139" s="77" t="s">
        <v>93</v>
      </c>
      <c r="C139" s="78" t="s">
        <v>264</v>
      </c>
      <c r="D139" s="78" t="s">
        <v>23</v>
      </c>
      <c r="E139" s="77" t="s">
        <v>96</v>
      </c>
      <c r="F139" s="79">
        <v>19400000</v>
      </c>
    </row>
    <row r="140" spans="1:6" x14ac:dyDescent="0.25">
      <c r="A140" s="74" t="s">
        <v>269</v>
      </c>
      <c r="B140" s="77" t="s">
        <v>93</v>
      </c>
      <c r="C140" s="78" t="s">
        <v>264</v>
      </c>
      <c r="D140" s="78" t="s">
        <v>23</v>
      </c>
      <c r="E140" s="77" t="s">
        <v>96</v>
      </c>
      <c r="F140" s="79">
        <v>14950000</v>
      </c>
    </row>
    <row r="141" spans="1:6" x14ac:dyDescent="0.25">
      <c r="A141" s="74" t="s">
        <v>270</v>
      </c>
      <c r="B141" s="77" t="s">
        <v>93</v>
      </c>
      <c r="C141" s="78" t="s">
        <v>264</v>
      </c>
      <c r="D141" s="78" t="s">
        <v>23</v>
      </c>
      <c r="E141" s="77" t="s">
        <v>96</v>
      </c>
      <c r="F141" s="79">
        <v>17400000</v>
      </c>
    </row>
    <row r="142" spans="1:6" x14ac:dyDescent="0.25">
      <c r="A142" s="74" t="s">
        <v>271</v>
      </c>
      <c r="B142" s="77" t="s">
        <v>93</v>
      </c>
      <c r="C142" s="78" t="s">
        <v>264</v>
      </c>
      <c r="D142" s="78" t="s">
        <v>23</v>
      </c>
      <c r="E142" s="77" t="s">
        <v>96</v>
      </c>
      <c r="F142" s="79">
        <v>23230000</v>
      </c>
    </row>
    <row r="143" spans="1:6" x14ac:dyDescent="0.25">
      <c r="A143" s="74" t="s">
        <v>277</v>
      </c>
      <c r="B143" s="77" t="s">
        <v>93</v>
      </c>
      <c r="C143" s="78" t="s">
        <v>264</v>
      </c>
      <c r="D143" s="78" t="s">
        <v>10</v>
      </c>
      <c r="E143" s="77" t="s">
        <v>109</v>
      </c>
      <c r="F143" s="79">
        <v>24050000</v>
      </c>
    </row>
    <row r="144" spans="1:6" x14ac:dyDescent="0.25">
      <c r="A144" s="74" t="s">
        <v>279</v>
      </c>
      <c r="B144" s="77" t="s">
        <v>93</v>
      </c>
      <c r="C144" s="78" t="s">
        <v>264</v>
      </c>
      <c r="D144" s="78" t="s">
        <v>267</v>
      </c>
      <c r="E144" s="77" t="s">
        <v>109</v>
      </c>
      <c r="F144" s="79">
        <v>23230000</v>
      </c>
    </row>
    <row r="145" spans="1:6" x14ac:dyDescent="0.25">
      <c r="A145" s="74" t="s">
        <v>2923</v>
      </c>
      <c r="B145" s="77" t="s">
        <v>93</v>
      </c>
      <c r="C145" s="78" t="s">
        <v>264</v>
      </c>
      <c r="D145" s="78" t="s">
        <v>23</v>
      </c>
      <c r="E145" s="77" t="s">
        <v>109</v>
      </c>
      <c r="F145" s="79">
        <v>32520000</v>
      </c>
    </row>
    <row r="146" spans="1:6" x14ac:dyDescent="0.25">
      <c r="A146" s="74" t="s">
        <v>2924</v>
      </c>
      <c r="B146" s="77" t="s">
        <v>93</v>
      </c>
      <c r="C146" s="78" t="s">
        <v>264</v>
      </c>
      <c r="D146" s="78" t="s">
        <v>23</v>
      </c>
      <c r="E146" s="77" t="s">
        <v>109</v>
      </c>
      <c r="F146" s="79">
        <v>15100000</v>
      </c>
    </row>
    <row r="147" spans="1:6" x14ac:dyDescent="0.25">
      <c r="A147" s="74" t="s">
        <v>1031</v>
      </c>
      <c r="B147" s="77" t="s">
        <v>93</v>
      </c>
      <c r="C147" s="78" t="s">
        <v>264</v>
      </c>
      <c r="D147" s="78" t="s">
        <v>951</v>
      </c>
      <c r="E147" s="77" t="s">
        <v>109</v>
      </c>
      <c r="F147" s="79">
        <v>22290000</v>
      </c>
    </row>
    <row r="148" spans="1:6" x14ac:dyDescent="0.25">
      <c r="A148" s="74" t="s">
        <v>274</v>
      </c>
      <c r="B148" s="77" t="s">
        <v>93</v>
      </c>
      <c r="C148" s="78" t="s">
        <v>264</v>
      </c>
      <c r="D148" s="78" t="s">
        <v>23</v>
      </c>
      <c r="E148" s="77" t="s">
        <v>153</v>
      </c>
      <c r="F148" s="79">
        <v>22310000</v>
      </c>
    </row>
    <row r="149" spans="1:6" x14ac:dyDescent="0.25">
      <c r="A149" s="74" t="s">
        <v>281</v>
      </c>
      <c r="B149" s="77" t="s">
        <v>93</v>
      </c>
      <c r="C149" s="78" t="s">
        <v>264</v>
      </c>
      <c r="D149" s="78" t="s">
        <v>23</v>
      </c>
      <c r="E149" s="77" t="s">
        <v>153</v>
      </c>
      <c r="F149" s="79">
        <v>25750000</v>
      </c>
    </row>
    <row r="150" spans="1:6" x14ac:dyDescent="0.25">
      <c r="A150" s="74" t="s">
        <v>2925</v>
      </c>
      <c r="B150" s="77" t="s">
        <v>93</v>
      </c>
      <c r="C150" s="78" t="s">
        <v>264</v>
      </c>
      <c r="D150" s="78" t="s">
        <v>23</v>
      </c>
      <c r="E150" s="77" t="s">
        <v>153</v>
      </c>
      <c r="F150" s="79">
        <v>30860000</v>
      </c>
    </row>
    <row r="151" spans="1:6" x14ac:dyDescent="0.25">
      <c r="A151" s="74" t="s">
        <v>320</v>
      </c>
      <c r="B151" s="77" t="s">
        <v>93</v>
      </c>
      <c r="C151" s="78" t="s">
        <v>264</v>
      </c>
      <c r="D151" s="78" t="s">
        <v>99</v>
      </c>
      <c r="E151" s="77" t="s">
        <v>116</v>
      </c>
      <c r="F151" s="79">
        <v>26390000</v>
      </c>
    </row>
    <row r="152" spans="1:6" x14ac:dyDescent="0.25">
      <c r="A152" s="74" t="s">
        <v>923</v>
      </c>
      <c r="B152" s="77" t="s">
        <v>93</v>
      </c>
      <c r="C152" s="78" t="s">
        <v>264</v>
      </c>
      <c r="D152" s="78" t="s">
        <v>13</v>
      </c>
      <c r="E152" s="77" t="s">
        <v>122</v>
      </c>
      <c r="F152" s="79">
        <v>11530000</v>
      </c>
    </row>
    <row r="153" spans="1:6" x14ac:dyDescent="0.25">
      <c r="A153" s="74" t="s">
        <v>287</v>
      </c>
      <c r="B153" s="77" t="s">
        <v>93</v>
      </c>
      <c r="C153" s="78" t="s">
        <v>264</v>
      </c>
      <c r="D153" s="78" t="s">
        <v>288</v>
      </c>
      <c r="E153" s="77" t="s">
        <v>122</v>
      </c>
      <c r="F153" s="79">
        <v>17110000</v>
      </c>
    </row>
    <row r="154" spans="1:6" x14ac:dyDescent="0.25">
      <c r="A154" s="74" t="s">
        <v>289</v>
      </c>
      <c r="B154" s="77" t="s">
        <v>93</v>
      </c>
      <c r="C154" s="78" t="s">
        <v>264</v>
      </c>
      <c r="D154" s="78" t="s">
        <v>133</v>
      </c>
      <c r="E154" s="77" t="s">
        <v>122</v>
      </c>
      <c r="F154" s="79">
        <v>13950000</v>
      </c>
    </row>
    <row r="155" spans="1:6" x14ac:dyDescent="0.25">
      <c r="A155" s="74" t="s">
        <v>290</v>
      </c>
      <c r="B155" s="77" t="s">
        <v>93</v>
      </c>
      <c r="C155" s="78" t="s">
        <v>264</v>
      </c>
      <c r="D155" s="78" t="s">
        <v>84</v>
      </c>
      <c r="E155" s="77" t="s">
        <v>122</v>
      </c>
      <c r="F155" s="79">
        <v>29810000</v>
      </c>
    </row>
    <row r="156" spans="1:6" x14ac:dyDescent="0.25">
      <c r="A156" s="74" t="s">
        <v>259</v>
      </c>
      <c r="B156" s="77" t="s">
        <v>93</v>
      </c>
      <c r="C156" s="78" t="s">
        <v>264</v>
      </c>
      <c r="D156" s="78" t="s">
        <v>23</v>
      </c>
      <c r="E156" s="77" t="s">
        <v>122</v>
      </c>
      <c r="F156" s="79">
        <v>30190000</v>
      </c>
    </row>
    <row r="157" spans="1:6" x14ac:dyDescent="0.25">
      <c r="A157" s="74" t="s">
        <v>292</v>
      </c>
      <c r="B157" s="77" t="s">
        <v>93</v>
      </c>
      <c r="C157" s="78" t="s">
        <v>264</v>
      </c>
      <c r="D157" s="78" t="s">
        <v>120</v>
      </c>
      <c r="E157" s="77" t="s">
        <v>122</v>
      </c>
      <c r="F157" s="79">
        <v>26430000</v>
      </c>
    </row>
    <row r="158" spans="1:6" x14ac:dyDescent="0.25">
      <c r="A158" s="74" t="s">
        <v>273</v>
      </c>
      <c r="B158" s="77" t="s">
        <v>93</v>
      </c>
      <c r="C158" s="78" t="s">
        <v>264</v>
      </c>
      <c r="D158" s="78" t="s">
        <v>133</v>
      </c>
      <c r="E158" s="77" t="s">
        <v>131</v>
      </c>
      <c r="F158" s="79">
        <v>27710000</v>
      </c>
    </row>
    <row r="159" spans="1:6" x14ac:dyDescent="0.25">
      <c r="A159" s="74" t="s">
        <v>2926</v>
      </c>
      <c r="B159" s="77" t="s">
        <v>93</v>
      </c>
      <c r="C159" s="78" t="s">
        <v>264</v>
      </c>
      <c r="D159" s="78" t="s">
        <v>23</v>
      </c>
      <c r="E159" s="77" t="s">
        <v>131</v>
      </c>
      <c r="F159" s="79">
        <v>10500000</v>
      </c>
    </row>
    <row r="160" spans="1:6" x14ac:dyDescent="0.25">
      <c r="A160" s="74" t="s">
        <v>295</v>
      </c>
      <c r="B160" s="77" t="s">
        <v>93</v>
      </c>
      <c r="C160" s="78" t="s">
        <v>296</v>
      </c>
      <c r="D160" s="78" t="s">
        <v>15</v>
      </c>
      <c r="E160" s="77" t="s">
        <v>96</v>
      </c>
      <c r="F160" s="79">
        <v>14950000</v>
      </c>
    </row>
    <row r="161" spans="1:6" x14ac:dyDescent="0.25">
      <c r="A161" s="74" t="s">
        <v>297</v>
      </c>
      <c r="B161" s="77" t="s">
        <v>93</v>
      </c>
      <c r="C161" s="78" t="s">
        <v>296</v>
      </c>
      <c r="D161" s="78" t="s">
        <v>18</v>
      </c>
      <c r="E161" s="77" t="s">
        <v>96</v>
      </c>
      <c r="F161" s="79">
        <v>8490000</v>
      </c>
    </row>
    <row r="162" spans="1:6" x14ac:dyDescent="0.25">
      <c r="A162" s="74" t="s">
        <v>934</v>
      </c>
      <c r="B162" s="77" t="s">
        <v>93</v>
      </c>
      <c r="C162" s="78" t="s">
        <v>296</v>
      </c>
      <c r="D162" s="78" t="s">
        <v>133</v>
      </c>
      <c r="E162" s="77" t="s">
        <v>96</v>
      </c>
      <c r="F162" s="79">
        <v>14780000</v>
      </c>
    </row>
    <row r="163" spans="1:6" x14ac:dyDescent="0.25">
      <c r="A163" s="74" t="s">
        <v>300</v>
      </c>
      <c r="B163" s="77" t="s">
        <v>93</v>
      </c>
      <c r="C163" s="78" t="s">
        <v>296</v>
      </c>
      <c r="D163" s="78" t="s">
        <v>133</v>
      </c>
      <c r="E163" s="77" t="s">
        <v>96</v>
      </c>
      <c r="F163" s="79">
        <v>17980000</v>
      </c>
    </row>
    <row r="164" spans="1:6" x14ac:dyDescent="0.25">
      <c r="A164" s="74" t="s">
        <v>302</v>
      </c>
      <c r="B164" s="77" t="s">
        <v>93</v>
      </c>
      <c r="C164" s="78" t="s">
        <v>296</v>
      </c>
      <c r="D164" s="78" t="s">
        <v>21</v>
      </c>
      <c r="E164" s="77" t="s">
        <v>96</v>
      </c>
      <c r="F164" s="79">
        <v>8670000</v>
      </c>
    </row>
    <row r="165" spans="1:6" x14ac:dyDescent="0.25">
      <c r="A165" s="74" t="s">
        <v>303</v>
      </c>
      <c r="B165" s="77" t="s">
        <v>93</v>
      </c>
      <c r="C165" s="78" t="s">
        <v>296</v>
      </c>
      <c r="D165" s="78" t="s">
        <v>21</v>
      </c>
      <c r="E165" s="77" t="s">
        <v>96</v>
      </c>
      <c r="F165" s="79">
        <v>25460000</v>
      </c>
    </row>
    <row r="166" spans="1:6" x14ac:dyDescent="0.25">
      <c r="A166" s="74" t="s">
        <v>304</v>
      </c>
      <c r="B166" s="77" t="s">
        <v>93</v>
      </c>
      <c r="C166" s="78" t="s">
        <v>296</v>
      </c>
      <c r="D166" s="78" t="s">
        <v>84</v>
      </c>
      <c r="E166" s="77" t="s">
        <v>96</v>
      </c>
      <c r="F166" s="79">
        <v>16720000</v>
      </c>
    </row>
    <row r="167" spans="1:6" x14ac:dyDescent="0.25">
      <c r="A167" s="74" t="s">
        <v>305</v>
      </c>
      <c r="B167" s="77" t="s">
        <v>93</v>
      </c>
      <c r="C167" s="78" t="s">
        <v>296</v>
      </c>
      <c r="D167" s="78" t="s">
        <v>23</v>
      </c>
      <c r="E167" s="77" t="s">
        <v>96</v>
      </c>
      <c r="F167" s="79">
        <v>13270000</v>
      </c>
    </row>
    <row r="168" spans="1:6" x14ac:dyDescent="0.25">
      <c r="A168" s="74" t="s">
        <v>306</v>
      </c>
      <c r="B168" s="77" t="s">
        <v>93</v>
      </c>
      <c r="C168" s="78" t="s">
        <v>296</v>
      </c>
      <c r="D168" s="78" t="s">
        <v>23</v>
      </c>
      <c r="E168" s="77" t="s">
        <v>96</v>
      </c>
      <c r="F168" s="79">
        <v>14380000</v>
      </c>
    </row>
    <row r="169" spans="1:6" x14ac:dyDescent="0.25">
      <c r="A169" s="74" t="s">
        <v>307</v>
      </c>
      <c r="B169" s="77" t="s">
        <v>93</v>
      </c>
      <c r="C169" s="78" t="s">
        <v>296</v>
      </c>
      <c r="D169" s="78" t="s">
        <v>23</v>
      </c>
      <c r="E169" s="77" t="s">
        <v>96</v>
      </c>
      <c r="F169" s="79">
        <v>19000000</v>
      </c>
    </row>
    <row r="170" spans="1:6" x14ac:dyDescent="0.25">
      <c r="A170" s="74" t="s">
        <v>308</v>
      </c>
      <c r="B170" s="77" t="s">
        <v>93</v>
      </c>
      <c r="C170" s="78" t="s">
        <v>296</v>
      </c>
      <c r="D170" s="78" t="s">
        <v>28</v>
      </c>
      <c r="E170" s="77" t="s">
        <v>96</v>
      </c>
      <c r="F170" s="79">
        <v>20000000</v>
      </c>
    </row>
    <row r="171" spans="1:6" x14ac:dyDescent="0.25">
      <c r="A171" s="74" t="s">
        <v>310</v>
      </c>
      <c r="B171" s="77" t="s">
        <v>93</v>
      </c>
      <c r="C171" s="78" t="s">
        <v>296</v>
      </c>
      <c r="D171" s="78" t="s">
        <v>108</v>
      </c>
      <c r="E171" s="77" t="s">
        <v>109</v>
      </c>
      <c r="F171" s="79">
        <v>28170000</v>
      </c>
    </row>
    <row r="172" spans="1:6" x14ac:dyDescent="0.25">
      <c r="A172" s="74" t="s">
        <v>311</v>
      </c>
      <c r="B172" s="77" t="s">
        <v>93</v>
      </c>
      <c r="C172" s="78" t="s">
        <v>296</v>
      </c>
      <c r="D172" s="78" t="s">
        <v>312</v>
      </c>
      <c r="E172" s="77" t="s">
        <v>109</v>
      </c>
      <c r="F172" s="79">
        <v>26610000</v>
      </c>
    </row>
    <row r="173" spans="1:6" x14ac:dyDescent="0.25">
      <c r="A173" s="74" t="s">
        <v>313</v>
      </c>
      <c r="B173" s="77" t="s">
        <v>93</v>
      </c>
      <c r="C173" s="78" t="s">
        <v>296</v>
      </c>
      <c r="D173" s="78" t="s">
        <v>13</v>
      </c>
      <c r="E173" s="77" t="s">
        <v>109</v>
      </c>
      <c r="F173" s="79">
        <v>25220000</v>
      </c>
    </row>
    <row r="174" spans="1:6" x14ac:dyDescent="0.25">
      <c r="A174" s="74" t="s">
        <v>316</v>
      </c>
      <c r="B174" s="77" t="s">
        <v>93</v>
      </c>
      <c r="C174" s="78" t="s">
        <v>296</v>
      </c>
      <c r="D174" s="78" t="s">
        <v>133</v>
      </c>
      <c r="E174" s="77" t="s">
        <v>109</v>
      </c>
      <c r="F174" s="79">
        <v>35710000</v>
      </c>
    </row>
    <row r="175" spans="1:6" x14ac:dyDescent="0.25">
      <c r="A175" s="74" t="s">
        <v>317</v>
      </c>
      <c r="B175" s="77" t="s">
        <v>93</v>
      </c>
      <c r="C175" s="78" t="s">
        <v>296</v>
      </c>
      <c r="D175" s="78" t="s">
        <v>23</v>
      </c>
      <c r="E175" s="77" t="s">
        <v>109</v>
      </c>
      <c r="F175" s="79">
        <v>26670000</v>
      </c>
    </row>
    <row r="176" spans="1:6" x14ac:dyDescent="0.25">
      <c r="A176" s="74" t="s">
        <v>318</v>
      </c>
      <c r="B176" s="77" t="s">
        <v>93</v>
      </c>
      <c r="C176" s="78" t="s">
        <v>296</v>
      </c>
      <c r="D176" s="78" t="s">
        <v>23</v>
      </c>
      <c r="E176" s="77" t="s">
        <v>109</v>
      </c>
      <c r="F176" s="79">
        <v>22990000</v>
      </c>
    </row>
    <row r="177" spans="1:6" x14ac:dyDescent="0.25">
      <c r="A177" s="74" t="s">
        <v>309</v>
      </c>
      <c r="B177" s="77" t="s">
        <v>93</v>
      </c>
      <c r="C177" s="78" t="s">
        <v>296</v>
      </c>
      <c r="D177" s="78" t="s">
        <v>23</v>
      </c>
      <c r="E177" s="77" t="s">
        <v>221</v>
      </c>
      <c r="F177" s="79">
        <v>26510000</v>
      </c>
    </row>
    <row r="178" spans="1:6" x14ac:dyDescent="0.25">
      <c r="A178" s="74" t="s">
        <v>244</v>
      </c>
      <c r="B178" s="77" t="s">
        <v>93</v>
      </c>
      <c r="C178" s="78" t="s">
        <v>296</v>
      </c>
      <c r="D178" s="78" t="s">
        <v>133</v>
      </c>
      <c r="E178" s="77" t="s">
        <v>153</v>
      </c>
      <c r="F178" s="79">
        <v>24940000</v>
      </c>
    </row>
    <row r="179" spans="1:6" x14ac:dyDescent="0.25">
      <c r="A179" s="74" t="s">
        <v>157</v>
      </c>
      <c r="B179" s="77" t="s">
        <v>93</v>
      </c>
      <c r="C179" s="78" t="s">
        <v>296</v>
      </c>
      <c r="D179" s="78" t="s">
        <v>158</v>
      </c>
      <c r="E179" s="77" t="s">
        <v>116</v>
      </c>
      <c r="F179" s="79">
        <v>24650000</v>
      </c>
    </row>
    <row r="180" spans="1:6" x14ac:dyDescent="0.25">
      <c r="A180" s="74" t="s">
        <v>890</v>
      </c>
      <c r="B180" s="77" t="s">
        <v>93</v>
      </c>
      <c r="C180" s="78" t="s">
        <v>296</v>
      </c>
      <c r="D180" s="78" t="s">
        <v>11</v>
      </c>
      <c r="E180" s="77" t="s">
        <v>116</v>
      </c>
      <c r="F180" s="79">
        <v>18110000</v>
      </c>
    </row>
    <row r="181" spans="1:6" x14ac:dyDescent="0.25">
      <c r="A181" s="74" t="s">
        <v>319</v>
      </c>
      <c r="B181" s="77" t="s">
        <v>93</v>
      </c>
      <c r="C181" s="78" t="s">
        <v>296</v>
      </c>
      <c r="D181" s="78" t="s">
        <v>15</v>
      </c>
      <c r="E181" s="77" t="s">
        <v>116</v>
      </c>
      <c r="F181" s="79">
        <v>36670000</v>
      </c>
    </row>
    <row r="182" spans="1:6" x14ac:dyDescent="0.25">
      <c r="A182" s="74" t="s">
        <v>2927</v>
      </c>
      <c r="B182" s="77" t="s">
        <v>93</v>
      </c>
      <c r="C182" s="78" t="s">
        <v>296</v>
      </c>
      <c r="D182" s="78" t="s">
        <v>267</v>
      </c>
      <c r="E182" s="77" t="s">
        <v>122</v>
      </c>
      <c r="F182" s="79">
        <v>7580000</v>
      </c>
    </row>
    <row r="183" spans="1:6" x14ac:dyDescent="0.25">
      <c r="A183" s="74" t="s">
        <v>2462</v>
      </c>
      <c r="B183" s="77" t="s">
        <v>93</v>
      </c>
      <c r="C183" s="78" t="s">
        <v>296</v>
      </c>
      <c r="D183" s="78" t="s">
        <v>423</v>
      </c>
      <c r="E183" s="77" t="s">
        <v>122</v>
      </c>
      <c r="F183" s="79">
        <v>34240000</v>
      </c>
    </row>
    <row r="184" spans="1:6" x14ac:dyDescent="0.25">
      <c r="A184" s="74" t="s">
        <v>325</v>
      </c>
      <c r="B184" s="77" t="s">
        <v>93</v>
      </c>
      <c r="C184" s="78" t="s">
        <v>296</v>
      </c>
      <c r="D184" s="78" t="s">
        <v>21</v>
      </c>
      <c r="E184" s="77" t="s">
        <v>122</v>
      </c>
      <c r="F184" s="79">
        <v>15070000</v>
      </c>
    </row>
    <row r="185" spans="1:6" x14ac:dyDescent="0.25">
      <c r="A185" s="74" t="s">
        <v>328</v>
      </c>
      <c r="B185" s="77" t="s">
        <v>93</v>
      </c>
      <c r="C185" s="78" t="s">
        <v>296</v>
      </c>
      <c r="D185" s="78" t="s">
        <v>23</v>
      </c>
      <c r="E185" s="77" t="s">
        <v>122</v>
      </c>
      <c r="F185" s="79">
        <v>28900000</v>
      </c>
    </row>
    <row r="186" spans="1:6" x14ac:dyDescent="0.25">
      <c r="A186" s="74" t="s">
        <v>2303</v>
      </c>
      <c r="B186" s="77" t="s">
        <v>93</v>
      </c>
      <c r="C186" s="78" t="s">
        <v>296</v>
      </c>
      <c r="D186" s="78" t="s">
        <v>196</v>
      </c>
      <c r="E186" s="77" t="s">
        <v>122</v>
      </c>
      <c r="F186" s="79">
        <v>33160000</v>
      </c>
    </row>
    <row r="187" spans="1:6" x14ac:dyDescent="0.25">
      <c r="A187" s="74" t="s">
        <v>326</v>
      </c>
      <c r="B187" s="77" t="s">
        <v>93</v>
      </c>
      <c r="C187" s="78" t="s">
        <v>296</v>
      </c>
      <c r="D187" s="78" t="s">
        <v>24</v>
      </c>
      <c r="E187" s="77" t="s">
        <v>129</v>
      </c>
      <c r="F187" s="79">
        <v>15940000</v>
      </c>
    </row>
    <row r="188" spans="1:6" x14ac:dyDescent="0.25">
      <c r="A188" s="74" t="s">
        <v>327</v>
      </c>
      <c r="B188" s="77" t="s">
        <v>93</v>
      </c>
      <c r="C188" s="78" t="s">
        <v>296</v>
      </c>
      <c r="D188" s="78" t="s">
        <v>25</v>
      </c>
      <c r="E188" s="77" t="s">
        <v>131</v>
      </c>
      <c r="F188" s="79">
        <v>10750000</v>
      </c>
    </row>
    <row r="189" spans="1:6" x14ac:dyDescent="0.25">
      <c r="A189" s="74" t="s">
        <v>357</v>
      </c>
      <c r="B189" s="77" t="s">
        <v>93</v>
      </c>
      <c r="C189" s="78" t="s">
        <v>358</v>
      </c>
      <c r="D189" s="78" t="s">
        <v>10</v>
      </c>
      <c r="E189" s="77" t="s">
        <v>96</v>
      </c>
      <c r="F189" s="79">
        <v>16030000</v>
      </c>
    </row>
    <row r="190" spans="1:6" x14ac:dyDescent="0.25">
      <c r="A190" s="74" t="s">
        <v>359</v>
      </c>
      <c r="B190" s="77" t="s">
        <v>93</v>
      </c>
      <c r="C190" s="78" t="s">
        <v>358</v>
      </c>
      <c r="D190" s="78" t="s">
        <v>164</v>
      </c>
      <c r="E190" s="77" t="s">
        <v>96</v>
      </c>
      <c r="F190" s="79">
        <v>23440000</v>
      </c>
    </row>
    <row r="191" spans="1:6" x14ac:dyDescent="0.25">
      <c r="A191" s="74" t="s">
        <v>360</v>
      </c>
      <c r="B191" s="77" t="s">
        <v>93</v>
      </c>
      <c r="C191" s="78" t="s">
        <v>358</v>
      </c>
      <c r="D191" s="78" t="s">
        <v>12</v>
      </c>
      <c r="E191" s="77" t="s">
        <v>96</v>
      </c>
      <c r="F191" s="79">
        <v>26640000</v>
      </c>
    </row>
    <row r="192" spans="1:6" x14ac:dyDescent="0.25">
      <c r="A192" s="74" t="s">
        <v>362</v>
      </c>
      <c r="B192" s="77" t="s">
        <v>93</v>
      </c>
      <c r="C192" s="78" t="s">
        <v>358</v>
      </c>
      <c r="D192" s="78" t="s">
        <v>84</v>
      </c>
      <c r="E192" s="77" t="s">
        <v>96</v>
      </c>
      <c r="F192" s="79">
        <v>28620000</v>
      </c>
    </row>
    <row r="193" spans="1:6" x14ac:dyDescent="0.25">
      <c r="A193" s="74" t="s">
        <v>2928</v>
      </c>
      <c r="B193" s="77" t="s">
        <v>93</v>
      </c>
      <c r="C193" s="78" t="s">
        <v>358</v>
      </c>
      <c r="D193" s="78" t="s">
        <v>23</v>
      </c>
      <c r="E193" s="77" t="s">
        <v>96</v>
      </c>
      <c r="F193" s="79">
        <v>19420000</v>
      </c>
    </row>
    <row r="194" spans="1:6" x14ac:dyDescent="0.25">
      <c r="A194" s="74" t="s">
        <v>2929</v>
      </c>
      <c r="B194" s="77" t="s">
        <v>93</v>
      </c>
      <c r="C194" s="78" t="s">
        <v>358</v>
      </c>
      <c r="D194" s="78" t="s">
        <v>23</v>
      </c>
      <c r="E194" s="77" t="s">
        <v>96</v>
      </c>
      <c r="F194" s="79">
        <v>18110000</v>
      </c>
    </row>
    <row r="195" spans="1:6" x14ac:dyDescent="0.25">
      <c r="A195" s="74" t="s">
        <v>363</v>
      </c>
      <c r="B195" s="77" t="s">
        <v>93</v>
      </c>
      <c r="C195" s="78" t="s">
        <v>358</v>
      </c>
      <c r="D195" s="78" t="s">
        <v>23</v>
      </c>
      <c r="E195" s="77" t="s">
        <v>96</v>
      </c>
      <c r="F195" s="79">
        <v>9420000</v>
      </c>
    </row>
    <row r="196" spans="1:6" x14ac:dyDescent="0.25">
      <c r="A196" s="74" t="s">
        <v>365</v>
      </c>
      <c r="B196" s="77" t="s">
        <v>93</v>
      </c>
      <c r="C196" s="78" t="s">
        <v>358</v>
      </c>
      <c r="D196" s="78" t="s">
        <v>23</v>
      </c>
      <c r="E196" s="77" t="s">
        <v>96</v>
      </c>
      <c r="F196" s="79">
        <v>28960000</v>
      </c>
    </row>
    <row r="197" spans="1:6" x14ac:dyDescent="0.25">
      <c r="A197" s="74" t="s">
        <v>1469</v>
      </c>
      <c r="B197" s="77" t="s">
        <v>93</v>
      </c>
      <c r="C197" s="78" t="s">
        <v>358</v>
      </c>
      <c r="D197" s="78" t="s">
        <v>86</v>
      </c>
      <c r="E197" s="77" t="s">
        <v>96</v>
      </c>
      <c r="F197" s="79">
        <v>10370000</v>
      </c>
    </row>
    <row r="198" spans="1:6" x14ac:dyDescent="0.25">
      <c r="A198" s="74" t="s">
        <v>2930</v>
      </c>
      <c r="B198" s="77" t="s">
        <v>93</v>
      </c>
      <c r="C198" s="78" t="s">
        <v>358</v>
      </c>
      <c r="D198" s="78" t="s">
        <v>299</v>
      </c>
      <c r="E198" s="77" t="s">
        <v>148</v>
      </c>
      <c r="F198" s="79">
        <v>4160000</v>
      </c>
    </row>
    <row r="199" spans="1:6" x14ac:dyDescent="0.25">
      <c r="A199" s="74" t="s">
        <v>379</v>
      </c>
      <c r="B199" s="77" t="s">
        <v>93</v>
      </c>
      <c r="C199" s="78" t="s">
        <v>358</v>
      </c>
      <c r="D199" s="78" t="s">
        <v>133</v>
      </c>
      <c r="E199" s="77" t="s">
        <v>213</v>
      </c>
      <c r="F199" s="79">
        <v>25960000</v>
      </c>
    </row>
    <row r="200" spans="1:6" x14ac:dyDescent="0.25">
      <c r="A200" s="74" t="s">
        <v>366</v>
      </c>
      <c r="B200" s="77" t="s">
        <v>93</v>
      </c>
      <c r="C200" s="78" t="s">
        <v>358</v>
      </c>
      <c r="D200" s="78" t="s">
        <v>367</v>
      </c>
      <c r="E200" s="77" t="s">
        <v>109</v>
      </c>
      <c r="F200" s="79">
        <v>33480000</v>
      </c>
    </row>
    <row r="201" spans="1:6" x14ac:dyDescent="0.25">
      <c r="A201" s="74" t="s">
        <v>368</v>
      </c>
      <c r="B201" s="77" t="s">
        <v>93</v>
      </c>
      <c r="C201" s="78" t="s">
        <v>358</v>
      </c>
      <c r="D201" s="78" t="s">
        <v>267</v>
      </c>
      <c r="E201" s="77" t="s">
        <v>109</v>
      </c>
      <c r="F201" s="79">
        <v>29870000</v>
      </c>
    </row>
    <row r="202" spans="1:6" x14ac:dyDescent="0.25">
      <c r="A202" s="74" t="s">
        <v>2887</v>
      </c>
      <c r="B202" s="77" t="s">
        <v>93</v>
      </c>
      <c r="C202" s="78" t="s">
        <v>358</v>
      </c>
      <c r="D202" s="78" t="s">
        <v>18</v>
      </c>
      <c r="E202" s="77" t="s">
        <v>109</v>
      </c>
      <c r="F202" s="79">
        <v>31060000</v>
      </c>
    </row>
    <row r="203" spans="1:6" x14ac:dyDescent="0.25">
      <c r="A203" s="74" t="s">
        <v>369</v>
      </c>
      <c r="B203" s="77" t="s">
        <v>93</v>
      </c>
      <c r="C203" s="78" t="s">
        <v>358</v>
      </c>
      <c r="D203" s="78" t="s">
        <v>133</v>
      </c>
      <c r="E203" s="77" t="s">
        <v>109</v>
      </c>
      <c r="F203" s="79">
        <v>28160000</v>
      </c>
    </row>
    <row r="204" spans="1:6" x14ac:dyDescent="0.25">
      <c r="A204" s="74" t="s">
        <v>370</v>
      </c>
      <c r="B204" s="77" t="s">
        <v>93</v>
      </c>
      <c r="C204" s="78" t="s">
        <v>358</v>
      </c>
      <c r="D204" s="78" t="s">
        <v>27</v>
      </c>
      <c r="E204" s="77" t="s">
        <v>109</v>
      </c>
      <c r="F204" s="79">
        <v>23150000</v>
      </c>
    </row>
    <row r="205" spans="1:6" x14ac:dyDescent="0.25">
      <c r="A205" s="74" t="s">
        <v>384</v>
      </c>
      <c r="B205" s="77" t="s">
        <v>93</v>
      </c>
      <c r="C205" s="78" t="s">
        <v>358</v>
      </c>
      <c r="D205" s="78" t="s">
        <v>23</v>
      </c>
      <c r="E205" s="77" t="s">
        <v>153</v>
      </c>
      <c r="F205" s="79">
        <v>23610000</v>
      </c>
    </row>
    <row r="206" spans="1:6" x14ac:dyDescent="0.25">
      <c r="A206" s="74" t="s">
        <v>374</v>
      </c>
      <c r="B206" s="77" t="s">
        <v>93</v>
      </c>
      <c r="C206" s="78" t="s">
        <v>358</v>
      </c>
      <c r="D206" s="78" t="s">
        <v>133</v>
      </c>
      <c r="E206" s="77" t="s">
        <v>116</v>
      </c>
      <c r="F206" s="79">
        <v>29470000</v>
      </c>
    </row>
    <row r="207" spans="1:6" x14ac:dyDescent="0.25">
      <c r="A207" s="74" t="s">
        <v>375</v>
      </c>
      <c r="B207" s="77" t="s">
        <v>93</v>
      </c>
      <c r="C207" s="78" t="s">
        <v>358</v>
      </c>
      <c r="D207" s="78" t="s">
        <v>21</v>
      </c>
      <c r="E207" s="77" t="s">
        <v>116</v>
      </c>
      <c r="F207" s="79">
        <v>10160000</v>
      </c>
    </row>
    <row r="208" spans="1:6" x14ac:dyDescent="0.25">
      <c r="A208" s="74" t="s">
        <v>2931</v>
      </c>
      <c r="B208" s="77" t="s">
        <v>93</v>
      </c>
      <c r="C208" s="78" t="s">
        <v>358</v>
      </c>
      <c r="D208" s="78" t="s">
        <v>120</v>
      </c>
      <c r="E208" s="77" t="s">
        <v>116</v>
      </c>
      <c r="F208" s="79">
        <v>22300000</v>
      </c>
    </row>
    <row r="209" spans="1:6" x14ac:dyDescent="0.25">
      <c r="A209" s="74" t="s">
        <v>376</v>
      </c>
      <c r="B209" s="77" t="s">
        <v>93</v>
      </c>
      <c r="C209" s="78" t="s">
        <v>358</v>
      </c>
      <c r="D209" s="78" t="s">
        <v>10</v>
      </c>
      <c r="E209" s="77" t="s">
        <v>122</v>
      </c>
      <c r="F209" s="79">
        <v>18870000</v>
      </c>
    </row>
    <row r="210" spans="1:6" x14ac:dyDescent="0.25">
      <c r="A210" s="74" t="s">
        <v>377</v>
      </c>
      <c r="B210" s="77" t="s">
        <v>93</v>
      </c>
      <c r="C210" s="78" t="s">
        <v>358</v>
      </c>
      <c r="D210" s="78" t="s">
        <v>378</v>
      </c>
      <c r="E210" s="77" t="s">
        <v>122</v>
      </c>
      <c r="F210" s="79">
        <v>27620000</v>
      </c>
    </row>
    <row r="211" spans="1:6" x14ac:dyDescent="0.25">
      <c r="A211" s="74" t="s">
        <v>1514</v>
      </c>
      <c r="B211" s="77" t="s">
        <v>93</v>
      </c>
      <c r="C211" s="78" t="s">
        <v>358</v>
      </c>
      <c r="D211" s="78" t="s">
        <v>21</v>
      </c>
      <c r="E211" s="77" t="s">
        <v>122</v>
      </c>
      <c r="F211" s="79">
        <v>18570000</v>
      </c>
    </row>
    <row r="212" spans="1:6" x14ac:dyDescent="0.25">
      <c r="A212" s="74" t="s">
        <v>381</v>
      </c>
      <c r="B212" s="77" t="s">
        <v>93</v>
      </c>
      <c r="C212" s="78" t="s">
        <v>358</v>
      </c>
      <c r="D212" s="78" t="s">
        <v>23</v>
      </c>
      <c r="E212" s="77" t="s">
        <v>122</v>
      </c>
      <c r="F212" s="79">
        <v>34130000</v>
      </c>
    </row>
    <row r="213" spans="1:6" x14ac:dyDescent="0.25">
      <c r="A213" s="74" t="s">
        <v>380</v>
      </c>
      <c r="B213" s="77" t="s">
        <v>93</v>
      </c>
      <c r="C213" s="78" t="s">
        <v>358</v>
      </c>
      <c r="D213" s="78" t="s">
        <v>23</v>
      </c>
      <c r="E213" s="77" t="s">
        <v>129</v>
      </c>
      <c r="F213" s="79">
        <v>16190000</v>
      </c>
    </row>
    <row r="214" spans="1:6" x14ac:dyDescent="0.25">
      <c r="A214" s="74" t="s">
        <v>382</v>
      </c>
      <c r="B214" s="77" t="s">
        <v>93</v>
      </c>
      <c r="C214" s="78" t="s">
        <v>358</v>
      </c>
      <c r="D214" s="78" t="s">
        <v>23</v>
      </c>
      <c r="E214" s="77" t="s">
        <v>129</v>
      </c>
      <c r="F214" s="79">
        <v>23070000</v>
      </c>
    </row>
    <row r="215" spans="1:6" x14ac:dyDescent="0.25">
      <c r="A215" s="74" t="s">
        <v>371</v>
      </c>
      <c r="B215" s="77" t="s">
        <v>93</v>
      </c>
      <c r="C215" s="78" t="s">
        <v>358</v>
      </c>
      <c r="D215" s="78" t="s">
        <v>372</v>
      </c>
      <c r="E215" s="77" t="s">
        <v>131</v>
      </c>
      <c r="F215" s="79">
        <v>24420000</v>
      </c>
    </row>
    <row r="216" spans="1:6" x14ac:dyDescent="0.25">
      <c r="A216" s="74" t="s">
        <v>373</v>
      </c>
      <c r="B216" s="77" t="s">
        <v>93</v>
      </c>
      <c r="C216" s="78" t="s">
        <v>358</v>
      </c>
      <c r="D216" s="78" t="s">
        <v>24</v>
      </c>
      <c r="E216" s="77" t="s">
        <v>131</v>
      </c>
      <c r="F216" s="79">
        <v>26040000</v>
      </c>
    </row>
    <row r="217" spans="1:6" x14ac:dyDescent="0.25">
      <c r="A217" s="74" t="s">
        <v>385</v>
      </c>
      <c r="B217" s="77" t="s">
        <v>93</v>
      </c>
      <c r="C217" s="78" t="s">
        <v>386</v>
      </c>
      <c r="D217" s="78" t="s">
        <v>13</v>
      </c>
      <c r="E217" s="77" t="s">
        <v>96</v>
      </c>
      <c r="F217" s="79">
        <v>25780000</v>
      </c>
    </row>
    <row r="218" spans="1:6" x14ac:dyDescent="0.25">
      <c r="A218" s="74" t="s">
        <v>526</v>
      </c>
      <c r="B218" s="77" t="s">
        <v>93</v>
      </c>
      <c r="C218" s="78" t="s">
        <v>386</v>
      </c>
      <c r="D218" s="78" t="s">
        <v>23</v>
      </c>
      <c r="E218" s="77" t="s">
        <v>96</v>
      </c>
      <c r="F218" s="79">
        <v>14430000</v>
      </c>
    </row>
    <row r="219" spans="1:6" x14ac:dyDescent="0.25">
      <c r="A219" s="74" t="s">
        <v>388</v>
      </c>
      <c r="B219" s="77" t="s">
        <v>93</v>
      </c>
      <c r="C219" s="78" t="s">
        <v>386</v>
      </c>
      <c r="D219" s="78" t="s">
        <v>23</v>
      </c>
      <c r="E219" s="77" t="s">
        <v>96</v>
      </c>
      <c r="F219" s="79">
        <v>27230000</v>
      </c>
    </row>
    <row r="220" spans="1:6" x14ac:dyDescent="0.25">
      <c r="A220" s="74" t="s">
        <v>389</v>
      </c>
      <c r="B220" s="77" t="s">
        <v>93</v>
      </c>
      <c r="C220" s="78" t="s">
        <v>386</v>
      </c>
      <c r="D220" s="78" t="s">
        <v>23</v>
      </c>
      <c r="E220" s="77" t="s">
        <v>96</v>
      </c>
      <c r="F220" s="79">
        <v>12330000</v>
      </c>
    </row>
    <row r="221" spans="1:6" x14ac:dyDescent="0.25">
      <c r="A221" s="74" t="s">
        <v>393</v>
      </c>
      <c r="B221" s="77" t="s">
        <v>93</v>
      </c>
      <c r="C221" s="78" t="s">
        <v>386</v>
      </c>
      <c r="D221" s="78" t="s">
        <v>128</v>
      </c>
      <c r="E221" s="77" t="s">
        <v>96</v>
      </c>
      <c r="F221" s="79">
        <v>12280000</v>
      </c>
    </row>
    <row r="222" spans="1:6" x14ac:dyDescent="0.25">
      <c r="A222" s="74" t="s">
        <v>2932</v>
      </c>
      <c r="B222" s="77" t="s">
        <v>93</v>
      </c>
      <c r="C222" s="78" t="s">
        <v>386</v>
      </c>
      <c r="D222" s="78" t="s">
        <v>13</v>
      </c>
      <c r="E222" s="77" t="s">
        <v>148</v>
      </c>
      <c r="F222" s="79">
        <v>17550000</v>
      </c>
    </row>
    <row r="223" spans="1:6" x14ac:dyDescent="0.25">
      <c r="A223" s="74" t="s">
        <v>1467</v>
      </c>
      <c r="B223" s="77" t="s">
        <v>93</v>
      </c>
      <c r="C223" s="78" t="s">
        <v>386</v>
      </c>
      <c r="D223" s="78" t="s">
        <v>23</v>
      </c>
      <c r="E223" s="77" t="s">
        <v>148</v>
      </c>
      <c r="F223" s="79">
        <v>16380000</v>
      </c>
    </row>
    <row r="224" spans="1:6" x14ac:dyDescent="0.25">
      <c r="A224" s="74" t="s">
        <v>392</v>
      </c>
      <c r="B224" s="77" t="s">
        <v>93</v>
      </c>
      <c r="C224" s="78" t="s">
        <v>386</v>
      </c>
      <c r="D224" s="78" t="s">
        <v>120</v>
      </c>
      <c r="E224" s="77" t="s">
        <v>213</v>
      </c>
      <c r="F224" s="79">
        <v>21060000</v>
      </c>
    </row>
    <row r="225" spans="1:6" x14ac:dyDescent="0.25">
      <c r="A225" s="74" t="s">
        <v>395</v>
      </c>
      <c r="B225" s="77" t="s">
        <v>93</v>
      </c>
      <c r="C225" s="78" t="s">
        <v>386</v>
      </c>
      <c r="D225" s="78" t="s">
        <v>133</v>
      </c>
      <c r="E225" s="77" t="s">
        <v>109</v>
      </c>
      <c r="F225" s="79">
        <v>32310000</v>
      </c>
    </row>
    <row r="226" spans="1:6" x14ac:dyDescent="0.25">
      <c r="A226" s="74" t="s">
        <v>407</v>
      </c>
      <c r="B226" s="77" t="s">
        <v>93</v>
      </c>
      <c r="C226" s="78" t="s">
        <v>386</v>
      </c>
      <c r="D226" s="78" t="s">
        <v>23</v>
      </c>
      <c r="E226" s="77" t="s">
        <v>109</v>
      </c>
      <c r="F226" s="79">
        <v>39230000</v>
      </c>
    </row>
    <row r="227" spans="1:6" x14ac:dyDescent="0.25">
      <c r="A227" s="74" t="s">
        <v>396</v>
      </c>
      <c r="B227" s="77" t="s">
        <v>93</v>
      </c>
      <c r="C227" s="78" t="s">
        <v>386</v>
      </c>
      <c r="D227" s="78" t="s">
        <v>23</v>
      </c>
      <c r="E227" s="77" t="s">
        <v>109</v>
      </c>
      <c r="F227" s="79">
        <v>27840000</v>
      </c>
    </row>
    <row r="228" spans="1:6" x14ac:dyDescent="0.25">
      <c r="A228" s="74" t="s">
        <v>397</v>
      </c>
      <c r="B228" s="77" t="s">
        <v>93</v>
      </c>
      <c r="C228" s="78" t="s">
        <v>386</v>
      </c>
      <c r="D228" s="78" t="s">
        <v>26</v>
      </c>
      <c r="E228" s="77" t="s">
        <v>109</v>
      </c>
      <c r="F228" s="79">
        <v>24740000</v>
      </c>
    </row>
    <row r="229" spans="1:6" x14ac:dyDescent="0.25">
      <c r="A229" s="74" t="s">
        <v>398</v>
      </c>
      <c r="B229" s="77" t="s">
        <v>93</v>
      </c>
      <c r="C229" s="78" t="s">
        <v>386</v>
      </c>
      <c r="D229" s="78" t="s">
        <v>86</v>
      </c>
      <c r="E229" s="77" t="s">
        <v>109</v>
      </c>
      <c r="F229" s="79">
        <v>25630000</v>
      </c>
    </row>
    <row r="230" spans="1:6" x14ac:dyDescent="0.25">
      <c r="A230" s="74" t="s">
        <v>409</v>
      </c>
      <c r="B230" s="77" t="s">
        <v>93</v>
      </c>
      <c r="C230" s="78" t="s">
        <v>386</v>
      </c>
      <c r="D230" s="78" t="s">
        <v>219</v>
      </c>
      <c r="E230" s="77" t="s">
        <v>221</v>
      </c>
      <c r="F230" s="79">
        <v>30270000</v>
      </c>
    </row>
    <row r="231" spans="1:6" x14ac:dyDescent="0.25">
      <c r="A231" s="74" t="s">
        <v>408</v>
      </c>
      <c r="B231" s="77" t="s">
        <v>93</v>
      </c>
      <c r="C231" s="78" t="s">
        <v>386</v>
      </c>
      <c r="D231" s="78" t="s">
        <v>23</v>
      </c>
      <c r="E231" s="77" t="s">
        <v>153</v>
      </c>
      <c r="F231" s="79">
        <v>17930000</v>
      </c>
    </row>
    <row r="232" spans="1:6" x14ac:dyDescent="0.25">
      <c r="A232" s="74" t="s">
        <v>2358</v>
      </c>
      <c r="B232" s="77" t="s">
        <v>93</v>
      </c>
      <c r="C232" s="78" t="s">
        <v>386</v>
      </c>
      <c r="D232" s="78" t="s">
        <v>128</v>
      </c>
      <c r="E232" s="77" t="s">
        <v>153</v>
      </c>
      <c r="F232" s="79">
        <v>31880000</v>
      </c>
    </row>
    <row r="233" spans="1:6" x14ac:dyDescent="0.25">
      <c r="A233" s="74" t="s">
        <v>2933</v>
      </c>
      <c r="B233" s="77" t="s">
        <v>93</v>
      </c>
      <c r="C233" s="78" t="s">
        <v>386</v>
      </c>
      <c r="D233" s="78" t="s">
        <v>18</v>
      </c>
      <c r="E233" s="77" t="s">
        <v>116</v>
      </c>
      <c r="F233" s="79">
        <v>27720000</v>
      </c>
    </row>
    <row r="234" spans="1:6" x14ac:dyDescent="0.25">
      <c r="A234" s="74" t="s">
        <v>399</v>
      </c>
      <c r="B234" s="77" t="s">
        <v>93</v>
      </c>
      <c r="C234" s="78" t="s">
        <v>386</v>
      </c>
      <c r="D234" s="78" t="s">
        <v>23</v>
      </c>
      <c r="E234" s="77" t="s">
        <v>116</v>
      </c>
      <c r="F234" s="79">
        <v>13340000</v>
      </c>
    </row>
    <row r="235" spans="1:6" x14ac:dyDescent="0.25">
      <c r="A235" s="74" t="s">
        <v>1772</v>
      </c>
      <c r="B235" s="77" t="s">
        <v>93</v>
      </c>
      <c r="C235" s="78" t="s">
        <v>386</v>
      </c>
      <c r="D235" s="78" t="s">
        <v>29</v>
      </c>
      <c r="E235" s="77" t="s">
        <v>116</v>
      </c>
      <c r="F235" s="79">
        <v>13320000</v>
      </c>
    </row>
    <row r="236" spans="1:6" x14ac:dyDescent="0.25">
      <c r="A236" s="74" t="s">
        <v>400</v>
      </c>
      <c r="B236" s="77" t="s">
        <v>93</v>
      </c>
      <c r="C236" s="78" t="s">
        <v>386</v>
      </c>
      <c r="D236" s="78" t="s">
        <v>108</v>
      </c>
      <c r="E236" s="77" t="s">
        <v>122</v>
      </c>
      <c r="F236" s="79">
        <v>21800000</v>
      </c>
    </row>
    <row r="237" spans="1:6" x14ac:dyDescent="0.25">
      <c r="A237" s="74" t="s">
        <v>401</v>
      </c>
      <c r="B237" s="77" t="s">
        <v>93</v>
      </c>
      <c r="C237" s="78" t="s">
        <v>386</v>
      </c>
      <c r="D237" s="78" t="s">
        <v>11</v>
      </c>
      <c r="E237" s="77" t="s">
        <v>122</v>
      </c>
      <c r="F237" s="79">
        <v>27560000</v>
      </c>
    </row>
    <row r="238" spans="1:6" x14ac:dyDescent="0.25">
      <c r="A238" s="74" t="s">
        <v>2934</v>
      </c>
      <c r="B238" s="77" t="s">
        <v>93</v>
      </c>
      <c r="C238" s="78" t="s">
        <v>386</v>
      </c>
      <c r="D238" s="78" t="s">
        <v>12</v>
      </c>
      <c r="E238" s="77" t="s">
        <v>122</v>
      </c>
      <c r="F238" s="79">
        <v>13610000</v>
      </c>
    </row>
    <row r="239" spans="1:6" x14ac:dyDescent="0.25">
      <c r="A239" s="74" t="s">
        <v>2872</v>
      </c>
      <c r="B239" s="77" t="s">
        <v>93</v>
      </c>
      <c r="C239" s="78" t="s">
        <v>386</v>
      </c>
      <c r="D239" s="78" t="s">
        <v>13</v>
      </c>
      <c r="E239" s="77" t="s">
        <v>122</v>
      </c>
      <c r="F239" s="79">
        <v>20930000</v>
      </c>
    </row>
    <row r="240" spans="1:6" x14ac:dyDescent="0.25">
      <c r="A240" s="74" t="s">
        <v>403</v>
      </c>
      <c r="B240" s="77" t="s">
        <v>93</v>
      </c>
      <c r="C240" s="78" t="s">
        <v>386</v>
      </c>
      <c r="D240" s="78" t="s">
        <v>18</v>
      </c>
      <c r="E240" s="77" t="s">
        <v>122</v>
      </c>
      <c r="F240" s="79">
        <v>19300000</v>
      </c>
    </row>
    <row r="241" spans="1:6" x14ac:dyDescent="0.25">
      <c r="A241" s="74" t="s">
        <v>1686</v>
      </c>
      <c r="B241" s="77" t="s">
        <v>93</v>
      </c>
      <c r="C241" s="78" t="s">
        <v>386</v>
      </c>
      <c r="D241" s="78" t="s">
        <v>133</v>
      </c>
      <c r="E241" s="77" t="s">
        <v>122</v>
      </c>
      <c r="F241" s="79">
        <v>12550000</v>
      </c>
    </row>
    <row r="242" spans="1:6" x14ac:dyDescent="0.25">
      <c r="A242" s="74" t="s">
        <v>405</v>
      </c>
      <c r="B242" s="77" t="s">
        <v>93</v>
      </c>
      <c r="C242" s="78" t="s">
        <v>386</v>
      </c>
      <c r="D242" s="78" t="s">
        <v>23</v>
      </c>
      <c r="E242" s="77" t="s">
        <v>122</v>
      </c>
      <c r="F242" s="79">
        <v>24370000</v>
      </c>
    </row>
    <row r="243" spans="1:6" x14ac:dyDescent="0.25">
      <c r="A243" s="74" t="s">
        <v>404</v>
      </c>
      <c r="B243" s="77" t="s">
        <v>93</v>
      </c>
      <c r="C243" s="78" t="s">
        <v>386</v>
      </c>
      <c r="D243" s="78" t="s">
        <v>23</v>
      </c>
      <c r="E243" s="77" t="s">
        <v>129</v>
      </c>
      <c r="F243" s="79">
        <v>16000000</v>
      </c>
    </row>
    <row r="244" spans="1:6" x14ac:dyDescent="0.25">
      <c r="A244" s="74" t="s">
        <v>406</v>
      </c>
      <c r="B244" s="77" t="s">
        <v>93</v>
      </c>
      <c r="C244" s="78" t="s">
        <v>386</v>
      </c>
      <c r="D244" s="78" t="s">
        <v>133</v>
      </c>
      <c r="E244" s="77" t="s">
        <v>131</v>
      </c>
      <c r="F244" s="79">
        <v>21540000</v>
      </c>
    </row>
    <row r="245" spans="1:6" x14ac:dyDescent="0.25">
      <c r="A245" s="74" t="s">
        <v>344</v>
      </c>
      <c r="B245" s="77" t="s">
        <v>93</v>
      </c>
      <c r="C245" s="78" t="s">
        <v>386</v>
      </c>
      <c r="D245" s="78" t="s">
        <v>196</v>
      </c>
      <c r="E245" s="77" t="s">
        <v>131</v>
      </c>
      <c r="F245" s="79">
        <v>30080000</v>
      </c>
    </row>
    <row r="246" spans="1:6" x14ac:dyDescent="0.25">
      <c r="A246" s="74" t="s">
        <v>410</v>
      </c>
      <c r="B246" s="77" t="s">
        <v>93</v>
      </c>
      <c r="C246" s="78" t="s">
        <v>411</v>
      </c>
      <c r="D246" s="78" t="s">
        <v>10</v>
      </c>
      <c r="E246" s="77" t="s">
        <v>96</v>
      </c>
      <c r="F246" s="79">
        <v>24870000</v>
      </c>
    </row>
    <row r="247" spans="1:6" x14ac:dyDescent="0.25">
      <c r="A247" s="74" t="s">
        <v>433</v>
      </c>
      <c r="B247" s="77" t="s">
        <v>93</v>
      </c>
      <c r="C247" s="78" t="s">
        <v>411</v>
      </c>
      <c r="D247" s="78" t="s">
        <v>367</v>
      </c>
      <c r="E247" s="77" t="s">
        <v>96</v>
      </c>
      <c r="F247" s="79">
        <v>20680000</v>
      </c>
    </row>
    <row r="248" spans="1:6" x14ac:dyDescent="0.25">
      <c r="A248" s="74" t="s">
        <v>412</v>
      </c>
      <c r="B248" s="77" t="s">
        <v>93</v>
      </c>
      <c r="C248" s="78" t="s">
        <v>411</v>
      </c>
      <c r="D248" s="78" t="s">
        <v>13</v>
      </c>
      <c r="E248" s="77" t="s">
        <v>96</v>
      </c>
      <c r="F248" s="79">
        <v>9590000</v>
      </c>
    </row>
    <row r="249" spans="1:6" x14ac:dyDescent="0.25">
      <c r="A249" s="74" t="s">
        <v>413</v>
      </c>
      <c r="B249" s="77" t="s">
        <v>93</v>
      </c>
      <c r="C249" s="78" t="s">
        <v>411</v>
      </c>
      <c r="D249" s="78" t="s">
        <v>23</v>
      </c>
      <c r="E249" s="77" t="s">
        <v>96</v>
      </c>
      <c r="F249" s="79">
        <v>8880000</v>
      </c>
    </row>
    <row r="250" spans="1:6" x14ac:dyDescent="0.25">
      <c r="A250" s="74" t="s">
        <v>414</v>
      </c>
      <c r="B250" s="77" t="s">
        <v>93</v>
      </c>
      <c r="C250" s="78" t="s">
        <v>411</v>
      </c>
      <c r="D250" s="78" t="s">
        <v>23</v>
      </c>
      <c r="E250" s="77" t="s">
        <v>96</v>
      </c>
      <c r="F250" s="79">
        <v>11480000</v>
      </c>
    </row>
    <row r="251" spans="1:6" x14ac:dyDescent="0.25">
      <c r="A251" s="74" t="s">
        <v>415</v>
      </c>
      <c r="B251" s="77" t="s">
        <v>93</v>
      </c>
      <c r="C251" s="78" t="s">
        <v>411</v>
      </c>
      <c r="D251" s="78" t="s">
        <v>23</v>
      </c>
      <c r="E251" s="77" t="s">
        <v>96</v>
      </c>
      <c r="F251" s="79">
        <v>16180000</v>
      </c>
    </row>
    <row r="252" spans="1:6" x14ac:dyDescent="0.25">
      <c r="A252" s="74" t="s">
        <v>416</v>
      </c>
      <c r="B252" s="77" t="s">
        <v>93</v>
      </c>
      <c r="C252" s="78" t="s">
        <v>411</v>
      </c>
      <c r="D252" s="78" t="s">
        <v>23</v>
      </c>
      <c r="E252" s="77" t="s">
        <v>96</v>
      </c>
      <c r="F252" s="79">
        <v>15200000</v>
      </c>
    </row>
    <row r="253" spans="1:6" x14ac:dyDescent="0.25">
      <c r="A253" s="74" t="s">
        <v>2935</v>
      </c>
      <c r="B253" s="77" t="s">
        <v>93</v>
      </c>
      <c r="C253" s="78" t="s">
        <v>411</v>
      </c>
      <c r="D253" s="78" t="s">
        <v>23</v>
      </c>
      <c r="E253" s="77" t="s">
        <v>96</v>
      </c>
      <c r="F253" s="79">
        <v>21290000</v>
      </c>
    </row>
    <row r="254" spans="1:6" x14ac:dyDescent="0.25">
      <c r="A254" s="74" t="s">
        <v>417</v>
      </c>
      <c r="B254" s="77" t="s">
        <v>93</v>
      </c>
      <c r="C254" s="78" t="s">
        <v>411</v>
      </c>
      <c r="D254" s="78" t="s">
        <v>23</v>
      </c>
      <c r="E254" s="77" t="s">
        <v>96</v>
      </c>
      <c r="F254" s="79">
        <v>13180000</v>
      </c>
    </row>
    <row r="255" spans="1:6" x14ac:dyDescent="0.25">
      <c r="A255" s="74" t="s">
        <v>418</v>
      </c>
      <c r="B255" s="77" t="s">
        <v>93</v>
      </c>
      <c r="C255" s="78" t="s">
        <v>411</v>
      </c>
      <c r="D255" s="78" t="s">
        <v>23</v>
      </c>
      <c r="E255" s="77" t="s">
        <v>96</v>
      </c>
      <c r="F255" s="79">
        <v>23280000</v>
      </c>
    </row>
    <row r="256" spans="1:6" x14ac:dyDescent="0.25">
      <c r="A256" s="74" t="s">
        <v>434</v>
      </c>
      <c r="B256" s="77" t="s">
        <v>93</v>
      </c>
      <c r="C256" s="78" t="s">
        <v>411</v>
      </c>
      <c r="D256" s="78" t="s">
        <v>108</v>
      </c>
      <c r="E256" s="77" t="s">
        <v>109</v>
      </c>
      <c r="F256" s="79">
        <v>26300000</v>
      </c>
    </row>
    <row r="257" spans="1:6" x14ac:dyDescent="0.25">
      <c r="A257" s="74" t="s">
        <v>1225</v>
      </c>
      <c r="B257" s="77" t="s">
        <v>93</v>
      </c>
      <c r="C257" s="78" t="s">
        <v>411</v>
      </c>
      <c r="D257" s="78" t="s">
        <v>13</v>
      </c>
      <c r="E257" s="77" t="s">
        <v>109</v>
      </c>
      <c r="F257" s="79">
        <v>13150000</v>
      </c>
    </row>
    <row r="258" spans="1:6" x14ac:dyDescent="0.25">
      <c r="A258" s="74" t="s">
        <v>421</v>
      </c>
      <c r="B258" s="77" t="s">
        <v>93</v>
      </c>
      <c r="C258" s="78" t="s">
        <v>411</v>
      </c>
      <c r="D258" s="78" t="s">
        <v>27</v>
      </c>
      <c r="E258" s="77" t="s">
        <v>109</v>
      </c>
      <c r="F258" s="79">
        <v>22880000</v>
      </c>
    </row>
    <row r="259" spans="1:6" x14ac:dyDescent="0.25">
      <c r="A259" s="74" t="s">
        <v>253</v>
      </c>
      <c r="B259" s="77" t="s">
        <v>93</v>
      </c>
      <c r="C259" s="78" t="s">
        <v>411</v>
      </c>
      <c r="D259" s="78" t="s">
        <v>27</v>
      </c>
      <c r="E259" s="77" t="s">
        <v>109</v>
      </c>
      <c r="F259" s="79">
        <v>18630000</v>
      </c>
    </row>
    <row r="260" spans="1:6" x14ac:dyDescent="0.25">
      <c r="A260" s="74" t="s">
        <v>422</v>
      </c>
      <c r="B260" s="77" t="s">
        <v>93</v>
      </c>
      <c r="C260" s="78" t="s">
        <v>411</v>
      </c>
      <c r="D260" s="78" t="s">
        <v>423</v>
      </c>
      <c r="E260" s="77" t="s">
        <v>153</v>
      </c>
      <c r="F260" s="79">
        <v>26070000</v>
      </c>
    </row>
    <row r="261" spans="1:6" x14ac:dyDescent="0.25">
      <c r="A261" s="74" t="s">
        <v>426</v>
      </c>
      <c r="B261" s="77" t="s">
        <v>93</v>
      </c>
      <c r="C261" s="78" t="s">
        <v>411</v>
      </c>
      <c r="D261" s="78" t="s">
        <v>21</v>
      </c>
      <c r="E261" s="77" t="s">
        <v>116</v>
      </c>
      <c r="F261" s="79">
        <v>11470000</v>
      </c>
    </row>
    <row r="262" spans="1:6" x14ac:dyDescent="0.25">
      <c r="A262" s="74" t="s">
        <v>2936</v>
      </c>
      <c r="B262" s="77" t="s">
        <v>93</v>
      </c>
      <c r="C262" s="78" t="s">
        <v>411</v>
      </c>
      <c r="D262" s="78" t="s">
        <v>23</v>
      </c>
      <c r="E262" s="77" t="s">
        <v>116</v>
      </c>
      <c r="F262" s="79">
        <v>3970000</v>
      </c>
    </row>
    <row r="263" spans="1:6" x14ac:dyDescent="0.25">
      <c r="A263" s="74" t="s">
        <v>420</v>
      </c>
      <c r="B263" s="77" t="s">
        <v>93</v>
      </c>
      <c r="C263" s="78" t="s">
        <v>411</v>
      </c>
      <c r="D263" s="78" t="s">
        <v>10</v>
      </c>
      <c r="E263" s="77" t="s">
        <v>122</v>
      </c>
      <c r="F263" s="79">
        <v>23400000</v>
      </c>
    </row>
    <row r="264" spans="1:6" x14ac:dyDescent="0.25">
      <c r="A264" s="74" t="s">
        <v>427</v>
      </c>
      <c r="B264" s="77" t="s">
        <v>93</v>
      </c>
      <c r="C264" s="78" t="s">
        <v>411</v>
      </c>
      <c r="D264" s="78" t="s">
        <v>423</v>
      </c>
      <c r="E264" s="77" t="s">
        <v>122</v>
      </c>
      <c r="F264" s="79">
        <v>27490000</v>
      </c>
    </row>
    <row r="265" spans="1:6" x14ac:dyDescent="0.25">
      <c r="A265" s="74" t="s">
        <v>429</v>
      </c>
      <c r="B265" s="77" t="s">
        <v>93</v>
      </c>
      <c r="C265" s="78" t="s">
        <v>411</v>
      </c>
      <c r="D265" s="78" t="s">
        <v>84</v>
      </c>
      <c r="E265" s="77" t="s">
        <v>122</v>
      </c>
      <c r="F265" s="79">
        <v>21360000</v>
      </c>
    </row>
    <row r="266" spans="1:6" x14ac:dyDescent="0.25">
      <c r="A266" s="74" t="s">
        <v>2937</v>
      </c>
      <c r="B266" s="77" t="s">
        <v>93</v>
      </c>
      <c r="C266" s="78" t="s">
        <v>411</v>
      </c>
      <c r="D266" s="78" t="s">
        <v>23</v>
      </c>
      <c r="E266" s="77" t="s">
        <v>122</v>
      </c>
      <c r="F266" s="79">
        <v>26870000</v>
      </c>
    </row>
    <row r="267" spans="1:6" x14ac:dyDescent="0.25">
      <c r="A267" s="74" t="s">
        <v>431</v>
      </c>
      <c r="B267" s="77" t="s">
        <v>93</v>
      </c>
      <c r="C267" s="78" t="s">
        <v>411</v>
      </c>
      <c r="D267" s="78" t="s">
        <v>230</v>
      </c>
      <c r="E267" s="77" t="s">
        <v>122</v>
      </c>
      <c r="F267" s="79">
        <v>23500000</v>
      </c>
    </row>
    <row r="268" spans="1:6" x14ac:dyDescent="0.25">
      <c r="A268" s="74" t="s">
        <v>432</v>
      </c>
      <c r="B268" s="77" t="s">
        <v>93</v>
      </c>
      <c r="C268" s="78" t="s">
        <v>411</v>
      </c>
      <c r="D268" s="78" t="s">
        <v>120</v>
      </c>
      <c r="E268" s="77" t="s">
        <v>122</v>
      </c>
      <c r="F268" s="79">
        <v>9510000</v>
      </c>
    </row>
    <row r="269" spans="1:6" x14ac:dyDescent="0.25">
      <c r="A269" s="74" t="s">
        <v>430</v>
      </c>
      <c r="B269" s="77" t="s">
        <v>93</v>
      </c>
      <c r="C269" s="78" t="s">
        <v>411</v>
      </c>
      <c r="D269" s="78" t="s">
        <v>23</v>
      </c>
      <c r="E269" s="77" t="s">
        <v>131</v>
      </c>
      <c r="F269" s="79">
        <v>30890000</v>
      </c>
    </row>
    <row r="270" spans="1:6" x14ac:dyDescent="0.25">
      <c r="A270" s="74" t="s">
        <v>813</v>
      </c>
      <c r="B270" s="77" t="s">
        <v>93</v>
      </c>
      <c r="C270" s="78" t="s">
        <v>437</v>
      </c>
      <c r="D270" s="78" t="s">
        <v>13</v>
      </c>
      <c r="E270" s="77" t="s">
        <v>96</v>
      </c>
      <c r="F270" s="79">
        <v>10370000</v>
      </c>
    </row>
    <row r="271" spans="1:6" x14ac:dyDescent="0.25">
      <c r="A271" s="74" t="s">
        <v>436</v>
      </c>
      <c r="B271" s="77" t="s">
        <v>93</v>
      </c>
      <c r="C271" s="78" t="s">
        <v>437</v>
      </c>
      <c r="D271" s="78" t="s">
        <v>17</v>
      </c>
      <c r="E271" s="77" t="s">
        <v>96</v>
      </c>
      <c r="F271" s="79">
        <v>14380000</v>
      </c>
    </row>
    <row r="272" spans="1:6" x14ac:dyDescent="0.25">
      <c r="A272" s="74" t="s">
        <v>438</v>
      </c>
      <c r="B272" s="77" t="s">
        <v>93</v>
      </c>
      <c r="C272" s="78" t="s">
        <v>437</v>
      </c>
      <c r="D272" s="78" t="s">
        <v>18</v>
      </c>
      <c r="E272" s="77" t="s">
        <v>96</v>
      </c>
      <c r="F272" s="79">
        <v>27320000</v>
      </c>
    </row>
    <row r="273" spans="1:6" x14ac:dyDescent="0.25">
      <c r="A273" s="74" t="s">
        <v>439</v>
      </c>
      <c r="B273" s="77" t="s">
        <v>93</v>
      </c>
      <c r="C273" s="78" t="s">
        <v>437</v>
      </c>
      <c r="D273" s="78" t="s">
        <v>190</v>
      </c>
      <c r="E273" s="77" t="s">
        <v>96</v>
      </c>
      <c r="F273" s="79">
        <v>19610000</v>
      </c>
    </row>
    <row r="274" spans="1:6" x14ac:dyDescent="0.25">
      <c r="A274" s="74" t="s">
        <v>2938</v>
      </c>
      <c r="B274" s="77" t="s">
        <v>93</v>
      </c>
      <c r="C274" s="78" t="s">
        <v>437</v>
      </c>
      <c r="D274" s="78" t="s">
        <v>423</v>
      </c>
      <c r="E274" s="77" t="s">
        <v>96</v>
      </c>
      <c r="F274" s="79">
        <v>21540000</v>
      </c>
    </row>
    <row r="275" spans="1:6" x14ac:dyDescent="0.25">
      <c r="A275" s="74" t="s">
        <v>442</v>
      </c>
      <c r="B275" s="77" t="s">
        <v>93</v>
      </c>
      <c r="C275" s="78" t="s">
        <v>437</v>
      </c>
      <c r="D275" s="78" t="s">
        <v>23</v>
      </c>
      <c r="E275" s="77" t="s">
        <v>96</v>
      </c>
      <c r="F275" s="79">
        <v>21500000</v>
      </c>
    </row>
    <row r="276" spans="1:6" x14ac:dyDescent="0.25">
      <c r="A276" s="74" t="s">
        <v>443</v>
      </c>
      <c r="B276" s="77" t="s">
        <v>93</v>
      </c>
      <c r="C276" s="78" t="s">
        <v>437</v>
      </c>
      <c r="D276" s="78" t="s">
        <v>23</v>
      </c>
      <c r="E276" s="77" t="s">
        <v>96</v>
      </c>
      <c r="F276" s="79">
        <v>25330000</v>
      </c>
    </row>
    <row r="277" spans="1:6" x14ac:dyDescent="0.25">
      <c r="A277" s="74" t="s">
        <v>1798</v>
      </c>
      <c r="B277" s="77" t="s">
        <v>93</v>
      </c>
      <c r="C277" s="78" t="s">
        <v>437</v>
      </c>
      <c r="D277" s="78" t="s">
        <v>27</v>
      </c>
      <c r="E277" s="77" t="s">
        <v>96</v>
      </c>
      <c r="F277" s="79">
        <v>25870000</v>
      </c>
    </row>
    <row r="278" spans="1:6" x14ac:dyDescent="0.25">
      <c r="A278" s="74" t="s">
        <v>444</v>
      </c>
      <c r="B278" s="77" t="s">
        <v>93</v>
      </c>
      <c r="C278" s="78" t="s">
        <v>437</v>
      </c>
      <c r="D278" s="78" t="s">
        <v>114</v>
      </c>
      <c r="E278" s="77" t="s">
        <v>96</v>
      </c>
      <c r="F278" s="79">
        <v>11620000</v>
      </c>
    </row>
    <row r="279" spans="1:6" x14ac:dyDescent="0.25">
      <c r="A279" s="74" t="s">
        <v>445</v>
      </c>
      <c r="B279" s="77" t="s">
        <v>93</v>
      </c>
      <c r="C279" s="78" t="s">
        <v>437</v>
      </c>
      <c r="D279" s="78" t="s">
        <v>86</v>
      </c>
      <c r="E279" s="77" t="s">
        <v>96</v>
      </c>
      <c r="F279" s="79">
        <v>21220000</v>
      </c>
    </row>
    <row r="280" spans="1:6" x14ac:dyDescent="0.25">
      <c r="A280" s="74" t="s">
        <v>457</v>
      </c>
      <c r="B280" s="77" t="s">
        <v>93</v>
      </c>
      <c r="C280" s="78" t="s">
        <v>437</v>
      </c>
      <c r="D280" s="78" t="s">
        <v>23</v>
      </c>
      <c r="E280" s="77" t="s">
        <v>148</v>
      </c>
      <c r="F280" s="79">
        <v>29350000</v>
      </c>
    </row>
    <row r="281" spans="1:6" x14ac:dyDescent="0.25">
      <c r="A281" s="74" t="s">
        <v>447</v>
      </c>
      <c r="B281" s="77" t="s">
        <v>93</v>
      </c>
      <c r="C281" s="78" t="s">
        <v>437</v>
      </c>
      <c r="D281" s="78" t="s">
        <v>23</v>
      </c>
      <c r="E281" s="77" t="s">
        <v>109</v>
      </c>
      <c r="F281" s="79">
        <v>27430000</v>
      </c>
    </row>
    <row r="282" spans="1:6" x14ac:dyDescent="0.25">
      <c r="A282" s="74" t="s">
        <v>459</v>
      </c>
      <c r="B282" s="77" t="s">
        <v>93</v>
      </c>
      <c r="C282" s="78" t="s">
        <v>437</v>
      </c>
      <c r="D282" s="78" t="s">
        <v>23</v>
      </c>
      <c r="E282" s="77" t="s">
        <v>109</v>
      </c>
      <c r="F282" s="79">
        <v>32680000</v>
      </c>
    </row>
    <row r="283" spans="1:6" x14ac:dyDescent="0.25">
      <c r="A283" s="74" t="s">
        <v>1003</v>
      </c>
      <c r="B283" s="77" t="s">
        <v>93</v>
      </c>
      <c r="C283" s="78" t="s">
        <v>437</v>
      </c>
      <c r="D283" s="78" t="s">
        <v>25</v>
      </c>
      <c r="E283" s="77" t="s">
        <v>109</v>
      </c>
      <c r="F283" s="79">
        <v>1580000</v>
      </c>
    </row>
    <row r="284" spans="1:6" x14ac:dyDescent="0.25">
      <c r="A284" s="74" t="s">
        <v>448</v>
      </c>
      <c r="B284" s="77" t="s">
        <v>93</v>
      </c>
      <c r="C284" s="78" t="s">
        <v>437</v>
      </c>
      <c r="D284" s="78" t="s">
        <v>219</v>
      </c>
      <c r="E284" s="77" t="s">
        <v>109</v>
      </c>
      <c r="F284" s="79">
        <v>37280000</v>
      </c>
    </row>
    <row r="285" spans="1:6" x14ac:dyDescent="0.25">
      <c r="A285" s="74" t="s">
        <v>460</v>
      </c>
      <c r="B285" s="77" t="s">
        <v>93</v>
      </c>
      <c r="C285" s="78" t="s">
        <v>437</v>
      </c>
      <c r="D285" s="78" t="s">
        <v>23</v>
      </c>
      <c r="E285" s="77" t="s">
        <v>153</v>
      </c>
      <c r="F285" s="79">
        <v>38050000</v>
      </c>
    </row>
    <row r="286" spans="1:6" x14ac:dyDescent="0.25">
      <c r="A286" s="74" t="s">
        <v>449</v>
      </c>
      <c r="B286" s="77" t="s">
        <v>93</v>
      </c>
      <c r="C286" s="78" t="s">
        <v>437</v>
      </c>
      <c r="D286" s="78" t="s">
        <v>20</v>
      </c>
      <c r="E286" s="77" t="s">
        <v>116</v>
      </c>
      <c r="F286" s="79">
        <v>17000000</v>
      </c>
    </row>
    <row r="287" spans="1:6" x14ac:dyDescent="0.25">
      <c r="A287" s="74" t="s">
        <v>2939</v>
      </c>
      <c r="B287" s="77" t="s">
        <v>93</v>
      </c>
      <c r="C287" s="78" t="s">
        <v>437</v>
      </c>
      <c r="D287" s="78" t="s">
        <v>677</v>
      </c>
      <c r="E287" s="77" t="s">
        <v>122</v>
      </c>
      <c r="F287" s="79">
        <v>21980000</v>
      </c>
    </row>
    <row r="288" spans="1:6" x14ac:dyDescent="0.25">
      <c r="A288" s="74" t="s">
        <v>450</v>
      </c>
      <c r="B288" s="77" t="s">
        <v>93</v>
      </c>
      <c r="C288" s="78" t="s">
        <v>437</v>
      </c>
      <c r="D288" s="78" t="s">
        <v>367</v>
      </c>
      <c r="E288" s="77" t="s">
        <v>122</v>
      </c>
      <c r="F288" s="79">
        <v>10920000</v>
      </c>
    </row>
    <row r="289" spans="1:6" x14ac:dyDescent="0.25">
      <c r="A289" s="74" t="s">
        <v>2940</v>
      </c>
      <c r="B289" s="77" t="s">
        <v>93</v>
      </c>
      <c r="C289" s="78" t="s">
        <v>437</v>
      </c>
      <c r="D289" s="78" t="s">
        <v>18</v>
      </c>
      <c r="E289" s="77" t="s">
        <v>122</v>
      </c>
      <c r="F289" s="79">
        <v>17530000</v>
      </c>
    </row>
    <row r="290" spans="1:6" x14ac:dyDescent="0.25">
      <c r="A290" s="74" t="s">
        <v>452</v>
      </c>
      <c r="B290" s="77" t="s">
        <v>93</v>
      </c>
      <c r="C290" s="78" t="s">
        <v>437</v>
      </c>
      <c r="D290" s="78" t="s">
        <v>23</v>
      </c>
      <c r="E290" s="77" t="s">
        <v>122</v>
      </c>
      <c r="F290" s="79">
        <v>15990000</v>
      </c>
    </row>
    <row r="291" spans="1:6" x14ac:dyDescent="0.25">
      <c r="A291" s="74" t="s">
        <v>455</v>
      </c>
      <c r="B291" s="77" t="s">
        <v>93</v>
      </c>
      <c r="C291" s="78" t="s">
        <v>437</v>
      </c>
      <c r="D291" s="78" t="s">
        <v>27</v>
      </c>
      <c r="E291" s="77" t="s">
        <v>122</v>
      </c>
      <c r="F291" s="79">
        <v>29510000</v>
      </c>
    </row>
    <row r="292" spans="1:6" x14ac:dyDescent="0.25">
      <c r="A292" s="74" t="s">
        <v>454</v>
      </c>
      <c r="B292" s="77" t="s">
        <v>93</v>
      </c>
      <c r="C292" s="78" t="s">
        <v>437</v>
      </c>
      <c r="D292" s="78" t="s">
        <v>219</v>
      </c>
      <c r="E292" s="77" t="s">
        <v>129</v>
      </c>
      <c r="F292" s="79">
        <v>32300000</v>
      </c>
    </row>
    <row r="293" spans="1:6" x14ac:dyDescent="0.25">
      <c r="A293" s="74" t="s">
        <v>458</v>
      </c>
      <c r="B293" s="77" t="s">
        <v>93</v>
      </c>
      <c r="C293" s="78" t="s">
        <v>437</v>
      </c>
      <c r="D293" s="78" t="s">
        <v>21</v>
      </c>
      <c r="E293" s="77" t="s">
        <v>131</v>
      </c>
      <c r="F293" s="79">
        <v>36830000</v>
      </c>
    </row>
    <row r="294" spans="1:6" x14ac:dyDescent="0.25">
      <c r="A294" s="74" t="s">
        <v>453</v>
      </c>
      <c r="B294" s="77" t="s">
        <v>93</v>
      </c>
      <c r="C294" s="78" t="s">
        <v>437</v>
      </c>
      <c r="D294" s="78" t="s">
        <v>23</v>
      </c>
      <c r="E294" s="77" t="s">
        <v>131</v>
      </c>
      <c r="F294" s="79">
        <v>31290000</v>
      </c>
    </row>
    <row r="295" spans="1:6" x14ac:dyDescent="0.25">
      <c r="A295" s="74" t="s">
        <v>456</v>
      </c>
      <c r="B295" s="77" t="s">
        <v>93</v>
      </c>
      <c r="C295" s="78" t="s">
        <v>437</v>
      </c>
      <c r="D295" s="78" t="s">
        <v>27</v>
      </c>
      <c r="E295" s="77" t="s">
        <v>131</v>
      </c>
      <c r="F295" s="79">
        <v>26170000</v>
      </c>
    </row>
    <row r="296" spans="1:6" x14ac:dyDescent="0.25">
      <c r="A296" s="74" t="s">
        <v>1978</v>
      </c>
      <c r="B296" s="77" t="s">
        <v>93</v>
      </c>
      <c r="C296" s="78" t="s">
        <v>437</v>
      </c>
      <c r="D296" s="78" t="s">
        <v>86</v>
      </c>
      <c r="E296" s="77" t="s">
        <v>131</v>
      </c>
      <c r="F296" s="79">
        <v>20980000</v>
      </c>
    </row>
    <row r="297" spans="1:6" x14ac:dyDescent="0.25">
      <c r="A297" s="74" t="s">
        <v>463</v>
      </c>
      <c r="B297" s="77" t="s">
        <v>93</v>
      </c>
      <c r="C297" s="78" t="s">
        <v>462</v>
      </c>
      <c r="D297" s="78" t="s">
        <v>12</v>
      </c>
      <c r="E297" s="77" t="s">
        <v>96</v>
      </c>
      <c r="F297" s="79">
        <v>13730000</v>
      </c>
    </row>
    <row r="298" spans="1:6" x14ac:dyDescent="0.25">
      <c r="A298" s="74" t="s">
        <v>524</v>
      </c>
      <c r="B298" s="77" t="s">
        <v>93</v>
      </c>
      <c r="C298" s="78" t="s">
        <v>462</v>
      </c>
      <c r="D298" s="78" t="s">
        <v>190</v>
      </c>
      <c r="E298" s="77" t="s">
        <v>96</v>
      </c>
      <c r="F298" s="79">
        <v>22930000</v>
      </c>
    </row>
    <row r="299" spans="1:6" x14ac:dyDescent="0.25">
      <c r="A299" s="74" t="s">
        <v>465</v>
      </c>
      <c r="B299" s="77" t="s">
        <v>93</v>
      </c>
      <c r="C299" s="78" t="s">
        <v>462</v>
      </c>
      <c r="D299" s="78" t="s">
        <v>99</v>
      </c>
      <c r="E299" s="77" t="s">
        <v>96</v>
      </c>
      <c r="F299" s="79">
        <v>18870000</v>
      </c>
    </row>
    <row r="300" spans="1:6" x14ac:dyDescent="0.25">
      <c r="A300" s="74" t="s">
        <v>466</v>
      </c>
      <c r="B300" s="77" t="s">
        <v>93</v>
      </c>
      <c r="C300" s="78" t="s">
        <v>462</v>
      </c>
      <c r="D300" s="78" t="s">
        <v>21</v>
      </c>
      <c r="E300" s="77" t="s">
        <v>96</v>
      </c>
      <c r="F300" s="79">
        <v>22160000</v>
      </c>
    </row>
    <row r="301" spans="1:6" x14ac:dyDescent="0.25">
      <c r="A301" s="74" t="s">
        <v>469</v>
      </c>
      <c r="B301" s="77" t="s">
        <v>93</v>
      </c>
      <c r="C301" s="78" t="s">
        <v>462</v>
      </c>
      <c r="D301" s="78" t="s">
        <v>23</v>
      </c>
      <c r="E301" s="77" t="s">
        <v>96</v>
      </c>
      <c r="F301" s="79">
        <v>16010000</v>
      </c>
    </row>
    <row r="302" spans="1:6" x14ac:dyDescent="0.25">
      <c r="A302" s="74" t="s">
        <v>475</v>
      </c>
      <c r="B302" s="77" t="s">
        <v>93</v>
      </c>
      <c r="C302" s="78" t="s">
        <v>462</v>
      </c>
      <c r="D302" s="78" t="s">
        <v>24</v>
      </c>
      <c r="E302" s="77" t="s">
        <v>96</v>
      </c>
      <c r="F302" s="79">
        <v>15440000</v>
      </c>
    </row>
    <row r="303" spans="1:6" x14ac:dyDescent="0.25">
      <c r="A303" s="74" t="s">
        <v>470</v>
      </c>
      <c r="B303" s="77" t="s">
        <v>93</v>
      </c>
      <c r="C303" s="78" t="s">
        <v>462</v>
      </c>
      <c r="D303" s="78" t="s">
        <v>252</v>
      </c>
      <c r="E303" s="77" t="s">
        <v>96</v>
      </c>
      <c r="F303" s="79">
        <v>10970000</v>
      </c>
    </row>
    <row r="304" spans="1:6" x14ac:dyDescent="0.25">
      <c r="A304" s="74" t="s">
        <v>471</v>
      </c>
      <c r="B304" s="77" t="s">
        <v>93</v>
      </c>
      <c r="C304" s="78" t="s">
        <v>462</v>
      </c>
      <c r="D304" s="78" t="s">
        <v>120</v>
      </c>
      <c r="E304" s="77" t="s">
        <v>96</v>
      </c>
      <c r="F304" s="79">
        <v>32440000</v>
      </c>
    </row>
    <row r="305" spans="1:6" x14ac:dyDescent="0.25">
      <c r="A305" s="74" t="s">
        <v>472</v>
      </c>
      <c r="B305" s="77" t="s">
        <v>93</v>
      </c>
      <c r="C305" s="78" t="s">
        <v>462</v>
      </c>
      <c r="D305" s="78" t="s">
        <v>29</v>
      </c>
      <c r="E305" s="77" t="s">
        <v>96</v>
      </c>
      <c r="F305" s="79">
        <v>6550000</v>
      </c>
    </row>
    <row r="306" spans="1:6" x14ac:dyDescent="0.25">
      <c r="A306" s="74" t="s">
        <v>474</v>
      </c>
      <c r="B306" s="77" t="s">
        <v>93</v>
      </c>
      <c r="C306" s="78" t="s">
        <v>462</v>
      </c>
      <c r="D306" s="78" t="s">
        <v>84</v>
      </c>
      <c r="E306" s="77" t="s">
        <v>213</v>
      </c>
      <c r="F306" s="79">
        <v>24690000</v>
      </c>
    </row>
    <row r="307" spans="1:6" x14ac:dyDescent="0.25">
      <c r="A307" s="74" t="s">
        <v>2941</v>
      </c>
      <c r="B307" s="77" t="s">
        <v>93</v>
      </c>
      <c r="C307" s="78" t="s">
        <v>462</v>
      </c>
      <c r="D307" s="78" t="s">
        <v>23</v>
      </c>
      <c r="E307" s="77" t="s">
        <v>213</v>
      </c>
      <c r="F307" s="79">
        <v>14050000</v>
      </c>
    </row>
    <row r="308" spans="1:6" x14ac:dyDescent="0.25">
      <c r="A308" s="74" t="s">
        <v>341</v>
      </c>
      <c r="B308" s="77" t="s">
        <v>93</v>
      </c>
      <c r="C308" s="78" t="s">
        <v>462</v>
      </c>
      <c r="D308" s="78" t="s">
        <v>23</v>
      </c>
      <c r="E308" s="77" t="s">
        <v>109</v>
      </c>
      <c r="F308" s="79">
        <v>22370000</v>
      </c>
    </row>
    <row r="309" spans="1:6" x14ac:dyDescent="0.25">
      <c r="A309" s="74" t="s">
        <v>477</v>
      </c>
      <c r="B309" s="77" t="s">
        <v>93</v>
      </c>
      <c r="C309" s="78" t="s">
        <v>462</v>
      </c>
      <c r="D309" s="78" t="s">
        <v>23</v>
      </c>
      <c r="E309" s="77" t="s">
        <v>109</v>
      </c>
      <c r="F309" s="79">
        <v>23810000</v>
      </c>
    </row>
    <row r="310" spans="1:6" x14ac:dyDescent="0.25">
      <c r="A310" s="74" t="s">
        <v>491</v>
      </c>
      <c r="B310" s="77" t="s">
        <v>93</v>
      </c>
      <c r="C310" s="78" t="s">
        <v>462</v>
      </c>
      <c r="D310" s="78" t="s">
        <v>13</v>
      </c>
      <c r="E310" s="77" t="s">
        <v>153</v>
      </c>
      <c r="F310" s="79">
        <v>20050000</v>
      </c>
    </row>
    <row r="311" spans="1:6" x14ac:dyDescent="0.25">
      <c r="A311" s="74" t="s">
        <v>476</v>
      </c>
      <c r="B311" s="77" t="s">
        <v>93</v>
      </c>
      <c r="C311" s="78" t="s">
        <v>462</v>
      </c>
      <c r="D311" s="78" t="s">
        <v>133</v>
      </c>
      <c r="E311" s="77" t="s">
        <v>153</v>
      </c>
      <c r="F311" s="79">
        <v>26680000</v>
      </c>
    </row>
    <row r="312" spans="1:6" x14ac:dyDescent="0.25">
      <c r="A312" s="74" t="s">
        <v>356</v>
      </c>
      <c r="B312" s="77" t="s">
        <v>93</v>
      </c>
      <c r="C312" s="78" t="s">
        <v>462</v>
      </c>
      <c r="D312" s="78" t="s">
        <v>84</v>
      </c>
      <c r="E312" s="77" t="s">
        <v>153</v>
      </c>
      <c r="F312" s="79">
        <v>13010000</v>
      </c>
    </row>
    <row r="313" spans="1:6" x14ac:dyDescent="0.25">
      <c r="A313" s="74" t="s">
        <v>478</v>
      </c>
      <c r="B313" s="77" t="s">
        <v>93</v>
      </c>
      <c r="C313" s="78" t="s">
        <v>462</v>
      </c>
      <c r="D313" s="78" t="s">
        <v>23</v>
      </c>
      <c r="E313" s="77" t="s">
        <v>153</v>
      </c>
      <c r="F313" s="79">
        <v>29920000</v>
      </c>
    </row>
    <row r="314" spans="1:6" x14ac:dyDescent="0.25">
      <c r="A314" s="74" t="s">
        <v>481</v>
      </c>
      <c r="B314" s="77" t="s">
        <v>93</v>
      </c>
      <c r="C314" s="78" t="s">
        <v>462</v>
      </c>
      <c r="D314" s="78" t="s">
        <v>82</v>
      </c>
      <c r="E314" s="77" t="s">
        <v>116</v>
      </c>
      <c r="F314" s="79">
        <v>21840000</v>
      </c>
    </row>
    <row r="315" spans="1:6" x14ac:dyDescent="0.25">
      <c r="A315" s="74" t="s">
        <v>2942</v>
      </c>
      <c r="B315" s="77" t="s">
        <v>93</v>
      </c>
      <c r="C315" s="78" t="s">
        <v>462</v>
      </c>
      <c r="D315" s="78" t="s">
        <v>23</v>
      </c>
      <c r="E315" s="77" t="s">
        <v>116</v>
      </c>
      <c r="F315" s="79">
        <v>23110000</v>
      </c>
    </row>
    <row r="316" spans="1:6" x14ac:dyDescent="0.25">
      <c r="A316" s="74" t="s">
        <v>2943</v>
      </c>
      <c r="B316" s="77" t="s">
        <v>93</v>
      </c>
      <c r="C316" s="78" t="s">
        <v>462</v>
      </c>
      <c r="D316" s="78" t="s">
        <v>84</v>
      </c>
      <c r="E316" s="77" t="s">
        <v>122</v>
      </c>
      <c r="F316" s="79">
        <v>7960000</v>
      </c>
    </row>
    <row r="317" spans="1:6" x14ac:dyDescent="0.25">
      <c r="A317" s="74" t="s">
        <v>484</v>
      </c>
      <c r="B317" s="77" t="s">
        <v>93</v>
      </c>
      <c r="C317" s="78" t="s">
        <v>462</v>
      </c>
      <c r="D317" s="78" t="s">
        <v>23</v>
      </c>
      <c r="E317" s="77" t="s">
        <v>122</v>
      </c>
      <c r="F317" s="79">
        <v>22780000</v>
      </c>
    </row>
    <row r="318" spans="1:6" x14ac:dyDescent="0.25">
      <c r="A318" s="74" t="s">
        <v>486</v>
      </c>
      <c r="B318" s="77" t="s">
        <v>93</v>
      </c>
      <c r="C318" s="78" t="s">
        <v>462</v>
      </c>
      <c r="D318" s="78" t="s">
        <v>23</v>
      </c>
      <c r="E318" s="77" t="s">
        <v>122</v>
      </c>
      <c r="F318" s="79">
        <v>16770000</v>
      </c>
    </row>
    <row r="319" spans="1:6" x14ac:dyDescent="0.25">
      <c r="A319" s="74" t="s">
        <v>328</v>
      </c>
      <c r="B319" s="77" t="s">
        <v>93</v>
      </c>
      <c r="C319" s="78" t="s">
        <v>462</v>
      </c>
      <c r="D319" s="78" t="s">
        <v>23</v>
      </c>
      <c r="E319" s="77" t="s">
        <v>122</v>
      </c>
      <c r="F319" s="79">
        <v>34120000</v>
      </c>
    </row>
    <row r="320" spans="1:6" x14ac:dyDescent="0.25">
      <c r="A320" s="74" t="s">
        <v>487</v>
      </c>
      <c r="B320" s="77" t="s">
        <v>93</v>
      </c>
      <c r="C320" s="78" t="s">
        <v>462</v>
      </c>
      <c r="D320" s="78" t="s">
        <v>23</v>
      </c>
      <c r="E320" s="77" t="s">
        <v>122</v>
      </c>
      <c r="F320" s="79">
        <v>12040000</v>
      </c>
    </row>
    <row r="321" spans="1:6" x14ac:dyDescent="0.25">
      <c r="A321" s="74" t="s">
        <v>2747</v>
      </c>
      <c r="B321" s="77" t="s">
        <v>93</v>
      </c>
      <c r="C321" s="78" t="s">
        <v>462</v>
      </c>
      <c r="D321" s="78" t="s">
        <v>120</v>
      </c>
      <c r="E321" s="77" t="s">
        <v>122</v>
      </c>
      <c r="F321" s="79">
        <v>23300000</v>
      </c>
    </row>
    <row r="322" spans="1:6" x14ac:dyDescent="0.25">
      <c r="A322" s="74" t="s">
        <v>485</v>
      </c>
      <c r="B322" s="77" t="s">
        <v>93</v>
      </c>
      <c r="C322" s="78" t="s">
        <v>462</v>
      </c>
      <c r="D322" s="78" t="s">
        <v>23</v>
      </c>
      <c r="E322" s="77" t="s">
        <v>129</v>
      </c>
      <c r="F322" s="79">
        <v>27790000</v>
      </c>
    </row>
    <row r="323" spans="1:6" x14ac:dyDescent="0.25">
      <c r="A323" s="74" t="s">
        <v>490</v>
      </c>
      <c r="B323" s="77" t="s">
        <v>93</v>
      </c>
      <c r="C323" s="78" t="s">
        <v>462</v>
      </c>
      <c r="D323" s="78" t="s">
        <v>95</v>
      </c>
      <c r="E323" s="77" t="s">
        <v>131</v>
      </c>
      <c r="F323" s="79">
        <v>24490000</v>
      </c>
    </row>
    <row r="324" spans="1:6" x14ac:dyDescent="0.25">
      <c r="A324" s="74" t="s">
        <v>492</v>
      </c>
      <c r="B324" s="77" t="s">
        <v>93</v>
      </c>
      <c r="C324" s="78" t="s">
        <v>493</v>
      </c>
      <c r="D324" s="78" t="s">
        <v>108</v>
      </c>
      <c r="E324" s="77" t="s">
        <v>96</v>
      </c>
      <c r="F324" s="79">
        <v>26170000</v>
      </c>
    </row>
    <row r="325" spans="1:6" x14ac:dyDescent="0.25">
      <c r="A325" s="74" t="s">
        <v>2944</v>
      </c>
      <c r="B325" s="77" t="s">
        <v>93</v>
      </c>
      <c r="C325" s="78" t="s">
        <v>493</v>
      </c>
      <c r="D325" s="78" t="s">
        <v>12</v>
      </c>
      <c r="E325" s="77" t="s">
        <v>96</v>
      </c>
      <c r="F325" s="79">
        <v>6920000</v>
      </c>
    </row>
    <row r="326" spans="1:6" x14ac:dyDescent="0.25">
      <c r="A326" s="74" t="s">
        <v>494</v>
      </c>
      <c r="B326" s="77" t="s">
        <v>93</v>
      </c>
      <c r="C326" s="78" t="s">
        <v>493</v>
      </c>
      <c r="D326" s="78" t="s">
        <v>12</v>
      </c>
      <c r="E326" s="77" t="s">
        <v>96</v>
      </c>
      <c r="F326" s="79">
        <v>21800000</v>
      </c>
    </row>
    <row r="327" spans="1:6" x14ac:dyDescent="0.25">
      <c r="A327" s="74" t="s">
        <v>2507</v>
      </c>
      <c r="B327" s="77" t="s">
        <v>93</v>
      </c>
      <c r="C327" s="78" t="s">
        <v>493</v>
      </c>
      <c r="D327" s="78" t="s">
        <v>21</v>
      </c>
      <c r="E327" s="77" t="s">
        <v>96</v>
      </c>
      <c r="F327" s="79">
        <v>30790000</v>
      </c>
    </row>
    <row r="328" spans="1:6" x14ac:dyDescent="0.25">
      <c r="A328" s="74" t="s">
        <v>496</v>
      </c>
      <c r="B328" s="77" t="s">
        <v>93</v>
      </c>
      <c r="C328" s="78" t="s">
        <v>493</v>
      </c>
      <c r="D328" s="78" t="s">
        <v>23</v>
      </c>
      <c r="E328" s="77" t="s">
        <v>96</v>
      </c>
      <c r="F328" s="79">
        <v>19030000</v>
      </c>
    </row>
    <row r="329" spans="1:6" x14ac:dyDescent="0.25">
      <c r="A329" s="74" t="s">
        <v>502</v>
      </c>
      <c r="B329" s="77" t="s">
        <v>93</v>
      </c>
      <c r="C329" s="78" t="s">
        <v>493</v>
      </c>
      <c r="D329" s="78" t="s">
        <v>23</v>
      </c>
      <c r="E329" s="77" t="s">
        <v>96</v>
      </c>
      <c r="F329" s="79">
        <v>20550000</v>
      </c>
    </row>
    <row r="330" spans="1:6" x14ac:dyDescent="0.25">
      <c r="A330" s="74" t="s">
        <v>2879</v>
      </c>
      <c r="B330" s="77" t="s">
        <v>93</v>
      </c>
      <c r="C330" s="78" t="s">
        <v>493</v>
      </c>
      <c r="D330" s="78" t="s">
        <v>25</v>
      </c>
      <c r="E330" s="77" t="s">
        <v>96</v>
      </c>
      <c r="F330" s="79">
        <v>14050000</v>
      </c>
    </row>
    <row r="331" spans="1:6" x14ac:dyDescent="0.25">
      <c r="A331" s="74" t="s">
        <v>499</v>
      </c>
      <c r="B331" s="77" t="s">
        <v>93</v>
      </c>
      <c r="C331" s="78" t="s">
        <v>493</v>
      </c>
      <c r="D331" s="78" t="s">
        <v>27</v>
      </c>
      <c r="E331" s="77" t="s">
        <v>96</v>
      </c>
      <c r="F331" s="79">
        <v>8610000</v>
      </c>
    </row>
    <row r="332" spans="1:6" x14ac:dyDescent="0.25">
      <c r="A332" s="74" t="s">
        <v>501</v>
      </c>
      <c r="B332" s="77" t="s">
        <v>93</v>
      </c>
      <c r="C332" s="78" t="s">
        <v>493</v>
      </c>
      <c r="D332" s="78" t="s">
        <v>128</v>
      </c>
      <c r="E332" s="77" t="s">
        <v>96</v>
      </c>
      <c r="F332" s="79">
        <v>14830000</v>
      </c>
    </row>
    <row r="333" spans="1:6" x14ac:dyDescent="0.25">
      <c r="A333" s="74" t="s">
        <v>2348</v>
      </c>
      <c r="B333" s="77" t="s">
        <v>93</v>
      </c>
      <c r="C333" s="78" t="s">
        <v>493</v>
      </c>
      <c r="D333" s="78" t="s">
        <v>12</v>
      </c>
      <c r="E333" s="77" t="s">
        <v>109</v>
      </c>
      <c r="F333" s="79">
        <v>34440000</v>
      </c>
    </row>
    <row r="334" spans="1:6" x14ac:dyDescent="0.25">
      <c r="A334" s="74" t="s">
        <v>506</v>
      </c>
      <c r="B334" s="77" t="s">
        <v>93</v>
      </c>
      <c r="C334" s="78" t="s">
        <v>493</v>
      </c>
      <c r="D334" s="78" t="s">
        <v>483</v>
      </c>
      <c r="E334" s="77" t="s">
        <v>109</v>
      </c>
      <c r="F334" s="79">
        <v>33020000</v>
      </c>
    </row>
    <row r="335" spans="1:6" x14ac:dyDescent="0.25">
      <c r="A335" s="74" t="s">
        <v>2945</v>
      </c>
      <c r="B335" s="77" t="s">
        <v>93</v>
      </c>
      <c r="C335" s="78" t="s">
        <v>493</v>
      </c>
      <c r="D335" s="78" t="s">
        <v>133</v>
      </c>
      <c r="E335" s="77" t="s">
        <v>109</v>
      </c>
      <c r="F335" s="79">
        <v>26930000</v>
      </c>
    </row>
    <row r="336" spans="1:6" x14ac:dyDescent="0.25">
      <c r="A336" s="74" t="s">
        <v>2946</v>
      </c>
      <c r="B336" s="77" t="s">
        <v>93</v>
      </c>
      <c r="C336" s="78" t="s">
        <v>493</v>
      </c>
      <c r="D336" s="78" t="s">
        <v>23</v>
      </c>
      <c r="E336" s="77" t="s">
        <v>109</v>
      </c>
      <c r="F336" s="79">
        <v>9770000</v>
      </c>
    </row>
    <row r="337" spans="1:6" x14ac:dyDescent="0.25">
      <c r="A337" s="74" t="s">
        <v>504</v>
      </c>
      <c r="B337" s="77" t="s">
        <v>93</v>
      </c>
      <c r="C337" s="78" t="s">
        <v>493</v>
      </c>
      <c r="D337" s="78" t="s">
        <v>23</v>
      </c>
      <c r="E337" s="77" t="s">
        <v>109</v>
      </c>
      <c r="F337" s="79">
        <v>31400000</v>
      </c>
    </row>
    <row r="338" spans="1:6" x14ac:dyDescent="0.25">
      <c r="A338" s="74" t="s">
        <v>505</v>
      </c>
      <c r="B338" s="77" t="s">
        <v>93</v>
      </c>
      <c r="C338" s="78" t="s">
        <v>493</v>
      </c>
      <c r="D338" s="78" t="s">
        <v>10</v>
      </c>
      <c r="E338" s="77" t="s">
        <v>153</v>
      </c>
      <c r="F338" s="79">
        <v>19220000</v>
      </c>
    </row>
    <row r="339" spans="1:6" x14ac:dyDescent="0.25">
      <c r="A339" s="74" t="s">
        <v>518</v>
      </c>
      <c r="B339" s="77" t="s">
        <v>93</v>
      </c>
      <c r="C339" s="78" t="s">
        <v>493</v>
      </c>
      <c r="D339" s="78" t="s">
        <v>99</v>
      </c>
      <c r="E339" s="77" t="s">
        <v>153</v>
      </c>
      <c r="F339" s="79">
        <v>29860000</v>
      </c>
    </row>
    <row r="340" spans="1:6" x14ac:dyDescent="0.25">
      <c r="A340" s="74" t="s">
        <v>507</v>
      </c>
      <c r="B340" s="77" t="s">
        <v>93</v>
      </c>
      <c r="C340" s="78" t="s">
        <v>493</v>
      </c>
      <c r="D340" s="78" t="s">
        <v>133</v>
      </c>
      <c r="E340" s="77" t="s">
        <v>153</v>
      </c>
      <c r="F340" s="79">
        <v>33230000</v>
      </c>
    </row>
    <row r="341" spans="1:6" x14ac:dyDescent="0.25">
      <c r="A341" s="74" t="s">
        <v>509</v>
      </c>
      <c r="B341" s="77" t="s">
        <v>93</v>
      </c>
      <c r="C341" s="78" t="s">
        <v>493</v>
      </c>
      <c r="D341" s="78" t="s">
        <v>25</v>
      </c>
      <c r="E341" s="77" t="s">
        <v>116</v>
      </c>
      <c r="F341" s="79">
        <v>22410000</v>
      </c>
    </row>
    <row r="342" spans="1:6" x14ac:dyDescent="0.25">
      <c r="A342" s="74" t="s">
        <v>510</v>
      </c>
      <c r="B342" s="77" t="s">
        <v>93</v>
      </c>
      <c r="C342" s="78" t="s">
        <v>493</v>
      </c>
      <c r="D342" s="78" t="s">
        <v>13</v>
      </c>
      <c r="E342" s="77" t="s">
        <v>122</v>
      </c>
      <c r="F342" s="79">
        <v>23890000</v>
      </c>
    </row>
    <row r="343" spans="1:6" x14ac:dyDescent="0.25">
      <c r="A343" s="74" t="s">
        <v>511</v>
      </c>
      <c r="B343" s="77" t="s">
        <v>93</v>
      </c>
      <c r="C343" s="78" t="s">
        <v>493</v>
      </c>
      <c r="D343" s="78" t="s">
        <v>13</v>
      </c>
      <c r="E343" s="77" t="s">
        <v>122</v>
      </c>
      <c r="F343" s="79">
        <v>16120000</v>
      </c>
    </row>
    <row r="344" spans="1:6" x14ac:dyDescent="0.25">
      <c r="A344" s="74" t="s">
        <v>519</v>
      </c>
      <c r="B344" s="77" t="s">
        <v>93</v>
      </c>
      <c r="C344" s="78" t="s">
        <v>493</v>
      </c>
      <c r="D344" s="78" t="s">
        <v>99</v>
      </c>
      <c r="E344" s="77" t="s">
        <v>122</v>
      </c>
      <c r="F344" s="79">
        <v>25380000</v>
      </c>
    </row>
    <row r="345" spans="1:6" x14ac:dyDescent="0.25">
      <c r="A345" s="74" t="s">
        <v>570</v>
      </c>
      <c r="B345" s="77" t="s">
        <v>93</v>
      </c>
      <c r="C345" s="78" t="s">
        <v>493</v>
      </c>
      <c r="D345" s="78" t="s">
        <v>20</v>
      </c>
      <c r="E345" s="77" t="s">
        <v>122</v>
      </c>
      <c r="F345" s="79">
        <v>12340000</v>
      </c>
    </row>
    <row r="346" spans="1:6" x14ac:dyDescent="0.25">
      <c r="A346" s="74" t="s">
        <v>512</v>
      </c>
      <c r="B346" s="77" t="s">
        <v>93</v>
      </c>
      <c r="C346" s="78" t="s">
        <v>493</v>
      </c>
      <c r="D346" s="78" t="s">
        <v>23</v>
      </c>
      <c r="E346" s="77" t="s">
        <v>122</v>
      </c>
      <c r="F346" s="79">
        <v>12860000</v>
      </c>
    </row>
    <row r="347" spans="1:6" x14ac:dyDescent="0.25">
      <c r="A347" s="74" t="s">
        <v>521</v>
      </c>
      <c r="B347" s="77" t="s">
        <v>93</v>
      </c>
      <c r="C347" s="78" t="s">
        <v>493</v>
      </c>
      <c r="D347" s="78" t="s">
        <v>25</v>
      </c>
      <c r="E347" s="77" t="s">
        <v>122</v>
      </c>
      <c r="F347" s="79">
        <v>27580000</v>
      </c>
    </row>
    <row r="348" spans="1:6" x14ac:dyDescent="0.25">
      <c r="A348" s="74" t="s">
        <v>2947</v>
      </c>
      <c r="B348" s="77" t="s">
        <v>93</v>
      </c>
      <c r="C348" s="78" t="s">
        <v>555</v>
      </c>
      <c r="D348" s="78" t="s">
        <v>13</v>
      </c>
      <c r="E348" s="77" t="s">
        <v>96</v>
      </c>
      <c r="F348" s="79">
        <v>14990000</v>
      </c>
    </row>
    <row r="349" spans="1:6" x14ac:dyDescent="0.25">
      <c r="A349" s="74" t="s">
        <v>558</v>
      </c>
      <c r="B349" s="77" t="s">
        <v>93</v>
      </c>
      <c r="C349" s="78" t="s">
        <v>555</v>
      </c>
      <c r="D349" s="78" t="s">
        <v>20</v>
      </c>
      <c r="E349" s="77" t="s">
        <v>96</v>
      </c>
      <c r="F349" s="79">
        <v>11320000</v>
      </c>
    </row>
    <row r="350" spans="1:6" x14ac:dyDescent="0.25">
      <c r="A350" s="74" t="s">
        <v>2192</v>
      </c>
      <c r="B350" s="77" t="s">
        <v>93</v>
      </c>
      <c r="C350" s="78" t="s">
        <v>555</v>
      </c>
      <c r="D350" s="78" t="s">
        <v>423</v>
      </c>
      <c r="E350" s="77" t="s">
        <v>96</v>
      </c>
      <c r="F350" s="79">
        <v>15610000</v>
      </c>
    </row>
    <row r="351" spans="1:6" x14ac:dyDescent="0.25">
      <c r="A351" s="74" t="s">
        <v>559</v>
      </c>
      <c r="B351" s="77" t="s">
        <v>93</v>
      </c>
      <c r="C351" s="78" t="s">
        <v>555</v>
      </c>
      <c r="D351" s="78" t="s">
        <v>22</v>
      </c>
      <c r="E351" s="77" t="s">
        <v>96</v>
      </c>
      <c r="F351" s="79">
        <v>12060000</v>
      </c>
    </row>
    <row r="352" spans="1:6" x14ac:dyDescent="0.25">
      <c r="A352" s="74" t="s">
        <v>498</v>
      </c>
      <c r="B352" s="77" t="s">
        <v>93</v>
      </c>
      <c r="C352" s="78" t="s">
        <v>555</v>
      </c>
      <c r="D352" s="78" t="s">
        <v>23</v>
      </c>
      <c r="E352" s="77" t="s">
        <v>96</v>
      </c>
      <c r="F352" s="79">
        <v>20700000</v>
      </c>
    </row>
    <row r="353" spans="1:6" x14ac:dyDescent="0.25">
      <c r="A353" s="74" t="s">
        <v>560</v>
      </c>
      <c r="B353" s="77" t="s">
        <v>93</v>
      </c>
      <c r="C353" s="78" t="s">
        <v>555</v>
      </c>
      <c r="D353" s="78" t="s">
        <v>23</v>
      </c>
      <c r="E353" s="77" t="s">
        <v>96</v>
      </c>
      <c r="F353" s="79">
        <v>15840000</v>
      </c>
    </row>
    <row r="354" spans="1:6" x14ac:dyDescent="0.25">
      <c r="A354" s="74" t="s">
        <v>561</v>
      </c>
      <c r="B354" s="77" t="s">
        <v>93</v>
      </c>
      <c r="C354" s="78" t="s">
        <v>555</v>
      </c>
      <c r="D354" s="78" t="s">
        <v>23</v>
      </c>
      <c r="E354" s="77" t="s">
        <v>96</v>
      </c>
      <c r="F354" s="79">
        <v>18330000</v>
      </c>
    </row>
    <row r="355" spans="1:6" x14ac:dyDescent="0.25">
      <c r="A355" s="74" t="s">
        <v>562</v>
      </c>
      <c r="B355" s="77" t="s">
        <v>93</v>
      </c>
      <c r="C355" s="78" t="s">
        <v>555</v>
      </c>
      <c r="D355" s="78" t="s">
        <v>23</v>
      </c>
      <c r="E355" s="77" t="s">
        <v>96</v>
      </c>
      <c r="F355" s="79">
        <v>12270000</v>
      </c>
    </row>
    <row r="356" spans="1:6" x14ac:dyDescent="0.25">
      <c r="A356" s="74" t="s">
        <v>2948</v>
      </c>
      <c r="B356" s="77" t="s">
        <v>93</v>
      </c>
      <c r="C356" s="78" t="s">
        <v>555</v>
      </c>
      <c r="D356" s="78" t="s">
        <v>23</v>
      </c>
      <c r="E356" s="77" t="s">
        <v>96</v>
      </c>
      <c r="F356" s="79">
        <v>12900000</v>
      </c>
    </row>
    <row r="357" spans="1:6" x14ac:dyDescent="0.25">
      <c r="A357" s="74" t="s">
        <v>554</v>
      </c>
      <c r="B357" s="77" t="s">
        <v>93</v>
      </c>
      <c r="C357" s="78" t="s">
        <v>555</v>
      </c>
      <c r="D357" s="78" t="s">
        <v>13</v>
      </c>
      <c r="E357" s="77" t="s">
        <v>213</v>
      </c>
      <c r="F357" s="79">
        <v>24300000</v>
      </c>
    </row>
    <row r="358" spans="1:6" x14ac:dyDescent="0.25">
      <c r="A358" s="74" t="s">
        <v>563</v>
      </c>
      <c r="B358" s="77" t="s">
        <v>93</v>
      </c>
      <c r="C358" s="78" t="s">
        <v>555</v>
      </c>
      <c r="D358" s="78" t="s">
        <v>84</v>
      </c>
      <c r="E358" s="77" t="s">
        <v>109</v>
      </c>
      <c r="F358" s="79">
        <v>26810000</v>
      </c>
    </row>
    <row r="359" spans="1:6" x14ac:dyDescent="0.25">
      <c r="A359" s="74" t="s">
        <v>2949</v>
      </c>
      <c r="B359" s="77" t="s">
        <v>93</v>
      </c>
      <c r="C359" s="78" t="s">
        <v>555</v>
      </c>
      <c r="D359" s="78" t="s">
        <v>23</v>
      </c>
      <c r="E359" s="77" t="s">
        <v>109</v>
      </c>
      <c r="F359" s="79">
        <v>18000000</v>
      </c>
    </row>
    <row r="360" spans="1:6" x14ac:dyDescent="0.25">
      <c r="A360" s="74" t="s">
        <v>565</v>
      </c>
      <c r="B360" s="77" t="s">
        <v>93</v>
      </c>
      <c r="C360" s="78" t="s">
        <v>555</v>
      </c>
      <c r="D360" s="78" t="s">
        <v>23</v>
      </c>
      <c r="E360" s="77" t="s">
        <v>109</v>
      </c>
      <c r="F360" s="79">
        <v>33590000</v>
      </c>
    </row>
    <row r="361" spans="1:6" x14ac:dyDescent="0.25">
      <c r="A361" s="74" t="s">
        <v>566</v>
      </c>
      <c r="B361" s="77" t="s">
        <v>93</v>
      </c>
      <c r="C361" s="78" t="s">
        <v>555</v>
      </c>
      <c r="D361" s="78" t="s">
        <v>120</v>
      </c>
      <c r="E361" s="77" t="s">
        <v>109</v>
      </c>
      <c r="F361" s="79">
        <v>26220000</v>
      </c>
    </row>
    <row r="362" spans="1:6" x14ac:dyDescent="0.25">
      <c r="A362" s="74" t="s">
        <v>567</v>
      </c>
      <c r="B362" s="77" t="s">
        <v>93</v>
      </c>
      <c r="C362" s="78" t="s">
        <v>555</v>
      </c>
      <c r="D362" s="78" t="s">
        <v>120</v>
      </c>
      <c r="E362" s="77" t="s">
        <v>109</v>
      </c>
      <c r="F362" s="79">
        <v>26170000</v>
      </c>
    </row>
    <row r="363" spans="1:6" x14ac:dyDescent="0.25">
      <c r="A363" s="74" t="s">
        <v>564</v>
      </c>
      <c r="B363" s="77" t="s">
        <v>93</v>
      </c>
      <c r="C363" s="78" t="s">
        <v>555</v>
      </c>
      <c r="D363" s="78" t="s">
        <v>23</v>
      </c>
      <c r="E363" s="77" t="s">
        <v>153</v>
      </c>
      <c r="F363" s="79">
        <v>22990000</v>
      </c>
    </row>
    <row r="364" spans="1:6" x14ac:dyDescent="0.25">
      <c r="A364" s="74" t="s">
        <v>569</v>
      </c>
      <c r="B364" s="77" t="s">
        <v>93</v>
      </c>
      <c r="C364" s="78" t="s">
        <v>555</v>
      </c>
      <c r="D364" s="78" t="s">
        <v>23</v>
      </c>
      <c r="E364" s="77" t="s">
        <v>116</v>
      </c>
      <c r="F364" s="79">
        <v>25830000</v>
      </c>
    </row>
    <row r="365" spans="1:6" x14ac:dyDescent="0.25">
      <c r="A365" s="74" t="s">
        <v>2950</v>
      </c>
      <c r="B365" s="77" t="s">
        <v>93</v>
      </c>
      <c r="C365" s="78" t="s">
        <v>555</v>
      </c>
      <c r="D365" s="78" t="s">
        <v>23</v>
      </c>
      <c r="E365" s="77" t="s">
        <v>116</v>
      </c>
      <c r="F365" s="79">
        <v>21840000</v>
      </c>
    </row>
    <row r="366" spans="1:6" x14ac:dyDescent="0.25">
      <c r="A366" s="74" t="s">
        <v>633</v>
      </c>
      <c r="B366" s="77" t="s">
        <v>93</v>
      </c>
      <c r="C366" s="78" t="s">
        <v>555</v>
      </c>
      <c r="D366" s="78" t="s">
        <v>13</v>
      </c>
      <c r="E366" s="77" t="s">
        <v>122</v>
      </c>
      <c r="F366" s="79">
        <v>19880000</v>
      </c>
    </row>
    <row r="367" spans="1:6" x14ac:dyDescent="0.25">
      <c r="A367" s="74" t="s">
        <v>571</v>
      </c>
      <c r="B367" s="77" t="s">
        <v>93</v>
      </c>
      <c r="C367" s="78" t="s">
        <v>555</v>
      </c>
      <c r="D367" s="78" t="s">
        <v>21</v>
      </c>
      <c r="E367" s="77" t="s">
        <v>122</v>
      </c>
      <c r="F367" s="79">
        <v>17210000</v>
      </c>
    </row>
    <row r="368" spans="1:6" x14ac:dyDescent="0.25">
      <c r="A368" s="74" t="s">
        <v>572</v>
      </c>
      <c r="B368" s="77" t="s">
        <v>93</v>
      </c>
      <c r="C368" s="78" t="s">
        <v>555</v>
      </c>
      <c r="D368" s="78" t="s">
        <v>84</v>
      </c>
      <c r="E368" s="77" t="s">
        <v>122</v>
      </c>
      <c r="F368" s="79">
        <v>38940000</v>
      </c>
    </row>
    <row r="369" spans="1:6" x14ac:dyDescent="0.25">
      <c r="A369" s="74" t="s">
        <v>574</v>
      </c>
      <c r="B369" s="77" t="s">
        <v>93</v>
      </c>
      <c r="C369" s="78" t="s">
        <v>555</v>
      </c>
      <c r="D369" s="78" t="s">
        <v>23</v>
      </c>
      <c r="E369" s="77" t="s">
        <v>122</v>
      </c>
      <c r="F369" s="79">
        <v>32070000</v>
      </c>
    </row>
    <row r="370" spans="1:6" x14ac:dyDescent="0.25">
      <c r="A370" s="74" t="s">
        <v>2951</v>
      </c>
      <c r="B370" s="77" t="s">
        <v>93</v>
      </c>
      <c r="C370" s="78" t="s">
        <v>555</v>
      </c>
      <c r="D370" s="78" t="s">
        <v>24</v>
      </c>
      <c r="E370" s="77" t="s">
        <v>122</v>
      </c>
      <c r="F370" s="79">
        <v>10470000</v>
      </c>
    </row>
    <row r="371" spans="1:6" x14ac:dyDescent="0.25">
      <c r="A371" s="74" t="s">
        <v>575</v>
      </c>
      <c r="B371" s="77" t="s">
        <v>93</v>
      </c>
      <c r="C371" s="78" t="s">
        <v>555</v>
      </c>
      <c r="D371" s="78" t="s">
        <v>162</v>
      </c>
      <c r="E371" s="77" t="s">
        <v>122</v>
      </c>
      <c r="F371" s="79">
        <v>36720000</v>
      </c>
    </row>
    <row r="372" spans="1:6" x14ac:dyDescent="0.25">
      <c r="A372" s="74" t="s">
        <v>573</v>
      </c>
      <c r="B372" s="77" t="s">
        <v>93</v>
      </c>
      <c r="C372" s="78" t="s">
        <v>555</v>
      </c>
      <c r="D372" s="78" t="s">
        <v>120</v>
      </c>
      <c r="E372" s="77" t="s">
        <v>122</v>
      </c>
      <c r="F372" s="79">
        <v>13350000</v>
      </c>
    </row>
    <row r="373" spans="1:6" x14ac:dyDescent="0.25">
      <c r="A373" s="74" t="s">
        <v>2952</v>
      </c>
      <c r="B373" s="77" t="s">
        <v>93</v>
      </c>
      <c r="C373" s="78" t="s">
        <v>555</v>
      </c>
      <c r="D373" s="78" t="s">
        <v>158</v>
      </c>
      <c r="E373" s="77" t="s">
        <v>131</v>
      </c>
      <c r="F373" s="79">
        <v>22590000</v>
      </c>
    </row>
    <row r="374" spans="1:6" x14ac:dyDescent="0.25">
      <c r="A374" s="74" t="s">
        <v>371</v>
      </c>
      <c r="B374" s="77" t="s">
        <v>93</v>
      </c>
      <c r="C374" s="78" t="s">
        <v>555</v>
      </c>
      <c r="D374" s="78" t="s">
        <v>372</v>
      </c>
      <c r="E374" s="77" t="s">
        <v>131</v>
      </c>
      <c r="F374" s="79">
        <v>21650000</v>
      </c>
    </row>
    <row r="375" spans="1:6" x14ac:dyDescent="0.25">
      <c r="A375" s="74" t="s">
        <v>407</v>
      </c>
      <c r="B375" s="77" t="s">
        <v>93</v>
      </c>
      <c r="C375" s="78" t="s">
        <v>555</v>
      </c>
      <c r="D375" s="78" t="s">
        <v>23</v>
      </c>
      <c r="E375" s="77" t="s">
        <v>131</v>
      </c>
      <c r="F375" s="79">
        <v>28860000</v>
      </c>
    </row>
    <row r="376" spans="1:6" x14ac:dyDescent="0.25">
      <c r="A376" s="74" t="s">
        <v>578</v>
      </c>
      <c r="B376" s="77" t="s">
        <v>93</v>
      </c>
      <c r="C376" s="78" t="s">
        <v>555</v>
      </c>
      <c r="D376" s="78" t="s">
        <v>23</v>
      </c>
      <c r="E376" s="77" t="s">
        <v>131</v>
      </c>
      <c r="F376" s="79">
        <v>25210000</v>
      </c>
    </row>
    <row r="377" spans="1:6" x14ac:dyDescent="0.25">
      <c r="A377" s="74" t="s">
        <v>1014</v>
      </c>
      <c r="B377" s="77" t="s">
        <v>93</v>
      </c>
      <c r="C377" s="78" t="s">
        <v>2953</v>
      </c>
      <c r="D377" s="78" t="s">
        <v>10</v>
      </c>
      <c r="E377" s="77" t="s">
        <v>96</v>
      </c>
      <c r="F377" s="79">
        <v>15800000</v>
      </c>
    </row>
    <row r="378" spans="1:6" x14ac:dyDescent="0.25">
      <c r="A378" s="74" t="s">
        <v>2954</v>
      </c>
      <c r="B378" s="77" t="s">
        <v>93</v>
      </c>
      <c r="C378" s="78" t="s">
        <v>2953</v>
      </c>
      <c r="D378" s="78" t="s">
        <v>10</v>
      </c>
      <c r="E378" s="77" t="s">
        <v>96</v>
      </c>
      <c r="F378" s="79">
        <v>11750000</v>
      </c>
    </row>
    <row r="379" spans="1:6" x14ac:dyDescent="0.25">
      <c r="A379" s="74" t="s">
        <v>2955</v>
      </c>
      <c r="B379" s="77" t="s">
        <v>93</v>
      </c>
      <c r="C379" s="78" t="s">
        <v>2953</v>
      </c>
      <c r="D379" s="78" t="s">
        <v>158</v>
      </c>
      <c r="E379" s="77" t="s">
        <v>96</v>
      </c>
      <c r="F379" s="79">
        <v>12790000</v>
      </c>
    </row>
    <row r="380" spans="1:6" x14ac:dyDescent="0.25">
      <c r="A380" s="74" t="s">
        <v>2956</v>
      </c>
      <c r="B380" s="77" t="s">
        <v>93</v>
      </c>
      <c r="C380" s="78" t="s">
        <v>2953</v>
      </c>
      <c r="D380" s="78" t="s">
        <v>13</v>
      </c>
      <c r="E380" s="77" t="s">
        <v>96</v>
      </c>
      <c r="F380" s="79">
        <v>3330000</v>
      </c>
    </row>
    <row r="381" spans="1:6" x14ac:dyDescent="0.25">
      <c r="A381" s="74" t="s">
        <v>1022</v>
      </c>
      <c r="B381" s="77" t="s">
        <v>93</v>
      </c>
      <c r="C381" s="78" t="s">
        <v>2953</v>
      </c>
      <c r="D381" s="78" t="s">
        <v>20</v>
      </c>
      <c r="E381" s="77" t="s">
        <v>96</v>
      </c>
      <c r="F381" s="79">
        <v>14690000</v>
      </c>
    </row>
    <row r="382" spans="1:6" x14ac:dyDescent="0.25">
      <c r="A382" s="74" t="s">
        <v>2957</v>
      </c>
      <c r="B382" s="77" t="s">
        <v>93</v>
      </c>
      <c r="C382" s="78" t="s">
        <v>2953</v>
      </c>
      <c r="D382" s="78" t="s">
        <v>23</v>
      </c>
      <c r="E382" s="77" t="s">
        <v>96</v>
      </c>
      <c r="F382" s="79">
        <v>8410000</v>
      </c>
    </row>
    <row r="383" spans="1:6" x14ac:dyDescent="0.25">
      <c r="A383" s="74" t="s">
        <v>2144</v>
      </c>
      <c r="B383" s="77" t="s">
        <v>93</v>
      </c>
      <c r="C383" s="78" t="s">
        <v>2953</v>
      </c>
      <c r="D383" s="78" t="s">
        <v>219</v>
      </c>
      <c r="E383" s="77" t="s">
        <v>96</v>
      </c>
      <c r="F383" s="79">
        <v>15270000</v>
      </c>
    </row>
    <row r="384" spans="1:6" x14ac:dyDescent="0.25">
      <c r="A384" s="74" t="s">
        <v>2958</v>
      </c>
      <c r="B384" s="77" t="s">
        <v>93</v>
      </c>
      <c r="C384" s="78" t="s">
        <v>2953</v>
      </c>
      <c r="D384" s="78" t="s">
        <v>252</v>
      </c>
      <c r="E384" s="77" t="s">
        <v>96</v>
      </c>
      <c r="F384" s="79">
        <v>11650000</v>
      </c>
    </row>
    <row r="385" spans="1:6" x14ac:dyDescent="0.25">
      <c r="A385" s="74" t="s">
        <v>2959</v>
      </c>
      <c r="B385" s="77" t="s">
        <v>93</v>
      </c>
      <c r="C385" s="78" t="s">
        <v>2953</v>
      </c>
      <c r="D385" s="78" t="s">
        <v>252</v>
      </c>
      <c r="E385" s="77" t="s">
        <v>96</v>
      </c>
      <c r="F385" s="79">
        <v>11170000</v>
      </c>
    </row>
    <row r="386" spans="1:6" x14ac:dyDescent="0.25">
      <c r="A386" s="74" t="s">
        <v>2960</v>
      </c>
      <c r="B386" s="77" t="s">
        <v>93</v>
      </c>
      <c r="C386" s="78" t="s">
        <v>2953</v>
      </c>
      <c r="D386" s="78" t="s">
        <v>27</v>
      </c>
      <c r="E386" s="77" t="s">
        <v>96</v>
      </c>
      <c r="F386" s="79">
        <v>10910000</v>
      </c>
    </row>
    <row r="387" spans="1:6" x14ac:dyDescent="0.25">
      <c r="A387" s="74" t="s">
        <v>2961</v>
      </c>
      <c r="B387" s="77" t="s">
        <v>93</v>
      </c>
      <c r="C387" s="78" t="s">
        <v>2953</v>
      </c>
      <c r="D387" s="78" t="s">
        <v>114</v>
      </c>
      <c r="E387" s="77" t="s">
        <v>96</v>
      </c>
      <c r="F387" s="79">
        <v>15810000</v>
      </c>
    </row>
    <row r="388" spans="1:6" x14ac:dyDescent="0.25">
      <c r="A388" s="74" t="s">
        <v>2962</v>
      </c>
      <c r="B388" s="77" t="s">
        <v>93</v>
      </c>
      <c r="C388" s="78" t="s">
        <v>2953</v>
      </c>
      <c r="D388" s="78" t="s">
        <v>23</v>
      </c>
      <c r="E388" s="77" t="s">
        <v>148</v>
      </c>
      <c r="F388" s="79">
        <v>18070000</v>
      </c>
    </row>
    <row r="389" spans="1:6" x14ac:dyDescent="0.25">
      <c r="A389" s="74" t="s">
        <v>2963</v>
      </c>
      <c r="B389" s="77" t="s">
        <v>93</v>
      </c>
      <c r="C389" s="78" t="s">
        <v>2953</v>
      </c>
      <c r="D389" s="78" t="s">
        <v>230</v>
      </c>
      <c r="E389" s="77" t="s">
        <v>109</v>
      </c>
      <c r="F389" s="79">
        <v>28110000</v>
      </c>
    </row>
    <row r="390" spans="1:6" x14ac:dyDescent="0.25">
      <c r="A390" s="74" t="s">
        <v>2964</v>
      </c>
      <c r="B390" s="77" t="s">
        <v>93</v>
      </c>
      <c r="C390" s="78" t="s">
        <v>2953</v>
      </c>
      <c r="D390" s="78" t="s">
        <v>2572</v>
      </c>
      <c r="E390" s="77" t="s">
        <v>221</v>
      </c>
      <c r="F390" s="79">
        <v>25300000</v>
      </c>
    </row>
    <row r="391" spans="1:6" x14ac:dyDescent="0.25">
      <c r="A391" s="74" t="s">
        <v>2965</v>
      </c>
      <c r="B391" s="77" t="s">
        <v>93</v>
      </c>
      <c r="C391" s="78" t="s">
        <v>2953</v>
      </c>
      <c r="D391" s="78" t="s">
        <v>18</v>
      </c>
      <c r="E391" s="77" t="s">
        <v>153</v>
      </c>
      <c r="F391" s="79">
        <v>34230000</v>
      </c>
    </row>
    <row r="392" spans="1:6" x14ac:dyDescent="0.25">
      <c r="A392" s="74" t="s">
        <v>2966</v>
      </c>
      <c r="B392" s="77" t="s">
        <v>93</v>
      </c>
      <c r="C392" s="78" t="s">
        <v>2953</v>
      </c>
      <c r="D392" s="78" t="s">
        <v>101</v>
      </c>
      <c r="E392" s="77" t="s">
        <v>153</v>
      </c>
      <c r="F392" s="79">
        <v>22670000</v>
      </c>
    </row>
    <row r="393" spans="1:6" x14ac:dyDescent="0.25">
      <c r="A393" s="74" t="s">
        <v>1603</v>
      </c>
      <c r="B393" s="77" t="s">
        <v>93</v>
      </c>
      <c r="C393" s="78" t="s">
        <v>2953</v>
      </c>
      <c r="D393" s="78" t="s">
        <v>23</v>
      </c>
      <c r="E393" s="77" t="s">
        <v>153</v>
      </c>
      <c r="F393" s="79">
        <v>24850000</v>
      </c>
    </row>
    <row r="394" spans="1:6" x14ac:dyDescent="0.25">
      <c r="A394" s="74" t="s">
        <v>654</v>
      </c>
      <c r="B394" s="77" t="s">
        <v>93</v>
      </c>
      <c r="C394" s="78" t="s">
        <v>2953</v>
      </c>
      <c r="D394" s="78" t="s">
        <v>219</v>
      </c>
      <c r="E394" s="77" t="s">
        <v>153</v>
      </c>
      <c r="F394" s="79">
        <v>30250000</v>
      </c>
    </row>
    <row r="395" spans="1:6" x14ac:dyDescent="0.25">
      <c r="A395" s="74" t="s">
        <v>599</v>
      </c>
      <c r="B395" s="77" t="s">
        <v>93</v>
      </c>
      <c r="C395" s="78" t="s">
        <v>2953</v>
      </c>
      <c r="D395" s="78" t="s">
        <v>13</v>
      </c>
      <c r="E395" s="77" t="s">
        <v>116</v>
      </c>
      <c r="F395" s="79">
        <v>23590000</v>
      </c>
    </row>
    <row r="396" spans="1:6" x14ac:dyDescent="0.25">
      <c r="A396" s="74" t="s">
        <v>2967</v>
      </c>
      <c r="B396" s="77" t="s">
        <v>93</v>
      </c>
      <c r="C396" s="78" t="s">
        <v>2953</v>
      </c>
      <c r="D396" s="78" t="s">
        <v>82</v>
      </c>
      <c r="E396" s="77" t="s">
        <v>116</v>
      </c>
      <c r="F396" s="79">
        <v>10840000</v>
      </c>
    </row>
    <row r="397" spans="1:6" x14ac:dyDescent="0.25">
      <c r="A397" s="74" t="s">
        <v>2434</v>
      </c>
      <c r="B397" s="77" t="s">
        <v>93</v>
      </c>
      <c r="C397" s="78" t="s">
        <v>2953</v>
      </c>
      <c r="D397" s="78" t="s">
        <v>164</v>
      </c>
      <c r="E397" s="77" t="s">
        <v>122</v>
      </c>
      <c r="F397" s="79">
        <v>21910000</v>
      </c>
    </row>
    <row r="398" spans="1:6" x14ac:dyDescent="0.25">
      <c r="A398" s="74" t="s">
        <v>2968</v>
      </c>
      <c r="B398" s="77" t="s">
        <v>93</v>
      </c>
      <c r="C398" s="78" t="s">
        <v>2953</v>
      </c>
      <c r="D398" s="78" t="s">
        <v>312</v>
      </c>
      <c r="E398" s="77" t="s">
        <v>122</v>
      </c>
      <c r="F398" s="79">
        <v>17020000</v>
      </c>
    </row>
    <row r="399" spans="1:6" x14ac:dyDescent="0.25">
      <c r="A399" s="74" t="s">
        <v>2969</v>
      </c>
      <c r="B399" s="77" t="s">
        <v>93</v>
      </c>
      <c r="C399" s="78" t="s">
        <v>2953</v>
      </c>
      <c r="D399" s="78" t="s">
        <v>84</v>
      </c>
      <c r="E399" s="77" t="s">
        <v>122</v>
      </c>
      <c r="F399" s="79">
        <v>20670000</v>
      </c>
    </row>
    <row r="400" spans="1:6" x14ac:dyDescent="0.25">
      <c r="A400" s="74" t="s">
        <v>2970</v>
      </c>
      <c r="B400" s="77" t="s">
        <v>93</v>
      </c>
      <c r="C400" s="78" t="s">
        <v>2953</v>
      </c>
      <c r="D400" s="78" t="s">
        <v>23</v>
      </c>
      <c r="E400" s="77" t="s">
        <v>122</v>
      </c>
      <c r="F400" s="79">
        <v>21250000</v>
      </c>
    </row>
    <row r="401" spans="1:6" x14ac:dyDescent="0.25">
      <c r="A401" s="74" t="s">
        <v>2971</v>
      </c>
      <c r="B401" s="77" t="s">
        <v>93</v>
      </c>
      <c r="C401" s="78" t="s">
        <v>2953</v>
      </c>
      <c r="D401" s="78" t="s">
        <v>23</v>
      </c>
      <c r="E401" s="77" t="s">
        <v>122</v>
      </c>
      <c r="F401" s="79">
        <v>15420000</v>
      </c>
    </row>
    <row r="402" spans="1:6" x14ac:dyDescent="0.25">
      <c r="A402" s="74" t="s">
        <v>2972</v>
      </c>
      <c r="B402" s="77" t="s">
        <v>93</v>
      </c>
      <c r="C402" s="78" t="s">
        <v>2953</v>
      </c>
      <c r="D402" s="78" t="s">
        <v>114</v>
      </c>
      <c r="E402" s="77" t="s">
        <v>129</v>
      </c>
      <c r="F402" s="79">
        <v>30210000</v>
      </c>
    </row>
    <row r="403" spans="1:6" x14ac:dyDescent="0.25">
      <c r="A403" s="74" t="s">
        <v>261</v>
      </c>
      <c r="B403" s="77" t="s">
        <v>93</v>
      </c>
      <c r="C403" s="78" t="s">
        <v>2953</v>
      </c>
      <c r="D403" s="78" t="s">
        <v>23</v>
      </c>
      <c r="E403" s="77" t="s">
        <v>131</v>
      </c>
      <c r="F403" s="79">
        <v>22490000</v>
      </c>
    </row>
    <row r="404" spans="1:6" x14ac:dyDescent="0.25">
      <c r="A404" s="74" t="s">
        <v>2973</v>
      </c>
      <c r="B404" s="77" t="s">
        <v>93</v>
      </c>
      <c r="C404" s="78" t="s">
        <v>2953</v>
      </c>
      <c r="D404" s="78" t="s">
        <v>23</v>
      </c>
      <c r="E404" s="77" t="s">
        <v>131</v>
      </c>
      <c r="F404" s="79">
        <v>33630000</v>
      </c>
    </row>
    <row r="405" spans="1:6" x14ac:dyDescent="0.25">
      <c r="A405" s="74" t="s">
        <v>579</v>
      </c>
      <c r="B405" s="77" t="s">
        <v>580</v>
      </c>
      <c r="C405" s="78" t="s">
        <v>581</v>
      </c>
      <c r="D405" s="78" t="s">
        <v>10</v>
      </c>
      <c r="E405" s="77" t="s">
        <v>96</v>
      </c>
      <c r="F405" s="79">
        <v>17220000</v>
      </c>
    </row>
    <row r="406" spans="1:6" x14ac:dyDescent="0.25">
      <c r="A406" s="74" t="s">
        <v>582</v>
      </c>
      <c r="B406" s="77" t="s">
        <v>580</v>
      </c>
      <c r="C406" s="78" t="s">
        <v>581</v>
      </c>
      <c r="D406" s="78" t="s">
        <v>367</v>
      </c>
      <c r="E406" s="77" t="s">
        <v>96</v>
      </c>
      <c r="F406" s="79">
        <v>18880000</v>
      </c>
    </row>
    <row r="407" spans="1:6" x14ac:dyDescent="0.25">
      <c r="A407" s="74" t="s">
        <v>583</v>
      </c>
      <c r="B407" s="77" t="s">
        <v>580</v>
      </c>
      <c r="C407" s="78" t="s">
        <v>581</v>
      </c>
      <c r="D407" s="78" t="s">
        <v>13</v>
      </c>
      <c r="E407" s="77" t="s">
        <v>96</v>
      </c>
      <c r="F407" s="79">
        <v>15310000</v>
      </c>
    </row>
    <row r="408" spans="1:6" x14ac:dyDescent="0.25">
      <c r="A408" s="74" t="s">
        <v>2974</v>
      </c>
      <c r="B408" s="77" t="s">
        <v>580</v>
      </c>
      <c r="C408" s="78" t="s">
        <v>581</v>
      </c>
      <c r="D408" s="78" t="s">
        <v>13</v>
      </c>
      <c r="E408" s="77" t="s">
        <v>96</v>
      </c>
      <c r="F408" s="79">
        <v>27650000</v>
      </c>
    </row>
    <row r="409" spans="1:6" x14ac:dyDescent="0.25">
      <c r="A409" s="74" t="s">
        <v>585</v>
      </c>
      <c r="B409" s="77" t="s">
        <v>580</v>
      </c>
      <c r="C409" s="78" t="s">
        <v>581</v>
      </c>
      <c r="D409" s="78" t="s">
        <v>13</v>
      </c>
      <c r="E409" s="77" t="s">
        <v>96</v>
      </c>
      <c r="F409" s="79">
        <v>24730000</v>
      </c>
    </row>
    <row r="410" spans="1:6" x14ac:dyDescent="0.25">
      <c r="A410" s="74" t="s">
        <v>586</v>
      </c>
      <c r="B410" s="77" t="s">
        <v>580</v>
      </c>
      <c r="C410" s="78" t="s">
        <v>581</v>
      </c>
      <c r="D410" s="78" t="s">
        <v>13</v>
      </c>
      <c r="E410" s="77" t="s">
        <v>96</v>
      </c>
      <c r="F410" s="79">
        <v>21630000</v>
      </c>
    </row>
    <row r="411" spans="1:6" x14ac:dyDescent="0.25">
      <c r="A411" s="74" t="s">
        <v>587</v>
      </c>
      <c r="B411" s="77" t="s">
        <v>580</v>
      </c>
      <c r="C411" s="78" t="s">
        <v>581</v>
      </c>
      <c r="D411" s="78" t="s">
        <v>15</v>
      </c>
      <c r="E411" s="77" t="s">
        <v>96</v>
      </c>
      <c r="F411" s="79">
        <v>17530000</v>
      </c>
    </row>
    <row r="412" spans="1:6" x14ac:dyDescent="0.25">
      <c r="A412" s="74" t="s">
        <v>591</v>
      </c>
      <c r="B412" s="77" t="s">
        <v>580</v>
      </c>
      <c r="C412" s="78" t="s">
        <v>581</v>
      </c>
      <c r="D412" s="78" t="s">
        <v>21</v>
      </c>
      <c r="E412" s="77" t="s">
        <v>96</v>
      </c>
      <c r="F412" s="79">
        <v>21260000</v>
      </c>
    </row>
    <row r="413" spans="1:6" x14ac:dyDescent="0.25">
      <c r="A413" s="74" t="s">
        <v>611</v>
      </c>
      <c r="B413" s="77" t="s">
        <v>580</v>
      </c>
      <c r="C413" s="78" t="s">
        <v>581</v>
      </c>
      <c r="D413" s="78" t="s">
        <v>25</v>
      </c>
      <c r="E413" s="77" t="s">
        <v>96</v>
      </c>
      <c r="F413" s="79">
        <v>18150000</v>
      </c>
    </row>
    <row r="414" spans="1:6" x14ac:dyDescent="0.25">
      <c r="A414" s="74" t="s">
        <v>1974</v>
      </c>
      <c r="B414" s="77" t="s">
        <v>580</v>
      </c>
      <c r="C414" s="78" t="s">
        <v>581</v>
      </c>
      <c r="D414" s="78" t="s">
        <v>26</v>
      </c>
      <c r="E414" s="77" t="s">
        <v>96</v>
      </c>
      <c r="F414" s="79">
        <v>30990000</v>
      </c>
    </row>
    <row r="415" spans="1:6" x14ac:dyDescent="0.25">
      <c r="A415" s="74" t="s">
        <v>592</v>
      </c>
      <c r="B415" s="77" t="s">
        <v>580</v>
      </c>
      <c r="C415" s="78" t="s">
        <v>581</v>
      </c>
      <c r="D415" s="78" t="s">
        <v>13</v>
      </c>
      <c r="E415" s="77" t="s">
        <v>109</v>
      </c>
      <c r="F415" s="79">
        <v>33510000</v>
      </c>
    </row>
    <row r="416" spans="1:6" x14ac:dyDescent="0.25">
      <c r="A416" s="74" t="s">
        <v>2975</v>
      </c>
      <c r="B416" s="77" t="s">
        <v>580</v>
      </c>
      <c r="C416" s="78" t="s">
        <v>581</v>
      </c>
      <c r="D416" s="78" t="s">
        <v>13</v>
      </c>
      <c r="E416" s="77" t="s">
        <v>109</v>
      </c>
      <c r="F416" s="79">
        <v>12080000</v>
      </c>
    </row>
    <row r="417" spans="1:6" x14ac:dyDescent="0.25">
      <c r="A417" s="74" t="s">
        <v>2976</v>
      </c>
      <c r="B417" s="77" t="s">
        <v>580</v>
      </c>
      <c r="C417" s="78" t="s">
        <v>581</v>
      </c>
      <c r="D417" s="78" t="s">
        <v>13</v>
      </c>
      <c r="E417" s="77" t="s">
        <v>109</v>
      </c>
      <c r="F417" s="79">
        <v>33730000</v>
      </c>
    </row>
    <row r="418" spans="1:6" x14ac:dyDescent="0.25">
      <c r="A418" s="74" t="s">
        <v>593</v>
      </c>
      <c r="B418" s="77" t="s">
        <v>580</v>
      </c>
      <c r="C418" s="78" t="s">
        <v>581</v>
      </c>
      <c r="D418" s="78" t="s">
        <v>99</v>
      </c>
      <c r="E418" s="77" t="s">
        <v>109</v>
      </c>
      <c r="F418" s="79">
        <v>37660000</v>
      </c>
    </row>
    <row r="419" spans="1:6" x14ac:dyDescent="0.25">
      <c r="A419" s="74" t="s">
        <v>595</v>
      </c>
      <c r="B419" s="77" t="s">
        <v>580</v>
      </c>
      <c r="C419" s="78" t="s">
        <v>581</v>
      </c>
      <c r="D419" s="78" t="s">
        <v>21</v>
      </c>
      <c r="E419" s="77" t="s">
        <v>109</v>
      </c>
      <c r="F419" s="79">
        <v>1200000</v>
      </c>
    </row>
    <row r="420" spans="1:6" x14ac:dyDescent="0.25">
      <c r="A420" s="74" t="s">
        <v>397</v>
      </c>
      <c r="B420" s="77" t="s">
        <v>580</v>
      </c>
      <c r="C420" s="78" t="s">
        <v>581</v>
      </c>
      <c r="D420" s="78" t="s">
        <v>26</v>
      </c>
      <c r="E420" s="77" t="s">
        <v>109</v>
      </c>
      <c r="F420" s="79">
        <v>34620000</v>
      </c>
    </row>
    <row r="421" spans="1:6" x14ac:dyDescent="0.25">
      <c r="A421" s="74" t="s">
        <v>2977</v>
      </c>
      <c r="B421" s="77" t="s">
        <v>580</v>
      </c>
      <c r="C421" s="78" t="s">
        <v>581</v>
      </c>
      <c r="D421" s="78" t="s">
        <v>577</v>
      </c>
      <c r="E421" s="77" t="s">
        <v>153</v>
      </c>
      <c r="F421" s="79">
        <v>10890000</v>
      </c>
    </row>
    <row r="422" spans="1:6" x14ac:dyDescent="0.25">
      <c r="A422" s="74" t="s">
        <v>2978</v>
      </c>
      <c r="B422" s="77" t="s">
        <v>580</v>
      </c>
      <c r="C422" s="78" t="s">
        <v>581</v>
      </c>
      <c r="D422" s="78" t="s">
        <v>13</v>
      </c>
      <c r="E422" s="77" t="s">
        <v>153</v>
      </c>
      <c r="F422" s="79">
        <v>22900000</v>
      </c>
    </row>
    <row r="423" spans="1:6" x14ac:dyDescent="0.25">
      <c r="A423" s="74" t="s">
        <v>597</v>
      </c>
      <c r="B423" s="77" t="s">
        <v>580</v>
      </c>
      <c r="C423" s="78" t="s">
        <v>581</v>
      </c>
      <c r="D423" s="78" t="s">
        <v>99</v>
      </c>
      <c r="E423" s="77" t="s">
        <v>153</v>
      </c>
      <c r="F423" s="79">
        <v>32320000</v>
      </c>
    </row>
    <row r="424" spans="1:6" x14ac:dyDescent="0.25">
      <c r="A424" s="74" t="s">
        <v>598</v>
      </c>
      <c r="B424" s="77" t="s">
        <v>580</v>
      </c>
      <c r="C424" s="78" t="s">
        <v>581</v>
      </c>
      <c r="D424" s="78" t="s">
        <v>21</v>
      </c>
      <c r="E424" s="77" t="s">
        <v>153</v>
      </c>
      <c r="F424" s="79">
        <v>24780000</v>
      </c>
    </row>
    <row r="425" spans="1:6" x14ac:dyDescent="0.25">
      <c r="A425" s="74" t="s">
        <v>600</v>
      </c>
      <c r="B425" s="77" t="s">
        <v>580</v>
      </c>
      <c r="C425" s="78" t="s">
        <v>581</v>
      </c>
      <c r="D425" s="78" t="s">
        <v>21</v>
      </c>
      <c r="E425" s="77" t="s">
        <v>116</v>
      </c>
      <c r="F425" s="79">
        <v>14410000</v>
      </c>
    </row>
    <row r="426" spans="1:6" x14ac:dyDescent="0.25">
      <c r="A426" s="74" t="s">
        <v>601</v>
      </c>
      <c r="B426" s="77" t="s">
        <v>580</v>
      </c>
      <c r="C426" s="78" t="s">
        <v>581</v>
      </c>
      <c r="D426" s="78" t="s">
        <v>22</v>
      </c>
      <c r="E426" s="77" t="s">
        <v>116</v>
      </c>
      <c r="F426" s="79">
        <v>22110000</v>
      </c>
    </row>
    <row r="427" spans="1:6" x14ac:dyDescent="0.25">
      <c r="A427" s="74" t="s">
        <v>602</v>
      </c>
      <c r="B427" s="77" t="s">
        <v>580</v>
      </c>
      <c r="C427" s="78" t="s">
        <v>581</v>
      </c>
      <c r="D427" s="78" t="s">
        <v>603</v>
      </c>
      <c r="E427" s="77" t="s">
        <v>116</v>
      </c>
      <c r="F427" s="79">
        <v>13170000</v>
      </c>
    </row>
    <row r="428" spans="1:6" x14ac:dyDescent="0.25">
      <c r="A428" s="74" t="s">
        <v>2979</v>
      </c>
      <c r="B428" s="77" t="s">
        <v>580</v>
      </c>
      <c r="C428" s="78" t="s">
        <v>581</v>
      </c>
      <c r="D428" s="78" t="s">
        <v>10</v>
      </c>
      <c r="E428" s="77" t="s">
        <v>122</v>
      </c>
      <c r="F428" s="79">
        <v>7380000</v>
      </c>
    </row>
    <row r="429" spans="1:6" x14ac:dyDescent="0.25">
      <c r="A429" s="74" t="s">
        <v>604</v>
      </c>
      <c r="B429" s="77" t="s">
        <v>580</v>
      </c>
      <c r="C429" s="78" t="s">
        <v>581</v>
      </c>
      <c r="D429" s="78" t="s">
        <v>367</v>
      </c>
      <c r="E429" s="77" t="s">
        <v>122</v>
      </c>
      <c r="F429" s="79">
        <v>34050000</v>
      </c>
    </row>
    <row r="430" spans="1:6" x14ac:dyDescent="0.25">
      <c r="A430" s="74" t="s">
        <v>2980</v>
      </c>
      <c r="B430" s="77" t="s">
        <v>580</v>
      </c>
      <c r="C430" s="78" t="s">
        <v>581</v>
      </c>
      <c r="D430" s="78" t="s">
        <v>13</v>
      </c>
      <c r="E430" s="77" t="s">
        <v>122</v>
      </c>
      <c r="F430" s="79">
        <v>5700000</v>
      </c>
    </row>
    <row r="431" spans="1:6" x14ac:dyDescent="0.25">
      <c r="A431" s="74" t="s">
        <v>608</v>
      </c>
      <c r="B431" s="77" t="s">
        <v>580</v>
      </c>
      <c r="C431" s="78" t="s">
        <v>581</v>
      </c>
      <c r="D431" s="78" t="s">
        <v>99</v>
      </c>
      <c r="E431" s="77" t="s">
        <v>122</v>
      </c>
      <c r="F431" s="79">
        <v>15780000</v>
      </c>
    </row>
    <row r="432" spans="1:6" x14ac:dyDescent="0.25">
      <c r="A432" s="74" t="s">
        <v>2238</v>
      </c>
      <c r="B432" s="77" t="s">
        <v>580</v>
      </c>
      <c r="C432" s="78" t="s">
        <v>581</v>
      </c>
      <c r="D432" s="78" t="s">
        <v>133</v>
      </c>
      <c r="E432" s="77" t="s">
        <v>122</v>
      </c>
      <c r="F432" s="79">
        <v>23300000</v>
      </c>
    </row>
    <row r="433" spans="1:6" x14ac:dyDescent="0.25">
      <c r="A433" s="74" t="s">
        <v>610</v>
      </c>
      <c r="B433" s="77" t="s">
        <v>580</v>
      </c>
      <c r="C433" s="78" t="s">
        <v>581</v>
      </c>
      <c r="D433" s="78" t="s">
        <v>21</v>
      </c>
      <c r="E433" s="77" t="s">
        <v>122</v>
      </c>
      <c r="F433" s="79">
        <v>13270000</v>
      </c>
    </row>
    <row r="434" spans="1:6" x14ac:dyDescent="0.25">
      <c r="A434" s="74" t="s">
        <v>609</v>
      </c>
      <c r="B434" s="77" t="s">
        <v>580</v>
      </c>
      <c r="C434" s="78" t="s">
        <v>581</v>
      </c>
      <c r="D434" s="78" t="s">
        <v>26</v>
      </c>
      <c r="E434" s="77" t="s">
        <v>122</v>
      </c>
      <c r="F434" s="79">
        <v>24550000</v>
      </c>
    </row>
    <row r="435" spans="1:6" x14ac:dyDescent="0.25">
      <c r="A435" s="74" t="s">
        <v>2981</v>
      </c>
      <c r="B435" s="77" t="s">
        <v>580</v>
      </c>
      <c r="C435" s="78" t="s">
        <v>581</v>
      </c>
      <c r="D435" s="78" t="s">
        <v>18</v>
      </c>
      <c r="E435" s="77" t="s">
        <v>129</v>
      </c>
      <c r="F435" s="79">
        <v>20000000</v>
      </c>
    </row>
    <row r="436" spans="1:6" x14ac:dyDescent="0.25">
      <c r="A436" s="74" t="s">
        <v>607</v>
      </c>
      <c r="B436" s="77" t="s">
        <v>580</v>
      </c>
      <c r="C436" s="78" t="s">
        <v>581</v>
      </c>
      <c r="D436" s="78" t="s">
        <v>15</v>
      </c>
      <c r="E436" s="77" t="s">
        <v>131</v>
      </c>
      <c r="F436" s="79">
        <v>30710000</v>
      </c>
    </row>
    <row r="437" spans="1:6" x14ac:dyDescent="0.25">
      <c r="A437" s="74" t="s">
        <v>612</v>
      </c>
      <c r="B437" s="77" t="s">
        <v>580</v>
      </c>
      <c r="C437" s="78" t="s">
        <v>581</v>
      </c>
      <c r="D437" s="78" t="s">
        <v>133</v>
      </c>
      <c r="E437" s="77" t="s">
        <v>131</v>
      </c>
      <c r="F437" s="79">
        <v>31600000</v>
      </c>
    </row>
    <row r="438" spans="1:6" x14ac:dyDescent="0.25">
      <c r="A438" s="74" t="s">
        <v>1097</v>
      </c>
      <c r="B438" s="77" t="s">
        <v>580</v>
      </c>
      <c r="C438" s="78" t="s">
        <v>614</v>
      </c>
      <c r="D438" s="78" t="s">
        <v>847</v>
      </c>
      <c r="E438" s="77" t="s">
        <v>96</v>
      </c>
      <c r="F438" s="79">
        <v>11950000</v>
      </c>
    </row>
    <row r="439" spans="1:6" x14ac:dyDescent="0.25">
      <c r="A439" s="74" t="s">
        <v>615</v>
      </c>
      <c r="B439" s="77" t="s">
        <v>580</v>
      </c>
      <c r="C439" s="78" t="s">
        <v>614</v>
      </c>
      <c r="D439" s="78" t="s">
        <v>13</v>
      </c>
      <c r="E439" s="77" t="s">
        <v>96</v>
      </c>
      <c r="F439" s="79">
        <v>25080000</v>
      </c>
    </row>
    <row r="440" spans="1:6" x14ac:dyDescent="0.25">
      <c r="A440" s="74" t="s">
        <v>2982</v>
      </c>
      <c r="B440" s="77" t="s">
        <v>580</v>
      </c>
      <c r="C440" s="78" t="s">
        <v>614</v>
      </c>
      <c r="D440" s="78" t="s">
        <v>13</v>
      </c>
      <c r="E440" s="77" t="s">
        <v>96</v>
      </c>
      <c r="F440" s="79">
        <v>12180000</v>
      </c>
    </row>
    <row r="441" spans="1:6" x14ac:dyDescent="0.25">
      <c r="A441" s="74" t="s">
        <v>1218</v>
      </c>
      <c r="B441" s="77" t="s">
        <v>580</v>
      </c>
      <c r="C441" s="78" t="s">
        <v>614</v>
      </c>
      <c r="D441" s="78" t="s">
        <v>13</v>
      </c>
      <c r="E441" s="77" t="s">
        <v>96</v>
      </c>
      <c r="F441" s="79">
        <v>17970000</v>
      </c>
    </row>
    <row r="442" spans="1:6" x14ac:dyDescent="0.25">
      <c r="A442" s="74" t="s">
        <v>616</v>
      </c>
      <c r="B442" s="77" t="s">
        <v>580</v>
      </c>
      <c r="C442" s="78" t="s">
        <v>614</v>
      </c>
      <c r="D442" s="78" t="s">
        <v>13</v>
      </c>
      <c r="E442" s="77" t="s">
        <v>96</v>
      </c>
      <c r="F442" s="79">
        <v>17410000</v>
      </c>
    </row>
    <row r="443" spans="1:6" x14ac:dyDescent="0.25">
      <c r="A443" s="74" t="s">
        <v>617</v>
      </c>
      <c r="B443" s="77" t="s">
        <v>580</v>
      </c>
      <c r="C443" s="78" t="s">
        <v>614</v>
      </c>
      <c r="D443" s="78" t="s">
        <v>13</v>
      </c>
      <c r="E443" s="77" t="s">
        <v>96</v>
      </c>
      <c r="F443" s="79">
        <v>7730000</v>
      </c>
    </row>
    <row r="444" spans="1:6" x14ac:dyDescent="0.25">
      <c r="A444" s="74" t="s">
        <v>620</v>
      </c>
      <c r="B444" s="77" t="s">
        <v>580</v>
      </c>
      <c r="C444" s="78" t="s">
        <v>614</v>
      </c>
      <c r="D444" s="78" t="s">
        <v>13</v>
      </c>
      <c r="E444" s="77" t="s">
        <v>96</v>
      </c>
      <c r="F444" s="79">
        <v>17140000</v>
      </c>
    </row>
    <row r="445" spans="1:6" x14ac:dyDescent="0.25">
      <c r="A445" s="74" t="s">
        <v>621</v>
      </c>
      <c r="B445" s="77" t="s">
        <v>580</v>
      </c>
      <c r="C445" s="78" t="s">
        <v>614</v>
      </c>
      <c r="D445" s="78" t="s">
        <v>622</v>
      </c>
      <c r="E445" s="77" t="s">
        <v>213</v>
      </c>
      <c r="F445" s="79">
        <v>34010000</v>
      </c>
    </row>
    <row r="446" spans="1:6" x14ac:dyDescent="0.25">
      <c r="A446" s="74" t="s">
        <v>2983</v>
      </c>
      <c r="B446" s="77" t="s">
        <v>580</v>
      </c>
      <c r="C446" s="78" t="s">
        <v>614</v>
      </c>
      <c r="D446" s="78" t="s">
        <v>2984</v>
      </c>
      <c r="E446" s="77" t="s">
        <v>109</v>
      </c>
      <c r="F446" s="79">
        <v>33740000</v>
      </c>
    </row>
    <row r="447" spans="1:6" x14ac:dyDescent="0.25">
      <c r="A447" s="74" t="s">
        <v>625</v>
      </c>
      <c r="B447" s="77" t="s">
        <v>580</v>
      </c>
      <c r="C447" s="78" t="s">
        <v>614</v>
      </c>
      <c r="D447" s="78" t="s">
        <v>13</v>
      </c>
      <c r="E447" s="77" t="s">
        <v>153</v>
      </c>
      <c r="F447" s="79">
        <v>29200000</v>
      </c>
    </row>
    <row r="448" spans="1:6" x14ac:dyDescent="0.25">
      <c r="A448" s="74" t="s">
        <v>2985</v>
      </c>
      <c r="B448" s="77" t="s">
        <v>580</v>
      </c>
      <c r="C448" s="78" t="s">
        <v>614</v>
      </c>
      <c r="D448" s="78" t="s">
        <v>13</v>
      </c>
      <c r="E448" s="77" t="s">
        <v>153</v>
      </c>
      <c r="F448" s="79">
        <v>25230000</v>
      </c>
    </row>
    <row r="449" spans="1:6" x14ac:dyDescent="0.25">
      <c r="A449" s="74" t="s">
        <v>631</v>
      </c>
      <c r="B449" s="77" t="s">
        <v>580</v>
      </c>
      <c r="C449" s="78" t="s">
        <v>614</v>
      </c>
      <c r="D449" s="78" t="s">
        <v>13</v>
      </c>
      <c r="E449" s="77" t="s">
        <v>116</v>
      </c>
      <c r="F449" s="79">
        <v>20670000</v>
      </c>
    </row>
    <row r="450" spans="1:6" x14ac:dyDescent="0.25">
      <c r="A450" s="74" t="s">
        <v>2986</v>
      </c>
      <c r="B450" s="77" t="s">
        <v>580</v>
      </c>
      <c r="C450" s="78" t="s">
        <v>614</v>
      </c>
      <c r="D450" s="78" t="s">
        <v>13</v>
      </c>
      <c r="E450" s="77" t="s">
        <v>116</v>
      </c>
      <c r="F450" s="79">
        <v>22390000</v>
      </c>
    </row>
    <row r="451" spans="1:6" x14ac:dyDescent="0.25">
      <c r="A451" s="74" t="s">
        <v>2978</v>
      </c>
      <c r="B451" s="77" t="s">
        <v>580</v>
      </c>
      <c r="C451" s="78" t="s">
        <v>614</v>
      </c>
      <c r="D451" s="78" t="s">
        <v>13</v>
      </c>
      <c r="E451" s="77" t="s">
        <v>122</v>
      </c>
      <c r="F451" s="79">
        <v>5990000</v>
      </c>
    </row>
    <row r="452" spans="1:6" x14ac:dyDescent="0.25">
      <c r="A452" s="74" t="s">
        <v>633</v>
      </c>
      <c r="B452" s="77" t="s">
        <v>580</v>
      </c>
      <c r="C452" s="78" t="s">
        <v>614</v>
      </c>
      <c r="D452" s="78" t="s">
        <v>13</v>
      </c>
      <c r="E452" s="77" t="s">
        <v>122</v>
      </c>
      <c r="F452" s="79">
        <v>19870000</v>
      </c>
    </row>
    <row r="453" spans="1:6" x14ac:dyDescent="0.25">
      <c r="A453" s="74" t="s">
        <v>634</v>
      </c>
      <c r="B453" s="77" t="s">
        <v>580</v>
      </c>
      <c r="C453" s="78" t="s">
        <v>614</v>
      </c>
      <c r="D453" s="78" t="s">
        <v>13</v>
      </c>
      <c r="E453" s="77" t="s">
        <v>122</v>
      </c>
      <c r="F453" s="79">
        <v>15270000</v>
      </c>
    </row>
    <row r="454" spans="1:6" x14ac:dyDescent="0.25">
      <c r="A454" s="74" t="s">
        <v>635</v>
      </c>
      <c r="B454" s="77" t="s">
        <v>580</v>
      </c>
      <c r="C454" s="78" t="s">
        <v>614</v>
      </c>
      <c r="D454" s="78" t="s">
        <v>13</v>
      </c>
      <c r="E454" s="77" t="s">
        <v>122</v>
      </c>
      <c r="F454" s="79">
        <v>37380000</v>
      </c>
    </row>
    <row r="455" spans="1:6" x14ac:dyDescent="0.25">
      <c r="A455" s="74" t="s">
        <v>639</v>
      </c>
      <c r="B455" s="77" t="s">
        <v>580</v>
      </c>
      <c r="C455" s="78" t="s">
        <v>614</v>
      </c>
      <c r="D455" s="78" t="s">
        <v>13</v>
      </c>
      <c r="E455" s="77" t="s">
        <v>122</v>
      </c>
      <c r="F455" s="79">
        <v>23300000</v>
      </c>
    </row>
    <row r="456" spans="1:6" x14ac:dyDescent="0.25">
      <c r="A456" s="74" t="s">
        <v>1036</v>
      </c>
      <c r="B456" s="77" t="s">
        <v>580</v>
      </c>
      <c r="C456" s="78" t="s">
        <v>614</v>
      </c>
      <c r="D456" s="78" t="s">
        <v>133</v>
      </c>
      <c r="E456" s="77" t="s">
        <v>122</v>
      </c>
      <c r="F456" s="79">
        <v>23390000</v>
      </c>
    </row>
    <row r="457" spans="1:6" x14ac:dyDescent="0.25">
      <c r="A457" s="74" t="s">
        <v>636</v>
      </c>
      <c r="B457" s="77" t="s">
        <v>580</v>
      </c>
      <c r="C457" s="78" t="s">
        <v>614</v>
      </c>
      <c r="D457" s="78" t="s">
        <v>489</v>
      </c>
      <c r="E457" s="77" t="s">
        <v>122</v>
      </c>
      <c r="F457" s="79">
        <v>24530000</v>
      </c>
    </row>
    <row r="458" spans="1:6" x14ac:dyDescent="0.25">
      <c r="A458" s="74" t="s">
        <v>626</v>
      </c>
      <c r="B458" s="77" t="s">
        <v>580</v>
      </c>
      <c r="C458" s="78" t="s">
        <v>614</v>
      </c>
      <c r="D458" s="78" t="s">
        <v>13</v>
      </c>
      <c r="E458" s="77" t="s">
        <v>131</v>
      </c>
      <c r="F458" s="79">
        <v>37880000</v>
      </c>
    </row>
    <row r="459" spans="1:6" x14ac:dyDescent="0.25">
      <c r="A459" s="74" t="s">
        <v>1141</v>
      </c>
      <c r="B459" s="77" t="s">
        <v>580</v>
      </c>
      <c r="C459" s="78" t="s">
        <v>614</v>
      </c>
      <c r="D459" s="78" t="s">
        <v>13</v>
      </c>
      <c r="E459" s="77" t="s">
        <v>131</v>
      </c>
      <c r="F459" s="79">
        <v>20980000</v>
      </c>
    </row>
    <row r="460" spans="1:6" x14ac:dyDescent="0.25">
      <c r="A460" s="74" t="s">
        <v>828</v>
      </c>
      <c r="B460" s="77" t="s">
        <v>580</v>
      </c>
      <c r="C460" s="78" t="s">
        <v>614</v>
      </c>
      <c r="D460" s="78" t="s">
        <v>13</v>
      </c>
      <c r="E460" s="77" t="s">
        <v>131</v>
      </c>
      <c r="F460" s="79">
        <v>31000000</v>
      </c>
    </row>
    <row r="461" spans="1:6" x14ac:dyDescent="0.25">
      <c r="A461" s="74" t="s">
        <v>2987</v>
      </c>
      <c r="B461" s="77" t="s">
        <v>580</v>
      </c>
      <c r="C461" s="78" t="s">
        <v>614</v>
      </c>
      <c r="D461" s="78" t="s">
        <v>13</v>
      </c>
      <c r="E461" s="77" t="s">
        <v>131</v>
      </c>
      <c r="F461" s="79">
        <v>30150000</v>
      </c>
    </row>
    <row r="462" spans="1:6" x14ac:dyDescent="0.25">
      <c r="A462" s="74" t="s">
        <v>2988</v>
      </c>
      <c r="B462" s="77" t="s">
        <v>580</v>
      </c>
      <c r="C462" s="78" t="s">
        <v>614</v>
      </c>
      <c r="D462" s="78" t="s">
        <v>18</v>
      </c>
      <c r="E462" s="77" t="s">
        <v>131</v>
      </c>
      <c r="F462" s="79">
        <v>29980000</v>
      </c>
    </row>
    <row r="463" spans="1:6" x14ac:dyDescent="0.25">
      <c r="A463" s="74" t="s">
        <v>637</v>
      </c>
      <c r="B463" s="77" t="s">
        <v>580</v>
      </c>
      <c r="C463" s="78" t="s">
        <v>614</v>
      </c>
      <c r="D463" s="78" t="s">
        <v>26</v>
      </c>
      <c r="E463" s="77" t="s">
        <v>131</v>
      </c>
      <c r="F463" s="79">
        <v>32520000</v>
      </c>
    </row>
    <row r="464" spans="1:6" x14ac:dyDescent="0.25">
      <c r="A464" s="74" t="s">
        <v>640</v>
      </c>
      <c r="B464" s="77" t="s">
        <v>580</v>
      </c>
      <c r="C464" s="78" t="s">
        <v>641</v>
      </c>
      <c r="D464" s="78" t="s">
        <v>367</v>
      </c>
      <c r="E464" s="77" t="s">
        <v>96</v>
      </c>
      <c r="F464" s="79">
        <v>13020000</v>
      </c>
    </row>
    <row r="465" spans="1:6" x14ac:dyDescent="0.25">
      <c r="A465" s="74" t="s">
        <v>642</v>
      </c>
      <c r="B465" s="77" t="s">
        <v>580</v>
      </c>
      <c r="C465" s="78" t="s">
        <v>641</v>
      </c>
      <c r="D465" s="78" t="s">
        <v>13</v>
      </c>
      <c r="E465" s="77" t="s">
        <v>96</v>
      </c>
      <c r="F465" s="79">
        <v>10890000</v>
      </c>
    </row>
    <row r="466" spans="1:6" x14ac:dyDescent="0.25">
      <c r="A466" s="74" t="s">
        <v>643</v>
      </c>
      <c r="B466" s="77" t="s">
        <v>580</v>
      </c>
      <c r="C466" s="78" t="s">
        <v>641</v>
      </c>
      <c r="D466" s="78" t="s">
        <v>13</v>
      </c>
      <c r="E466" s="77" t="s">
        <v>96</v>
      </c>
      <c r="F466" s="79">
        <v>16390000</v>
      </c>
    </row>
    <row r="467" spans="1:6" x14ac:dyDescent="0.25">
      <c r="A467" s="74" t="s">
        <v>644</v>
      </c>
      <c r="B467" s="77" t="s">
        <v>580</v>
      </c>
      <c r="C467" s="78" t="s">
        <v>641</v>
      </c>
      <c r="D467" s="78" t="s">
        <v>13</v>
      </c>
      <c r="E467" s="77" t="s">
        <v>96</v>
      </c>
      <c r="F467" s="79">
        <v>18860000</v>
      </c>
    </row>
    <row r="468" spans="1:6" x14ac:dyDescent="0.25">
      <c r="A468" s="74" t="s">
        <v>2989</v>
      </c>
      <c r="B468" s="77" t="s">
        <v>580</v>
      </c>
      <c r="C468" s="78" t="s">
        <v>641</v>
      </c>
      <c r="D468" s="78" t="s">
        <v>13</v>
      </c>
      <c r="E468" s="77" t="s">
        <v>96</v>
      </c>
      <c r="F468" s="79">
        <v>7180000</v>
      </c>
    </row>
    <row r="469" spans="1:6" x14ac:dyDescent="0.25">
      <c r="A469" s="74" t="s">
        <v>645</v>
      </c>
      <c r="B469" s="77" t="s">
        <v>580</v>
      </c>
      <c r="C469" s="78" t="s">
        <v>641</v>
      </c>
      <c r="D469" s="78" t="s">
        <v>133</v>
      </c>
      <c r="E469" s="77" t="s">
        <v>96</v>
      </c>
      <c r="F469" s="79">
        <v>18610000</v>
      </c>
    </row>
    <row r="470" spans="1:6" x14ac:dyDescent="0.25">
      <c r="A470" s="74" t="s">
        <v>647</v>
      </c>
      <c r="B470" s="77" t="s">
        <v>580</v>
      </c>
      <c r="C470" s="78" t="s">
        <v>641</v>
      </c>
      <c r="D470" s="78" t="s">
        <v>24</v>
      </c>
      <c r="E470" s="77" t="s">
        <v>96</v>
      </c>
      <c r="F470" s="79">
        <v>27880000</v>
      </c>
    </row>
    <row r="471" spans="1:6" x14ac:dyDescent="0.25">
      <c r="A471" s="74" t="s">
        <v>648</v>
      </c>
      <c r="B471" s="77" t="s">
        <v>580</v>
      </c>
      <c r="C471" s="78" t="s">
        <v>641</v>
      </c>
      <c r="D471" s="78" t="s">
        <v>25</v>
      </c>
      <c r="E471" s="77" t="s">
        <v>96</v>
      </c>
      <c r="F471" s="79">
        <v>15490000</v>
      </c>
    </row>
    <row r="472" spans="1:6" x14ac:dyDescent="0.25">
      <c r="A472" s="74" t="s">
        <v>2990</v>
      </c>
      <c r="B472" s="77" t="s">
        <v>580</v>
      </c>
      <c r="C472" s="78" t="s">
        <v>641</v>
      </c>
      <c r="D472" s="78" t="s">
        <v>728</v>
      </c>
      <c r="E472" s="77" t="s">
        <v>96</v>
      </c>
      <c r="F472" s="79">
        <v>12860000</v>
      </c>
    </row>
    <row r="473" spans="1:6" x14ac:dyDescent="0.25">
      <c r="A473" s="74" t="s">
        <v>652</v>
      </c>
      <c r="B473" s="77" t="s">
        <v>580</v>
      </c>
      <c r="C473" s="78" t="s">
        <v>641</v>
      </c>
      <c r="D473" s="78" t="s">
        <v>13</v>
      </c>
      <c r="E473" s="77" t="s">
        <v>109</v>
      </c>
      <c r="F473" s="79">
        <v>28950000</v>
      </c>
    </row>
    <row r="474" spans="1:6" x14ac:dyDescent="0.25">
      <c r="A474" s="74" t="s">
        <v>2991</v>
      </c>
      <c r="B474" s="77" t="s">
        <v>580</v>
      </c>
      <c r="C474" s="78" t="s">
        <v>641</v>
      </c>
      <c r="D474" s="78" t="s">
        <v>13</v>
      </c>
      <c r="E474" s="77" t="s">
        <v>109</v>
      </c>
      <c r="F474" s="79">
        <v>26770000</v>
      </c>
    </row>
    <row r="475" spans="1:6" x14ac:dyDescent="0.25">
      <c r="A475" s="74" t="s">
        <v>654</v>
      </c>
      <c r="B475" s="77" t="s">
        <v>580</v>
      </c>
      <c r="C475" s="78" t="s">
        <v>641</v>
      </c>
      <c r="D475" s="78" t="s">
        <v>219</v>
      </c>
      <c r="E475" s="77" t="s">
        <v>109</v>
      </c>
      <c r="F475" s="79">
        <v>33660000</v>
      </c>
    </row>
    <row r="476" spans="1:6" x14ac:dyDescent="0.25">
      <c r="A476" s="74" t="s">
        <v>653</v>
      </c>
      <c r="B476" s="77" t="s">
        <v>580</v>
      </c>
      <c r="C476" s="78" t="s">
        <v>641</v>
      </c>
      <c r="D476" s="78" t="s">
        <v>13</v>
      </c>
      <c r="E476" s="77" t="s">
        <v>153</v>
      </c>
      <c r="F476" s="79">
        <v>30830000</v>
      </c>
    </row>
    <row r="477" spans="1:6" x14ac:dyDescent="0.25">
      <c r="A477" s="74" t="s">
        <v>2992</v>
      </c>
      <c r="B477" s="77" t="s">
        <v>580</v>
      </c>
      <c r="C477" s="78" t="s">
        <v>641</v>
      </c>
      <c r="D477" s="78" t="s">
        <v>13</v>
      </c>
      <c r="E477" s="77" t="s">
        <v>153</v>
      </c>
      <c r="F477" s="79">
        <v>29340000</v>
      </c>
    </row>
    <row r="478" spans="1:6" x14ac:dyDescent="0.25">
      <c r="A478" s="74" t="s">
        <v>666</v>
      </c>
      <c r="B478" s="77" t="s">
        <v>580</v>
      </c>
      <c r="C478" s="78" t="s">
        <v>641</v>
      </c>
      <c r="D478" s="78" t="s">
        <v>13</v>
      </c>
      <c r="E478" s="77" t="s">
        <v>153</v>
      </c>
      <c r="F478" s="79">
        <v>32620000</v>
      </c>
    </row>
    <row r="479" spans="1:6" x14ac:dyDescent="0.25">
      <c r="A479" s="74" t="s">
        <v>657</v>
      </c>
      <c r="B479" s="77" t="s">
        <v>580</v>
      </c>
      <c r="C479" s="78" t="s">
        <v>641</v>
      </c>
      <c r="D479" s="78" t="s">
        <v>483</v>
      </c>
      <c r="E479" s="77" t="s">
        <v>153</v>
      </c>
      <c r="F479" s="79">
        <v>23410000</v>
      </c>
    </row>
    <row r="480" spans="1:6" x14ac:dyDescent="0.25">
      <c r="A480" s="74" t="s">
        <v>655</v>
      </c>
      <c r="B480" s="77" t="s">
        <v>580</v>
      </c>
      <c r="C480" s="78" t="s">
        <v>641</v>
      </c>
      <c r="D480" s="78" t="s">
        <v>219</v>
      </c>
      <c r="E480" s="77" t="s">
        <v>153</v>
      </c>
      <c r="F480" s="79">
        <v>35680000</v>
      </c>
    </row>
    <row r="481" spans="1:6" x14ac:dyDescent="0.25">
      <c r="A481" s="74" t="s">
        <v>658</v>
      </c>
      <c r="B481" s="77" t="s">
        <v>580</v>
      </c>
      <c r="C481" s="78" t="s">
        <v>641</v>
      </c>
      <c r="D481" s="78" t="s">
        <v>13</v>
      </c>
      <c r="E481" s="77" t="s">
        <v>116</v>
      </c>
      <c r="F481" s="79">
        <v>18830000</v>
      </c>
    </row>
    <row r="482" spans="1:6" x14ac:dyDescent="0.25">
      <c r="A482" s="74" t="s">
        <v>2993</v>
      </c>
      <c r="B482" s="77" t="s">
        <v>580</v>
      </c>
      <c r="C482" s="78" t="s">
        <v>641</v>
      </c>
      <c r="D482" s="78" t="s">
        <v>108</v>
      </c>
      <c r="E482" s="77" t="s">
        <v>122</v>
      </c>
      <c r="F482" s="79">
        <v>18620000</v>
      </c>
    </row>
    <row r="483" spans="1:6" x14ac:dyDescent="0.25">
      <c r="A483" s="74" t="s">
        <v>665</v>
      </c>
      <c r="B483" s="77" t="s">
        <v>580</v>
      </c>
      <c r="C483" s="78" t="s">
        <v>641</v>
      </c>
      <c r="D483" s="78" t="s">
        <v>13</v>
      </c>
      <c r="E483" s="77" t="s">
        <v>122</v>
      </c>
      <c r="F483" s="79">
        <v>29480000</v>
      </c>
    </row>
    <row r="484" spans="1:6" x14ac:dyDescent="0.25">
      <c r="A484" s="74" t="s">
        <v>2994</v>
      </c>
      <c r="B484" s="77" t="s">
        <v>580</v>
      </c>
      <c r="C484" s="78" t="s">
        <v>641</v>
      </c>
      <c r="D484" s="78" t="s">
        <v>13</v>
      </c>
      <c r="E484" s="77" t="s">
        <v>122</v>
      </c>
      <c r="F484" s="79">
        <v>21300000</v>
      </c>
    </row>
    <row r="485" spans="1:6" x14ac:dyDescent="0.25">
      <c r="A485" s="74" t="s">
        <v>662</v>
      </c>
      <c r="B485" s="77" t="s">
        <v>580</v>
      </c>
      <c r="C485" s="78" t="s">
        <v>641</v>
      </c>
      <c r="D485" s="78" t="s">
        <v>133</v>
      </c>
      <c r="E485" s="77" t="s">
        <v>122</v>
      </c>
      <c r="F485" s="79">
        <v>27110000</v>
      </c>
    </row>
    <row r="486" spans="1:6" x14ac:dyDescent="0.25">
      <c r="A486" s="74" t="s">
        <v>663</v>
      </c>
      <c r="B486" s="77" t="s">
        <v>580</v>
      </c>
      <c r="C486" s="78" t="s">
        <v>641</v>
      </c>
      <c r="D486" s="78" t="s">
        <v>19</v>
      </c>
      <c r="E486" s="77" t="s">
        <v>122</v>
      </c>
      <c r="F486" s="79">
        <v>36170000</v>
      </c>
    </row>
    <row r="487" spans="1:6" x14ac:dyDescent="0.25">
      <c r="A487" s="74" t="s">
        <v>2995</v>
      </c>
      <c r="B487" s="77" t="s">
        <v>580</v>
      </c>
      <c r="C487" s="78" t="s">
        <v>641</v>
      </c>
      <c r="D487" s="78" t="s">
        <v>162</v>
      </c>
      <c r="E487" s="77" t="s">
        <v>122</v>
      </c>
      <c r="F487" s="79">
        <v>21170000</v>
      </c>
    </row>
    <row r="488" spans="1:6" x14ac:dyDescent="0.25">
      <c r="A488" s="74" t="s">
        <v>2996</v>
      </c>
      <c r="B488" s="77" t="s">
        <v>580</v>
      </c>
      <c r="C488" s="78" t="s">
        <v>641</v>
      </c>
      <c r="D488" s="78" t="s">
        <v>13</v>
      </c>
      <c r="E488" s="77" t="s">
        <v>131</v>
      </c>
      <c r="F488" s="79">
        <v>30240000</v>
      </c>
    </row>
    <row r="489" spans="1:6" x14ac:dyDescent="0.25">
      <c r="A489" s="74" t="s">
        <v>2219</v>
      </c>
      <c r="B489" s="77" t="s">
        <v>580</v>
      </c>
      <c r="C489" s="78" t="s">
        <v>641</v>
      </c>
      <c r="D489" s="78" t="s">
        <v>13</v>
      </c>
      <c r="E489" s="77" t="s">
        <v>131</v>
      </c>
      <c r="F489" s="79">
        <v>27780000</v>
      </c>
    </row>
    <row r="490" spans="1:6" x14ac:dyDescent="0.25">
      <c r="A490" s="74" t="s">
        <v>664</v>
      </c>
      <c r="B490" s="77" t="s">
        <v>580</v>
      </c>
      <c r="C490" s="78" t="s">
        <v>641</v>
      </c>
      <c r="D490" s="78" t="s">
        <v>21</v>
      </c>
      <c r="E490" s="77" t="s">
        <v>131</v>
      </c>
      <c r="F490" s="79">
        <v>13970000</v>
      </c>
    </row>
    <row r="491" spans="1:6" x14ac:dyDescent="0.25">
      <c r="A491" s="74" t="s">
        <v>2997</v>
      </c>
      <c r="B491" s="77" t="s">
        <v>580</v>
      </c>
      <c r="C491" s="78" t="s">
        <v>641</v>
      </c>
      <c r="D491" s="78" t="s">
        <v>489</v>
      </c>
      <c r="E491" s="77" t="s">
        <v>131</v>
      </c>
      <c r="F491" s="79">
        <v>28650000</v>
      </c>
    </row>
    <row r="492" spans="1:6" x14ac:dyDescent="0.25">
      <c r="A492" s="74" t="s">
        <v>667</v>
      </c>
      <c r="B492" s="77" t="s">
        <v>580</v>
      </c>
      <c r="C492" s="78" t="s">
        <v>668</v>
      </c>
      <c r="D492" s="78" t="s">
        <v>108</v>
      </c>
      <c r="E492" s="77" t="s">
        <v>96</v>
      </c>
      <c r="F492" s="79">
        <v>8280000</v>
      </c>
    </row>
    <row r="493" spans="1:6" x14ac:dyDescent="0.25">
      <c r="A493" s="74" t="s">
        <v>670</v>
      </c>
      <c r="B493" s="77" t="s">
        <v>580</v>
      </c>
      <c r="C493" s="78" t="s">
        <v>668</v>
      </c>
      <c r="D493" s="78" t="s">
        <v>13</v>
      </c>
      <c r="E493" s="77" t="s">
        <v>96</v>
      </c>
      <c r="F493" s="79">
        <v>18920000</v>
      </c>
    </row>
    <row r="494" spans="1:6" x14ac:dyDescent="0.25">
      <c r="A494" s="74" t="s">
        <v>265</v>
      </c>
      <c r="B494" s="77" t="s">
        <v>580</v>
      </c>
      <c r="C494" s="78" t="s">
        <v>668</v>
      </c>
      <c r="D494" s="78" t="s">
        <v>13</v>
      </c>
      <c r="E494" s="77" t="s">
        <v>96</v>
      </c>
      <c r="F494" s="79">
        <v>28450000</v>
      </c>
    </row>
    <row r="495" spans="1:6" x14ac:dyDescent="0.25">
      <c r="A495" s="74" t="s">
        <v>671</v>
      </c>
      <c r="B495" s="77" t="s">
        <v>580</v>
      </c>
      <c r="C495" s="78" t="s">
        <v>668</v>
      </c>
      <c r="D495" s="78" t="s">
        <v>13</v>
      </c>
      <c r="E495" s="77" t="s">
        <v>96</v>
      </c>
      <c r="F495" s="79">
        <v>18410000</v>
      </c>
    </row>
    <row r="496" spans="1:6" x14ac:dyDescent="0.25">
      <c r="A496" s="74" t="s">
        <v>672</v>
      </c>
      <c r="B496" s="77" t="s">
        <v>580</v>
      </c>
      <c r="C496" s="78" t="s">
        <v>668</v>
      </c>
      <c r="D496" s="78" t="s">
        <v>13</v>
      </c>
      <c r="E496" s="77" t="s">
        <v>96</v>
      </c>
      <c r="F496" s="79">
        <v>24430000</v>
      </c>
    </row>
    <row r="497" spans="1:6" x14ac:dyDescent="0.25">
      <c r="A497" s="74" t="s">
        <v>673</v>
      </c>
      <c r="B497" s="77" t="s">
        <v>580</v>
      </c>
      <c r="C497" s="78" t="s">
        <v>668</v>
      </c>
      <c r="D497" s="78" t="s">
        <v>13</v>
      </c>
      <c r="E497" s="77" t="s">
        <v>96</v>
      </c>
      <c r="F497" s="79">
        <v>24960000</v>
      </c>
    </row>
    <row r="498" spans="1:6" x14ac:dyDescent="0.25">
      <c r="A498" s="74" t="s">
        <v>674</v>
      </c>
      <c r="B498" s="77" t="s">
        <v>580</v>
      </c>
      <c r="C498" s="78" t="s">
        <v>668</v>
      </c>
      <c r="D498" s="78" t="s">
        <v>230</v>
      </c>
      <c r="E498" s="77" t="s">
        <v>96</v>
      </c>
      <c r="F498" s="79">
        <v>16170000</v>
      </c>
    </row>
    <row r="499" spans="1:6" x14ac:dyDescent="0.25">
      <c r="A499" s="74" t="s">
        <v>675</v>
      </c>
      <c r="B499" s="77" t="s">
        <v>580</v>
      </c>
      <c r="C499" s="78" t="s">
        <v>668</v>
      </c>
      <c r="D499" s="78" t="s">
        <v>25</v>
      </c>
      <c r="E499" s="77" t="s">
        <v>213</v>
      </c>
      <c r="F499" s="79">
        <v>28050000</v>
      </c>
    </row>
    <row r="500" spans="1:6" x14ac:dyDescent="0.25">
      <c r="A500" s="74" t="s">
        <v>856</v>
      </c>
      <c r="B500" s="77" t="s">
        <v>580</v>
      </c>
      <c r="C500" s="78" t="s">
        <v>668</v>
      </c>
      <c r="D500" s="78" t="s">
        <v>367</v>
      </c>
      <c r="E500" s="77" t="s">
        <v>109</v>
      </c>
      <c r="F500" s="79">
        <v>24970000</v>
      </c>
    </row>
    <row r="501" spans="1:6" x14ac:dyDescent="0.25">
      <c r="A501" s="74" t="s">
        <v>680</v>
      </c>
      <c r="B501" s="77" t="s">
        <v>580</v>
      </c>
      <c r="C501" s="78" t="s">
        <v>668</v>
      </c>
      <c r="D501" s="78" t="s">
        <v>681</v>
      </c>
      <c r="E501" s="77" t="s">
        <v>109</v>
      </c>
      <c r="F501" s="79">
        <v>32930000</v>
      </c>
    </row>
    <row r="502" spans="1:6" x14ac:dyDescent="0.25">
      <c r="A502" s="74" t="s">
        <v>2998</v>
      </c>
      <c r="B502" s="77" t="s">
        <v>580</v>
      </c>
      <c r="C502" s="78" t="s">
        <v>668</v>
      </c>
      <c r="D502" s="78" t="s">
        <v>13</v>
      </c>
      <c r="E502" s="77" t="s">
        <v>221</v>
      </c>
      <c r="F502" s="79">
        <v>12320000</v>
      </c>
    </row>
    <row r="503" spans="1:6" x14ac:dyDescent="0.25">
      <c r="A503" s="74" t="s">
        <v>2999</v>
      </c>
      <c r="B503" s="77" t="s">
        <v>580</v>
      </c>
      <c r="C503" s="78" t="s">
        <v>668</v>
      </c>
      <c r="D503" s="78" t="s">
        <v>577</v>
      </c>
      <c r="E503" s="77" t="s">
        <v>153</v>
      </c>
      <c r="F503" s="79">
        <v>38630000</v>
      </c>
    </row>
    <row r="504" spans="1:6" x14ac:dyDescent="0.25">
      <c r="A504" s="74" t="s">
        <v>3000</v>
      </c>
      <c r="B504" s="77" t="s">
        <v>580</v>
      </c>
      <c r="C504" s="78" t="s">
        <v>668</v>
      </c>
      <c r="D504" s="78" t="s">
        <v>108</v>
      </c>
      <c r="E504" s="77" t="s">
        <v>153</v>
      </c>
      <c r="F504" s="79">
        <v>24060000</v>
      </c>
    </row>
    <row r="505" spans="1:6" x14ac:dyDescent="0.25">
      <c r="A505" s="74" t="s">
        <v>679</v>
      </c>
      <c r="B505" s="77" t="s">
        <v>580</v>
      </c>
      <c r="C505" s="78" t="s">
        <v>668</v>
      </c>
      <c r="D505" s="78" t="s">
        <v>423</v>
      </c>
      <c r="E505" s="77" t="s">
        <v>153</v>
      </c>
      <c r="F505" s="79">
        <v>35500000</v>
      </c>
    </row>
    <row r="506" spans="1:6" x14ac:dyDescent="0.25">
      <c r="A506" s="74" t="s">
        <v>3001</v>
      </c>
      <c r="B506" s="77" t="s">
        <v>580</v>
      </c>
      <c r="C506" s="78" t="s">
        <v>668</v>
      </c>
      <c r="D506" s="78" t="s">
        <v>489</v>
      </c>
      <c r="E506" s="77" t="s">
        <v>153</v>
      </c>
      <c r="F506" s="79">
        <v>37100000</v>
      </c>
    </row>
    <row r="507" spans="1:6" x14ac:dyDescent="0.25">
      <c r="A507" s="74" t="s">
        <v>684</v>
      </c>
      <c r="B507" s="77" t="s">
        <v>580</v>
      </c>
      <c r="C507" s="78" t="s">
        <v>668</v>
      </c>
      <c r="D507" s="78" t="s">
        <v>162</v>
      </c>
      <c r="E507" s="77" t="s">
        <v>153</v>
      </c>
      <c r="F507" s="79">
        <v>31940000</v>
      </c>
    </row>
    <row r="508" spans="1:6" x14ac:dyDescent="0.25">
      <c r="A508" s="74" t="s">
        <v>3002</v>
      </c>
      <c r="B508" s="77" t="s">
        <v>580</v>
      </c>
      <c r="C508" s="78" t="s">
        <v>668</v>
      </c>
      <c r="D508" s="78" t="s">
        <v>367</v>
      </c>
      <c r="E508" s="77" t="s">
        <v>116</v>
      </c>
      <c r="F508" s="79">
        <v>19570000</v>
      </c>
    </row>
    <row r="509" spans="1:6" x14ac:dyDescent="0.25">
      <c r="A509" s="74" t="s">
        <v>3003</v>
      </c>
      <c r="B509" s="77" t="s">
        <v>580</v>
      </c>
      <c r="C509" s="78" t="s">
        <v>668</v>
      </c>
      <c r="D509" s="78" t="s">
        <v>372</v>
      </c>
      <c r="E509" s="77" t="s">
        <v>116</v>
      </c>
      <c r="F509" s="79">
        <v>14740000</v>
      </c>
    </row>
    <row r="510" spans="1:6" x14ac:dyDescent="0.25">
      <c r="A510" s="74" t="s">
        <v>685</v>
      </c>
      <c r="B510" s="77" t="s">
        <v>580</v>
      </c>
      <c r="C510" s="78" t="s">
        <v>668</v>
      </c>
      <c r="D510" s="78" t="s">
        <v>27</v>
      </c>
      <c r="E510" s="77" t="s">
        <v>116</v>
      </c>
      <c r="F510" s="79">
        <v>11540000</v>
      </c>
    </row>
    <row r="511" spans="1:6" x14ac:dyDescent="0.25">
      <c r="A511" s="74" t="s">
        <v>836</v>
      </c>
      <c r="B511" s="77" t="s">
        <v>580</v>
      </c>
      <c r="C511" s="78" t="s">
        <v>668</v>
      </c>
      <c r="D511" s="78" t="s">
        <v>108</v>
      </c>
      <c r="E511" s="77" t="s">
        <v>122</v>
      </c>
      <c r="F511" s="79">
        <v>20290000</v>
      </c>
    </row>
    <row r="512" spans="1:6" x14ac:dyDescent="0.25">
      <c r="A512" s="74" t="s">
        <v>686</v>
      </c>
      <c r="B512" s="77" t="s">
        <v>580</v>
      </c>
      <c r="C512" s="78" t="s">
        <v>668</v>
      </c>
      <c r="D512" s="78" t="s">
        <v>13</v>
      </c>
      <c r="E512" s="77" t="s">
        <v>122</v>
      </c>
      <c r="F512" s="79">
        <v>29480000</v>
      </c>
    </row>
    <row r="513" spans="1:6" x14ac:dyDescent="0.25">
      <c r="A513" s="74" t="s">
        <v>689</v>
      </c>
      <c r="B513" s="77" t="s">
        <v>580</v>
      </c>
      <c r="C513" s="78" t="s">
        <v>668</v>
      </c>
      <c r="D513" s="78" t="s">
        <v>13</v>
      </c>
      <c r="E513" s="77" t="s">
        <v>122</v>
      </c>
      <c r="F513" s="79">
        <v>21850000</v>
      </c>
    </row>
    <row r="514" spans="1:6" x14ac:dyDescent="0.25">
      <c r="A514" s="74" t="s">
        <v>692</v>
      </c>
      <c r="B514" s="77" t="s">
        <v>580</v>
      </c>
      <c r="C514" s="78" t="s">
        <v>668</v>
      </c>
      <c r="D514" s="78" t="s">
        <v>13</v>
      </c>
      <c r="E514" s="77" t="s">
        <v>122</v>
      </c>
      <c r="F514" s="79">
        <v>33130000</v>
      </c>
    </row>
    <row r="515" spans="1:6" x14ac:dyDescent="0.25">
      <c r="A515" s="74" t="s">
        <v>696</v>
      </c>
      <c r="B515" s="77" t="s">
        <v>580</v>
      </c>
      <c r="C515" s="78" t="s">
        <v>668</v>
      </c>
      <c r="D515" s="78" t="s">
        <v>28</v>
      </c>
      <c r="E515" s="77" t="s">
        <v>122</v>
      </c>
      <c r="F515" s="79">
        <v>10030000</v>
      </c>
    </row>
    <row r="516" spans="1:6" x14ac:dyDescent="0.25">
      <c r="A516" s="74" t="s">
        <v>691</v>
      </c>
      <c r="B516" s="77" t="s">
        <v>580</v>
      </c>
      <c r="C516" s="78" t="s">
        <v>668</v>
      </c>
      <c r="D516" s="78" t="s">
        <v>13</v>
      </c>
      <c r="E516" s="77" t="s">
        <v>131</v>
      </c>
      <c r="F516" s="79">
        <v>32590000</v>
      </c>
    </row>
    <row r="517" spans="1:6" x14ac:dyDescent="0.25">
      <c r="A517" s="74" t="s">
        <v>3004</v>
      </c>
      <c r="B517" s="77" t="s">
        <v>580</v>
      </c>
      <c r="C517" s="78" t="s">
        <v>668</v>
      </c>
      <c r="D517" s="78" t="s">
        <v>162</v>
      </c>
      <c r="E517" s="77" t="s">
        <v>131</v>
      </c>
      <c r="F517" s="79">
        <v>3780000</v>
      </c>
    </row>
    <row r="518" spans="1:6" x14ac:dyDescent="0.25">
      <c r="A518" s="74" t="s">
        <v>729</v>
      </c>
      <c r="B518" s="77" t="s">
        <v>580</v>
      </c>
      <c r="C518" s="78" t="s">
        <v>730</v>
      </c>
      <c r="D518" s="78" t="s">
        <v>577</v>
      </c>
      <c r="E518" s="77" t="s">
        <v>96</v>
      </c>
      <c r="F518" s="79">
        <v>22340000</v>
      </c>
    </row>
    <row r="519" spans="1:6" x14ac:dyDescent="0.25">
      <c r="A519" s="74" t="s">
        <v>731</v>
      </c>
      <c r="B519" s="77" t="s">
        <v>580</v>
      </c>
      <c r="C519" s="78" t="s">
        <v>730</v>
      </c>
      <c r="D519" s="78" t="s">
        <v>108</v>
      </c>
      <c r="E519" s="77" t="s">
        <v>96</v>
      </c>
      <c r="F519" s="79">
        <v>16390000</v>
      </c>
    </row>
    <row r="520" spans="1:6" x14ac:dyDescent="0.25">
      <c r="A520" s="74" t="s">
        <v>733</v>
      </c>
      <c r="B520" s="77" t="s">
        <v>580</v>
      </c>
      <c r="C520" s="78" t="s">
        <v>730</v>
      </c>
      <c r="D520" s="78" t="s">
        <v>17</v>
      </c>
      <c r="E520" s="77" t="s">
        <v>96</v>
      </c>
      <c r="F520" s="79">
        <v>1690000</v>
      </c>
    </row>
    <row r="521" spans="1:6" x14ac:dyDescent="0.25">
      <c r="A521" s="74" t="s">
        <v>3005</v>
      </c>
      <c r="B521" s="77" t="s">
        <v>580</v>
      </c>
      <c r="C521" s="78" t="s">
        <v>730</v>
      </c>
      <c r="D521" s="78" t="s">
        <v>162</v>
      </c>
      <c r="E521" s="77" t="s">
        <v>96</v>
      </c>
      <c r="F521" s="79">
        <v>29660000</v>
      </c>
    </row>
    <row r="522" spans="1:6" x14ac:dyDescent="0.25">
      <c r="A522" s="74" t="s">
        <v>3006</v>
      </c>
      <c r="B522" s="77" t="s">
        <v>580</v>
      </c>
      <c r="C522" s="78" t="s">
        <v>730</v>
      </c>
      <c r="D522" s="78" t="s">
        <v>27</v>
      </c>
      <c r="E522" s="77" t="s">
        <v>96</v>
      </c>
      <c r="F522" s="79">
        <v>17560000</v>
      </c>
    </row>
    <row r="523" spans="1:6" x14ac:dyDescent="0.25">
      <c r="A523" s="74" t="s">
        <v>3007</v>
      </c>
      <c r="B523" s="77" t="s">
        <v>580</v>
      </c>
      <c r="C523" s="78" t="s">
        <v>730</v>
      </c>
      <c r="D523" s="78" t="s">
        <v>27</v>
      </c>
      <c r="E523" s="77" t="s">
        <v>96</v>
      </c>
      <c r="F523" s="79">
        <v>16160000</v>
      </c>
    </row>
    <row r="524" spans="1:6" x14ac:dyDescent="0.25">
      <c r="A524" s="74" t="s">
        <v>734</v>
      </c>
      <c r="B524" s="77" t="s">
        <v>580</v>
      </c>
      <c r="C524" s="78" t="s">
        <v>730</v>
      </c>
      <c r="D524" s="78" t="s">
        <v>27</v>
      </c>
      <c r="E524" s="77" t="s">
        <v>96</v>
      </c>
      <c r="F524" s="79">
        <v>17550000</v>
      </c>
    </row>
    <row r="525" spans="1:6" x14ac:dyDescent="0.25">
      <c r="A525" s="74" t="s">
        <v>736</v>
      </c>
      <c r="B525" s="77" t="s">
        <v>580</v>
      </c>
      <c r="C525" s="78" t="s">
        <v>730</v>
      </c>
      <c r="D525" s="78" t="s">
        <v>10</v>
      </c>
      <c r="E525" s="77" t="s">
        <v>109</v>
      </c>
      <c r="F525" s="79">
        <v>10510000</v>
      </c>
    </row>
    <row r="526" spans="1:6" x14ac:dyDescent="0.25">
      <c r="A526" s="74" t="s">
        <v>3008</v>
      </c>
      <c r="B526" s="77" t="s">
        <v>580</v>
      </c>
      <c r="C526" s="78" t="s">
        <v>730</v>
      </c>
      <c r="D526" s="78" t="s">
        <v>84</v>
      </c>
      <c r="E526" s="77" t="s">
        <v>109</v>
      </c>
      <c r="F526" s="79">
        <v>23700000</v>
      </c>
    </row>
    <row r="527" spans="1:6" x14ac:dyDescent="0.25">
      <c r="A527" s="74" t="s">
        <v>737</v>
      </c>
      <c r="B527" s="77" t="s">
        <v>580</v>
      </c>
      <c r="C527" s="78" t="s">
        <v>730</v>
      </c>
      <c r="D527" s="78" t="s">
        <v>367</v>
      </c>
      <c r="E527" s="77" t="s">
        <v>153</v>
      </c>
      <c r="F527" s="79">
        <v>22670000</v>
      </c>
    </row>
    <row r="528" spans="1:6" x14ac:dyDescent="0.25">
      <c r="A528" s="74" t="s">
        <v>738</v>
      </c>
      <c r="B528" s="77" t="s">
        <v>580</v>
      </c>
      <c r="C528" s="78" t="s">
        <v>730</v>
      </c>
      <c r="D528" s="78" t="s">
        <v>162</v>
      </c>
      <c r="E528" s="77" t="s">
        <v>153</v>
      </c>
      <c r="F528" s="79">
        <v>20170000</v>
      </c>
    </row>
    <row r="529" spans="1:6" x14ac:dyDescent="0.25">
      <c r="A529" s="74" t="s">
        <v>3009</v>
      </c>
      <c r="B529" s="77" t="s">
        <v>580</v>
      </c>
      <c r="C529" s="78" t="s">
        <v>730</v>
      </c>
      <c r="D529" s="78" t="s">
        <v>13</v>
      </c>
      <c r="E529" s="77" t="s">
        <v>116</v>
      </c>
      <c r="F529" s="79">
        <v>25300000</v>
      </c>
    </row>
    <row r="530" spans="1:6" x14ac:dyDescent="0.25">
      <c r="A530" s="74" t="s">
        <v>747</v>
      </c>
      <c r="B530" s="77" t="s">
        <v>580</v>
      </c>
      <c r="C530" s="78" t="s">
        <v>730</v>
      </c>
      <c r="D530" s="78" t="s">
        <v>230</v>
      </c>
      <c r="E530" s="77" t="s">
        <v>116</v>
      </c>
      <c r="F530" s="79">
        <v>12060000</v>
      </c>
    </row>
    <row r="531" spans="1:6" x14ac:dyDescent="0.25">
      <c r="A531" s="74" t="s">
        <v>748</v>
      </c>
      <c r="B531" s="77" t="s">
        <v>580</v>
      </c>
      <c r="C531" s="78" t="s">
        <v>730</v>
      </c>
      <c r="D531" s="78" t="s">
        <v>164</v>
      </c>
      <c r="E531" s="77" t="s">
        <v>122</v>
      </c>
      <c r="F531" s="79">
        <v>21920000</v>
      </c>
    </row>
    <row r="532" spans="1:6" x14ac:dyDescent="0.25">
      <c r="A532" s="74" t="s">
        <v>3010</v>
      </c>
      <c r="B532" s="77" t="s">
        <v>580</v>
      </c>
      <c r="C532" s="78" t="s">
        <v>730</v>
      </c>
      <c r="D532" s="78" t="s">
        <v>164</v>
      </c>
      <c r="E532" s="77" t="s">
        <v>122</v>
      </c>
      <c r="F532" s="79">
        <v>8410000</v>
      </c>
    </row>
    <row r="533" spans="1:6" x14ac:dyDescent="0.25">
      <c r="A533" s="74" t="s">
        <v>3011</v>
      </c>
      <c r="B533" s="77" t="s">
        <v>580</v>
      </c>
      <c r="C533" s="78" t="s">
        <v>730</v>
      </c>
      <c r="D533" s="78" t="s">
        <v>367</v>
      </c>
      <c r="E533" s="77" t="s">
        <v>122</v>
      </c>
      <c r="F533" s="79">
        <v>23980000</v>
      </c>
    </row>
    <row r="534" spans="1:6" x14ac:dyDescent="0.25">
      <c r="A534" s="74" t="s">
        <v>3012</v>
      </c>
      <c r="B534" s="77" t="s">
        <v>580</v>
      </c>
      <c r="C534" s="78" t="s">
        <v>730</v>
      </c>
      <c r="D534" s="78" t="s">
        <v>13</v>
      </c>
      <c r="E534" s="77" t="s">
        <v>122</v>
      </c>
      <c r="F534" s="79">
        <v>18540000</v>
      </c>
    </row>
    <row r="535" spans="1:6" x14ac:dyDescent="0.25">
      <c r="A535" s="74" t="s">
        <v>749</v>
      </c>
      <c r="B535" s="77" t="s">
        <v>580</v>
      </c>
      <c r="C535" s="78" t="s">
        <v>730</v>
      </c>
      <c r="D535" s="78" t="s">
        <v>13</v>
      </c>
      <c r="E535" s="77" t="s">
        <v>122</v>
      </c>
      <c r="F535" s="79">
        <v>24260000</v>
      </c>
    </row>
    <row r="536" spans="1:6" x14ac:dyDescent="0.25">
      <c r="A536" s="74" t="s">
        <v>3013</v>
      </c>
      <c r="B536" s="77" t="s">
        <v>580</v>
      </c>
      <c r="C536" s="78" t="s">
        <v>730</v>
      </c>
      <c r="D536" s="78" t="s">
        <v>13</v>
      </c>
      <c r="E536" s="77" t="s">
        <v>122</v>
      </c>
      <c r="F536" s="79">
        <v>20330000</v>
      </c>
    </row>
    <row r="537" spans="1:6" x14ac:dyDescent="0.25">
      <c r="A537" s="74" t="s">
        <v>742</v>
      </c>
      <c r="B537" s="77" t="s">
        <v>580</v>
      </c>
      <c r="C537" s="78" t="s">
        <v>730</v>
      </c>
      <c r="D537" s="78" t="s">
        <v>299</v>
      </c>
      <c r="E537" s="77" t="s">
        <v>122</v>
      </c>
      <c r="F537" s="79">
        <v>25240000</v>
      </c>
    </row>
    <row r="538" spans="1:6" x14ac:dyDescent="0.25">
      <c r="A538" s="74" t="s">
        <v>2053</v>
      </c>
      <c r="B538" s="77" t="s">
        <v>580</v>
      </c>
      <c r="C538" s="78" t="s">
        <v>730</v>
      </c>
      <c r="D538" s="78" t="s">
        <v>752</v>
      </c>
      <c r="E538" s="77" t="s">
        <v>122</v>
      </c>
      <c r="F538" s="79">
        <v>25200000</v>
      </c>
    </row>
    <row r="539" spans="1:6" x14ac:dyDescent="0.25">
      <c r="A539" s="74" t="s">
        <v>754</v>
      </c>
      <c r="B539" s="77" t="s">
        <v>580</v>
      </c>
      <c r="C539" s="78" t="s">
        <v>730</v>
      </c>
      <c r="D539" s="78" t="s">
        <v>630</v>
      </c>
      <c r="E539" s="77" t="s">
        <v>122</v>
      </c>
      <c r="F539" s="79">
        <v>25090000</v>
      </c>
    </row>
    <row r="540" spans="1:6" x14ac:dyDescent="0.25">
      <c r="A540" s="74" t="s">
        <v>750</v>
      </c>
      <c r="B540" s="77" t="s">
        <v>580</v>
      </c>
      <c r="C540" s="78" t="s">
        <v>730</v>
      </c>
      <c r="D540" s="78" t="s">
        <v>288</v>
      </c>
      <c r="E540" s="77" t="s">
        <v>129</v>
      </c>
      <c r="F540" s="79">
        <v>23010000</v>
      </c>
    </row>
    <row r="541" spans="1:6" x14ac:dyDescent="0.25">
      <c r="A541" s="74" t="s">
        <v>739</v>
      </c>
      <c r="B541" s="77" t="s">
        <v>580</v>
      </c>
      <c r="C541" s="78" t="s">
        <v>730</v>
      </c>
      <c r="D541" s="78" t="s">
        <v>13</v>
      </c>
      <c r="E541" s="77" t="s">
        <v>131</v>
      </c>
      <c r="F541" s="79">
        <v>26240000</v>
      </c>
    </row>
    <row r="542" spans="1:6" x14ac:dyDescent="0.25">
      <c r="A542" s="74" t="s">
        <v>3014</v>
      </c>
      <c r="B542" s="77" t="s">
        <v>580</v>
      </c>
      <c r="C542" s="78" t="s">
        <v>730</v>
      </c>
      <c r="D542" s="78" t="s">
        <v>13</v>
      </c>
      <c r="E542" s="77" t="s">
        <v>131</v>
      </c>
      <c r="F542" s="79">
        <v>22040000</v>
      </c>
    </row>
    <row r="543" spans="1:6" x14ac:dyDescent="0.25">
      <c r="A543" s="74" t="s">
        <v>755</v>
      </c>
      <c r="B543" s="77" t="s">
        <v>580</v>
      </c>
      <c r="C543" s="78" t="s">
        <v>730</v>
      </c>
      <c r="D543" s="78" t="s">
        <v>13</v>
      </c>
      <c r="E543" s="77" t="s">
        <v>131</v>
      </c>
      <c r="F543" s="79">
        <v>11190000</v>
      </c>
    </row>
    <row r="544" spans="1:6" x14ac:dyDescent="0.25">
      <c r="A544" s="74" t="s">
        <v>751</v>
      </c>
      <c r="B544" s="77" t="s">
        <v>580</v>
      </c>
      <c r="C544" s="78" t="s">
        <v>730</v>
      </c>
      <c r="D544" s="78" t="s">
        <v>752</v>
      </c>
      <c r="E544" s="77" t="s">
        <v>131</v>
      </c>
      <c r="F544" s="79">
        <v>6670000</v>
      </c>
    </row>
    <row r="545" spans="1:6" x14ac:dyDescent="0.25">
      <c r="A545" s="74" t="s">
        <v>744</v>
      </c>
      <c r="B545" s="77" t="s">
        <v>580</v>
      </c>
      <c r="C545" s="78" t="s">
        <v>730</v>
      </c>
      <c r="D545" s="78" t="s">
        <v>24</v>
      </c>
      <c r="E545" s="77" t="s">
        <v>131</v>
      </c>
      <c r="F545" s="79">
        <v>10700000</v>
      </c>
    </row>
    <row r="546" spans="1:6" x14ac:dyDescent="0.25">
      <c r="A546" s="74" t="s">
        <v>745</v>
      </c>
      <c r="B546" s="77" t="s">
        <v>580</v>
      </c>
      <c r="C546" s="78" t="s">
        <v>730</v>
      </c>
      <c r="D546" s="78" t="s">
        <v>162</v>
      </c>
      <c r="E546" s="77" t="s">
        <v>131</v>
      </c>
      <c r="F546" s="79">
        <v>28530000</v>
      </c>
    </row>
    <row r="547" spans="1:6" x14ac:dyDescent="0.25">
      <c r="A547" s="74" t="s">
        <v>3015</v>
      </c>
      <c r="B547" s="77" t="s">
        <v>580</v>
      </c>
      <c r="C547" s="78" t="s">
        <v>3016</v>
      </c>
      <c r="D547" s="78" t="s">
        <v>13</v>
      </c>
      <c r="E547" s="77" t="s">
        <v>96</v>
      </c>
      <c r="F547" s="79">
        <v>4990000</v>
      </c>
    </row>
    <row r="548" spans="1:6" x14ac:dyDescent="0.25">
      <c r="A548" s="74" t="s">
        <v>3017</v>
      </c>
      <c r="B548" s="77" t="s">
        <v>580</v>
      </c>
      <c r="C548" s="78" t="s">
        <v>3016</v>
      </c>
      <c r="D548" s="78" t="s">
        <v>13</v>
      </c>
      <c r="E548" s="77" t="s">
        <v>96</v>
      </c>
      <c r="F548" s="79">
        <v>18090000</v>
      </c>
    </row>
    <row r="549" spans="1:6" x14ac:dyDescent="0.25">
      <c r="A549" s="74" t="s">
        <v>3018</v>
      </c>
      <c r="B549" s="77" t="s">
        <v>580</v>
      </c>
      <c r="C549" s="78" t="s">
        <v>3016</v>
      </c>
      <c r="D549" s="78" t="s">
        <v>13</v>
      </c>
      <c r="E549" s="77" t="s">
        <v>96</v>
      </c>
      <c r="F549" s="79">
        <v>18550000</v>
      </c>
    </row>
    <row r="550" spans="1:6" x14ac:dyDescent="0.25">
      <c r="A550" s="74" t="s">
        <v>3019</v>
      </c>
      <c r="B550" s="77" t="s">
        <v>580</v>
      </c>
      <c r="C550" s="78" t="s">
        <v>3016</v>
      </c>
      <c r="D550" s="78" t="s">
        <v>13</v>
      </c>
      <c r="E550" s="77" t="s">
        <v>96</v>
      </c>
      <c r="F550" s="79">
        <v>22060000</v>
      </c>
    </row>
    <row r="551" spans="1:6" x14ac:dyDescent="0.25">
      <c r="A551" s="74" t="s">
        <v>3020</v>
      </c>
      <c r="B551" s="77" t="s">
        <v>580</v>
      </c>
      <c r="C551" s="78" t="s">
        <v>3016</v>
      </c>
      <c r="D551" s="78" t="s">
        <v>13</v>
      </c>
      <c r="E551" s="77" t="s">
        <v>96</v>
      </c>
      <c r="F551" s="79">
        <v>19670000</v>
      </c>
    </row>
    <row r="552" spans="1:6" x14ac:dyDescent="0.25">
      <c r="A552" s="74" t="s">
        <v>3021</v>
      </c>
      <c r="B552" s="77" t="s">
        <v>580</v>
      </c>
      <c r="C552" s="78" t="s">
        <v>3016</v>
      </c>
      <c r="D552" s="78" t="s">
        <v>13</v>
      </c>
      <c r="E552" s="77" t="s">
        <v>96</v>
      </c>
      <c r="F552" s="79">
        <v>23920000</v>
      </c>
    </row>
    <row r="553" spans="1:6" x14ac:dyDescent="0.25">
      <c r="A553" s="74" t="s">
        <v>3022</v>
      </c>
      <c r="B553" s="77" t="s">
        <v>580</v>
      </c>
      <c r="C553" s="78" t="s">
        <v>3016</v>
      </c>
      <c r="D553" s="78" t="s">
        <v>99</v>
      </c>
      <c r="E553" s="77" t="s">
        <v>96</v>
      </c>
      <c r="F553" s="79">
        <v>10010000</v>
      </c>
    </row>
    <row r="554" spans="1:6" x14ac:dyDescent="0.25">
      <c r="A554" s="74" t="s">
        <v>705</v>
      </c>
      <c r="B554" s="77" t="s">
        <v>580</v>
      </c>
      <c r="C554" s="78" t="s">
        <v>3016</v>
      </c>
      <c r="D554" s="78" t="s">
        <v>378</v>
      </c>
      <c r="E554" s="77" t="s">
        <v>96</v>
      </c>
      <c r="F554" s="79">
        <v>16810000</v>
      </c>
    </row>
    <row r="555" spans="1:6" x14ac:dyDescent="0.25">
      <c r="A555" s="74" t="s">
        <v>3023</v>
      </c>
      <c r="B555" s="77" t="s">
        <v>580</v>
      </c>
      <c r="C555" s="78" t="s">
        <v>3016</v>
      </c>
      <c r="D555" s="78" t="s">
        <v>683</v>
      </c>
      <c r="E555" s="77" t="s">
        <v>96</v>
      </c>
      <c r="F555" s="79">
        <v>15050000</v>
      </c>
    </row>
    <row r="556" spans="1:6" x14ac:dyDescent="0.25">
      <c r="A556" s="74" t="s">
        <v>3024</v>
      </c>
      <c r="B556" s="77" t="s">
        <v>580</v>
      </c>
      <c r="C556" s="78" t="s">
        <v>3016</v>
      </c>
      <c r="D556" s="78" t="s">
        <v>162</v>
      </c>
      <c r="E556" s="77" t="s">
        <v>96</v>
      </c>
      <c r="F556" s="79">
        <v>14890000</v>
      </c>
    </row>
    <row r="557" spans="1:6" x14ac:dyDescent="0.25">
      <c r="A557" s="74" t="s">
        <v>3025</v>
      </c>
      <c r="B557" s="77" t="s">
        <v>580</v>
      </c>
      <c r="C557" s="78" t="s">
        <v>3016</v>
      </c>
      <c r="D557" s="78" t="s">
        <v>162</v>
      </c>
      <c r="E557" s="77" t="s">
        <v>96</v>
      </c>
      <c r="F557" s="79">
        <v>24310000</v>
      </c>
    </row>
    <row r="558" spans="1:6" x14ac:dyDescent="0.25">
      <c r="A558" s="74" t="s">
        <v>3026</v>
      </c>
      <c r="B558" s="77" t="s">
        <v>580</v>
      </c>
      <c r="C558" s="78" t="s">
        <v>3016</v>
      </c>
      <c r="D558" s="78" t="s">
        <v>230</v>
      </c>
      <c r="E558" s="77" t="s">
        <v>96</v>
      </c>
      <c r="F558" s="79">
        <v>9130000</v>
      </c>
    </row>
    <row r="559" spans="1:6" x14ac:dyDescent="0.25">
      <c r="A559" s="74" t="s">
        <v>1113</v>
      </c>
      <c r="B559" s="77" t="s">
        <v>580</v>
      </c>
      <c r="C559" s="78" t="s">
        <v>3016</v>
      </c>
      <c r="D559" s="78" t="s">
        <v>164</v>
      </c>
      <c r="E559" s="77" t="s">
        <v>109</v>
      </c>
      <c r="F559" s="79">
        <v>30190000</v>
      </c>
    </row>
    <row r="560" spans="1:6" x14ac:dyDescent="0.25">
      <c r="A560" s="74" t="s">
        <v>3027</v>
      </c>
      <c r="B560" s="77" t="s">
        <v>580</v>
      </c>
      <c r="C560" s="78" t="s">
        <v>3016</v>
      </c>
      <c r="D560" s="78" t="s">
        <v>13</v>
      </c>
      <c r="E560" s="77" t="s">
        <v>109</v>
      </c>
      <c r="F560" s="79">
        <v>28320000</v>
      </c>
    </row>
    <row r="561" spans="1:6" x14ac:dyDescent="0.25">
      <c r="A561" s="74" t="s">
        <v>3028</v>
      </c>
      <c r="B561" s="77" t="s">
        <v>580</v>
      </c>
      <c r="C561" s="78" t="s">
        <v>3016</v>
      </c>
      <c r="D561" s="78" t="s">
        <v>13</v>
      </c>
      <c r="E561" s="77" t="s">
        <v>109</v>
      </c>
      <c r="F561" s="79">
        <v>26820000</v>
      </c>
    </row>
    <row r="562" spans="1:6" x14ac:dyDescent="0.25">
      <c r="A562" s="74" t="s">
        <v>2976</v>
      </c>
      <c r="B562" s="77" t="s">
        <v>580</v>
      </c>
      <c r="C562" s="78" t="s">
        <v>3016</v>
      </c>
      <c r="D562" s="78" t="s">
        <v>13</v>
      </c>
      <c r="E562" s="77" t="s">
        <v>109</v>
      </c>
      <c r="F562" s="79">
        <v>31410000</v>
      </c>
    </row>
    <row r="563" spans="1:6" x14ac:dyDescent="0.25">
      <c r="A563" s="74" t="s">
        <v>700</v>
      </c>
      <c r="B563" s="77" t="s">
        <v>580</v>
      </c>
      <c r="C563" s="78" t="s">
        <v>3016</v>
      </c>
      <c r="D563" s="78" t="s">
        <v>13</v>
      </c>
      <c r="E563" s="77" t="s">
        <v>153</v>
      </c>
      <c r="F563" s="79">
        <v>19610000</v>
      </c>
    </row>
    <row r="564" spans="1:6" x14ac:dyDescent="0.25">
      <c r="A564" s="74" t="s">
        <v>3029</v>
      </c>
      <c r="B564" s="77" t="s">
        <v>580</v>
      </c>
      <c r="C564" s="78" t="s">
        <v>3016</v>
      </c>
      <c r="D564" s="78" t="s">
        <v>13</v>
      </c>
      <c r="E564" s="77" t="s">
        <v>116</v>
      </c>
      <c r="F564" s="79">
        <v>8370000</v>
      </c>
    </row>
    <row r="565" spans="1:6" x14ac:dyDescent="0.25">
      <c r="A565" s="74" t="s">
        <v>3030</v>
      </c>
      <c r="B565" s="77" t="s">
        <v>580</v>
      </c>
      <c r="C565" s="78" t="s">
        <v>3016</v>
      </c>
      <c r="D565" s="78" t="s">
        <v>888</v>
      </c>
      <c r="E565" s="77" t="s">
        <v>116</v>
      </c>
      <c r="F565" s="79">
        <v>22410000</v>
      </c>
    </row>
    <row r="566" spans="1:6" x14ac:dyDescent="0.25">
      <c r="A566" s="74" t="s">
        <v>1863</v>
      </c>
      <c r="B566" s="77" t="s">
        <v>580</v>
      </c>
      <c r="C566" s="78" t="s">
        <v>3016</v>
      </c>
      <c r="D566" s="78" t="s">
        <v>108</v>
      </c>
      <c r="E566" s="77" t="s">
        <v>122</v>
      </c>
      <c r="F566" s="79">
        <v>18500000</v>
      </c>
    </row>
    <row r="567" spans="1:6" x14ac:dyDescent="0.25">
      <c r="A567" s="74" t="s">
        <v>3031</v>
      </c>
      <c r="B567" s="77" t="s">
        <v>580</v>
      </c>
      <c r="C567" s="78" t="s">
        <v>3016</v>
      </c>
      <c r="D567" s="78" t="s">
        <v>13</v>
      </c>
      <c r="E567" s="77" t="s">
        <v>122</v>
      </c>
      <c r="F567" s="79">
        <v>28800000</v>
      </c>
    </row>
    <row r="568" spans="1:6" x14ac:dyDescent="0.25">
      <c r="A568" s="74" t="s">
        <v>3032</v>
      </c>
      <c r="B568" s="77" t="s">
        <v>580</v>
      </c>
      <c r="C568" s="78" t="s">
        <v>3016</v>
      </c>
      <c r="D568" s="78" t="s">
        <v>13</v>
      </c>
      <c r="E568" s="77" t="s">
        <v>122</v>
      </c>
      <c r="F568" s="79">
        <v>16950000</v>
      </c>
    </row>
    <row r="569" spans="1:6" x14ac:dyDescent="0.25">
      <c r="A569" s="74" t="s">
        <v>3033</v>
      </c>
      <c r="B569" s="77" t="s">
        <v>580</v>
      </c>
      <c r="C569" s="78" t="s">
        <v>3016</v>
      </c>
      <c r="D569" s="78" t="s">
        <v>13</v>
      </c>
      <c r="E569" s="77" t="s">
        <v>122</v>
      </c>
      <c r="F569" s="79">
        <v>19270000</v>
      </c>
    </row>
    <row r="570" spans="1:6" x14ac:dyDescent="0.25">
      <c r="A570" s="74" t="s">
        <v>3034</v>
      </c>
      <c r="B570" s="77" t="s">
        <v>580</v>
      </c>
      <c r="C570" s="78" t="s">
        <v>3016</v>
      </c>
      <c r="D570" s="78" t="s">
        <v>13</v>
      </c>
      <c r="E570" s="77" t="s">
        <v>122</v>
      </c>
      <c r="F570" s="79">
        <v>4050000</v>
      </c>
    </row>
    <row r="571" spans="1:6" x14ac:dyDescent="0.25">
      <c r="A571" s="74" t="s">
        <v>3035</v>
      </c>
      <c r="B571" s="77" t="s">
        <v>580</v>
      </c>
      <c r="C571" s="78" t="s">
        <v>3016</v>
      </c>
      <c r="D571" s="78" t="s">
        <v>162</v>
      </c>
      <c r="E571" s="77" t="s">
        <v>122</v>
      </c>
      <c r="F571" s="79">
        <v>17370000</v>
      </c>
    </row>
    <row r="572" spans="1:6" x14ac:dyDescent="0.25">
      <c r="A572" s="74" t="s">
        <v>3036</v>
      </c>
      <c r="B572" s="77" t="s">
        <v>580</v>
      </c>
      <c r="C572" s="78" t="s">
        <v>3016</v>
      </c>
      <c r="D572" s="78" t="s">
        <v>18</v>
      </c>
      <c r="E572" s="77" t="s">
        <v>131</v>
      </c>
      <c r="F572" s="79">
        <v>31290000</v>
      </c>
    </row>
    <row r="573" spans="1:6" x14ac:dyDescent="0.25">
      <c r="A573" s="74" t="s">
        <v>783</v>
      </c>
      <c r="B573" s="77" t="s">
        <v>580</v>
      </c>
      <c r="C573" s="78" t="s">
        <v>3016</v>
      </c>
      <c r="D573" s="78" t="s">
        <v>101</v>
      </c>
      <c r="E573" s="77" t="s">
        <v>131</v>
      </c>
      <c r="F573" s="79">
        <v>40710000</v>
      </c>
    </row>
    <row r="574" spans="1:6" x14ac:dyDescent="0.25">
      <c r="A574" s="74" t="s">
        <v>3037</v>
      </c>
      <c r="B574" s="77" t="s">
        <v>580</v>
      </c>
      <c r="C574" s="78" t="s">
        <v>3038</v>
      </c>
      <c r="D574" s="78" t="s">
        <v>13</v>
      </c>
      <c r="E574" s="77" t="s">
        <v>96</v>
      </c>
      <c r="F574" s="79">
        <v>11430000</v>
      </c>
    </row>
    <row r="575" spans="1:6" x14ac:dyDescent="0.25">
      <c r="A575" s="74" t="s">
        <v>3039</v>
      </c>
      <c r="B575" s="77" t="s">
        <v>580</v>
      </c>
      <c r="C575" s="78" t="s">
        <v>3038</v>
      </c>
      <c r="D575" s="78" t="s">
        <v>13</v>
      </c>
      <c r="E575" s="77" t="s">
        <v>96</v>
      </c>
      <c r="F575" s="79">
        <v>28420000</v>
      </c>
    </row>
    <row r="576" spans="1:6" x14ac:dyDescent="0.25">
      <c r="A576" s="74" t="s">
        <v>3040</v>
      </c>
      <c r="B576" s="77" t="s">
        <v>580</v>
      </c>
      <c r="C576" s="78" t="s">
        <v>3038</v>
      </c>
      <c r="D576" s="78" t="s">
        <v>13</v>
      </c>
      <c r="E576" s="77" t="s">
        <v>96</v>
      </c>
      <c r="F576" s="79">
        <v>9610000</v>
      </c>
    </row>
    <row r="577" spans="1:6" x14ac:dyDescent="0.25">
      <c r="A577" s="74" t="s">
        <v>3041</v>
      </c>
      <c r="B577" s="77" t="s">
        <v>580</v>
      </c>
      <c r="C577" s="78" t="s">
        <v>3038</v>
      </c>
      <c r="D577" s="78" t="s">
        <v>13</v>
      </c>
      <c r="E577" s="77" t="s">
        <v>96</v>
      </c>
      <c r="F577" s="79">
        <v>18480000</v>
      </c>
    </row>
    <row r="578" spans="1:6" x14ac:dyDescent="0.25">
      <c r="A578" s="74" t="s">
        <v>3042</v>
      </c>
      <c r="B578" s="77" t="s">
        <v>580</v>
      </c>
      <c r="C578" s="78" t="s">
        <v>3038</v>
      </c>
      <c r="D578" s="78" t="s">
        <v>13</v>
      </c>
      <c r="E578" s="77" t="s">
        <v>96</v>
      </c>
      <c r="F578" s="79">
        <v>19120000</v>
      </c>
    </row>
    <row r="579" spans="1:6" x14ac:dyDescent="0.25">
      <c r="A579" s="74" t="s">
        <v>3043</v>
      </c>
      <c r="B579" s="77" t="s">
        <v>580</v>
      </c>
      <c r="C579" s="78" t="s">
        <v>3038</v>
      </c>
      <c r="D579" s="78" t="s">
        <v>13</v>
      </c>
      <c r="E579" s="77" t="s">
        <v>96</v>
      </c>
      <c r="F579" s="79">
        <v>17250000</v>
      </c>
    </row>
    <row r="580" spans="1:6" x14ac:dyDescent="0.25">
      <c r="A580" s="74" t="s">
        <v>3044</v>
      </c>
      <c r="B580" s="77" t="s">
        <v>580</v>
      </c>
      <c r="C580" s="78" t="s">
        <v>3038</v>
      </c>
      <c r="D580" s="78" t="s">
        <v>13</v>
      </c>
      <c r="E580" s="77" t="s">
        <v>96</v>
      </c>
      <c r="F580" s="79">
        <v>15700000</v>
      </c>
    </row>
    <row r="581" spans="1:6" x14ac:dyDescent="0.25">
      <c r="A581" s="74" t="s">
        <v>3045</v>
      </c>
      <c r="B581" s="77" t="s">
        <v>580</v>
      </c>
      <c r="C581" s="78" t="s">
        <v>3038</v>
      </c>
      <c r="D581" s="78" t="s">
        <v>3046</v>
      </c>
      <c r="E581" s="77" t="s">
        <v>96</v>
      </c>
      <c r="F581" s="79">
        <v>17390000</v>
      </c>
    </row>
    <row r="582" spans="1:6" x14ac:dyDescent="0.25">
      <c r="A582" s="74" t="s">
        <v>791</v>
      </c>
      <c r="B582" s="77" t="s">
        <v>580</v>
      </c>
      <c r="C582" s="78" t="s">
        <v>3038</v>
      </c>
      <c r="D582" s="78" t="s">
        <v>792</v>
      </c>
      <c r="E582" s="77" t="s">
        <v>96</v>
      </c>
      <c r="F582" s="79">
        <v>10460000</v>
      </c>
    </row>
    <row r="583" spans="1:6" x14ac:dyDescent="0.25">
      <c r="A583" s="74" t="s">
        <v>3047</v>
      </c>
      <c r="B583" s="77" t="s">
        <v>580</v>
      </c>
      <c r="C583" s="78" t="s">
        <v>3038</v>
      </c>
      <c r="D583" s="78" t="s">
        <v>792</v>
      </c>
      <c r="E583" s="77" t="s">
        <v>96</v>
      </c>
      <c r="F583" s="79">
        <v>13690000</v>
      </c>
    </row>
    <row r="584" spans="1:6" x14ac:dyDescent="0.25">
      <c r="A584" s="74" t="s">
        <v>3048</v>
      </c>
      <c r="B584" s="77" t="s">
        <v>580</v>
      </c>
      <c r="C584" s="78" t="s">
        <v>3038</v>
      </c>
      <c r="D584" s="78" t="s">
        <v>23</v>
      </c>
      <c r="E584" s="77" t="s">
        <v>213</v>
      </c>
      <c r="F584" s="79">
        <v>24870000</v>
      </c>
    </row>
    <row r="585" spans="1:6" x14ac:dyDescent="0.25">
      <c r="A585" s="74" t="s">
        <v>3049</v>
      </c>
      <c r="B585" s="77" t="s">
        <v>580</v>
      </c>
      <c r="C585" s="78" t="s">
        <v>3038</v>
      </c>
      <c r="D585" s="78" t="s">
        <v>13</v>
      </c>
      <c r="E585" s="77" t="s">
        <v>109</v>
      </c>
      <c r="F585" s="79">
        <v>35610000</v>
      </c>
    </row>
    <row r="586" spans="1:6" x14ac:dyDescent="0.25">
      <c r="A586" s="74" t="s">
        <v>3050</v>
      </c>
      <c r="B586" s="77" t="s">
        <v>580</v>
      </c>
      <c r="C586" s="78" t="s">
        <v>3038</v>
      </c>
      <c r="D586" s="78" t="s">
        <v>17</v>
      </c>
      <c r="E586" s="77" t="s">
        <v>109</v>
      </c>
      <c r="F586" s="79">
        <v>26440000</v>
      </c>
    </row>
    <row r="587" spans="1:6" x14ac:dyDescent="0.25">
      <c r="A587" s="74" t="s">
        <v>3051</v>
      </c>
      <c r="B587" s="77" t="s">
        <v>580</v>
      </c>
      <c r="C587" s="78" t="s">
        <v>3038</v>
      </c>
      <c r="D587" s="78" t="s">
        <v>219</v>
      </c>
      <c r="E587" s="77" t="s">
        <v>109</v>
      </c>
      <c r="F587" s="79">
        <v>37460000</v>
      </c>
    </row>
    <row r="588" spans="1:6" x14ac:dyDescent="0.25">
      <c r="A588" s="74" t="s">
        <v>3052</v>
      </c>
      <c r="B588" s="77" t="s">
        <v>580</v>
      </c>
      <c r="C588" s="78" t="s">
        <v>3038</v>
      </c>
      <c r="D588" s="78" t="s">
        <v>13</v>
      </c>
      <c r="E588" s="77" t="s">
        <v>153</v>
      </c>
      <c r="F588" s="79">
        <v>24400000</v>
      </c>
    </row>
    <row r="589" spans="1:6" x14ac:dyDescent="0.25">
      <c r="A589" s="74" t="s">
        <v>3053</v>
      </c>
      <c r="B589" s="77" t="s">
        <v>580</v>
      </c>
      <c r="C589" s="78" t="s">
        <v>3038</v>
      </c>
      <c r="D589" s="78" t="s">
        <v>13</v>
      </c>
      <c r="E589" s="77" t="s">
        <v>153</v>
      </c>
      <c r="F589" s="79">
        <v>22640000</v>
      </c>
    </row>
    <row r="590" spans="1:6" x14ac:dyDescent="0.25">
      <c r="A590" s="74" t="s">
        <v>3054</v>
      </c>
      <c r="B590" s="77" t="s">
        <v>580</v>
      </c>
      <c r="C590" s="78" t="s">
        <v>3038</v>
      </c>
      <c r="D590" s="78" t="s">
        <v>101</v>
      </c>
      <c r="E590" s="77" t="s">
        <v>153</v>
      </c>
      <c r="F590" s="79">
        <v>31860000</v>
      </c>
    </row>
    <row r="591" spans="1:6" x14ac:dyDescent="0.25">
      <c r="A591" s="74" t="s">
        <v>3055</v>
      </c>
      <c r="B591" s="77" t="s">
        <v>580</v>
      </c>
      <c r="C591" s="78" t="s">
        <v>3038</v>
      </c>
      <c r="D591" s="78" t="s">
        <v>86</v>
      </c>
      <c r="E591" s="77" t="s">
        <v>153</v>
      </c>
      <c r="F591" s="79">
        <v>11110000</v>
      </c>
    </row>
    <row r="592" spans="1:6" x14ac:dyDescent="0.25">
      <c r="A592" s="74" t="s">
        <v>3056</v>
      </c>
      <c r="B592" s="77" t="s">
        <v>580</v>
      </c>
      <c r="C592" s="78" t="s">
        <v>3038</v>
      </c>
      <c r="D592" s="78" t="s">
        <v>13</v>
      </c>
      <c r="E592" s="77" t="s">
        <v>116</v>
      </c>
      <c r="F592" s="79">
        <v>12380000</v>
      </c>
    </row>
    <row r="593" spans="1:6" x14ac:dyDescent="0.25">
      <c r="A593" s="74" t="s">
        <v>3057</v>
      </c>
      <c r="B593" s="77" t="s">
        <v>580</v>
      </c>
      <c r="C593" s="78" t="s">
        <v>3038</v>
      </c>
      <c r="D593" s="78" t="s">
        <v>13</v>
      </c>
      <c r="E593" s="77" t="s">
        <v>116</v>
      </c>
      <c r="F593" s="79">
        <v>9890000</v>
      </c>
    </row>
    <row r="594" spans="1:6" x14ac:dyDescent="0.25">
      <c r="A594" s="74" t="s">
        <v>3058</v>
      </c>
      <c r="B594" s="77" t="s">
        <v>580</v>
      </c>
      <c r="C594" s="78" t="s">
        <v>3038</v>
      </c>
      <c r="D594" s="78" t="s">
        <v>13</v>
      </c>
      <c r="E594" s="77" t="s">
        <v>122</v>
      </c>
      <c r="F594" s="79">
        <v>27340000</v>
      </c>
    </row>
    <row r="595" spans="1:6" x14ac:dyDescent="0.25">
      <c r="A595" s="74" t="s">
        <v>780</v>
      </c>
      <c r="B595" s="77" t="s">
        <v>580</v>
      </c>
      <c r="C595" s="78" t="s">
        <v>3038</v>
      </c>
      <c r="D595" s="78" t="s">
        <v>13</v>
      </c>
      <c r="E595" s="77" t="s">
        <v>122</v>
      </c>
      <c r="F595" s="79">
        <v>22520000</v>
      </c>
    </row>
    <row r="596" spans="1:6" x14ac:dyDescent="0.25">
      <c r="A596" s="74" t="s">
        <v>3059</v>
      </c>
      <c r="B596" s="77" t="s">
        <v>580</v>
      </c>
      <c r="C596" s="78" t="s">
        <v>3038</v>
      </c>
      <c r="D596" s="78" t="s">
        <v>13</v>
      </c>
      <c r="E596" s="77" t="s">
        <v>122</v>
      </c>
      <c r="F596" s="79">
        <v>21640000</v>
      </c>
    </row>
    <row r="597" spans="1:6" x14ac:dyDescent="0.25">
      <c r="A597" s="74" t="s">
        <v>3060</v>
      </c>
      <c r="B597" s="77" t="s">
        <v>580</v>
      </c>
      <c r="C597" s="78" t="s">
        <v>3038</v>
      </c>
      <c r="D597" s="78" t="s">
        <v>164</v>
      </c>
      <c r="E597" s="77" t="s">
        <v>131</v>
      </c>
      <c r="F597" s="79">
        <v>13510000</v>
      </c>
    </row>
    <row r="598" spans="1:6" x14ac:dyDescent="0.25">
      <c r="A598" s="74" t="s">
        <v>3061</v>
      </c>
      <c r="B598" s="77" t="s">
        <v>580</v>
      </c>
      <c r="C598" s="78" t="s">
        <v>3038</v>
      </c>
      <c r="D598" s="78" t="s">
        <v>13</v>
      </c>
      <c r="E598" s="77" t="s">
        <v>131</v>
      </c>
      <c r="F598" s="79">
        <v>22760000</v>
      </c>
    </row>
    <row r="599" spans="1:6" x14ac:dyDescent="0.25">
      <c r="A599" s="74" t="s">
        <v>3062</v>
      </c>
      <c r="B599" s="77" t="s">
        <v>580</v>
      </c>
      <c r="C599" s="78" t="s">
        <v>3038</v>
      </c>
      <c r="D599" s="78" t="s">
        <v>13</v>
      </c>
      <c r="E599" s="77" t="s">
        <v>131</v>
      </c>
      <c r="F599" s="79">
        <v>29210000</v>
      </c>
    </row>
    <row r="600" spans="1:6" x14ac:dyDescent="0.25">
      <c r="A600" s="74" t="s">
        <v>725</v>
      </c>
      <c r="B600" s="77" t="s">
        <v>580</v>
      </c>
      <c r="C600" s="78" t="s">
        <v>3038</v>
      </c>
      <c r="D600" s="78" t="s">
        <v>13</v>
      </c>
      <c r="E600" s="77" t="s">
        <v>131</v>
      </c>
      <c r="F600" s="79">
        <v>25970000</v>
      </c>
    </row>
    <row r="601" spans="1:6" x14ac:dyDescent="0.25">
      <c r="A601" s="74" t="s">
        <v>876</v>
      </c>
      <c r="B601" s="77" t="s">
        <v>580</v>
      </c>
      <c r="C601" s="78" t="s">
        <v>785</v>
      </c>
      <c r="D601" s="78" t="s">
        <v>577</v>
      </c>
      <c r="E601" s="77" t="s">
        <v>96</v>
      </c>
      <c r="F601" s="79">
        <v>10490000</v>
      </c>
    </row>
    <row r="602" spans="1:6" x14ac:dyDescent="0.25">
      <c r="A602" s="74" t="s">
        <v>3063</v>
      </c>
      <c r="B602" s="77" t="s">
        <v>580</v>
      </c>
      <c r="C602" s="78" t="s">
        <v>785</v>
      </c>
      <c r="D602" s="78" t="s">
        <v>13</v>
      </c>
      <c r="E602" s="77" t="s">
        <v>96</v>
      </c>
      <c r="F602" s="79">
        <v>8840000</v>
      </c>
    </row>
    <row r="603" spans="1:6" x14ac:dyDescent="0.25">
      <c r="A603" s="74" t="s">
        <v>786</v>
      </c>
      <c r="B603" s="77" t="s">
        <v>580</v>
      </c>
      <c r="C603" s="78" t="s">
        <v>785</v>
      </c>
      <c r="D603" s="78" t="s">
        <v>13</v>
      </c>
      <c r="E603" s="77" t="s">
        <v>96</v>
      </c>
      <c r="F603" s="79">
        <v>14680000</v>
      </c>
    </row>
    <row r="604" spans="1:6" x14ac:dyDescent="0.25">
      <c r="A604" s="74" t="s">
        <v>788</v>
      </c>
      <c r="B604" s="77" t="s">
        <v>580</v>
      </c>
      <c r="C604" s="78" t="s">
        <v>785</v>
      </c>
      <c r="D604" s="78" t="s">
        <v>13</v>
      </c>
      <c r="E604" s="77" t="s">
        <v>96</v>
      </c>
      <c r="F604" s="79">
        <v>24570000</v>
      </c>
    </row>
    <row r="605" spans="1:6" x14ac:dyDescent="0.25">
      <c r="A605" s="74" t="s">
        <v>789</v>
      </c>
      <c r="B605" s="77" t="s">
        <v>580</v>
      </c>
      <c r="C605" s="78" t="s">
        <v>785</v>
      </c>
      <c r="D605" s="78" t="s">
        <v>13</v>
      </c>
      <c r="E605" s="77" t="s">
        <v>96</v>
      </c>
      <c r="F605" s="79">
        <v>17830000</v>
      </c>
    </row>
    <row r="606" spans="1:6" x14ac:dyDescent="0.25">
      <c r="A606" s="74" t="s">
        <v>790</v>
      </c>
      <c r="B606" s="77" t="s">
        <v>580</v>
      </c>
      <c r="C606" s="78" t="s">
        <v>785</v>
      </c>
      <c r="D606" s="78" t="s">
        <v>13</v>
      </c>
      <c r="E606" s="77" t="s">
        <v>96</v>
      </c>
      <c r="F606" s="79">
        <v>10830000</v>
      </c>
    </row>
    <row r="607" spans="1:6" x14ac:dyDescent="0.25">
      <c r="A607" s="74" t="s">
        <v>2088</v>
      </c>
      <c r="B607" s="77" t="s">
        <v>580</v>
      </c>
      <c r="C607" s="78" t="s">
        <v>785</v>
      </c>
      <c r="D607" s="78" t="s">
        <v>133</v>
      </c>
      <c r="E607" s="77" t="s">
        <v>96</v>
      </c>
      <c r="F607" s="79">
        <v>22460000</v>
      </c>
    </row>
    <row r="608" spans="1:6" x14ac:dyDescent="0.25">
      <c r="A608" s="74" t="s">
        <v>793</v>
      </c>
      <c r="B608" s="77" t="s">
        <v>580</v>
      </c>
      <c r="C608" s="78" t="s">
        <v>785</v>
      </c>
      <c r="D608" s="78" t="s">
        <v>162</v>
      </c>
      <c r="E608" s="77" t="s">
        <v>96</v>
      </c>
      <c r="F608" s="79">
        <v>13180000</v>
      </c>
    </row>
    <row r="609" spans="1:6" x14ac:dyDescent="0.25">
      <c r="A609" s="74" t="s">
        <v>1693</v>
      </c>
      <c r="B609" s="77" t="s">
        <v>580</v>
      </c>
      <c r="C609" s="78" t="s">
        <v>785</v>
      </c>
      <c r="D609" s="78" t="s">
        <v>26</v>
      </c>
      <c r="E609" s="77" t="s">
        <v>96</v>
      </c>
      <c r="F609" s="79">
        <v>11690000</v>
      </c>
    </row>
    <row r="610" spans="1:6" x14ac:dyDescent="0.25">
      <c r="A610" s="74" t="s">
        <v>3064</v>
      </c>
      <c r="B610" s="77" t="s">
        <v>580</v>
      </c>
      <c r="C610" s="78" t="s">
        <v>785</v>
      </c>
      <c r="D610" s="78" t="s">
        <v>13</v>
      </c>
      <c r="E610" s="77" t="s">
        <v>213</v>
      </c>
      <c r="F610" s="79">
        <v>27750000</v>
      </c>
    </row>
    <row r="611" spans="1:6" x14ac:dyDescent="0.25">
      <c r="A611" s="74" t="s">
        <v>795</v>
      </c>
      <c r="B611" s="77" t="s">
        <v>580</v>
      </c>
      <c r="C611" s="78" t="s">
        <v>785</v>
      </c>
      <c r="D611" s="78" t="s">
        <v>367</v>
      </c>
      <c r="E611" s="77" t="s">
        <v>109</v>
      </c>
      <c r="F611" s="79">
        <v>20440000</v>
      </c>
    </row>
    <row r="612" spans="1:6" x14ac:dyDescent="0.25">
      <c r="A612" s="74" t="s">
        <v>3065</v>
      </c>
      <c r="B612" s="77" t="s">
        <v>580</v>
      </c>
      <c r="C612" s="78" t="s">
        <v>785</v>
      </c>
      <c r="D612" s="78" t="s">
        <v>13</v>
      </c>
      <c r="E612" s="77" t="s">
        <v>109</v>
      </c>
      <c r="F612" s="79">
        <v>12920000</v>
      </c>
    </row>
    <row r="613" spans="1:6" x14ac:dyDescent="0.25">
      <c r="A613" s="74" t="s">
        <v>766</v>
      </c>
      <c r="B613" s="77" t="s">
        <v>580</v>
      </c>
      <c r="C613" s="78" t="s">
        <v>785</v>
      </c>
      <c r="D613" s="78" t="s">
        <v>13</v>
      </c>
      <c r="E613" s="77" t="s">
        <v>109</v>
      </c>
      <c r="F613" s="79">
        <v>28800000</v>
      </c>
    </row>
    <row r="614" spans="1:6" x14ac:dyDescent="0.25">
      <c r="A614" s="74" t="s">
        <v>3066</v>
      </c>
      <c r="B614" s="77" t="s">
        <v>580</v>
      </c>
      <c r="C614" s="78" t="s">
        <v>785</v>
      </c>
      <c r="D614" s="78" t="s">
        <v>13</v>
      </c>
      <c r="E614" s="77" t="s">
        <v>109</v>
      </c>
      <c r="F614" s="79">
        <v>9190000</v>
      </c>
    </row>
    <row r="615" spans="1:6" x14ac:dyDescent="0.25">
      <c r="A615" s="74" t="s">
        <v>1030</v>
      </c>
      <c r="B615" s="77" t="s">
        <v>580</v>
      </c>
      <c r="C615" s="78" t="s">
        <v>785</v>
      </c>
      <c r="D615" s="78" t="s">
        <v>13</v>
      </c>
      <c r="E615" s="77" t="s">
        <v>153</v>
      </c>
      <c r="F615" s="79">
        <v>22400000</v>
      </c>
    </row>
    <row r="616" spans="1:6" x14ac:dyDescent="0.25">
      <c r="A616" s="74" t="s">
        <v>3067</v>
      </c>
      <c r="B616" s="77" t="s">
        <v>580</v>
      </c>
      <c r="C616" s="78" t="s">
        <v>785</v>
      </c>
      <c r="D616" s="78" t="s">
        <v>13</v>
      </c>
      <c r="E616" s="77" t="s">
        <v>153</v>
      </c>
      <c r="F616" s="79">
        <v>14560000</v>
      </c>
    </row>
    <row r="617" spans="1:6" x14ac:dyDescent="0.25">
      <c r="A617" s="74" t="s">
        <v>798</v>
      </c>
      <c r="B617" s="77" t="s">
        <v>580</v>
      </c>
      <c r="C617" s="78" t="s">
        <v>785</v>
      </c>
      <c r="D617" s="78" t="s">
        <v>13</v>
      </c>
      <c r="E617" s="77" t="s">
        <v>153</v>
      </c>
      <c r="F617" s="79">
        <v>28570000</v>
      </c>
    </row>
    <row r="618" spans="1:6" x14ac:dyDescent="0.25">
      <c r="A618" s="74" t="s">
        <v>810</v>
      </c>
      <c r="B618" s="77" t="s">
        <v>580</v>
      </c>
      <c r="C618" s="78" t="s">
        <v>785</v>
      </c>
      <c r="D618" s="78" t="s">
        <v>133</v>
      </c>
      <c r="E618" s="77" t="s">
        <v>153</v>
      </c>
      <c r="F618" s="79">
        <v>38960000</v>
      </c>
    </row>
    <row r="619" spans="1:6" x14ac:dyDescent="0.25">
      <c r="A619" s="74" t="s">
        <v>800</v>
      </c>
      <c r="B619" s="77" t="s">
        <v>580</v>
      </c>
      <c r="C619" s="78" t="s">
        <v>785</v>
      </c>
      <c r="D619" s="78" t="s">
        <v>367</v>
      </c>
      <c r="E619" s="77" t="s">
        <v>116</v>
      </c>
      <c r="F619" s="79">
        <v>16090000</v>
      </c>
    </row>
    <row r="620" spans="1:6" x14ac:dyDescent="0.25">
      <c r="A620" s="74" t="s">
        <v>889</v>
      </c>
      <c r="B620" s="77" t="s">
        <v>580</v>
      </c>
      <c r="C620" s="78" t="s">
        <v>785</v>
      </c>
      <c r="D620" s="78" t="s">
        <v>367</v>
      </c>
      <c r="E620" s="77" t="s">
        <v>116</v>
      </c>
      <c r="F620" s="79">
        <v>15590000</v>
      </c>
    </row>
    <row r="621" spans="1:6" x14ac:dyDescent="0.25">
      <c r="A621" s="74" t="s">
        <v>801</v>
      </c>
      <c r="B621" s="77" t="s">
        <v>580</v>
      </c>
      <c r="C621" s="78" t="s">
        <v>785</v>
      </c>
      <c r="D621" s="78" t="s">
        <v>13</v>
      </c>
      <c r="E621" s="77" t="s">
        <v>116</v>
      </c>
      <c r="F621" s="79">
        <v>24940000</v>
      </c>
    </row>
    <row r="622" spans="1:6" x14ac:dyDescent="0.25">
      <c r="A622" s="74" t="s">
        <v>802</v>
      </c>
      <c r="B622" s="77" t="s">
        <v>580</v>
      </c>
      <c r="C622" s="78" t="s">
        <v>785</v>
      </c>
      <c r="D622" s="78" t="s">
        <v>164</v>
      </c>
      <c r="E622" s="77" t="s">
        <v>122</v>
      </c>
      <c r="F622" s="79">
        <v>20200000</v>
      </c>
    </row>
    <row r="623" spans="1:6" x14ac:dyDescent="0.25">
      <c r="A623" s="74" t="s">
        <v>804</v>
      </c>
      <c r="B623" s="77" t="s">
        <v>580</v>
      </c>
      <c r="C623" s="78" t="s">
        <v>785</v>
      </c>
      <c r="D623" s="78" t="s">
        <v>13</v>
      </c>
      <c r="E623" s="77" t="s">
        <v>122</v>
      </c>
      <c r="F623" s="79">
        <v>10790000</v>
      </c>
    </row>
    <row r="624" spans="1:6" x14ac:dyDescent="0.25">
      <c r="A624" s="74" t="s">
        <v>690</v>
      </c>
      <c r="B624" s="77" t="s">
        <v>580</v>
      </c>
      <c r="C624" s="78" t="s">
        <v>785</v>
      </c>
      <c r="D624" s="78" t="s">
        <v>13</v>
      </c>
      <c r="E624" s="77" t="s">
        <v>122</v>
      </c>
      <c r="F624" s="79">
        <v>25320000</v>
      </c>
    </row>
    <row r="625" spans="1:6" x14ac:dyDescent="0.25">
      <c r="A625" s="74" t="s">
        <v>3068</v>
      </c>
      <c r="B625" s="77" t="s">
        <v>580</v>
      </c>
      <c r="C625" s="78" t="s">
        <v>785</v>
      </c>
      <c r="D625" s="78" t="s">
        <v>13</v>
      </c>
      <c r="E625" s="77" t="s">
        <v>122</v>
      </c>
      <c r="F625" s="79">
        <v>26620000</v>
      </c>
    </row>
    <row r="626" spans="1:6" x14ac:dyDescent="0.25">
      <c r="A626" s="74" t="s">
        <v>806</v>
      </c>
      <c r="B626" s="77" t="s">
        <v>580</v>
      </c>
      <c r="C626" s="78" t="s">
        <v>785</v>
      </c>
      <c r="D626" s="78" t="s">
        <v>13</v>
      </c>
      <c r="E626" s="77" t="s">
        <v>122</v>
      </c>
      <c r="F626" s="79">
        <v>22560000</v>
      </c>
    </row>
    <row r="627" spans="1:6" x14ac:dyDescent="0.25">
      <c r="A627" s="74" t="s">
        <v>807</v>
      </c>
      <c r="B627" s="77" t="s">
        <v>580</v>
      </c>
      <c r="C627" s="78" t="s">
        <v>785</v>
      </c>
      <c r="D627" s="78" t="s">
        <v>13</v>
      </c>
      <c r="E627" s="77" t="s">
        <v>122</v>
      </c>
      <c r="F627" s="79">
        <v>15920000</v>
      </c>
    </row>
    <row r="628" spans="1:6" x14ac:dyDescent="0.25">
      <c r="A628" s="74" t="s">
        <v>809</v>
      </c>
      <c r="B628" s="77" t="s">
        <v>580</v>
      </c>
      <c r="C628" s="78" t="s">
        <v>785</v>
      </c>
      <c r="D628" s="78" t="s">
        <v>13</v>
      </c>
      <c r="E628" s="77" t="s">
        <v>131</v>
      </c>
      <c r="F628" s="79">
        <v>22650000</v>
      </c>
    </row>
    <row r="629" spans="1:6" x14ac:dyDescent="0.25">
      <c r="A629" s="74" t="s">
        <v>803</v>
      </c>
      <c r="B629" s="77" t="s">
        <v>580</v>
      </c>
      <c r="C629" s="78" t="s">
        <v>785</v>
      </c>
      <c r="D629" s="78" t="s">
        <v>13</v>
      </c>
      <c r="E629" s="77" t="s">
        <v>131</v>
      </c>
      <c r="F629" s="79">
        <v>24890000</v>
      </c>
    </row>
    <row r="630" spans="1:6" x14ac:dyDescent="0.25">
      <c r="A630" s="74" t="s">
        <v>799</v>
      </c>
      <c r="B630" s="77" t="s">
        <v>580</v>
      </c>
      <c r="C630" s="78" t="s">
        <v>785</v>
      </c>
      <c r="D630" s="78" t="s">
        <v>13</v>
      </c>
      <c r="E630" s="77" t="s">
        <v>131</v>
      </c>
      <c r="F630" s="79">
        <v>28840000</v>
      </c>
    </row>
    <row r="631" spans="1:6" x14ac:dyDescent="0.25">
      <c r="A631" s="74" t="s">
        <v>796</v>
      </c>
      <c r="B631" s="77" t="s">
        <v>580</v>
      </c>
      <c r="C631" s="78" t="s">
        <v>785</v>
      </c>
      <c r="D631" s="78" t="s">
        <v>13</v>
      </c>
      <c r="E631" s="77" t="s">
        <v>131</v>
      </c>
      <c r="F631" s="79">
        <v>24470000</v>
      </c>
    </row>
    <row r="632" spans="1:6" x14ac:dyDescent="0.25">
      <c r="A632" s="74" t="s">
        <v>3069</v>
      </c>
      <c r="B632" s="77" t="s">
        <v>580</v>
      </c>
      <c r="C632" s="78" t="s">
        <v>785</v>
      </c>
      <c r="D632" s="78" t="s">
        <v>27</v>
      </c>
      <c r="E632" s="77" t="s">
        <v>131</v>
      </c>
      <c r="F632" s="79">
        <v>24760000</v>
      </c>
    </row>
    <row r="633" spans="1:6" x14ac:dyDescent="0.25">
      <c r="A633" s="74" t="s">
        <v>811</v>
      </c>
      <c r="B633" s="77" t="s">
        <v>580</v>
      </c>
      <c r="C633" s="78" t="s">
        <v>812</v>
      </c>
      <c r="D633" s="78" t="s">
        <v>164</v>
      </c>
      <c r="E633" s="77" t="s">
        <v>96</v>
      </c>
      <c r="F633" s="79">
        <v>15690000</v>
      </c>
    </row>
    <row r="634" spans="1:6" x14ac:dyDescent="0.25">
      <c r="A634" s="74" t="s">
        <v>837</v>
      </c>
      <c r="B634" s="77" t="s">
        <v>580</v>
      </c>
      <c r="C634" s="78" t="s">
        <v>812</v>
      </c>
      <c r="D634" s="78" t="s">
        <v>367</v>
      </c>
      <c r="E634" s="77" t="s">
        <v>96</v>
      </c>
      <c r="F634" s="79">
        <v>15160000</v>
      </c>
    </row>
    <row r="635" spans="1:6" x14ac:dyDescent="0.25">
      <c r="A635" s="74" t="s">
        <v>3070</v>
      </c>
      <c r="B635" s="77" t="s">
        <v>580</v>
      </c>
      <c r="C635" s="78" t="s">
        <v>812</v>
      </c>
      <c r="D635" s="78" t="s">
        <v>367</v>
      </c>
      <c r="E635" s="77" t="s">
        <v>96</v>
      </c>
      <c r="F635" s="79">
        <v>19120000</v>
      </c>
    </row>
    <row r="636" spans="1:6" x14ac:dyDescent="0.25">
      <c r="A636" s="74" t="s">
        <v>813</v>
      </c>
      <c r="B636" s="77" t="s">
        <v>580</v>
      </c>
      <c r="C636" s="78" t="s">
        <v>812</v>
      </c>
      <c r="D636" s="78" t="s">
        <v>13</v>
      </c>
      <c r="E636" s="77" t="s">
        <v>96</v>
      </c>
      <c r="F636" s="79">
        <v>23190000</v>
      </c>
    </row>
    <row r="637" spans="1:6" x14ac:dyDescent="0.25">
      <c r="A637" s="74" t="s">
        <v>3071</v>
      </c>
      <c r="B637" s="77" t="s">
        <v>580</v>
      </c>
      <c r="C637" s="78" t="s">
        <v>812</v>
      </c>
      <c r="D637" s="78" t="s">
        <v>13</v>
      </c>
      <c r="E637" s="77" t="s">
        <v>96</v>
      </c>
      <c r="F637" s="79">
        <v>4720000</v>
      </c>
    </row>
    <row r="638" spans="1:6" x14ac:dyDescent="0.25">
      <c r="A638" s="74" t="s">
        <v>814</v>
      </c>
      <c r="B638" s="77" t="s">
        <v>580</v>
      </c>
      <c r="C638" s="78" t="s">
        <v>812</v>
      </c>
      <c r="D638" s="78" t="s">
        <v>13</v>
      </c>
      <c r="E638" s="77" t="s">
        <v>96</v>
      </c>
      <c r="F638" s="79">
        <v>21360000</v>
      </c>
    </row>
    <row r="639" spans="1:6" x14ac:dyDescent="0.25">
      <c r="A639" s="74" t="s">
        <v>815</v>
      </c>
      <c r="B639" s="77" t="s">
        <v>580</v>
      </c>
      <c r="C639" s="78" t="s">
        <v>812</v>
      </c>
      <c r="D639" s="78" t="s">
        <v>13</v>
      </c>
      <c r="E639" s="77" t="s">
        <v>96</v>
      </c>
      <c r="F639" s="79">
        <v>17850000</v>
      </c>
    </row>
    <row r="640" spans="1:6" x14ac:dyDescent="0.25">
      <c r="A640" s="74" t="s">
        <v>3072</v>
      </c>
      <c r="B640" s="77" t="s">
        <v>580</v>
      </c>
      <c r="C640" s="78" t="s">
        <v>812</v>
      </c>
      <c r="D640" s="78" t="s">
        <v>13</v>
      </c>
      <c r="E640" s="77" t="s">
        <v>96</v>
      </c>
      <c r="F640" s="79">
        <v>23280000</v>
      </c>
    </row>
    <row r="641" spans="1:6" x14ac:dyDescent="0.25">
      <c r="A641" s="74" t="s">
        <v>3073</v>
      </c>
      <c r="B641" s="77" t="s">
        <v>580</v>
      </c>
      <c r="C641" s="78" t="s">
        <v>812</v>
      </c>
      <c r="D641" s="78" t="s">
        <v>13</v>
      </c>
      <c r="E641" s="77" t="s">
        <v>96</v>
      </c>
      <c r="F641" s="79">
        <v>15590000</v>
      </c>
    </row>
    <row r="642" spans="1:6" x14ac:dyDescent="0.25">
      <c r="A642" s="74" t="s">
        <v>817</v>
      </c>
      <c r="B642" s="77" t="s">
        <v>580</v>
      </c>
      <c r="C642" s="78" t="s">
        <v>812</v>
      </c>
      <c r="D642" s="78" t="s">
        <v>13</v>
      </c>
      <c r="E642" s="77" t="s">
        <v>96</v>
      </c>
      <c r="F642" s="79">
        <v>27720000</v>
      </c>
    </row>
    <row r="643" spans="1:6" x14ac:dyDescent="0.25">
      <c r="A643" s="74" t="s">
        <v>819</v>
      </c>
      <c r="B643" s="77" t="s">
        <v>580</v>
      </c>
      <c r="C643" s="78" t="s">
        <v>812</v>
      </c>
      <c r="D643" s="78" t="s">
        <v>820</v>
      </c>
      <c r="E643" s="77" t="s">
        <v>96</v>
      </c>
      <c r="F643" s="79">
        <v>19040000</v>
      </c>
    </row>
    <row r="644" spans="1:6" x14ac:dyDescent="0.25">
      <c r="A644" s="74" t="s">
        <v>1248</v>
      </c>
      <c r="B644" s="77" t="s">
        <v>580</v>
      </c>
      <c r="C644" s="78" t="s">
        <v>812</v>
      </c>
      <c r="D644" s="78" t="s">
        <v>299</v>
      </c>
      <c r="E644" s="77" t="s">
        <v>96</v>
      </c>
      <c r="F644" s="79">
        <v>9650000</v>
      </c>
    </row>
    <row r="645" spans="1:6" x14ac:dyDescent="0.25">
      <c r="A645" s="74" t="s">
        <v>3074</v>
      </c>
      <c r="B645" s="77" t="s">
        <v>580</v>
      </c>
      <c r="C645" s="78" t="s">
        <v>812</v>
      </c>
      <c r="D645" s="78" t="s">
        <v>378</v>
      </c>
      <c r="E645" s="77" t="s">
        <v>96</v>
      </c>
      <c r="F645" s="79">
        <v>11710000</v>
      </c>
    </row>
    <row r="646" spans="1:6" x14ac:dyDescent="0.25">
      <c r="A646" s="74" t="s">
        <v>821</v>
      </c>
      <c r="B646" s="77" t="s">
        <v>580</v>
      </c>
      <c r="C646" s="78" t="s">
        <v>812</v>
      </c>
      <c r="D646" s="78" t="s">
        <v>133</v>
      </c>
      <c r="E646" s="77" t="s">
        <v>96</v>
      </c>
      <c r="F646" s="79">
        <v>6580000</v>
      </c>
    </row>
    <row r="647" spans="1:6" x14ac:dyDescent="0.25">
      <c r="A647" s="74" t="s">
        <v>3075</v>
      </c>
      <c r="B647" s="77" t="s">
        <v>580</v>
      </c>
      <c r="C647" s="78" t="s">
        <v>812</v>
      </c>
      <c r="D647" s="78" t="s">
        <v>13</v>
      </c>
      <c r="E647" s="77" t="s">
        <v>213</v>
      </c>
      <c r="F647" s="79">
        <v>9710000</v>
      </c>
    </row>
    <row r="648" spans="1:6" x14ac:dyDescent="0.25">
      <c r="A648" s="74" t="s">
        <v>843</v>
      </c>
      <c r="B648" s="77" t="s">
        <v>580</v>
      </c>
      <c r="C648" s="78" t="s">
        <v>812</v>
      </c>
      <c r="D648" s="78" t="s">
        <v>13</v>
      </c>
      <c r="E648" s="77" t="s">
        <v>109</v>
      </c>
      <c r="F648" s="79">
        <v>35850000</v>
      </c>
    </row>
    <row r="649" spans="1:6" x14ac:dyDescent="0.25">
      <c r="A649" s="74" t="s">
        <v>829</v>
      </c>
      <c r="B649" s="77" t="s">
        <v>580</v>
      </c>
      <c r="C649" s="78" t="s">
        <v>812</v>
      </c>
      <c r="D649" s="78" t="s">
        <v>13</v>
      </c>
      <c r="E649" s="77" t="s">
        <v>109</v>
      </c>
      <c r="F649" s="79">
        <v>29310000</v>
      </c>
    </row>
    <row r="650" spans="1:6" x14ac:dyDescent="0.25">
      <c r="A650" s="74" t="s">
        <v>3076</v>
      </c>
      <c r="B650" s="77" t="s">
        <v>580</v>
      </c>
      <c r="C650" s="78" t="s">
        <v>812</v>
      </c>
      <c r="D650" s="78" t="s">
        <v>13</v>
      </c>
      <c r="E650" s="77" t="s">
        <v>109</v>
      </c>
      <c r="F650" s="79">
        <v>30830000</v>
      </c>
    </row>
    <row r="651" spans="1:6" x14ac:dyDescent="0.25">
      <c r="A651" s="74" t="s">
        <v>3077</v>
      </c>
      <c r="B651" s="77" t="s">
        <v>580</v>
      </c>
      <c r="C651" s="78" t="s">
        <v>812</v>
      </c>
      <c r="D651" s="78" t="s">
        <v>13</v>
      </c>
      <c r="E651" s="77" t="s">
        <v>109</v>
      </c>
      <c r="F651" s="79">
        <v>8840000</v>
      </c>
    </row>
    <row r="652" spans="1:6" x14ac:dyDescent="0.25">
      <c r="A652" s="74" t="s">
        <v>1443</v>
      </c>
      <c r="B652" s="77" t="s">
        <v>580</v>
      </c>
      <c r="C652" s="78" t="s">
        <v>812</v>
      </c>
      <c r="D652" s="78" t="s">
        <v>13</v>
      </c>
      <c r="E652" s="77" t="s">
        <v>109</v>
      </c>
      <c r="F652" s="79">
        <v>26660000</v>
      </c>
    </row>
    <row r="653" spans="1:6" x14ac:dyDescent="0.25">
      <c r="A653" s="74" t="s">
        <v>832</v>
      </c>
      <c r="B653" s="77" t="s">
        <v>580</v>
      </c>
      <c r="C653" s="78" t="s">
        <v>812</v>
      </c>
      <c r="D653" s="78" t="s">
        <v>694</v>
      </c>
      <c r="E653" s="77" t="s">
        <v>109</v>
      </c>
      <c r="F653" s="79">
        <v>28500000</v>
      </c>
    </row>
    <row r="654" spans="1:6" x14ac:dyDescent="0.25">
      <c r="A654" s="74" t="s">
        <v>823</v>
      </c>
      <c r="B654" s="77" t="s">
        <v>580</v>
      </c>
      <c r="C654" s="78" t="s">
        <v>812</v>
      </c>
      <c r="D654" s="78" t="s">
        <v>13</v>
      </c>
      <c r="E654" s="77" t="s">
        <v>153</v>
      </c>
      <c r="F654" s="79">
        <v>25510000</v>
      </c>
    </row>
    <row r="655" spans="1:6" x14ac:dyDescent="0.25">
      <c r="A655" s="74" t="s">
        <v>834</v>
      </c>
      <c r="B655" s="77" t="s">
        <v>580</v>
      </c>
      <c r="C655" s="78" t="s">
        <v>812</v>
      </c>
      <c r="D655" s="78" t="s">
        <v>13</v>
      </c>
      <c r="E655" s="77" t="s">
        <v>116</v>
      </c>
      <c r="F655" s="79">
        <v>31230000</v>
      </c>
    </row>
    <row r="656" spans="1:6" x14ac:dyDescent="0.25">
      <c r="A656" s="74" t="s">
        <v>835</v>
      </c>
      <c r="B656" s="77" t="s">
        <v>580</v>
      </c>
      <c r="C656" s="78" t="s">
        <v>812</v>
      </c>
      <c r="D656" s="78" t="s">
        <v>13</v>
      </c>
      <c r="E656" s="77" t="s">
        <v>116</v>
      </c>
      <c r="F656" s="79">
        <v>5240000</v>
      </c>
    </row>
    <row r="657" spans="1:6" x14ac:dyDescent="0.25">
      <c r="A657" s="74" t="s">
        <v>3078</v>
      </c>
      <c r="B657" s="77" t="s">
        <v>580</v>
      </c>
      <c r="C657" s="78" t="s">
        <v>812</v>
      </c>
      <c r="D657" s="78" t="s">
        <v>23</v>
      </c>
      <c r="E657" s="77" t="s">
        <v>116</v>
      </c>
      <c r="F657" s="79">
        <v>27040000</v>
      </c>
    </row>
    <row r="658" spans="1:6" x14ac:dyDescent="0.25">
      <c r="A658" s="74" t="s">
        <v>3079</v>
      </c>
      <c r="B658" s="77" t="s">
        <v>580</v>
      </c>
      <c r="C658" s="78" t="s">
        <v>812</v>
      </c>
      <c r="D658" s="78" t="s">
        <v>164</v>
      </c>
      <c r="E658" s="77" t="s">
        <v>122</v>
      </c>
      <c r="F658" s="79">
        <v>22280000</v>
      </c>
    </row>
    <row r="659" spans="1:6" x14ac:dyDescent="0.25">
      <c r="A659" s="74" t="s">
        <v>3080</v>
      </c>
      <c r="B659" s="77" t="s">
        <v>580</v>
      </c>
      <c r="C659" s="78" t="s">
        <v>812</v>
      </c>
      <c r="D659" s="78" t="s">
        <v>13</v>
      </c>
      <c r="E659" s="77" t="s">
        <v>122</v>
      </c>
      <c r="F659" s="79">
        <v>11150000</v>
      </c>
    </row>
    <row r="660" spans="1:6" x14ac:dyDescent="0.25">
      <c r="A660" s="74" t="s">
        <v>839</v>
      </c>
      <c r="B660" s="77" t="s">
        <v>580</v>
      </c>
      <c r="C660" s="78" t="s">
        <v>812</v>
      </c>
      <c r="D660" s="78" t="s">
        <v>13</v>
      </c>
      <c r="E660" s="77" t="s">
        <v>122</v>
      </c>
      <c r="F660" s="79">
        <v>24890000</v>
      </c>
    </row>
    <row r="661" spans="1:6" x14ac:dyDescent="0.25">
      <c r="A661" s="74" t="s">
        <v>842</v>
      </c>
      <c r="B661" s="77" t="s">
        <v>580</v>
      </c>
      <c r="C661" s="78" t="s">
        <v>812</v>
      </c>
      <c r="D661" s="78" t="s">
        <v>13</v>
      </c>
      <c r="E661" s="77" t="s">
        <v>122</v>
      </c>
      <c r="F661" s="79">
        <v>11790000</v>
      </c>
    </row>
    <row r="662" spans="1:6" x14ac:dyDescent="0.25">
      <c r="A662" s="74" t="s">
        <v>3081</v>
      </c>
      <c r="B662" s="77" t="s">
        <v>580</v>
      </c>
      <c r="C662" s="78" t="s">
        <v>812</v>
      </c>
      <c r="D662" s="78" t="s">
        <v>13</v>
      </c>
      <c r="E662" s="77" t="s">
        <v>122</v>
      </c>
      <c r="F662" s="79">
        <v>18380000</v>
      </c>
    </row>
    <row r="663" spans="1:6" x14ac:dyDescent="0.25">
      <c r="A663" s="74" t="s">
        <v>3082</v>
      </c>
      <c r="B663" s="77" t="s">
        <v>580</v>
      </c>
      <c r="C663" s="78" t="s">
        <v>812</v>
      </c>
      <c r="D663" s="78" t="s">
        <v>13</v>
      </c>
      <c r="E663" s="77" t="s">
        <v>122</v>
      </c>
      <c r="F663" s="79">
        <v>13520000</v>
      </c>
    </row>
    <row r="664" spans="1:6" x14ac:dyDescent="0.25">
      <c r="A664" s="74" t="s">
        <v>838</v>
      </c>
      <c r="B664" s="77" t="s">
        <v>580</v>
      </c>
      <c r="C664" s="78" t="s">
        <v>812</v>
      </c>
      <c r="D664" s="78" t="s">
        <v>13</v>
      </c>
      <c r="E664" s="77" t="s">
        <v>129</v>
      </c>
      <c r="F664" s="79">
        <v>17810000</v>
      </c>
    </row>
    <row r="665" spans="1:6" x14ac:dyDescent="0.25">
      <c r="A665" s="74" t="s">
        <v>827</v>
      </c>
      <c r="B665" s="77" t="s">
        <v>580</v>
      </c>
      <c r="C665" s="78" t="s">
        <v>812</v>
      </c>
      <c r="D665" s="78" t="s">
        <v>312</v>
      </c>
      <c r="E665" s="77" t="s">
        <v>131</v>
      </c>
      <c r="F665" s="79">
        <v>28060000</v>
      </c>
    </row>
    <row r="666" spans="1:6" x14ac:dyDescent="0.25">
      <c r="A666" s="74" t="s">
        <v>3083</v>
      </c>
      <c r="B666" s="77" t="s">
        <v>580</v>
      </c>
      <c r="C666" s="78" t="s">
        <v>812</v>
      </c>
      <c r="D666" s="78" t="s">
        <v>13</v>
      </c>
      <c r="E666" s="77" t="s">
        <v>131</v>
      </c>
      <c r="F666" s="79">
        <v>28990000</v>
      </c>
    </row>
    <row r="667" spans="1:6" x14ac:dyDescent="0.25">
      <c r="A667" s="74" t="s">
        <v>605</v>
      </c>
      <c r="B667" s="77" t="s">
        <v>580</v>
      </c>
      <c r="C667" s="78" t="s">
        <v>812</v>
      </c>
      <c r="D667" s="78" t="s">
        <v>13</v>
      </c>
      <c r="E667" s="77" t="s">
        <v>131</v>
      </c>
      <c r="F667" s="79">
        <v>22110000</v>
      </c>
    </row>
    <row r="668" spans="1:6" x14ac:dyDescent="0.25">
      <c r="A668" s="74" t="s">
        <v>3084</v>
      </c>
      <c r="B668" s="77" t="s">
        <v>580</v>
      </c>
      <c r="C668" s="78" t="s">
        <v>812</v>
      </c>
      <c r="D668" s="78" t="s">
        <v>13</v>
      </c>
      <c r="E668" s="77" t="s">
        <v>131</v>
      </c>
      <c r="F668" s="79">
        <v>5680000</v>
      </c>
    </row>
    <row r="669" spans="1:6" x14ac:dyDescent="0.25">
      <c r="A669" s="74" t="s">
        <v>841</v>
      </c>
      <c r="B669" s="77" t="s">
        <v>580</v>
      </c>
      <c r="C669" s="78" t="s">
        <v>812</v>
      </c>
      <c r="D669" s="78" t="s">
        <v>13</v>
      </c>
      <c r="E669" s="77" t="s">
        <v>131</v>
      </c>
      <c r="F669" s="79">
        <v>1630000</v>
      </c>
    </row>
    <row r="670" spans="1:6" x14ac:dyDescent="0.25">
      <c r="A670" s="74" t="s">
        <v>825</v>
      </c>
      <c r="B670" s="77" t="s">
        <v>580</v>
      </c>
      <c r="C670" s="78" t="s">
        <v>812</v>
      </c>
      <c r="D670" s="78" t="s">
        <v>13</v>
      </c>
      <c r="E670" s="77" t="s">
        <v>131</v>
      </c>
      <c r="F670" s="79">
        <v>10890000</v>
      </c>
    </row>
    <row r="671" spans="1:6" x14ac:dyDescent="0.25">
      <c r="A671" s="74" t="s">
        <v>3085</v>
      </c>
      <c r="B671" s="77" t="s">
        <v>580</v>
      </c>
      <c r="C671" s="78" t="s">
        <v>812</v>
      </c>
      <c r="D671" s="78" t="s">
        <v>13</v>
      </c>
      <c r="E671" s="77" t="s">
        <v>131</v>
      </c>
      <c r="F671" s="79">
        <v>17530000</v>
      </c>
    </row>
    <row r="672" spans="1:6" x14ac:dyDescent="0.25">
      <c r="A672" s="74" t="s">
        <v>844</v>
      </c>
      <c r="B672" s="77" t="s">
        <v>580</v>
      </c>
      <c r="C672" s="78" t="s">
        <v>812</v>
      </c>
      <c r="D672" s="78" t="s">
        <v>489</v>
      </c>
      <c r="E672" s="77" t="s">
        <v>131</v>
      </c>
      <c r="F672" s="79">
        <v>27800000</v>
      </c>
    </row>
    <row r="673" spans="1:6" x14ac:dyDescent="0.25">
      <c r="A673" s="74" t="s">
        <v>848</v>
      </c>
      <c r="B673" s="77" t="s">
        <v>580</v>
      </c>
      <c r="C673" s="78" t="s">
        <v>846</v>
      </c>
      <c r="D673" s="78" t="s">
        <v>13</v>
      </c>
      <c r="E673" s="77" t="s">
        <v>96</v>
      </c>
      <c r="F673" s="79">
        <v>21600000</v>
      </c>
    </row>
    <row r="674" spans="1:6" x14ac:dyDescent="0.25">
      <c r="A674" s="74" t="s">
        <v>849</v>
      </c>
      <c r="B674" s="77" t="s">
        <v>580</v>
      </c>
      <c r="C674" s="78" t="s">
        <v>846</v>
      </c>
      <c r="D674" s="78" t="s">
        <v>13</v>
      </c>
      <c r="E674" s="77" t="s">
        <v>96</v>
      </c>
      <c r="F674" s="79">
        <v>17170000</v>
      </c>
    </row>
    <row r="675" spans="1:6" x14ac:dyDescent="0.25">
      <c r="A675" s="74" t="s">
        <v>850</v>
      </c>
      <c r="B675" s="77" t="s">
        <v>580</v>
      </c>
      <c r="C675" s="78" t="s">
        <v>846</v>
      </c>
      <c r="D675" s="78" t="s">
        <v>13</v>
      </c>
      <c r="E675" s="77" t="s">
        <v>96</v>
      </c>
      <c r="F675" s="79">
        <v>19470000</v>
      </c>
    </row>
    <row r="676" spans="1:6" x14ac:dyDescent="0.25">
      <c r="A676" s="74" t="s">
        <v>851</v>
      </c>
      <c r="B676" s="77" t="s">
        <v>580</v>
      </c>
      <c r="C676" s="78" t="s">
        <v>846</v>
      </c>
      <c r="D676" s="78" t="s">
        <v>423</v>
      </c>
      <c r="E676" s="77" t="s">
        <v>96</v>
      </c>
      <c r="F676" s="79">
        <v>14600000</v>
      </c>
    </row>
    <row r="677" spans="1:6" x14ac:dyDescent="0.25">
      <c r="A677" s="74" t="s">
        <v>3086</v>
      </c>
      <c r="B677" s="77" t="s">
        <v>580</v>
      </c>
      <c r="C677" s="78" t="s">
        <v>846</v>
      </c>
      <c r="D677" s="78" t="s">
        <v>162</v>
      </c>
      <c r="E677" s="77" t="s">
        <v>96</v>
      </c>
      <c r="F677" s="79">
        <v>15160000</v>
      </c>
    </row>
    <row r="678" spans="1:6" x14ac:dyDescent="0.25">
      <c r="A678" s="74" t="s">
        <v>854</v>
      </c>
      <c r="B678" s="77" t="s">
        <v>580</v>
      </c>
      <c r="C678" s="78" t="s">
        <v>846</v>
      </c>
      <c r="D678" s="78" t="s">
        <v>694</v>
      </c>
      <c r="E678" s="77" t="s">
        <v>96</v>
      </c>
      <c r="F678" s="79">
        <v>7420000</v>
      </c>
    </row>
    <row r="679" spans="1:6" x14ac:dyDescent="0.25">
      <c r="A679" s="74" t="s">
        <v>856</v>
      </c>
      <c r="B679" s="77" t="s">
        <v>580</v>
      </c>
      <c r="C679" s="78" t="s">
        <v>846</v>
      </c>
      <c r="D679" s="78" t="s">
        <v>367</v>
      </c>
      <c r="E679" s="77" t="s">
        <v>109</v>
      </c>
      <c r="F679" s="79">
        <v>30920000</v>
      </c>
    </row>
    <row r="680" spans="1:6" x14ac:dyDescent="0.25">
      <c r="A680" s="74" t="s">
        <v>859</v>
      </c>
      <c r="B680" s="77" t="s">
        <v>580</v>
      </c>
      <c r="C680" s="78" t="s">
        <v>846</v>
      </c>
      <c r="D680" s="78" t="s">
        <v>367</v>
      </c>
      <c r="E680" s="77" t="s">
        <v>109</v>
      </c>
      <c r="F680" s="79">
        <v>20670000</v>
      </c>
    </row>
    <row r="681" spans="1:6" x14ac:dyDescent="0.25">
      <c r="A681" s="74" t="s">
        <v>861</v>
      </c>
      <c r="B681" s="77" t="s">
        <v>580</v>
      </c>
      <c r="C681" s="78" t="s">
        <v>846</v>
      </c>
      <c r="D681" s="78" t="s">
        <v>25</v>
      </c>
      <c r="E681" s="77" t="s">
        <v>109</v>
      </c>
      <c r="F681" s="79">
        <v>22880000</v>
      </c>
    </row>
    <row r="682" spans="1:6" x14ac:dyDescent="0.25">
      <c r="A682" s="74" t="s">
        <v>711</v>
      </c>
      <c r="B682" s="77" t="s">
        <v>580</v>
      </c>
      <c r="C682" s="78" t="s">
        <v>846</v>
      </c>
      <c r="D682" s="78" t="s">
        <v>27</v>
      </c>
      <c r="E682" s="77" t="s">
        <v>109</v>
      </c>
      <c r="F682" s="79">
        <v>21360000</v>
      </c>
    </row>
    <row r="683" spans="1:6" x14ac:dyDescent="0.25">
      <c r="A683" s="74" t="s">
        <v>857</v>
      </c>
      <c r="B683" s="77" t="s">
        <v>580</v>
      </c>
      <c r="C683" s="78" t="s">
        <v>846</v>
      </c>
      <c r="D683" s="78" t="s">
        <v>367</v>
      </c>
      <c r="E683" s="77" t="s">
        <v>153</v>
      </c>
      <c r="F683" s="79">
        <v>14060000</v>
      </c>
    </row>
    <row r="684" spans="1:6" x14ac:dyDescent="0.25">
      <c r="A684" s="74" t="s">
        <v>858</v>
      </c>
      <c r="B684" s="77" t="s">
        <v>580</v>
      </c>
      <c r="C684" s="78" t="s">
        <v>846</v>
      </c>
      <c r="D684" s="78" t="s">
        <v>367</v>
      </c>
      <c r="E684" s="77" t="s">
        <v>153</v>
      </c>
      <c r="F684" s="79">
        <v>36280000</v>
      </c>
    </row>
    <row r="685" spans="1:6" x14ac:dyDescent="0.25">
      <c r="A685" s="74" t="s">
        <v>3087</v>
      </c>
      <c r="B685" s="77" t="s">
        <v>580</v>
      </c>
      <c r="C685" s="78" t="s">
        <v>846</v>
      </c>
      <c r="D685" s="78" t="s">
        <v>367</v>
      </c>
      <c r="E685" s="77" t="s">
        <v>153</v>
      </c>
      <c r="F685" s="79">
        <v>26150000</v>
      </c>
    </row>
    <row r="686" spans="1:6" x14ac:dyDescent="0.25">
      <c r="A686" s="74" t="s">
        <v>3088</v>
      </c>
      <c r="B686" s="77" t="s">
        <v>580</v>
      </c>
      <c r="C686" s="78" t="s">
        <v>846</v>
      </c>
      <c r="D686" s="78" t="s">
        <v>683</v>
      </c>
      <c r="E686" s="77" t="s">
        <v>153</v>
      </c>
      <c r="F686" s="79">
        <v>37230000</v>
      </c>
    </row>
    <row r="687" spans="1:6" x14ac:dyDescent="0.25">
      <c r="A687" s="74" t="s">
        <v>3089</v>
      </c>
      <c r="B687" s="77" t="s">
        <v>580</v>
      </c>
      <c r="C687" s="78" t="s">
        <v>846</v>
      </c>
      <c r="D687" s="78" t="s">
        <v>13</v>
      </c>
      <c r="E687" s="77" t="s">
        <v>116</v>
      </c>
      <c r="F687" s="79">
        <v>8810000</v>
      </c>
    </row>
    <row r="688" spans="1:6" x14ac:dyDescent="0.25">
      <c r="A688" s="74" t="s">
        <v>866</v>
      </c>
      <c r="B688" s="77" t="s">
        <v>580</v>
      </c>
      <c r="C688" s="78" t="s">
        <v>846</v>
      </c>
      <c r="D688" s="78" t="s">
        <v>489</v>
      </c>
      <c r="E688" s="77" t="s">
        <v>116</v>
      </c>
      <c r="F688" s="79">
        <v>20690000</v>
      </c>
    </row>
    <row r="689" spans="1:6" x14ac:dyDescent="0.25">
      <c r="A689" s="74" t="s">
        <v>867</v>
      </c>
      <c r="B689" s="77" t="s">
        <v>580</v>
      </c>
      <c r="C689" s="78" t="s">
        <v>846</v>
      </c>
      <c r="D689" s="78" t="s">
        <v>108</v>
      </c>
      <c r="E689" s="77" t="s">
        <v>122</v>
      </c>
      <c r="F689" s="79">
        <v>15110000</v>
      </c>
    </row>
    <row r="690" spans="1:6" x14ac:dyDescent="0.25">
      <c r="A690" s="74" t="s">
        <v>868</v>
      </c>
      <c r="B690" s="77" t="s">
        <v>580</v>
      </c>
      <c r="C690" s="78" t="s">
        <v>846</v>
      </c>
      <c r="D690" s="78" t="s">
        <v>108</v>
      </c>
      <c r="E690" s="77" t="s">
        <v>122</v>
      </c>
      <c r="F690" s="79">
        <v>25010000</v>
      </c>
    </row>
    <row r="691" spans="1:6" x14ac:dyDescent="0.25">
      <c r="A691" s="74" t="s">
        <v>3090</v>
      </c>
      <c r="B691" s="77" t="s">
        <v>580</v>
      </c>
      <c r="C691" s="78" t="s">
        <v>846</v>
      </c>
      <c r="D691" s="78" t="s">
        <v>367</v>
      </c>
      <c r="E691" s="77" t="s">
        <v>122</v>
      </c>
      <c r="F691" s="79">
        <v>4220000</v>
      </c>
    </row>
    <row r="692" spans="1:6" x14ac:dyDescent="0.25">
      <c r="A692" s="74" t="s">
        <v>3091</v>
      </c>
      <c r="B692" s="77" t="s">
        <v>580</v>
      </c>
      <c r="C692" s="78" t="s">
        <v>846</v>
      </c>
      <c r="D692" s="78" t="s">
        <v>367</v>
      </c>
      <c r="E692" s="77" t="s">
        <v>122</v>
      </c>
      <c r="F692" s="79">
        <v>15890000</v>
      </c>
    </row>
    <row r="693" spans="1:6" x14ac:dyDescent="0.25">
      <c r="A693" s="74" t="s">
        <v>869</v>
      </c>
      <c r="B693" s="77" t="s">
        <v>580</v>
      </c>
      <c r="C693" s="78" t="s">
        <v>846</v>
      </c>
      <c r="D693" s="78" t="s">
        <v>13</v>
      </c>
      <c r="E693" s="77" t="s">
        <v>122</v>
      </c>
      <c r="F693" s="79">
        <v>17850000</v>
      </c>
    </row>
    <row r="694" spans="1:6" x14ac:dyDescent="0.25">
      <c r="A694" s="74" t="s">
        <v>870</v>
      </c>
      <c r="B694" s="77" t="s">
        <v>580</v>
      </c>
      <c r="C694" s="78" t="s">
        <v>846</v>
      </c>
      <c r="D694" s="78" t="s">
        <v>13</v>
      </c>
      <c r="E694" s="77" t="s">
        <v>122</v>
      </c>
      <c r="F694" s="79">
        <v>24660000</v>
      </c>
    </row>
    <row r="695" spans="1:6" x14ac:dyDescent="0.25">
      <c r="A695" s="74" t="s">
        <v>3092</v>
      </c>
      <c r="B695" s="77" t="s">
        <v>580</v>
      </c>
      <c r="C695" s="78" t="s">
        <v>846</v>
      </c>
      <c r="D695" s="78" t="s">
        <v>162</v>
      </c>
      <c r="E695" s="77" t="s">
        <v>122</v>
      </c>
      <c r="F695" s="79">
        <v>28260000</v>
      </c>
    </row>
    <row r="696" spans="1:6" x14ac:dyDescent="0.25">
      <c r="A696" s="74" t="s">
        <v>855</v>
      </c>
      <c r="B696" s="77" t="s">
        <v>580</v>
      </c>
      <c r="C696" s="78" t="s">
        <v>846</v>
      </c>
      <c r="D696" s="78" t="s">
        <v>162</v>
      </c>
      <c r="E696" s="77" t="s">
        <v>129</v>
      </c>
      <c r="F696" s="79">
        <v>16860000</v>
      </c>
    </row>
    <row r="697" spans="1:6" x14ac:dyDescent="0.25">
      <c r="A697" s="74" t="s">
        <v>3093</v>
      </c>
      <c r="B697" s="77" t="s">
        <v>580</v>
      </c>
      <c r="C697" s="78" t="s">
        <v>846</v>
      </c>
      <c r="D697" s="78" t="s">
        <v>13</v>
      </c>
      <c r="E697" s="77" t="s">
        <v>131</v>
      </c>
      <c r="F697" s="79">
        <v>26020000</v>
      </c>
    </row>
    <row r="698" spans="1:6" x14ac:dyDescent="0.25">
      <c r="A698" s="74" t="s">
        <v>3094</v>
      </c>
      <c r="B698" s="77" t="s">
        <v>580</v>
      </c>
      <c r="C698" s="78" t="s">
        <v>846</v>
      </c>
      <c r="D698" s="78" t="s">
        <v>3046</v>
      </c>
      <c r="E698" s="77" t="s">
        <v>131</v>
      </c>
      <c r="F698" s="79">
        <v>19400000</v>
      </c>
    </row>
    <row r="699" spans="1:6" x14ac:dyDescent="0.25">
      <c r="A699" s="74" t="s">
        <v>860</v>
      </c>
      <c r="B699" s="77" t="s">
        <v>580</v>
      </c>
      <c r="C699" s="78" t="s">
        <v>846</v>
      </c>
      <c r="D699" s="78" t="s">
        <v>489</v>
      </c>
      <c r="E699" s="77" t="s">
        <v>131</v>
      </c>
      <c r="F699" s="79">
        <v>34760000</v>
      </c>
    </row>
    <row r="700" spans="1:6" x14ac:dyDescent="0.25">
      <c r="A700" s="74" t="s">
        <v>875</v>
      </c>
      <c r="B700" s="77" t="s">
        <v>580</v>
      </c>
      <c r="C700" s="78" t="s">
        <v>874</v>
      </c>
      <c r="D700" s="78" t="s">
        <v>577</v>
      </c>
      <c r="E700" s="77" t="s">
        <v>96</v>
      </c>
      <c r="F700" s="79">
        <v>17430000</v>
      </c>
    </row>
    <row r="701" spans="1:6" x14ac:dyDescent="0.25">
      <c r="A701" s="74" t="s">
        <v>877</v>
      </c>
      <c r="B701" s="77" t="s">
        <v>580</v>
      </c>
      <c r="C701" s="78" t="s">
        <v>874</v>
      </c>
      <c r="D701" s="78" t="s">
        <v>164</v>
      </c>
      <c r="E701" s="77" t="s">
        <v>96</v>
      </c>
      <c r="F701" s="79">
        <v>9760000</v>
      </c>
    </row>
    <row r="702" spans="1:6" x14ac:dyDescent="0.25">
      <c r="A702" s="74" t="s">
        <v>880</v>
      </c>
      <c r="B702" s="77" t="s">
        <v>580</v>
      </c>
      <c r="C702" s="78" t="s">
        <v>874</v>
      </c>
      <c r="D702" s="78" t="s">
        <v>312</v>
      </c>
      <c r="E702" s="77" t="s">
        <v>96</v>
      </c>
      <c r="F702" s="79">
        <v>8790000</v>
      </c>
    </row>
    <row r="703" spans="1:6" x14ac:dyDescent="0.25">
      <c r="A703" s="74" t="s">
        <v>789</v>
      </c>
      <c r="B703" s="77" t="s">
        <v>580</v>
      </c>
      <c r="C703" s="78" t="s">
        <v>874</v>
      </c>
      <c r="D703" s="78" t="s">
        <v>13</v>
      </c>
      <c r="E703" s="77" t="s">
        <v>96</v>
      </c>
      <c r="F703" s="79">
        <v>10420000</v>
      </c>
    </row>
    <row r="704" spans="1:6" x14ac:dyDescent="0.25">
      <c r="A704" s="74" t="s">
        <v>881</v>
      </c>
      <c r="B704" s="77" t="s">
        <v>580</v>
      </c>
      <c r="C704" s="78" t="s">
        <v>874</v>
      </c>
      <c r="D704" s="78" t="s">
        <v>101</v>
      </c>
      <c r="E704" s="77" t="s">
        <v>96</v>
      </c>
      <c r="F704" s="79">
        <v>18000000</v>
      </c>
    </row>
    <row r="705" spans="1:6" x14ac:dyDescent="0.25">
      <c r="A705" s="74" t="s">
        <v>3095</v>
      </c>
      <c r="B705" s="77" t="s">
        <v>580</v>
      </c>
      <c r="C705" s="78" t="s">
        <v>874</v>
      </c>
      <c r="D705" s="78" t="s">
        <v>1344</v>
      </c>
      <c r="E705" s="77" t="s">
        <v>96</v>
      </c>
      <c r="F705" s="79">
        <v>17750000</v>
      </c>
    </row>
    <row r="706" spans="1:6" x14ac:dyDescent="0.25">
      <c r="A706" s="74" t="s">
        <v>993</v>
      </c>
      <c r="B706" s="77" t="s">
        <v>580</v>
      </c>
      <c r="C706" s="78" t="s">
        <v>874</v>
      </c>
      <c r="D706" s="78" t="s">
        <v>23</v>
      </c>
      <c r="E706" s="77" t="s">
        <v>96</v>
      </c>
      <c r="F706" s="79">
        <v>19030000</v>
      </c>
    </row>
    <row r="707" spans="1:6" x14ac:dyDescent="0.25">
      <c r="A707" s="74" t="s">
        <v>882</v>
      </c>
      <c r="B707" s="77" t="s">
        <v>580</v>
      </c>
      <c r="C707" s="78" t="s">
        <v>874</v>
      </c>
      <c r="D707" s="78" t="s">
        <v>162</v>
      </c>
      <c r="E707" s="77" t="s">
        <v>96</v>
      </c>
      <c r="F707" s="79">
        <v>29870000</v>
      </c>
    </row>
    <row r="708" spans="1:6" x14ac:dyDescent="0.25">
      <c r="A708" s="74" t="s">
        <v>606</v>
      </c>
      <c r="B708" s="77" t="s">
        <v>580</v>
      </c>
      <c r="C708" s="78" t="s">
        <v>874</v>
      </c>
      <c r="D708" s="78" t="s">
        <v>13</v>
      </c>
      <c r="E708" s="77" t="s">
        <v>213</v>
      </c>
      <c r="F708" s="79">
        <v>18820000</v>
      </c>
    </row>
    <row r="709" spans="1:6" x14ac:dyDescent="0.25">
      <c r="A709" s="74" t="s">
        <v>765</v>
      </c>
      <c r="B709" s="77" t="s">
        <v>580</v>
      </c>
      <c r="C709" s="78" t="s">
        <v>874</v>
      </c>
      <c r="D709" s="78" t="s">
        <v>367</v>
      </c>
      <c r="E709" s="77" t="s">
        <v>109</v>
      </c>
      <c r="F709" s="79">
        <v>21260000</v>
      </c>
    </row>
    <row r="710" spans="1:6" x14ac:dyDescent="0.25">
      <c r="A710" s="74" t="s">
        <v>883</v>
      </c>
      <c r="B710" s="77" t="s">
        <v>580</v>
      </c>
      <c r="C710" s="78" t="s">
        <v>874</v>
      </c>
      <c r="D710" s="78" t="s">
        <v>13</v>
      </c>
      <c r="E710" s="77" t="s">
        <v>109</v>
      </c>
      <c r="F710" s="79">
        <v>15800000</v>
      </c>
    </row>
    <row r="711" spans="1:6" x14ac:dyDescent="0.25">
      <c r="A711" s="74" t="s">
        <v>3096</v>
      </c>
      <c r="B711" s="77" t="s">
        <v>580</v>
      </c>
      <c r="C711" s="78" t="s">
        <v>874</v>
      </c>
      <c r="D711" s="78" t="s">
        <v>13</v>
      </c>
      <c r="E711" s="77" t="s">
        <v>109</v>
      </c>
      <c r="F711" s="79">
        <v>35150000</v>
      </c>
    </row>
    <row r="712" spans="1:6" x14ac:dyDescent="0.25">
      <c r="A712" s="74" t="s">
        <v>3097</v>
      </c>
      <c r="B712" s="77" t="s">
        <v>580</v>
      </c>
      <c r="C712" s="78" t="s">
        <v>874</v>
      </c>
      <c r="D712" s="78" t="s">
        <v>13</v>
      </c>
      <c r="E712" s="77" t="s">
        <v>109</v>
      </c>
      <c r="F712" s="79">
        <v>17850000</v>
      </c>
    </row>
    <row r="713" spans="1:6" x14ac:dyDescent="0.25">
      <c r="A713" s="74" t="s">
        <v>886</v>
      </c>
      <c r="B713" s="77" t="s">
        <v>580</v>
      </c>
      <c r="C713" s="78" t="s">
        <v>874</v>
      </c>
      <c r="D713" s="78" t="s">
        <v>630</v>
      </c>
      <c r="E713" s="77" t="s">
        <v>109</v>
      </c>
      <c r="F713" s="79">
        <v>32990000</v>
      </c>
    </row>
    <row r="714" spans="1:6" x14ac:dyDescent="0.25">
      <c r="A714" s="74" t="s">
        <v>894</v>
      </c>
      <c r="B714" s="77" t="s">
        <v>580</v>
      </c>
      <c r="C714" s="78" t="s">
        <v>874</v>
      </c>
      <c r="D714" s="78" t="s">
        <v>13</v>
      </c>
      <c r="E714" s="77" t="s">
        <v>221</v>
      </c>
      <c r="F714" s="79">
        <v>20210000</v>
      </c>
    </row>
    <row r="715" spans="1:6" x14ac:dyDescent="0.25">
      <c r="A715" s="74" t="s">
        <v>3098</v>
      </c>
      <c r="B715" s="77" t="s">
        <v>580</v>
      </c>
      <c r="C715" s="78" t="s">
        <v>874</v>
      </c>
      <c r="D715" s="78" t="s">
        <v>168</v>
      </c>
      <c r="E715" s="77" t="s">
        <v>153</v>
      </c>
      <c r="F715" s="79">
        <v>11110000</v>
      </c>
    </row>
    <row r="716" spans="1:6" x14ac:dyDescent="0.25">
      <c r="A716" s="74" t="s">
        <v>2964</v>
      </c>
      <c r="B716" s="77" t="s">
        <v>580</v>
      </c>
      <c r="C716" s="78" t="s">
        <v>874</v>
      </c>
      <c r="D716" s="78" t="s">
        <v>2572</v>
      </c>
      <c r="E716" s="77" t="s">
        <v>153</v>
      </c>
      <c r="F716" s="79">
        <v>20530000</v>
      </c>
    </row>
    <row r="717" spans="1:6" x14ac:dyDescent="0.25">
      <c r="A717" s="74" t="s">
        <v>2791</v>
      </c>
      <c r="B717" s="77" t="s">
        <v>580</v>
      </c>
      <c r="C717" s="78" t="s">
        <v>874</v>
      </c>
      <c r="D717" s="78" t="s">
        <v>108</v>
      </c>
      <c r="E717" s="77" t="s">
        <v>153</v>
      </c>
      <c r="F717" s="79">
        <v>24920000</v>
      </c>
    </row>
    <row r="718" spans="1:6" x14ac:dyDescent="0.25">
      <c r="A718" s="74" t="s">
        <v>3099</v>
      </c>
      <c r="B718" s="77" t="s">
        <v>580</v>
      </c>
      <c r="C718" s="78" t="s">
        <v>874</v>
      </c>
      <c r="D718" s="78" t="s">
        <v>13</v>
      </c>
      <c r="E718" s="77" t="s">
        <v>153</v>
      </c>
      <c r="F718" s="79">
        <v>28770000</v>
      </c>
    </row>
    <row r="719" spans="1:6" x14ac:dyDescent="0.25">
      <c r="A719" s="74" t="s">
        <v>900</v>
      </c>
      <c r="B719" s="77" t="s">
        <v>580</v>
      </c>
      <c r="C719" s="78" t="s">
        <v>874</v>
      </c>
      <c r="D719" s="78" t="s">
        <v>13</v>
      </c>
      <c r="E719" s="77" t="s">
        <v>153</v>
      </c>
      <c r="F719" s="79">
        <v>26560000</v>
      </c>
    </row>
    <row r="720" spans="1:6" x14ac:dyDescent="0.25">
      <c r="A720" s="74" t="s">
        <v>902</v>
      </c>
      <c r="B720" s="77" t="s">
        <v>580</v>
      </c>
      <c r="C720" s="78" t="s">
        <v>874</v>
      </c>
      <c r="D720" s="78" t="s">
        <v>13</v>
      </c>
      <c r="E720" s="77" t="s">
        <v>153</v>
      </c>
      <c r="F720" s="79">
        <v>33720000</v>
      </c>
    </row>
    <row r="721" spans="1:6" x14ac:dyDescent="0.25">
      <c r="A721" s="74" t="s">
        <v>889</v>
      </c>
      <c r="B721" s="77" t="s">
        <v>580</v>
      </c>
      <c r="C721" s="78" t="s">
        <v>874</v>
      </c>
      <c r="D721" s="78" t="s">
        <v>367</v>
      </c>
      <c r="E721" s="77" t="s">
        <v>116</v>
      </c>
      <c r="F721" s="79">
        <v>11630000</v>
      </c>
    </row>
    <row r="722" spans="1:6" x14ac:dyDescent="0.25">
      <c r="A722" s="74" t="s">
        <v>3100</v>
      </c>
      <c r="B722" s="77" t="s">
        <v>580</v>
      </c>
      <c r="C722" s="78" t="s">
        <v>874</v>
      </c>
      <c r="D722" s="78" t="s">
        <v>24</v>
      </c>
      <c r="E722" s="77" t="s">
        <v>116</v>
      </c>
      <c r="F722" s="79">
        <v>21100000</v>
      </c>
    </row>
    <row r="723" spans="1:6" x14ac:dyDescent="0.25">
      <c r="A723" s="74" t="s">
        <v>3101</v>
      </c>
      <c r="B723" s="77" t="s">
        <v>580</v>
      </c>
      <c r="C723" s="78" t="s">
        <v>874</v>
      </c>
      <c r="D723" s="78" t="s">
        <v>2984</v>
      </c>
      <c r="E723" s="77" t="s">
        <v>116</v>
      </c>
      <c r="F723" s="79">
        <v>18900000</v>
      </c>
    </row>
    <row r="724" spans="1:6" x14ac:dyDescent="0.25">
      <c r="A724" s="74" t="s">
        <v>2494</v>
      </c>
      <c r="B724" s="77" t="s">
        <v>580</v>
      </c>
      <c r="C724" s="78" t="s">
        <v>874</v>
      </c>
      <c r="D724" s="78" t="s">
        <v>367</v>
      </c>
      <c r="E724" s="77" t="s">
        <v>122</v>
      </c>
      <c r="F724" s="79">
        <v>10900000</v>
      </c>
    </row>
    <row r="725" spans="1:6" x14ac:dyDescent="0.25">
      <c r="A725" s="74" t="s">
        <v>891</v>
      </c>
      <c r="B725" s="77" t="s">
        <v>580</v>
      </c>
      <c r="C725" s="78" t="s">
        <v>874</v>
      </c>
      <c r="D725" s="78" t="s">
        <v>312</v>
      </c>
      <c r="E725" s="77" t="s">
        <v>122</v>
      </c>
      <c r="F725" s="79">
        <v>27310000</v>
      </c>
    </row>
    <row r="726" spans="1:6" x14ac:dyDescent="0.25">
      <c r="A726" s="74" t="s">
        <v>3102</v>
      </c>
      <c r="B726" s="77" t="s">
        <v>580</v>
      </c>
      <c r="C726" s="78" t="s">
        <v>874</v>
      </c>
      <c r="D726" s="78" t="s">
        <v>13</v>
      </c>
      <c r="E726" s="77" t="s">
        <v>122</v>
      </c>
      <c r="F726" s="79">
        <v>14270000</v>
      </c>
    </row>
    <row r="727" spans="1:6" x14ac:dyDescent="0.25">
      <c r="A727" s="74" t="s">
        <v>3103</v>
      </c>
      <c r="B727" s="77" t="s">
        <v>580</v>
      </c>
      <c r="C727" s="78" t="s">
        <v>874</v>
      </c>
      <c r="D727" s="78" t="s">
        <v>13</v>
      </c>
      <c r="E727" s="77" t="s">
        <v>122</v>
      </c>
      <c r="F727" s="79">
        <v>12660000</v>
      </c>
    </row>
    <row r="728" spans="1:6" x14ac:dyDescent="0.25">
      <c r="A728" s="74" t="s">
        <v>896</v>
      </c>
      <c r="B728" s="77" t="s">
        <v>580</v>
      </c>
      <c r="C728" s="78" t="s">
        <v>874</v>
      </c>
      <c r="D728" s="78" t="s">
        <v>13</v>
      </c>
      <c r="E728" s="77" t="s">
        <v>122</v>
      </c>
      <c r="F728" s="79">
        <v>20160000</v>
      </c>
    </row>
    <row r="729" spans="1:6" x14ac:dyDescent="0.25">
      <c r="A729" s="74" t="s">
        <v>3104</v>
      </c>
      <c r="B729" s="77" t="s">
        <v>580</v>
      </c>
      <c r="C729" s="78" t="s">
        <v>874</v>
      </c>
      <c r="D729" s="78" t="s">
        <v>164</v>
      </c>
      <c r="E729" s="77" t="s">
        <v>129</v>
      </c>
      <c r="F729" s="79">
        <v>15790000</v>
      </c>
    </row>
    <row r="730" spans="1:6" x14ac:dyDescent="0.25">
      <c r="A730" s="74" t="s">
        <v>898</v>
      </c>
      <c r="B730" s="77" t="s">
        <v>580</v>
      </c>
      <c r="C730" s="78" t="s">
        <v>874</v>
      </c>
      <c r="D730" s="78" t="s">
        <v>899</v>
      </c>
      <c r="E730" s="77" t="s">
        <v>129</v>
      </c>
      <c r="F730" s="79">
        <v>21130000</v>
      </c>
    </row>
    <row r="731" spans="1:6" x14ac:dyDescent="0.25">
      <c r="A731" s="74" t="s">
        <v>3105</v>
      </c>
      <c r="B731" s="77" t="s">
        <v>580</v>
      </c>
      <c r="C731" s="78" t="s">
        <v>874</v>
      </c>
      <c r="D731" s="78" t="s">
        <v>752</v>
      </c>
      <c r="E731" s="77" t="s">
        <v>131</v>
      </c>
      <c r="F731" s="79">
        <v>26800000</v>
      </c>
    </row>
    <row r="732" spans="1:6" x14ac:dyDescent="0.25">
      <c r="A732" s="74" t="s">
        <v>897</v>
      </c>
      <c r="B732" s="77" t="s">
        <v>580</v>
      </c>
      <c r="C732" s="78" t="s">
        <v>874</v>
      </c>
      <c r="D732" s="78" t="s">
        <v>489</v>
      </c>
      <c r="E732" s="77" t="s">
        <v>131</v>
      </c>
      <c r="F732" s="79">
        <v>22680000</v>
      </c>
    </row>
    <row r="733" spans="1:6" x14ac:dyDescent="0.25">
      <c r="A733" s="74" t="s">
        <v>911</v>
      </c>
      <c r="B733" s="77" t="s">
        <v>580</v>
      </c>
      <c r="C733" s="78" t="s">
        <v>906</v>
      </c>
      <c r="D733" s="78" t="s">
        <v>367</v>
      </c>
      <c r="E733" s="77" t="s">
        <v>96</v>
      </c>
      <c r="F733" s="79">
        <v>27960000</v>
      </c>
    </row>
    <row r="734" spans="1:6" x14ac:dyDescent="0.25">
      <c r="A734" s="74" t="s">
        <v>905</v>
      </c>
      <c r="B734" s="77" t="s">
        <v>580</v>
      </c>
      <c r="C734" s="78" t="s">
        <v>906</v>
      </c>
      <c r="D734" s="78" t="s">
        <v>13</v>
      </c>
      <c r="E734" s="77" t="s">
        <v>96</v>
      </c>
      <c r="F734" s="79">
        <v>27540000</v>
      </c>
    </row>
    <row r="735" spans="1:6" x14ac:dyDescent="0.25">
      <c r="A735" s="74" t="s">
        <v>3106</v>
      </c>
      <c r="B735" s="77" t="s">
        <v>580</v>
      </c>
      <c r="C735" s="78" t="s">
        <v>906</v>
      </c>
      <c r="D735" s="78" t="s">
        <v>13</v>
      </c>
      <c r="E735" s="77" t="s">
        <v>96</v>
      </c>
      <c r="F735" s="79">
        <v>11610000</v>
      </c>
    </row>
    <row r="736" spans="1:6" x14ac:dyDescent="0.25">
      <c r="A736" s="74" t="s">
        <v>1387</v>
      </c>
      <c r="B736" s="77" t="s">
        <v>580</v>
      </c>
      <c r="C736" s="78" t="s">
        <v>906</v>
      </c>
      <c r="D736" s="78" t="s">
        <v>99</v>
      </c>
      <c r="E736" s="77" t="s">
        <v>96</v>
      </c>
      <c r="F736" s="79">
        <v>18370000</v>
      </c>
    </row>
    <row r="737" spans="1:6" x14ac:dyDescent="0.25">
      <c r="A737" s="74" t="s">
        <v>3107</v>
      </c>
      <c r="B737" s="77" t="s">
        <v>580</v>
      </c>
      <c r="C737" s="78" t="s">
        <v>906</v>
      </c>
      <c r="D737" s="78" t="s">
        <v>372</v>
      </c>
      <c r="E737" s="77" t="s">
        <v>96</v>
      </c>
      <c r="F737" s="79">
        <v>13050000</v>
      </c>
    </row>
    <row r="738" spans="1:6" x14ac:dyDescent="0.25">
      <c r="A738" s="74" t="s">
        <v>908</v>
      </c>
      <c r="B738" s="77" t="s">
        <v>580</v>
      </c>
      <c r="C738" s="78" t="s">
        <v>906</v>
      </c>
      <c r="D738" s="78" t="s">
        <v>19</v>
      </c>
      <c r="E738" s="77" t="s">
        <v>96</v>
      </c>
      <c r="F738" s="79">
        <v>18350000</v>
      </c>
    </row>
    <row r="739" spans="1:6" x14ac:dyDescent="0.25">
      <c r="A739" s="74" t="s">
        <v>909</v>
      </c>
      <c r="B739" s="77" t="s">
        <v>580</v>
      </c>
      <c r="C739" s="78" t="s">
        <v>906</v>
      </c>
      <c r="D739" s="78" t="s">
        <v>21</v>
      </c>
      <c r="E739" s="77" t="s">
        <v>96</v>
      </c>
      <c r="F739" s="79">
        <v>19020000</v>
      </c>
    </row>
    <row r="740" spans="1:6" x14ac:dyDescent="0.25">
      <c r="A740" s="74" t="s">
        <v>2089</v>
      </c>
      <c r="B740" s="77" t="s">
        <v>580</v>
      </c>
      <c r="C740" s="78" t="s">
        <v>906</v>
      </c>
      <c r="D740" s="78" t="s">
        <v>21</v>
      </c>
      <c r="E740" s="77" t="s">
        <v>96</v>
      </c>
      <c r="F740" s="79">
        <v>19920000</v>
      </c>
    </row>
    <row r="741" spans="1:6" x14ac:dyDescent="0.25">
      <c r="A741" s="74" t="s">
        <v>910</v>
      </c>
      <c r="B741" s="77" t="s">
        <v>580</v>
      </c>
      <c r="C741" s="78" t="s">
        <v>906</v>
      </c>
      <c r="D741" s="78" t="s">
        <v>25</v>
      </c>
      <c r="E741" s="77" t="s">
        <v>96</v>
      </c>
      <c r="F741" s="79">
        <v>12610000</v>
      </c>
    </row>
    <row r="742" spans="1:6" x14ac:dyDescent="0.25">
      <c r="A742" s="74" t="s">
        <v>907</v>
      </c>
      <c r="B742" s="77" t="s">
        <v>580</v>
      </c>
      <c r="C742" s="78" t="s">
        <v>906</v>
      </c>
      <c r="D742" s="78" t="s">
        <v>13</v>
      </c>
      <c r="E742" s="77" t="s">
        <v>148</v>
      </c>
      <c r="F742" s="79">
        <v>30020000</v>
      </c>
    </row>
    <row r="743" spans="1:6" x14ac:dyDescent="0.25">
      <c r="A743" s="74" t="s">
        <v>3108</v>
      </c>
      <c r="B743" s="77" t="s">
        <v>580</v>
      </c>
      <c r="C743" s="78" t="s">
        <v>906</v>
      </c>
      <c r="D743" s="78" t="s">
        <v>133</v>
      </c>
      <c r="E743" s="77" t="s">
        <v>148</v>
      </c>
      <c r="F743" s="79">
        <v>16480000</v>
      </c>
    </row>
    <row r="744" spans="1:6" x14ac:dyDescent="0.25">
      <c r="A744" s="74" t="s">
        <v>914</v>
      </c>
      <c r="B744" s="77" t="s">
        <v>580</v>
      </c>
      <c r="C744" s="78" t="s">
        <v>906</v>
      </c>
      <c r="D744" s="78" t="s">
        <v>13</v>
      </c>
      <c r="E744" s="77" t="s">
        <v>109</v>
      </c>
      <c r="F744" s="79">
        <v>28270000</v>
      </c>
    </row>
    <row r="745" spans="1:6" x14ac:dyDescent="0.25">
      <c r="A745" s="74" t="s">
        <v>918</v>
      </c>
      <c r="B745" s="77" t="s">
        <v>580</v>
      </c>
      <c r="C745" s="78" t="s">
        <v>906</v>
      </c>
      <c r="D745" s="78" t="s">
        <v>13</v>
      </c>
      <c r="E745" s="77" t="s">
        <v>109</v>
      </c>
      <c r="F745" s="79">
        <v>29270000</v>
      </c>
    </row>
    <row r="746" spans="1:6" x14ac:dyDescent="0.25">
      <c r="A746" s="74" t="s">
        <v>917</v>
      </c>
      <c r="B746" s="77" t="s">
        <v>580</v>
      </c>
      <c r="C746" s="78" t="s">
        <v>906</v>
      </c>
      <c r="D746" s="78" t="s">
        <v>99</v>
      </c>
      <c r="E746" s="77" t="s">
        <v>109</v>
      </c>
      <c r="F746" s="79">
        <v>26230000</v>
      </c>
    </row>
    <row r="747" spans="1:6" x14ac:dyDescent="0.25">
      <c r="A747" s="74" t="s">
        <v>1675</v>
      </c>
      <c r="B747" s="77" t="s">
        <v>580</v>
      </c>
      <c r="C747" s="78" t="s">
        <v>906</v>
      </c>
      <c r="D747" s="78" t="s">
        <v>22</v>
      </c>
      <c r="E747" s="77" t="s">
        <v>109</v>
      </c>
      <c r="F747" s="79">
        <v>26960000</v>
      </c>
    </row>
    <row r="748" spans="1:6" x14ac:dyDescent="0.25">
      <c r="A748" s="74" t="s">
        <v>919</v>
      </c>
      <c r="B748" s="77" t="s">
        <v>580</v>
      </c>
      <c r="C748" s="78" t="s">
        <v>906</v>
      </c>
      <c r="D748" s="78" t="s">
        <v>230</v>
      </c>
      <c r="E748" s="77" t="s">
        <v>109</v>
      </c>
      <c r="F748" s="79">
        <v>22680000</v>
      </c>
    </row>
    <row r="749" spans="1:6" x14ac:dyDescent="0.25">
      <c r="A749" s="74" t="s">
        <v>3109</v>
      </c>
      <c r="B749" s="77" t="s">
        <v>580</v>
      </c>
      <c r="C749" s="78" t="s">
        <v>906</v>
      </c>
      <c r="D749" s="78" t="s">
        <v>367</v>
      </c>
      <c r="E749" s="77" t="s">
        <v>221</v>
      </c>
      <c r="F749" s="79">
        <v>28750000</v>
      </c>
    </row>
    <row r="750" spans="1:6" x14ac:dyDescent="0.25">
      <c r="A750" s="74" t="s">
        <v>915</v>
      </c>
      <c r="B750" s="77" t="s">
        <v>580</v>
      </c>
      <c r="C750" s="78" t="s">
        <v>906</v>
      </c>
      <c r="D750" s="78" t="s">
        <v>13</v>
      </c>
      <c r="E750" s="77" t="s">
        <v>153</v>
      </c>
      <c r="F750" s="79">
        <v>34100000</v>
      </c>
    </row>
    <row r="751" spans="1:6" x14ac:dyDescent="0.25">
      <c r="A751" s="74" t="s">
        <v>916</v>
      </c>
      <c r="B751" s="77" t="s">
        <v>580</v>
      </c>
      <c r="C751" s="78" t="s">
        <v>906</v>
      </c>
      <c r="D751" s="78" t="s">
        <v>13</v>
      </c>
      <c r="E751" s="77" t="s">
        <v>153</v>
      </c>
      <c r="F751" s="79">
        <v>27380000</v>
      </c>
    </row>
    <row r="752" spans="1:6" x14ac:dyDescent="0.25">
      <c r="A752" s="74" t="s">
        <v>927</v>
      </c>
      <c r="B752" s="77" t="s">
        <v>580</v>
      </c>
      <c r="C752" s="78" t="s">
        <v>906</v>
      </c>
      <c r="D752" s="78" t="s">
        <v>13</v>
      </c>
      <c r="E752" s="77" t="s">
        <v>153</v>
      </c>
      <c r="F752" s="79">
        <v>27090000</v>
      </c>
    </row>
    <row r="753" spans="1:6" x14ac:dyDescent="0.25">
      <c r="A753" s="74" t="s">
        <v>928</v>
      </c>
      <c r="B753" s="77" t="s">
        <v>580</v>
      </c>
      <c r="C753" s="78" t="s">
        <v>906</v>
      </c>
      <c r="D753" s="78" t="s">
        <v>694</v>
      </c>
      <c r="E753" s="77" t="s">
        <v>153</v>
      </c>
      <c r="F753" s="79">
        <v>24230000</v>
      </c>
    </row>
    <row r="754" spans="1:6" x14ac:dyDescent="0.25">
      <c r="A754" s="74" t="s">
        <v>920</v>
      </c>
      <c r="B754" s="77" t="s">
        <v>580</v>
      </c>
      <c r="C754" s="78" t="s">
        <v>906</v>
      </c>
      <c r="D754" s="78" t="s">
        <v>13</v>
      </c>
      <c r="E754" s="77" t="s">
        <v>116</v>
      </c>
      <c r="F754" s="79">
        <v>22320000</v>
      </c>
    </row>
    <row r="755" spans="1:6" x14ac:dyDescent="0.25">
      <c r="A755" s="74" t="s">
        <v>921</v>
      </c>
      <c r="B755" s="77" t="s">
        <v>580</v>
      </c>
      <c r="C755" s="78" t="s">
        <v>906</v>
      </c>
      <c r="D755" s="78" t="s">
        <v>13</v>
      </c>
      <c r="E755" s="77" t="s">
        <v>116</v>
      </c>
      <c r="F755" s="79">
        <v>16350000</v>
      </c>
    </row>
    <row r="756" spans="1:6" x14ac:dyDescent="0.25">
      <c r="A756" s="74" t="s">
        <v>922</v>
      </c>
      <c r="B756" s="77" t="s">
        <v>580</v>
      </c>
      <c r="C756" s="78" t="s">
        <v>906</v>
      </c>
      <c r="D756" s="78" t="s">
        <v>10</v>
      </c>
      <c r="E756" s="77" t="s">
        <v>122</v>
      </c>
      <c r="F756" s="79">
        <v>19460000</v>
      </c>
    </row>
    <row r="757" spans="1:6" x14ac:dyDescent="0.25">
      <c r="A757" s="74" t="s">
        <v>3110</v>
      </c>
      <c r="B757" s="77" t="s">
        <v>580</v>
      </c>
      <c r="C757" s="78" t="s">
        <v>906</v>
      </c>
      <c r="D757" s="78" t="s">
        <v>13</v>
      </c>
      <c r="E757" s="77" t="s">
        <v>122</v>
      </c>
      <c r="F757" s="79">
        <v>26690000</v>
      </c>
    </row>
    <row r="758" spans="1:6" x14ac:dyDescent="0.25">
      <c r="A758" s="74" t="s">
        <v>912</v>
      </c>
      <c r="B758" s="77" t="s">
        <v>580</v>
      </c>
      <c r="C758" s="78" t="s">
        <v>906</v>
      </c>
      <c r="D758" s="78" t="s">
        <v>13</v>
      </c>
      <c r="E758" s="77" t="s">
        <v>122</v>
      </c>
      <c r="F758" s="79">
        <v>23400000</v>
      </c>
    </row>
    <row r="759" spans="1:6" x14ac:dyDescent="0.25">
      <c r="A759" s="74" t="s">
        <v>923</v>
      </c>
      <c r="B759" s="77" t="s">
        <v>580</v>
      </c>
      <c r="C759" s="78" t="s">
        <v>906</v>
      </c>
      <c r="D759" s="78" t="s">
        <v>13</v>
      </c>
      <c r="E759" s="77" t="s">
        <v>122</v>
      </c>
      <c r="F759" s="79">
        <v>30230000</v>
      </c>
    </row>
    <row r="760" spans="1:6" x14ac:dyDescent="0.25">
      <c r="A760" s="74" t="s">
        <v>3111</v>
      </c>
      <c r="B760" s="77" t="s">
        <v>580</v>
      </c>
      <c r="C760" s="78" t="s">
        <v>906</v>
      </c>
      <c r="D760" s="78" t="s">
        <v>13</v>
      </c>
      <c r="E760" s="77" t="s">
        <v>122</v>
      </c>
      <c r="F760" s="79">
        <v>11250000</v>
      </c>
    </row>
    <row r="761" spans="1:6" x14ac:dyDescent="0.25">
      <c r="A761" s="74" t="s">
        <v>925</v>
      </c>
      <c r="B761" s="77" t="s">
        <v>580</v>
      </c>
      <c r="C761" s="78" t="s">
        <v>906</v>
      </c>
      <c r="D761" s="78" t="s">
        <v>13</v>
      </c>
      <c r="E761" s="77" t="s">
        <v>122</v>
      </c>
      <c r="F761" s="79">
        <v>22830000</v>
      </c>
    </row>
    <row r="762" spans="1:6" x14ac:dyDescent="0.25">
      <c r="A762" s="74" t="s">
        <v>3112</v>
      </c>
      <c r="B762" s="77" t="s">
        <v>580</v>
      </c>
      <c r="C762" s="78" t="s">
        <v>906</v>
      </c>
      <c r="D762" s="78" t="s">
        <v>13</v>
      </c>
      <c r="E762" s="77" t="s">
        <v>122</v>
      </c>
      <c r="F762" s="79">
        <v>19890000</v>
      </c>
    </row>
    <row r="763" spans="1:6" x14ac:dyDescent="0.25">
      <c r="A763" s="74" t="s">
        <v>1516</v>
      </c>
      <c r="B763" s="77" t="s">
        <v>580</v>
      </c>
      <c r="C763" s="78" t="s">
        <v>906</v>
      </c>
      <c r="D763" s="78" t="s">
        <v>13</v>
      </c>
      <c r="E763" s="77" t="s">
        <v>122</v>
      </c>
      <c r="F763" s="79">
        <v>24330000</v>
      </c>
    </row>
    <row r="764" spans="1:6" x14ac:dyDescent="0.25">
      <c r="A764" s="74" t="s">
        <v>3113</v>
      </c>
      <c r="B764" s="77" t="s">
        <v>580</v>
      </c>
      <c r="C764" s="78" t="s">
        <v>930</v>
      </c>
      <c r="D764" s="78" t="s">
        <v>10</v>
      </c>
      <c r="E764" s="77" t="s">
        <v>96</v>
      </c>
      <c r="F764" s="79">
        <v>6730000</v>
      </c>
    </row>
    <row r="765" spans="1:6" x14ac:dyDescent="0.25">
      <c r="A765" s="74" t="s">
        <v>929</v>
      </c>
      <c r="B765" s="77" t="s">
        <v>580</v>
      </c>
      <c r="C765" s="78" t="s">
        <v>930</v>
      </c>
      <c r="D765" s="78" t="s">
        <v>13</v>
      </c>
      <c r="E765" s="77" t="s">
        <v>96</v>
      </c>
      <c r="F765" s="79">
        <v>18200000</v>
      </c>
    </row>
    <row r="766" spans="1:6" x14ac:dyDescent="0.25">
      <c r="A766" s="74" t="s">
        <v>931</v>
      </c>
      <c r="B766" s="77" t="s">
        <v>580</v>
      </c>
      <c r="C766" s="78" t="s">
        <v>930</v>
      </c>
      <c r="D766" s="78" t="s">
        <v>13</v>
      </c>
      <c r="E766" s="77" t="s">
        <v>96</v>
      </c>
      <c r="F766" s="79">
        <v>20240000</v>
      </c>
    </row>
    <row r="767" spans="1:6" x14ac:dyDescent="0.25">
      <c r="A767" s="74" t="s">
        <v>932</v>
      </c>
      <c r="B767" s="77" t="s">
        <v>580</v>
      </c>
      <c r="C767" s="78" t="s">
        <v>930</v>
      </c>
      <c r="D767" s="78" t="s">
        <v>18</v>
      </c>
      <c r="E767" s="77" t="s">
        <v>96</v>
      </c>
      <c r="F767" s="79">
        <v>16110000</v>
      </c>
    </row>
    <row r="768" spans="1:6" x14ac:dyDescent="0.25">
      <c r="A768" s="74" t="s">
        <v>933</v>
      </c>
      <c r="B768" s="77" t="s">
        <v>580</v>
      </c>
      <c r="C768" s="78" t="s">
        <v>930</v>
      </c>
      <c r="D768" s="78" t="s">
        <v>18</v>
      </c>
      <c r="E768" s="77" t="s">
        <v>96</v>
      </c>
      <c r="F768" s="79">
        <v>6510000</v>
      </c>
    </row>
    <row r="769" spans="1:6" x14ac:dyDescent="0.25">
      <c r="A769" s="74" t="s">
        <v>935</v>
      </c>
      <c r="B769" s="77" t="s">
        <v>580</v>
      </c>
      <c r="C769" s="78" t="s">
        <v>930</v>
      </c>
      <c r="D769" s="78" t="s">
        <v>19</v>
      </c>
      <c r="E769" s="77" t="s">
        <v>96</v>
      </c>
      <c r="F769" s="79">
        <v>24140000</v>
      </c>
    </row>
    <row r="770" spans="1:6" x14ac:dyDescent="0.25">
      <c r="A770" s="74" t="s">
        <v>936</v>
      </c>
      <c r="B770" s="77" t="s">
        <v>580</v>
      </c>
      <c r="C770" s="78" t="s">
        <v>930</v>
      </c>
      <c r="D770" s="78" t="s">
        <v>937</v>
      </c>
      <c r="E770" s="77" t="s">
        <v>96</v>
      </c>
      <c r="F770" s="79">
        <v>20320000</v>
      </c>
    </row>
    <row r="771" spans="1:6" x14ac:dyDescent="0.25">
      <c r="A771" s="74" t="s">
        <v>938</v>
      </c>
      <c r="B771" s="77" t="s">
        <v>580</v>
      </c>
      <c r="C771" s="78" t="s">
        <v>930</v>
      </c>
      <c r="D771" s="78" t="s">
        <v>86</v>
      </c>
      <c r="E771" s="77" t="s">
        <v>96</v>
      </c>
      <c r="F771" s="79">
        <v>18100000</v>
      </c>
    </row>
    <row r="772" spans="1:6" x14ac:dyDescent="0.25">
      <c r="A772" s="74" t="s">
        <v>3114</v>
      </c>
      <c r="B772" s="77" t="s">
        <v>580</v>
      </c>
      <c r="C772" s="78" t="s">
        <v>930</v>
      </c>
      <c r="D772" s="78" t="s">
        <v>1490</v>
      </c>
      <c r="E772" s="77" t="s">
        <v>109</v>
      </c>
      <c r="F772" s="79">
        <v>25480000</v>
      </c>
    </row>
    <row r="773" spans="1:6" x14ac:dyDescent="0.25">
      <c r="A773" s="74" t="s">
        <v>3115</v>
      </c>
      <c r="B773" s="77" t="s">
        <v>580</v>
      </c>
      <c r="C773" s="78" t="s">
        <v>930</v>
      </c>
      <c r="D773" s="78" t="s">
        <v>86</v>
      </c>
      <c r="E773" s="77" t="s">
        <v>109</v>
      </c>
      <c r="F773" s="79">
        <v>31730000</v>
      </c>
    </row>
    <row r="774" spans="1:6" x14ac:dyDescent="0.25">
      <c r="A774" s="74" t="s">
        <v>952</v>
      </c>
      <c r="B774" s="77" t="s">
        <v>580</v>
      </c>
      <c r="C774" s="78" t="s">
        <v>930</v>
      </c>
      <c r="D774" s="78" t="s">
        <v>252</v>
      </c>
      <c r="E774" s="77" t="s">
        <v>153</v>
      </c>
      <c r="F774" s="79">
        <v>19540000</v>
      </c>
    </row>
    <row r="775" spans="1:6" x14ac:dyDescent="0.25">
      <c r="A775" s="74" t="s">
        <v>956</v>
      </c>
      <c r="B775" s="77" t="s">
        <v>580</v>
      </c>
      <c r="C775" s="78" t="s">
        <v>930</v>
      </c>
      <c r="D775" s="78" t="s">
        <v>86</v>
      </c>
      <c r="E775" s="77" t="s">
        <v>153</v>
      </c>
      <c r="F775" s="79">
        <v>28720000</v>
      </c>
    </row>
    <row r="776" spans="1:6" x14ac:dyDescent="0.25">
      <c r="A776" s="74" t="s">
        <v>943</v>
      </c>
      <c r="B776" s="77" t="s">
        <v>580</v>
      </c>
      <c r="C776" s="78" t="s">
        <v>930</v>
      </c>
      <c r="D776" s="78" t="s">
        <v>13</v>
      </c>
      <c r="E776" s="77" t="s">
        <v>116</v>
      </c>
      <c r="F776" s="79">
        <v>14620000</v>
      </c>
    </row>
    <row r="777" spans="1:6" x14ac:dyDescent="0.25">
      <c r="A777" s="74" t="s">
        <v>946</v>
      </c>
      <c r="B777" s="77" t="s">
        <v>580</v>
      </c>
      <c r="C777" s="78" t="s">
        <v>930</v>
      </c>
      <c r="D777" s="78" t="s">
        <v>13</v>
      </c>
      <c r="E777" s="77" t="s">
        <v>122</v>
      </c>
      <c r="F777" s="79">
        <v>16210000</v>
      </c>
    </row>
    <row r="778" spans="1:6" x14ac:dyDescent="0.25">
      <c r="A778" s="74" t="s">
        <v>941</v>
      </c>
      <c r="B778" s="77" t="s">
        <v>580</v>
      </c>
      <c r="C778" s="78" t="s">
        <v>930</v>
      </c>
      <c r="D778" s="78" t="s">
        <v>13</v>
      </c>
      <c r="E778" s="77" t="s">
        <v>122</v>
      </c>
      <c r="F778" s="79">
        <v>23790000</v>
      </c>
    </row>
    <row r="779" spans="1:6" x14ac:dyDescent="0.25">
      <c r="A779" s="74" t="s">
        <v>947</v>
      </c>
      <c r="B779" s="77" t="s">
        <v>580</v>
      </c>
      <c r="C779" s="78" t="s">
        <v>930</v>
      </c>
      <c r="D779" s="78" t="s">
        <v>13</v>
      </c>
      <c r="E779" s="77" t="s">
        <v>122</v>
      </c>
      <c r="F779" s="79">
        <v>14090000</v>
      </c>
    </row>
    <row r="780" spans="1:6" x14ac:dyDescent="0.25">
      <c r="A780" s="74" t="s">
        <v>948</v>
      </c>
      <c r="B780" s="77" t="s">
        <v>580</v>
      </c>
      <c r="C780" s="78" t="s">
        <v>930</v>
      </c>
      <c r="D780" s="78" t="s">
        <v>18</v>
      </c>
      <c r="E780" s="77" t="s">
        <v>122</v>
      </c>
      <c r="F780" s="79">
        <v>27140000</v>
      </c>
    </row>
    <row r="781" spans="1:6" x14ac:dyDescent="0.25">
      <c r="A781" s="74" t="s">
        <v>954</v>
      </c>
      <c r="B781" s="77" t="s">
        <v>580</v>
      </c>
      <c r="C781" s="78" t="s">
        <v>930</v>
      </c>
      <c r="D781" s="78" t="s">
        <v>18</v>
      </c>
      <c r="E781" s="77" t="s">
        <v>122</v>
      </c>
      <c r="F781" s="79">
        <v>34480000</v>
      </c>
    </row>
    <row r="782" spans="1:6" x14ac:dyDescent="0.25">
      <c r="A782" s="74" t="s">
        <v>942</v>
      </c>
      <c r="B782" s="77" t="s">
        <v>580</v>
      </c>
      <c r="C782" s="78" t="s">
        <v>930</v>
      </c>
      <c r="D782" s="78" t="s">
        <v>133</v>
      </c>
      <c r="E782" s="77" t="s">
        <v>122</v>
      </c>
      <c r="F782" s="79">
        <v>20940000</v>
      </c>
    </row>
    <row r="783" spans="1:6" x14ac:dyDescent="0.25">
      <c r="A783" s="74" t="s">
        <v>913</v>
      </c>
      <c r="B783" s="77" t="s">
        <v>580</v>
      </c>
      <c r="C783" s="78" t="s">
        <v>930</v>
      </c>
      <c r="D783" s="78" t="s">
        <v>13</v>
      </c>
      <c r="E783" s="77" t="s">
        <v>129</v>
      </c>
      <c r="F783" s="79">
        <v>40290000</v>
      </c>
    </row>
    <row r="784" spans="1:6" x14ac:dyDescent="0.25">
      <c r="A784" s="74" t="s">
        <v>953</v>
      </c>
      <c r="B784" s="77" t="s">
        <v>580</v>
      </c>
      <c r="C784" s="78" t="s">
        <v>930</v>
      </c>
      <c r="D784" s="78" t="s">
        <v>13</v>
      </c>
      <c r="E784" s="77" t="s">
        <v>131</v>
      </c>
      <c r="F784" s="79">
        <v>28400000</v>
      </c>
    </row>
    <row r="785" spans="1:6" x14ac:dyDescent="0.25">
      <c r="A785" s="74" t="s">
        <v>613</v>
      </c>
      <c r="B785" s="77" t="s">
        <v>580</v>
      </c>
      <c r="C785" s="78" t="s">
        <v>958</v>
      </c>
      <c r="D785" s="78" t="s">
        <v>164</v>
      </c>
      <c r="E785" s="77" t="s">
        <v>96</v>
      </c>
      <c r="F785" s="79">
        <v>14250000</v>
      </c>
    </row>
    <row r="786" spans="1:6" x14ac:dyDescent="0.25">
      <c r="A786" s="74" t="s">
        <v>957</v>
      </c>
      <c r="B786" s="77" t="s">
        <v>580</v>
      </c>
      <c r="C786" s="78" t="s">
        <v>958</v>
      </c>
      <c r="D786" s="78" t="s">
        <v>13</v>
      </c>
      <c r="E786" s="77" t="s">
        <v>96</v>
      </c>
      <c r="F786" s="79">
        <v>17950000</v>
      </c>
    </row>
    <row r="787" spans="1:6" x14ac:dyDescent="0.25">
      <c r="A787" s="74" t="s">
        <v>959</v>
      </c>
      <c r="B787" s="77" t="s">
        <v>580</v>
      </c>
      <c r="C787" s="78" t="s">
        <v>958</v>
      </c>
      <c r="D787" s="78" t="s">
        <v>13</v>
      </c>
      <c r="E787" s="77" t="s">
        <v>96</v>
      </c>
      <c r="F787" s="79">
        <v>12520000</v>
      </c>
    </row>
    <row r="788" spans="1:6" x14ac:dyDescent="0.25">
      <c r="A788" s="74" t="s">
        <v>2642</v>
      </c>
      <c r="B788" s="77" t="s">
        <v>580</v>
      </c>
      <c r="C788" s="78" t="s">
        <v>958</v>
      </c>
      <c r="D788" s="78" t="s">
        <v>13</v>
      </c>
      <c r="E788" s="77" t="s">
        <v>96</v>
      </c>
      <c r="F788" s="79">
        <v>20180000</v>
      </c>
    </row>
    <row r="789" spans="1:6" x14ac:dyDescent="0.25">
      <c r="A789" s="74" t="s">
        <v>3116</v>
      </c>
      <c r="B789" s="77" t="s">
        <v>580</v>
      </c>
      <c r="C789" s="78" t="s">
        <v>958</v>
      </c>
      <c r="D789" s="78" t="s">
        <v>378</v>
      </c>
      <c r="E789" s="77" t="s">
        <v>96</v>
      </c>
      <c r="F789" s="79">
        <v>15490000</v>
      </c>
    </row>
    <row r="790" spans="1:6" x14ac:dyDescent="0.25">
      <c r="A790" s="74" t="s">
        <v>965</v>
      </c>
      <c r="B790" s="77" t="s">
        <v>580</v>
      </c>
      <c r="C790" s="78" t="s">
        <v>958</v>
      </c>
      <c r="D790" s="78" t="s">
        <v>133</v>
      </c>
      <c r="E790" s="77" t="s">
        <v>96</v>
      </c>
      <c r="F790" s="79">
        <v>15230000</v>
      </c>
    </row>
    <row r="791" spans="1:6" x14ac:dyDescent="0.25">
      <c r="A791" s="74" t="s">
        <v>967</v>
      </c>
      <c r="B791" s="77" t="s">
        <v>580</v>
      </c>
      <c r="C791" s="78" t="s">
        <v>958</v>
      </c>
      <c r="D791" s="78" t="s">
        <v>162</v>
      </c>
      <c r="E791" s="77" t="s">
        <v>96</v>
      </c>
      <c r="F791" s="79">
        <v>11090000</v>
      </c>
    </row>
    <row r="792" spans="1:6" x14ac:dyDescent="0.25">
      <c r="A792" s="74" t="s">
        <v>964</v>
      </c>
      <c r="B792" s="77" t="s">
        <v>580</v>
      </c>
      <c r="C792" s="78" t="s">
        <v>958</v>
      </c>
      <c r="D792" s="78" t="s">
        <v>133</v>
      </c>
      <c r="E792" s="77" t="s">
        <v>213</v>
      </c>
      <c r="F792" s="79">
        <v>14680000</v>
      </c>
    </row>
    <row r="793" spans="1:6" x14ac:dyDescent="0.25">
      <c r="A793" s="74" t="s">
        <v>3117</v>
      </c>
      <c r="B793" s="77" t="s">
        <v>580</v>
      </c>
      <c r="C793" s="78" t="s">
        <v>958</v>
      </c>
      <c r="D793" s="78" t="s">
        <v>13</v>
      </c>
      <c r="E793" s="77" t="s">
        <v>109</v>
      </c>
      <c r="F793" s="79">
        <v>32860000</v>
      </c>
    </row>
    <row r="794" spans="1:6" x14ac:dyDescent="0.25">
      <c r="A794" s="74" t="s">
        <v>999</v>
      </c>
      <c r="B794" s="77" t="s">
        <v>580</v>
      </c>
      <c r="C794" s="78" t="s">
        <v>958</v>
      </c>
      <c r="D794" s="78" t="s">
        <v>13</v>
      </c>
      <c r="E794" s="77" t="s">
        <v>109</v>
      </c>
      <c r="F794" s="79">
        <v>17250000</v>
      </c>
    </row>
    <row r="795" spans="1:6" x14ac:dyDescent="0.25">
      <c r="A795" s="74" t="s">
        <v>968</v>
      </c>
      <c r="B795" s="77" t="s">
        <v>580</v>
      </c>
      <c r="C795" s="78" t="s">
        <v>958</v>
      </c>
      <c r="D795" s="78" t="s">
        <v>101</v>
      </c>
      <c r="E795" s="77" t="s">
        <v>109</v>
      </c>
      <c r="F795" s="79">
        <v>13740000</v>
      </c>
    </row>
    <row r="796" spans="1:6" x14ac:dyDescent="0.25">
      <c r="A796" s="74" t="s">
        <v>971</v>
      </c>
      <c r="B796" s="77" t="s">
        <v>580</v>
      </c>
      <c r="C796" s="78" t="s">
        <v>958</v>
      </c>
      <c r="D796" s="78" t="s">
        <v>162</v>
      </c>
      <c r="E796" s="77" t="s">
        <v>109</v>
      </c>
      <c r="F796" s="79">
        <v>23370000</v>
      </c>
    </row>
    <row r="797" spans="1:6" x14ac:dyDescent="0.25">
      <c r="A797" s="74" t="s">
        <v>973</v>
      </c>
      <c r="B797" s="77" t="s">
        <v>580</v>
      </c>
      <c r="C797" s="78" t="s">
        <v>958</v>
      </c>
      <c r="D797" s="78" t="s">
        <v>13</v>
      </c>
      <c r="E797" s="77" t="s">
        <v>153</v>
      </c>
      <c r="F797" s="79">
        <v>32890000</v>
      </c>
    </row>
    <row r="798" spans="1:6" x14ac:dyDescent="0.25">
      <c r="A798" s="74" t="s">
        <v>976</v>
      </c>
      <c r="B798" s="77" t="s">
        <v>580</v>
      </c>
      <c r="C798" s="78" t="s">
        <v>958</v>
      </c>
      <c r="D798" s="78" t="s">
        <v>219</v>
      </c>
      <c r="E798" s="77" t="s">
        <v>153</v>
      </c>
      <c r="F798" s="79">
        <v>34320000</v>
      </c>
    </row>
    <row r="799" spans="1:6" x14ac:dyDescent="0.25">
      <c r="A799" s="74" t="s">
        <v>978</v>
      </c>
      <c r="B799" s="77" t="s">
        <v>580</v>
      </c>
      <c r="C799" s="78" t="s">
        <v>958</v>
      </c>
      <c r="D799" s="78" t="s">
        <v>27</v>
      </c>
      <c r="E799" s="77" t="s">
        <v>153</v>
      </c>
      <c r="F799" s="79">
        <v>23710000</v>
      </c>
    </row>
    <row r="800" spans="1:6" x14ac:dyDescent="0.25">
      <c r="A800" s="74" t="s">
        <v>979</v>
      </c>
      <c r="B800" s="77" t="s">
        <v>580</v>
      </c>
      <c r="C800" s="78" t="s">
        <v>958</v>
      </c>
      <c r="D800" s="78" t="s">
        <v>13</v>
      </c>
      <c r="E800" s="77" t="s">
        <v>116</v>
      </c>
      <c r="F800" s="79">
        <v>20640000</v>
      </c>
    </row>
    <row r="801" spans="1:6" x14ac:dyDescent="0.25">
      <c r="A801" s="74" t="s">
        <v>984</v>
      </c>
      <c r="B801" s="77" t="s">
        <v>580</v>
      </c>
      <c r="C801" s="78" t="s">
        <v>958</v>
      </c>
      <c r="D801" s="78" t="s">
        <v>577</v>
      </c>
      <c r="E801" s="77" t="s">
        <v>122</v>
      </c>
      <c r="F801" s="79">
        <v>27350000</v>
      </c>
    </row>
    <row r="802" spans="1:6" x14ac:dyDescent="0.25">
      <c r="A802" s="74" t="s">
        <v>3118</v>
      </c>
      <c r="B802" s="77" t="s">
        <v>580</v>
      </c>
      <c r="C802" s="78" t="s">
        <v>958</v>
      </c>
      <c r="D802" s="78" t="s">
        <v>13</v>
      </c>
      <c r="E802" s="77" t="s">
        <v>122</v>
      </c>
      <c r="F802" s="79">
        <v>10210000</v>
      </c>
    </row>
    <row r="803" spans="1:6" x14ac:dyDescent="0.25">
      <c r="A803" s="74" t="s">
        <v>982</v>
      </c>
      <c r="B803" s="77" t="s">
        <v>580</v>
      </c>
      <c r="C803" s="78" t="s">
        <v>958</v>
      </c>
      <c r="D803" s="78" t="s">
        <v>13</v>
      </c>
      <c r="E803" s="77" t="s">
        <v>122</v>
      </c>
      <c r="F803" s="79">
        <v>24590000</v>
      </c>
    </row>
    <row r="804" spans="1:6" x14ac:dyDescent="0.25">
      <c r="A804" s="74" t="s">
        <v>3119</v>
      </c>
      <c r="B804" s="77" t="s">
        <v>580</v>
      </c>
      <c r="C804" s="78" t="s">
        <v>958</v>
      </c>
      <c r="D804" s="78" t="s">
        <v>21</v>
      </c>
      <c r="E804" s="77" t="s">
        <v>122</v>
      </c>
      <c r="F804" s="79">
        <v>10420000</v>
      </c>
    </row>
    <row r="805" spans="1:6" x14ac:dyDescent="0.25">
      <c r="A805" s="74" t="s">
        <v>983</v>
      </c>
      <c r="B805" s="77" t="s">
        <v>580</v>
      </c>
      <c r="C805" s="78" t="s">
        <v>958</v>
      </c>
      <c r="D805" s="78" t="s">
        <v>489</v>
      </c>
      <c r="E805" s="77" t="s">
        <v>122</v>
      </c>
      <c r="F805" s="79">
        <v>33340000</v>
      </c>
    </row>
    <row r="806" spans="1:6" x14ac:dyDescent="0.25">
      <c r="A806" s="74" t="s">
        <v>981</v>
      </c>
      <c r="B806" s="77" t="s">
        <v>580</v>
      </c>
      <c r="C806" s="78" t="s">
        <v>958</v>
      </c>
      <c r="D806" s="78" t="s">
        <v>13</v>
      </c>
      <c r="E806" s="77" t="s">
        <v>131</v>
      </c>
      <c r="F806" s="79">
        <v>17110000</v>
      </c>
    </row>
    <row r="807" spans="1:6" x14ac:dyDescent="0.25">
      <c r="A807" s="74" t="s">
        <v>975</v>
      </c>
      <c r="B807" s="77" t="s">
        <v>580</v>
      </c>
      <c r="C807" s="78" t="s">
        <v>958</v>
      </c>
      <c r="D807" s="78" t="s">
        <v>13</v>
      </c>
      <c r="E807" s="77" t="s">
        <v>131</v>
      </c>
      <c r="F807" s="79">
        <v>15340000</v>
      </c>
    </row>
    <row r="808" spans="1:6" x14ac:dyDescent="0.25">
      <c r="A808" s="74" t="s">
        <v>970</v>
      </c>
      <c r="B808" s="77" t="s">
        <v>580</v>
      </c>
      <c r="C808" s="78" t="s">
        <v>958</v>
      </c>
      <c r="D808" s="78" t="s">
        <v>13</v>
      </c>
      <c r="E808" s="77" t="s">
        <v>131</v>
      </c>
      <c r="F808" s="79">
        <v>18460000</v>
      </c>
    </row>
    <row r="809" spans="1:6" x14ac:dyDescent="0.25">
      <c r="A809" s="74" t="s">
        <v>3120</v>
      </c>
      <c r="B809" s="77" t="s">
        <v>580</v>
      </c>
      <c r="C809" s="78" t="s">
        <v>958</v>
      </c>
      <c r="D809" s="78" t="s">
        <v>13</v>
      </c>
      <c r="E809" s="77" t="s">
        <v>131</v>
      </c>
      <c r="F809" s="79">
        <v>37100000</v>
      </c>
    </row>
    <row r="810" spans="1:6" x14ac:dyDescent="0.25">
      <c r="A810" s="74" t="s">
        <v>986</v>
      </c>
      <c r="B810" s="77" t="s">
        <v>580</v>
      </c>
      <c r="C810" s="78" t="s">
        <v>987</v>
      </c>
      <c r="D810" s="78" t="s">
        <v>367</v>
      </c>
      <c r="E810" s="77" t="s">
        <v>96</v>
      </c>
      <c r="F810" s="79">
        <v>22690000</v>
      </c>
    </row>
    <row r="811" spans="1:6" x14ac:dyDescent="0.25">
      <c r="A811" s="74" t="s">
        <v>989</v>
      </c>
      <c r="B811" s="77" t="s">
        <v>580</v>
      </c>
      <c r="C811" s="78" t="s">
        <v>987</v>
      </c>
      <c r="D811" s="78" t="s">
        <v>13</v>
      </c>
      <c r="E811" s="77" t="s">
        <v>96</v>
      </c>
      <c r="F811" s="79">
        <v>17560000</v>
      </c>
    </row>
    <row r="812" spans="1:6" x14ac:dyDescent="0.25">
      <c r="A812" s="74" t="s">
        <v>3121</v>
      </c>
      <c r="B812" s="77" t="s">
        <v>580</v>
      </c>
      <c r="C812" s="78" t="s">
        <v>987</v>
      </c>
      <c r="D812" s="78" t="s">
        <v>13</v>
      </c>
      <c r="E812" s="77" t="s">
        <v>96</v>
      </c>
      <c r="F812" s="79">
        <v>10830000</v>
      </c>
    </row>
    <row r="813" spans="1:6" x14ac:dyDescent="0.25">
      <c r="A813" s="74" t="s">
        <v>732</v>
      </c>
      <c r="B813" s="77" t="s">
        <v>580</v>
      </c>
      <c r="C813" s="78" t="s">
        <v>987</v>
      </c>
      <c r="D813" s="78" t="s">
        <v>13</v>
      </c>
      <c r="E813" s="77" t="s">
        <v>96</v>
      </c>
      <c r="F813" s="79">
        <v>20370000</v>
      </c>
    </row>
    <row r="814" spans="1:6" x14ac:dyDescent="0.25">
      <c r="A814" s="74" t="s">
        <v>3122</v>
      </c>
      <c r="B814" s="77" t="s">
        <v>580</v>
      </c>
      <c r="C814" s="78" t="s">
        <v>987</v>
      </c>
      <c r="D814" s="78" t="s">
        <v>133</v>
      </c>
      <c r="E814" s="77" t="s">
        <v>96</v>
      </c>
      <c r="F814" s="79">
        <v>13410000</v>
      </c>
    </row>
    <row r="815" spans="1:6" x14ac:dyDescent="0.25">
      <c r="A815" s="74" t="s">
        <v>991</v>
      </c>
      <c r="B815" s="77" t="s">
        <v>580</v>
      </c>
      <c r="C815" s="78" t="s">
        <v>987</v>
      </c>
      <c r="D815" s="78" t="s">
        <v>992</v>
      </c>
      <c r="E815" s="77" t="s">
        <v>96</v>
      </c>
      <c r="F815" s="79">
        <v>25600000</v>
      </c>
    </row>
    <row r="816" spans="1:6" x14ac:dyDescent="0.25">
      <c r="A816" s="74" t="s">
        <v>391</v>
      </c>
      <c r="B816" s="77" t="s">
        <v>580</v>
      </c>
      <c r="C816" s="78" t="s">
        <v>987</v>
      </c>
      <c r="D816" s="78" t="s">
        <v>25</v>
      </c>
      <c r="E816" s="77" t="s">
        <v>96</v>
      </c>
      <c r="F816" s="79">
        <v>19090000</v>
      </c>
    </row>
    <row r="817" spans="1:6" x14ac:dyDescent="0.25">
      <c r="A817" s="74" t="s">
        <v>3123</v>
      </c>
      <c r="B817" s="77" t="s">
        <v>580</v>
      </c>
      <c r="C817" s="78" t="s">
        <v>987</v>
      </c>
      <c r="D817" s="78" t="s">
        <v>230</v>
      </c>
      <c r="E817" s="77" t="s">
        <v>96</v>
      </c>
      <c r="F817" s="79">
        <v>7210000</v>
      </c>
    </row>
    <row r="818" spans="1:6" x14ac:dyDescent="0.25">
      <c r="A818" s="74" t="s">
        <v>988</v>
      </c>
      <c r="B818" s="77" t="s">
        <v>580</v>
      </c>
      <c r="C818" s="78" t="s">
        <v>987</v>
      </c>
      <c r="D818" s="78" t="s">
        <v>13</v>
      </c>
      <c r="E818" s="77" t="s">
        <v>148</v>
      </c>
      <c r="F818" s="79">
        <v>34970000</v>
      </c>
    </row>
    <row r="819" spans="1:6" x14ac:dyDescent="0.25">
      <c r="A819" s="74" t="s">
        <v>3124</v>
      </c>
      <c r="B819" s="77" t="s">
        <v>580</v>
      </c>
      <c r="C819" s="78" t="s">
        <v>987</v>
      </c>
      <c r="D819" s="78" t="s">
        <v>25</v>
      </c>
      <c r="E819" s="77" t="s">
        <v>213</v>
      </c>
      <c r="F819" s="79">
        <v>22730000</v>
      </c>
    </row>
    <row r="820" spans="1:6" x14ac:dyDescent="0.25">
      <c r="A820" s="74" t="s">
        <v>1001</v>
      </c>
      <c r="B820" s="77" t="s">
        <v>580</v>
      </c>
      <c r="C820" s="78" t="s">
        <v>987</v>
      </c>
      <c r="D820" s="78" t="s">
        <v>13</v>
      </c>
      <c r="E820" s="77" t="s">
        <v>109</v>
      </c>
      <c r="F820" s="79">
        <v>28080000</v>
      </c>
    </row>
    <row r="821" spans="1:6" x14ac:dyDescent="0.25">
      <c r="A821" s="74" t="s">
        <v>1007</v>
      </c>
      <c r="B821" s="77" t="s">
        <v>580</v>
      </c>
      <c r="C821" s="78" t="s">
        <v>987</v>
      </c>
      <c r="D821" s="78" t="s">
        <v>219</v>
      </c>
      <c r="E821" s="77" t="s">
        <v>109</v>
      </c>
      <c r="F821" s="79">
        <v>22360000</v>
      </c>
    </row>
    <row r="822" spans="1:6" x14ac:dyDescent="0.25">
      <c r="A822" s="74" t="s">
        <v>3125</v>
      </c>
      <c r="B822" s="77" t="s">
        <v>580</v>
      </c>
      <c r="C822" s="78" t="s">
        <v>987</v>
      </c>
      <c r="D822" s="78" t="s">
        <v>13</v>
      </c>
      <c r="E822" s="77" t="s">
        <v>153</v>
      </c>
      <c r="F822" s="79">
        <v>27410000</v>
      </c>
    </row>
    <row r="823" spans="1:6" x14ac:dyDescent="0.25">
      <c r="A823" s="74" t="s">
        <v>1252</v>
      </c>
      <c r="B823" s="77" t="s">
        <v>580</v>
      </c>
      <c r="C823" s="78" t="s">
        <v>987</v>
      </c>
      <c r="D823" s="78" t="s">
        <v>15</v>
      </c>
      <c r="E823" s="77" t="s">
        <v>153</v>
      </c>
      <c r="F823" s="79">
        <v>33290000</v>
      </c>
    </row>
    <row r="824" spans="1:6" x14ac:dyDescent="0.25">
      <c r="A824" s="74" t="s">
        <v>1005</v>
      </c>
      <c r="B824" s="77" t="s">
        <v>580</v>
      </c>
      <c r="C824" s="78" t="s">
        <v>987</v>
      </c>
      <c r="D824" s="78" t="s">
        <v>1006</v>
      </c>
      <c r="E824" s="77" t="s">
        <v>153</v>
      </c>
      <c r="F824" s="79">
        <v>23440000</v>
      </c>
    </row>
    <row r="825" spans="1:6" x14ac:dyDescent="0.25">
      <c r="A825" s="74" t="s">
        <v>3126</v>
      </c>
      <c r="B825" s="77" t="s">
        <v>580</v>
      </c>
      <c r="C825" s="78" t="s">
        <v>987</v>
      </c>
      <c r="D825" s="78" t="s">
        <v>26</v>
      </c>
      <c r="E825" s="77" t="s">
        <v>153</v>
      </c>
      <c r="F825" s="79">
        <v>29670000</v>
      </c>
    </row>
    <row r="826" spans="1:6" x14ac:dyDescent="0.25">
      <c r="A826" s="74" t="s">
        <v>1008</v>
      </c>
      <c r="B826" s="77" t="s">
        <v>580</v>
      </c>
      <c r="C826" s="78" t="s">
        <v>987</v>
      </c>
      <c r="D826" s="78" t="s">
        <v>13</v>
      </c>
      <c r="E826" s="77" t="s">
        <v>116</v>
      </c>
      <c r="F826" s="79">
        <v>8550000</v>
      </c>
    </row>
    <row r="827" spans="1:6" x14ac:dyDescent="0.25">
      <c r="A827" s="74" t="s">
        <v>3127</v>
      </c>
      <c r="B827" s="77" t="s">
        <v>580</v>
      </c>
      <c r="C827" s="78" t="s">
        <v>987</v>
      </c>
      <c r="D827" s="78" t="s">
        <v>22</v>
      </c>
      <c r="E827" s="77" t="s">
        <v>116</v>
      </c>
      <c r="F827" s="79">
        <v>8530000</v>
      </c>
    </row>
    <row r="828" spans="1:6" x14ac:dyDescent="0.25">
      <c r="A828" s="74" t="s">
        <v>3128</v>
      </c>
      <c r="B828" s="77" t="s">
        <v>580</v>
      </c>
      <c r="C828" s="78" t="s">
        <v>987</v>
      </c>
      <c r="D828" s="78" t="s">
        <v>26</v>
      </c>
      <c r="E828" s="77" t="s">
        <v>116</v>
      </c>
      <c r="F828" s="79">
        <v>14990000</v>
      </c>
    </row>
    <row r="829" spans="1:6" x14ac:dyDescent="0.25">
      <c r="A829" s="74" t="s">
        <v>836</v>
      </c>
      <c r="B829" s="77" t="s">
        <v>580</v>
      </c>
      <c r="C829" s="78" t="s">
        <v>987</v>
      </c>
      <c r="D829" s="78" t="s">
        <v>108</v>
      </c>
      <c r="E829" s="77" t="s">
        <v>122</v>
      </c>
      <c r="F829" s="79">
        <v>24890000</v>
      </c>
    </row>
    <row r="830" spans="1:6" x14ac:dyDescent="0.25">
      <c r="A830" s="74" t="s">
        <v>660</v>
      </c>
      <c r="B830" s="77" t="s">
        <v>580</v>
      </c>
      <c r="C830" s="78" t="s">
        <v>987</v>
      </c>
      <c r="D830" s="78" t="s">
        <v>13</v>
      </c>
      <c r="E830" s="77" t="s">
        <v>122</v>
      </c>
      <c r="F830" s="79">
        <v>20670000</v>
      </c>
    </row>
    <row r="831" spans="1:6" x14ac:dyDescent="0.25">
      <c r="A831" s="74" t="s">
        <v>688</v>
      </c>
      <c r="B831" s="77" t="s">
        <v>580</v>
      </c>
      <c r="C831" s="78" t="s">
        <v>987</v>
      </c>
      <c r="D831" s="78" t="s">
        <v>13</v>
      </c>
      <c r="E831" s="77" t="s">
        <v>122</v>
      </c>
      <c r="F831" s="79">
        <v>16290000</v>
      </c>
    </row>
    <row r="832" spans="1:6" x14ac:dyDescent="0.25">
      <c r="A832" s="74" t="s">
        <v>3129</v>
      </c>
      <c r="B832" s="77" t="s">
        <v>580</v>
      </c>
      <c r="C832" s="78" t="s">
        <v>987</v>
      </c>
      <c r="D832" s="78" t="s">
        <v>13</v>
      </c>
      <c r="E832" s="77" t="s">
        <v>122</v>
      </c>
      <c r="F832" s="79">
        <v>27930000</v>
      </c>
    </row>
    <row r="833" spans="1:6" x14ac:dyDescent="0.25">
      <c r="A833" s="74" t="s">
        <v>3130</v>
      </c>
      <c r="B833" s="77" t="s">
        <v>580</v>
      </c>
      <c r="C833" s="78" t="s">
        <v>987</v>
      </c>
      <c r="D833" s="78" t="s">
        <v>18</v>
      </c>
      <c r="E833" s="77" t="s">
        <v>122</v>
      </c>
      <c r="F833" s="79">
        <v>26640000</v>
      </c>
    </row>
    <row r="834" spans="1:6" x14ac:dyDescent="0.25">
      <c r="A834" s="74" t="s">
        <v>1012</v>
      </c>
      <c r="B834" s="77" t="s">
        <v>580</v>
      </c>
      <c r="C834" s="78" t="s">
        <v>987</v>
      </c>
      <c r="D834" s="78" t="s">
        <v>21</v>
      </c>
      <c r="E834" s="77" t="s">
        <v>122</v>
      </c>
      <c r="F834" s="79">
        <v>17110000</v>
      </c>
    </row>
    <row r="835" spans="1:6" x14ac:dyDescent="0.25">
      <c r="A835" s="74" t="s">
        <v>3131</v>
      </c>
      <c r="B835" s="77" t="s">
        <v>580</v>
      </c>
      <c r="C835" s="78" t="s">
        <v>987</v>
      </c>
      <c r="D835" s="78" t="s">
        <v>27</v>
      </c>
      <c r="E835" s="77" t="s">
        <v>122</v>
      </c>
      <c r="F835" s="79">
        <v>29270000</v>
      </c>
    </row>
    <row r="836" spans="1:6" x14ac:dyDescent="0.25">
      <c r="A836" s="74" t="s">
        <v>3132</v>
      </c>
      <c r="B836" s="77" t="s">
        <v>580</v>
      </c>
      <c r="C836" s="78" t="s">
        <v>987</v>
      </c>
      <c r="D836" s="78" t="s">
        <v>367</v>
      </c>
      <c r="E836" s="77" t="s">
        <v>129</v>
      </c>
      <c r="F836" s="79">
        <v>10300000</v>
      </c>
    </row>
    <row r="837" spans="1:6" x14ac:dyDescent="0.25">
      <c r="A837" s="74" t="s">
        <v>3133</v>
      </c>
      <c r="B837" s="77" t="s">
        <v>580</v>
      </c>
      <c r="C837" s="78" t="s">
        <v>987</v>
      </c>
      <c r="D837" s="78" t="s">
        <v>13</v>
      </c>
      <c r="E837" s="77" t="s">
        <v>131</v>
      </c>
      <c r="F837" s="79">
        <v>20560000</v>
      </c>
    </row>
    <row r="838" spans="1:6" x14ac:dyDescent="0.25">
      <c r="A838" s="74" t="s">
        <v>1010</v>
      </c>
      <c r="B838" s="77" t="s">
        <v>580</v>
      </c>
      <c r="C838" s="78" t="s">
        <v>987</v>
      </c>
      <c r="D838" s="78" t="s">
        <v>14</v>
      </c>
      <c r="E838" s="77" t="s">
        <v>131</v>
      </c>
      <c r="F838" s="79">
        <v>27020000</v>
      </c>
    </row>
    <row r="839" spans="1:6" x14ac:dyDescent="0.25">
      <c r="A839" s="74" t="s">
        <v>994</v>
      </c>
      <c r="B839" s="77" t="s">
        <v>580</v>
      </c>
      <c r="C839" s="78" t="s">
        <v>987</v>
      </c>
      <c r="D839" s="78" t="s">
        <v>18</v>
      </c>
      <c r="E839" s="77" t="s">
        <v>131</v>
      </c>
      <c r="F839" s="79">
        <v>30680000</v>
      </c>
    </row>
    <row r="840" spans="1:6" x14ac:dyDescent="0.25">
      <c r="A840" s="74" t="s">
        <v>1014</v>
      </c>
      <c r="B840" s="77" t="s">
        <v>580</v>
      </c>
      <c r="C840" s="78" t="s">
        <v>1015</v>
      </c>
      <c r="D840" s="78" t="s">
        <v>10</v>
      </c>
      <c r="E840" s="77" t="s">
        <v>96</v>
      </c>
      <c r="F840" s="79">
        <v>29950000</v>
      </c>
    </row>
    <row r="841" spans="1:6" x14ac:dyDescent="0.25">
      <c r="A841" s="74" t="s">
        <v>3134</v>
      </c>
      <c r="B841" s="77" t="s">
        <v>580</v>
      </c>
      <c r="C841" s="78" t="s">
        <v>1015</v>
      </c>
      <c r="D841" s="78" t="s">
        <v>108</v>
      </c>
      <c r="E841" s="77" t="s">
        <v>96</v>
      </c>
      <c r="F841" s="79">
        <v>22730000</v>
      </c>
    </row>
    <row r="842" spans="1:6" x14ac:dyDescent="0.25">
      <c r="A842" s="74" t="s">
        <v>1016</v>
      </c>
      <c r="B842" s="77" t="s">
        <v>580</v>
      </c>
      <c r="C842" s="78" t="s">
        <v>1015</v>
      </c>
      <c r="D842" s="78" t="s">
        <v>13</v>
      </c>
      <c r="E842" s="77" t="s">
        <v>96</v>
      </c>
      <c r="F842" s="79">
        <v>10250000</v>
      </c>
    </row>
    <row r="843" spans="1:6" x14ac:dyDescent="0.25">
      <c r="A843" s="74" t="s">
        <v>1018</v>
      </c>
      <c r="B843" s="77" t="s">
        <v>580</v>
      </c>
      <c r="C843" s="78" t="s">
        <v>1015</v>
      </c>
      <c r="D843" s="78" t="s">
        <v>13</v>
      </c>
      <c r="E843" s="77" t="s">
        <v>96</v>
      </c>
      <c r="F843" s="79">
        <v>18760000</v>
      </c>
    </row>
    <row r="844" spans="1:6" x14ac:dyDescent="0.25">
      <c r="A844" s="74" t="s">
        <v>1020</v>
      </c>
      <c r="B844" s="77" t="s">
        <v>580</v>
      </c>
      <c r="C844" s="78" t="s">
        <v>1015</v>
      </c>
      <c r="D844" s="78" t="s">
        <v>133</v>
      </c>
      <c r="E844" s="77" t="s">
        <v>96</v>
      </c>
      <c r="F844" s="79">
        <v>20620000</v>
      </c>
    </row>
    <row r="845" spans="1:6" x14ac:dyDescent="0.25">
      <c r="A845" s="74" t="s">
        <v>1021</v>
      </c>
      <c r="B845" s="77" t="s">
        <v>580</v>
      </c>
      <c r="C845" s="78" t="s">
        <v>1015</v>
      </c>
      <c r="D845" s="78" t="s">
        <v>133</v>
      </c>
      <c r="E845" s="77" t="s">
        <v>96</v>
      </c>
      <c r="F845" s="79">
        <v>15250000</v>
      </c>
    </row>
    <row r="846" spans="1:6" x14ac:dyDescent="0.25">
      <c r="A846" s="74" t="s">
        <v>1022</v>
      </c>
      <c r="B846" s="77" t="s">
        <v>580</v>
      </c>
      <c r="C846" s="78" t="s">
        <v>1015</v>
      </c>
      <c r="D846" s="78" t="s">
        <v>20</v>
      </c>
      <c r="E846" s="77" t="s">
        <v>96</v>
      </c>
      <c r="F846" s="79">
        <v>17040000</v>
      </c>
    </row>
    <row r="847" spans="1:6" x14ac:dyDescent="0.25">
      <c r="A847" s="74" t="s">
        <v>3135</v>
      </c>
      <c r="B847" s="77" t="s">
        <v>580</v>
      </c>
      <c r="C847" s="78" t="s">
        <v>1015</v>
      </c>
      <c r="D847" s="78" t="s">
        <v>489</v>
      </c>
      <c r="E847" s="77" t="s">
        <v>96</v>
      </c>
      <c r="F847" s="79">
        <v>13740000</v>
      </c>
    </row>
    <row r="848" spans="1:6" x14ac:dyDescent="0.25">
      <c r="A848" s="74" t="s">
        <v>1697</v>
      </c>
      <c r="B848" s="77" t="s">
        <v>580</v>
      </c>
      <c r="C848" s="78" t="s">
        <v>1015</v>
      </c>
      <c r="D848" s="78" t="s">
        <v>26</v>
      </c>
      <c r="E848" s="77" t="s">
        <v>96</v>
      </c>
      <c r="F848" s="79">
        <v>13800000</v>
      </c>
    </row>
    <row r="849" spans="1:6" x14ac:dyDescent="0.25">
      <c r="A849" s="74" t="s">
        <v>1024</v>
      </c>
      <c r="B849" s="77" t="s">
        <v>580</v>
      </c>
      <c r="C849" s="78" t="s">
        <v>1015</v>
      </c>
      <c r="D849" s="78" t="s">
        <v>27</v>
      </c>
      <c r="E849" s="77" t="s">
        <v>96</v>
      </c>
      <c r="F849" s="79">
        <v>14450000</v>
      </c>
    </row>
    <row r="850" spans="1:6" x14ac:dyDescent="0.25">
      <c r="A850" s="74" t="s">
        <v>1028</v>
      </c>
      <c r="B850" s="77" t="s">
        <v>580</v>
      </c>
      <c r="C850" s="78" t="s">
        <v>1015</v>
      </c>
      <c r="D850" s="78" t="s">
        <v>108</v>
      </c>
      <c r="E850" s="77" t="s">
        <v>148</v>
      </c>
      <c r="F850" s="79">
        <v>28380000</v>
      </c>
    </row>
    <row r="851" spans="1:6" x14ac:dyDescent="0.25">
      <c r="A851" s="74" t="s">
        <v>3136</v>
      </c>
      <c r="B851" s="77" t="s">
        <v>580</v>
      </c>
      <c r="C851" s="78" t="s">
        <v>1015</v>
      </c>
      <c r="D851" s="78" t="s">
        <v>13</v>
      </c>
      <c r="E851" s="77" t="s">
        <v>213</v>
      </c>
      <c r="F851" s="79">
        <v>13990000</v>
      </c>
    </row>
    <row r="852" spans="1:6" x14ac:dyDescent="0.25">
      <c r="A852" s="74" t="s">
        <v>1029</v>
      </c>
      <c r="B852" s="77" t="s">
        <v>580</v>
      </c>
      <c r="C852" s="78" t="s">
        <v>1015</v>
      </c>
      <c r="D852" s="78" t="s">
        <v>10</v>
      </c>
      <c r="E852" s="77" t="s">
        <v>109</v>
      </c>
      <c r="F852" s="79">
        <v>29160000</v>
      </c>
    </row>
    <row r="853" spans="1:6" x14ac:dyDescent="0.25">
      <c r="A853" s="74" t="s">
        <v>1025</v>
      </c>
      <c r="B853" s="77" t="s">
        <v>580</v>
      </c>
      <c r="C853" s="78" t="s">
        <v>1015</v>
      </c>
      <c r="D853" s="78" t="s">
        <v>164</v>
      </c>
      <c r="E853" s="77" t="s">
        <v>109</v>
      </c>
      <c r="F853" s="79">
        <v>34500000</v>
      </c>
    </row>
    <row r="854" spans="1:6" x14ac:dyDescent="0.25">
      <c r="A854" s="74" t="s">
        <v>3137</v>
      </c>
      <c r="B854" s="77" t="s">
        <v>580</v>
      </c>
      <c r="C854" s="78" t="s">
        <v>1015</v>
      </c>
      <c r="D854" s="78" t="s">
        <v>13</v>
      </c>
      <c r="E854" s="77" t="s">
        <v>109</v>
      </c>
      <c r="F854" s="79">
        <v>6340000</v>
      </c>
    </row>
    <row r="855" spans="1:6" x14ac:dyDescent="0.25">
      <c r="A855" s="74" t="s">
        <v>3138</v>
      </c>
      <c r="B855" s="77" t="s">
        <v>580</v>
      </c>
      <c r="C855" s="78" t="s">
        <v>1015</v>
      </c>
      <c r="D855" s="78" t="s">
        <v>13</v>
      </c>
      <c r="E855" s="77" t="s">
        <v>109</v>
      </c>
      <c r="F855" s="79">
        <v>3850000</v>
      </c>
    </row>
    <row r="856" spans="1:6" x14ac:dyDescent="0.25">
      <c r="A856" s="74" t="s">
        <v>1041</v>
      </c>
      <c r="B856" s="77" t="s">
        <v>580</v>
      </c>
      <c r="C856" s="78" t="s">
        <v>1015</v>
      </c>
      <c r="D856" s="78" t="s">
        <v>13</v>
      </c>
      <c r="E856" s="77" t="s">
        <v>109</v>
      </c>
      <c r="F856" s="79">
        <v>28260000</v>
      </c>
    </row>
    <row r="857" spans="1:6" x14ac:dyDescent="0.25">
      <c r="A857" s="74" t="s">
        <v>1027</v>
      </c>
      <c r="B857" s="77" t="s">
        <v>580</v>
      </c>
      <c r="C857" s="78" t="s">
        <v>1015</v>
      </c>
      <c r="D857" s="78" t="s">
        <v>13</v>
      </c>
      <c r="E857" s="77" t="s">
        <v>109</v>
      </c>
      <c r="F857" s="79">
        <v>26800000</v>
      </c>
    </row>
    <row r="858" spans="1:6" x14ac:dyDescent="0.25">
      <c r="A858" s="74" t="s">
        <v>3139</v>
      </c>
      <c r="B858" s="77" t="s">
        <v>580</v>
      </c>
      <c r="C858" s="78" t="s">
        <v>1015</v>
      </c>
      <c r="D858" s="78" t="s">
        <v>288</v>
      </c>
      <c r="E858" s="77" t="s">
        <v>109</v>
      </c>
      <c r="F858" s="79">
        <v>30310000</v>
      </c>
    </row>
    <row r="859" spans="1:6" x14ac:dyDescent="0.25">
      <c r="A859" s="74" t="s">
        <v>1003</v>
      </c>
      <c r="B859" s="77" t="s">
        <v>580</v>
      </c>
      <c r="C859" s="78" t="s">
        <v>1015</v>
      </c>
      <c r="D859" s="78" t="s">
        <v>25</v>
      </c>
      <c r="E859" s="77" t="s">
        <v>109</v>
      </c>
      <c r="F859" s="79">
        <v>32680000</v>
      </c>
    </row>
    <row r="860" spans="1:6" x14ac:dyDescent="0.25">
      <c r="A860" s="74" t="s">
        <v>1039</v>
      </c>
      <c r="B860" s="77" t="s">
        <v>580</v>
      </c>
      <c r="C860" s="78" t="s">
        <v>1015</v>
      </c>
      <c r="D860" s="78" t="s">
        <v>13</v>
      </c>
      <c r="E860" s="77" t="s">
        <v>153</v>
      </c>
      <c r="F860" s="79">
        <v>22350000</v>
      </c>
    </row>
    <row r="861" spans="1:6" x14ac:dyDescent="0.25">
      <c r="A861" s="74" t="s">
        <v>1033</v>
      </c>
      <c r="B861" s="77" t="s">
        <v>580</v>
      </c>
      <c r="C861" s="78" t="s">
        <v>1015</v>
      </c>
      <c r="D861" s="78" t="s">
        <v>18</v>
      </c>
      <c r="E861" s="77" t="s">
        <v>116</v>
      </c>
      <c r="F861" s="79">
        <v>14750000</v>
      </c>
    </row>
    <row r="862" spans="1:6" x14ac:dyDescent="0.25">
      <c r="A862" s="74" t="s">
        <v>1035</v>
      </c>
      <c r="B862" s="77" t="s">
        <v>580</v>
      </c>
      <c r="C862" s="78" t="s">
        <v>1015</v>
      </c>
      <c r="D862" s="78" t="s">
        <v>13</v>
      </c>
      <c r="E862" s="77" t="s">
        <v>122</v>
      </c>
      <c r="F862" s="79">
        <v>31860000</v>
      </c>
    </row>
    <row r="863" spans="1:6" x14ac:dyDescent="0.25">
      <c r="A863" s="74" t="s">
        <v>1036</v>
      </c>
      <c r="B863" s="77" t="s">
        <v>580</v>
      </c>
      <c r="C863" s="78" t="s">
        <v>1015</v>
      </c>
      <c r="D863" s="78" t="s">
        <v>133</v>
      </c>
      <c r="E863" s="77" t="s">
        <v>122</v>
      </c>
      <c r="F863" s="79">
        <v>35470000</v>
      </c>
    </row>
    <row r="864" spans="1:6" x14ac:dyDescent="0.25">
      <c r="A864" s="74" t="s">
        <v>1037</v>
      </c>
      <c r="B864" s="77" t="s">
        <v>580</v>
      </c>
      <c r="C864" s="78" t="s">
        <v>1015</v>
      </c>
      <c r="D864" s="78" t="s">
        <v>133</v>
      </c>
      <c r="E864" s="77" t="s">
        <v>122</v>
      </c>
      <c r="F864" s="79">
        <v>21620000</v>
      </c>
    </row>
    <row r="865" spans="1:6" x14ac:dyDescent="0.25">
      <c r="A865" s="74" t="s">
        <v>2724</v>
      </c>
      <c r="B865" s="77" t="s">
        <v>580</v>
      </c>
      <c r="C865" s="78" t="s">
        <v>1015</v>
      </c>
      <c r="D865" s="78" t="s">
        <v>133</v>
      </c>
      <c r="E865" s="77" t="s">
        <v>122</v>
      </c>
      <c r="F865" s="79">
        <v>32830000</v>
      </c>
    </row>
    <row r="866" spans="1:6" x14ac:dyDescent="0.25">
      <c r="A866" s="74" t="s">
        <v>1038</v>
      </c>
      <c r="B866" s="77" t="s">
        <v>580</v>
      </c>
      <c r="C866" s="78" t="s">
        <v>1015</v>
      </c>
      <c r="D866" s="78" t="s">
        <v>133</v>
      </c>
      <c r="E866" s="77" t="s">
        <v>122</v>
      </c>
      <c r="F866" s="79">
        <v>26530000</v>
      </c>
    </row>
    <row r="867" spans="1:6" x14ac:dyDescent="0.25">
      <c r="A867" s="74" t="s">
        <v>3140</v>
      </c>
      <c r="B867" s="77" t="s">
        <v>580</v>
      </c>
      <c r="C867" s="78" t="s">
        <v>1015</v>
      </c>
      <c r="D867" s="78" t="s">
        <v>162</v>
      </c>
      <c r="E867" s="77" t="s">
        <v>122</v>
      </c>
      <c r="F867" s="79">
        <v>26490000</v>
      </c>
    </row>
    <row r="868" spans="1:6" x14ac:dyDescent="0.25">
      <c r="A868" s="74" t="s">
        <v>1040</v>
      </c>
      <c r="B868" s="77" t="s">
        <v>580</v>
      </c>
      <c r="C868" s="78" t="s">
        <v>1015</v>
      </c>
      <c r="D868" s="78" t="s">
        <v>13</v>
      </c>
      <c r="E868" s="77" t="s">
        <v>131</v>
      </c>
      <c r="F868" s="79">
        <v>27760000</v>
      </c>
    </row>
    <row r="869" spans="1:6" x14ac:dyDescent="0.25">
      <c r="A869" s="74" t="s">
        <v>1042</v>
      </c>
      <c r="B869" s="77" t="s">
        <v>580</v>
      </c>
      <c r="C869" s="78" t="s">
        <v>1043</v>
      </c>
      <c r="D869" s="78" t="s">
        <v>164</v>
      </c>
      <c r="E869" s="77" t="s">
        <v>96</v>
      </c>
      <c r="F869" s="79">
        <v>8630000</v>
      </c>
    </row>
    <row r="870" spans="1:6" x14ac:dyDescent="0.25">
      <c r="A870" s="74" t="s">
        <v>1044</v>
      </c>
      <c r="B870" s="77" t="s">
        <v>580</v>
      </c>
      <c r="C870" s="78" t="s">
        <v>1043</v>
      </c>
      <c r="D870" s="78" t="s">
        <v>13</v>
      </c>
      <c r="E870" s="77" t="s">
        <v>96</v>
      </c>
      <c r="F870" s="79">
        <v>12940000</v>
      </c>
    </row>
    <row r="871" spans="1:6" x14ac:dyDescent="0.25">
      <c r="A871" s="74" t="s">
        <v>1045</v>
      </c>
      <c r="B871" s="77" t="s">
        <v>580</v>
      </c>
      <c r="C871" s="78" t="s">
        <v>1043</v>
      </c>
      <c r="D871" s="78" t="s">
        <v>13</v>
      </c>
      <c r="E871" s="77" t="s">
        <v>96</v>
      </c>
      <c r="F871" s="79">
        <v>2580000</v>
      </c>
    </row>
    <row r="872" spans="1:6" x14ac:dyDescent="0.25">
      <c r="A872" s="74" t="s">
        <v>1046</v>
      </c>
      <c r="B872" s="77" t="s">
        <v>580</v>
      </c>
      <c r="C872" s="78" t="s">
        <v>1043</v>
      </c>
      <c r="D872" s="78" t="s">
        <v>13</v>
      </c>
      <c r="E872" s="77" t="s">
        <v>96</v>
      </c>
      <c r="F872" s="79">
        <v>13280000</v>
      </c>
    </row>
    <row r="873" spans="1:6" x14ac:dyDescent="0.25">
      <c r="A873" s="74" t="s">
        <v>1047</v>
      </c>
      <c r="B873" s="77" t="s">
        <v>580</v>
      </c>
      <c r="C873" s="78" t="s">
        <v>1043</v>
      </c>
      <c r="D873" s="78" t="s">
        <v>13</v>
      </c>
      <c r="E873" s="77" t="s">
        <v>96</v>
      </c>
      <c r="F873" s="79">
        <v>15590000</v>
      </c>
    </row>
    <row r="874" spans="1:6" x14ac:dyDescent="0.25">
      <c r="A874" s="74" t="s">
        <v>1048</v>
      </c>
      <c r="B874" s="77" t="s">
        <v>580</v>
      </c>
      <c r="C874" s="78" t="s">
        <v>1043</v>
      </c>
      <c r="D874" s="78" t="s">
        <v>18</v>
      </c>
      <c r="E874" s="77" t="s">
        <v>96</v>
      </c>
      <c r="F874" s="79">
        <v>26150000</v>
      </c>
    </row>
    <row r="875" spans="1:6" x14ac:dyDescent="0.25">
      <c r="A875" s="74" t="s">
        <v>1050</v>
      </c>
      <c r="B875" s="77" t="s">
        <v>580</v>
      </c>
      <c r="C875" s="78" t="s">
        <v>1043</v>
      </c>
      <c r="D875" s="78" t="s">
        <v>133</v>
      </c>
      <c r="E875" s="77" t="s">
        <v>96</v>
      </c>
      <c r="F875" s="79">
        <v>20970000</v>
      </c>
    </row>
    <row r="876" spans="1:6" x14ac:dyDescent="0.25">
      <c r="A876" s="74" t="s">
        <v>1053</v>
      </c>
      <c r="B876" s="77" t="s">
        <v>580</v>
      </c>
      <c r="C876" s="78" t="s">
        <v>1043</v>
      </c>
      <c r="D876" s="78" t="s">
        <v>230</v>
      </c>
      <c r="E876" s="77" t="s">
        <v>96</v>
      </c>
      <c r="F876" s="79">
        <v>16950000</v>
      </c>
    </row>
    <row r="877" spans="1:6" x14ac:dyDescent="0.25">
      <c r="A877" s="74" t="s">
        <v>1051</v>
      </c>
      <c r="B877" s="77" t="s">
        <v>580</v>
      </c>
      <c r="C877" s="78" t="s">
        <v>1043</v>
      </c>
      <c r="D877" s="78" t="s">
        <v>13</v>
      </c>
      <c r="E877" s="77" t="s">
        <v>213</v>
      </c>
      <c r="F877" s="79">
        <v>28760000</v>
      </c>
    </row>
    <row r="878" spans="1:6" x14ac:dyDescent="0.25">
      <c r="A878" s="74" t="s">
        <v>3141</v>
      </c>
      <c r="B878" s="77" t="s">
        <v>580</v>
      </c>
      <c r="C878" s="78" t="s">
        <v>1043</v>
      </c>
      <c r="D878" s="78" t="s">
        <v>13</v>
      </c>
      <c r="E878" s="77" t="s">
        <v>109</v>
      </c>
      <c r="F878" s="79">
        <v>29250000</v>
      </c>
    </row>
    <row r="879" spans="1:6" x14ac:dyDescent="0.25">
      <c r="A879" s="74" t="s">
        <v>1056</v>
      </c>
      <c r="B879" s="77" t="s">
        <v>580</v>
      </c>
      <c r="C879" s="78" t="s">
        <v>1043</v>
      </c>
      <c r="D879" s="78" t="s">
        <v>489</v>
      </c>
      <c r="E879" s="77" t="s">
        <v>109</v>
      </c>
      <c r="F879" s="79">
        <v>38250000</v>
      </c>
    </row>
    <row r="880" spans="1:6" x14ac:dyDescent="0.25">
      <c r="A880" s="74" t="s">
        <v>1054</v>
      </c>
      <c r="B880" s="77" t="s">
        <v>580</v>
      </c>
      <c r="C880" s="78" t="s">
        <v>1043</v>
      </c>
      <c r="D880" s="78" t="s">
        <v>13</v>
      </c>
      <c r="E880" s="77" t="s">
        <v>153</v>
      </c>
      <c r="F880" s="79">
        <v>28620000</v>
      </c>
    </row>
    <row r="881" spans="1:6" x14ac:dyDescent="0.25">
      <c r="A881" s="74" t="s">
        <v>885</v>
      </c>
      <c r="B881" s="77" t="s">
        <v>580</v>
      </c>
      <c r="C881" s="78" t="s">
        <v>1043</v>
      </c>
      <c r="D881" s="78" t="s">
        <v>23</v>
      </c>
      <c r="E881" s="77" t="s">
        <v>153</v>
      </c>
      <c r="F881" s="79">
        <v>21490000</v>
      </c>
    </row>
    <row r="882" spans="1:6" x14ac:dyDescent="0.25">
      <c r="A882" s="74" t="s">
        <v>1057</v>
      </c>
      <c r="B882" s="77" t="s">
        <v>580</v>
      </c>
      <c r="C882" s="78" t="s">
        <v>1043</v>
      </c>
      <c r="D882" s="78" t="s">
        <v>230</v>
      </c>
      <c r="E882" s="77" t="s">
        <v>153</v>
      </c>
      <c r="F882" s="79">
        <v>22570000</v>
      </c>
    </row>
    <row r="883" spans="1:6" x14ac:dyDescent="0.25">
      <c r="A883" s="74" t="s">
        <v>1059</v>
      </c>
      <c r="B883" s="77" t="s">
        <v>580</v>
      </c>
      <c r="C883" s="78" t="s">
        <v>1043</v>
      </c>
      <c r="D883" s="78" t="s">
        <v>13</v>
      </c>
      <c r="E883" s="77" t="s">
        <v>116</v>
      </c>
      <c r="F883" s="79">
        <v>12440000</v>
      </c>
    </row>
    <row r="884" spans="1:6" x14ac:dyDescent="0.25">
      <c r="A884" s="74" t="s">
        <v>3142</v>
      </c>
      <c r="B884" s="77" t="s">
        <v>580</v>
      </c>
      <c r="C884" s="78" t="s">
        <v>1043</v>
      </c>
      <c r="D884" s="78" t="s">
        <v>24</v>
      </c>
      <c r="E884" s="77" t="s">
        <v>116</v>
      </c>
      <c r="F884" s="79">
        <v>29220000</v>
      </c>
    </row>
    <row r="885" spans="1:6" x14ac:dyDescent="0.25">
      <c r="A885" s="74" t="s">
        <v>1062</v>
      </c>
      <c r="B885" s="77" t="s">
        <v>580</v>
      </c>
      <c r="C885" s="78" t="s">
        <v>1043</v>
      </c>
      <c r="D885" s="78" t="s">
        <v>677</v>
      </c>
      <c r="E885" s="77" t="s">
        <v>122</v>
      </c>
      <c r="F885" s="79">
        <v>14480000</v>
      </c>
    </row>
    <row r="886" spans="1:6" x14ac:dyDescent="0.25">
      <c r="A886" s="74" t="s">
        <v>1063</v>
      </c>
      <c r="B886" s="77" t="s">
        <v>580</v>
      </c>
      <c r="C886" s="78" t="s">
        <v>1043</v>
      </c>
      <c r="D886" s="78" t="s">
        <v>13</v>
      </c>
      <c r="E886" s="77" t="s">
        <v>122</v>
      </c>
      <c r="F886" s="79">
        <v>20250000</v>
      </c>
    </row>
    <row r="887" spans="1:6" x14ac:dyDescent="0.25">
      <c r="A887" s="74" t="s">
        <v>1064</v>
      </c>
      <c r="B887" s="77" t="s">
        <v>580</v>
      </c>
      <c r="C887" s="78" t="s">
        <v>1043</v>
      </c>
      <c r="D887" s="78" t="s">
        <v>13</v>
      </c>
      <c r="E887" s="77" t="s">
        <v>122</v>
      </c>
      <c r="F887" s="79">
        <v>13170000</v>
      </c>
    </row>
    <row r="888" spans="1:6" x14ac:dyDescent="0.25">
      <c r="A888" s="74" t="s">
        <v>1065</v>
      </c>
      <c r="B888" s="77" t="s">
        <v>580</v>
      </c>
      <c r="C888" s="78" t="s">
        <v>1043</v>
      </c>
      <c r="D888" s="78" t="s">
        <v>13</v>
      </c>
      <c r="E888" s="77" t="s">
        <v>122</v>
      </c>
      <c r="F888" s="79">
        <v>17900000</v>
      </c>
    </row>
    <row r="889" spans="1:6" x14ac:dyDescent="0.25">
      <c r="A889" s="74" t="s">
        <v>3143</v>
      </c>
      <c r="B889" s="77" t="s">
        <v>580</v>
      </c>
      <c r="C889" s="78" t="s">
        <v>1043</v>
      </c>
      <c r="D889" s="78" t="s">
        <v>13</v>
      </c>
      <c r="E889" s="77" t="s">
        <v>122</v>
      </c>
      <c r="F889" s="79">
        <v>13070000</v>
      </c>
    </row>
    <row r="890" spans="1:6" x14ac:dyDescent="0.25">
      <c r="A890" s="74" t="s">
        <v>1067</v>
      </c>
      <c r="B890" s="77" t="s">
        <v>580</v>
      </c>
      <c r="C890" s="78" t="s">
        <v>1043</v>
      </c>
      <c r="D890" s="78" t="s">
        <v>13</v>
      </c>
      <c r="E890" s="77" t="s">
        <v>122</v>
      </c>
      <c r="F890" s="79">
        <v>30570000</v>
      </c>
    </row>
    <row r="891" spans="1:6" x14ac:dyDescent="0.25">
      <c r="A891" s="74" t="s">
        <v>1068</v>
      </c>
      <c r="B891" s="77" t="s">
        <v>580</v>
      </c>
      <c r="C891" s="78" t="s">
        <v>1043</v>
      </c>
      <c r="D891" s="78" t="s">
        <v>13</v>
      </c>
      <c r="E891" s="77" t="s">
        <v>129</v>
      </c>
      <c r="F891" s="79">
        <v>12350000</v>
      </c>
    </row>
    <row r="892" spans="1:6" x14ac:dyDescent="0.25">
      <c r="A892" s="74" t="s">
        <v>3144</v>
      </c>
      <c r="B892" s="77" t="s">
        <v>580</v>
      </c>
      <c r="C892" s="78" t="s">
        <v>1043</v>
      </c>
      <c r="D892" s="78" t="s">
        <v>13</v>
      </c>
      <c r="E892" s="77" t="s">
        <v>129</v>
      </c>
      <c r="F892" s="79">
        <v>11050000</v>
      </c>
    </row>
    <row r="893" spans="1:6" x14ac:dyDescent="0.25">
      <c r="A893" s="74" t="s">
        <v>1069</v>
      </c>
      <c r="B893" s="77" t="s">
        <v>580</v>
      </c>
      <c r="C893" s="78" t="s">
        <v>1043</v>
      </c>
      <c r="D893" s="78" t="s">
        <v>483</v>
      </c>
      <c r="E893" s="77" t="s">
        <v>131</v>
      </c>
      <c r="F893" s="79">
        <v>36630000</v>
      </c>
    </row>
    <row r="894" spans="1:6" x14ac:dyDescent="0.25">
      <c r="A894" s="74" t="s">
        <v>1070</v>
      </c>
      <c r="B894" s="77" t="s">
        <v>580</v>
      </c>
      <c r="C894" s="78" t="s">
        <v>1071</v>
      </c>
      <c r="D894" s="78" t="s">
        <v>108</v>
      </c>
      <c r="E894" s="77" t="s">
        <v>96</v>
      </c>
      <c r="F894" s="79">
        <v>11130000</v>
      </c>
    </row>
    <row r="895" spans="1:6" x14ac:dyDescent="0.25">
      <c r="A895" s="74" t="s">
        <v>784</v>
      </c>
      <c r="B895" s="77" t="s">
        <v>580</v>
      </c>
      <c r="C895" s="78" t="s">
        <v>1071</v>
      </c>
      <c r="D895" s="78" t="s">
        <v>108</v>
      </c>
      <c r="E895" s="77" t="s">
        <v>96</v>
      </c>
      <c r="F895" s="79">
        <v>11910000</v>
      </c>
    </row>
    <row r="896" spans="1:6" x14ac:dyDescent="0.25">
      <c r="A896" s="74" t="s">
        <v>1072</v>
      </c>
      <c r="B896" s="77" t="s">
        <v>580</v>
      </c>
      <c r="C896" s="78" t="s">
        <v>1071</v>
      </c>
      <c r="D896" s="78" t="s">
        <v>108</v>
      </c>
      <c r="E896" s="77" t="s">
        <v>96</v>
      </c>
      <c r="F896" s="79">
        <v>18970000</v>
      </c>
    </row>
    <row r="897" spans="1:6" x14ac:dyDescent="0.25">
      <c r="A897" s="74" t="s">
        <v>3145</v>
      </c>
      <c r="B897" s="77" t="s">
        <v>580</v>
      </c>
      <c r="C897" s="78" t="s">
        <v>1071</v>
      </c>
      <c r="D897" s="78" t="s">
        <v>13</v>
      </c>
      <c r="E897" s="77" t="s">
        <v>96</v>
      </c>
      <c r="F897" s="79">
        <v>16750000</v>
      </c>
    </row>
    <row r="898" spans="1:6" x14ac:dyDescent="0.25">
      <c r="A898" s="74" t="s">
        <v>1075</v>
      </c>
      <c r="B898" s="77" t="s">
        <v>580</v>
      </c>
      <c r="C898" s="78" t="s">
        <v>1071</v>
      </c>
      <c r="D898" s="78" t="s">
        <v>13</v>
      </c>
      <c r="E898" s="77" t="s">
        <v>96</v>
      </c>
      <c r="F898" s="79">
        <v>9650000</v>
      </c>
    </row>
    <row r="899" spans="1:6" x14ac:dyDescent="0.25">
      <c r="A899" s="74" t="s">
        <v>1076</v>
      </c>
      <c r="B899" s="77" t="s">
        <v>580</v>
      </c>
      <c r="C899" s="78" t="s">
        <v>1071</v>
      </c>
      <c r="D899" s="78" t="s">
        <v>13</v>
      </c>
      <c r="E899" s="77" t="s">
        <v>96</v>
      </c>
      <c r="F899" s="79">
        <v>15050000</v>
      </c>
    </row>
    <row r="900" spans="1:6" x14ac:dyDescent="0.25">
      <c r="A900" s="74" t="s">
        <v>1077</v>
      </c>
      <c r="B900" s="77" t="s">
        <v>580</v>
      </c>
      <c r="C900" s="78" t="s">
        <v>1071</v>
      </c>
      <c r="D900" s="78" t="s">
        <v>13</v>
      </c>
      <c r="E900" s="77" t="s">
        <v>96</v>
      </c>
      <c r="F900" s="79">
        <v>12230000</v>
      </c>
    </row>
    <row r="901" spans="1:6" x14ac:dyDescent="0.25">
      <c r="A901" s="74" t="s">
        <v>1078</v>
      </c>
      <c r="B901" s="77" t="s">
        <v>580</v>
      </c>
      <c r="C901" s="78" t="s">
        <v>1071</v>
      </c>
      <c r="D901" s="78" t="s">
        <v>28</v>
      </c>
      <c r="E901" s="77" t="s">
        <v>96</v>
      </c>
      <c r="F901" s="79">
        <v>24250000</v>
      </c>
    </row>
    <row r="902" spans="1:6" x14ac:dyDescent="0.25">
      <c r="A902" s="74" t="s">
        <v>1079</v>
      </c>
      <c r="B902" s="77" t="s">
        <v>580</v>
      </c>
      <c r="C902" s="78" t="s">
        <v>1071</v>
      </c>
      <c r="D902" s="78" t="s">
        <v>577</v>
      </c>
      <c r="E902" s="77" t="s">
        <v>109</v>
      </c>
      <c r="F902" s="79">
        <v>32340000</v>
      </c>
    </row>
    <row r="903" spans="1:6" x14ac:dyDescent="0.25">
      <c r="A903" s="74" t="s">
        <v>1080</v>
      </c>
      <c r="B903" s="77" t="s">
        <v>580</v>
      </c>
      <c r="C903" s="78" t="s">
        <v>1071</v>
      </c>
      <c r="D903" s="78" t="s">
        <v>164</v>
      </c>
      <c r="E903" s="77" t="s">
        <v>109</v>
      </c>
      <c r="F903" s="79">
        <v>33790000</v>
      </c>
    </row>
    <row r="904" spans="1:6" x14ac:dyDescent="0.25">
      <c r="A904" s="74" t="s">
        <v>1081</v>
      </c>
      <c r="B904" s="77" t="s">
        <v>580</v>
      </c>
      <c r="C904" s="78" t="s">
        <v>1071</v>
      </c>
      <c r="D904" s="78" t="s">
        <v>13</v>
      </c>
      <c r="E904" s="77" t="s">
        <v>109</v>
      </c>
      <c r="F904" s="79">
        <v>27530000</v>
      </c>
    </row>
    <row r="905" spans="1:6" x14ac:dyDescent="0.25">
      <c r="A905" s="74" t="s">
        <v>3146</v>
      </c>
      <c r="B905" s="77" t="s">
        <v>580</v>
      </c>
      <c r="C905" s="78" t="s">
        <v>1071</v>
      </c>
      <c r="D905" s="78" t="s">
        <v>13</v>
      </c>
      <c r="E905" s="77" t="s">
        <v>109</v>
      </c>
      <c r="F905" s="79">
        <v>7010000</v>
      </c>
    </row>
    <row r="906" spans="1:6" x14ac:dyDescent="0.25">
      <c r="A906" s="74" t="s">
        <v>824</v>
      </c>
      <c r="B906" s="77" t="s">
        <v>580</v>
      </c>
      <c r="C906" s="78" t="s">
        <v>1071</v>
      </c>
      <c r="D906" s="78" t="s">
        <v>13</v>
      </c>
      <c r="E906" s="77" t="s">
        <v>109</v>
      </c>
      <c r="F906" s="79">
        <v>20570000</v>
      </c>
    </row>
    <row r="907" spans="1:6" x14ac:dyDescent="0.25">
      <c r="A907" s="74" t="s">
        <v>1093</v>
      </c>
      <c r="B907" s="77" t="s">
        <v>580</v>
      </c>
      <c r="C907" s="78" t="s">
        <v>1071</v>
      </c>
      <c r="D907" s="78" t="s">
        <v>1094</v>
      </c>
      <c r="E907" s="77" t="s">
        <v>109</v>
      </c>
      <c r="F907" s="79">
        <v>38280000</v>
      </c>
    </row>
    <row r="908" spans="1:6" x14ac:dyDescent="0.25">
      <c r="A908" s="74" t="s">
        <v>576</v>
      </c>
      <c r="B908" s="77" t="s">
        <v>580</v>
      </c>
      <c r="C908" s="78" t="s">
        <v>1071</v>
      </c>
      <c r="D908" s="78" t="s">
        <v>577</v>
      </c>
      <c r="E908" s="77" t="s">
        <v>153</v>
      </c>
      <c r="F908" s="79">
        <v>25100000</v>
      </c>
    </row>
    <row r="909" spans="1:6" x14ac:dyDescent="0.25">
      <c r="A909" s="74" t="s">
        <v>1091</v>
      </c>
      <c r="B909" s="77" t="s">
        <v>580</v>
      </c>
      <c r="C909" s="78" t="s">
        <v>1071</v>
      </c>
      <c r="D909" s="78" t="s">
        <v>367</v>
      </c>
      <c r="E909" s="77" t="s">
        <v>153</v>
      </c>
      <c r="F909" s="79">
        <v>9880000</v>
      </c>
    </row>
    <row r="910" spans="1:6" x14ac:dyDescent="0.25">
      <c r="A910" s="74" t="s">
        <v>3147</v>
      </c>
      <c r="B910" s="77" t="s">
        <v>580</v>
      </c>
      <c r="C910" s="78" t="s">
        <v>1071</v>
      </c>
      <c r="D910" s="78" t="s">
        <v>13</v>
      </c>
      <c r="E910" s="77" t="s">
        <v>153</v>
      </c>
      <c r="F910" s="79">
        <v>26410000</v>
      </c>
    </row>
    <row r="911" spans="1:6" x14ac:dyDescent="0.25">
      <c r="A911" s="74" t="s">
        <v>3148</v>
      </c>
      <c r="B911" s="77" t="s">
        <v>580</v>
      </c>
      <c r="C911" s="78" t="s">
        <v>1071</v>
      </c>
      <c r="D911" s="78" t="s">
        <v>13</v>
      </c>
      <c r="E911" s="77" t="s">
        <v>153</v>
      </c>
      <c r="F911" s="79">
        <v>10580000</v>
      </c>
    </row>
    <row r="912" spans="1:6" x14ac:dyDescent="0.25">
      <c r="A912" s="74" t="s">
        <v>3149</v>
      </c>
      <c r="B912" s="77" t="s">
        <v>580</v>
      </c>
      <c r="C912" s="78" t="s">
        <v>1071</v>
      </c>
      <c r="D912" s="78" t="s">
        <v>13</v>
      </c>
      <c r="E912" s="77" t="s">
        <v>153</v>
      </c>
      <c r="F912" s="79">
        <v>25850000</v>
      </c>
    </row>
    <row r="913" spans="1:6" x14ac:dyDescent="0.25">
      <c r="A913" s="74" t="s">
        <v>1089</v>
      </c>
      <c r="B913" s="77" t="s">
        <v>580</v>
      </c>
      <c r="C913" s="78" t="s">
        <v>1071</v>
      </c>
      <c r="D913" s="78" t="s">
        <v>18</v>
      </c>
      <c r="E913" s="77" t="s">
        <v>153</v>
      </c>
      <c r="F913" s="79">
        <v>36530000</v>
      </c>
    </row>
    <row r="914" spans="1:6" x14ac:dyDescent="0.25">
      <c r="A914" s="74" t="s">
        <v>1092</v>
      </c>
      <c r="B914" s="77" t="s">
        <v>580</v>
      </c>
      <c r="C914" s="78" t="s">
        <v>1071</v>
      </c>
      <c r="D914" s="78" t="s">
        <v>489</v>
      </c>
      <c r="E914" s="77" t="s">
        <v>153</v>
      </c>
      <c r="F914" s="79">
        <v>33190000</v>
      </c>
    </row>
    <row r="915" spans="1:6" x14ac:dyDescent="0.25">
      <c r="A915" s="74" t="s">
        <v>1146</v>
      </c>
      <c r="B915" s="77" t="s">
        <v>580</v>
      </c>
      <c r="C915" s="78" t="s">
        <v>1071</v>
      </c>
      <c r="D915" s="78" t="s">
        <v>13</v>
      </c>
      <c r="E915" s="77" t="s">
        <v>116</v>
      </c>
      <c r="F915" s="79">
        <v>18790000</v>
      </c>
    </row>
    <row r="916" spans="1:6" x14ac:dyDescent="0.25">
      <c r="A916" s="74" t="s">
        <v>3150</v>
      </c>
      <c r="B916" s="77" t="s">
        <v>580</v>
      </c>
      <c r="C916" s="78" t="s">
        <v>1071</v>
      </c>
      <c r="D916" s="78" t="s">
        <v>13</v>
      </c>
      <c r="E916" s="77" t="s">
        <v>122</v>
      </c>
      <c r="F916" s="79">
        <v>15690000</v>
      </c>
    </row>
    <row r="917" spans="1:6" x14ac:dyDescent="0.25">
      <c r="A917" s="74" t="s">
        <v>1085</v>
      </c>
      <c r="B917" s="77" t="s">
        <v>580</v>
      </c>
      <c r="C917" s="78" t="s">
        <v>1071</v>
      </c>
      <c r="D917" s="78" t="s">
        <v>13</v>
      </c>
      <c r="E917" s="77" t="s">
        <v>122</v>
      </c>
      <c r="F917" s="79">
        <v>23210000</v>
      </c>
    </row>
    <row r="918" spans="1:6" x14ac:dyDescent="0.25">
      <c r="A918" s="74" t="s">
        <v>1086</v>
      </c>
      <c r="B918" s="77" t="s">
        <v>580</v>
      </c>
      <c r="C918" s="78" t="s">
        <v>1071</v>
      </c>
      <c r="D918" s="78" t="s">
        <v>13</v>
      </c>
      <c r="E918" s="77" t="s">
        <v>122</v>
      </c>
      <c r="F918" s="79">
        <v>29350000</v>
      </c>
    </row>
    <row r="919" spans="1:6" x14ac:dyDescent="0.25">
      <c r="A919" s="74" t="s">
        <v>1087</v>
      </c>
      <c r="B919" s="77" t="s">
        <v>580</v>
      </c>
      <c r="C919" s="78" t="s">
        <v>1071</v>
      </c>
      <c r="D919" s="78" t="s">
        <v>13</v>
      </c>
      <c r="E919" s="77" t="s">
        <v>122</v>
      </c>
      <c r="F919" s="79">
        <v>23450000</v>
      </c>
    </row>
    <row r="920" spans="1:6" x14ac:dyDescent="0.25">
      <c r="A920" s="74" t="s">
        <v>530</v>
      </c>
      <c r="B920" s="77" t="s">
        <v>580</v>
      </c>
      <c r="C920" s="78" t="s">
        <v>1071</v>
      </c>
      <c r="D920" s="78" t="s">
        <v>13</v>
      </c>
      <c r="E920" s="77" t="s">
        <v>122</v>
      </c>
      <c r="F920" s="79">
        <v>22450000</v>
      </c>
    </row>
    <row r="921" spans="1:6" x14ac:dyDescent="0.25">
      <c r="A921" s="74" t="s">
        <v>1088</v>
      </c>
      <c r="B921" s="77" t="s">
        <v>580</v>
      </c>
      <c r="C921" s="78" t="s">
        <v>1071</v>
      </c>
      <c r="D921" s="78" t="s">
        <v>13</v>
      </c>
      <c r="E921" s="77" t="s">
        <v>122</v>
      </c>
      <c r="F921" s="79">
        <v>10300000</v>
      </c>
    </row>
    <row r="922" spans="1:6" x14ac:dyDescent="0.25">
      <c r="A922" s="74" t="s">
        <v>1090</v>
      </c>
      <c r="B922" s="77" t="s">
        <v>580</v>
      </c>
      <c r="C922" s="78" t="s">
        <v>1071</v>
      </c>
      <c r="D922" s="78" t="s">
        <v>13</v>
      </c>
      <c r="E922" s="77" t="s">
        <v>129</v>
      </c>
      <c r="F922" s="79">
        <v>15120000</v>
      </c>
    </row>
    <row r="923" spans="1:6" x14ac:dyDescent="0.25">
      <c r="A923" s="74" t="s">
        <v>1084</v>
      </c>
      <c r="B923" s="77" t="s">
        <v>580</v>
      </c>
      <c r="C923" s="78" t="s">
        <v>1071</v>
      </c>
      <c r="D923" s="78" t="s">
        <v>13</v>
      </c>
      <c r="E923" s="77" t="s">
        <v>131</v>
      </c>
      <c r="F923" s="79">
        <v>23650000</v>
      </c>
    </row>
    <row r="924" spans="1:6" x14ac:dyDescent="0.25">
      <c r="A924" s="74" t="s">
        <v>3151</v>
      </c>
      <c r="B924" s="77" t="s">
        <v>580</v>
      </c>
      <c r="C924" s="78" t="s">
        <v>1071</v>
      </c>
      <c r="D924" s="78" t="s">
        <v>162</v>
      </c>
      <c r="E924" s="77" t="s">
        <v>131</v>
      </c>
      <c r="F924" s="79">
        <v>31190000</v>
      </c>
    </row>
    <row r="925" spans="1:6" x14ac:dyDescent="0.25">
      <c r="A925" s="74" t="s">
        <v>1095</v>
      </c>
      <c r="B925" s="77" t="s">
        <v>580</v>
      </c>
      <c r="C925" s="78" t="s">
        <v>1096</v>
      </c>
      <c r="D925" s="78" t="s">
        <v>847</v>
      </c>
      <c r="E925" s="77" t="s">
        <v>96</v>
      </c>
      <c r="F925" s="79">
        <v>24550000</v>
      </c>
    </row>
    <row r="926" spans="1:6" x14ac:dyDescent="0.25">
      <c r="A926" s="74" t="s">
        <v>735</v>
      </c>
      <c r="B926" s="77" t="s">
        <v>580</v>
      </c>
      <c r="C926" s="78" t="s">
        <v>1096</v>
      </c>
      <c r="D926" s="78" t="s">
        <v>108</v>
      </c>
      <c r="E926" s="77" t="s">
        <v>96</v>
      </c>
      <c r="F926" s="79">
        <v>20510000</v>
      </c>
    </row>
    <row r="927" spans="1:6" x14ac:dyDescent="0.25">
      <c r="A927" s="74" t="s">
        <v>1106</v>
      </c>
      <c r="B927" s="77" t="s">
        <v>580</v>
      </c>
      <c r="C927" s="78" t="s">
        <v>1096</v>
      </c>
      <c r="D927" s="78" t="s">
        <v>367</v>
      </c>
      <c r="E927" s="77" t="s">
        <v>96</v>
      </c>
      <c r="F927" s="79">
        <v>29470000</v>
      </c>
    </row>
    <row r="928" spans="1:6" x14ac:dyDescent="0.25">
      <c r="A928" s="74" t="s">
        <v>3152</v>
      </c>
      <c r="B928" s="77" t="s">
        <v>580</v>
      </c>
      <c r="C928" s="78" t="s">
        <v>1096</v>
      </c>
      <c r="D928" s="78" t="s">
        <v>13</v>
      </c>
      <c r="E928" s="77" t="s">
        <v>96</v>
      </c>
      <c r="F928" s="79">
        <v>7930000</v>
      </c>
    </row>
    <row r="929" spans="1:6" x14ac:dyDescent="0.25">
      <c r="A929" s="74" t="s">
        <v>3153</v>
      </c>
      <c r="B929" s="77" t="s">
        <v>580</v>
      </c>
      <c r="C929" s="78" t="s">
        <v>1096</v>
      </c>
      <c r="D929" s="78" t="s">
        <v>13</v>
      </c>
      <c r="E929" s="77" t="s">
        <v>96</v>
      </c>
      <c r="F929" s="79">
        <v>22190000</v>
      </c>
    </row>
    <row r="930" spans="1:6" x14ac:dyDescent="0.25">
      <c r="A930" s="74" t="s">
        <v>816</v>
      </c>
      <c r="B930" s="77" t="s">
        <v>580</v>
      </c>
      <c r="C930" s="78" t="s">
        <v>1096</v>
      </c>
      <c r="D930" s="78" t="s">
        <v>13</v>
      </c>
      <c r="E930" s="77" t="s">
        <v>96</v>
      </c>
      <c r="F930" s="79">
        <v>13420000</v>
      </c>
    </row>
    <row r="931" spans="1:6" x14ac:dyDescent="0.25">
      <c r="A931" s="74" t="s">
        <v>1462</v>
      </c>
      <c r="B931" s="77" t="s">
        <v>580</v>
      </c>
      <c r="C931" s="78" t="s">
        <v>1096</v>
      </c>
      <c r="D931" s="78" t="s">
        <v>13</v>
      </c>
      <c r="E931" s="77" t="s">
        <v>96</v>
      </c>
      <c r="F931" s="79">
        <v>13390000</v>
      </c>
    </row>
    <row r="932" spans="1:6" x14ac:dyDescent="0.25">
      <c r="A932" s="74" t="s">
        <v>1099</v>
      </c>
      <c r="B932" s="77" t="s">
        <v>580</v>
      </c>
      <c r="C932" s="78" t="s">
        <v>1096</v>
      </c>
      <c r="D932" s="78" t="s">
        <v>13</v>
      </c>
      <c r="E932" s="77" t="s">
        <v>96</v>
      </c>
      <c r="F932" s="79">
        <v>15420000</v>
      </c>
    </row>
    <row r="933" spans="1:6" x14ac:dyDescent="0.25">
      <c r="A933" s="74" t="s">
        <v>1101</v>
      </c>
      <c r="B933" s="77" t="s">
        <v>580</v>
      </c>
      <c r="C933" s="78" t="s">
        <v>1096</v>
      </c>
      <c r="D933" s="78" t="s">
        <v>13</v>
      </c>
      <c r="E933" s="77" t="s">
        <v>96</v>
      </c>
      <c r="F933" s="79">
        <v>20790000</v>
      </c>
    </row>
    <row r="934" spans="1:6" x14ac:dyDescent="0.25">
      <c r="A934" s="74" t="s">
        <v>3154</v>
      </c>
      <c r="B934" s="77" t="s">
        <v>580</v>
      </c>
      <c r="C934" s="78" t="s">
        <v>1096</v>
      </c>
      <c r="D934" s="78" t="s">
        <v>17</v>
      </c>
      <c r="E934" s="77" t="s">
        <v>96</v>
      </c>
      <c r="F934" s="79">
        <v>13790000</v>
      </c>
    </row>
    <row r="935" spans="1:6" x14ac:dyDescent="0.25">
      <c r="A935" s="74" t="s">
        <v>1107</v>
      </c>
      <c r="B935" s="77" t="s">
        <v>580</v>
      </c>
      <c r="C935" s="78" t="s">
        <v>1096</v>
      </c>
      <c r="D935" s="78" t="s">
        <v>133</v>
      </c>
      <c r="E935" s="77" t="s">
        <v>96</v>
      </c>
      <c r="F935" s="79">
        <v>22820000</v>
      </c>
    </row>
    <row r="936" spans="1:6" x14ac:dyDescent="0.25">
      <c r="A936" s="74" t="s">
        <v>1103</v>
      </c>
      <c r="B936" s="77" t="s">
        <v>580</v>
      </c>
      <c r="C936" s="78" t="s">
        <v>1096</v>
      </c>
      <c r="D936" s="78" t="s">
        <v>133</v>
      </c>
      <c r="E936" s="77" t="s">
        <v>96</v>
      </c>
      <c r="F936" s="79">
        <v>11470000</v>
      </c>
    </row>
    <row r="937" spans="1:6" x14ac:dyDescent="0.25">
      <c r="A937" s="74" t="s">
        <v>3155</v>
      </c>
      <c r="B937" s="77" t="s">
        <v>580</v>
      </c>
      <c r="C937" s="78" t="s">
        <v>1096</v>
      </c>
      <c r="D937" s="78" t="s">
        <v>133</v>
      </c>
      <c r="E937" s="77" t="s">
        <v>96</v>
      </c>
      <c r="F937" s="79">
        <v>18240000</v>
      </c>
    </row>
    <row r="938" spans="1:6" x14ac:dyDescent="0.25">
      <c r="A938" s="74" t="s">
        <v>3156</v>
      </c>
      <c r="B938" s="77" t="s">
        <v>580</v>
      </c>
      <c r="C938" s="78" t="s">
        <v>1096</v>
      </c>
      <c r="D938" s="78" t="s">
        <v>24</v>
      </c>
      <c r="E938" s="77" t="s">
        <v>96</v>
      </c>
      <c r="F938" s="79">
        <v>14300000</v>
      </c>
    </row>
    <row r="939" spans="1:6" x14ac:dyDescent="0.25">
      <c r="A939" s="74" t="s">
        <v>1111</v>
      </c>
      <c r="B939" s="77" t="s">
        <v>580</v>
      </c>
      <c r="C939" s="78" t="s">
        <v>1096</v>
      </c>
      <c r="D939" s="78" t="s">
        <v>489</v>
      </c>
      <c r="E939" s="77" t="s">
        <v>213</v>
      </c>
      <c r="F939" s="79">
        <v>36220000</v>
      </c>
    </row>
    <row r="940" spans="1:6" x14ac:dyDescent="0.25">
      <c r="A940" s="74" t="s">
        <v>3157</v>
      </c>
      <c r="B940" s="77" t="s">
        <v>580</v>
      </c>
      <c r="C940" s="78" t="s">
        <v>1096</v>
      </c>
      <c r="D940" s="78" t="s">
        <v>13</v>
      </c>
      <c r="E940" s="77" t="s">
        <v>109</v>
      </c>
      <c r="F940" s="79">
        <v>31480000</v>
      </c>
    </row>
    <row r="941" spans="1:6" x14ac:dyDescent="0.25">
      <c r="A941" s="74" t="s">
        <v>1109</v>
      </c>
      <c r="B941" s="77" t="s">
        <v>580</v>
      </c>
      <c r="C941" s="78" t="s">
        <v>1096</v>
      </c>
      <c r="D941" s="78" t="s">
        <v>20</v>
      </c>
      <c r="E941" s="77" t="s">
        <v>109</v>
      </c>
      <c r="F941" s="79">
        <v>28650000</v>
      </c>
    </row>
    <row r="942" spans="1:6" x14ac:dyDescent="0.25">
      <c r="A942" s="74" t="s">
        <v>3158</v>
      </c>
      <c r="B942" s="77" t="s">
        <v>580</v>
      </c>
      <c r="C942" s="78" t="s">
        <v>1096</v>
      </c>
      <c r="D942" s="78" t="s">
        <v>13</v>
      </c>
      <c r="E942" s="77" t="s">
        <v>153</v>
      </c>
      <c r="F942" s="79">
        <v>27450000</v>
      </c>
    </row>
    <row r="943" spans="1:6" x14ac:dyDescent="0.25">
      <c r="A943" s="74" t="s">
        <v>1120</v>
      </c>
      <c r="B943" s="77" t="s">
        <v>580</v>
      </c>
      <c r="C943" s="78" t="s">
        <v>1096</v>
      </c>
      <c r="D943" s="78" t="s">
        <v>13</v>
      </c>
      <c r="E943" s="77" t="s">
        <v>153</v>
      </c>
      <c r="F943" s="79">
        <v>9680000</v>
      </c>
    </row>
    <row r="944" spans="1:6" x14ac:dyDescent="0.25">
      <c r="A944" s="74" t="s">
        <v>1114</v>
      </c>
      <c r="B944" s="77" t="s">
        <v>580</v>
      </c>
      <c r="C944" s="78" t="s">
        <v>1096</v>
      </c>
      <c r="D944" s="78" t="s">
        <v>13</v>
      </c>
      <c r="E944" s="77" t="s">
        <v>153</v>
      </c>
      <c r="F944" s="79">
        <v>36110000</v>
      </c>
    </row>
    <row r="945" spans="1:6" x14ac:dyDescent="0.25">
      <c r="A945" s="74" t="s">
        <v>1026</v>
      </c>
      <c r="B945" s="77" t="s">
        <v>580</v>
      </c>
      <c r="C945" s="78" t="s">
        <v>1096</v>
      </c>
      <c r="D945" s="78" t="s">
        <v>13</v>
      </c>
      <c r="E945" s="77" t="s">
        <v>153</v>
      </c>
      <c r="F945" s="79">
        <v>27100000</v>
      </c>
    </row>
    <row r="946" spans="1:6" x14ac:dyDescent="0.25">
      <c r="A946" s="74" t="s">
        <v>1002</v>
      </c>
      <c r="B946" s="77" t="s">
        <v>580</v>
      </c>
      <c r="C946" s="78" t="s">
        <v>1096</v>
      </c>
      <c r="D946" s="78" t="s">
        <v>18</v>
      </c>
      <c r="E946" s="77" t="s">
        <v>153</v>
      </c>
      <c r="F946" s="79">
        <v>30740000</v>
      </c>
    </row>
    <row r="947" spans="1:6" x14ac:dyDescent="0.25">
      <c r="A947" s="74" t="s">
        <v>3159</v>
      </c>
      <c r="B947" s="77" t="s">
        <v>580</v>
      </c>
      <c r="C947" s="78" t="s">
        <v>1096</v>
      </c>
      <c r="D947" s="78" t="s">
        <v>24</v>
      </c>
      <c r="E947" s="77" t="s">
        <v>153</v>
      </c>
      <c r="F947" s="79">
        <v>30510000</v>
      </c>
    </row>
    <row r="948" spans="1:6" x14ac:dyDescent="0.25">
      <c r="A948" s="74" t="s">
        <v>1116</v>
      </c>
      <c r="B948" s="77" t="s">
        <v>580</v>
      </c>
      <c r="C948" s="78" t="s">
        <v>1096</v>
      </c>
      <c r="D948" s="78" t="s">
        <v>99</v>
      </c>
      <c r="E948" s="77" t="s">
        <v>116</v>
      </c>
      <c r="F948" s="79">
        <v>13780000</v>
      </c>
    </row>
    <row r="949" spans="1:6" x14ac:dyDescent="0.25">
      <c r="A949" s="74" t="s">
        <v>3160</v>
      </c>
      <c r="B949" s="77" t="s">
        <v>580</v>
      </c>
      <c r="C949" s="78" t="s">
        <v>1096</v>
      </c>
      <c r="D949" s="78" t="s">
        <v>13</v>
      </c>
      <c r="E949" s="77" t="s">
        <v>122</v>
      </c>
      <c r="F949" s="79">
        <v>33600000</v>
      </c>
    </row>
    <row r="950" spans="1:6" x14ac:dyDescent="0.25">
      <c r="A950" s="74" t="s">
        <v>1119</v>
      </c>
      <c r="B950" s="77" t="s">
        <v>580</v>
      </c>
      <c r="C950" s="78" t="s">
        <v>1096</v>
      </c>
      <c r="D950" s="78" t="s">
        <v>13</v>
      </c>
      <c r="E950" s="77" t="s">
        <v>122</v>
      </c>
      <c r="F950" s="79">
        <v>21760000</v>
      </c>
    </row>
    <row r="951" spans="1:6" x14ac:dyDescent="0.25">
      <c r="A951" s="74" t="s">
        <v>1121</v>
      </c>
      <c r="B951" s="77" t="s">
        <v>580</v>
      </c>
      <c r="C951" s="78" t="s">
        <v>1096</v>
      </c>
      <c r="D951" s="78" t="s">
        <v>13</v>
      </c>
      <c r="E951" s="77" t="s">
        <v>122</v>
      </c>
      <c r="F951" s="79">
        <v>32650000</v>
      </c>
    </row>
    <row r="952" spans="1:6" x14ac:dyDescent="0.25">
      <c r="A952" s="74" t="s">
        <v>402</v>
      </c>
      <c r="B952" s="77" t="s">
        <v>580</v>
      </c>
      <c r="C952" s="78" t="s">
        <v>1096</v>
      </c>
      <c r="D952" s="78" t="s">
        <v>13</v>
      </c>
      <c r="E952" s="77" t="s">
        <v>122</v>
      </c>
      <c r="F952" s="79">
        <v>17690000</v>
      </c>
    </row>
    <row r="953" spans="1:6" x14ac:dyDescent="0.25">
      <c r="A953" s="74" t="s">
        <v>1124</v>
      </c>
      <c r="B953" s="77" t="s">
        <v>580</v>
      </c>
      <c r="C953" s="78" t="s">
        <v>1096</v>
      </c>
      <c r="D953" s="78" t="s">
        <v>13</v>
      </c>
      <c r="E953" s="77" t="s">
        <v>131</v>
      </c>
      <c r="F953" s="79">
        <v>25480000</v>
      </c>
    </row>
    <row r="954" spans="1:6" x14ac:dyDescent="0.25">
      <c r="A954" s="74" t="s">
        <v>1041</v>
      </c>
      <c r="B954" s="77" t="s">
        <v>580</v>
      </c>
      <c r="C954" s="78" t="s">
        <v>1096</v>
      </c>
      <c r="D954" s="78" t="s">
        <v>13</v>
      </c>
      <c r="E954" s="77" t="s">
        <v>131</v>
      </c>
      <c r="F954" s="79">
        <v>16260000</v>
      </c>
    </row>
    <row r="955" spans="1:6" x14ac:dyDescent="0.25">
      <c r="A955" s="74" t="s">
        <v>1126</v>
      </c>
      <c r="B955" s="77" t="s">
        <v>580</v>
      </c>
      <c r="C955" s="78" t="s">
        <v>1096</v>
      </c>
      <c r="D955" s="78" t="s">
        <v>489</v>
      </c>
      <c r="E955" s="77" t="s">
        <v>131</v>
      </c>
      <c r="F955" s="79">
        <v>35940000</v>
      </c>
    </row>
    <row r="956" spans="1:6" x14ac:dyDescent="0.25">
      <c r="A956" s="74" t="s">
        <v>1095</v>
      </c>
      <c r="B956" s="77" t="s">
        <v>580</v>
      </c>
      <c r="C956" s="78" t="s">
        <v>1128</v>
      </c>
      <c r="D956" s="78" t="s">
        <v>847</v>
      </c>
      <c r="E956" s="77" t="s">
        <v>96</v>
      </c>
      <c r="F956" s="79">
        <v>12510000</v>
      </c>
    </row>
    <row r="957" spans="1:6" x14ac:dyDescent="0.25">
      <c r="A957" s="74" t="s">
        <v>1127</v>
      </c>
      <c r="B957" s="77" t="s">
        <v>580</v>
      </c>
      <c r="C957" s="78" t="s">
        <v>1128</v>
      </c>
      <c r="D957" s="78" t="s">
        <v>13</v>
      </c>
      <c r="E957" s="77" t="s">
        <v>96</v>
      </c>
      <c r="F957" s="79">
        <v>9950000</v>
      </c>
    </row>
    <row r="958" spans="1:6" x14ac:dyDescent="0.25">
      <c r="A958" s="74" t="s">
        <v>1129</v>
      </c>
      <c r="B958" s="77" t="s">
        <v>580</v>
      </c>
      <c r="C958" s="78" t="s">
        <v>1128</v>
      </c>
      <c r="D958" s="78" t="s">
        <v>13</v>
      </c>
      <c r="E958" s="77" t="s">
        <v>96</v>
      </c>
      <c r="F958" s="79">
        <v>24120000</v>
      </c>
    </row>
    <row r="959" spans="1:6" x14ac:dyDescent="0.25">
      <c r="A959" s="74" t="s">
        <v>1130</v>
      </c>
      <c r="B959" s="77" t="s">
        <v>580</v>
      </c>
      <c r="C959" s="78" t="s">
        <v>1128</v>
      </c>
      <c r="D959" s="78" t="s">
        <v>13</v>
      </c>
      <c r="E959" s="77" t="s">
        <v>96</v>
      </c>
      <c r="F959" s="79">
        <v>22950000</v>
      </c>
    </row>
    <row r="960" spans="1:6" x14ac:dyDescent="0.25">
      <c r="A960" s="74" t="s">
        <v>1131</v>
      </c>
      <c r="B960" s="77" t="s">
        <v>580</v>
      </c>
      <c r="C960" s="78" t="s">
        <v>1128</v>
      </c>
      <c r="D960" s="78" t="s">
        <v>13</v>
      </c>
      <c r="E960" s="77" t="s">
        <v>96</v>
      </c>
      <c r="F960" s="79">
        <v>22250000</v>
      </c>
    </row>
    <row r="961" spans="1:6" x14ac:dyDescent="0.25">
      <c r="A961" s="74" t="s">
        <v>1132</v>
      </c>
      <c r="B961" s="77" t="s">
        <v>580</v>
      </c>
      <c r="C961" s="78" t="s">
        <v>1128</v>
      </c>
      <c r="D961" s="78" t="s">
        <v>13</v>
      </c>
      <c r="E961" s="77" t="s">
        <v>96</v>
      </c>
      <c r="F961" s="79">
        <v>18040000</v>
      </c>
    </row>
    <row r="962" spans="1:6" x14ac:dyDescent="0.25">
      <c r="A962" s="74" t="s">
        <v>3161</v>
      </c>
      <c r="B962" s="77" t="s">
        <v>580</v>
      </c>
      <c r="C962" s="78" t="s">
        <v>1128</v>
      </c>
      <c r="D962" s="78" t="s">
        <v>13</v>
      </c>
      <c r="E962" s="77" t="s">
        <v>96</v>
      </c>
      <c r="F962" s="79">
        <v>14190000</v>
      </c>
    </row>
    <row r="963" spans="1:6" x14ac:dyDescent="0.25">
      <c r="A963" s="74" t="s">
        <v>1133</v>
      </c>
      <c r="B963" s="77" t="s">
        <v>580</v>
      </c>
      <c r="C963" s="78" t="s">
        <v>1128</v>
      </c>
      <c r="D963" s="78" t="s">
        <v>13</v>
      </c>
      <c r="E963" s="77" t="s">
        <v>96</v>
      </c>
      <c r="F963" s="79">
        <v>19810000</v>
      </c>
    </row>
    <row r="964" spans="1:6" x14ac:dyDescent="0.25">
      <c r="A964" s="74" t="s">
        <v>3162</v>
      </c>
      <c r="B964" s="77" t="s">
        <v>580</v>
      </c>
      <c r="C964" s="78" t="s">
        <v>1128</v>
      </c>
      <c r="D964" s="78" t="s">
        <v>372</v>
      </c>
      <c r="E964" s="77" t="s">
        <v>96</v>
      </c>
      <c r="F964" s="79">
        <v>25860000</v>
      </c>
    </row>
    <row r="965" spans="1:6" x14ac:dyDescent="0.25">
      <c r="A965" s="74" t="s">
        <v>3163</v>
      </c>
      <c r="B965" s="77" t="s">
        <v>580</v>
      </c>
      <c r="C965" s="78" t="s">
        <v>1128</v>
      </c>
      <c r="D965" s="78" t="s">
        <v>196</v>
      </c>
      <c r="E965" s="77" t="s">
        <v>96</v>
      </c>
      <c r="F965" s="79">
        <v>19190000</v>
      </c>
    </row>
    <row r="966" spans="1:6" x14ac:dyDescent="0.25">
      <c r="A966" s="74" t="s">
        <v>1136</v>
      </c>
      <c r="B966" s="77" t="s">
        <v>580</v>
      </c>
      <c r="C966" s="78" t="s">
        <v>1128</v>
      </c>
      <c r="D966" s="78" t="s">
        <v>367</v>
      </c>
      <c r="E966" s="77" t="s">
        <v>109</v>
      </c>
      <c r="F966" s="79">
        <v>34160000</v>
      </c>
    </row>
    <row r="967" spans="1:6" x14ac:dyDescent="0.25">
      <c r="A967" s="74" t="s">
        <v>1137</v>
      </c>
      <c r="B967" s="77" t="s">
        <v>580</v>
      </c>
      <c r="C967" s="78" t="s">
        <v>1128</v>
      </c>
      <c r="D967" s="78" t="s">
        <v>13</v>
      </c>
      <c r="E967" s="77" t="s">
        <v>109</v>
      </c>
      <c r="F967" s="79">
        <v>26060000</v>
      </c>
    </row>
    <row r="968" spans="1:6" x14ac:dyDescent="0.25">
      <c r="A968" s="74" t="s">
        <v>1141</v>
      </c>
      <c r="B968" s="77" t="s">
        <v>580</v>
      </c>
      <c r="C968" s="78" t="s">
        <v>1128</v>
      </c>
      <c r="D968" s="78" t="s">
        <v>13</v>
      </c>
      <c r="E968" s="77" t="s">
        <v>109</v>
      </c>
      <c r="F968" s="79">
        <v>28180000</v>
      </c>
    </row>
    <row r="969" spans="1:6" x14ac:dyDescent="0.25">
      <c r="A969" s="74" t="s">
        <v>3164</v>
      </c>
      <c r="B969" s="77" t="s">
        <v>580</v>
      </c>
      <c r="C969" s="78" t="s">
        <v>1128</v>
      </c>
      <c r="D969" s="78" t="s">
        <v>489</v>
      </c>
      <c r="E969" s="77" t="s">
        <v>109</v>
      </c>
      <c r="F969" s="79">
        <v>22870000</v>
      </c>
    </row>
    <row r="970" spans="1:6" x14ac:dyDescent="0.25">
      <c r="A970" s="74" t="s">
        <v>3165</v>
      </c>
      <c r="B970" s="77" t="s">
        <v>580</v>
      </c>
      <c r="C970" s="78" t="s">
        <v>1128</v>
      </c>
      <c r="D970" s="78" t="s">
        <v>162</v>
      </c>
      <c r="E970" s="77" t="s">
        <v>109</v>
      </c>
      <c r="F970" s="79">
        <v>15200000</v>
      </c>
    </row>
    <row r="971" spans="1:6" x14ac:dyDescent="0.25">
      <c r="A971" s="74" t="s">
        <v>1144</v>
      </c>
      <c r="B971" s="77" t="s">
        <v>580</v>
      </c>
      <c r="C971" s="78" t="s">
        <v>1128</v>
      </c>
      <c r="D971" s="78" t="s">
        <v>728</v>
      </c>
      <c r="E971" s="77" t="s">
        <v>109</v>
      </c>
      <c r="F971" s="79">
        <v>26470000</v>
      </c>
    </row>
    <row r="972" spans="1:6" x14ac:dyDescent="0.25">
      <c r="A972" s="74" t="s">
        <v>3166</v>
      </c>
      <c r="B972" s="77" t="s">
        <v>580</v>
      </c>
      <c r="C972" s="78" t="s">
        <v>1128</v>
      </c>
      <c r="D972" s="78" t="s">
        <v>13</v>
      </c>
      <c r="E972" s="77" t="s">
        <v>153</v>
      </c>
      <c r="F972" s="79">
        <v>13510000</v>
      </c>
    </row>
    <row r="973" spans="1:6" x14ac:dyDescent="0.25">
      <c r="A973" s="74" t="s">
        <v>1143</v>
      </c>
      <c r="B973" s="77" t="s">
        <v>580</v>
      </c>
      <c r="C973" s="78" t="s">
        <v>1128</v>
      </c>
      <c r="D973" s="78" t="s">
        <v>489</v>
      </c>
      <c r="E973" s="77" t="s">
        <v>153</v>
      </c>
      <c r="F973" s="79">
        <v>21980000</v>
      </c>
    </row>
    <row r="974" spans="1:6" x14ac:dyDescent="0.25">
      <c r="A974" s="74" t="s">
        <v>712</v>
      </c>
      <c r="B974" s="77" t="s">
        <v>580</v>
      </c>
      <c r="C974" s="78" t="s">
        <v>1128</v>
      </c>
      <c r="D974" s="78" t="s">
        <v>13</v>
      </c>
      <c r="E974" s="77" t="s">
        <v>116</v>
      </c>
      <c r="F974" s="79">
        <v>19280000</v>
      </c>
    </row>
    <row r="975" spans="1:6" x14ac:dyDescent="0.25">
      <c r="A975" s="74" t="s">
        <v>1135</v>
      </c>
      <c r="B975" s="77" t="s">
        <v>580</v>
      </c>
      <c r="C975" s="78" t="s">
        <v>1128</v>
      </c>
      <c r="D975" s="78" t="s">
        <v>577</v>
      </c>
      <c r="E975" s="77" t="s">
        <v>122</v>
      </c>
      <c r="F975" s="79">
        <v>10450000</v>
      </c>
    </row>
    <row r="976" spans="1:6" x14ac:dyDescent="0.25">
      <c r="A976" s="74" t="s">
        <v>1148</v>
      </c>
      <c r="B976" s="77" t="s">
        <v>580</v>
      </c>
      <c r="C976" s="78" t="s">
        <v>1128</v>
      </c>
      <c r="D976" s="78" t="s">
        <v>367</v>
      </c>
      <c r="E976" s="77" t="s">
        <v>122</v>
      </c>
      <c r="F976" s="79">
        <v>27740000</v>
      </c>
    </row>
    <row r="977" spans="1:6" x14ac:dyDescent="0.25">
      <c r="A977" s="74" t="s">
        <v>3167</v>
      </c>
      <c r="B977" s="77" t="s">
        <v>580</v>
      </c>
      <c r="C977" s="78" t="s">
        <v>1128</v>
      </c>
      <c r="D977" s="78" t="s">
        <v>95</v>
      </c>
      <c r="E977" s="77" t="s">
        <v>122</v>
      </c>
      <c r="F977" s="79">
        <v>19160000</v>
      </c>
    </row>
    <row r="978" spans="1:6" x14ac:dyDescent="0.25">
      <c r="A978" s="74" t="s">
        <v>656</v>
      </c>
      <c r="B978" s="77" t="s">
        <v>580</v>
      </c>
      <c r="C978" s="78" t="s">
        <v>1128</v>
      </c>
      <c r="D978" s="78" t="s">
        <v>13</v>
      </c>
      <c r="E978" s="77" t="s">
        <v>122</v>
      </c>
      <c r="F978" s="79">
        <v>30380000</v>
      </c>
    </row>
    <row r="979" spans="1:6" x14ac:dyDescent="0.25">
      <c r="A979" s="74" t="s">
        <v>1149</v>
      </c>
      <c r="B979" s="77" t="s">
        <v>580</v>
      </c>
      <c r="C979" s="78" t="s">
        <v>1128</v>
      </c>
      <c r="D979" s="78" t="s">
        <v>13</v>
      </c>
      <c r="E979" s="77" t="s">
        <v>122</v>
      </c>
      <c r="F979" s="79">
        <v>17110000</v>
      </c>
    </row>
    <row r="980" spans="1:6" x14ac:dyDescent="0.25">
      <c r="A980" s="74" t="s">
        <v>3168</v>
      </c>
      <c r="B980" s="77" t="s">
        <v>580</v>
      </c>
      <c r="C980" s="78" t="s">
        <v>1128</v>
      </c>
      <c r="D980" s="78" t="s">
        <v>13</v>
      </c>
      <c r="E980" s="77" t="s">
        <v>122</v>
      </c>
      <c r="F980" s="79">
        <v>10360000</v>
      </c>
    </row>
    <row r="981" spans="1:6" x14ac:dyDescent="0.25">
      <c r="A981" s="74" t="s">
        <v>1142</v>
      </c>
      <c r="B981" s="77" t="s">
        <v>580</v>
      </c>
      <c r="C981" s="78" t="s">
        <v>1128</v>
      </c>
      <c r="D981" s="78" t="s">
        <v>13</v>
      </c>
      <c r="E981" s="77" t="s">
        <v>122</v>
      </c>
      <c r="F981" s="79">
        <v>19390000</v>
      </c>
    </row>
    <row r="982" spans="1:6" x14ac:dyDescent="0.25">
      <c r="A982" s="74" t="s">
        <v>1153</v>
      </c>
      <c r="B982" s="77" t="s">
        <v>580</v>
      </c>
      <c r="C982" s="78" t="s">
        <v>1128</v>
      </c>
      <c r="D982" s="78" t="s">
        <v>25</v>
      </c>
      <c r="E982" s="77" t="s">
        <v>122</v>
      </c>
      <c r="F982" s="79">
        <v>17810000</v>
      </c>
    </row>
    <row r="983" spans="1:6" x14ac:dyDescent="0.25">
      <c r="A983" s="74" t="s">
        <v>3169</v>
      </c>
      <c r="B983" s="77" t="s">
        <v>580</v>
      </c>
      <c r="C983" s="78" t="s">
        <v>1128</v>
      </c>
      <c r="D983" s="78" t="s">
        <v>2984</v>
      </c>
      <c r="E983" s="77" t="s">
        <v>122</v>
      </c>
      <c r="F983" s="79">
        <v>23030000</v>
      </c>
    </row>
    <row r="984" spans="1:6" x14ac:dyDescent="0.25">
      <c r="A984" s="74" t="s">
        <v>1151</v>
      </c>
      <c r="B984" s="77" t="s">
        <v>580</v>
      </c>
      <c r="C984" s="78" t="s">
        <v>1128</v>
      </c>
      <c r="D984" s="78" t="s">
        <v>13</v>
      </c>
      <c r="E984" s="77" t="s">
        <v>129</v>
      </c>
      <c r="F984" s="79">
        <v>20390000</v>
      </c>
    </row>
    <row r="985" spans="1:6" x14ac:dyDescent="0.25">
      <c r="A985" s="74" t="s">
        <v>3170</v>
      </c>
      <c r="B985" s="77" t="s">
        <v>580</v>
      </c>
      <c r="C985" s="78" t="s">
        <v>1128</v>
      </c>
      <c r="D985" s="78" t="s">
        <v>13</v>
      </c>
      <c r="E985" s="77" t="s">
        <v>131</v>
      </c>
      <c r="F985" s="79">
        <v>24180000</v>
      </c>
    </row>
    <row r="986" spans="1:6" x14ac:dyDescent="0.25">
      <c r="A986" s="74" t="s">
        <v>1140</v>
      </c>
      <c r="B986" s="77" t="s">
        <v>580</v>
      </c>
      <c r="C986" s="78" t="s">
        <v>1128</v>
      </c>
      <c r="D986" s="78" t="s">
        <v>13</v>
      </c>
      <c r="E986" s="77" t="s">
        <v>131</v>
      </c>
      <c r="F986" s="79">
        <v>30640000</v>
      </c>
    </row>
    <row r="987" spans="1:6" x14ac:dyDescent="0.25">
      <c r="A987" s="74" t="s">
        <v>1145</v>
      </c>
      <c r="B987" s="77" t="s">
        <v>580</v>
      </c>
      <c r="C987" s="78" t="s">
        <v>1128</v>
      </c>
      <c r="D987" s="78" t="s">
        <v>28</v>
      </c>
      <c r="E987" s="77" t="s">
        <v>131</v>
      </c>
      <c r="F987" s="79">
        <v>23720000</v>
      </c>
    </row>
    <row r="988" spans="1:6" x14ac:dyDescent="0.25">
      <c r="A988" s="74" t="s">
        <v>3171</v>
      </c>
      <c r="B988" s="77" t="s">
        <v>580</v>
      </c>
      <c r="C988" s="78" t="s">
        <v>1128</v>
      </c>
      <c r="D988" s="78" t="s">
        <v>29</v>
      </c>
      <c r="E988" s="77" t="s">
        <v>131</v>
      </c>
      <c r="F988" s="79">
        <v>31080000</v>
      </c>
    </row>
    <row r="989" spans="1:6" x14ac:dyDescent="0.25">
      <c r="A989" s="74" t="s">
        <v>1157</v>
      </c>
      <c r="B989" s="77" t="s">
        <v>1155</v>
      </c>
      <c r="C989" s="78" t="s">
        <v>1156</v>
      </c>
      <c r="D989" s="78" t="s">
        <v>16</v>
      </c>
      <c r="E989" s="77" t="s">
        <v>96</v>
      </c>
      <c r="F989" s="79">
        <v>17250000</v>
      </c>
    </row>
    <row r="990" spans="1:6" x14ac:dyDescent="0.25">
      <c r="A990" s="74" t="s">
        <v>1158</v>
      </c>
      <c r="B990" s="77" t="s">
        <v>1155</v>
      </c>
      <c r="C990" s="78" t="s">
        <v>1156</v>
      </c>
      <c r="D990" s="78" t="s">
        <v>17</v>
      </c>
      <c r="E990" s="77" t="s">
        <v>96</v>
      </c>
      <c r="F990" s="79">
        <v>18850000</v>
      </c>
    </row>
    <row r="991" spans="1:6" x14ac:dyDescent="0.25">
      <c r="A991" s="74" t="s">
        <v>1159</v>
      </c>
      <c r="B991" s="77" t="s">
        <v>1155</v>
      </c>
      <c r="C991" s="78" t="s">
        <v>1156</v>
      </c>
      <c r="D991" s="78" t="s">
        <v>81</v>
      </c>
      <c r="E991" s="77" t="s">
        <v>96</v>
      </c>
      <c r="F991" s="79">
        <v>19640000</v>
      </c>
    </row>
    <row r="992" spans="1:6" x14ac:dyDescent="0.25">
      <c r="A992" s="74" t="s">
        <v>1161</v>
      </c>
      <c r="B992" s="77" t="s">
        <v>1155</v>
      </c>
      <c r="C992" s="78" t="s">
        <v>1156</v>
      </c>
      <c r="D992" s="78" t="s">
        <v>230</v>
      </c>
      <c r="E992" s="77" t="s">
        <v>96</v>
      </c>
      <c r="F992" s="79">
        <v>16490000</v>
      </c>
    </row>
    <row r="993" spans="1:6" x14ac:dyDescent="0.25">
      <c r="A993" s="74" t="s">
        <v>1162</v>
      </c>
      <c r="B993" s="77" t="s">
        <v>1155</v>
      </c>
      <c r="C993" s="78" t="s">
        <v>1156</v>
      </c>
      <c r="D993" s="78" t="s">
        <v>86</v>
      </c>
      <c r="E993" s="77" t="s">
        <v>96</v>
      </c>
      <c r="F993" s="79">
        <v>23860000</v>
      </c>
    </row>
    <row r="994" spans="1:6" x14ac:dyDescent="0.25">
      <c r="A994" s="74" t="s">
        <v>1163</v>
      </c>
      <c r="B994" s="77" t="s">
        <v>1155</v>
      </c>
      <c r="C994" s="78" t="s">
        <v>1156</v>
      </c>
      <c r="D994" s="78" t="s">
        <v>29</v>
      </c>
      <c r="E994" s="77" t="s">
        <v>96</v>
      </c>
      <c r="F994" s="79">
        <v>15410000</v>
      </c>
    </row>
    <row r="995" spans="1:6" x14ac:dyDescent="0.25">
      <c r="A995" s="74" t="s">
        <v>3172</v>
      </c>
      <c r="B995" s="77" t="s">
        <v>1155</v>
      </c>
      <c r="C995" s="78" t="s">
        <v>1156</v>
      </c>
      <c r="D995" s="78" t="s">
        <v>15</v>
      </c>
      <c r="E995" s="77" t="s">
        <v>148</v>
      </c>
      <c r="F995" s="79">
        <v>16800000</v>
      </c>
    </row>
    <row r="996" spans="1:6" x14ac:dyDescent="0.25">
      <c r="A996" s="74" t="s">
        <v>3173</v>
      </c>
      <c r="B996" s="77" t="s">
        <v>1155</v>
      </c>
      <c r="C996" s="78" t="s">
        <v>1156</v>
      </c>
      <c r="D996" s="78" t="s">
        <v>3174</v>
      </c>
      <c r="E996" s="77" t="s">
        <v>109</v>
      </c>
      <c r="F996" s="79">
        <v>4310000</v>
      </c>
    </row>
    <row r="997" spans="1:6" x14ac:dyDescent="0.25">
      <c r="A997" s="74" t="s">
        <v>1166</v>
      </c>
      <c r="B997" s="77" t="s">
        <v>1155</v>
      </c>
      <c r="C997" s="78" t="s">
        <v>1156</v>
      </c>
      <c r="D997" s="78" t="s">
        <v>15</v>
      </c>
      <c r="E997" s="77" t="s">
        <v>109</v>
      </c>
      <c r="F997" s="79">
        <v>22530000</v>
      </c>
    </row>
    <row r="998" spans="1:6" x14ac:dyDescent="0.25">
      <c r="A998" s="74" t="s">
        <v>220</v>
      </c>
      <c r="B998" s="77" t="s">
        <v>1155</v>
      </c>
      <c r="C998" s="78" t="s">
        <v>1156</v>
      </c>
      <c r="D998" s="78" t="s">
        <v>10</v>
      </c>
      <c r="E998" s="77" t="s">
        <v>153</v>
      </c>
      <c r="F998" s="79">
        <v>27710000</v>
      </c>
    </row>
    <row r="999" spans="1:6" x14ac:dyDescent="0.25">
      <c r="A999" s="74" t="s">
        <v>1171</v>
      </c>
      <c r="B999" s="77" t="s">
        <v>1155</v>
      </c>
      <c r="C999" s="78" t="s">
        <v>1156</v>
      </c>
      <c r="D999" s="78" t="s">
        <v>15</v>
      </c>
      <c r="E999" s="77" t="s">
        <v>153</v>
      </c>
      <c r="F999" s="79">
        <v>5860000</v>
      </c>
    </row>
    <row r="1000" spans="1:6" x14ac:dyDescent="0.25">
      <c r="A1000" s="74" t="s">
        <v>1184</v>
      </c>
      <c r="B1000" s="77" t="s">
        <v>1155</v>
      </c>
      <c r="C1000" s="78" t="s">
        <v>1156</v>
      </c>
      <c r="D1000" s="78" t="s">
        <v>15</v>
      </c>
      <c r="E1000" s="77" t="s">
        <v>153</v>
      </c>
      <c r="F1000" s="79">
        <v>26060000</v>
      </c>
    </row>
    <row r="1001" spans="1:6" x14ac:dyDescent="0.25">
      <c r="A1001" s="74" t="s">
        <v>3175</v>
      </c>
      <c r="B1001" s="77" t="s">
        <v>1155</v>
      </c>
      <c r="C1001" s="78" t="s">
        <v>1156</v>
      </c>
      <c r="D1001" s="78" t="s">
        <v>15</v>
      </c>
      <c r="E1001" s="77" t="s">
        <v>153</v>
      </c>
      <c r="F1001" s="79">
        <v>32200000</v>
      </c>
    </row>
    <row r="1002" spans="1:6" x14ac:dyDescent="0.25">
      <c r="A1002" s="74" t="s">
        <v>1168</v>
      </c>
      <c r="B1002" s="77" t="s">
        <v>1155</v>
      </c>
      <c r="C1002" s="78" t="s">
        <v>1156</v>
      </c>
      <c r="D1002" s="78" t="s">
        <v>15</v>
      </c>
      <c r="E1002" s="77" t="s">
        <v>153</v>
      </c>
      <c r="F1002" s="79">
        <v>27060000</v>
      </c>
    </row>
    <row r="1003" spans="1:6" x14ac:dyDescent="0.25">
      <c r="A1003" s="74" t="s">
        <v>3176</v>
      </c>
      <c r="B1003" s="77" t="s">
        <v>1155</v>
      </c>
      <c r="C1003" s="78" t="s">
        <v>1156</v>
      </c>
      <c r="D1003" s="78" t="s">
        <v>17</v>
      </c>
      <c r="E1003" s="77" t="s">
        <v>153</v>
      </c>
      <c r="F1003" s="79">
        <v>12540000</v>
      </c>
    </row>
    <row r="1004" spans="1:6" x14ac:dyDescent="0.25">
      <c r="A1004" s="74" t="s">
        <v>1169</v>
      </c>
      <c r="B1004" s="77" t="s">
        <v>1155</v>
      </c>
      <c r="C1004" s="78" t="s">
        <v>1156</v>
      </c>
      <c r="D1004" s="78" t="s">
        <v>752</v>
      </c>
      <c r="E1004" s="77" t="s">
        <v>153</v>
      </c>
      <c r="F1004" s="79">
        <v>34860000</v>
      </c>
    </row>
    <row r="1005" spans="1:6" x14ac:dyDescent="0.25">
      <c r="A1005" s="74" t="s">
        <v>1170</v>
      </c>
      <c r="B1005" s="77" t="s">
        <v>1155</v>
      </c>
      <c r="C1005" s="78" t="s">
        <v>1156</v>
      </c>
      <c r="D1005" s="78" t="s">
        <v>252</v>
      </c>
      <c r="E1005" s="77" t="s">
        <v>153</v>
      </c>
      <c r="F1005" s="79">
        <v>24000000</v>
      </c>
    </row>
    <row r="1006" spans="1:6" x14ac:dyDescent="0.25">
      <c r="A1006" s="74" t="s">
        <v>1177</v>
      </c>
      <c r="B1006" s="77" t="s">
        <v>1155</v>
      </c>
      <c r="C1006" s="78" t="s">
        <v>1156</v>
      </c>
      <c r="D1006" s="78" t="s">
        <v>16</v>
      </c>
      <c r="E1006" s="77" t="s">
        <v>116</v>
      </c>
      <c r="F1006" s="79">
        <v>20940000</v>
      </c>
    </row>
    <row r="1007" spans="1:6" x14ac:dyDescent="0.25">
      <c r="A1007" s="74" t="s">
        <v>1179</v>
      </c>
      <c r="B1007" s="77" t="s">
        <v>1155</v>
      </c>
      <c r="C1007" s="78" t="s">
        <v>1156</v>
      </c>
      <c r="D1007" s="78" t="s">
        <v>10</v>
      </c>
      <c r="E1007" s="77" t="s">
        <v>122</v>
      </c>
      <c r="F1007" s="79">
        <v>31220000</v>
      </c>
    </row>
    <row r="1008" spans="1:6" x14ac:dyDescent="0.25">
      <c r="A1008" s="74" t="s">
        <v>1183</v>
      </c>
      <c r="B1008" s="77" t="s">
        <v>1155</v>
      </c>
      <c r="C1008" s="78" t="s">
        <v>1156</v>
      </c>
      <c r="D1008" s="78" t="s">
        <v>15</v>
      </c>
      <c r="E1008" s="77" t="s">
        <v>122</v>
      </c>
      <c r="F1008" s="79">
        <v>21910000</v>
      </c>
    </row>
    <row r="1009" spans="1:6" x14ac:dyDescent="0.25">
      <c r="A1009" s="74" t="s">
        <v>1180</v>
      </c>
      <c r="B1009" s="77" t="s">
        <v>1155</v>
      </c>
      <c r="C1009" s="78" t="s">
        <v>1156</v>
      </c>
      <c r="D1009" s="78" t="s">
        <v>15</v>
      </c>
      <c r="E1009" s="77" t="s">
        <v>122</v>
      </c>
      <c r="F1009" s="79">
        <v>13380000</v>
      </c>
    </row>
    <row r="1010" spans="1:6" x14ac:dyDescent="0.25">
      <c r="A1010" s="74" t="s">
        <v>1181</v>
      </c>
      <c r="B1010" s="77" t="s">
        <v>1155</v>
      </c>
      <c r="C1010" s="78" t="s">
        <v>1156</v>
      </c>
      <c r="D1010" s="78" t="s">
        <v>15</v>
      </c>
      <c r="E1010" s="77" t="s">
        <v>122</v>
      </c>
      <c r="F1010" s="79">
        <v>21240000</v>
      </c>
    </row>
    <row r="1011" spans="1:6" x14ac:dyDescent="0.25">
      <c r="A1011" s="74" t="s">
        <v>3177</v>
      </c>
      <c r="B1011" s="77" t="s">
        <v>1155</v>
      </c>
      <c r="C1011" s="78" t="s">
        <v>1156</v>
      </c>
      <c r="D1011" s="78" t="s">
        <v>15</v>
      </c>
      <c r="E1011" s="77" t="s">
        <v>129</v>
      </c>
      <c r="F1011" s="79">
        <v>18520000</v>
      </c>
    </row>
    <row r="1012" spans="1:6" x14ac:dyDescent="0.25">
      <c r="A1012" s="74" t="s">
        <v>1164</v>
      </c>
      <c r="B1012" s="77" t="s">
        <v>1155</v>
      </c>
      <c r="C1012" s="78" t="s">
        <v>1156</v>
      </c>
      <c r="D1012" s="78" t="s">
        <v>15</v>
      </c>
      <c r="E1012" s="77" t="s">
        <v>129</v>
      </c>
      <c r="F1012" s="79">
        <v>11770000</v>
      </c>
    </row>
    <row r="1013" spans="1:6" x14ac:dyDescent="0.25">
      <c r="A1013" s="74" t="s">
        <v>3178</v>
      </c>
      <c r="B1013" s="77" t="s">
        <v>1155</v>
      </c>
      <c r="C1013" s="78" t="s">
        <v>1156</v>
      </c>
      <c r="D1013" s="78" t="s">
        <v>15</v>
      </c>
      <c r="E1013" s="77" t="s">
        <v>131</v>
      </c>
      <c r="F1013" s="79">
        <v>10240000</v>
      </c>
    </row>
    <row r="1014" spans="1:6" x14ac:dyDescent="0.25">
      <c r="A1014" s="74" t="s">
        <v>1173</v>
      </c>
      <c r="B1014" s="77" t="s">
        <v>1155</v>
      </c>
      <c r="C1014" s="78" t="s">
        <v>1156</v>
      </c>
      <c r="D1014" s="78" t="s">
        <v>15</v>
      </c>
      <c r="E1014" s="77" t="s">
        <v>131</v>
      </c>
      <c r="F1014" s="79">
        <v>33220000</v>
      </c>
    </row>
    <row r="1015" spans="1:6" x14ac:dyDescent="0.25">
      <c r="A1015" s="74" t="s">
        <v>1176</v>
      </c>
      <c r="B1015" s="77" t="s">
        <v>1155</v>
      </c>
      <c r="C1015" s="78" t="s">
        <v>1156</v>
      </c>
      <c r="D1015" s="78" t="s">
        <v>372</v>
      </c>
      <c r="E1015" s="77" t="s">
        <v>131</v>
      </c>
      <c r="F1015" s="79">
        <v>28740000</v>
      </c>
    </row>
    <row r="1016" spans="1:6" x14ac:dyDescent="0.25">
      <c r="A1016" s="74" t="s">
        <v>3179</v>
      </c>
      <c r="B1016" s="77" t="s">
        <v>1155</v>
      </c>
      <c r="C1016" s="78" t="s">
        <v>1187</v>
      </c>
      <c r="D1016" s="78" t="s">
        <v>10</v>
      </c>
      <c r="E1016" s="77" t="s">
        <v>96</v>
      </c>
      <c r="F1016" s="79">
        <v>1790000</v>
      </c>
    </row>
    <row r="1017" spans="1:6" x14ac:dyDescent="0.25">
      <c r="A1017" s="74" t="s">
        <v>3180</v>
      </c>
      <c r="B1017" s="77" t="s">
        <v>1155</v>
      </c>
      <c r="C1017" s="78" t="s">
        <v>1187</v>
      </c>
      <c r="D1017" s="78" t="s">
        <v>15</v>
      </c>
      <c r="E1017" s="77" t="s">
        <v>96</v>
      </c>
      <c r="F1017" s="79">
        <v>18830000</v>
      </c>
    </row>
    <row r="1018" spans="1:6" x14ac:dyDescent="0.25">
      <c r="A1018" s="74" t="s">
        <v>1165</v>
      </c>
      <c r="B1018" s="77" t="s">
        <v>1155</v>
      </c>
      <c r="C1018" s="78" t="s">
        <v>1187</v>
      </c>
      <c r="D1018" s="78" t="s">
        <v>15</v>
      </c>
      <c r="E1018" s="77" t="s">
        <v>96</v>
      </c>
      <c r="F1018" s="79">
        <v>20800000</v>
      </c>
    </row>
    <row r="1019" spans="1:6" x14ac:dyDescent="0.25">
      <c r="A1019" s="74" t="s">
        <v>1196</v>
      </c>
      <c r="B1019" s="77" t="s">
        <v>1155</v>
      </c>
      <c r="C1019" s="78" t="s">
        <v>1187</v>
      </c>
      <c r="D1019" s="78" t="s">
        <v>16</v>
      </c>
      <c r="E1019" s="77" t="s">
        <v>96</v>
      </c>
      <c r="F1019" s="79">
        <v>22130000</v>
      </c>
    </row>
    <row r="1020" spans="1:6" x14ac:dyDescent="0.25">
      <c r="A1020" s="74" t="s">
        <v>1189</v>
      </c>
      <c r="B1020" s="77" t="s">
        <v>1155</v>
      </c>
      <c r="C1020" s="78" t="s">
        <v>1187</v>
      </c>
      <c r="D1020" s="78" t="s">
        <v>17</v>
      </c>
      <c r="E1020" s="77" t="s">
        <v>96</v>
      </c>
      <c r="F1020" s="79">
        <v>27630000</v>
      </c>
    </row>
    <row r="1021" spans="1:6" x14ac:dyDescent="0.25">
      <c r="A1021" s="74" t="s">
        <v>2751</v>
      </c>
      <c r="B1021" s="77" t="s">
        <v>1155</v>
      </c>
      <c r="C1021" s="78" t="s">
        <v>1187</v>
      </c>
      <c r="D1021" s="78" t="s">
        <v>423</v>
      </c>
      <c r="E1021" s="77" t="s">
        <v>96</v>
      </c>
      <c r="F1021" s="79">
        <v>11740000</v>
      </c>
    </row>
    <row r="1022" spans="1:6" x14ac:dyDescent="0.25">
      <c r="A1022" s="74" t="s">
        <v>497</v>
      </c>
      <c r="B1022" s="77" t="s">
        <v>1155</v>
      </c>
      <c r="C1022" s="78" t="s">
        <v>1187</v>
      </c>
      <c r="D1022" s="78" t="s">
        <v>23</v>
      </c>
      <c r="E1022" s="77" t="s">
        <v>96</v>
      </c>
      <c r="F1022" s="79">
        <v>25180000</v>
      </c>
    </row>
    <row r="1023" spans="1:6" x14ac:dyDescent="0.25">
      <c r="A1023" s="74" t="s">
        <v>1192</v>
      </c>
      <c r="B1023" s="77" t="s">
        <v>1155</v>
      </c>
      <c r="C1023" s="78" t="s">
        <v>1187</v>
      </c>
      <c r="D1023" s="78" t="s">
        <v>196</v>
      </c>
      <c r="E1023" s="77" t="s">
        <v>96</v>
      </c>
      <c r="F1023" s="79">
        <v>15780000</v>
      </c>
    </row>
    <row r="1024" spans="1:6" x14ac:dyDescent="0.25">
      <c r="A1024" s="74" t="s">
        <v>1193</v>
      </c>
      <c r="B1024" s="77" t="s">
        <v>1155</v>
      </c>
      <c r="C1024" s="78" t="s">
        <v>1187</v>
      </c>
      <c r="D1024" s="78" t="s">
        <v>219</v>
      </c>
      <c r="E1024" s="77" t="s">
        <v>96</v>
      </c>
      <c r="F1024" s="79">
        <v>18120000</v>
      </c>
    </row>
    <row r="1025" spans="1:6" x14ac:dyDescent="0.25">
      <c r="A1025" s="74" t="s">
        <v>1497</v>
      </c>
      <c r="B1025" s="77" t="s">
        <v>1155</v>
      </c>
      <c r="C1025" s="78" t="s">
        <v>1187</v>
      </c>
      <c r="D1025" s="78" t="s">
        <v>252</v>
      </c>
      <c r="E1025" s="77" t="s">
        <v>96</v>
      </c>
      <c r="F1025" s="79">
        <v>18340000</v>
      </c>
    </row>
    <row r="1026" spans="1:6" x14ac:dyDescent="0.25">
      <c r="A1026" s="74" t="s">
        <v>1194</v>
      </c>
      <c r="B1026" s="77" t="s">
        <v>1155</v>
      </c>
      <c r="C1026" s="78" t="s">
        <v>1187</v>
      </c>
      <c r="D1026" s="78" t="s">
        <v>28</v>
      </c>
      <c r="E1026" s="77" t="s">
        <v>96</v>
      </c>
      <c r="F1026" s="79">
        <v>16260000</v>
      </c>
    </row>
    <row r="1027" spans="1:6" x14ac:dyDescent="0.25">
      <c r="A1027" s="74" t="s">
        <v>1186</v>
      </c>
      <c r="B1027" s="77" t="s">
        <v>1155</v>
      </c>
      <c r="C1027" s="78" t="s">
        <v>1187</v>
      </c>
      <c r="D1027" s="78" t="s">
        <v>10</v>
      </c>
      <c r="E1027" s="77" t="s">
        <v>213</v>
      </c>
      <c r="F1027" s="79">
        <v>7470000</v>
      </c>
    </row>
    <row r="1028" spans="1:6" x14ac:dyDescent="0.25">
      <c r="A1028" s="74" t="s">
        <v>1546</v>
      </c>
      <c r="B1028" s="77" t="s">
        <v>1155</v>
      </c>
      <c r="C1028" s="78" t="s">
        <v>1187</v>
      </c>
      <c r="D1028" s="78" t="s">
        <v>230</v>
      </c>
      <c r="E1028" s="77" t="s">
        <v>213</v>
      </c>
      <c r="F1028" s="79">
        <v>37200000</v>
      </c>
    </row>
    <row r="1029" spans="1:6" x14ac:dyDescent="0.25">
      <c r="A1029" s="74" t="s">
        <v>1197</v>
      </c>
      <c r="B1029" s="77" t="s">
        <v>1155</v>
      </c>
      <c r="C1029" s="78" t="s">
        <v>1187</v>
      </c>
      <c r="D1029" s="78" t="s">
        <v>1198</v>
      </c>
      <c r="E1029" s="77" t="s">
        <v>109</v>
      </c>
      <c r="F1029" s="79">
        <v>32550000</v>
      </c>
    </row>
    <row r="1030" spans="1:6" x14ac:dyDescent="0.25">
      <c r="A1030" s="74" t="s">
        <v>3067</v>
      </c>
      <c r="B1030" s="77" t="s">
        <v>1155</v>
      </c>
      <c r="C1030" s="78" t="s">
        <v>1187</v>
      </c>
      <c r="D1030" s="78" t="s">
        <v>13</v>
      </c>
      <c r="E1030" s="77" t="s">
        <v>109</v>
      </c>
      <c r="F1030" s="79">
        <v>23990000</v>
      </c>
    </row>
    <row r="1031" spans="1:6" x14ac:dyDescent="0.25">
      <c r="A1031" s="74" t="s">
        <v>1202</v>
      </c>
      <c r="B1031" s="77" t="s">
        <v>1155</v>
      </c>
      <c r="C1031" s="78" t="s">
        <v>1187</v>
      </c>
      <c r="D1031" s="78" t="s">
        <v>20</v>
      </c>
      <c r="E1031" s="77" t="s">
        <v>109</v>
      </c>
      <c r="F1031" s="79">
        <v>29330000</v>
      </c>
    </row>
    <row r="1032" spans="1:6" x14ac:dyDescent="0.25">
      <c r="A1032" s="74" t="s">
        <v>1203</v>
      </c>
      <c r="B1032" s="77" t="s">
        <v>1155</v>
      </c>
      <c r="C1032" s="78" t="s">
        <v>1187</v>
      </c>
      <c r="D1032" s="78" t="s">
        <v>489</v>
      </c>
      <c r="E1032" s="77" t="s">
        <v>109</v>
      </c>
      <c r="F1032" s="79">
        <v>34980000</v>
      </c>
    </row>
    <row r="1033" spans="1:6" x14ac:dyDescent="0.25">
      <c r="A1033" s="74" t="s">
        <v>1204</v>
      </c>
      <c r="B1033" s="77" t="s">
        <v>1155</v>
      </c>
      <c r="C1033" s="78" t="s">
        <v>1187</v>
      </c>
      <c r="D1033" s="78" t="s">
        <v>728</v>
      </c>
      <c r="E1033" s="77" t="s">
        <v>109</v>
      </c>
      <c r="F1033" s="79">
        <v>20710000</v>
      </c>
    </row>
    <row r="1034" spans="1:6" x14ac:dyDescent="0.25">
      <c r="A1034" s="74" t="s">
        <v>1199</v>
      </c>
      <c r="B1034" s="77" t="s">
        <v>1155</v>
      </c>
      <c r="C1034" s="78" t="s">
        <v>1187</v>
      </c>
      <c r="D1034" s="78" t="s">
        <v>15</v>
      </c>
      <c r="E1034" s="77" t="s">
        <v>221</v>
      </c>
      <c r="F1034" s="79">
        <v>35720000</v>
      </c>
    </row>
    <row r="1035" spans="1:6" x14ac:dyDescent="0.25">
      <c r="A1035" s="74" t="s">
        <v>3181</v>
      </c>
      <c r="B1035" s="77" t="s">
        <v>1155</v>
      </c>
      <c r="C1035" s="78" t="s">
        <v>1187</v>
      </c>
      <c r="D1035" s="78" t="s">
        <v>133</v>
      </c>
      <c r="E1035" s="77" t="s">
        <v>221</v>
      </c>
      <c r="F1035" s="79">
        <v>20820000</v>
      </c>
    </row>
    <row r="1036" spans="1:6" x14ac:dyDescent="0.25">
      <c r="A1036" s="74" t="s">
        <v>1195</v>
      </c>
      <c r="B1036" s="77" t="s">
        <v>1155</v>
      </c>
      <c r="C1036" s="78" t="s">
        <v>1187</v>
      </c>
      <c r="D1036" s="78" t="s">
        <v>20</v>
      </c>
      <c r="E1036" s="77" t="s">
        <v>221</v>
      </c>
      <c r="F1036" s="79">
        <v>22620000</v>
      </c>
    </row>
    <row r="1037" spans="1:6" x14ac:dyDescent="0.25">
      <c r="A1037" s="74" t="s">
        <v>1200</v>
      </c>
      <c r="B1037" s="77" t="s">
        <v>1155</v>
      </c>
      <c r="C1037" s="78" t="s">
        <v>1187</v>
      </c>
      <c r="D1037" s="78" t="s">
        <v>315</v>
      </c>
      <c r="E1037" s="77" t="s">
        <v>153</v>
      </c>
      <c r="F1037" s="79">
        <v>37040000</v>
      </c>
    </row>
    <row r="1038" spans="1:6" x14ac:dyDescent="0.25">
      <c r="A1038" s="74" t="s">
        <v>1201</v>
      </c>
      <c r="B1038" s="77" t="s">
        <v>1155</v>
      </c>
      <c r="C1038" s="78" t="s">
        <v>1187</v>
      </c>
      <c r="D1038" s="78" t="s">
        <v>19</v>
      </c>
      <c r="E1038" s="77" t="s">
        <v>153</v>
      </c>
      <c r="F1038" s="79">
        <v>27900000</v>
      </c>
    </row>
    <row r="1039" spans="1:6" x14ac:dyDescent="0.25">
      <c r="A1039" s="74" t="s">
        <v>1205</v>
      </c>
      <c r="B1039" s="77" t="s">
        <v>1155</v>
      </c>
      <c r="C1039" s="78" t="s">
        <v>1187</v>
      </c>
      <c r="D1039" s="78" t="s">
        <v>15</v>
      </c>
      <c r="E1039" s="77" t="s">
        <v>116</v>
      </c>
      <c r="F1039" s="79">
        <v>22000000</v>
      </c>
    </row>
    <row r="1040" spans="1:6" x14ac:dyDescent="0.25">
      <c r="A1040" s="74" t="s">
        <v>1206</v>
      </c>
      <c r="B1040" s="77" t="s">
        <v>1155</v>
      </c>
      <c r="C1040" s="78" t="s">
        <v>1187</v>
      </c>
      <c r="D1040" s="78" t="s">
        <v>15</v>
      </c>
      <c r="E1040" s="77" t="s">
        <v>116</v>
      </c>
      <c r="F1040" s="79">
        <v>11000000</v>
      </c>
    </row>
    <row r="1041" spans="1:6" x14ac:dyDescent="0.25">
      <c r="A1041" s="74" t="s">
        <v>1208</v>
      </c>
      <c r="B1041" s="77" t="s">
        <v>1155</v>
      </c>
      <c r="C1041" s="78" t="s">
        <v>1187</v>
      </c>
      <c r="D1041" s="78" t="s">
        <v>15</v>
      </c>
      <c r="E1041" s="77" t="s">
        <v>122</v>
      </c>
      <c r="F1041" s="79">
        <v>28640000</v>
      </c>
    </row>
    <row r="1042" spans="1:6" x14ac:dyDescent="0.25">
      <c r="A1042" s="74" t="s">
        <v>1210</v>
      </c>
      <c r="B1042" s="77" t="s">
        <v>1155</v>
      </c>
      <c r="C1042" s="78" t="s">
        <v>1187</v>
      </c>
      <c r="D1042" s="78" t="s">
        <v>162</v>
      </c>
      <c r="E1042" s="77" t="s">
        <v>122</v>
      </c>
      <c r="F1042" s="79">
        <v>14620000</v>
      </c>
    </row>
    <row r="1043" spans="1:6" x14ac:dyDescent="0.25">
      <c r="A1043" s="74" t="s">
        <v>1212</v>
      </c>
      <c r="B1043" s="77" t="s">
        <v>1155</v>
      </c>
      <c r="C1043" s="78" t="s">
        <v>1187</v>
      </c>
      <c r="D1043" s="78" t="s">
        <v>15</v>
      </c>
      <c r="E1043" s="77" t="s">
        <v>129</v>
      </c>
      <c r="F1043" s="79">
        <v>26200000</v>
      </c>
    </row>
    <row r="1044" spans="1:6" x14ac:dyDescent="0.25">
      <c r="A1044" s="74" t="s">
        <v>1213</v>
      </c>
      <c r="B1044" s="77" t="s">
        <v>1155</v>
      </c>
      <c r="C1044" s="78" t="s">
        <v>1187</v>
      </c>
      <c r="D1044" s="78" t="s">
        <v>17</v>
      </c>
      <c r="E1044" s="77" t="s">
        <v>129</v>
      </c>
      <c r="F1044" s="79">
        <v>22390000</v>
      </c>
    </row>
    <row r="1045" spans="1:6" x14ac:dyDescent="0.25">
      <c r="A1045" s="74" t="s">
        <v>1214</v>
      </c>
      <c r="B1045" s="77" t="s">
        <v>1155</v>
      </c>
      <c r="C1045" s="78" t="s">
        <v>1187</v>
      </c>
      <c r="D1045" s="78" t="s">
        <v>17</v>
      </c>
      <c r="E1045" s="77" t="s">
        <v>131</v>
      </c>
      <c r="F1045" s="79">
        <v>30660000</v>
      </c>
    </row>
    <row r="1046" spans="1:6" x14ac:dyDescent="0.25">
      <c r="A1046" s="74" t="s">
        <v>1215</v>
      </c>
      <c r="B1046" s="77" t="s">
        <v>1155</v>
      </c>
      <c r="C1046" s="78" t="s">
        <v>1216</v>
      </c>
      <c r="D1046" s="78" t="s">
        <v>10</v>
      </c>
      <c r="E1046" s="77" t="s">
        <v>96</v>
      </c>
      <c r="F1046" s="79">
        <v>18990000</v>
      </c>
    </row>
    <row r="1047" spans="1:6" x14ac:dyDescent="0.25">
      <c r="A1047" s="74" t="s">
        <v>1219</v>
      </c>
      <c r="B1047" s="77" t="s">
        <v>1155</v>
      </c>
      <c r="C1047" s="78" t="s">
        <v>1216</v>
      </c>
      <c r="D1047" s="78" t="s">
        <v>13</v>
      </c>
      <c r="E1047" s="77" t="s">
        <v>96</v>
      </c>
      <c r="F1047" s="79">
        <v>19520000</v>
      </c>
    </row>
    <row r="1048" spans="1:6" x14ac:dyDescent="0.25">
      <c r="A1048" s="74" t="s">
        <v>3182</v>
      </c>
      <c r="B1048" s="77" t="s">
        <v>1155</v>
      </c>
      <c r="C1048" s="78" t="s">
        <v>1216</v>
      </c>
      <c r="D1048" s="78" t="s">
        <v>15</v>
      </c>
      <c r="E1048" s="77" t="s">
        <v>96</v>
      </c>
      <c r="F1048" s="79">
        <v>8050000</v>
      </c>
    </row>
    <row r="1049" spans="1:6" x14ac:dyDescent="0.25">
      <c r="A1049" s="74" t="s">
        <v>1224</v>
      </c>
      <c r="B1049" s="77" t="s">
        <v>1155</v>
      </c>
      <c r="C1049" s="78" t="s">
        <v>1216</v>
      </c>
      <c r="D1049" s="78" t="s">
        <v>15</v>
      </c>
      <c r="E1049" s="77" t="s">
        <v>96</v>
      </c>
      <c r="F1049" s="79">
        <v>14550000</v>
      </c>
    </row>
    <row r="1050" spans="1:6" x14ac:dyDescent="0.25">
      <c r="A1050" s="74" t="s">
        <v>1220</v>
      </c>
      <c r="B1050" s="77" t="s">
        <v>1155</v>
      </c>
      <c r="C1050" s="78" t="s">
        <v>1216</v>
      </c>
      <c r="D1050" s="78" t="s">
        <v>15</v>
      </c>
      <c r="E1050" s="77" t="s">
        <v>96</v>
      </c>
      <c r="F1050" s="79">
        <v>19080000</v>
      </c>
    </row>
    <row r="1051" spans="1:6" x14ac:dyDescent="0.25">
      <c r="A1051" s="74" t="s">
        <v>2806</v>
      </c>
      <c r="B1051" s="77" t="s">
        <v>1155</v>
      </c>
      <c r="C1051" s="78" t="s">
        <v>1216</v>
      </c>
      <c r="D1051" s="78" t="s">
        <v>15</v>
      </c>
      <c r="E1051" s="77" t="s">
        <v>96</v>
      </c>
      <c r="F1051" s="79">
        <v>14470000</v>
      </c>
    </row>
    <row r="1052" spans="1:6" x14ac:dyDescent="0.25">
      <c r="A1052" s="74" t="s">
        <v>1526</v>
      </c>
      <c r="B1052" s="77" t="s">
        <v>1155</v>
      </c>
      <c r="C1052" s="78" t="s">
        <v>1216</v>
      </c>
      <c r="D1052" s="78" t="s">
        <v>15</v>
      </c>
      <c r="E1052" s="77" t="s">
        <v>96</v>
      </c>
      <c r="F1052" s="79">
        <v>30090000</v>
      </c>
    </row>
    <row r="1053" spans="1:6" x14ac:dyDescent="0.25">
      <c r="A1053" s="74" t="s">
        <v>3183</v>
      </c>
      <c r="B1053" s="77" t="s">
        <v>1155</v>
      </c>
      <c r="C1053" s="78" t="s">
        <v>1216</v>
      </c>
      <c r="D1053" s="78" t="s">
        <v>15</v>
      </c>
      <c r="E1053" s="77" t="s">
        <v>96</v>
      </c>
      <c r="F1053" s="79">
        <v>15390000</v>
      </c>
    </row>
    <row r="1054" spans="1:6" x14ac:dyDescent="0.25">
      <c r="A1054" s="74" t="s">
        <v>1221</v>
      </c>
      <c r="B1054" s="77" t="s">
        <v>1155</v>
      </c>
      <c r="C1054" s="78" t="s">
        <v>1216</v>
      </c>
      <c r="D1054" s="78" t="s">
        <v>15</v>
      </c>
      <c r="E1054" s="77" t="s">
        <v>96</v>
      </c>
      <c r="F1054" s="79">
        <v>22870000</v>
      </c>
    </row>
    <row r="1055" spans="1:6" x14ac:dyDescent="0.25">
      <c r="A1055" s="74" t="s">
        <v>1222</v>
      </c>
      <c r="B1055" s="77" t="s">
        <v>1155</v>
      </c>
      <c r="C1055" s="78" t="s">
        <v>1216</v>
      </c>
      <c r="D1055" s="78" t="s">
        <v>17</v>
      </c>
      <c r="E1055" s="77" t="s">
        <v>96</v>
      </c>
      <c r="F1055" s="79">
        <v>19590000</v>
      </c>
    </row>
    <row r="1056" spans="1:6" x14ac:dyDescent="0.25">
      <c r="A1056" s="74" t="s">
        <v>1223</v>
      </c>
      <c r="B1056" s="77" t="s">
        <v>1155</v>
      </c>
      <c r="C1056" s="78" t="s">
        <v>1216</v>
      </c>
      <c r="D1056" s="78" t="s">
        <v>21</v>
      </c>
      <c r="E1056" s="77" t="s">
        <v>96</v>
      </c>
      <c r="F1056" s="79">
        <v>17740000</v>
      </c>
    </row>
    <row r="1057" spans="1:6" x14ac:dyDescent="0.25">
      <c r="A1057" s="74" t="s">
        <v>1241</v>
      </c>
      <c r="B1057" s="77" t="s">
        <v>1155</v>
      </c>
      <c r="C1057" s="78" t="s">
        <v>1216</v>
      </c>
      <c r="D1057" s="78" t="s">
        <v>15</v>
      </c>
      <c r="E1057" s="77" t="s">
        <v>148</v>
      </c>
      <c r="F1057" s="79">
        <v>24060000</v>
      </c>
    </row>
    <row r="1058" spans="1:6" x14ac:dyDescent="0.25">
      <c r="A1058" s="74" t="s">
        <v>3184</v>
      </c>
      <c r="B1058" s="77" t="s">
        <v>1155</v>
      </c>
      <c r="C1058" s="78" t="s">
        <v>1216</v>
      </c>
      <c r="D1058" s="78" t="s">
        <v>423</v>
      </c>
      <c r="E1058" s="77" t="s">
        <v>148</v>
      </c>
      <c r="F1058" s="79">
        <v>9500000</v>
      </c>
    </row>
    <row r="1059" spans="1:6" x14ac:dyDescent="0.25">
      <c r="A1059" s="74" t="s">
        <v>1225</v>
      </c>
      <c r="B1059" s="77" t="s">
        <v>1155</v>
      </c>
      <c r="C1059" s="78" t="s">
        <v>1216</v>
      </c>
      <c r="D1059" s="78" t="s">
        <v>13</v>
      </c>
      <c r="E1059" s="77" t="s">
        <v>109</v>
      </c>
      <c r="F1059" s="79">
        <v>21630000</v>
      </c>
    </row>
    <row r="1060" spans="1:6" x14ac:dyDescent="0.25">
      <c r="A1060" s="74" t="s">
        <v>3185</v>
      </c>
      <c r="B1060" s="77" t="s">
        <v>1155</v>
      </c>
      <c r="C1060" s="78" t="s">
        <v>1216</v>
      </c>
      <c r="D1060" s="78" t="s">
        <v>15</v>
      </c>
      <c r="E1060" s="77" t="s">
        <v>109</v>
      </c>
      <c r="F1060" s="79">
        <v>27610000</v>
      </c>
    </row>
    <row r="1061" spans="1:6" x14ac:dyDescent="0.25">
      <c r="A1061" s="74" t="s">
        <v>1227</v>
      </c>
      <c r="B1061" s="77" t="s">
        <v>1155</v>
      </c>
      <c r="C1061" s="78" t="s">
        <v>1216</v>
      </c>
      <c r="D1061" s="78" t="s">
        <v>17</v>
      </c>
      <c r="E1061" s="77" t="s">
        <v>109</v>
      </c>
      <c r="F1061" s="79">
        <v>27340000</v>
      </c>
    </row>
    <row r="1062" spans="1:6" x14ac:dyDescent="0.25">
      <c r="A1062" s="74" t="s">
        <v>1229</v>
      </c>
      <c r="B1062" s="77" t="s">
        <v>1155</v>
      </c>
      <c r="C1062" s="78" t="s">
        <v>1216</v>
      </c>
      <c r="D1062" s="78" t="s">
        <v>83</v>
      </c>
      <c r="E1062" s="77" t="s">
        <v>109</v>
      </c>
      <c r="F1062" s="79">
        <v>23830000</v>
      </c>
    </row>
    <row r="1063" spans="1:6" x14ac:dyDescent="0.25">
      <c r="A1063" s="74" t="s">
        <v>1226</v>
      </c>
      <c r="B1063" s="77" t="s">
        <v>1155</v>
      </c>
      <c r="C1063" s="78" t="s">
        <v>1216</v>
      </c>
      <c r="D1063" s="78" t="s">
        <v>15</v>
      </c>
      <c r="E1063" s="77" t="s">
        <v>221</v>
      </c>
      <c r="F1063" s="79">
        <v>28760000</v>
      </c>
    </row>
    <row r="1064" spans="1:6" x14ac:dyDescent="0.25">
      <c r="A1064" s="74" t="s">
        <v>1228</v>
      </c>
      <c r="B1064" s="77" t="s">
        <v>1155</v>
      </c>
      <c r="C1064" s="78" t="s">
        <v>1216</v>
      </c>
      <c r="D1064" s="78" t="s">
        <v>483</v>
      </c>
      <c r="E1064" s="77" t="s">
        <v>221</v>
      </c>
      <c r="F1064" s="79">
        <v>6230000</v>
      </c>
    </row>
    <row r="1065" spans="1:6" x14ac:dyDescent="0.25">
      <c r="A1065" s="74" t="s">
        <v>1231</v>
      </c>
      <c r="B1065" s="77" t="s">
        <v>1155</v>
      </c>
      <c r="C1065" s="78" t="s">
        <v>1216</v>
      </c>
      <c r="D1065" s="78" t="s">
        <v>29</v>
      </c>
      <c r="E1065" s="77" t="s">
        <v>153</v>
      </c>
      <c r="F1065" s="79">
        <v>29650000</v>
      </c>
    </row>
    <row r="1066" spans="1:6" x14ac:dyDescent="0.25">
      <c r="A1066" s="74" t="s">
        <v>1233</v>
      </c>
      <c r="B1066" s="77" t="s">
        <v>1155</v>
      </c>
      <c r="C1066" s="78" t="s">
        <v>1216</v>
      </c>
      <c r="D1066" s="78" t="s">
        <v>15</v>
      </c>
      <c r="E1066" s="77" t="s">
        <v>116</v>
      </c>
      <c r="F1066" s="79">
        <v>11470000</v>
      </c>
    </row>
    <row r="1067" spans="1:6" x14ac:dyDescent="0.25">
      <c r="A1067" s="74" t="s">
        <v>3186</v>
      </c>
      <c r="B1067" s="77" t="s">
        <v>1155</v>
      </c>
      <c r="C1067" s="78" t="s">
        <v>1216</v>
      </c>
      <c r="D1067" s="78" t="s">
        <v>15</v>
      </c>
      <c r="E1067" s="77" t="s">
        <v>116</v>
      </c>
      <c r="F1067" s="79">
        <v>8760000</v>
      </c>
    </row>
    <row r="1068" spans="1:6" x14ac:dyDescent="0.25">
      <c r="A1068" s="74" t="s">
        <v>1236</v>
      </c>
      <c r="B1068" s="77" t="s">
        <v>1155</v>
      </c>
      <c r="C1068" s="78" t="s">
        <v>1216</v>
      </c>
      <c r="D1068" s="78" t="s">
        <v>164</v>
      </c>
      <c r="E1068" s="77" t="s">
        <v>122</v>
      </c>
      <c r="F1068" s="79">
        <v>30880000</v>
      </c>
    </row>
    <row r="1069" spans="1:6" x14ac:dyDescent="0.25">
      <c r="A1069" s="74" t="s">
        <v>1237</v>
      </c>
      <c r="B1069" s="77" t="s">
        <v>1155</v>
      </c>
      <c r="C1069" s="78" t="s">
        <v>1216</v>
      </c>
      <c r="D1069" s="78" t="s">
        <v>15</v>
      </c>
      <c r="E1069" s="77" t="s">
        <v>122</v>
      </c>
      <c r="F1069" s="79">
        <v>30190000</v>
      </c>
    </row>
    <row r="1070" spans="1:6" x14ac:dyDescent="0.25">
      <c r="A1070" s="74" t="s">
        <v>1539</v>
      </c>
      <c r="B1070" s="77" t="s">
        <v>1155</v>
      </c>
      <c r="C1070" s="78" t="s">
        <v>1216</v>
      </c>
      <c r="D1070" s="78" t="s">
        <v>15</v>
      </c>
      <c r="E1070" s="77" t="s">
        <v>122</v>
      </c>
      <c r="F1070" s="79">
        <v>23250000</v>
      </c>
    </row>
    <row r="1071" spans="1:6" x14ac:dyDescent="0.25">
      <c r="A1071" s="74" t="s">
        <v>1238</v>
      </c>
      <c r="B1071" s="77" t="s">
        <v>1155</v>
      </c>
      <c r="C1071" s="78" t="s">
        <v>1216</v>
      </c>
      <c r="D1071" s="78" t="s">
        <v>1239</v>
      </c>
      <c r="E1071" s="77" t="s">
        <v>122</v>
      </c>
      <c r="F1071" s="79">
        <v>17680000</v>
      </c>
    </row>
    <row r="1072" spans="1:6" x14ac:dyDescent="0.25">
      <c r="A1072" s="74" t="s">
        <v>3187</v>
      </c>
      <c r="B1072" s="77" t="s">
        <v>1155</v>
      </c>
      <c r="C1072" s="78" t="s">
        <v>1216</v>
      </c>
      <c r="D1072" s="78" t="s">
        <v>15</v>
      </c>
      <c r="E1072" s="77" t="s">
        <v>129</v>
      </c>
      <c r="F1072" s="79">
        <v>16850000</v>
      </c>
    </row>
    <row r="1073" spans="1:6" x14ac:dyDescent="0.25">
      <c r="A1073" s="74" t="s">
        <v>1240</v>
      </c>
      <c r="B1073" s="77" t="s">
        <v>1155</v>
      </c>
      <c r="C1073" s="78" t="s">
        <v>1216</v>
      </c>
      <c r="D1073" s="78" t="s">
        <v>24</v>
      </c>
      <c r="E1073" s="77" t="s">
        <v>129</v>
      </c>
      <c r="F1073" s="79">
        <v>17260000</v>
      </c>
    </row>
    <row r="1074" spans="1:6" x14ac:dyDescent="0.25">
      <c r="A1074" s="74" t="s">
        <v>1234</v>
      </c>
      <c r="B1074" s="77" t="s">
        <v>1155</v>
      </c>
      <c r="C1074" s="78" t="s">
        <v>1216</v>
      </c>
      <c r="D1074" s="78" t="s">
        <v>10</v>
      </c>
      <c r="E1074" s="77" t="s">
        <v>131</v>
      </c>
      <c r="F1074" s="79">
        <v>20230000</v>
      </c>
    </row>
    <row r="1075" spans="1:6" x14ac:dyDescent="0.25">
      <c r="A1075" s="74" t="s">
        <v>3188</v>
      </c>
      <c r="B1075" s="77" t="s">
        <v>1155</v>
      </c>
      <c r="C1075" s="78" t="s">
        <v>1216</v>
      </c>
      <c r="D1075" s="78" t="s">
        <v>15</v>
      </c>
      <c r="E1075" s="77" t="s">
        <v>131</v>
      </c>
      <c r="F1075" s="79">
        <v>19580000</v>
      </c>
    </row>
    <row r="1076" spans="1:6" x14ac:dyDescent="0.25">
      <c r="A1076" s="74" t="s">
        <v>2772</v>
      </c>
      <c r="B1076" s="77" t="s">
        <v>1155</v>
      </c>
      <c r="C1076" s="78" t="s">
        <v>1216</v>
      </c>
      <c r="D1076" s="78" t="s">
        <v>17</v>
      </c>
      <c r="E1076" s="77" t="s">
        <v>131</v>
      </c>
      <c r="F1076" s="79">
        <v>31350000</v>
      </c>
    </row>
    <row r="1077" spans="1:6" x14ac:dyDescent="0.25">
      <c r="A1077" s="74" t="s">
        <v>1242</v>
      </c>
      <c r="B1077" s="77" t="s">
        <v>1155</v>
      </c>
      <c r="C1077" s="78" t="s">
        <v>1243</v>
      </c>
      <c r="D1077" s="78" t="s">
        <v>10</v>
      </c>
      <c r="E1077" s="77" t="s">
        <v>96</v>
      </c>
      <c r="F1077" s="79">
        <v>15130000</v>
      </c>
    </row>
    <row r="1078" spans="1:6" x14ac:dyDescent="0.25">
      <c r="A1078" s="74" t="s">
        <v>200</v>
      </c>
      <c r="B1078" s="77" t="s">
        <v>1155</v>
      </c>
      <c r="C1078" s="78" t="s">
        <v>1243</v>
      </c>
      <c r="D1078" s="78" t="s">
        <v>10</v>
      </c>
      <c r="E1078" s="77" t="s">
        <v>96</v>
      </c>
      <c r="F1078" s="79">
        <v>15080000</v>
      </c>
    </row>
    <row r="1079" spans="1:6" x14ac:dyDescent="0.25">
      <c r="A1079" s="74" t="s">
        <v>1251</v>
      </c>
      <c r="B1079" s="77" t="s">
        <v>1155</v>
      </c>
      <c r="C1079" s="78" t="s">
        <v>1243</v>
      </c>
      <c r="D1079" s="78" t="s">
        <v>15</v>
      </c>
      <c r="E1079" s="77" t="s">
        <v>96</v>
      </c>
      <c r="F1079" s="79">
        <v>28880000</v>
      </c>
    </row>
    <row r="1080" spans="1:6" x14ac:dyDescent="0.25">
      <c r="A1080" s="74" t="s">
        <v>1244</v>
      </c>
      <c r="B1080" s="77" t="s">
        <v>1155</v>
      </c>
      <c r="C1080" s="78" t="s">
        <v>1243</v>
      </c>
      <c r="D1080" s="78" t="s">
        <v>15</v>
      </c>
      <c r="E1080" s="77" t="s">
        <v>96</v>
      </c>
      <c r="F1080" s="79">
        <v>25590000</v>
      </c>
    </row>
    <row r="1081" spans="1:6" x14ac:dyDescent="0.25">
      <c r="A1081" s="74" t="s">
        <v>1245</v>
      </c>
      <c r="B1081" s="77" t="s">
        <v>1155</v>
      </c>
      <c r="C1081" s="78" t="s">
        <v>1243</v>
      </c>
      <c r="D1081" s="78" t="s">
        <v>15</v>
      </c>
      <c r="E1081" s="77" t="s">
        <v>96</v>
      </c>
      <c r="F1081" s="79">
        <v>16050000</v>
      </c>
    </row>
    <row r="1082" spans="1:6" x14ac:dyDescent="0.25">
      <c r="A1082" s="74" t="s">
        <v>1246</v>
      </c>
      <c r="B1082" s="77" t="s">
        <v>1155</v>
      </c>
      <c r="C1082" s="78" t="s">
        <v>1243</v>
      </c>
      <c r="D1082" s="78" t="s">
        <v>15</v>
      </c>
      <c r="E1082" s="77" t="s">
        <v>96</v>
      </c>
      <c r="F1082" s="79">
        <v>9150000</v>
      </c>
    </row>
    <row r="1083" spans="1:6" x14ac:dyDescent="0.25">
      <c r="A1083" s="74" t="s">
        <v>1247</v>
      </c>
      <c r="B1083" s="77" t="s">
        <v>1155</v>
      </c>
      <c r="C1083" s="78" t="s">
        <v>1243</v>
      </c>
      <c r="D1083" s="78" t="s">
        <v>17</v>
      </c>
      <c r="E1083" s="77" t="s">
        <v>96</v>
      </c>
      <c r="F1083" s="79">
        <v>16650000</v>
      </c>
    </row>
    <row r="1084" spans="1:6" x14ac:dyDescent="0.25">
      <c r="A1084" s="74" t="s">
        <v>1249</v>
      </c>
      <c r="B1084" s="77" t="s">
        <v>1155</v>
      </c>
      <c r="C1084" s="78" t="s">
        <v>1243</v>
      </c>
      <c r="D1084" s="78" t="s">
        <v>133</v>
      </c>
      <c r="E1084" s="77" t="s">
        <v>96</v>
      </c>
      <c r="F1084" s="79">
        <v>13740000</v>
      </c>
    </row>
    <row r="1085" spans="1:6" x14ac:dyDescent="0.25">
      <c r="A1085" s="74" t="s">
        <v>1325</v>
      </c>
      <c r="B1085" s="77" t="s">
        <v>1155</v>
      </c>
      <c r="C1085" s="78" t="s">
        <v>1243</v>
      </c>
      <c r="D1085" s="78" t="s">
        <v>19</v>
      </c>
      <c r="E1085" s="77" t="s">
        <v>96</v>
      </c>
      <c r="F1085" s="79">
        <v>13880000</v>
      </c>
    </row>
    <row r="1086" spans="1:6" x14ac:dyDescent="0.25">
      <c r="A1086" s="74" t="s">
        <v>1250</v>
      </c>
      <c r="B1086" s="77" t="s">
        <v>1155</v>
      </c>
      <c r="C1086" s="78" t="s">
        <v>1243</v>
      </c>
      <c r="D1086" s="78" t="s">
        <v>951</v>
      </c>
      <c r="E1086" s="77" t="s">
        <v>96</v>
      </c>
      <c r="F1086" s="79">
        <v>25250000</v>
      </c>
    </row>
    <row r="1087" spans="1:6" x14ac:dyDescent="0.25">
      <c r="A1087" s="74" t="s">
        <v>2451</v>
      </c>
      <c r="B1087" s="77" t="s">
        <v>1155</v>
      </c>
      <c r="C1087" s="78" t="s">
        <v>1243</v>
      </c>
      <c r="D1087" s="78" t="s">
        <v>128</v>
      </c>
      <c r="E1087" s="77" t="s">
        <v>96</v>
      </c>
      <c r="F1087" s="79">
        <v>8120000</v>
      </c>
    </row>
    <row r="1088" spans="1:6" x14ac:dyDescent="0.25">
      <c r="A1088" s="74" t="s">
        <v>3189</v>
      </c>
      <c r="B1088" s="77" t="s">
        <v>1155</v>
      </c>
      <c r="C1088" s="78" t="s">
        <v>1243</v>
      </c>
      <c r="D1088" s="78" t="s">
        <v>10</v>
      </c>
      <c r="E1088" s="77" t="s">
        <v>148</v>
      </c>
      <c r="F1088" s="79">
        <v>13080000</v>
      </c>
    </row>
    <row r="1089" spans="1:6" x14ac:dyDescent="0.25">
      <c r="A1089" s="74" t="s">
        <v>3190</v>
      </c>
      <c r="B1089" s="77" t="s">
        <v>1155</v>
      </c>
      <c r="C1089" s="78" t="s">
        <v>1243</v>
      </c>
      <c r="D1089" s="78" t="s">
        <v>15</v>
      </c>
      <c r="E1089" s="77" t="s">
        <v>109</v>
      </c>
      <c r="F1089" s="79">
        <v>10980000</v>
      </c>
    </row>
    <row r="1090" spans="1:6" x14ac:dyDescent="0.25">
      <c r="A1090" s="74" t="s">
        <v>1589</v>
      </c>
      <c r="B1090" s="77" t="s">
        <v>1155</v>
      </c>
      <c r="C1090" s="78" t="s">
        <v>1243</v>
      </c>
      <c r="D1090" s="78" t="s">
        <v>16</v>
      </c>
      <c r="E1090" s="77" t="s">
        <v>109</v>
      </c>
      <c r="F1090" s="79">
        <v>31650000</v>
      </c>
    </row>
    <row r="1091" spans="1:6" x14ac:dyDescent="0.25">
      <c r="A1091" s="74" t="s">
        <v>1253</v>
      </c>
      <c r="B1091" s="77" t="s">
        <v>1155</v>
      </c>
      <c r="C1091" s="78" t="s">
        <v>1243</v>
      </c>
      <c r="D1091" s="78" t="s">
        <v>99</v>
      </c>
      <c r="E1091" s="77" t="s">
        <v>109</v>
      </c>
      <c r="F1091" s="79">
        <v>38320000</v>
      </c>
    </row>
    <row r="1092" spans="1:6" x14ac:dyDescent="0.25">
      <c r="A1092" s="74" t="s">
        <v>1266</v>
      </c>
      <c r="B1092" s="77" t="s">
        <v>1155</v>
      </c>
      <c r="C1092" s="78" t="s">
        <v>1243</v>
      </c>
      <c r="D1092" s="78" t="s">
        <v>133</v>
      </c>
      <c r="E1092" s="77" t="s">
        <v>109</v>
      </c>
      <c r="F1092" s="79">
        <v>33430000</v>
      </c>
    </row>
    <row r="1093" spans="1:6" x14ac:dyDescent="0.25">
      <c r="A1093" s="74" t="s">
        <v>459</v>
      </c>
      <c r="B1093" s="77" t="s">
        <v>1155</v>
      </c>
      <c r="C1093" s="78" t="s">
        <v>1243</v>
      </c>
      <c r="D1093" s="78" t="s">
        <v>23</v>
      </c>
      <c r="E1093" s="77" t="s">
        <v>109</v>
      </c>
      <c r="F1093" s="79">
        <v>24560000</v>
      </c>
    </row>
    <row r="1094" spans="1:6" x14ac:dyDescent="0.25">
      <c r="A1094" s="74" t="s">
        <v>1255</v>
      </c>
      <c r="B1094" s="77" t="s">
        <v>1155</v>
      </c>
      <c r="C1094" s="78" t="s">
        <v>1243</v>
      </c>
      <c r="D1094" s="78" t="s">
        <v>13</v>
      </c>
      <c r="E1094" s="77" t="s">
        <v>153</v>
      </c>
      <c r="F1094" s="79">
        <v>30140000</v>
      </c>
    </row>
    <row r="1095" spans="1:6" x14ac:dyDescent="0.25">
      <c r="A1095" s="74" t="s">
        <v>1254</v>
      </c>
      <c r="B1095" s="77" t="s">
        <v>1155</v>
      </c>
      <c r="C1095" s="78" t="s">
        <v>1243</v>
      </c>
      <c r="D1095" s="78" t="s">
        <v>15</v>
      </c>
      <c r="E1095" s="77" t="s">
        <v>153</v>
      </c>
      <c r="F1095" s="79">
        <v>36500000</v>
      </c>
    </row>
    <row r="1096" spans="1:6" x14ac:dyDescent="0.25">
      <c r="A1096" s="74" t="s">
        <v>1257</v>
      </c>
      <c r="B1096" s="77" t="s">
        <v>1155</v>
      </c>
      <c r="C1096" s="78" t="s">
        <v>1243</v>
      </c>
      <c r="D1096" s="78" t="s">
        <v>114</v>
      </c>
      <c r="E1096" s="77" t="s">
        <v>153</v>
      </c>
      <c r="F1096" s="79">
        <v>31670000</v>
      </c>
    </row>
    <row r="1097" spans="1:6" x14ac:dyDescent="0.25">
      <c r="A1097" s="74" t="s">
        <v>3191</v>
      </c>
      <c r="B1097" s="77" t="s">
        <v>1155</v>
      </c>
      <c r="C1097" s="78" t="s">
        <v>1243</v>
      </c>
      <c r="D1097" s="78" t="s">
        <v>15</v>
      </c>
      <c r="E1097" s="77" t="s">
        <v>116</v>
      </c>
      <c r="F1097" s="79">
        <v>10490000</v>
      </c>
    </row>
    <row r="1098" spans="1:6" x14ac:dyDescent="0.25">
      <c r="A1098" s="74" t="s">
        <v>3192</v>
      </c>
      <c r="B1098" s="77" t="s">
        <v>1155</v>
      </c>
      <c r="C1098" s="78" t="s">
        <v>1243</v>
      </c>
      <c r="D1098" s="78" t="s">
        <v>15</v>
      </c>
      <c r="E1098" s="77" t="s">
        <v>116</v>
      </c>
      <c r="F1098" s="79">
        <v>12440000</v>
      </c>
    </row>
    <row r="1099" spans="1:6" x14ac:dyDescent="0.25">
      <c r="A1099" s="74" t="s">
        <v>1258</v>
      </c>
      <c r="B1099" s="77" t="s">
        <v>1155</v>
      </c>
      <c r="C1099" s="78" t="s">
        <v>1243</v>
      </c>
      <c r="D1099" s="78" t="s">
        <v>81</v>
      </c>
      <c r="E1099" s="77" t="s">
        <v>116</v>
      </c>
      <c r="F1099" s="79">
        <v>11420000</v>
      </c>
    </row>
    <row r="1100" spans="1:6" x14ac:dyDescent="0.25">
      <c r="A1100" s="74" t="s">
        <v>1264</v>
      </c>
      <c r="B1100" s="77" t="s">
        <v>1155</v>
      </c>
      <c r="C1100" s="78" t="s">
        <v>1243</v>
      </c>
      <c r="D1100" s="78" t="s">
        <v>15</v>
      </c>
      <c r="E1100" s="77" t="s">
        <v>122</v>
      </c>
      <c r="F1100" s="79">
        <v>32140000</v>
      </c>
    </row>
    <row r="1101" spans="1:6" x14ac:dyDescent="0.25">
      <c r="A1101" s="74" t="s">
        <v>1259</v>
      </c>
      <c r="B1101" s="77" t="s">
        <v>1155</v>
      </c>
      <c r="C1101" s="78" t="s">
        <v>1243</v>
      </c>
      <c r="D1101" s="78" t="s">
        <v>15</v>
      </c>
      <c r="E1101" s="77" t="s">
        <v>122</v>
      </c>
      <c r="F1101" s="79">
        <v>33550000</v>
      </c>
    </row>
    <row r="1102" spans="1:6" x14ac:dyDescent="0.25">
      <c r="A1102" s="74" t="s">
        <v>1256</v>
      </c>
      <c r="B1102" s="77" t="s">
        <v>1155</v>
      </c>
      <c r="C1102" s="78" t="s">
        <v>1243</v>
      </c>
      <c r="D1102" s="78" t="s">
        <v>15</v>
      </c>
      <c r="E1102" s="77" t="s">
        <v>122</v>
      </c>
      <c r="F1102" s="79">
        <v>13990000</v>
      </c>
    </row>
    <row r="1103" spans="1:6" x14ac:dyDescent="0.25">
      <c r="A1103" s="74" t="s">
        <v>1260</v>
      </c>
      <c r="B1103" s="77" t="s">
        <v>1155</v>
      </c>
      <c r="C1103" s="78" t="s">
        <v>1243</v>
      </c>
      <c r="D1103" s="78" t="s">
        <v>17</v>
      </c>
      <c r="E1103" s="77" t="s">
        <v>122</v>
      </c>
      <c r="F1103" s="79">
        <v>27920000</v>
      </c>
    </row>
    <row r="1104" spans="1:6" x14ac:dyDescent="0.25">
      <c r="A1104" s="74" t="s">
        <v>1261</v>
      </c>
      <c r="B1104" s="77" t="s">
        <v>1155</v>
      </c>
      <c r="C1104" s="78" t="s">
        <v>1243</v>
      </c>
      <c r="D1104" s="78" t="s">
        <v>99</v>
      </c>
      <c r="E1104" s="77" t="s">
        <v>122</v>
      </c>
      <c r="F1104" s="79">
        <v>28230000</v>
      </c>
    </row>
    <row r="1105" spans="1:6" x14ac:dyDescent="0.25">
      <c r="A1105" s="74" t="s">
        <v>1262</v>
      </c>
      <c r="B1105" s="77" t="s">
        <v>1155</v>
      </c>
      <c r="C1105" s="78" t="s">
        <v>1243</v>
      </c>
      <c r="D1105" s="78" t="s">
        <v>81</v>
      </c>
      <c r="E1105" s="77" t="s">
        <v>122</v>
      </c>
      <c r="F1105" s="79">
        <v>8660000</v>
      </c>
    </row>
    <row r="1106" spans="1:6" x14ac:dyDescent="0.25">
      <c r="A1106" s="74" t="s">
        <v>1263</v>
      </c>
      <c r="B1106" s="77" t="s">
        <v>1155</v>
      </c>
      <c r="C1106" s="78" t="s">
        <v>1243</v>
      </c>
      <c r="D1106" s="78" t="s">
        <v>992</v>
      </c>
      <c r="E1106" s="77" t="s">
        <v>122</v>
      </c>
      <c r="F1106" s="79">
        <v>16390000</v>
      </c>
    </row>
    <row r="1107" spans="1:6" x14ac:dyDescent="0.25">
      <c r="A1107" s="74" t="s">
        <v>1267</v>
      </c>
      <c r="B1107" s="77" t="s">
        <v>1155</v>
      </c>
      <c r="C1107" s="78" t="s">
        <v>1268</v>
      </c>
      <c r="D1107" s="78" t="s">
        <v>15</v>
      </c>
      <c r="E1107" s="77" t="s">
        <v>96</v>
      </c>
      <c r="F1107" s="79">
        <v>23560000</v>
      </c>
    </row>
    <row r="1108" spans="1:6" x14ac:dyDescent="0.25">
      <c r="A1108" s="74" t="s">
        <v>1269</v>
      </c>
      <c r="B1108" s="77" t="s">
        <v>1155</v>
      </c>
      <c r="C1108" s="78" t="s">
        <v>1268</v>
      </c>
      <c r="D1108" s="78" t="s">
        <v>15</v>
      </c>
      <c r="E1108" s="77" t="s">
        <v>96</v>
      </c>
      <c r="F1108" s="79">
        <v>24410000</v>
      </c>
    </row>
    <row r="1109" spans="1:6" x14ac:dyDescent="0.25">
      <c r="A1109" s="74" t="s">
        <v>1270</v>
      </c>
      <c r="B1109" s="77" t="s">
        <v>1155</v>
      </c>
      <c r="C1109" s="78" t="s">
        <v>1268</v>
      </c>
      <c r="D1109" s="78" t="s">
        <v>15</v>
      </c>
      <c r="E1109" s="77" t="s">
        <v>96</v>
      </c>
      <c r="F1109" s="79">
        <v>19780000</v>
      </c>
    </row>
    <row r="1110" spans="1:6" x14ac:dyDescent="0.25">
      <c r="A1110" s="74" t="s">
        <v>1271</v>
      </c>
      <c r="B1110" s="77" t="s">
        <v>1155</v>
      </c>
      <c r="C1110" s="78" t="s">
        <v>1268</v>
      </c>
      <c r="D1110" s="78" t="s">
        <v>17</v>
      </c>
      <c r="E1110" s="77" t="s">
        <v>96</v>
      </c>
      <c r="F1110" s="79">
        <v>19760000</v>
      </c>
    </row>
    <row r="1111" spans="1:6" x14ac:dyDescent="0.25">
      <c r="A1111" s="74" t="s">
        <v>1272</v>
      </c>
      <c r="B1111" s="77" t="s">
        <v>1155</v>
      </c>
      <c r="C1111" s="78" t="s">
        <v>1268</v>
      </c>
      <c r="D1111" s="78" t="s">
        <v>489</v>
      </c>
      <c r="E1111" s="77" t="s">
        <v>96</v>
      </c>
      <c r="F1111" s="79">
        <v>42340000</v>
      </c>
    </row>
    <row r="1112" spans="1:6" x14ac:dyDescent="0.25">
      <c r="A1112" s="74" t="s">
        <v>1273</v>
      </c>
      <c r="B1112" s="77" t="s">
        <v>1155</v>
      </c>
      <c r="C1112" s="78" t="s">
        <v>1268</v>
      </c>
      <c r="D1112" s="78" t="s">
        <v>24</v>
      </c>
      <c r="E1112" s="77" t="s">
        <v>96</v>
      </c>
      <c r="F1112" s="79">
        <v>10530000</v>
      </c>
    </row>
    <row r="1113" spans="1:6" x14ac:dyDescent="0.25">
      <c r="A1113" s="74" t="s">
        <v>1274</v>
      </c>
      <c r="B1113" s="77" t="s">
        <v>1155</v>
      </c>
      <c r="C1113" s="78" t="s">
        <v>1268</v>
      </c>
      <c r="D1113" s="78" t="s">
        <v>29</v>
      </c>
      <c r="E1113" s="77" t="s">
        <v>96</v>
      </c>
      <c r="F1113" s="79">
        <v>25000000</v>
      </c>
    </row>
    <row r="1114" spans="1:6" x14ac:dyDescent="0.25">
      <c r="A1114" s="74" t="s">
        <v>473</v>
      </c>
      <c r="B1114" s="77" t="s">
        <v>1155</v>
      </c>
      <c r="C1114" s="78" t="s">
        <v>1268</v>
      </c>
      <c r="D1114" s="78" t="s">
        <v>17</v>
      </c>
      <c r="E1114" s="77" t="s">
        <v>148</v>
      </c>
      <c r="F1114" s="79">
        <v>22370000</v>
      </c>
    </row>
    <row r="1115" spans="1:6" x14ac:dyDescent="0.25">
      <c r="A1115" s="74" t="s">
        <v>1275</v>
      </c>
      <c r="B1115" s="77" t="s">
        <v>1155</v>
      </c>
      <c r="C1115" s="78" t="s">
        <v>1268</v>
      </c>
      <c r="D1115" s="78" t="s">
        <v>13</v>
      </c>
      <c r="E1115" s="77" t="s">
        <v>109</v>
      </c>
      <c r="F1115" s="79">
        <v>32180000</v>
      </c>
    </row>
    <row r="1116" spans="1:6" x14ac:dyDescent="0.25">
      <c r="A1116" s="74" t="s">
        <v>1276</v>
      </c>
      <c r="B1116" s="77" t="s">
        <v>1155</v>
      </c>
      <c r="C1116" s="78" t="s">
        <v>1268</v>
      </c>
      <c r="D1116" s="78" t="s">
        <v>13</v>
      </c>
      <c r="E1116" s="77" t="s">
        <v>109</v>
      </c>
      <c r="F1116" s="79">
        <v>37860000</v>
      </c>
    </row>
    <row r="1117" spans="1:6" x14ac:dyDescent="0.25">
      <c r="A1117" s="74" t="s">
        <v>1279</v>
      </c>
      <c r="B1117" s="77" t="s">
        <v>1155</v>
      </c>
      <c r="C1117" s="78" t="s">
        <v>1268</v>
      </c>
      <c r="D1117" s="78" t="s">
        <v>15</v>
      </c>
      <c r="E1117" s="77" t="s">
        <v>109</v>
      </c>
      <c r="F1117" s="79">
        <v>41030000</v>
      </c>
    </row>
    <row r="1118" spans="1:6" x14ac:dyDescent="0.25">
      <c r="A1118" s="74" t="s">
        <v>1278</v>
      </c>
      <c r="B1118" s="77" t="s">
        <v>1155</v>
      </c>
      <c r="C1118" s="78" t="s">
        <v>1268</v>
      </c>
      <c r="D1118" s="78" t="s">
        <v>378</v>
      </c>
      <c r="E1118" s="77" t="s">
        <v>221</v>
      </c>
      <c r="F1118" s="79">
        <v>27200000</v>
      </c>
    </row>
    <row r="1119" spans="1:6" x14ac:dyDescent="0.25">
      <c r="A1119" s="74" t="s">
        <v>1291</v>
      </c>
      <c r="B1119" s="77" t="s">
        <v>1155</v>
      </c>
      <c r="C1119" s="78" t="s">
        <v>1268</v>
      </c>
      <c r="D1119" s="78" t="s">
        <v>15</v>
      </c>
      <c r="E1119" s="77" t="s">
        <v>153</v>
      </c>
      <c r="F1119" s="79">
        <v>30800000</v>
      </c>
    </row>
    <row r="1120" spans="1:6" x14ac:dyDescent="0.25">
      <c r="A1120" s="74" t="s">
        <v>1280</v>
      </c>
      <c r="B1120" s="77" t="s">
        <v>1155</v>
      </c>
      <c r="C1120" s="78" t="s">
        <v>1268</v>
      </c>
      <c r="D1120" s="78" t="s">
        <v>24</v>
      </c>
      <c r="E1120" s="77" t="s">
        <v>153</v>
      </c>
      <c r="F1120" s="79">
        <v>40620000</v>
      </c>
    </row>
    <row r="1121" spans="1:6" x14ac:dyDescent="0.25">
      <c r="A1121" s="74" t="s">
        <v>3193</v>
      </c>
      <c r="B1121" s="77" t="s">
        <v>1155</v>
      </c>
      <c r="C1121" s="78" t="s">
        <v>1268</v>
      </c>
      <c r="D1121" s="78" t="s">
        <v>15</v>
      </c>
      <c r="E1121" s="77" t="s">
        <v>116</v>
      </c>
      <c r="F1121" s="79">
        <v>26150000</v>
      </c>
    </row>
    <row r="1122" spans="1:6" x14ac:dyDescent="0.25">
      <c r="A1122" s="74" t="s">
        <v>1281</v>
      </c>
      <c r="B1122" s="77" t="s">
        <v>1155</v>
      </c>
      <c r="C1122" s="78" t="s">
        <v>1268</v>
      </c>
      <c r="D1122" s="78" t="s">
        <v>24</v>
      </c>
      <c r="E1122" s="77" t="s">
        <v>116</v>
      </c>
      <c r="F1122" s="79">
        <v>26120000</v>
      </c>
    </row>
    <row r="1123" spans="1:6" x14ac:dyDescent="0.25">
      <c r="A1123" s="74" t="s">
        <v>1283</v>
      </c>
      <c r="B1123" s="77" t="s">
        <v>1155</v>
      </c>
      <c r="C1123" s="78" t="s">
        <v>1268</v>
      </c>
      <c r="D1123" s="78" t="s">
        <v>15</v>
      </c>
      <c r="E1123" s="77" t="s">
        <v>122</v>
      </c>
      <c r="F1123" s="79">
        <v>16800000</v>
      </c>
    </row>
    <row r="1124" spans="1:6" x14ac:dyDescent="0.25">
      <c r="A1124" s="74" t="s">
        <v>1284</v>
      </c>
      <c r="B1124" s="77" t="s">
        <v>1155</v>
      </c>
      <c r="C1124" s="78" t="s">
        <v>1268</v>
      </c>
      <c r="D1124" s="78" t="s">
        <v>15</v>
      </c>
      <c r="E1124" s="77" t="s">
        <v>122</v>
      </c>
      <c r="F1124" s="79">
        <v>32480000</v>
      </c>
    </row>
    <row r="1125" spans="1:6" x14ac:dyDescent="0.25">
      <c r="A1125" s="74" t="s">
        <v>3194</v>
      </c>
      <c r="B1125" s="77" t="s">
        <v>1155</v>
      </c>
      <c r="C1125" s="78" t="s">
        <v>1268</v>
      </c>
      <c r="D1125" s="78" t="s">
        <v>15</v>
      </c>
      <c r="E1125" s="77" t="s">
        <v>122</v>
      </c>
      <c r="F1125" s="79">
        <v>19900000</v>
      </c>
    </row>
    <row r="1126" spans="1:6" x14ac:dyDescent="0.25">
      <c r="A1126" s="74" t="s">
        <v>1285</v>
      </c>
      <c r="B1126" s="77" t="s">
        <v>1155</v>
      </c>
      <c r="C1126" s="78" t="s">
        <v>1268</v>
      </c>
      <c r="D1126" s="78" t="s">
        <v>82</v>
      </c>
      <c r="E1126" s="77" t="s">
        <v>122</v>
      </c>
      <c r="F1126" s="79">
        <v>22160000</v>
      </c>
    </row>
    <row r="1127" spans="1:6" x14ac:dyDescent="0.25">
      <c r="A1127" s="74" t="s">
        <v>1289</v>
      </c>
      <c r="B1127" s="77" t="s">
        <v>1155</v>
      </c>
      <c r="C1127" s="78" t="s">
        <v>1268</v>
      </c>
      <c r="D1127" s="78" t="s">
        <v>24</v>
      </c>
      <c r="E1127" s="77" t="s">
        <v>129</v>
      </c>
      <c r="F1127" s="79">
        <v>24040000</v>
      </c>
    </row>
    <row r="1128" spans="1:6" x14ac:dyDescent="0.25">
      <c r="A1128" s="74" t="s">
        <v>1292</v>
      </c>
      <c r="B1128" s="77" t="s">
        <v>1155</v>
      </c>
      <c r="C1128" s="78" t="s">
        <v>1268</v>
      </c>
      <c r="D1128" s="78" t="s">
        <v>15</v>
      </c>
      <c r="E1128" s="77" t="s">
        <v>131</v>
      </c>
      <c r="F1128" s="79">
        <v>35930000</v>
      </c>
    </row>
    <row r="1129" spans="1:6" x14ac:dyDescent="0.25">
      <c r="A1129" s="74" t="s">
        <v>1591</v>
      </c>
      <c r="B1129" s="77" t="s">
        <v>1155</v>
      </c>
      <c r="C1129" s="78" t="s">
        <v>1268</v>
      </c>
      <c r="D1129" s="78" t="s">
        <v>17</v>
      </c>
      <c r="E1129" s="77" t="s">
        <v>131</v>
      </c>
      <c r="F1129" s="79">
        <v>19480000</v>
      </c>
    </row>
    <row r="1130" spans="1:6" x14ac:dyDescent="0.25">
      <c r="A1130" s="74" t="s">
        <v>1295</v>
      </c>
      <c r="B1130" s="77" t="s">
        <v>1155</v>
      </c>
      <c r="C1130" s="78" t="s">
        <v>1294</v>
      </c>
      <c r="D1130" s="78" t="s">
        <v>15</v>
      </c>
      <c r="E1130" s="77" t="s">
        <v>96</v>
      </c>
      <c r="F1130" s="79">
        <v>19910000</v>
      </c>
    </row>
    <row r="1131" spans="1:6" x14ac:dyDescent="0.25">
      <c r="A1131" s="74" t="s">
        <v>1296</v>
      </c>
      <c r="B1131" s="77" t="s">
        <v>1155</v>
      </c>
      <c r="C1131" s="78" t="s">
        <v>1294</v>
      </c>
      <c r="D1131" s="78" t="s">
        <v>15</v>
      </c>
      <c r="E1131" s="77" t="s">
        <v>96</v>
      </c>
      <c r="F1131" s="79">
        <v>16830000</v>
      </c>
    </row>
    <row r="1132" spans="1:6" x14ac:dyDescent="0.25">
      <c r="A1132" s="74" t="s">
        <v>1351</v>
      </c>
      <c r="B1132" s="77" t="s">
        <v>1155</v>
      </c>
      <c r="C1132" s="78" t="s">
        <v>1294</v>
      </c>
      <c r="D1132" s="78" t="s">
        <v>15</v>
      </c>
      <c r="E1132" s="77" t="s">
        <v>96</v>
      </c>
      <c r="F1132" s="79">
        <v>13970000</v>
      </c>
    </row>
    <row r="1133" spans="1:6" x14ac:dyDescent="0.25">
      <c r="A1133" s="74" t="s">
        <v>1297</v>
      </c>
      <c r="B1133" s="77" t="s">
        <v>1155</v>
      </c>
      <c r="C1133" s="78" t="s">
        <v>1294</v>
      </c>
      <c r="D1133" s="78" t="s">
        <v>15</v>
      </c>
      <c r="E1133" s="77" t="s">
        <v>96</v>
      </c>
      <c r="F1133" s="79">
        <v>16980000</v>
      </c>
    </row>
    <row r="1134" spans="1:6" x14ac:dyDescent="0.25">
      <c r="A1134" s="74" t="s">
        <v>1299</v>
      </c>
      <c r="B1134" s="77" t="s">
        <v>1155</v>
      </c>
      <c r="C1134" s="78" t="s">
        <v>1294</v>
      </c>
      <c r="D1134" s="78" t="s">
        <v>15</v>
      </c>
      <c r="E1134" s="77" t="s">
        <v>96</v>
      </c>
      <c r="F1134" s="79">
        <v>23980000</v>
      </c>
    </row>
    <row r="1135" spans="1:6" x14ac:dyDescent="0.25">
      <c r="A1135" s="74" t="s">
        <v>1300</v>
      </c>
      <c r="B1135" s="77" t="s">
        <v>1155</v>
      </c>
      <c r="C1135" s="78" t="s">
        <v>1294</v>
      </c>
      <c r="D1135" s="78" t="s">
        <v>17</v>
      </c>
      <c r="E1135" s="77" t="s">
        <v>96</v>
      </c>
      <c r="F1135" s="79">
        <v>21880000</v>
      </c>
    </row>
    <row r="1136" spans="1:6" x14ac:dyDescent="0.25">
      <c r="A1136" s="74" t="s">
        <v>1293</v>
      </c>
      <c r="B1136" s="77" t="s">
        <v>1155</v>
      </c>
      <c r="C1136" s="78" t="s">
        <v>1294</v>
      </c>
      <c r="D1136" s="78" t="s">
        <v>13</v>
      </c>
      <c r="E1136" s="77" t="s">
        <v>213</v>
      </c>
      <c r="F1136" s="79">
        <v>20390000</v>
      </c>
    </row>
    <row r="1137" spans="1:6" x14ac:dyDescent="0.25">
      <c r="A1137" s="74" t="s">
        <v>3195</v>
      </c>
      <c r="B1137" s="77" t="s">
        <v>1155</v>
      </c>
      <c r="C1137" s="78" t="s">
        <v>1294</v>
      </c>
      <c r="D1137" s="78" t="s">
        <v>10</v>
      </c>
      <c r="E1137" s="77" t="s">
        <v>109</v>
      </c>
      <c r="F1137" s="79">
        <v>20930000</v>
      </c>
    </row>
    <row r="1138" spans="1:6" x14ac:dyDescent="0.25">
      <c r="A1138" s="74" t="s">
        <v>1304</v>
      </c>
      <c r="B1138" s="77" t="s">
        <v>1155</v>
      </c>
      <c r="C1138" s="78" t="s">
        <v>1294</v>
      </c>
      <c r="D1138" s="78" t="s">
        <v>15</v>
      </c>
      <c r="E1138" s="77" t="s">
        <v>109</v>
      </c>
      <c r="F1138" s="79">
        <v>22860000</v>
      </c>
    </row>
    <row r="1139" spans="1:6" x14ac:dyDescent="0.25">
      <c r="A1139" s="74" t="s">
        <v>3196</v>
      </c>
      <c r="B1139" s="77" t="s">
        <v>1155</v>
      </c>
      <c r="C1139" s="78" t="s">
        <v>1294</v>
      </c>
      <c r="D1139" s="78" t="s">
        <v>28</v>
      </c>
      <c r="E1139" s="77" t="s">
        <v>109</v>
      </c>
      <c r="F1139" s="79">
        <v>31310000</v>
      </c>
    </row>
    <row r="1140" spans="1:6" x14ac:dyDescent="0.25">
      <c r="A1140" s="74" t="s">
        <v>1305</v>
      </c>
      <c r="B1140" s="77" t="s">
        <v>1155</v>
      </c>
      <c r="C1140" s="78" t="s">
        <v>1294</v>
      </c>
      <c r="D1140" s="78" t="s">
        <v>15</v>
      </c>
      <c r="E1140" s="77" t="s">
        <v>153</v>
      </c>
      <c r="F1140" s="79">
        <v>33480000</v>
      </c>
    </row>
    <row r="1141" spans="1:6" x14ac:dyDescent="0.25">
      <c r="A1141" s="74" t="s">
        <v>3197</v>
      </c>
      <c r="B1141" s="77" t="s">
        <v>1155</v>
      </c>
      <c r="C1141" s="78" t="s">
        <v>1294</v>
      </c>
      <c r="D1141" s="78" t="s">
        <v>483</v>
      </c>
      <c r="E1141" s="77" t="s">
        <v>153</v>
      </c>
      <c r="F1141" s="79">
        <v>31320000</v>
      </c>
    </row>
    <row r="1142" spans="1:6" x14ac:dyDescent="0.25">
      <c r="A1142" s="74" t="s">
        <v>1306</v>
      </c>
      <c r="B1142" s="77" t="s">
        <v>1155</v>
      </c>
      <c r="C1142" s="78" t="s">
        <v>1294</v>
      </c>
      <c r="D1142" s="78" t="s">
        <v>10</v>
      </c>
      <c r="E1142" s="77" t="s">
        <v>116</v>
      </c>
      <c r="F1142" s="79">
        <v>19250000</v>
      </c>
    </row>
    <row r="1143" spans="1:6" x14ac:dyDescent="0.25">
      <c r="A1143" s="74" t="s">
        <v>1232</v>
      </c>
      <c r="B1143" s="77" t="s">
        <v>1155</v>
      </c>
      <c r="C1143" s="78" t="s">
        <v>1294</v>
      </c>
      <c r="D1143" s="78" t="s">
        <v>15</v>
      </c>
      <c r="E1143" s="77" t="s">
        <v>116</v>
      </c>
      <c r="F1143" s="79">
        <v>20930000</v>
      </c>
    </row>
    <row r="1144" spans="1:6" x14ac:dyDescent="0.25">
      <c r="A1144" s="74" t="s">
        <v>1085</v>
      </c>
      <c r="B1144" s="77" t="s">
        <v>1155</v>
      </c>
      <c r="C1144" s="78" t="s">
        <v>1294</v>
      </c>
      <c r="D1144" s="78" t="s">
        <v>13</v>
      </c>
      <c r="E1144" s="77" t="s">
        <v>122</v>
      </c>
      <c r="F1144" s="79">
        <v>18170000</v>
      </c>
    </row>
    <row r="1145" spans="1:6" x14ac:dyDescent="0.25">
      <c r="A1145" s="74" t="s">
        <v>1310</v>
      </c>
      <c r="B1145" s="77" t="s">
        <v>1155</v>
      </c>
      <c r="C1145" s="78" t="s">
        <v>1294</v>
      </c>
      <c r="D1145" s="78" t="s">
        <v>15</v>
      </c>
      <c r="E1145" s="77" t="s">
        <v>122</v>
      </c>
      <c r="F1145" s="79">
        <v>25390000</v>
      </c>
    </row>
    <row r="1146" spans="1:6" x14ac:dyDescent="0.25">
      <c r="A1146" s="74" t="s">
        <v>1311</v>
      </c>
      <c r="B1146" s="77" t="s">
        <v>1155</v>
      </c>
      <c r="C1146" s="78" t="s">
        <v>1294</v>
      </c>
      <c r="D1146" s="78" t="s">
        <v>15</v>
      </c>
      <c r="E1146" s="77" t="s">
        <v>122</v>
      </c>
      <c r="F1146" s="79">
        <v>13670000</v>
      </c>
    </row>
    <row r="1147" spans="1:6" x14ac:dyDescent="0.25">
      <c r="A1147" s="74" t="s">
        <v>3198</v>
      </c>
      <c r="B1147" s="77" t="s">
        <v>1155</v>
      </c>
      <c r="C1147" s="78" t="s">
        <v>1294</v>
      </c>
      <c r="D1147" s="78" t="s">
        <v>24</v>
      </c>
      <c r="E1147" s="77" t="s">
        <v>122</v>
      </c>
      <c r="F1147" s="79">
        <v>6270000</v>
      </c>
    </row>
    <row r="1148" spans="1:6" x14ac:dyDescent="0.25">
      <c r="A1148" s="74" t="s">
        <v>1309</v>
      </c>
      <c r="B1148" s="77" t="s">
        <v>1155</v>
      </c>
      <c r="C1148" s="78" t="s">
        <v>1294</v>
      </c>
      <c r="D1148" s="78" t="s">
        <v>15</v>
      </c>
      <c r="E1148" s="77" t="s">
        <v>129</v>
      </c>
      <c r="F1148" s="79">
        <v>8270000</v>
      </c>
    </row>
    <row r="1149" spans="1:6" x14ac:dyDescent="0.25">
      <c r="A1149" s="74" t="s">
        <v>1313</v>
      </c>
      <c r="B1149" s="77" t="s">
        <v>1155</v>
      </c>
      <c r="C1149" s="78" t="s">
        <v>1294</v>
      </c>
      <c r="D1149" s="78" t="s">
        <v>246</v>
      </c>
      <c r="E1149" s="77" t="s">
        <v>129</v>
      </c>
      <c r="F1149" s="79">
        <v>22990000</v>
      </c>
    </row>
    <row r="1150" spans="1:6" x14ac:dyDescent="0.25">
      <c r="A1150" s="74" t="s">
        <v>1316</v>
      </c>
      <c r="B1150" s="77" t="s">
        <v>1155</v>
      </c>
      <c r="C1150" s="78" t="s">
        <v>1294</v>
      </c>
      <c r="D1150" s="78" t="s">
        <v>15</v>
      </c>
      <c r="E1150" s="77" t="s">
        <v>131</v>
      </c>
      <c r="F1150" s="79">
        <v>13730000</v>
      </c>
    </row>
    <row r="1151" spans="1:6" x14ac:dyDescent="0.25">
      <c r="A1151" s="74" t="s">
        <v>1317</v>
      </c>
      <c r="B1151" s="77" t="s">
        <v>1155</v>
      </c>
      <c r="C1151" s="78" t="s">
        <v>1294</v>
      </c>
      <c r="D1151" s="78" t="s">
        <v>483</v>
      </c>
      <c r="E1151" s="77" t="s">
        <v>131</v>
      </c>
      <c r="F1151" s="79">
        <v>25250000</v>
      </c>
    </row>
    <row r="1152" spans="1:6" x14ac:dyDescent="0.25">
      <c r="A1152" s="74" t="s">
        <v>1318</v>
      </c>
      <c r="B1152" s="77" t="s">
        <v>1155</v>
      </c>
      <c r="C1152" s="78" t="s">
        <v>1294</v>
      </c>
      <c r="D1152" s="78" t="s">
        <v>83</v>
      </c>
      <c r="E1152" s="77" t="s">
        <v>131</v>
      </c>
      <c r="F1152" s="79">
        <v>26100000</v>
      </c>
    </row>
    <row r="1153" spans="1:6" x14ac:dyDescent="0.25">
      <c r="A1153" s="74" t="s">
        <v>1211</v>
      </c>
      <c r="B1153" s="77" t="s">
        <v>1155</v>
      </c>
      <c r="C1153" s="78" t="s">
        <v>1294</v>
      </c>
      <c r="D1153" s="78" t="s">
        <v>26</v>
      </c>
      <c r="E1153" s="77" t="s">
        <v>131</v>
      </c>
      <c r="F1153" s="79">
        <v>27860000</v>
      </c>
    </row>
    <row r="1154" spans="1:6" x14ac:dyDescent="0.25">
      <c r="A1154" s="74" t="s">
        <v>1319</v>
      </c>
      <c r="B1154" s="77" t="s">
        <v>1155</v>
      </c>
      <c r="C1154" s="78" t="s">
        <v>1320</v>
      </c>
      <c r="D1154" s="78" t="s">
        <v>10</v>
      </c>
      <c r="E1154" s="77" t="s">
        <v>96</v>
      </c>
      <c r="F1154" s="79">
        <v>14220000</v>
      </c>
    </row>
    <row r="1155" spans="1:6" x14ac:dyDescent="0.25">
      <c r="A1155" s="74" t="s">
        <v>1321</v>
      </c>
      <c r="B1155" s="77" t="s">
        <v>1155</v>
      </c>
      <c r="C1155" s="78" t="s">
        <v>1320</v>
      </c>
      <c r="D1155" s="78" t="s">
        <v>15</v>
      </c>
      <c r="E1155" s="77" t="s">
        <v>96</v>
      </c>
      <c r="F1155" s="79">
        <v>14220000</v>
      </c>
    </row>
    <row r="1156" spans="1:6" x14ac:dyDescent="0.25">
      <c r="A1156" s="74" t="s">
        <v>1323</v>
      </c>
      <c r="B1156" s="77" t="s">
        <v>1155</v>
      </c>
      <c r="C1156" s="78" t="s">
        <v>1320</v>
      </c>
      <c r="D1156" s="78" t="s">
        <v>15</v>
      </c>
      <c r="E1156" s="77" t="s">
        <v>96</v>
      </c>
      <c r="F1156" s="79">
        <v>25070000</v>
      </c>
    </row>
    <row r="1157" spans="1:6" x14ac:dyDescent="0.25">
      <c r="A1157" s="74" t="s">
        <v>1324</v>
      </c>
      <c r="B1157" s="77" t="s">
        <v>1155</v>
      </c>
      <c r="C1157" s="78" t="s">
        <v>1320</v>
      </c>
      <c r="D1157" s="78" t="s">
        <v>16</v>
      </c>
      <c r="E1157" s="77" t="s">
        <v>96</v>
      </c>
      <c r="F1157" s="79">
        <v>9580000</v>
      </c>
    </row>
    <row r="1158" spans="1:6" x14ac:dyDescent="0.25">
      <c r="A1158" s="74" t="s">
        <v>1329</v>
      </c>
      <c r="B1158" s="77" t="s">
        <v>1155</v>
      </c>
      <c r="C1158" s="78" t="s">
        <v>1320</v>
      </c>
      <c r="D1158" s="78" t="s">
        <v>133</v>
      </c>
      <c r="E1158" s="77" t="s">
        <v>96</v>
      </c>
      <c r="F1158" s="79">
        <v>21310000</v>
      </c>
    </row>
    <row r="1159" spans="1:6" x14ac:dyDescent="0.25">
      <c r="A1159" s="74" t="s">
        <v>1326</v>
      </c>
      <c r="B1159" s="77" t="s">
        <v>1155</v>
      </c>
      <c r="C1159" s="78" t="s">
        <v>1320</v>
      </c>
      <c r="D1159" s="78" t="s">
        <v>20</v>
      </c>
      <c r="E1159" s="77" t="s">
        <v>96</v>
      </c>
      <c r="F1159" s="79">
        <v>16540000</v>
      </c>
    </row>
    <row r="1160" spans="1:6" x14ac:dyDescent="0.25">
      <c r="A1160" s="74" t="s">
        <v>3199</v>
      </c>
      <c r="B1160" s="77" t="s">
        <v>1155</v>
      </c>
      <c r="C1160" s="78" t="s">
        <v>1320</v>
      </c>
      <c r="D1160" s="78" t="s">
        <v>22</v>
      </c>
      <c r="E1160" s="77" t="s">
        <v>96</v>
      </c>
      <c r="F1160" s="79">
        <v>10220000</v>
      </c>
    </row>
    <row r="1161" spans="1:6" x14ac:dyDescent="0.25">
      <c r="A1161" s="74" t="s">
        <v>1345</v>
      </c>
      <c r="B1161" s="77" t="s">
        <v>1155</v>
      </c>
      <c r="C1161" s="78" t="s">
        <v>1320</v>
      </c>
      <c r="D1161" s="78" t="s">
        <v>23</v>
      </c>
      <c r="E1161" s="77" t="s">
        <v>96</v>
      </c>
      <c r="F1161" s="79">
        <v>9970000</v>
      </c>
    </row>
    <row r="1162" spans="1:6" x14ac:dyDescent="0.25">
      <c r="A1162" s="74" t="s">
        <v>1330</v>
      </c>
      <c r="B1162" s="77" t="s">
        <v>1155</v>
      </c>
      <c r="C1162" s="78" t="s">
        <v>1320</v>
      </c>
      <c r="D1162" s="78" t="s">
        <v>11</v>
      </c>
      <c r="E1162" s="77" t="s">
        <v>109</v>
      </c>
      <c r="F1162" s="79">
        <v>30940000</v>
      </c>
    </row>
    <row r="1163" spans="1:6" x14ac:dyDescent="0.25">
      <c r="A1163" s="74" t="s">
        <v>1333</v>
      </c>
      <c r="B1163" s="77" t="s">
        <v>1155</v>
      </c>
      <c r="C1163" s="78" t="s">
        <v>1320</v>
      </c>
      <c r="D1163" s="78" t="s">
        <v>15</v>
      </c>
      <c r="E1163" s="77" t="s">
        <v>109</v>
      </c>
      <c r="F1163" s="79">
        <v>32560000</v>
      </c>
    </row>
    <row r="1164" spans="1:6" x14ac:dyDescent="0.25">
      <c r="A1164" s="74" t="s">
        <v>1334</v>
      </c>
      <c r="B1164" s="77" t="s">
        <v>1155</v>
      </c>
      <c r="C1164" s="78" t="s">
        <v>1320</v>
      </c>
      <c r="D1164" s="78" t="s">
        <v>15</v>
      </c>
      <c r="E1164" s="77" t="s">
        <v>153</v>
      </c>
      <c r="F1164" s="79">
        <v>28140000</v>
      </c>
    </row>
    <row r="1165" spans="1:6" x14ac:dyDescent="0.25">
      <c r="A1165" s="74" t="s">
        <v>1347</v>
      </c>
      <c r="B1165" s="77" t="s">
        <v>1155</v>
      </c>
      <c r="C1165" s="78" t="s">
        <v>1320</v>
      </c>
      <c r="D1165" s="78" t="s">
        <v>15</v>
      </c>
      <c r="E1165" s="77" t="s">
        <v>153</v>
      </c>
      <c r="F1165" s="79">
        <v>28980000</v>
      </c>
    </row>
    <row r="1166" spans="1:6" x14ac:dyDescent="0.25">
      <c r="A1166" s="74" t="s">
        <v>1348</v>
      </c>
      <c r="B1166" s="77" t="s">
        <v>1155</v>
      </c>
      <c r="C1166" s="78" t="s">
        <v>1320</v>
      </c>
      <c r="D1166" s="78" t="s">
        <v>17</v>
      </c>
      <c r="E1166" s="77" t="s">
        <v>153</v>
      </c>
      <c r="F1166" s="79">
        <v>17260000</v>
      </c>
    </row>
    <row r="1167" spans="1:6" x14ac:dyDescent="0.25">
      <c r="A1167" s="74" t="s">
        <v>1335</v>
      </c>
      <c r="B1167" s="77" t="s">
        <v>1155</v>
      </c>
      <c r="C1167" s="78" t="s">
        <v>1320</v>
      </c>
      <c r="D1167" s="78" t="s">
        <v>81</v>
      </c>
      <c r="E1167" s="77" t="s">
        <v>153</v>
      </c>
      <c r="F1167" s="79">
        <v>9120000</v>
      </c>
    </row>
    <row r="1168" spans="1:6" x14ac:dyDescent="0.25">
      <c r="A1168" s="74" t="s">
        <v>1332</v>
      </c>
      <c r="B1168" s="77" t="s">
        <v>1155</v>
      </c>
      <c r="C1168" s="78" t="s">
        <v>1320</v>
      </c>
      <c r="D1168" s="78" t="s">
        <v>219</v>
      </c>
      <c r="E1168" s="77" t="s">
        <v>153</v>
      </c>
      <c r="F1168" s="79">
        <v>21140000</v>
      </c>
    </row>
    <row r="1169" spans="1:6" x14ac:dyDescent="0.25">
      <c r="A1169" s="74" t="s">
        <v>1365</v>
      </c>
      <c r="B1169" s="77" t="s">
        <v>1155</v>
      </c>
      <c r="C1169" s="78" t="s">
        <v>1320</v>
      </c>
      <c r="D1169" s="78" t="s">
        <v>22</v>
      </c>
      <c r="E1169" s="77" t="s">
        <v>116</v>
      </c>
      <c r="F1169" s="79">
        <v>16180000</v>
      </c>
    </row>
    <row r="1170" spans="1:6" x14ac:dyDescent="0.25">
      <c r="A1170" s="74" t="s">
        <v>1288</v>
      </c>
      <c r="B1170" s="77" t="s">
        <v>1155</v>
      </c>
      <c r="C1170" s="78" t="s">
        <v>1320</v>
      </c>
      <c r="D1170" s="78" t="s">
        <v>15</v>
      </c>
      <c r="E1170" s="77" t="s">
        <v>122</v>
      </c>
      <c r="F1170" s="79">
        <v>13490000</v>
      </c>
    </row>
    <row r="1171" spans="1:6" x14ac:dyDescent="0.25">
      <c r="A1171" s="74" t="s">
        <v>1341</v>
      </c>
      <c r="B1171" s="77" t="s">
        <v>1155</v>
      </c>
      <c r="C1171" s="78" t="s">
        <v>1320</v>
      </c>
      <c r="D1171" s="78" t="s">
        <v>15</v>
      </c>
      <c r="E1171" s="77" t="s">
        <v>122</v>
      </c>
      <c r="F1171" s="79">
        <v>24670000</v>
      </c>
    </row>
    <row r="1172" spans="1:6" x14ac:dyDescent="0.25">
      <c r="A1172" s="74" t="s">
        <v>3200</v>
      </c>
      <c r="B1172" s="77" t="s">
        <v>1155</v>
      </c>
      <c r="C1172" s="78" t="s">
        <v>1320</v>
      </c>
      <c r="D1172" s="78" t="s">
        <v>15</v>
      </c>
      <c r="E1172" s="77" t="s">
        <v>122</v>
      </c>
      <c r="F1172" s="79">
        <v>2320000</v>
      </c>
    </row>
    <row r="1173" spans="1:6" x14ac:dyDescent="0.25">
      <c r="A1173" s="74" t="s">
        <v>1342</v>
      </c>
      <c r="B1173" s="77" t="s">
        <v>1155</v>
      </c>
      <c r="C1173" s="78" t="s">
        <v>1320</v>
      </c>
      <c r="D1173" s="78" t="s">
        <v>16</v>
      </c>
      <c r="E1173" s="77" t="s">
        <v>122</v>
      </c>
      <c r="F1173" s="79">
        <v>12020000</v>
      </c>
    </row>
    <row r="1174" spans="1:6" x14ac:dyDescent="0.25">
      <c r="A1174" s="74" t="s">
        <v>1343</v>
      </c>
      <c r="B1174" s="77" t="s">
        <v>1155</v>
      </c>
      <c r="C1174" s="78" t="s">
        <v>1320</v>
      </c>
      <c r="D1174" s="78" t="s">
        <v>1344</v>
      </c>
      <c r="E1174" s="77" t="s">
        <v>122</v>
      </c>
      <c r="F1174" s="79">
        <v>21690000</v>
      </c>
    </row>
    <row r="1175" spans="1:6" x14ac:dyDescent="0.25">
      <c r="A1175" s="74" t="s">
        <v>3201</v>
      </c>
      <c r="B1175" s="77" t="s">
        <v>1155</v>
      </c>
      <c r="C1175" s="78" t="s">
        <v>1320</v>
      </c>
      <c r="D1175" s="78" t="s">
        <v>15</v>
      </c>
      <c r="E1175" s="77" t="s">
        <v>129</v>
      </c>
      <c r="F1175" s="79">
        <v>10570000</v>
      </c>
    </row>
    <row r="1176" spans="1:6" x14ac:dyDescent="0.25">
      <c r="A1176" s="74" t="s">
        <v>1487</v>
      </c>
      <c r="B1176" s="77" t="s">
        <v>1155</v>
      </c>
      <c r="C1176" s="78" t="s">
        <v>1320</v>
      </c>
      <c r="D1176" s="78" t="s">
        <v>26</v>
      </c>
      <c r="E1176" s="77" t="s">
        <v>129</v>
      </c>
      <c r="F1176" s="79">
        <v>32490000</v>
      </c>
    </row>
    <row r="1177" spans="1:6" x14ac:dyDescent="0.25">
      <c r="A1177" s="74" t="s">
        <v>1285</v>
      </c>
      <c r="B1177" s="77" t="s">
        <v>1155</v>
      </c>
      <c r="C1177" s="78" t="s">
        <v>1320</v>
      </c>
      <c r="D1177" s="78" t="s">
        <v>82</v>
      </c>
      <c r="E1177" s="77" t="s">
        <v>131</v>
      </c>
      <c r="F1177" s="79">
        <v>14430000</v>
      </c>
    </row>
    <row r="1178" spans="1:6" x14ac:dyDescent="0.25">
      <c r="A1178" s="74" t="s">
        <v>1336</v>
      </c>
      <c r="B1178" s="77" t="s">
        <v>1155</v>
      </c>
      <c r="C1178" s="78" t="s">
        <v>1320</v>
      </c>
      <c r="D1178" s="78" t="s">
        <v>24</v>
      </c>
      <c r="E1178" s="77" t="s">
        <v>131</v>
      </c>
      <c r="F1178" s="79">
        <v>24930000</v>
      </c>
    </row>
    <row r="1179" spans="1:6" x14ac:dyDescent="0.25">
      <c r="A1179" s="74" t="s">
        <v>1349</v>
      </c>
      <c r="B1179" s="77" t="s">
        <v>1155</v>
      </c>
      <c r="C1179" s="78" t="s">
        <v>1350</v>
      </c>
      <c r="D1179" s="78" t="s">
        <v>15</v>
      </c>
      <c r="E1179" s="77" t="s">
        <v>96</v>
      </c>
      <c r="F1179" s="79">
        <v>21150000</v>
      </c>
    </row>
    <row r="1180" spans="1:6" x14ac:dyDescent="0.25">
      <c r="A1180" s="74" t="s">
        <v>1406</v>
      </c>
      <c r="B1180" s="77" t="s">
        <v>1155</v>
      </c>
      <c r="C1180" s="78" t="s">
        <v>1350</v>
      </c>
      <c r="D1180" s="78" t="s">
        <v>15</v>
      </c>
      <c r="E1180" s="77" t="s">
        <v>96</v>
      </c>
      <c r="F1180" s="79">
        <v>23120000</v>
      </c>
    </row>
    <row r="1181" spans="1:6" x14ac:dyDescent="0.25">
      <c r="A1181" s="74" t="s">
        <v>1352</v>
      </c>
      <c r="B1181" s="77" t="s">
        <v>1155</v>
      </c>
      <c r="C1181" s="78" t="s">
        <v>1350</v>
      </c>
      <c r="D1181" s="78" t="s">
        <v>15</v>
      </c>
      <c r="E1181" s="77" t="s">
        <v>96</v>
      </c>
      <c r="F1181" s="79">
        <v>17870000</v>
      </c>
    </row>
    <row r="1182" spans="1:6" x14ac:dyDescent="0.25">
      <c r="A1182" s="74" t="s">
        <v>1353</v>
      </c>
      <c r="B1182" s="77" t="s">
        <v>1155</v>
      </c>
      <c r="C1182" s="78" t="s">
        <v>1350</v>
      </c>
      <c r="D1182" s="78" t="s">
        <v>15</v>
      </c>
      <c r="E1182" s="77" t="s">
        <v>96</v>
      </c>
      <c r="F1182" s="79">
        <v>12230000</v>
      </c>
    </row>
    <row r="1183" spans="1:6" x14ac:dyDescent="0.25">
      <c r="A1183" s="74" t="s">
        <v>1298</v>
      </c>
      <c r="B1183" s="77" t="s">
        <v>1155</v>
      </c>
      <c r="C1183" s="78" t="s">
        <v>1350</v>
      </c>
      <c r="D1183" s="78" t="s">
        <v>15</v>
      </c>
      <c r="E1183" s="77" t="s">
        <v>96</v>
      </c>
      <c r="F1183" s="79">
        <v>16260000</v>
      </c>
    </row>
    <row r="1184" spans="1:6" x14ac:dyDescent="0.25">
      <c r="A1184" s="74" t="s">
        <v>2754</v>
      </c>
      <c r="B1184" s="77" t="s">
        <v>1155</v>
      </c>
      <c r="C1184" s="78" t="s">
        <v>1350</v>
      </c>
      <c r="D1184" s="78" t="s">
        <v>15</v>
      </c>
      <c r="E1184" s="77" t="s">
        <v>96</v>
      </c>
      <c r="F1184" s="79">
        <v>27310000</v>
      </c>
    </row>
    <row r="1185" spans="1:6" x14ac:dyDescent="0.25">
      <c r="A1185" s="74" t="s">
        <v>1355</v>
      </c>
      <c r="B1185" s="77" t="s">
        <v>1155</v>
      </c>
      <c r="C1185" s="78" t="s">
        <v>1350</v>
      </c>
      <c r="D1185" s="78" t="s">
        <v>17</v>
      </c>
      <c r="E1185" s="77" t="s">
        <v>96</v>
      </c>
      <c r="F1185" s="79">
        <v>21180000</v>
      </c>
    </row>
    <row r="1186" spans="1:6" x14ac:dyDescent="0.25">
      <c r="A1186" s="74" t="s">
        <v>1358</v>
      </c>
      <c r="B1186" s="77" t="s">
        <v>1155</v>
      </c>
      <c r="C1186" s="78" t="s">
        <v>1350</v>
      </c>
      <c r="D1186" s="78" t="s">
        <v>196</v>
      </c>
      <c r="E1186" s="77" t="s">
        <v>213</v>
      </c>
      <c r="F1186" s="79">
        <v>29760000</v>
      </c>
    </row>
    <row r="1187" spans="1:6" x14ac:dyDescent="0.25">
      <c r="A1187" s="74" t="s">
        <v>1498</v>
      </c>
      <c r="B1187" s="77" t="s">
        <v>1155</v>
      </c>
      <c r="C1187" s="78" t="s">
        <v>1350</v>
      </c>
      <c r="D1187" s="78" t="s">
        <v>15</v>
      </c>
      <c r="E1187" s="77" t="s">
        <v>109</v>
      </c>
      <c r="F1187" s="79">
        <v>9840000</v>
      </c>
    </row>
    <row r="1188" spans="1:6" x14ac:dyDescent="0.25">
      <c r="A1188" s="74" t="s">
        <v>1372</v>
      </c>
      <c r="B1188" s="77" t="s">
        <v>1155</v>
      </c>
      <c r="C1188" s="78" t="s">
        <v>1350</v>
      </c>
      <c r="D1188" s="78" t="s">
        <v>15</v>
      </c>
      <c r="E1188" s="77" t="s">
        <v>109</v>
      </c>
      <c r="F1188" s="79">
        <v>20130000</v>
      </c>
    </row>
    <row r="1189" spans="1:6" x14ac:dyDescent="0.25">
      <c r="A1189" s="74" t="s">
        <v>1262</v>
      </c>
      <c r="B1189" s="77" t="s">
        <v>1155</v>
      </c>
      <c r="C1189" s="78" t="s">
        <v>1350</v>
      </c>
      <c r="D1189" s="78" t="s">
        <v>81</v>
      </c>
      <c r="E1189" s="77" t="s">
        <v>109</v>
      </c>
      <c r="F1189" s="79">
        <v>29390000</v>
      </c>
    </row>
    <row r="1190" spans="1:6" x14ac:dyDescent="0.25">
      <c r="A1190" s="74" t="s">
        <v>3202</v>
      </c>
      <c r="B1190" s="77" t="s">
        <v>1155</v>
      </c>
      <c r="C1190" s="78" t="s">
        <v>1350</v>
      </c>
      <c r="D1190" s="78" t="s">
        <v>19</v>
      </c>
      <c r="E1190" s="77" t="s">
        <v>109</v>
      </c>
      <c r="F1190" s="79">
        <v>27210000</v>
      </c>
    </row>
    <row r="1191" spans="1:6" x14ac:dyDescent="0.25">
      <c r="A1191" s="74" t="s">
        <v>1230</v>
      </c>
      <c r="B1191" s="77" t="s">
        <v>1155</v>
      </c>
      <c r="C1191" s="78" t="s">
        <v>1350</v>
      </c>
      <c r="D1191" s="78" t="s">
        <v>219</v>
      </c>
      <c r="E1191" s="77" t="s">
        <v>109</v>
      </c>
      <c r="F1191" s="79">
        <v>23260000</v>
      </c>
    </row>
    <row r="1192" spans="1:6" x14ac:dyDescent="0.25">
      <c r="A1192" s="74" t="s">
        <v>1371</v>
      </c>
      <c r="B1192" s="77" t="s">
        <v>1155</v>
      </c>
      <c r="C1192" s="78" t="s">
        <v>1350</v>
      </c>
      <c r="D1192" s="78" t="s">
        <v>15</v>
      </c>
      <c r="E1192" s="77" t="s">
        <v>153</v>
      </c>
      <c r="F1192" s="79">
        <v>13390000</v>
      </c>
    </row>
    <row r="1193" spans="1:6" x14ac:dyDescent="0.25">
      <c r="A1193" s="74" t="s">
        <v>3203</v>
      </c>
      <c r="B1193" s="77" t="s">
        <v>1155</v>
      </c>
      <c r="C1193" s="78" t="s">
        <v>1350</v>
      </c>
      <c r="D1193" s="78" t="s">
        <v>15</v>
      </c>
      <c r="E1193" s="77" t="s">
        <v>153</v>
      </c>
      <c r="F1193" s="79">
        <v>36830000</v>
      </c>
    </row>
    <row r="1194" spans="1:6" x14ac:dyDescent="0.25">
      <c r="A1194" s="74" t="s">
        <v>1373</v>
      </c>
      <c r="B1194" s="77" t="s">
        <v>1155</v>
      </c>
      <c r="C1194" s="78" t="s">
        <v>1350</v>
      </c>
      <c r="D1194" s="78" t="s">
        <v>15</v>
      </c>
      <c r="E1194" s="77" t="s">
        <v>153</v>
      </c>
      <c r="F1194" s="79">
        <v>27030000</v>
      </c>
    </row>
    <row r="1195" spans="1:6" x14ac:dyDescent="0.25">
      <c r="A1195" s="74" t="s">
        <v>3204</v>
      </c>
      <c r="B1195" s="77" t="s">
        <v>1155</v>
      </c>
      <c r="C1195" s="78" t="s">
        <v>1350</v>
      </c>
      <c r="D1195" s="78" t="s">
        <v>15</v>
      </c>
      <c r="E1195" s="77" t="s">
        <v>153</v>
      </c>
      <c r="F1195" s="79">
        <v>29070000</v>
      </c>
    </row>
    <row r="1196" spans="1:6" x14ac:dyDescent="0.25">
      <c r="A1196" s="74" t="s">
        <v>1375</v>
      </c>
      <c r="B1196" s="77" t="s">
        <v>1155</v>
      </c>
      <c r="C1196" s="78" t="s">
        <v>1350</v>
      </c>
      <c r="D1196" s="78" t="s">
        <v>1376</v>
      </c>
      <c r="E1196" s="77" t="s">
        <v>153</v>
      </c>
      <c r="F1196" s="79">
        <v>16810000</v>
      </c>
    </row>
    <row r="1197" spans="1:6" x14ac:dyDescent="0.25">
      <c r="A1197" s="74" t="s">
        <v>1338</v>
      </c>
      <c r="B1197" s="77" t="s">
        <v>1155</v>
      </c>
      <c r="C1197" s="78" t="s">
        <v>1350</v>
      </c>
      <c r="D1197" s="78" t="s">
        <v>15</v>
      </c>
      <c r="E1197" s="77" t="s">
        <v>116</v>
      </c>
      <c r="F1197" s="79">
        <v>14830000</v>
      </c>
    </row>
    <row r="1198" spans="1:6" x14ac:dyDescent="0.25">
      <c r="A1198" s="74" t="s">
        <v>3205</v>
      </c>
      <c r="B1198" s="77" t="s">
        <v>1155</v>
      </c>
      <c r="C1198" s="78" t="s">
        <v>1350</v>
      </c>
      <c r="D1198" s="78" t="s">
        <v>15</v>
      </c>
      <c r="E1198" s="77" t="s">
        <v>116</v>
      </c>
      <c r="F1198" s="79">
        <v>13960000</v>
      </c>
    </row>
    <row r="1199" spans="1:6" x14ac:dyDescent="0.25">
      <c r="A1199" s="74" t="s">
        <v>1366</v>
      </c>
      <c r="B1199" s="77" t="s">
        <v>1155</v>
      </c>
      <c r="C1199" s="78" t="s">
        <v>1350</v>
      </c>
      <c r="D1199" s="78" t="s">
        <v>15</v>
      </c>
      <c r="E1199" s="77" t="s">
        <v>122</v>
      </c>
      <c r="F1199" s="79">
        <v>16100000</v>
      </c>
    </row>
    <row r="1200" spans="1:6" x14ac:dyDescent="0.25">
      <c r="A1200" s="74" t="s">
        <v>3206</v>
      </c>
      <c r="B1200" s="77" t="s">
        <v>1155</v>
      </c>
      <c r="C1200" s="78" t="s">
        <v>1350</v>
      </c>
      <c r="D1200" s="78" t="s">
        <v>15</v>
      </c>
      <c r="E1200" s="77" t="s">
        <v>122</v>
      </c>
      <c r="F1200" s="79">
        <v>21130000</v>
      </c>
    </row>
    <row r="1201" spans="1:6" x14ac:dyDescent="0.25">
      <c r="A1201" s="74" t="s">
        <v>3207</v>
      </c>
      <c r="B1201" s="77" t="s">
        <v>1155</v>
      </c>
      <c r="C1201" s="78" t="s">
        <v>1350</v>
      </c>
      <c r="D1201" s="78" t="s">
        <v>15</v>
      </c>
      <c r="E1201" s="77" t="s">
        <v>122</v>
      </c>
      <c r="F1201" s="79">
        <v>2950000</v>
      </c>
    </row>
    <row r="1202" spans="1:6" x14ac:dyDescent="0.25">
      <c r="A1202" s="74" t="s">
        <v>1368</v>
      </c>
      <c r="B1202" s="77" t="s">
        <v>1155</v>
      </c>
      <c r="C1202" s="78" t="s">
        <v>1350</v>
      </c>
      <c r="D1202" s="78" t="s">
        <v>15</v>
      </c>
      <c r="E1202" s="77" t="s">
        <v>122</v>
      </c>
      <c r="F1202" s="79">
        <v>22060000</v>
      </c>
    </row>
    <row r="1203" spans="1:6" x14ac:dyDescent="0.25">
      <c r="A1203" s="74" t="s">
        <v>1369</v>
      </c>
      <c r="B1203" s="77" t="s">
        <v>1155</v>
      </c>
      <c r="C1203" s="78" t="s">
        <v>1350</v>
      </c>
      <c r="D1203" s="78" t="s">
        <v>15</v>
      </c>
      <c r="E1203" s="77" t="s">
        <v>122</v>
      </c>
      <c r="F1203" s="79">
        <v>22510000</v>
      </c>
    </row>
    <row r="1204" spans="1:6" x14ac:dyDescent="0.25">
      <c r="A1204" s="74" t="s">
        <v>3208</v>
      </c>
      <c r="B1204" s="77" t="s">
        <v>1155</v>
      </c>
      <c r="C1204" s="78" t="s">
        <v>1350</v>
      </c>
      <c r="D1204" s="78" t="s">
        <v>372</v>
      </c>
      <c r="E1204" s="77" t="s">
        <v>131</v>
      </c>
      <c r="F1204" s="79">
        <v>29750000</v>
      </c>
    </row>
    <row r="1205" spans="1:6" x14ac:dyDescent="0.25">
      <c r="A1205" s="74" t="s">
        <v>1374</v>
      </c>
      <c r="B1205" s="77" t="s">
        <v>1155</v>
      </c>
      <c r="C1205" s="78" t="s">
        <v>1350</v>
      </c>
      <c r="D1205" s="78" t="s">
        <v>20</v>
      </c>
      <c r="E1205" s="77" t="s">
        <v>131</v>
      </c>
      <c r="F1205" s="79">
        <v>23990000</v>
      </c>
    </row>
    <row r="1206" spans="1:6" x14ac:dyDescent="0.25">
      <c r="A1206" s="74" t="s">
        <v>3209</v>
      </c>
      <c r="B1206" s="77" t="s">
        <v>1155</v>
      </c>
      <c r="C1206" s="78" t="s">
        <v>3210</v>
      </c>
      <c r="D1206" s="78" t="s">
        <v>10</v>
      </c>
      <c r="E1206" s="77" t="s">
        <v>96</v>
      </c>
      <c r="F1206" s="79">
        <v>14270000</v>
      </c>
    </row>
    <row r="1207" spans="1:6" x14ac:dyDescent="0.25">
      <c r="A1207" s="74" t="s">
        <v>3211</v>
      </c>
      <c r="B1207" s="77" t="s">
        <v>1155</v>
      </c>
      <c r="C1207" s="78" t="s">
        <v>3210</v>
      </c>
      <c r="D1207" s="78" t="s">
        <v>2028</v>
      </c>
      <c r="E1207" s="77" t="s">
        <v>96</v>
      </c>
      <c r="F1207" s="79">
        <v>21740000</v>
      </c>
    </row>
    <row r="1208" spans="1:6" x14ac:dyDescent="0.25">
      <c r="A1208" s="74" t="s">
        <v>3212</v>
      </c>
      <c r="B1208" s="77" t="s">
        <v>1155</v>
      </c>
      <c r="C1208" s="78" t="s">
        <v>3210</v>
      </c>
      <c r="D1208" s="78" t="s">
        <v>15</v>
      </c>
      <c r="E1208" s="77" t="s">
        <v>96</v>
      </c>
      <c r="F1208" s="79">
        <v>21670000</v>
      </c>
    </row>
    <row r="1209" spans="1:6" x14ac:dyDescent="0.25">
      <c r="A1209" s="74" t="s">
        <v>3213</v>
      </c>
      <c r="B1209" s="77" t="s">
        <v>1155</v>
      </c>
      <c r="C1209" s="78" t="s">
        <v>3210</v>
      </c>
      <c r="D1209" s="78" t="s">
        <v>15</v>
      </c>
      <c r="E1209" s="77" t="s">
        <v>96</v>
      </c>
      <c r="F1209" s="79">
        <v>23610000</v>
      </c>
    </row>
    <row r="1210" spans="1:6" x14ac:dyDescent="0.25">
      <c r="A1210" s="74" t="s">
        <v>3214</v>
      </c>
      <c r="B1210" s="77" t="s">
        <v>1155</v>
      </c>
      <c r="C1210" s="78" t="s">
        <v>3210</v>
      </c>
      <c r="D1210" s="78" t="s">
        <v>20</v>
      </c>
      <c r="E1210" s="77" t="s">
        <v>96</v>
      </c>
      <c r="F1210" s="79">
        <v>29710000</v>
      </c>
    </row>
    <row r="1211" spans="1:6" x14ac:dyDescent="0.25">
      <c r="A1211" s="74" t="s">
        <v>3215</v>
      </c>
      <c r="B1211" s="77" t="s">
        <v>1155</v>
      </c>
      <c r="C1211" s="78" t="s">
        <v>3210</v>
      </c>
      <c r="D1211" s="78" t="s">
        <v>24</v>
      </c>
      <c r="E1211" s="77" t="s">
        <v>96</v>
      </c>
      <c r="F1211" s="79">
        <v>19950000</v>
      </c>
    </row>
    <row r="1212" spans="1:6" x14ac:dyDescent="0.25">
      <c r="A1212" s="74" t="s">
        <v>3216</v>
      </c>
      <c r="B1212" s="77" t="s">
        <v>1155</v>
      </c>
      <c r="C1212" s="78" t="s">
        <v>3210</v>
      </c>
      <c r="D1212" s="78" t="s">
        <v>27</v>
      </c>
      <c r="E1212" s="77" t="s">
        <v>96</v>
      </c>
      <c r="F1212" s="79">
        <v>23840000</v>
      </c>
    </row>
    <row r="1213" spans="1:6" x14ac:dyDescent="0.25">
      <c r="A1213" s="74" t="s">
        <v>3217</v>
      </c>
      <c r="B1213" s="77" t="s">
        <v>1155</v>
      </c>
      <c r="C1213" s="78" t="s">
        <v>3210</v>
      </c>
      <c r="D1213" s="78" t="s">
        <v>29</v>
      </c>
      <c r="E1213" s="77" t="s">
        <v>96</v>
      </c>
      <c r="F1213" s="79">
        <v>8170000</v>
      </c>
    </row>
    <row r="1214" spans="1:6" x14ac:dyDescent="0.25">
      <c r="A1214" s="74" t="s">
        <v>3218</v>
      </c>
      <c r="B1214" s="77" t="s">
        <v>1155</v>
      </c>
      <c r="C1214" s="78" t="s">
        <v>3210</v>
      </c>
      <c r="D1214" s="78" t="s">
        <v>15</v>
      </c>
      <c r="E1214" s="77" t="s">
        <v>109</v>
      </c>
      <c r="F1214" s="79">
        <v>29920000</v>
      </c>
    </row>
    <row r="1215" spans="1:6" x14ac:dyDescent="0.25">
      <c r="A1215" s="74" t="s">
        <v>3219</v>
      </c>
      <c r="B1215" s="77" t="s">
        <v>1155</v>
      </c>
      <c r="C1215" s="78" t="s">
        <v>3210</v>
      </c>
      <c r="D1215" s="78" t="s">
        <v>15</v>
      </c>
      <c r="E1215" s="77" t="s">
        <v>153</v>
      </c>
      <c r="F1215" s="79">
        <v>23580000</v>
      </c>
    </row>
    <row r="1216" spans="1:6" x14ac:dyDescent="0.25">
      <c r="A1216" s="74" t="s">
        <v>3220</v>
      </c>
      <c r="B1216" s="77" t="s">
        <v>1155</v>
      </c>
      <c r="C1216" s="78" t="s">
        <v>3210</v>
      </c>
      <c r="D1216" s="78" t="s">
        <v>15</v>
      </c>
      <c r="E1216" s="77" t="s">
        <v>153</v>
      </c>
      <c r="F1216" s="79">
        <v>34910000</v>
      </c>
    </row>
    <row r="1217" spans="1:6" x14ac:dyDescent="0.25">
      <c r="A1217" s="74" t="s">
        <v>3221</v>
      </c>
      <c r="B1217" s="77" t="s">
        <v>1155</v>
      </c>
      <c r="C1217" s="78" t="s">
        <v>3210</v>
      </c>
      <c r="D1217" s="78" t="s">
        <v>2984</v>
      </c>
      <c r="E1217" s="77" t="s">
        <v>153</v>
      </c>
      <c r="F1217" s="79">
        <v>21420000</v>
      </c>
    </row>
    <row r="1218" spans="1:6" x14ac:dyDescent="0.25">
      <c r="A1218" s="74" t="s">
        <v>1337</v>
      </c>
      <c r="B1218" s="77" t="s">
        <v>1155</v>
      </c>
      <c r="C1218" s="78" t="s">
        <v>3210</v>
      </c>
      <c r="D1218" s="78" t="s">
        <v>888</v>
      </c>
      <c r="E1218" s="77" t="s">
        <v>153</v>
      </c>
      <c r="F1218" s="79">
        <v>26640000</v>
      </c>
    </row>
    <row r="1219" spans="1:6" x14ac:dyDescent="0.25">
      <c r="A1219" s="74" t="s">
        <v>3222</v>
      </c>
      <c r="B1219" s="77" t="s">
        <v>1155</v>
      </c>
      <c r="C1219" s="78" t="s">
        <v>3210</v>
      </c>
      <c r="D1219" s="78" t="s">
        <v>15</v>
      </c>
      <c r="E1219" s="77" t="s">
        <v>116</v>
      </c>
      <c r="F1219" s="79">
        <v>30170000</v>
      </c>
    </row>
    <row r="1220" spans="1:6" x14ac:dyDescent="0.25">
      <c r="A1220" s="74" t="s">
        <v>1570</v>
      </c>
      <c r="B1220" s="77" t="s">
        <v>1155</v>
      </c>
      <c r="C1220" s="78" t="s">
        <v>3210</v>
      </c>
      <c r="D1220" s="78" t="s">
        <v>15</v>
      </c>
      <c r="E1220" s="77" t="s">
        <v>122</v>
      </c>
      <c r="F1220" s="79">
        <v>14450000</v>
      </c>
    </row>
    <row r="1221" spans="1:6" x14ac:dyDescent="0.25">
      <c r="A1221" s="74" t="s">
        <v>3223</v>
      </c>
      <c r="B1221" s="77" t="s">
        <v>1155</v>
      </c>
      <c r="C1221" s="78" t="s">
        <v>3210</v>
      </c>
      <c r="D1221" s="78" t="s">
        <v>15</v>
      </c>
      <c r="E1221" s="77" t="s">
        <v>122</v>
      </c>
      <c r="F1221" s="79">
        <v>22580000</v>
      </c>
    </row>
    <row r="1222" spans="1:6" x14ac:dyDescent="0.25">
      <c r="A1222" s="74" t="s">
        <v>3224</v>
      </c>
      <c r="B1222" s="77" t="s">
        <v>1155</v>
      </c>
      <c r="C1222" s="78" t="s">
        <v>3210</v>
      </c>
      <c r="D1222" s="78" t="s">
        <v>15</v>
      </c>
      <c r="E1222" s="77" t="s">
        <v>122</v>
      </c>
      <c r="F1222" s="79">
        <v>26870000</v>
      </c>
    </row>
    <row r="1223" spans="1:6" x14ac:dyDescent="0.25">
      <c r="A1223" s="74" t="s">
        <v>3225</v>
      </c>
      <c r="B1223" s="77" t="s">
        <v>1155</v>
      </c>
      <c r="C1223" s="78" t="s">
        <v>3210</v>
      </c>
      <c r="D1223" s="78" t="s">
        <v>17</v>
      </c>
      <c r="E1223" s="77" t="s">
        <v>122</v>
      </c>
      <c r="F1223" s="79">
        <v>17890000</v>
      </c>
    </row>
    <row r="1224" spans="1:6" x14ac:dyDescent="0.25">
      <c r="A1224" s="74" t="s">
        <v>3226</v>
      </c>
      <c r="B1224" s="77" t="s">
        <v>1155</v>
      </c>
      <c r="C1224" s="78" t="s">
        <v>3210</v>
      </c>
      <c r="D1224" s="78" t="s">
        <v>15</v>
      </c>
      <c r="E1224" s="77" t="s">
        <v>129</v>
      </c>
      <c r="F1224" s="79">
        <v>1770000</v>
      </c>
    </row>
    <row r="1225" spans="1:6" x14ac:dyDescent="0.25">
      <c r="A1225" s="74" t="s">
        <v>3227</v>
      </c>
      <c r="B1225" s="77" t="s">
        <v>1155</v>
      </c>
      <c r="C1225" s="78" t="s">
        <v>3210</v>
      </c>
      <c r="D1225" s="78" t="s">
        <v>10</v>
      </c>
      <c r="E1225" s="77" t="s">
        <v>131</v>
      </c>
      <c r="F1225" s="79">
        <v>28180000</v>
      </c>
    </row>
    <row r="1226" spans="1:6" x14ac:dyDescent="0.25">
      <c r="A1226" s="74" t="s">
        <v>3228</v>
      </c>
      <c r="B1226" s="77" t="s">
        <v>1155</v>
      </c>
      <c r="C1226" s="78" t="s">
        <v>3210</v>
      </c>
      <c r="D1226" s="78" t="s">
        <v>15</v>
      </c>
      <c r="E1226" s="77" t="s">
        <v>131</v>
      </c>
      <c r="F1226" s="79">
        <v>18300000</v>
      </c>
    </row>
    <row r="1227" spans="1:6" x14ac:dyDescent="0.25">
      <c r="A1227" s="74" t="s">
        <v>3229</v>
      </c>
      <c r="B1227" s="77" t="s">
        <v>1155</v>
      </c>
      <c r="C1227" s="78" t="s">
        <v>3210</v>
      </c>
      <c r="D1227" s="78" t="s">
        <v>15</v>
      </c>
      <c r="E1227" s="77" t="s">
        <v>131</v>
      </c>
      <c r="F1227" s="79">
        <v>14100000</v>
      </c>
    </row>
    <row r="1228" spans="1:6" x14ac:dyDescent="0.25">
      <c r="A1228" s="74" t="s">
        <v>3230</v>
      </c>
      <c r="B1228" s="77" t="s">
        <v>1155</v>
      </c>
      <c r="C1228" s="78" t="s">
        <v>3210</v>
      </c>
      <c r="D1228" s="78" t="s">
        <v>17</v>
      </c>
      <c r="E1228" s="77" t="s">
        <v>131</v>
      </c>
      <c r="F1228" s="79">
        <v>27740000</v>
      </c>
    </row>
    <row r="1229" spans="1:6" x14ac:dyDescent="0.25">
      <c r="A1229" s="74" t="s">
        <v>3231</v>
      </c>
      <c r="B1229" s="77" t="s">
        <v>1155</v>
      </c>
      <c r="C1229" s="78" t="s">
        <v>3210</v>
      </c>
      <c r="D1229" s="78" t="s">
        <v>3232</v>
      </c>
      <c r="E1229" s="77" t="s">
        <v>131</v>
      </c>
      <c r="F1229" s="79">
        <v>27750000</v>
      </c>
    </row>
    <row r="1230" spans="1:6" x14ac:dyDescent="0.25">
      <c r="A1230" s="74" t="s">
        <v>3233</v>
      </c>
      <c r="B1230" s="77" t="s">
        <v>1155</v>
      </c>
      <c r="C1230" s="78" t="s">
        <v>3210</v>
      </c>
      <c r="D1230" s="78" t="s">
        <v>372</v>
      </c>
      <c r="E1230" s="77" t="s">
        <v>131</v>
      </c>
      <c r="F1230" s="79">
        <v>24560000</v>
      </c>
    </row>
    <row r="1231" spans="1:6" x14ac:dyDescent="0.25">
      <c r="A1231" s="74" t="s">
        <v>3234</v>
      </c>
      <c r="B1231" s="77" t="s">
        <v>1155</v>
      </c>
      <c r="C1231" s="78" t="s">
        <v>3210</v>
      </c>
      <c r="D1231" s="78" t="s">
        <v>372</v>
      </c>
      <c r="E1231" s="77" t="s">
        <v>131</v>
      </c>
      <c r="F1231" s="79">
        <v>13790000</v>
      </c>
    </row>
    <row r="1232" spans="1:6" x14ac:dyDescent="0.25">
      <c r="A1232" s="74" t="s">
        <v>1377</v>
      </c>
      <c r="B1232" s="77" t="s">
        <v>1155</v>
      </c>
      <c r="C1232" s="78" t="s">
        <v>1378</v>
      </c>
      <c r="D1232" s="78" t="s">
        <v>13</v>
      </c>
      <c r="E1232" s="77" t="s">
        <v>96</v>
      </c>
      <c r="F1232" s="79">
        <v>14050000</v>
      </c>
    </row>
    <row r="1233" spans="1:6" x14ac:dyDescent="0.25">
      <c r="A1233" s="74" t="s">
        <v>1379</v>
      </c>
      <c r="B1233" s="77" t="s">
        <v>1155</v>
      </c>
      <c r="C1233" s="78" t="s">
        <v>1378</v>
      </c>
      <c r="D1233" s="78" t="s">
        <v>15</v>
      </c>
      <c r="E1233" s="77" t="s">
        <v>96</v>
      </c>
      <c r="F1233" s="79">
        <v>22010000</v>
      </c>
    </row>
    <row r="1234" spans="1:6" x14ac:dyDescent="0.25">
      <c r="A1234" s="74" t="s">
        <v>3235</v>
      </c>
      <c r="B1234" s="77" t="s">
        <v>1155</v>
      </c>
      <c r="C1234" s="78" t="s">
        <v>1378</v>
      </c>
      <c r="D1234" s="78" t="s">
        <v>15</v>
      </c>
      <c r="E1234" s="77" t="s">
        <v>96</v>
      </c>
      <c r="F1234" s="79">
        <v>24390000</v>
      </c>
    </row>
    <row r="1235" spans="1:6" x14ac:dyDescent="0.25">
      <c r="A1235" s="74" t="s">
        <v>1380</v>
      </c>
      <c r="B1235" s="77" t="s">
        <v>1155</v>
      </c>
      <c r="C1235" s="78" t="s">
        <v>1378</v>
      </c>
      <c r="D1235" s="78" t="s">
        <v>15</v>
      </c>
      <c r="E1235" s="77" t="s">
        <v>96</v>
      </c>
      <c r="F1235" s="79">
        <v>14650000</v>
      </c>
    </row>
    <row r="1236" spans="1:6" x14ac:dyDescent="0.25">
      <c r="A1236" s="74" t="s">
        <v>1381</v>
      </c>
      <c r="B1236" s="77" t="s">
        <v>1155</v>
      </c>
      <c r="C1236" s="78" t="s">
        <v>1378</v>
      </c>
      <c r="D1236" s="78" t="s">
        <v>18</v>
      </c>
      <c r="E1236" s="77" t="s">
        <v>96</v>
      </c>
      <c r="F1236" s="79">
        <v>31140000</v>
      </c>
    </row>
    <row r="1237" spans="1:6" x14ac:dyDescent="0.25">
      <c r="A1237" s="74" t="s">
        <v>1386</v>
      </c>
      <c r="B1237" s="77" t="s">
        <v>1155</v>
      </c>
      <c r="C1237" s="78" t="s">
        <v>1378</v>
      </c>
      <c r="D1237" s="78" t="s">
        <v>21</v>
      </c>
      <c r="E1237" s="77" t="s">
        <v>96</v>
      </c>
      <c r="F1237" s="79">
        <v>37970000</v>
      </c>
    </row>
    <row r="1238" spans="1:6" x14ac:dyDescent="0.25">
      <c r="A1238" s="74" t="s">
        <v>1382</v>
      </c>
      <c r="B1238" s="77" t="s">
        <v>1155</v>
      </c>
      <c r="C1238" s="78" t="s">
        <v>1378</v>
      </c>
      <c r="D1238" s="78" t="s">
        <v>22</v>
      </c>
      <c r="E1238" s="77" t="s">
        <v>96</v>
      </c>
      <c r="F1238" s="79">
        <v>12340000</v>
      </c>
    </row>
    <row r="1239" spans="1:6" x14ac:dyDescent="0.25">
      <c r="A1239" s="74" t="s">
        <v>1383</v>
      </c>
      <c r="B1239" s="77" t="s">
        <v>1155</v>
      </c>
      <c r="C1239" s="78" t="s">
        <v>1378</v>
      </c>
      <c r="D1239" s="78" t="s">
        <v>24</v>
      </c>
      <c r="E1239" s="77" t="s">
        <v>96</v>
      </c>
      <c r="F1239" s="79">
        <v>19360000</v>
      </c>
    </row>
    <row r="1240" spans="1:6" x14ac:dyDescent="0.25">
      <c r="A1240" s="74" t="s">
        <v>589</v>
      </c>
      <c r="B1240" s="77" t="s">
        <v>1155</v>
      </c>
      <c r="C1240" s="78" t="s">
        <v>1378</v>
      </c>
      <c r="D1240" s="78" t="s">
        <v>27</v>
      </c>
      <c r="E1240" s="77" t="s">
        <v>96</v>
      </c>
      <c r="F1240" s="79">
        <v>18990000</v>
      </c>
    </row>
    <row r="1241" spans="1:6" x14ac:dyDescent="0.25">
      <c r="A1241" s="74" t="s">
        <v>1400</v>
      </c>
      <c r="B1241" s="77" t="s">
        <v>1155</v>
      </c>
      <c r="C1241" s="78" t="s">
        <v>1378</v>
      </c>
      <c r="D1241" s="78" t="s">
        <v>15</v>
      </c>
      <c r="E1241" s="77" t="s">
        <v>213</v>
      </c>
      <c r="F1241" s="79">
        <v>30050000</v>
      </c>
    </row>
    <row r="1242" spans="1:6" x14ac:dyDescent="0.25">
      <c r="A1242" s="74" t="s">
        <v>1390</v>
      </c>
      <c r="B1242" s="77" t="s">
        <v>1155</v>
      </c>
      <c r="C1242" s="78" t="s">
        <v>1378</v>
      </c>
      <c r="D1242" s="78" t="s">
        <v>196</v>
      </c>
      <c r="E1242" s="77" t="s">
        <v>109</v>
      </c>
      <c r="F1242" s="79">
        <v>36650000</v>
      </c>
    </row>
    <row r="1243" spans="1:6" x14ac:dyDescent="0.25">
      <c r="A1243" s="74" t="s">
        <v>3236</v>
      </c>
      <c r="B1243" s="77" t="s">
        <v>1155</v>
      </c>
      <c r="C1243" s="78" t="s">
        <v>1378</v>
      </c>
      <c r="D1243" s="78" t="s">
        <v>15</v>
      </c>
      <c r="E1243" s="77" t="s">
        <v>221</v>
      </c>
      <c r="F1243" s="79">
        <v>35550000</v>
      </c>
    </row>
    <row r="1244" spans="1:6" x14ac:dyDescent="0.25">
      <c r="A1244" s="74" t="s">
        <v>1402</v>
      </c>
      <c r="B1244" s="77" t="s">
        <v>1155</v>
      </c>
      <c r="C1244" s="78" t="s">
        <v>1378</v>
      </c>
      <c r="D1244" s="78" t="s">
        <v>15</v>
      </c>
      <c r="E1244" s="77" t="s">
        <v>153</v>
      </c>
      <c r="F1244" s="79">
        <v>29580000</v>
      </c>
    </row>
    <row r="1245" spans="1:6" x14ac:dyDescent="0.25">
      <c r="A1245" s="74" t="s">
        <v>3237</v>
      </c>
      <c r="B1245" s="77" t="s">
        <v>1155</v>
      </c>
      <c r="C1245" s="78" t="s">
        <v>1378</v>
      </c>
      <c r="D1245" s="78" t="s">
        <v>15</v>
      </c>
      <c r="E1245" s="77" t="s">
        <v>153</v>
      </c>
      <c r="F1245" s="79">
        <v>27960000</v>
      </c>
    </row>
    <row r="1246" spans="1:6" x14ac:dyDescent="0.25">
      <c r="A1246" s="74" t="s">
        <v>3238</v>
      </c>
      <c r="B1246" s="77" t="s">
        <v>1155</v>
      </c>
      <c r="C1246" s="78" t="s">
        <v>1378</v>
      </c>
      <c r="D1246" s="78" t="s">
        <v>15</v>
      </c>
      <c r="E1246" s="77" t="s">
        <v>153</v>
      </c>
      <c r="F1246" s="79">
        <v>24970000</v>
      </c>
    </row>
    <row r="1247" spans="1:6" x14ac:dyDescent="0.25">
      <c r="A1247" s="74" t="s">
        <v>1391</v>
      </c>
      <c r="B1247" s="77" t="s">
        <v>1155</v>
      </c>
      <c r="C1247" s="78" t="s">
        <v>1378</v>
      </c>
      <c r="D1247" s="78" t="s">
        <v>23</v>
      </c>
      <c r="E1247" s="77" t="s">
        <v>153</v>
      </c>
      <c r="F1247" s="79">
        <v>38470000</v>
      </c>
    </row>
    <row r="1248" spans="1:6" x14ac:dyDescent="0.25">
      <c r="A1248" s="74" t="s">
        <v>1403</v>
      </c>
      <c r="B1248" s="77" t="s">
        <v>1155</v>
      </c>
      <c r="C1248" s="78" t="s">
        <v>1378</v>
      </c>
      <c r="D1248" s="78" t="s">
        <v>252</v>
      </c>
      <c r="E1248" s="77" t="s">
        <v>153</v>
      </c>
      <c r="F1248" s="79">
        <v>20640000</v>
      </c>
    </row>
    <row r="1249" spans="1:6" x14ac:dyDescent="0.25">
      <c r="A1249" s="74" t="s">
        <v>1392</v>
      </c>
      <c r="B1249" s="77" t="s">
        <v>1155</v>
      </c>
      <c r="C1249" s="78" t="s">
        <v>1378</v>
      </c>
      <c r="D1249" s="78" t="s">
        <v>27</v>
      </c>
      <c r="E1249" s="77" t="s">
        <v>153</v>
      </c>
      <c r="F1249" s="79">
        <v>32350000</v>
      </c>
    </row>
    <row r="1250" spans="1:6" x14ac:dyDescent="0.25">
      <c r="A1250" s="74" t="s">
        <v>1393</v>
      </c>
      <c r="B1250" s="77" t="s">
        <v>1155</v>
      </c>
      <c r="C1250" s="78" t="s">
        <v>1378</v>
      </c>
      <c r="D1250" s="78" t="s">
        <v>24</v>
      </c>
      <c r="E1250" s="77" t="s">
        <v>116</v>
      </c>
      <c r="F1250" s="79">
        <v>12180000</v>
      </c>
    </row>
    <row r="1251" spans="1:6" x14ac:dyDescent="0.25">
      <c r="A1251" s="74" t="s">
        <v>1394</v>
      </c>
      <c r="B1251" s="77" t="s">
        <v>1155</v>
      </c>
      <c r="C1251" s="78" t="s">
        <v>1378</v>
      </c>
      <c r="D1251" s="78" t="s">
        <v>24</v>
      </c>
      <c r="E1251" s="77" t="s">
        <v>116</v>
      </c>
      <c r="F1251" s="79">
        <v>24400000</v>
      </c>
    </row>
    <row r="1252" spans="1:6" x14ac:dyDescent="0.25">
      <c r="A1252" s="74" t="s">
        <v>1396</v>
      </c>
      <c r="B1252" s="77" t="s">
        <v>1155</v>
      </c>
      <c r="C1252" s="78" t="s">
        <v>1378</v>
      </c>
      <c r="D1252" s="78" t="s">
        <v>15</v>
      </c>
      <c r="E1252" s="77" t="s">
        <v>122</v>
      </c>
      <c r="F1252" s="79">
        <v>30120000</v>
      </c>
    </row>
    <row r="1253" spans="1:6" x14ac:dyDescent="0.25">
      <c r="A1253" s="74" t="s">
        <v>1397</v>
      </c>
      <c r="B1253" s="77" t="s">
        <v>1155</v>
      </c>
      <c r="C1253" s="78" t="s">
        <v>1378</v>
      </c>
      <c r="D1253" s="78" t="s">
        <v>20</v>
      </c>
      <c r="E1253" s="77" t="s">
        <v>122</v>
      </c>
      <c r="F1253" s="79">
        <v>19330000</v>
      </c>
    </row>
    <row r="1254" spans="1:6" x14ac:dyDescent="0.25">
      <c r="A1254" s="74" t="s">
        <v>3239</v>
      </c>
      <c r="B1254" s="77" t="s">
        <v>1155</v>
      </c>
      <c r="C1254" s="78" t="s">
        <v>1378</v>
      </c>
      <c r="D1254" s="78" t="s">
        <v>23</v>
      </c>
      <c r="E1254" s="77" t="s">
        <v>122</v>
      </c>
      <c r="F1254" s="79">
        <v>21860000</v>
      </c>
    </row>
    <row r="1255" spans="1:6" x14ac:dyDescent="0.25">
      <c r="A1255" s="74" t="s">
        <v>1398</v>
      </c>
      <c r="B1255" s="77" t="s">
        <v>1155</v>
      </c>
      <c r="C1255" s="78" t="s">
        <v>1378</v>
      </c>
      <c r="D1255" s="78" t="s">
        <v>27</v>
      </c>
      <c r="E1255" s="77" t="s">
        <v>122</v>
      </c>
      <c r="F1255" s="79">
        <v>26650000</v>
      </c>
    </row>
    <row r="1256" spans="1:6" x14ac:dyDescent="0.25">
      <c r="A1256" s="74" t="s">
        <v>1401</v>
      </c>
      <c r="B1256" s="77" t="s">
        <v>1155</v>
      </c>
      <c r="C1256" s="78" t="s">
        <v>1378</v>
      </c>
      <c r="D1256" s="78" t="s">
        <v>15</v>
      </c>
      <c r="E1256" s="77" t="s">
        <v>131</v>
      </c>
      <c r="F1256" s="79">
        <v>34380000</v>
      </c>
    </row>
    <row r="1257" spans="1:6" x14ac:dyDescent="0.25">
      <c r="A1257" s="74" t="s">
        <v>3240</v>
      </c>
      <c r="B1257" s="77" t="s">
        <v>1155</v>
      </c>
      <c r="C1257" s="78" t="s">
        <v>1378</v>
      </c>
      <c r="D1257" s="78" t="s">
        <v>133</v>
      </c>
      <c r="E1257" s="77" t="s">
        <v>131</v>
      </c>
      <c r="F1257" s="79">
        <v>39550000</v>
      </c>
    </row>
    <row r="1258" spans="1:6" x14ac:dyDescent="0.25">
      <c r="A1258" s="74" t="s">
        <v>3241</v>
      </c>
      <c r="B1258" s="77" t="s">
        <v>1155</v>
      </c>
      <c r="C1258" s="78" t="s">
        <v>1404</v>
      </c>
      <c r="D1258" s="78" t="s">
        <v>13</v>
      </c>
      <c r="E1258" s="77" t="s">
        <v>96</v>
      </c>
      <c r="F1258" s="79">
        <v>12100000</v>
      </c>
    </row>
    <row r="1259" spans="1:6" x14ac:dyDescent="0.25">
      <c r="A1259" s="74" t="s">
        <v>1405</v>
      </c>
      <c r="B1259" s="77" t="s">
        <v>1155</v>
      </c>
      <c r="C1259" s="78" t="s">
        <v>1404</v>
      </c>
      <c r="D1259" s="78" t="s">
        <v>13</v>
      </c>
      <c r="E1259" s="77" t="s">
        <v>96</v>
      </c>
      <c r="F1259" s="79">
        <v>17250000</v>
      </c>
    </row>
    <row r="1260" spans="1:6" x14ac:dyDescent="0.25">
      <c r="A1260" s="74" t="s">
        <v>3242</v>
      </c>
      <c r="B1260" s="77" t="s">
        <v>1155</v>
      </c>
      <c r="C1260" s="78" t="s">
        <v>1404</v>
      </c>
      <c r="D1260" s="78" t="s">
        <v>15</v>
      </c>
      <c r="E1260" s="77" t="s">
        <v>96</v>
      </c>
      <c r="F1260" s="79">
        <v>21510000</v>
      </c>
    </row>
    <row r="1261" spans="1:6" x14ac:dyDescent="0.25">
      <c r="A1261" s="74" t="s">
        <v>1409</v>
      </c>
      <c r="B1261" s="77" t="s">
        <v>1155</v>
      </c>
      <c r="C1261" s="78" t="s">
        <v>1404</v>
      </c>
      <c r="D1261" s="78" t="s">
        <v>133</v>
      </c>
      <c r="E1261" s="77" t="s">
        <v>96</v>
      </c>
      <c r="F1261" s="79">
        <v>13360000</v>
      </c>
    </row>
    <row r="1262" spans="1:6" x14ac:dyDescent="0.25">
      <c r="A1262" s="74" t="s">
        <v>1411</v>
      </c>
      <c r="B1262" s="77" t="s">
        <v>1155</v>
      </c>
      <c r="C1262" s="78" t="s">
        <v>1404</v>
      </c>
      <c r="D1262" s="78" t="s">
        <v>19</v>
      </c>
      <c r="E1262" s="77" t="s">
        <v>96</v>
      </c>
      <c r="F1262" s="79">
        <v>17860000</v>
      </c>
    </row>
    <row r="1263" spans="1:6" x14ac:dyDescent="0.25">
      <c r="A1263" s="74" t="s">
        <v>1412</v>
      </c>
      <c r="B1263" s="77" t="s">
        <v>1155</v>
      </c>
      <c r="C1263" s="78" t="s">
        <v>1404</v>
      </c>
      <c r="D1263" s="78" t="s">
        <v>24</v>
      </c>
      <c r="E1263" s="77" t="s">
        <v>96</v>
      </c>
      <c r="F1263" s="79">
        <v>26660000</v>
      </c>
    </row>
    <row r="1264" spans="1:6" x14ac:dyDescent="0.25">
      <c r="A1264" s="74" t="s">
        <v>1413</v>
      </c>
      <c r="B1264" s="77" t="s">
        <v>1155</v>
      </c>
      <c r="C1264" s="78" t="s">
        <v>1404</v>
      </c>
      <c r="D1264" s="78" t="s">
        <v>252</v>
      </c>
      <c r="E1264" s="77" t="s">
        <v>96</v>
      </c>
      <c r="F1264" s="79">
        <v>13620000</v>
      </c>
    </row>
    <row r="1265" spans="1:6" x14ac:dyDescent="0.25">
      <c r="A1265" s="74" t="s">
        <v>1417</v>
      </c>
      <c r="B1265" s="77" t="s">
        <v>1155</v>
      </c>
      <c r="C1265" s="78" t="s">
        <v>1404</v>
      </c>
      <c r="D1265" s="78" t="s">
        <v>15</v>
      </c>
      <c r="E1265" s="77" t="s">
        <v>213</v>
      </c>
      <c r="F1265" s="79">
        <v>38280000</v>
      </c>
    </row>
    <row r="1266" spans="1:6" x14ac:dyDescent="0.25">
      <c r="A1266" s="74" t="s">
        <v>1414</v>
      </c>
      <c r="B1266" s="77" t="s">
        <v>1155</v>
      </c>
      <c r="C1266" s="78" t="s">
        <v>1404</v>
      </c>
      <c r="D1266" s="78" t="s">
        <v>10</v>
      </c>
      <c r="E1266" s="77" t="s">
        <v>109</v>
      </c>
      <c r="F1266" s="79">
        <v>32160000</v>
      </c>
    </row>
    <row r="1267" spans="1:6" x14ac:dyDescent="0.25">
      <c r="A1267" s="74" t="s">
        <v>1425</v>
      </c>
      <c r="B1267" s="77" t="s">
        <v>1155</v>
      </c>
      <c r="C1267" s="78" t="s">
        <v>1404</v>
      </c>
      <c r="D1267" s="78" t="s">
        <v>267</v>
      </c>
      <c r="E1267" s="77" t="s">
        <v>109</v>
      </c>
      <c r="F1267" s="79">
        <v>16890000</v>
      </c>
    </row>
    <row r="1268" spans="1:6" x14ac:dyDescent="0.25">
      <c r="A1268" s="74" t="s">
        <v>1408</v>
      </c>
      <c r="B1268" s="77" t="s">
        <v>1155</v>
      </c>
      <c r="C1268" s="78" t="s">
        <v>1404</v>
      </c>
      <c r="D1268" s="78" t="s">
        <v>133</v>
      </c>
      <c r="E1268" s="77" t="s">
        <v>109</v>
      </c>
      <c r="F1268" s="79">
        <v>31660000</v>
      </c>
    </row>
    <row r="1269" spans="1:6" x14ac:dyDescent="0.25">
      <c r="A1269" s="74" t="s">
        <v>1426</v>
      </c>
      <c r="B1269" s="77" t="s">
        <v>1155</v>
      </c>
      <c r="C1269" s="78" t="s">
        <v>1404</v>
      </c>
      <c r="D1269" s="78" t="s">
        <v>133</v>
      </c>
      <c r="E1269" s="77" t="s">
        <v>109</v>
      </c>
      <c r="F1269" s="79">
        <v>32620000</v>
      </c>
    </row>
    <row r="1270" spans="1:6" x14ac:dyDescent="0.25">
      <c r="A1270" s="74" t="s">
        <v>1427</v>
      </c>
      <c r="B1270" s="77" t="s">
        <v>1155</v>
      </c>
      <c r="C1270" s="78" t="s">
        <v>1404</v>
      </c>
      <c r="D1270" s="78" t="s">
        <v>19</v>
      </c>
      <c r="E1270" s="77" t="s">
        <v>109</v>
      </c>
      <c r="F1270" s="79">
        <v>29290000</v>
      </c>
    </row>
    <row r="1271" spans="1:6" x14ac:dyDescent="0.25">
      <c r="A1271" s="74" t="s">
        <v>1224</v>
      </c>
      <c r="B1271" s="77" t="s">
        <v>1155</v>
      </c>
      <c r="C1271" s="78" t="s">
        <v>1404</v>
      </c>
      <c r="D1271" s="78" t="s">
        <v>15</v>
      </c>
      <c r="E1271" s="77" t="s">
        <v>221</v>
      </c>
      <c r="F1271" s="79">
        <v>25640000</v>
      </c>
    </row>
    <row r="1272" spans="1:6" x14ac:dyDescent="0.25">
      <c r="A1272" s="74" t="s">
        <v>1415</v>
      </c>
      <c r="B1272" s="77" t="s">
        <v>1155</v>
      </c>
      <c r="C1272" s="78" t="s">
        <v>1404</v>
      </c>
      <c r="D1272" s="78" t="s">
        <v>15</v>
      </c>
      <c r="E1272" s="77" t="s">
        <v>153</v>
      </c>
      <c r="F1272" s="79">
        <v>31800000</v>
      </c>
    </row>
    <row r="1273" spans="1:6" x14ac:dyDescent="0.25">
      <c r="A1273" s="74" t="s">
        <v>3243</v>
      </c>
      <c r="B1273" s="77" t="s">
        <v>1155</v>
      </c>
      <c r="C1273" s="78" t="s">
        <v>1404</v>
      </c>
      <c r="D1273" s="78" t="s">
        <v>22</v>
      </c>
      <c r="E1273" s="77" t="s">
        <v>153</v>
      </c>
      <c r="F1273" s="79">
        <v>28500000</v>
      </c>
    </row>
    <row r="1274" spans="1:6" x14ac:dyDescent="0.25">
      <c r="A1274" s="74" t="s">
        <v>1428</v>
      </c>
      <c r="B1274" s="77" t="s">
        <v>1155</v>
      </c>
      <c r="C1274" s="78" t="s">
        <v>1404</v>
      </c>
      <c r="D1274" s="78" t="s">
        <v>24</v>
      </c>
      <c r="E1274" s="77" t="s">
        <v>153</v>
      </c>
      <c r="F1274" s="79">
        <v>30930000</v>
      </c>
    </row>
    <row r="1275" spans="1:6" x14ac:dyDescent="0.25">
      <c r="A1275" s="74" t="s">
        <v>1418</v>
      </c>
      <c r="B1275" s="77" t="s">
        <v>1155</v>
      </c>
      <c r="C1275" s="78" t="s">
        <v>1404</v>
      </c>
      <c r="D1275" s="78" t="s">
        <v>17</v>
      </c>
      <c r="E1275" s="77" t="s">
        <v>116</v>
      </c>
      <c r="F1275" s="79">
        <v>21350000</v>
      </c>
    </row>
    <row r="1276" spans="1:6" x14ac:dyDescent="0.25">
      <c r="A1276" s="74" t="s">
        <v>1419</v>
      </c>
      <c r="B1276" s="77" t="s">
        <v>1155</v>
      </c>
      <c r="C1276" s="78" t="s">
        <v>1404</v>
      </c>
      <c r="D1276" s="78" t="s">
        <v>27</v>
      </c>
      <c r="E1276" s="77" t="s">
        <v>116</v>
      </c>
      <c r="F1276" s="79">
        <v>9890000</v>
      </c>
    </row>
    <row r="1277" spans="1:6" x14ac:dyDescent="0.25">
      <c r="A1277" s="74" t="s">
        <v>1421</v>
      </c>
      <c r="B1277" s="77" t="s">
        <v>1155</v>
      </c>
      <c r="C1277" s="78" t="s">
        <v>1404</v>
      </c>
      <c r="D1277" s="78" t="s">
        <v>15</v>
      </c>
      <c r="E1277" s="77" t="s">
        <v>122</v>
      </c>
      <c r="F1277" s="79">
        <v>24040000</v>
      </c>
    </row>
    <row r="1278" spans="1:6" x14ac:dyDescent="0.25">
      <c r="A1278" s="74" t="s">
        <v>3244</v>
      </c>
      <c r="B1278" s="77" t="s">
        <v>1155</v>
      </c>
      <c r="C1278" s="78" t="s">
        <v>1404</v>
      </c>
      <c r="D1278" s="78" t="s">
        <v>15</v>
      </c>
      <c r="E1278" s="77" t="s">
        <v>122</v>
      </c>
      <c r="F1278" s="79">
        <v>31260000</v>
      </c>
    </row>
    <row r="1279" spans="1:6" x14ac:dyDescent="0.25">
      <c r="A1279" s="74" t="s">
        <v>1423</v>
      </c>
      <c r="B1279" s="77" t="s">
        <v>1155</v>
      </c>
      <c r="C1279" s="78" t="s">
        <v>1404</v>
      </c>
      <c r="D1279" s="78" t="s">
        <v>17</v>
      </c>
      <c r="E1279" s="77" t="s">
        <v>122</v>
      </c>
      <c r="F1279" s="79">
        <v>22440000</v>
      </c>
    </row>
    <row r="1280" spans="1:6" x14ac:dyDescent="0.25">
      <c r="A1280" s="74" t="s">
        <v>1363</v>
      </c>
      <c r="B1280" s="77" t="s">
        <v>1155</v>
      </c>
      <c r="C1280" s="78" t="s">
        <v>1404</v>
      </c>
      <c r="D1280" s="78" t="s">
        <v>86</v>
      </c>
      <c r="E1280" s="77" t="s">
        <v>122</v>
      </c>
      <c r="F1280" s="79">
        <v>15440000</v>
      </c>
    </row>
    <row r="1281" spans="1:6" x14ac:dyDescent="0.25">
      <c r="A1281" s="74" t="s">
        <v>1424</v>
      </c>
      <c r="B1281" s="77" t="s">
        <v>1155</v>
      </c>
      <c r="C1281" s="78" t="s">
        <v>1404</v>
      </c>
      <c r="D1281" s="78" t="s">
        <v>13</v>
      </c>
      <c r="E1281" s="77" t="s">
        <v>129</v>
      </c>
      <c r="F1281" s="79">
        <v>20780000</v>
      </c>
    </row>
    <row r="1282" spans="1:6" x14ac:dyDescent="0.25">
      <c r="A1282" s="74" t="s">
        <v>1422</v>
      </c>
      <c r="B1282" s="77" t="s">
        <v>1155</v>
      </c>
      <c r="C1282" s="78" t="s">
        <v>1404</v>
      </c>
      <c r="D1282" s="78" t="s">
        <v>15</v>
      </c>
      <c r="E1282" s="77" t="s">
        <v>131</v>
      </c>
      <c r="F1282" s="79">
        <v>25210000</v>
      </c>
    </row>
    <row r="1283" spans="1:6" x14ac:dyDescent="0.25">
      <c r="A1283" s="74" t="s">
        <v>1429</v>
      </c>
      <c r="B1283" s="77" t="s">
        <v>1155</v>
      </c>
      <c r="C1283" s="78" t="s">
        <v>1404</v>
      </c>
      <c r="D1283" s="78" t="s">
        <v>24</v>
      </c>
      <c r="E1283" s="77" t="s">
        <v>131</v>
      </c>
      <c r="F1283" s="79">
        <v>18400000</v>
      </c>
    </row>
    <row r="1284" spans="1:6" x14ac:dyDescent="0.25">
      <c r="A1284" s="74" t="s">
        <v>1430</v>
      </c>
      <c r="B1284" s="77" t="s">
        <v>1155</v>
      </c>
      <c r="C1284" s="78" t="s">
        <v>1431</v>
      </c>
      <c r="D1284" s="78" t="s">
        <v>10</v>
      </c>
      <c r="E1284" s="77" t="s">
        <v>96</v>
      </c>
      <c r="F1284" s="79">
        <v>33460000</v>
      </c>
    </row>
    <row r="1285" spans="1:6" x14ac:dyDescent="0.25">
      <c r="A1285" s="74" t="s">
        <v>3245</v>
      </c>
      <c r="B1285" s="77" t="s">
        <v>1155</v>
      </c>
      <c r="C1285" s="78" t="s">
        <v>1431</v>
      </c>
      <c r="D1285" s="78" t="s">
        <v>15</v>
      </c>
      <c r="E1285" s="77" t="s">
        <v>96</v>
      </c>
      <c r="F1285" s="79">
        <v>20790000</v>
      </c>
    </row>
    <row r="1286" spans="1:6" x14ac:dyDescent="0.25">
      <c r="A1286" s="74" t="s">
        <v>1432</v>
      </c>
      <c r="B1286" s="77" t="s">
        <v>1155</v>
      </c>
      <c r="C1286" s="78" t="s">
        <v>1431</v>
      </c>
      <c r="D1286" s="78" t="s">
        <v>15</v>
      </c>
      <c r="E1286" s="77" t="s">
        <v>96</v>
      </c>
      <c r="F1286" s="79">
        <v>12920000</v>
      </c>
    </row>
    <row r="1287" spans="1:6" x14ac:dyDescent="0.25">
      <c r="A1287" s="74" t="s">
        <v>1434</v>
      </c>
      <c r="B1287" s="77" t="s">
        <v>1155</v>
      </c>
      <c r="C1287" s="78" t="s">
        <v>1431</v>
      </c>
      <c r="D1287" s="78" t="s">
        <v>15</v>
      </c>
      <c r="E1287" s="77" t="s">
        <v>96</v>
      </c>
      <c r="F1287" s="79">
        <v>12640000</v>
      </c>
    </row>
    <row r="1288" spans="1:6" x14ac:dyDescent="0.25">
      <c r="A1288" s="74" t="s">
        <v>1435</v>
      </c>
      <c r="B1288" s="77" t="s">
        <v>1155</v>
      </c>
      <c r="C1288" s="78" t="s">
        <v>1431</v>
      </c>
      <c r="D1288" s="78" t="s">
        <v>15</v>
      </c>
      <c r="E1288" s="77" t="s">
        <v>96</v>
      </c>
      <c r="F1288" s="79">
        <v>21100000</v>
      </c>
    </row>
    <row r="1289" spans="1:6" x14ac:dyDescent="0.25">
      <c r="A1289" s="74" t="s">
        <v>1438</v>
      </c>
      <c r="B1289" s="77" t="s">
        <v>1155</v>
      </c>
      <c r="C1289" s="78" t="s">
        <v>1431</v>
      </c>
      <c r="D1289" s="78" t="s">
        <v>21</v>
      </c>
      <c r="E1289" s="77" t="s">
        <v>96</v>
      </c>
      <c r="F1289" s="79">
        <v>24310000</v>
      </c>
    </row>
    <row r="1290" spans="1:6" x14ac:dyDescent="0.25">
      <c r="A1290" s="74" t="s">
        <v>3246</v>
      </c>
      <c r="B1290" s="77" t="s">
        <v>1155</v>
      </c>
      <c r="C1290" s="78" t="s">
        <v>1431</v>
      </c>
      <c r="D1290" s="78" t="s">
        <v>230</v>
      </c>
      <c r="E1290" s="77" t="s">
        <v>96</v>
      </c>
      <c r="F1290" s="79">
        <v>17420000</v>
      </c>
    </row>
    <row r="1291" spans="1:6" x14ac:dyDescent="0.25">
      <c r="A1291" s="74" t="s">
        <v>1439</v>
      </c>
      <c r="B1291" s="77" t="s">
        <v>1155</v>
      </c>
      <c r="C1291" s="78" t="s">
        <v>1431</v>
      </c>
      <c r="D1291" s="78" t="s">
        <v>27</v>
      </c>
      <c r="E1291" s="77" t="s">
        <v>96</v>
      </c>
      <c r="F1291" s="79">
        <v>21670000</v>
      </c>
    </row>
    <row r="1292" spans="1:6" x14ac:dyDescent="0.25">
      <c r="A1292" s="74" t="s">
        <v>1442</v>
      </c>
      <c r="B1292" s="77" t="s">
        <v>1155</v>
      </c>
      <c r="C1292" s="78" t="s">
        <v>1431</v>
      </c>
      <c r="D1292" s="78" t="s">
        <v>15</v>
      </c>
      <c r="E1292" s="77" t="s">
        <v>213</v>
      </c>
      <c r="F1292" s="79">
        <v>30790000</v>
      </c>
    </row>
    <row r="1293" spans="1:6" x14ac:dyDescent="0.25">
      <c r="A1293" s="74" t="s">
        <v>1561</v>
      </c>
      <c r="B1293" s="77" t="s">
        <v>1155</v>
      </c>
      <c r="C1293" s="78" t="s">
        <v>1431</v>
      </c>
      <c r="D1293" s="78" t="s">
        <v>15</v>
      </c>
      <c r="E1293" s="77" t="s">
        <v>213</v>
      </c>
      <c r="F1293" s="79">
        <v>22540000</v>
      </c>
    </row>
    <row r="1294" spans="1:6" x14ac:dyDescent="0.25">
      <c r="A1294" s="74" t="s">
        <v>1451</v>
      </c>
      <c r="B1294" s="77" t="s">
        <v>1155</v>
      </c>
      <c r="C1294" s="78" t="s">
        <v>1431</v>
      </c>
      <c r="D1294" s="78" t="s">
        <v>15</v>
      </c>
      <c r="E1294" s="77" t="s">
        <v>213</v>
      </c>
      <c r="F1294" s="79">
        <v>4770000</v>
      </c>
    </row>
    <row r="1295" spans="1:6" x14ac:dyDescent="0.25">
      <c r="A1295" s="74" t="s">
        <v>3247</v>
      </c>
      <c r="B1295" s="77" t="s">
        <v>1155</v>
      </c>
      <c r="C1295" s="78" t="s">
        <v>1431</v>
      </c>
      <c r="D1295" s="78" t="s">
        <v>20</v>
      </c>
      <c r="E1295" s="77" t="s">
        <v>213</v>
      </c>
      <c r="F1295" s="79">
        <v>19030000</v>
      </c>
    </row>
    <row r="1296" spans="1:6" x14ac:dyDescent="0.25">
      <c r="A1296" s="74" t="s">
        <v>3248</v>
      </c>
      <c r="B1296" s="77" t="s">
        <v>1155</v>
      </c>
      <c r="C1296" s="78" t="s">
        <v>1431</v>
      </c>
      <c r="D1296" s="78" t="s">
        <v>219</v>
      </c>
      <c r="E1296" s="77" t="s">
        <v>109</v>
      </c>
      <c r="F1296" s="79">
        <v>29290000</v>
      </c>
    </row>
    <row r="1297" spans="1:6" x14ac:dyDescent="0.25">
      <c r="A1297" s="74" t="s">
        <v>3249</v>
      </c>
      <c r="B1297" s="77" t="s">
        <v>1155</v>
      </c>
      <c r="C1297" s="78" t="s">
        <v>1431</v>
      </c>
      <c r="D1297" s="78" t="s">
        <v>219</v>
      </c>
      <c r="E1297" s="77" t="s">
        <v>109</v>
      </c>
      <c r="F1297" s="79">
        <v>25760000</v>
      </c>
    </row>
    <row r="1298" spans="1:6" x14ac:dyDescent="0.25">
      <c r="A1298" s="74" t="s">
        <v>1360</v>
      </c>
      <c r="B1298" s="77" t="s">
        <v>1155</v>
      </c>
      <c r="C1298" s="78" t="s">
        <v>1431</v>
      </c>
      <c r="D1298" s="78" t="s">
        <v>29</v>
      </c>
      <c r="E1298" s="77" t="s">
        <v>109</v>
      </c>
      <c r="F1298" s="79">
        <v>27360000</v>
      </c>
    </row>
    <row r="1299" spans="1:6" x14ac:dyDescent="0.25">
      <c r="A1299" s="74" t="s">
        <v>1443</v>
      </c>
      <c r="B1299" s="77" t="s">
        <v>1155</v>
      </c>
      <c r="C1299" s="78" t="s">
        <v>1431</v>
      </c>
      <c r="D1299" s="78" t="s">
        <v>13</v>
      </c>
      <c r="E1299" s="77" t="s">
        <v>153</v>
      </c>
      <c r="F1299" s="79">
        <v>24390000</v>
      </c>
    </row>
    <row r="1300" spans="1:6" x14ac:dyDescent="0.25">
      <c r="A1300" s="74" t="s">
        <v>1447</v>
      </c>
      <c r="B1300" s="77" t="s">
        <v>1155</v>
      </c>
      <c r="C1300" s="78" t="s">
        <v>1431</v>
      </c>
      <c r="D1300" s="78" t="s">
        <v>15</v>
      </c>
      <c r="E1300" s="77" t="s">
        <v>153</v>
      </c>
      <c r="F1300" s="79">
        <v>16250000</v>
      </c>
    </row>
    <row r="1301" spans="1:6" x14ac:dyDescent="0.25">
      <c r="A1301" s="74" t="s">
        <v>1448</v>
      </c>
      <c r="B1301" s="77" t="s">
        <v>1155</v>
      </c>
      <c r="C1301" s="78" t="s">
        <v>1431</v>
      </c>
      <c r="D1301" s="78" t="s">
        <v>17</v>
      </c>
      <c r="E1301" s="77" t="s">
        <v>153</v>
      </c>
      <c r="F1301" s="79">
        <v>30210000</v>
      </c>
    </row>
    <row r="1302" spans="1:6" x14ac:dyDescent="0.25">
      <c r="A1302" s="74" t="s">
        <v>548</v>
      </c>
      <c r="B1302" s="77" t="s">
        <v>1155</v>
      </c>
      <c r="C1302" s="78" t="s">
        <v>1431</v>
      </c>
      <c r="D1302" s="78" t="s">
        <v>82</v>
      </c>
      <c r="E1302" s="77" t="s">
        <v>153</v>
      </c>
      <c r="F1302" s="79">
        <v>22920000</v>
      </c>
    </row>
    <row r="1303" spans="1:6" x14ac:dyDescent="0.25">
      <c r="A1303" s="74" t="s">
        <v>1449</v>
      </c>
      <c r="B1303" s="77" t="s">
        <v>1155</v>
      </c>
      <c r="C1303" s="78" t="s">
        <v>1431</v>
      </c>
      <c r="D1303" s="78" t="s">
        <v>15</v>
      </c>
      <c r="E1303" s="77" t="s">
        <v>116</v>
      </c>
      <c r="F1303" s="79">
        <v>11890000</v>
      </c>
    </row>
    <row r="1304" spans="1:6" x14ac:dyDescent="0.25">
      <c r="A1304" s="74" t="s">
        <v>3250</v>
      </c>
      <c r="B1304" s="77" t="s">
        <v>1155</v>
      </c>
      <c r="C1304" s="78" t="s">
        <v>1431</v>
      </c>
      <c r="D1304" s="78" t="s">
        <v>15</v>
      </c>
      <c r="E1304" s="77" t="s">
        <v>116</v>
      </c>
      <c r="F1304" s="79">
        <v>16910000</v>
      </c>
    </row>
    <row r="1305" spans="1:6" x14ac:dyDescent="0.25">
      <c r="A1305" s="74" t="s">
        <v>1455</v>
      </c>
      <c r="B1305" s="77" t="s">
        <v>1155</v>
      </c>
      <c r="C1305" s="78" t="s">
        <v>1431</v>
      </c>
      <c r="D1305" s="78" t="s">
        <v>15</v>
      </c>
      <c r="E1305" s="77" t="s">
        <v>122</v>
      </c>
      <c r="F1305" s="79">
        <v>14500000</v>
      </c>
    </row>
    <row r="1306" spans="1:6" x14ac:dyDescent="0.25">
      <c r="A1306" s="74" t="s">
        <v>435</v>
      </c>
      <c r="B1306" s="77" t="s">
        <v>1155</v>
      </c>
      <c r="C1306" s="78" t="s">
        <v>1431</v>
      </c>
      <c r="D1306" s="78" t="s">
        <v>15</v>
      </c>
      <c r="E1306" s="77" t="s">
        <v>122</v>
      </c>
      <c r="F1306" s="79">
        <v>24270000</v>
      </c>
    </row>
    <row r="1307" spans="1:6" x14ac:dyDescent="0.25">
      <c r="A1307" s="74" t="s">
        <v>1454</v>
      </c>
      <c r="B1307" s="77" t="s">
        <v>1155</v>
      </c>
      <c r="C1307" s="78" t="s">
        <v>1431</v>
      </c>
      <c r="D1307" s="78" t="s">
        <v>694</v>
      </c>
      <c r="E1307" s="77" t="s">
        <v>122</v>
      </c>
      <c r="F1307" s="79">
        <v>17510000</v>
      </c>
    </row>
    <row r="1308" spans="1:6" x14ac:dyDescent="0.25">
      <c r="A1308" s="74" t="s">
        <v>1450</v>
      </c>
      <c r="B1308" s="77" t="s">
        <v>1155</v>
      </c>
      <c r="C1308" s="78" t="s">
        <v>1431</v>
      </c>
      <c r="D1308" s="78" t="s">
        <v>15</v>
      </c>
      <c r="E1308" s="77" t="s">
        <v>131</v>
      </c>
      <c r="F1308" s="79">
        <v>32110000</v>
      </c>
    </row>
    <row r="1309" spans="1:6" x14ac:dyDescent="0.25">
      <c r="A1309" s="74" t="s">
        <v>3251</v>
      </c>
      <c r="B1309" s="77" t="s">
        <v>1155</v>
      </c>
      <c r="C1309" s="78" t="s">
        <v>1431</v>
      </c>
      <c r="D1309" s="78" t="s">
        <v>15</v>
      </c>
      <c r="E1309" s="77" t="s">
        <v>131</v>
      </c>
      <c r="F1309" s="79">
        <v>19450000</v>
      </c>
    </row>
    <row r="1310" spans="1:6" x14ac:dyDescent="0.25">
      <c r="A1310" s="74" t="s">
        <v>1459</v>
      </c>
      <c r="B1310" s="77" t="s">
        <v>1155</v>
      </c>
      <c r="C1310" s="78" t="s">
        <v>1431</v>
      </c>
      <c r="D1310" s="78" t="s">
        <v>15</v>
      </c>
      <c r="E1310" s="77" t="s">
        <v>131</v>
      </c>
      <c r="F1310" s="79">
        <v>30990000</v>
      </c>
    </row>
    <row r="1311" spans="1:6" x14ac:dyDescent="0.25">
      <c r="A1311" s="74" t="s">
        <v>3252</v>
      </c>
      <c r="B1311" s="77" t="s">
        <v>1155</v>
      </c>
      <c r="C1311" s="78" t="s">
        <v>1431</v>
      </c>
      <c r="D1311" s="78" t="s">
        <v>299</v>
      </c>
      <c r="E1311" s="77" t="s">
        <v>131</v>
      </c>
      <c r="F1311" s="79">
        <v>16250000</v>
      </c>
    </row>
    <row r="1312" spans="1:6" x14ac:dyDescent="0.25">
      <c r="A1312" s="74" t="s">
        <v>1460</v>
      </c>
      <c r="B1312" s="77" t="s">
        <v>1155</v>
      </c>
      <c r="C1312" s="78" t="s">
        <v>1461</v>
      </c>
      <c r="D1312" s="78" t="s">
        <v>367</v>
      </c>
      <c r="E1312" s="77" t="s">
        <v>96</v>
      </c>
      <c r="F1312" s="79">
        <v>25680000</v>
      </c>
    </row>
    <row r="1313" spans="1:6" x14ac:dyDescent="0.25">
      <c r="A1313" s="74" t="s">
        <v>3253</v>
      </c>
      <c r="B1313" s="77" t="s">
        <v>1155</v>
      </c>
      <c r="C1313" s="78" t="s">
        <v>1461</v>
      </c>
      <c r="D1313" s="78" t="s">
        <v>15</v>
      </c>
      <c r="E1313" s="77" t="s">
        <v>96</v>
      </c>
      <c r="F1313" s="79">
        <v>17870000</v>
      </c>
    </row>
    <row r="1314" spans="1:6" x14ac:dyDescent="0.25">
      <c r="A1314" s="74" t="s">
        <v>3254</v>
      </c>
      <c r="B1314" s="77" t="s">
        <v>1155</v>
      </c>
      <c r="C1314" s="78" t="s">
        <v>1461</v>
      </c>
      <c r="D1314" s="78" t="s">
        <v>15</v>
      </c>
      <c r="E1314" s="77" t="s">
        <v>96</v>
      </c>
      <c r="F1314" s="79">
        <v>12140000</v>
      </c>
    </row>
    <row r="1315" spans="1:6" x14ac:dyDescent="0.25">
      <c r="A1315" s="74" t="s">
        <v>1212</v>
      </c>
      <c r="B1315" s="77" t="s">
        <v>1155</v>
      </c>
      <c r="C1315" s="78" t="s">
        <v>1461</v>
      </c>
      <c r="D1315" s="78" t="s">
        <v>15</v>
      </c>
      <c r="E1315" s="77" t="s">
        <v>96</v>
      </c>
      <c r="F1315" s="79">
        <v>6180000</v>
      </c>
    </row>
    <row r="1316" spans="1:6" x14ac:dyDescent="0.25">
      <c r="A1316" s="74" t="s">
        <v>1464</v>
      </c>
      <c r="B1316" s="77" t="s">
        <v>1155</v>
      </c>
      <c r="C1316" s="78" t="s">
        <v>1461</v>
      </c>
      <c r="D1316" s="78" t="s">
        <v>15</v>
      </c>
      <c r="E1316" s="77" t="s">
        <v>96</v>
      </c>
      <c r="F1316" s="79">
        <v>19380000</v>
      </c>
    </row>
    <row r="1317" spans="1:6" x14ac:dyDescent="0.25">
      <c r="A1317" s="74" t="s">
        <v>3255</v>
      </c>
      <c r="B1317" s="77" t="s">
        <v>1155</v>
      </c>
      <c r="C1317" s="78" t="s">
        <v>1461</v>
      </c>
      <c r="D1317" s="78" t="s">
        <v>15</v>
      </c>
      <c r="E1317" s="77" t="s">
        <v>96</v>
      </c>
      <c r="F1317" s="79">
        <v>23230000</v>
      </c>
    </row>
    <row r="1318" spans="1:6" x14ac:dyDescent="0.25">
      <c r="A1318" s="74" t="s">
        <v>1465</v>
      </c>
      <c r="B1318" s="77" t="s">
        <v>1155</v>
      </c>
      <c r="C1318" s="78" t="s">
        <v>1461</v>
      </c>
      <c r="D1318" s="78" t="s">
        <v>15</v>
      </c>
      <c r="E1318" s="77" t="s">
        <v>96</v>
      </c>
      <c r="F1318" s="79">
        <v>18430000</v>
      </c>
    </row>
    <row r="1319" spans="1:6" x14ac:dyDescent="0.25">
      <c r="A1319" s="74" t="s">
        <v>1470</v>
      </c>
      <c r="B1319" s="77" t="s">
        <v>1155</v>
      </c>
      <c r="C1319" s="78" t="s">
        <v>1461</v>
      </c>
      <c r="D1319" s="78" t="s">
        <v>15</v>
      </c>
      <c r="E1319" s="77" t="s">
        <v>96</v>
      </c>
      <c r="F1319" s="79">
        <v>23870000</v>
      </c>
    </row>
    <row r="1320" spans="1:6" x14ac:dyDescent="0.25">
      <c r="A1320" s="74" t="s">
        <v>295</v>
      </c>
      <c r="B1320" s="77" t="s">
        <v>1155</v>
      </c>
      <c r="C1320" s="78" t="s">
        <v>1461</v>
      </c>
      <c r="D1320" s="78" t="s">
        <v>15</v>
      </c>
      <c r="E1320" s="77" t="s">
        <v>96</v>
      </c>
      <c r="F1320" s="79">
        <v>14650000</v>
      </c>
    </row>
    <row r="1321" spans="1:6" x14ac:dyDescent="0.25">
      <c r="A1321" s="74" t="s">
        <v>3256</v>
      </c>
      <c r="B1321" s="77" t="s">
        <v>1155</v>
      </c>
      <c r="C1321" s="78" t="s">
        <v>1461</v>
      </c>
      <c r="D1321" s="78" t="s">
        <v>15</v>
      </c>
      <c r="E1321" s="77" t="s">
        <v>96</v>
      </c>
      <c r="F1321" s="79">
        <v>14850000</v>
      </c>
    </row>
    <row r="1322" spans="1:6" x14ac:dyDescent="0.25">
      <c r="A1322" s="74" t="s">
        <v>1468</v>
      </c>
      <c r="B1322" s="77" t="s">
        <v>1155</v>
      </c>
      <c r="C1322" s="78" t="s">
        <v>1461</v>
      </c>
      <c r="D1322" s="78" t="s">
        <v>230</v>
      </c>
      <c r="E1322" s="77" t="s">
        <v>96</v>
      </c>
      <c r="F1322" s="79">
        <v>24590000</v>
      </c>
    </row>
    <row r="1323" spans="1:6" x14ac:dyDescent="0.25">
      <c r="A1323" s="74" t="s">
        <v>1469</v>
      </c>
      <c r="B1323" s="77" t="s">
        <v>1155</v>
      </c>
      <c r="C1323" s="78" t="s">
        <v>1461</v>
      </c>
      <c r="D1323" s="78" t="s">
        <v>86</v>
      </c>
      <c r="E1323" s="77" t="s">
        <v>96</v>
      </c>
      <c r="F1323" s="79">
        <v>14940000</v>
      </c>
    </row>
    <row r="1324" spans="1:6" x14ac:dyDescent="0.25">
      <c r="A1324" s="74" t="s">
        <v>1408</v>
      </c>
      <c r="B1324" s="77" t="s">
        <v>1155</v>
      </c>
      <c r="C1324" s="78" t="s">
        <v>1461</v>
      </c>
      <c r="D1324" s="78" t="s">
        <v>133</v>
      </c>
      <c r="E1324" s="77" t="s">
        <v>148</v>
      </c>
      <c r="F1324" s="79">
        <v>20990000</v>
      </c>
    </row>
    <row r="1325" spans="1:6" x14ac:dyDescent="0.25">
      <c r="A1325" s="74" t="s">
        <v>308</v>
      </c>
      <c r="B1325" s="77" t="s">
        <v>1155</v>
      </c>
      <c r="C1325" s="78" t="s">
        <v>1461</v>
      </c>
      <c r="D1325" s="78" t="s">
        <v>28</v>
      </c>
      <c r="E1325" s="77" t="s">
        <v>213</v>
      </c>
      <c r="F1325" s="79">
        <v>23820000</v>
      </c>
    </row>
    <row r="1326" spans="1:6" x14ac:dyDescent="0.25">
      <c r="A1326" s="74" t="s">
        <v>3257</v>
      </c>
      <c r="B1326" s="77" t="s">
        <v>1155</v>
      </c>
      <c r="C1326" s="78" t="s">
        <v>1461</v>
      </c>
      <c r="D1326" s="78" t="s">
        <v>10</v>
      </c>
      <c r="E1326" s="77" t="s">
        <v>109</v>
      </c>
      <c r="F1326" s="79">
        <v>37570000</v>
      </c>
    </row>
    <row r="1327" spans="1:6" x14ac:dyDescent="0.25">
      <c r="A1327" s="74" t="s">
        <v>1486</v>
      </c>
      <c r="B1327" s="77" t="s">
        <v>1155</v>
      </c>
      <c r="C1327" s="78" t="s">
        <v>1461</v>
      </c>
      <c r="D1327" s="78" t="s">
        <v>15</v>
      </c>
      <c r="E1327" s="77" t="s">
        <v>109</v>
      </c>
      <c r="F1327" s="79">
        <v>5300000</v>
      </c>
    </row>
    <row r="1328" spans="1:6" x14ac:dyDescent="0.25">
      <c r="A1328" s="74" t="s">
        <v>3258</v>
      </c>
      <c r="B1328" s="77" t="s">
        <v>1155</v>
      </c>
      <c r="C1328" s="78" t="s">
        <v>1461</v>
      </c>
      <c r="D1328" s="78" t="s">
        <v>15</v>
      </c>
      <c r="E1328" s="77" t="s">
        <v>109</v>
      </c>
      <c r="F1328" s="79">
        <v>30620000</v>
      </c>
    </row>
    <row r="1329" spans="1:6" x14ac:dyDescent="0.25">
      <c r="A1329" s="74" t="s">
        <v>1533</v>
      </c>
      <c r="B1329" s="77" t="s">
        <v>1155</v>
      </c>
      <c r="C1329" s="78" t="s">
        <v>1461</v>
      </c>
      <c r="D1329" s="78" t="s">
        <v>18</v>
      </c>
      <c r="E1329" s="77" t="s">
        <v>109</v>
      </c>
      <c r="F1329" s="79">
        <v>16820000</v>
      </c>
    </row>
    <row r="1330" spans="1:6" x14ac:dyDescent="0.25">
      <c r="A1330" s="74" t="s">
        <v>3259</v>
      </c>
      <c r="B1330" s="77" t="s">
        <v>1155</v>
      </c>
      <c r="C1330" s="78" t="s">
        <v>1461</v>
      </c>
      <c r="D1330" s="78" t="s">
        <v>299</v>
      </c>
      <c r="E1330" s="77" t="s">
        <v>109</v>
      </c>
      <c r="F1330" s="79">
        <v>14260000</v>
      </c>
    </row>
    <row r="1331" spans="1:6" x14ac:dyDescent="0.25">
      <c r="A1331" s="74" t="s">
        <v>3260</v>
      </c>
      <c r="B1331" s="77" t="s">
        <v>1155</v>
      </c>
      <c r="C1331" s="78" t="s">
        <v>1461</v>
      </c>
      <c r="D1331" s="78" t="s">
        <v>196</v>
      </c>
      <c r="E1331" s="77" t="s">
        <v>109</v>
      </c>
      <c r="F1331" s="79">
        <v>5770000</v>
      </c>
    </row>
    <row r="1332" spans="1:6" x14ac:dyDescent="0.25">
      <c r="A1332" s="74" t="s">
        <v>3261</v>
      </c>
      <c r="B1332" s="77" t="s">
        <v>1155</v>
      </c>
      <c r="C1332" s="78" t="s">
        <v>1461</v>
      </c>
      <c r="D1332" s="78" t="s">
        <v>252</v>
      </c>
      <c r="E1332" s="77" t="s">
        <v>109</v>
      </c>
      <c r="F1332" s="79">
        <v>29130000</v>
      </c>
    </row>
    <row r="1333" spans="1:6" x14ac:dyDescent="0.25">
      <c r="A1333" s="74" t="s">
        <v>1559</v>
      </c>
      <c r="B1333" s="77" t="s">
        <v>1155</v>
      </c>
      <c r="C1333" s="78" t="s">
        <v>1461</v>
      </c>
      <c r="D1333" s="78" t="s">
        <v>28</v>
      </c>
      <c r="E1333" s="77" t="s">
        <v>109</v>
      </c>
      <c r="F1333" s="79">
        <v>20400000</v>
      </c>
    </row>
    <row r="1334" spans="1:6" x14ac:dyDescent="0.25">
      <c r="A1334" s="74" t="s">
        <v>873</v>
      </c>
      <c r="B1334" s="77" t="s">
        <v>1155</v>
      </c>
      <c r="C1334" s="78" t="s">
        <v>1461</v>
      </c>
      <c r="D1334" s="78" t="s">
        <v>577</v>
      </c>
      <c r="E1334" s="77" t="s">
        <v>221</v>
      </c>
      <c r="F1334" s="79">
        <v>21790000</v>
      </c>
    </row>
    <row r="1335" spans="1:6" x14ac:dyDescent="0.25">
      <c r="A1335" s="74" t="s">
        <v>2767</v>
      </c>
      <c r="B1335" s="77" t="s">
        <v>1155</v>
      </c>
      <c r="C1335" s="78" t="s">
        <v>1461</v>
      </c>
      <c r="D1335" s="78" t="s">
        <v>15</v>
      </c>
      <c r="E1335" s="77" t="s">
        <v>221</v>
      </c>
      <c r="F1335" s="79">
        <v>24240000</v>
      </c>
    </row>
    <row r="1336" spans="1:6" x14ac:dyDescent="0.25">
      <c r="A1336" s="74" t="s">
        <v>1474</v>
      </c>
      <c r="B1336" s="77" t="s">
        <v>1155</v>
      </c>
      <c r="C1336" s="78" t="s">
        <v>1461</v>
      </c>
      <c r="D1336" s="78" t="s">
        <v>12</v>
      </c>
      <c r="E1336" s="77" t="s">
        <v>153</v>
      </c>
      <c r="F1336" s="79">
        <v>17250000</v>
      </c>
    </row>
    <row r="1337" spans="1:6" x14ac:dyDescent="0.25">
      <c r="A1337" s="74" t="s">
        <v>1458</v>
      </c>
      <c r="B1337" s="77" t="s">
        <v>1155</v>
      </c>
      <c r="C1337" s="78" t="s">
        <v>1461</v>
      </c>
      <c r="D1337" s="78" t="s">
        <v>15</v>
      </c>
      <c r="E1337" s="77" t="s">
        <v>153</v>
      </c>
      <c r="F1337" s="79">
        <v>26280000</v>
      </c>
    </row>
    <row r="1338" spans="1:6" x14ac:dyDescent="0.25">
      <c r="A1338" s="74" t="s">
        <v>1481</v>
      </c>
      <c r="B1338" s="77" t="s">
        <v>1155</v>
      </c>
      <c r="C1338" s="78" t="s">
        <v>1461</v>
      </c>
      <c r="D1338" s="78" t="s">
        <v>17</v>
      </c>
      <c r="E1338" s="77" t="s">
        <v>153</v>
      </c>
      <c r="F1338" s="79">
        <v>24470000</v>
      </c>
    </row>
    <row r="1339" spans="1:6" x14ac:dyDescent="0.25">
      <c r="A1339" s="74" t="s">
        <v>1475</v>
      </c>
      <c r="B1339" s="77" t="s">
        <v>1155</v>
      </c>
      <c r="C1339" s="78" t="s">
        <v>1461</v>
      </c>
      <c r="D1339" s="78" t="s">
        <v>25</v>
      </c>
      <c r="E1339" s="77" t="s">
        <v>153</v>
      </c>
      <c r="F1339" s="79">
        <v>25770000</v>
      </c>
    </row>
    <row r="1340" spans="1:6" x14ac:dyDescent="0.25">
      <c r="A1340" s="74" t="s">
        <v>1473</v>
      </c>
      <c r="B1340" s="77" t="s">
        <v>1155</v>
      </c>
      <c r="C1340" s="78" t="s">
        <v>1461</v>
      </c>
      <c r="D1340" s="78" t="s">
        <v>27</v>
      </c>
      <c r="E1340" s="77" t="s">
        <v>153</v>
      </c>
      <c r="F1340" s="79">
        <v>32090000</v>
      </c>
    </row>
    <row r="1341" spans="1:6" x14ac:dyDescent="0.25">
      <c r="A1341" s="74" t="s">
        <v>543</v>
      </c>
      <c r="B1341" s="77" t="s">
        <v>1155</v>
      </c>
      <c r="C1341" s="78" t="s">
        <v>1461</v>
      </c>
      <c r="D1341" s="78" t="s">
        <v>15</v>
      </c>
      <c r="E1341" s="77" t="s">
        <v>116</v>
      </c>
      <c r="F1341" s="79">
        <v>12260000</v>
      </c>
    </row>
    <row r="1342" spans="1:6" x14ac:dyDescent="0.25">
      <c r="A1342" s="74" t="s">
        <v>3262</v>
      </c>
      <c r="B1342" s="77" t="s">
        <v>1155</v>
      </c>
      <c r="C1342" s="78" t="s">
        <v>1461</v>
      </c>
      <c r="D1342" s="78" t="s">
        <v>17</v>
      </c>
      <c r="E1342" s="77" t="s">
        <v>116</v>
      </c>
      <c r="F1342" s="79">
        <v>6670000</v>
      </c>
    </row>
    <row r="1343" spans="1:6" x14ac:dyDescent="0.25">
      <c r="A1343" s="74" t="s">
        <v>1538</v>
      </c>
      <c r="B1343" s="77" t="s">
        <v>1155</v>
      </c>
      <c r="C1343" s="78" t="s">
        <v>1461</v>
      </c>
      <c r="D1343" s="78" t="s">
        <v>20</v>
      </c>
      <c r="E1343" s="77" t="s">
        <v>116</v>
      </c>
      <c r="F1343" s="79">
        <v>14710000</v>
      </c>
    </row>
    <row r="1344" spans="1:6" x14ac:dyDescent="0.25">
      <c r="A1344" s="74" t="s">
        <v>3263</v>
      </c>
      <c r="B1344" s="77" t="s">
        <v>1155</v>
      </c>
      <c r="C1344" s="78" t="s">
        <v>1461</v>
      </c>
      <c r="D1344" s="78" t="s">
        <v>15</v>
      </c>
      <c r="E1344" s="77" t="s">
        <v>122</v>
      </c>
      <c r="F1344" s="79">
        <v>29360000</v>
      </c>
    </row>
    <row r="1345" spans="1:6" x14ac:dyDescent="0.25">
      <c r="A1345" s="74" t="s">
        <v>1479</v>
      </c>
      <c r="B1345" s="77" t="s">
        <v>1155</v>
      </c>
      <c r="C1345" s="78" t="s">
        <v>1461</v>
      </c>
      <c r="D1345" s="78" t="s">
        <v>15</v>
      </c>
      <c r="E1345" s="77" t="s">
        <v>122</v>
      </c>
      <c r="F1345" s="79">
        <v>34600000</v>
      </c>
    </row>
    <row r="1346" spans="1:6" x14ac:dyDescent="0.25">
      <c r="A1346" s="74" t="s">
        <v>3264</v>
      </c>
      <c r="B1346" s="77" t="s">
        <v>1155</v>
      </c>
      <c r="C1346" s="78" t="s">
        <v>1461</v>
      </c>
      <c r="D1346" s="78" t="s">
        <v>15</v>
      </c>
      <c r="E1346" s="77" t="s">
        <v>122</v>
      </c>
      <c r="F1346" s="79">
        <v>8060000</v>
      </c>
    </row>
    <row r="1347" spans="1:6" x14ac:dyDescent="0.25">
      <c r="A1347" s="74" t="s">
        <v>1480</v>
      </c>
      <c r="B1347" s="77" t="s">
        <v>1155</v>
      </c>
      <c r="C1347" s="78" t="s">
        <v>1461</v>
      </c>
      <c r="D1347" s="78" t="s">
        <v>15</v>
      </c>
      <c r="E1347" s="77" t="s">
        <v>122</v>
      </c>
      <c r="F1347" s="79">
        <v>11870000</v>
      </c>
    </row>
    <row r="1348" spans="1:6" x14ac:dyDescent="0.25">
      <c r="A1348" s="74" t="s">
        <v>3265</v>
      </c>
      <c r="B1348" s="77" t="s">
        <v>1155</v>
      </c>
      <c r="C1348" s="78" t="s">
        <v>1461</v>
      </c>
      <c r="D1348" s="78" t="s">
        <v>752</v>
      </c>
      <c r="E1348" s="77" t="s">
        <v>122</v>
      </c>
      <c r="F1348" s="79">
        <v>24630000</v>
      </c>
    </row>
    <row r="1349" spans="1:6" x14ac:dyDescent="0.25">
      <c r="A1349" s="74" t="s">
        <v>1482</v>
      </c>
      <c r="B1349" s="77" t="s">
        <v>1155</v>
      </c>
      <c r="C1349" s="78" t="s">
        <v>1461</v>
      </c>
      <c r="D1349" s="78" t="s">
        <v>21</v>
      </c>
      <c r="E1349" s="77" t="s">
        <v>122</v>
      </c>
      <c r="F1349" s="79">
        <v>9430000</v>
      </c>
    </row>
    <row r="1350" spans="1:6" x14ac:dyDescent="0.25">
      <c r="A1350" s="74" t="s">
        <v>488</v>
      </c>
      <c r="B1350" s="77" t="s">
        <v>1155</v>
      </c>
      <c r="C1350" s="78" t="s">
        <v>1461</v>
      </c>
      <c r="D1350" s="78" t="s">
        <v>489</v>
      </c>
      <c r="E1350" s="77" t="s">
        <v>122</v>
      </c>
      <c r="F1350" s="79">
        <v>26870000</v>
      </c>
    </row>
    <row r="1351" spans="1:6" x14ac:dyDescent="0.25">
      <c r="A1351" s="74" t="s">
        <v>1463</v>
      </c>
      <c r="B1351" s="77" t="s">
        <v>1155</v>
      </c>
      <c r="C1351" s="78" t="s">
        <v>1461</v>
      </c>
      <c r="D1351" s="78" t="s">
        <v>13</v>
      </c>
      <c r="E1351" s="77" t="s">
        <v>129</v>
      </c>
      <c r="F1351" s="79">
        <v>12850000</v>
      </c>
    </row>
    <row r="1352" spans="1:6" x14ac:dyDescent="0.25">
      <c r="A1352" s="74" t="s">
        <v>1484</v>
      </c>
      <c r="B1352" s="77" t="s">
        <v>1155</v>
      </c>
      <c r="C1352" s="78" t="s">
        <v>1461</v>
      </c>
      <c r="D1352" s="78" t="s">
        <v>577</v>
      </c>
      <c r="E1352" s="77" t="s">
        <v>131</v>
      </c>
      <c r="F1352" s="79">
        <v>27020000</v>
      </c>
    </row>
    <row r="1353" spans="1:6" x14ac:dyDescent="0.25">
      <c r="A1353" s="74" t="s">
        <v>1485</v>
      </c>
      <c r="B1353" s="77" t="s">
        <v>1155</v>
      </c>
      <c r="C1353" s="78" t="s">
        <v>1461</v>
      </c>
      <c r="D1353" s="78" t="s">
        <v>577</v>
      </c>
      <c r="E1353" s="77" t="s">
        <v>131</v>
      </c>
      <c r="F1353" s="79">
        <v>24690000</v>
      </c>
    </row>
    <row r="1354" spans="1:6" x14ac:dyDescent="0.25">
      <c r="A1354" s="74" t="s">
        <v>1488</v>
      </c>
      <c r="B1354" s="77" t="s">
        <v>1155</v>
      </c>
      <c r="C1354" s="78" t="s">
        <v>1489</v>
      </c>
      <c r="D1354" s="78" t="s">
        <v>1490</v>
      </c>
      <c r="E1354" s="77" t="s">
        <v>96</v>
      </c>
      <c r="F1354" s="79">
        <v>21070000</v>
      </c>
    </row>
    <row r="1355" spans="1:6" x14ac:dyDescent="0.25">
      <c r="A1355" s="74" t="s">
        <v>911</v>
      </c>
      <c r="B1355" s="77" t="s">
        <v>1155</v>
      </c>
      <c r="C1355" s="78" t="s">
        <v>1489</v>
      </c>
      <c r="D1355" s="78" t="s">
        <v>367</v>
      </c>
      <c r="E1355" s="77" t="s">
        <v>96</v>
      </c>
      <c r="F1355" s="79">
        <v>6750000</v>
      </c>
    </row>
    <row r="1356" spans="1:6" x14ac:dyDescent="0.25">
      <c r="A1356" s="74" t="s">
        <v>1491</v>
      </c>
      <c r="B1356" s="77" t="s">
        <v>1155</v>
      </c>
      <c r="C1356" s="78" t="s">
        <v>1489</v>
      </c>
      <c r="D1356" s="78" t="s">
        <v>13</v>
      </c>
      <c r="E1356" s="77" t="s">
        <v>96</v>
      </c>
      <c r="F1356" s="79">
        <v>11280000</v>
      </c>
    </row>
    <row r="1357" spans="1:6" x14ac:dyDescent="0.25">
      <c r="A1357" s="74" t="s">
        <v>1492</v>
      </c>
      <c r="B1357" s="77" t="s">
        <v>1155</v>
      </c>
      <c r="C1357" s="78" t="s">
        <v>1489</v>
      </c>
      <c r="D1357" s="78" t="s">
        <v>13</v>
      </c>
      <c r="E1357" s="77" t="s">
        <v>96</v>
      </c>
      <c r="F1357" s="79">
        <v>28930000</v>
      </c>
    </row>
    <row r="1358" spans="1:6" x14ac:dyDescent="0.25">
      <c r="A1358" s="74" t="s">
        <v>1493</v>
      </c>
      <c r="B1358" s="77" t="s">
        <v>1155</v>
      </c>
      <c r="C1358" s="78" t="s">
        <v>1489</v>
      </c>
      <c r="D1358" s="78" t="s">
        <v>15</v>
      </c>
      <c r="E1358" s="77" t="s">
        <v>96</v>
      </c>
      <c r="F1358" s="79">
        <v>10880000</v>
      </c>
    </row>
    <row r="1359" spans="1:6" x14ac:dyDescent="0.25">
      <c r="A1359" s="74" t="s">
        <v>3266</v>
      </c>
      <c r="B1359" s="77" t="s">
        <v>1155</v>
      </c>
      <c r="C1359" s="78" t="s">
        <v>1489</v>
      </c>
      <c r="D1359" s="78" t="s">
        <v>19</v>
      </c>
      <c r="E1359" s="77" t="s">
        <v>96</v>
      </c>
      <c r="F1359" s="79">
        <v>23900000</v>
      </c>
    </row>
    <row r="1360" spans="1:6" x14ac:dyDescent="0.25">
      <c r="A1360" s="74" t="s">
        <v>1496</v>
      </c>
      <c r="B1360" s="77" t="s">
        <v>1155</v>
      </c>
      <c r="C1360" s="78" t="s">
        <v>1489</v>
      </c>
      <c r="D1360" s="78" t="s">
        <v>25</v>
      </c>
      <c r="E1360" s="77" t="s">
        <v>96</v>
      </c>
      <c r="F1360" s="79">
        <v>15930000</v>
      </c>
    </row>
    <row r="1361" spans="1:6" x14ac:dyDescent="0.25">
      <c r="A1361" s="74" t="s">
        <v>1497</v>
      </c>
      <c r="B1361" s="77" t="s">
        <v>1155</v>
      </c>
      <c r="C1361" s="78" t="s">
        <v>1489</v>
      </c>
      <c r="D1361" s="78" t="s">
        <v>252</v>
      </c>
      <c r="E1361" s="77" t="s">
        <v>96</v>
      </c>
      <c r="F1361" s="79">
        <v>9340000</v>
      </c>
    </row>
    <row r="1362" spans="1:6" x14ac:dyDescent="0.25">
      <c r="A1362" s="74" t="s">
        <v>590</v>
      </c>
      <c r="B1362" s="77" t="s">
        <v>1155</v>
      </c>
      <c r="C1362" s="78" t="s">
        <v>1489</v>
      </c>
      <c r="D1362" s="78" t="s">
        <v>13</v>
      </c>
      <c r="E1362" s="77" t="s">
        <v>213</v>
      </c>
      <c r="F1362" s="79">
        <v>13500000</v>
      </c>
    </row>
    <row r="1363" spans="1:6" x14ac:dyDescent="0.25">
      <c r="A1363" s="74" t="s">
        <v>1494</v>
      </c>
      <c r="B1363" s="77" t="s">
        <v>1155</v>
      </c>
      <c r="C1363" s="78" t="s">
        <v>1489</v>
      </c>
      <c r="D1363" s="78" t="s">
        <v>17</v>
      </c>
      <c r="E1363" s="77" t="s">
        <v>213</v>
      </c>
      <c r="F1363" s="79">
        <v>21960000</v>
      </c>
    </row>
    <row r="1364" spans="1:6" x14ac:dyDescent="0.25">
      <c r="A1364" s="74" t="s">
        <v>1499</v>
      </c>
      <c r="B1364" s="77" t="s">
        <v>1155</v>
      </c>
      <c r="C1364" s="78" t="s">
        <v>1489</v>
      </c>
      <c r="D1364" s="78" t="s">
        <v>21</v>
      </c>
      <c r="E1364" s="77" t="s">
        <v>213</v>
      </c>
      <c r="F1364" s="79">
        <v>9250000</v>
      </c>
    </row>
    <row r="1365" spans="1:6" x14ac:dyDescent="0.25">
      <c r="A1365" s="74" t="s">
        <v>1503</v>
      </c>
      <c r="B1365" s="77" t="s">
        <v>1155</v>
      </c>
      <c r="C1365" s="78" t="s">
        <v>1489</v>
      </c>
      <c r="D1365" s="78" t="s">
        <v>10</v>
      </c>
      <c r="E1365" s="77" t="s">
        <v>109</v>
      </c>
      <c r="F1365" s="79">
        <v>30200000</v>
      </c>
    </row>
    <row r="1366" spans="1:6" x14ac:dyDescent="0.25">
      <c r="A1366" s="74" t="s">
        <v>1516</v>
      </c>
      <c r="B1366" s="77" t="s">
        <v>1155</v>
      </c>
      <c r="C1366" s="78" t="s">
        <v>1489</v>
      </c>
      <c r="D1366" s="78" t="s">
        <v>13</v>
      </c>
      <c r="E1366" s="77" t="s">
        <v>109</v>
      </c>
      <c r="F1366" s="79">
        <v>17940000</v>
      </c>
    </row>
    <row r="1367" spans="1:6" x14ac:dyDescent="0.25">
      <c r="A1367" s="74" t="s">
        <v>3267</v>
      </c>
      <c r="B1367" s="77" t="s">
        <v>1155</v>
      </c>
      <c r="C1367" s="78" t="s">
        <v>1489</v>
      </c>
      <c r="D1367" s="78" t="s">
        <v>15</v>
      </c>
      <c r="E1367" s="77" t="s">
        <v>109</v>
      </c>
      <c r="F1367" s="79">
        <v>15840000</v>
      </c>
    </row>
    <row r="1368" spans="1:6" x14ac:dyDescent="0.25">
      <c r="A1368" s="74" t="s">
        <v>1502</v>
      </c>
      <c r="B1368" s="77" t="s">
        <v>1155</v>
      </c>
      <c r="C1368" s="78" t="s">
        <v>1489</v>
      </c>
      <c r="D1368" s="78" t="s">
        <v>22</v>
      </c>
      <c r="E1368" s="77" t="s">
        <v>109</v>
      </c>
      <c r="F1368" s="79">
        <v>32710000</v>
      </c>
    </row>
    <row r="1369" spans="1:6" x14ac:dyDescent="0.25">
      <c r="A1369" s="74" t="s">
        <v>596</v>
      </c>
      <c r="B1369" s="77" t="s">
        <v>1155</v>
      </c>
      <c r="C1369" s="78" t="s">
        <v>1489</v>
      </c>
      <c r="D1369" s="78" t="s">
        <v>164</v>
      </c>
      <c r="E1369" s="77" t="s">
        <v>153</v>
      </c>
      <c r="F1369" s="79">
        <v>29910000</v>
      </c>
    </row>
    <row r="1370" spans="1:6" x14ac:dyDescent="0.25">
      <c r="A1370" s="74" t="s">
        <v>1504</v>
      </c>
      <c r="B1370" s="77" t="s">
        <v>1155</v>
      </c>
      <c r="C1370" s="78" t="s">
        <v>1489</v>
      </c>
      <c r="D1370" s="78" t="s">
        <v>13</v>
      </c>
      <c r="E1370" s="77" t="s">
        <v>153</v>
      </c>
      <c r="F1370" s="79">
        <v>29110000</v>
      </c>
    </row>
    <row r="1371" spans="1:6" x14ac:dyDescent="0.25">
      <c r="A1371" s="74" t="s">
        <v>1512</v>
      </c>
      <c r="B1371" s="77" t="s">
        <v>1155</v>
      </c>
      <c r="C1371" s="78" t="s">
        <v>1489</v>
      </c>
      <c r="D1371" s="78" t="s">
        <v>15</v>
      </c>
      <c r="E1371" s="77" t="s">
        <v>153</v>
      </c>
      <c r="F1371" s="79">
        <v>5560000</v>
      </c>
    </row>
    <row r="1372" spans="1:6" x14ac:dyDescent="0.25">
      <c r="A1372" s="74" t="s">
        <v>2838</v>
      </c>
      <c r="B1372" s="77" t="s">
        <v>1155</v>
      </c>
      <c r="C1372" s="78" t="s">
        <v>1489</v>
      </c>
      <c r="D1372" s="78" t="s">
        <v>15</v>
      </c>
      <c r="E1372" s="77" t="s">
        <v>153</v>
      </c>
      <c r="F1372" s="79">
        <v>32950000</v>
      </c>
    </row>
    <row r="1373" spans="1:6" x14ac:dyDescent="0.25">
      <c r="A1373" s="74" t="s">
        <v>1507</v>
      </c>
      <c r="B1373" s="77" t="s">
        <v>1155</v>
      </c>
      <c r="C1373" s="78" t="s">
        <v>1489</v>
      </c>
      <c r="D1373" s="78" t="s">
        <v>15</v>
      </c>
      <c r="E1373" s="77" t="s">
        <v>153</v>
      </c>
      <c r="F1373" s="79">
        <v>34140000</v>
      </c>
    </row>
    <row r="1374" spans="1:6" x14ac:dyDescent="0.25">
      <c r="A1374" s="74" t="s">
        <v>1706</v>
      </c>
      <c r="B1374" s="77" t="s">
        <v>1155</v>
      </c>
      <c r="C1374" s="78" t="s">
        <v>1489</v>
      </c>
      <c r="D1374" s="78" t="s">
        <v>133</v>
      </c>
      <c r="E1374" s="77" t="s">
        <v>153</v>
      </c>
      <c r="F1374" s="79">
        <v>16250000</v>
      </c>
    </row>
    <row r="1375" spans="1:6" x14ac:dyDescent="0.25">
      <c r="A1375" s="74" t="s">
        <v>1510</v>
      </c>
      <c r="B1375" s="77" t="s">
        <v>1155</v>
      </c>
      <c r="C1375" s="78" t="s">
        <v>1489</v>
      </c>
      <c r="D1375" s="78" t="s">
        <v>15</v>
      </c>
      <c r="E1375" s="77" t="s">
        <v>116</v>
      </c>
      <c r="F1375" s="79">
        <v>24780000</v>
      </c>
    </row>
    <row r="1376" spans="1:6" x14ac:dyDescent="0.25">
      <c r="A1376" s="74" t="s">
        <v>1476</v>
      </c>
      <c r="B1376" s="77" t="s">
        <v>1155</v>
      </c>
      <c r="C1376" s="78" t="s">
        <v>1489</v>
      </c>
      <c r="D1376" s="78" t="s">
        <v>15</v>
      </c>
      <c r="E1376" s="77" t="s">
        <v>116</v>
      </c>
      <c r="F1376" s="79">
        <v>14240000</v>
      </c>
    </row>
    <row r="1377" spans="1:6" x14ac:dyDescent="0.25">
      <c r="A1377" s="74" t="s">
        <v>1511</v>
      </c>
      <c r="B1377" s="77" t="s">
        <v>1155</v>
      </c>
      <c r="C1377" s="78" t="s">
        <v>1489</v>
      </c>
      <c r="D1377" s="78" t="s">
        <v>13</v>
      </c>
      <c r="E1377" s="77" t="s">
        <v>122</v>
      </c>
      <c r="F1377" s="79">
        <v>31040000</v>
      </c>
    </row>
    <row r="1378" spans="1:6" x14ac:dyDescent="0.25">
      <c r="A1378" s="74" t="s">
        <v>1515</v>
      </c>
      <c r="B1378" s="77" t="s">
        <v>1155</v>
      </c>
      <c r="C1378" s="78" t="s">
        <v>1489</v>
      </c>
      <c r="D1378" s="78" t="s">
        <v>15</v>
      </c>
      <c r="E1378" s="77" t="s">
        <v>122</v>
      </c>
      <c r="F1378" s="79">
        <v>16000000</v>
      </c>
    </row>
    <row r="1379" spans="1:6" x14ac:dyDescent="0.25">
      <c r="A1379" s="74" t="s">
        <v>1517</v>
      </c>
      <c r="B1379" s="77" t="s">
        <v>1155</v>
      </c>
      <c r="C1379" s="78" t="s">
        <v>1489</v>
      </c>
      <c r="D1379" s="78" t="s">
        <v>15</v>
      </c>
      <c r="E1379" s="77" t="s">
        <v>122</v>
      </c>
      <c r="F1379" s="79">
        <v>32950000</v>
      </c>
    </row>
    <row r="1380" spans="1:6" x14ac:dyDescent="0.25">
      <c r="A1380" s="74" t="s">
        <v>1513</v>
      </c>
      <c r="B1380" s="77" t="s">
        <v>1155</v>
      </c>
      <c r="C1380" s="78" t="s">
        <v>1489</v>
      </c>
      <c r="D1380" s="78" t="s">
        <v>15</v>
      </c>
      <c r="E1380" s="77" t="s">
        <v>122</v>
      </c>
      <c r="F1380" s="79">
        <v>39650000</v>
      </c>
    </row>
    <row r="1381" spans="1:6" x14ac:dyDescent="0.25">
      <c r="A1381" s="74" t="s">
        <v>3268</v>
      </c>
      <c r="B1381" s="77" t="s">
        <v>1155</v>
      </c>
      <c r="C1381" s="78" t="s">
        <v>1489</v>
      </c>
      <c r="D1381" s="78" t="s">
        <v>18</v>
      </c>
      <c r="E1381" s="77" t="s">
        <v>122</v>
      </c>
      <c r="F1381" s="79">
        <v>4310000</v>
      </c>
    </row>
    <row r="1382" spans="1:6" x14ac:dyDescent="0.25">
      <c r="A1382" s="74" t="s">
        <v>2666</v>
      </c>
      <c r="B1382" s="77" t="s">
        <v>1155</v>
      </c>
      <c r="C1382" s="78" t="s">
        <v>1489</v>
      </c>
      <c r="D1382" s="78" t="s">
        <v>21</v>
      </c>
      <c r="E1382" s="77" t="s">
        <v>122</v>
      </c>
      <c r="F1382" s="79">
        <v>24870000</v>
      </c>
    </row>
    <row r="1383" spans="1:6" x14ac:dyDescent="0.25">
      <c r="A1383" s="74" t="s">
        <v>1519</v>
      </c>
      <c r="B1383" s="77" t="s">
        <v>1155</v>
      </c>
      <c r="C1383" s="78" t="s">
        <v>1520</v>
      </c>
      <c r="D1383" s="78" t="s">
        <v>13</v>
      </c>
      <c r="E1383" s="77" t="s">
        <v>96</v>
      </c>
      <c r="F1383" s="79">
        <v>15870000</v>
      </c>
    </row>
    <row r="1384" spans="1:6" x14ac:dyDescent="0.25">
      <c r="A1384" s="74" t="s">
        <v>1521</v>
      </c>
      <c r="B1384" s="77" t="s">
        <v>1155</v>
      </c>
      <c r="C1384" s="78" t="s">
        <v>1520</v>
      </c>
      <c r="D1384" s="78" t="s">
        <v>15</v>
      </c>
      <c r="E1384" s="77" t="s">
        <v>96</v>
      </c>
      <c r="F1384" s="79">
        <v>24500000</v>
      </c>
    </row>
    <row r="1385" spans="1:6" x14ac:dyDescent="0.25">
      <c r="A1385" s="74" t="s">
        <v>1526</v>
      </c>
      <c r="B1385" s="77" t="s">
        <v>1155</v>
      </c>
      <c r="C1385" s="78" t="s">
        <v>1520</v>
      </c>
      <c r="D1385" s="78" t="s">
        <v>15</v>
      </c>
      <c r="E1385" s="77" t="s">
        <v>96</v>
      </c>
      <c r="F1385" s="79">
        <v>24380000</v>
      </c>
    </row>
    <row r="1386" spans="1:6" x14ac:dyDescent="0.25">
      <c r="A1386" s="74" t="s">
        <v>1522</v>
      </c>
      <c r="B1386" s="77" t="s">
        <v>1155</v>
      </c>
      <c r="C1386" s="78" t="s">
        <v>1520</v>
      </c>
      <c r="D1386" s="78" t="s">
        <v>17</v>
      </c>
      <c r="E1386" s="77" t="s">
        <v>96</v>
      </c>
      <c r="F1386" s="79">
        <v>15810000</v>
      </c>
    </row>
    <row r="1387" spans="1:6" x14ac:dyDescent="0.25">
      <c r="A1387" s="74" t="s">
        <v>1523</v>
      </c>
      <c r="B1387" s="77" t="s">
        <v>1155</v>
      </c>
      <c r="C1387" s="78" t="s">
        <v>1520</v>
      </c>
      <c r="D1387" s="78" t="s">
        <v>99</v>
      </c>
      <c r="E1387" s="77" t="s">
        <v>96</v>
      </c>
      <c r="F1387" s="79">
        <v>27530000</v>
      </c>
    </row>
    <row r="1388" spans="1:6" x14ac:dyDescent="0.25">
      <c r="A1388" s="74" t="s">
        <v>3269</v>
      </c>
      <c r="B1388" s="77" t="s">
        <v>1155</v>
      </c>
      <c r="C1388" s="78" t="s">
        <v>1520</v>
      </c>
      <c r="D1388" s="78" t="s">
        <v>133</v>
      </c>
      <c r="E1388" s="77" t="s">
        <v>96</v>
      </c>
      <c r="F1388" s="79">
        <v>10390000</v>
      </c>
    </row>
    <row r="1389" spans="1:6" x14ac:dyDescent="0.25">
      <c r="A1389" s="74" t="s">
        <v>1525</v>
      </c>
      <c r="B1389" s="77" t="s">
        <v>1155</v>
      </c>
      <c r="C1389" s="78" t="s">
        <v>1520</v>
      </c>
      <c r="D1389" s="78" t="s">
        <v>162</v>
      </c>
      <c r="E1389" s="77" t="s">
        <v>96</v>
      </c>
      <c r="F1389" s="79">
        <v>25850000</v>
      </c>
    </row>
    <row r="1390" spans="1:6" x14ac:dyDescent="0.25">
      <c r="A1390" s="74" t="s">
        <v>1529</v>
      </c>
      <c r="B1390" s="77" t="s">
        <v>1155</v>
      </c>
      <c r="C1390" s="78" t="s">
        <v>1520</v>
      </c>
      <c r="D1390" s="78" t="s">
        <v>230</v>
      </c>
      <c r="E1390" s="77" t="s">
        <v>96</v>
      </c>
      <c r="F1390" s="79">
        <v>33480000</v>
      </c>
    </row>
    <row r="1391" spans="1:6" x14ac:dyDescent="0.25">
      <c r="A1391" s="74" t="s">
        <v>1530</v>
      </c>
      <c r="B1391" s="77" t="s">
        <v>1155</v>
      </c>
      <c r="C1391" s="78" t="s">
        <v>1520</v>
      </c>
      <c r="D1391" s="78" t="s">
        <v>252</v>
      </c>
      <c r="E1391" s="77" t="s">
        <v>96</v>
      </c>
      <c r="F1391" s="79">
        <v>15440000</v>
      </c>
    </row>
    <row r="1392" spans="1:6" x14ac:dyDescent="0.25">
      <c r="A1392" s="74" t="s">
        <v>1528</v>
      </c>
      <c r="B1392" s="77" t="s">
        <v>1155</v>
      </c>
      <c r="C1392" s="78" t="s">
        <v>1520</v>
      </c>
      <c r="D1392" s="78" t="s">
        <v>372</v>
      </c>
      <c r="E1392" s="77" t="s">
        <v>213</v>
      </c>
      <c r="F1392" s="79">
        <v>7980000</v>
      </c>
    </row>
    <row r="1393" spans="1:6" x14ac:dyDescent="0.25">
      <c r="A1393" s="74" t="s">
        <v>1191</v>
      </c>
      <c r="B1393" s="77" t="s">
        <v>1155</v>
      </c>
      <c r="C1393" s="78" t="s">
        <v>1520</v>
      </c>
      <c r="D1393" s="78" t="s">
        <v>24</v>
      </c>
      <c r="E1393" s="77" t="s">
        <v>213</v>
      </c>
      <c r="F1393" s="79">
        <v>29560000</v>
      </c>
    </row>
    <row r="1394" spans="1:6" x14ac:dyDescent="0.25">
      <c r="A1394" s="74" t="s">
        <v>1531</v>
      </c>
      <c r="B1394" s="77" t="s">
        <v>1155</v>
      </c>
      <c r="C1394" s="78" t="s">
        <v>1520</v>
      </c>
      <c r="D1394" s="78" t="s">
        <v>10</v>
      </c>
      <c r="E1394" s="77" t="s">
        <v>109</v>
      </c>
      <c r="F1394" s="79">
        <v>25150000</v>
      </c>
    </row>
    <row r="1395" spans="1:6" x14ac:dyDescent="0.25">
      <c r="A1395" s="74" t="s">
        <v>1532</v>
      </c>
      <c r="B1395" s="77" t="s">
        <v>1155</v>
      </c>
      <c r="C1395" s="78" t="s">
        <v>1520</v>
      </c>
      <c r="D1395" s="78" t="s">
        <v>18</v>
      </c>
      <c r="E1395" s="77" t="s">
        <v>109</v>
      </c>
      <c r="F1395" s="79">
        <v>33080000</v>
      </c>
    </row>
    <row r="1396" spans="1:6" x14ac:dyDescent="0.25">
      <c r="A1396" s="74" t="s">
        <v>3270</v>
      </c>
      <c r="B1396" s="77" t="s">
        <v>1155</v>
      </c>
      <c r="C1396" s="78" t="s">
        <v>1520</v>
      </c>
      <c r="D1396" s="78" t="s">
        <v>15</v>
      </c>
      <c r="E1396" s="77" t="s">
        <v>221</v>
      </c>
      <c r="F1396" s="79">
        <v>23650000</v>
      </c>
    </row>
    <row r="1397" spans="1:6" x14ac:dyDescent="0.25">
      <c r="A1397" s="74" t="s">
        <v>2347</v>
      </c>
      <c r="B1397" s="77" t="s">
        <v>1155</v>
      </c>
      <c r="C1397" s="78" t="s">
        <v>1520</v>
      </c>
      <c r="D1397" s="78" t="s">
        <v>230</v>
      </c>
      <c r="E1397" s="77" t="s">
        <v>153</v>
      </c>
      <c r="F1397" s="79">
        <v>29780000</v>
      </c>
    </row>
    <row r="1398" spans="1:6" x14ac:dyDescent="0.25">
      <c r="A1398" s="74" t="s">
        <v>3271</v>
      </c>
      <c r="B1398" s="77" t="s">
        <v>1155</v>
      </c>
      <c r="C1398" s="78" t="s">
        <v>1520</v>
      </c>
      <c r="D1398" s="78" t="s">
        <v>15</v>
      </c>
      <c r="E1398" s="77" t="s">
        <v>116</v>
      </c>
      <c r="F1398" s="79">
        <v>17890000</v>
      </c>
    </row>
    <row r="1399" spans="1:6" x14ac:dyDescent="0.25">
      <c r="A1399" s="74" t="s">
        <v>1536</v>
      </c>
      <c r="B1399" s="77" t="s">
        <v>1155</v>
      </c>
      <c r="C1399" s="78" t="s">
        <v>1520</v>
      </c>
      <c r="D1399" s="78" t="s">
        <v>15</v>
      </c>
      <c r="E1399" s="77" t="s">
        <v>116</v>
      </c>
      <c r="F1399" s="79">
        <v>11230000</v>
      </c>
    </row>
    <row r="1400" spans="1:6" x14ac:dyDescent="0.25">
      <c r="A1400" s="74" t="s">
        <v>1540</v>
      </c>
      <c r="B1400" s="77" t="s">
        <v>1155</v>
      </c>
      <c r="C1400" s="78" t="s">
        <v>1520</v>
      </c>
      <c r="D1400" s="78" t="s">
        <v>15</v>
      </c>
      <c r="E1400" s="77" t="s">
        <v>122</v>
      </c>
      <c r="F1400" s="79">
        <v>21970000</v>
      </c>
    </row>
    <row r="1401" spans="1:6" x14ac:dyDescent="0.25">
      <c r="A1401" s="74" t="s">
        <v>1542</v>
      </c>
      <c r="B1401" s="77" t="s">
        <v>1155</v>
      </c>
      <c r="C1401" s="78" t="s">
        <v>1520</v>
      </c>
      <c r="D1401" s="78" t="s">
        <v>24</v>
      </c>
      <c r="E1401" s="77" t="s">
        <v>122</v>
      </c>
      <c r="F1401" s="79">
        <v>25170000</v>
      </c>
    </row>
    <row r="1402" spans="1:6" x14ac:dyDescent="0.25">
      <c r="A1402" s="74" t="s">
        <v>1527</v>
      </c>
      <c r="B1402" s="77" t="s">
        <v>1155</v>
      </c>
      <c r="C1402" s="78" t="s">
        <v>1520</v>
      </c>
      <c r="D1402" s="78" t="s">
        <v>17</v>
      </c>
      <c r="E1402" s="77" t="s">
        <v>129</v>
      </c>
      <c r="F1402" s="79">
        <v>28120000</v>
      </c>
    </row>
    <row r="1403" spans="1:6" x14ac:dyDescent="0.25">
      <c r="A1403" s="74" t="s">
        <v>2766</v>
      </c>
      <c r="B1403" s="77" t="s">
        <v>1155</v>
      </c>
      <c r="C1403" s="78" t="s">
        <v>1520</v>
      </c>
      <c r="D1403" s="78" t="s">
        <v>577</v>
      </c>
      <c r="E1403" s="77" t="s">
        <v>131</v>
      </c>
      <c r="F1403" s="79">
        <v>27990000</v>
      </c>
    </row>
    <row r="1404" spans="1:6" x14ac:dyDescent="0.25">
      <c r="A1404" s="74" t="s">
        <v>3272</v>
      </c>
      <c r="B1404" s="77" t="s">
        <v>1155</v>
      </c>
      <c r="C1404" s="78" t="s">
        <v>1520</v>
      </c>
      <c r="D1404" s="78" t="s">
        <v>158</v>
      </c>
      <c r="E1404" s="77" t="s">
        <v>131</v>
      </c>
      <c r="F1404" s="79">
        <v>25110000</v>
      </c>
    </row>
    <row r="1405" spans="1:6" x14ac:dyDescent="0.25">
      <c r="A1405" s="74" t="s">
        <v>1678</v>
      </c>
      <c r="B1405" s="77" t="s">
        <v>1155</v>
      </c>
      <c r="C1405" s="78" t="s">
        <v>1520</v>
      </c>
      <c r="D1405" s="78" t="s">
        <v>15</v>
      </c>
      <c r="E1405" s="77" t="s">
        <v>131</v>
      </c>
      <c r="F1405" s="79">
        <v>33740000</v>
      </c>
    </row>
    <row r="1406" spans="1:6" x14ac:dyDescent="0.25">
      <c r="A1406" s="74" t="s">
        <v>1539</v>
      </c>
      <c r="B1406" s="77" t="s">
        <v>1155</v>
      </c>
      <c r="C1406" s="78" t="s">
        <v>1520</v>
      </c>
      <c r="D1406" s="78" t="s">
        <v>15</v>
      </c>
      <c r="E1406" s="77" t="s">
        <v>131</v>
      </c>
      <c r="F1406" s="79">
        <v>33020000</v>
      </c>
    </row>
    <row r="1407" spans="1:6" x14ac:dyDescent="0.25">
      <c r="A1407" s="74" t="s">
        <v>1544</v>
      </c>
      <c r="B1407" s="77" t="s">
        <v>1155</v>
      </c>
      <c r="C1407" s="78" t="s">
        <v>1520</v>
      </c>
      <c r="D1407" s="78" t="s">
        <v>372</v>
      </c>
      <c r="E1407" s="77" t="s">
        <v>131</v>
      </c>
      <c r="F1407" s="79">
        <v>27240000</v>
      </c>
    </row>
    <row r="1408" spans="1:6" x14ac:dyDescent="0.25">
      <c r="A1408" s="74" t="s">
        <v>3273</v>
      </c>
      <c r="B1408" s="77" t="s">
        <v>1155</v>
      </c>
      <c r="C1408" s="78" t="s">
        <v>1548</v>
      </c>
      <c r="D1408" s="78" t="s">
        <v>95</v>
      </c>
      <c r="E1408" s="77" t="s">
        <v>96</v>
      </c>
      <c r="F1408" s="79">
        <v>4430000</v>
      </c>
    </row>
    <row r="1409" spans="1:6" x14ac:dyDescent="0.25">
      <c r="A1409" s="74" t="s">
        <v>1549</v>
      </c>
      <c r="B1409" s="77" t="s">
        <v>1155</v>
      </c>
      <c r="C1409" s="78" t="s">
        <v>1548</v>
      </c>
      <c r="D1409" s="78" t="s">
        <v>15</v>
      </c>
      <c r="E1409" s="77" t="s">
        <v>96</v>
      </c>
      <c r="F1409" s="79">
        <v>15610000</v>
      </c>
    </row>
    <row r="1410" spans="1:6" x14ac:dyDescent="0.25">
      <c r="A1410" s="74" t="s">
        <v>1550</v>
      </c>
      <c r="B1410" s="77" t="s">
        <v>1155</v>
      </c>
      <c r="C1410" s="78" t="s">
        <v>1548</v>
      </c>
      <c r="D1410" s="78" t="s">
        <v>15</v>
      </c>
      <c r="E1410" s="77" t="s">
        <v>96</v>
      </c>
      <c r="F1410" s="79">
        <v>20530000</v>
      </c>
    </row>
    <row r="1411" spans="1:6" x14ac:dyDescent="0.25">
      <c r="A1411" s="74" t="s">
        <v>1551</v>
      </c>
      <c r="B1411" s="77" t="s">
        <v>1155</v>
      </c>
      <c r="C1411" s="78" t="s">
        <v>1548</v>
      </c>
      <c r="D1411" s="78" t="s">
        <v>15</v>
      </c>
      <c r="E1411" s="77" t="s">
        <v>96</v>
      </c>
      <c r="F1411" s="79">
        <v>23690000</v>
      </c>
    </row>
    <row r="1412" spans="1:6" x14ac:dyDescent="0.25">
      <c r="A1412" s="74" t="s">
        <v>1556</v>
      </c>
      <c r="B1412" s="77" t="s">
        <v>1155</v>
      </c>
      <c r="C1412" s="78" t="s">
        <v>1548</v>
      </c>
      <c r="D1412" s="78" t="s">
        <v>15</v>
      </c>
      <c r="E1412" s="77" t="s">
        <v>96</v>
      </c>
      <c r="F1412" s="79">
        <v>28370000</v>
      </c>
    </row>
    <row r="1413" spans="1:6" x14ac:dyDescent="0.25">
      <c r="A1413" s="74" t="s">
        <v>1553</v>
      </c>
      <c r="B1413" s="77" t="s">
        <v>1155</v>
      </c>
      <c r="C1413" s="78" t="s">
        <v>1548</v>
      </c>
      <c r="D1413" s="78" t="s">
        <v>82</v>
      </c>
      <c r="E1413" s="77" t="s">
        <v>96</v>
      </c>
      <c r="F1413" s="79">
        <v>12110000</v>
      </c>
    </row>
    <row r="1414" spans="1:6" x14ac:dyDescent="0.25">
      <c r="A1414" s="74" t="s">
        <v>1554</v>
      </c>
      <c r="B1414" s="77" t="s">
        <v>1155</v>
      </c>
      <c r="C1414" s="78" t="s">
        <v>1548</v>
      </c>
      <c r="D1414" s="78" t="s">
        <v>27</v>
      </c>
      <c r="E1414" s="77" t="s">
        <v>96</v>
      </c>
      <c r="F1414" s="79">
        <v>16730000</v>
      </c>
    </row>
    <row r="1415" spans="1:6" x14ac:dyDescent="0.25">
      <c r="A1415" s="74" t="s">
        <v>3274</v>
      </c>
      <c r="B1415" s="77" t="s">
        <v>1155</v>
      </c>
      <c r="C1415" s="78" t="s">
        <v>1548</v>
      </c>
      <c r="D1415" s="78" t="s">
        <v>10</v>
      </c>
      <c r="E1415" s="77" t="s">
        <v>213</v>
      </c>
      <c r="F1415" s="79">
        <v>21360000</v>
      </c>
    </row>
    <row r="1416" spans="1:6" x14ac:dyDescent="0.25">
      <c r="A1416" s="74" t="s">
        <v>3275</v>
      </c>
      <c r="B1416" s="77" t="s">
        <v>1155</v>
      </c>
      <c r="C1416" s="78" t="s">
        <v>1548</v>
      </c>
      <c r="D1416" s="78" t="s">
        <v>15</v>
      </c>
      <c r="E1416" s="77" t="s">
        <v>213</v>
      </c>
      <c r="F1416" s="79">
        <v>33330000</v>
      </c>
    </row>
    <row r="1417" spans="1:6" x14ac:dyDescent="0.25">
      <c r="A1417" s="74" t="s">
        <v>3276</v>
      </c>
      <c r="B1417" s="77" t="s">
        <v>1155</v>
      </c>
      <c r="C1417" s="78" t="s">
        <v>1548</v>
      </c>
      <c r="D1417" s="78" t="s">
        <v>15</v>
      </c>
      <c r="E1417" s="77" t="s">
        <v>213</v>
      </c>
      <c r="F1417" s="79">
        <v>15290000</v>
      </c>
    </row>
    <row r="1418" spans="1:6" x14ac:dyDescent="0.25">
      <c r="A1418" s="74" t="s">
        <v>1552</v>
      </c>
      <c r="B1418" s="77" t="s">
        <v>1155</v>
      </c>
      <c r="C1418" s="78" t="s">
        <v>1548</v>
      </c>
      <c r="D1418" s="78" t="s">
        <v>15</v>
      </c>
      <c r="E1418" s="77" t="s">
        <v>213</v>
      </c>
      <c r="F1418" s="79">
        <v>25500000</v>
      </c>
    </row>
    <row r="1419" spans="1:6" x14ac:dyDescent="0.25">
      <c r="A1419" s="74" t="s">
        <v>1563</v>
      </c>
      <c r="B1419" s="77" t="s">
        <v>1155</v>
      </c>
      <c r="C1419" s="78" t="s">
        <v>1548</v>
      </c>
      <c r="D1419" s="78" t="s">
        <v>15</v>
      </c>
      <c r="E1419" s="77" t="s">
        <v>109</v>
      </c>
      <c r="F1419" s="79">
        <v>22170000</v>
      </c>
    </row>
    <row r="1420" spans="1:6" x14ac:dyDescent="0.25">
      <c r="A1420" s="74" t="s">
        <v>3277</v>
      </c>
      <c r="B1420" s="77" t="s">
        <v>1155</v>
      </c>
      <c r="C1420" s="78" t="s">
        <v>1548</v>
      </c>
      <c r="D1420" s="78" t="s">
        <v>15</v>
      </c>
      <c r="E1420" s="77" t="s">
        <v>109</v>
      </c>
      <c r="F1420" s="79">
        <v>8700000</v>
      </c>
    </row>
    <row r="1421" spans="1:6" x14ac:dyDescent="0.25">
      <c r="A1421" s="74" t="s">
        <v>1565</v>
      </c>
      <c r="B1421" s="77" t="s">
        <v>1155</v>
      </c>
      <c r="C1421" s="78" t="s">
        <v>1548</v>
      </c>
      <c r="D1421" s="78" t="s">
        <v>22</v>
      </c>
      <c r="E1421" s="77" t="s">
        <v>109</v>
      </c>
      <c r="F1421" s="79">
        <v>26160000</v>
      </c>
    </row>
    <row r="1422" spans="1:6" x14ac:dyDescent="0.25">
      <c r="A1422" s="74" t="s">
        <v>1441</v>
      </c>
      <c r="B1422" s="77" t="s">
        <v>1155</v>
      </c>
      <c r="C1422" s="78" t="s">
        <v>1548</v>
      </c>
      <c r="D1422" s="78" t="s">
        <v>128</v>
      </c>
      <c r="E1422" s="77" t="s">
        <v>109</v>
      </c>
      <c r="F1422" s="79">
        <v>23570000</v>
      </c>
    </row>
    <row r="1423" spans="1:6" x14ac:dyDescent="0.25">
      <c r="A1423" s="74" t="s">
        <v>1555</v>
      </c>
      <c r="B1423" s="77" t="s">
        <v>1155</v>
      </c>
      <c r="C1423" s="78" t="s">
        <v>1548</v>
      </c>
      <c r="D1423" s="78" t="s">
        <v>158</v>
      </c>
      <c r="E1423" s="77" t="s">
        <v>221</v>
      </c>
      <c r="F1423" s="79">
        <v>17490000</v>
      </c>
    </row>
    <row r="1424" spans="1:6" x14ac:dyDescent="0.25">
      <c r="A1424" s="74" t="s">
        <v>919</v>
      </c>
      <c r="B1424" s="77" t="s">
        <v>1155</v>
      </c>
      <c r="C1424" s="78" t="s">
        <v>1548</v>
      </c>
      <c r="D1424" s="78" t="s">
        <v>230</v>
      </c>
      <c r="E1424" s="77" t="s">
        <v>221</v>
      </c>
      <c r="F1424" s="79">
        <v>34970000</v>
      </c>
    </row>
    <row r="1425" spans="1:6" x14ac:dyDescent="0.25">
      <c r="A1425" s="74" t="s">
        <v>1557</v>
      </c>
      <c r="B1425" s="77" t="s">
        <v>1155</v>
      </c>
      <c r="C1425" s="78" t="s">
        <v>1548</v>
      </c>
      <c r="D1425" s="78" t="s">
        <v>10</v>
      </c>
      <c r="E1425" s="77" t="s">
        <v>153</v>
      </c>
      <c r="F1425" s="79">
        <v>18510000</v>
      </c>
    </row>
    <row r="1426" spans="1:6" x14ac:dyDescent="0.25">
      <c r="A1426" s="74" t="s">
        <v>1575</v>
      </c>
      <c r="B1426" s="77" t="s">
        <v>1155</v>
      </c>
      <c r="C1426" s="78" t="s">
        <v>1548</v>
      </c>
      <c r="D1426" s="78" t="s">
        <v>10</v>
      </c>
      <c r="E1426" s="77" t="s">
        <v>153</v>
      </c>
      <c r="F1426" s="79">
        <v>23050000</v>
      </c>
    </row>
    <row r="1427" spans="1:6" x14ac:dyDescent="0.25">
      <c r="A1427" s="74" t="s">
        <v>1564</v>
      </c>
      <c r="B1427" s="77" t="s">
        <v>1155</v>
      </c>
      <c r="C1427" s="78" t="s">
        <v>1548</v>
      </c>
      <c r="D1427" s="78" t="s">
        <v>133</v>
      </c>
      <c r="E1427" s="77" t="s">
        <v>153</v>
      </c>
      <c r="F1427" s="79">
        <v>33660000</v>
      </c>
    </row>
    <row r="1428" spans="1:6" x14ac:dyDescent="0.25">
      <c r="A1428" s="74" t="s">
        <v>1566</v>
      </c>
      <c r="B1428" s="77" t="s">
        <v>1155</v>
      </c>
      <c r="C1428" s="78" t="s">
        <v>1548</v>
      </c>
      <c r="D1428" s="78" t="s">
        <v>27</v>
      </c>
      <c r="E1428" s="77" t="s">
        <v>153</v>
      </c>
      <c r="F1428" s="79">
        <v>32520000</v>
      </c>
    </row>
    <row r="1429" spans="1:6" x14ac:dyDescent="0.25">
      <c r="A1429" s="74" t="s">
        <v>1308</v>
      </c>
      <c r="B1429" s="77" t="s">
        <v>1155</v>
      </c>
      <c r="C1429" s="78" t="s">
        <v>1548</v>
      </c>
      <c r="D1429" s="78" t="s">
        <v>15</v>
      </c>
      <c r="E1429" s="77" t="s">
        <v>116</v>
      </c>
      <c r="F1429" s="79">
        <v>16980000</v>
      </c>
    </row>
    <row r="1430" spans="1:6" x14ac:dyDescent="0.25">
      <c r="A1430" s="74" t="s">
        <v>1569</v>
      </c>
      <c r="B1430" s="77" t="s">
        <v>1155</v>
      </c>
      <c r="C1430" s="78" t="s">
        <v>1548</v>
      </c>
      <c r="D1430" s="78" t="s">
        <v>196</v>
      </c>
      <c r="E1430" s="77" t="s">
        <v>116</v>
      </c>
      <c r="F1430" s="79">
        <v>19610000</v>
      </c>
    </row>
    <row r="1431" spans="1:6" x14ac:dyDescent="0.25">
      <c r="A1431" s="74" t="s">
        <v>1034</v>
      </c>
      <c r="B1431" s="77" t="s">
        <v>1155</v>
      </c>
      <c r="C1431" s="78" t="s">
        <v>1548</v>
      </c>
      <c r="D1431" s="78" t="s">
        <v>13</v>
      </c>
      <c r="E1431" s="77" t="s">
        <v>122</v>
      </c>
      <c r="F1431" s="79">
        <v>24010000</v>
      </c>
    </row>
    <row r="1432" spans="1:6" x14ac:dyDescent="0.25">
      <c r="A1432" s="74" t="s">
        <v>321</v>
      </c>
      <c r="B1432" s="77" t="s">
        <v>1155</v>
      </c>
      <c r="C1432" s="78" t="s">
        <v>1548</v>
      </c>
      <c r="D1432" s="78" t="s">
        <v>13</v>
      </c>
      <c r="E1432" s="77" t="s">
        <v>122</v>
      </c>
      <c r="F1432" s="79">
        <v>26800000</v>
      </c>
    </row>
    <row r="1433" spans="1:6" x14ac:dyDescent="0.25">
      <c r="A1433" s="74" t="s">
        <v>1570</v>
      </c>
      <c r="B1433" s="77" t="s">
        <v>1155</v>
      </c>
      <c r="C1433" s="78" t="s">
        <v>1548</v>
      </c>
      <c r="D1433" s="78" t="s">
        <v>15</v>
      </c>
      <c r="E1433" s="77" t="s">
        <v>122</v>
      </c>
      <c r="F1433" s="79">
        <v>12850000</v>
      </c>
    </row>
    <row r="1434" spans="1:6" x14ac:dyDescent="0.25">
      <c r="A1434" s="74" t="s">
        <v>3278</v>
      </c>
      <c r="B1434" s="77" t="s">
        <v>1155</v>
      </c>
      <c r="C1434" s="78" t="s">
        <v>1548</v>
      </c>
      <c r="D1434" s="78" t="s">
        <v>15</v>
      </c>
      <c r="E1434" s="77" t="s">
        <v>122</v>
      </c>
      <c r="F1434" s="79">
        <v>5620000</v>
      </c>
    </row>
    <row r="1435" spans="1:6" x14ac:dyDescent="0.25">
      <c r="A1435" s="74" t="s">
        <v>3279</v>
      </c>
      <c r="B1435" s="77" t="s">
        <v>1155</v>
      </c>
      <c r="C1435" s="78" t="s">
        <v>1548</v>
      </c>
      <c r="D1435" s="78" t="s">
        <v>15</v>
      </c>
      <c r="E1435" s="77" t="s">
        <v>122</v>
      </c>
      <c r="F1435" s="79">
        <v>14920000</v>
      </c>
    </row>
    <row r="1436" spans="1:6" x14ac:dyDescent="0.25">
      <c r="A1436" s="74" t="s">
        <v>1713</v>
      </c>
      <c r="B1436" s="77" t="s">
        <v>1155</v>
      </c>
      <c r="C1436" s="78" t="s">
        <v>1548</v>
      </c>
      <c r="D1436" s="78" t="s">
        <v>15</v>
      </c>
      <c r="E1436" s="77" t="s">
        <v>122</v>
      </c>
      <c r="F1436" s="79">
        <v>19700000</v>
      </c>
    </row>
    <row r="1437" spans="1:6" x14ac:dyDescent="0.25">
      <c r="A1437" s="74" t="s">
        <v>1571</v>
      </c>
      <c r="B1437" s="77" t="s">
        <v>1155</v>
      </c>
      <c r="C1437" s="78" t="s">
        <v>1548</v>
      </c>
      <c r="D1437" s="78" t="s">
        <v>16</v>
      </c>
      <c r="E1437" s="77" t="s">
        <v>122</v>
      </c>
      <c r="F1437" s="79">
        <v>29080000</v>
      </c>
    </row>
    <row r="1438" spans="1:6" x14ac:dyDescent="0.25">
      <c r="A1438" s="74" t="s">
        <v>1572</v>
      </c>
      <c r="B1438" s="77" t="s">
        <v>1155</v>
      </c>
      <c r="C1438" s="78" t="s">
        <v>1548</v>
      </c>
      <c r="D1438" s="78" t="s">
        <v>99</v>
      </c>
      <c r="E1438" s="77" t="s">
        <v>122</v>
      </c>
      <c r="F1438" s="79">
        <v>20060000</v>
      </c>
    </row>
    <row r="1439" spans="1:6" x14ac:dyDescent="0.25">
      <c r="A1439" s="74" t="s">
        <v>1346</v>
      </c>
      <c r="B1439" s="77" t="s">
        <v>1155</v>
      </c>
      <c r="C1439" s="78" t="s">
        <v>1548</v>
      </c>
      <c r="D1439" s="78" t="s">
        <v>15</v>
      </c>
      <c r="E1439" s="77" t="s">
        <v>129</v>
      </c>
      <c r="F1439" s="79">
        <v>26440000</v>
      </c>
    </row>
    <row r="1440" spans="1:6" x14ac:dyDescent="0.25">
      <c r="A1440" s="74" t="s">
        <v>1579</v>
      </c>
      <c r="B1440" s="77" t="s">
        <v>1155</v>
      </c>
      <c r="C1440" s="78" t="s">
        <v>1578</v>
      </c>
      <c r="D1440" s="78" t="s">
        <v>13</v>
      </c>
      <c r="E1440" s="77" t="s">
        <v>96</v>
      </c>
      <c r="F1440" s="79">
        <v>21760000</v>
      </c>
    </row>
    <row r="1441" spans="1:6" x14ac:dyDescent="0.25">
      <c r="A1441" s="74" t="s">
        <v>1580</v>
      </c>
      <c r="B1441" s="77" t="s">
        <v>1155</v>
      </c>
      <c r="C1441" s="78" t="s">
        <v>1578</v>
      </c>
      <c r="D1441" s="78" t="s">
        <v>13</v>
      </c>
      <c r="E1441" s="77" t="s">
        <v>96</v>
      </c>
      <c r="F1441" s="79">
        <v>23320000</v>
      </c>
    </row>
    <row r="1442" spans="1:6" x14ac:dyDescent="0.25">
      <c r="A1442" s="74" t="s">
        <v>1581</v>
      </c>
      <c r="B1442" s="77" t="s">
        <v>1155</v>
      </c>
      <c r="C1442" s="78" t="s">
        <v>1578</v>
      </c>
      <c r="D1442" s="78" t="s">
        <v>15</v>
      </c>
      <c r="E1442" s="77" t="s">
        <v>96</v>
      </c>
      <c r="F1442" s="79">
        <v>22820000</v>
      </c>
    </row>
    <row r="1443" spans="1:6" x14ac:dyDescent="0.25">
      <c r="A1443" s="74" t="s">
        <v>1582</v>
      </c>
      <c r="B1443" s="77" t="s">
        <v>1155</v>
      </c>
      <c r="C1443" s="78" t="s">
        <v>1578</v>
      </c>
      <c r="D1443" s="78" t="s">
        <v>15</v>
      </c>
      <c r="E1443" s="77" t="s">
        <v>96</v>
      </c>
      <c r="F1443" s="79">
        <v>28580000</v>
      </c>
    </row>
    <row r="1444" spans="1:6" x14ac:dyDescent="0.25">
      <c r="A1444" s="74" t="s">
        <v>1584</v>
      </c>
      <c r="B1444" s="77" t="s">
        <v>1155</v>
      </c>
      <c r="C1444" s="78" t="s">
        <v>1578</v>
      </c>
      <c r="D1444" s="78" t="s">
        <v>83</v>
      </c>
      <c r="E1444" s="77" t="s">
        <v>96</v>
      </c>
      <c r="F1444" s="79">
        <v>15520000</v>
      </c>
    </row>
    <row r="1445" spans="1:6" x14ac:dyDescent="0.25">
      <c r="A1445" s="74" t="s">
        <v>1586</v>
      </c>
      <c r="B1445" s="77" t="s">
        <v>1155</v>
      </c>
      <c r="C1445" s="78" t="s">
        <v>1578</v>
      </c>
      <c r="D1445" s="78" t="s">
        <v>25</v>
      </c>
      <c r="E1445" s="77" t="s">
        <v>96</v>
      </c>
      <c r="F1445" s="79">
        <v>26070000</v>
      </c>
    </row>
    <row r="1446" spans="1:6" x14ac:dyDescent="0.25">
      <c r="A1446" s="74" t="s">
        <v>3280</v>
      </c>
      <c r="B1446" s="77" t="s">
        <v>1155</v>
      </c>
      <c r="C1446" s="78" t="s">
        <v>1578</v>
      </c>
      <c r="D1446" s="78" t="s">
        <v>15</v>
      </c>
      <c r="E1446" s="77" t="s">
        <v>148</v>
      </c>
      <c r="F1446" s="79">
        <v>11940000</v>
      </c>
    </row>
    <row r="1447" spans="1:6" x14ac:dyDescent="0.25">
      <c r="A1447" s="74" t="s">
        <v>1596</v>
      </c>
      <c r="B1447" s="77" t="s">
        <v>1155</v>
      </c>
      <c r="C1447" s="78" t="s">
        <v>1578</v>
      </c>
      <c r="D1447" s="78" t="s">
        <v>17</v>
      </c>
      <c r="E1447" s="77" t="s">
        <v>148</v>
      </c>
      <c r="F1447" s="79">
        <v>31490000</v>
      </c>
    </row>
    <row r="1448" spans="1:6" x14ac:dyDescent="0.25">
      <c r="A1448" s="74" t="s">
        <v>1585</v>
      </c>
      <c r="B1448" s="77" t="s">
        <v>1155</v>
      </c>
      <c r="C1448" s="78" t="s">
        <v>1578</v>
      </c>
      <c r="D1448" s="78" t="s">
        <v>21</v>
      </c>
      <c r="E1448" s="77" t="s">
        <v>148</v>
      </c>
      <c r="F1448" s="79">
        <v>19890000</v>
      </c>
    </row>
    <row r="1449" spans="1:6" x14ac:dyDescent="0.25">
      <c r="A1449" s="74" t="s">
        <v>995</v>
      </c>
      <c r="B1449" s="77" t="s">
        <v>1155</v>
      </c>
      <c r="C1449" s="78" t="s">
        <v>1578</v>
      </c>
      <c r="D1449" s="78" t="s">
        <v>15</v>
      </c>
      <c r="E1449" s="77" t="s">
        <v>213</v>
      </c>
      <c r="F1449" s="79">
        <v>15910000</v>
      </c>
    </row>
    <row r="1450" spans="1:6" x14ac:dyDescent="0.25">
      <c r="A1450" s="74" t="s">
        <v>1599</v>
      </c>
      <c r="B1450" s="77" t="s">
        <v>1155</v>
      </c>
      <c r="C1450" s="78" t="s">
        <v>1578</v>
      </c>
      <c r="D1450" s="78" t="s">
        <v>252</v>
      </c>
      <c r="E1450" s="77" t="s">
        <v>213</v>
      </c>
      <c r="F1450" s="79">
        <v>15320000</v>
      </c>
    </row>
    <row r="1451" spans="1:6" x14ac:dyDescent="0.25">
      <c r="A1451" s="74" t="s">
        <v>1979</v>
      </c>
      <c r="B1451" s="77" t="s">
        <v>1155</v>
      </c>
      <c r="C1451" s="78" t="s">
        <v>1578</v>
      </c>
      <c r="D1451" s="78" t="s">
        <v>10</v>
      </c>
      <c r="E1451" s="77" t="s">
        <v>109</v>
      </c>
      <c r="F1451" s="79">
        <v>29600000</v>
      </c>
    </row>
    <row r="1452" spans="1:6" x14ac:dyDescent="0.25">
      <c r="A1452" s="74" t="s">
        <v>1590</v>
      </c>
      <c r="B1452" s="77" t="s">
        <v>1155</v>
      </c>
      <c r="C1452" s="78" t="s">
        <v>1578</v>
      </c>
      <c r="D1452" s="78" t="s">
        <v>20</v>
      </c>
      <c r="E1452" s="77" t="s">
        <v>109</v>
      </c>
      <c r="F1452" s="79">
        <v>35250000</v>
      </c>
    </row>
    <row r="1453" spans="1:6" x14ac:dyDescent="0.25">
      <c r="A1453" s="74" t="s">
        <v>3281</v>
      </c>
      <c r="B1453" s="77" t="s">
        <v>1155</v>
      </c>
      <c r="C1453" s="78" t="s">
        <v>1578</v>
      </c>
      <c r="D1453" s="78" t="s">
        <v>196</v>
      </c>
      <c r="E1453" s="77" t="s">
        <v>109</v>
      </c>
      <c r="F1453" s="79">
        <v>27730000</v>
      </c>
    </row>
    <row r="1454" spans="1:6" x14ac:dyDescent="0.25">
      <c r="A1454" s="74" t="s">
        <v>1600</v>
      </c>
      <c r="B1454" s="77" t="s">
        <v>1155</v>
      </c>
      <c r="C1454" s="78" t="s">
        <v>1578</v>
      </c>
      <c r="D1454" s="78" t="s">
        <v>13</v>
      </c>
      <c r="E1454" s="77" t="s">
        <v>153</v>
      </c>
      <c r="F1454" s="79">
        <v>27410000</v>
      </c>
    </row>
    <row r="1455" spans="1:6" x14ac:dyDescent="0.25">
      <c r="A1455" s="74" t="s">
        <v>3282</v>
      </c>
      <c r="B1455" s="77" t="s">
        <v>1155</v>
      </c>
      <c r="C1455" s="78" t="s">
        <v>1578</v>
      </c>
      <c r="D1455" s="78" t="s">
        <v>483</v>
      </c>
      <c r="E1455" s="77" t="s">
        <v>153</v>
      </c>
      <c r="F1455" s="79">
        <v>28600000</v>
      </c>
    </row>
    <row r="1456" spans="1:6" x14ac:dyDescent="0.25">
      <c r="A1456" s="74" t="s">
        <v>1604</v>
      </c>
      <c r="B1456" s="77" t="s">
        <v>1155</v>
      </c>
      <c r="C1456" s="78" t="s">
        <v>1578</v>
      </c>
      <c r="D1456" s="78" t="s">
        <v>29</v>
      </c>
      <c r="E1456" s="77" t="s">
        <v>153</v>
      </c>
      <c r="F1456" s="79">
        <v>27520000</v>
      </c>
    </row>
    <row r="1457" spans="1:6" x14ac:dyDescent="0.25">
      <c r="A1457" s="74" t="s">
        <v>1592</v>
      </c>
      <c r="B1457" s="77" t="s">
        <v>1155</v>
      </c>
      <c r="C1457" s="78" t="s">
        <v>1578</v>
      </c>
      <c r="D1457" s="78" t="s">
        <v>83</v>
      </c>
      <c r="E1457" s="77" t="s">
        <v>116</v>
      </c>
      <c r="F1457" s="79">
        <v>14770000</v>
      </c>
    </row>
    <row r="1458" spans="1:6" x14ac:dyDescent="0.25">
      <c r="A1458" s="74" t="s">
        <v>3283</v>
      </c>
      <c r="B1458" s="77" t="s">
        <v>1155</v>
      </c>
      <c r="C1458" s="78" t="s">
        <v>1578</v>
      </c>
      <c r="D1458" s="78" t="s">
        <v>21</v>
      </c>
      <c r="E1458" s="77" t="s">
        <v>116</v>
      </c>
      <c r="F1458" s="79">
        <v>18190000</v>
      </c>
    </row>
    <row r="1459" spans="1:6" x14ac:dyDescent="0.25">
      <c r="A1459" s="74" t="s">
        <v>1601</v>
      </c>
      <c r="B1459" s="77" t="s">
        <v>1155</v>
      </c>
      <c r="C1459" s="78" t="s">
        <v>1578</v>
      </c>
      <c r="D1459" s="78" t="s">
        <v>17</v>
      </c>
      <c r="E1459" s="77" t="s">
        <v>122</v>
      </c>
      <c r="F1459" s="79">
        <v>36100000</v>
      </c>
    </row>
    <row r="1460" spans="1:6" x14ac:dyDescent="0.25">
      <c r="A1460" s="74" t="s">
        <v>1598</v>
      </c>
      <c r="B1460" s="77" t="s">
        <v>1155</v>
      </c>
      <c r="C1460" s="78" t="s">
        <v>1578</v>
      </c>
      <c r="D1460" s="78" t="s">
        <v>831</v>
      </c>
      <c r="E1460" s="77" t="s">
        <v>122</v>
      </c>
      <c r="F1460" s="79">
        <v>37500000</v>
      </c>
    </row>
    <row r="1461" spans="1:6" x14ac:dyDescent="0.25">
      <c r="A1461" s="74" t="s">
        <v>1597</v>
      </c>
      <c r="B1461" s="77" t="s">
        <v>1155</v>
      </c>
      <c r="C1461" s="78" t="s">
        <v>1578</v>
      </c>
      <c r="D1461" s="78" t="s">
        <v>162</v>
      </c>
      <c r="E1461" s="77" t="s">
        <v>129</v>
      </c>
      <c r="F1461" s="79">
        <v>23550000</v>
      </c>
    </row>
    <row r="1462" spans="1:6" x14ac:dyDescent="0.25">
      <c r="A1462" s="74" t="s">
        <v>1576</v>
      </c>
      <c r="B1462" s="77" t="s">
        <v>1155</v>
      </c>
      <c r="C1462" s="78" t="s">
        <v>1578</v>
      </c>
      <c r="D1462" s="78" t="s">
        <v>15</v>
      </c>
      <c r="E1462" s="77" t="s">
        <v>131</v>
      </c>
      <c r="F1462" s="79">
        <v>28510000</v>
      </c>
    </row>
    <row r="1463" spans="1:6" x14ac:dyDescent="0.25">
      <c r="A1463" s="74" t="s">
        <v>1588</v>
      </c>
      <c r="B1463" s="77" t="s">
        <v>1155</v>
      </c>
      <c r="C1463" s="78" t="s">
        <v>1578</v>
      </c>
      <c r="D1463" s="78" t="s">
        <v>15</v>
      </c>
      <c r="E1463" s="77" t="s">
        <v>131</v>
      </c>
      <c r="F1463" s="79">
        <v>3540000</v>
      </c>
    </row>
    <row r="1464" spans="1:6" x14ac:dyDescent="0.25">
      <c r="A1464" s="74" t="s">
        <v>1602</v>
      </c>
      <c r="B1464" s="77" t="s">
        <v>1155</v>
      </c>
      <c r="C1464" s="78" t="s">
        <v>1578</v>
      </c>
      <c r="D1464" s="78" t="s">
        <v>21</v>
      </c>
      <c r="E1464" s="77" t="s">
        <v>131</v>
      </c>
      <c r="F1464" s="79">
        <v>36520000</v>
      </c>
    </row>
    <row r="1465" spans="1:6" x14ac:dyDescent="0.25">
      <c r="A1465" s="74" t="s">
        <v>3284</v>
      </c>
      <c r="B1465" s="77" t="s">
        <v>1155</v>
      </c>
      <c r="C1465" s="78" t="s">
        <v>3285</v>
      </c>
      <c r="D1465" s="78" t="s">
        <v>15</v>
      </c>
      <c r="E1465" s="77" t="s">
        <v>96</v>
      </c>
      <c r="F1465" s="79">
        <v>20640000</v>
      </c>
    </row>
    <row r="1466" spans="1:6" x14ac:dyDescent="0.25">
      <c r="A1466" s="74" t="s">
        <v>3286</v>
      </c>
      <c r="B1466" s="77" t="s">
        <v>1155</v>
      </c>
      <c r="C1466" s="78" t="s">
        <v>3285</v>
      </c>
      <c r="D1466" s="78" t="s">
        <v>15</v>
      </c>
      <c r="E1466" s="77" t="s">
        <v>96</v>
      </c>
      <c r="F1466" s="79">
        <v>23720000</v>
      </c>
    </row>
    <row r="1467" spans="1:6" x14ac:dyDescent="0.25">
      <c r="A1467" s="74" t="s">
        <v>3287</v>
      </c>
      <c r="B1467" s="77" t="s">
        <v>1155</v>
      </c>
      <c r="C1467" s="78" t="s">
        <v>3285</v>
      </c>
      <c r="D1467" s="78" t="s">
        <v>15</v>
      </c>
      <c r="E1467" s="77" t="s">
        <v>96</v>
      </c>
      <c r="F1467" s="79">
        <v>16430000</v>
      </c>
    </row>
    <row r="1468" spans="1:6" x14ac:dyDescent="0.25">
      <c r="A1468" s="74" t="s">
        <v>3288</v>
      </c>
      <c r="B1468" s="77" t="s">
        <v>1155</v>
      </c>
      <c r="C1468" s="78" t="s">
        <v>3285</v>
      </c>
      <c r="D1468" s="78" t="s">
        <v>299</v>
      </c>
      <c r="E1468" s="77" t="s">
        <v>96</v>
      </c>
      <c r="F1468" s="79">
        <v>15980000</v>
      </c>
    </row>
    <row r="1469" spans="1:6" x14ac:dyDescent="0.25">
      <c r="A1469" s="74" t="s">
        <v>3289</v>
      </c>
      <c r="B1469" s="77" t="s">
        <v>1155</v>
      </c>
      <c r="C1469" s="78" t="s">
        <v>3285</v>
      </c>
      <c r="D1469" s="78" t="s">
        <v>19</v>
      </c>
      <c r="E1469" s="77" t="s">
        <v>96</v>
      </c>
      <c r="F1469" s="79">
        <v>14330000</v>
      </c>
    </row>
    <row r="1470" spans="1:6" x14ac:dyDescent="0.25">
      <c r="A1470" s="74" t="s">
        <v>3290</v>
      </c>
      <c r="B1470" s="77" t="s">
        <v>1155</v>
      </c>
      <c r="C1470" s="78" t="s">
        <v>3285</v>
      </c>
      <c r="D1470" s="78" t="s">
        <v>22</v>
      </c>
      <c r="E1470" s="77" t="s">
        <v>96</v>
      </c>
      <c r="F1470" s="79">
        <v>4950000</v>
      </c>
    </row>
    <row r="1471" spans="1:6" x14ac:dyDescent="0.25">
      <c r="A1471" s="74" t="s">
        <v>3291</v>
      </c>
      <c r="B1471" s="77" t="s">
        <v>1155</v>
      </c>
      <c r="C1471" s="78" t="s">
        <v>3285</v>
      </c>
      <c r="D1471" s="78" t="s">
        <v>13</v>
      </c>
      <c r="E1471" s="77" t="s">
        <v>148</v>
      </c>
      <c r="F1471" s="79">
        <v>22840000</v>
      </c>
    </row>
    <row r="1472" spans="1:6" x14ac:dyDescent="0.25">
      <c r="A1472" s="74" t="s">
        <v>1440</v>
      </c>
      <c r="B1472" s="77" t="s">
        <v>1155</v>
      </c>
      <c r="C1472" s="78" t="s">
        <v>3285</v>
      </c>
      <c r="D1472" s="78" t="s">
        <v>85</v>
      </c>
      <c r="E1472" s="77" t="s">
        <v>148</v>
      </c>
      <c r="F1472" s="79">
        <v>9340000</v>
      </c>
    </row>
    <row r="1473" spans="1:6" x14ac:dyDescent="0.25">
      <c r="A1473" s="74" t="s">
        <v>2756</v>
      </c>
      <c r="B1473" s="77" t="s">
        <v>1155</v>
      </c>
      <c r="C1473" s="78" t="s">
        <v>3285</v>
      </c>
      <c r="D1473" s="78" t="s">
        <v>15</v>
      </c>
      <c r="E1473" s="77" t="s">
        <v>148</v>
      </c>
      <c r="F1473" s="79">
        <v>20770000</v>
      </c>
    </row>
    <row r="1474" spans="1:6" x14ac:dyDescent="0.25">
      <c r="A1474" s="74" t="s">
        <v>3292</v>
      </c>
      <c r="B1474" s="77" t="s">
        <v>1155</v>
      </c>
      <c r="C1474" s="78" t="s">
        <v>3285</v>
      </c>
      <c r="D1474" s="78" t="s">
        <v>15</v>
      </c>
      <c r="E1474" s="77" t="s">
        <v>148</v>
      </c>
      <c r="F1474" s="79">
        <v>28990000</v>
      </c>
    </row>
    <row r="1475" spans="1:6" x14ac:dyDescent="0.25">
      <c r="A1475" s="74" t="s">
        <v>3293</v>
      </c>
      <c r="B1475" s="77" t="s">
        <v>1155</v>
      </c>
      <c r="C1475" s="78" t="s">
        <v>3285</v>
      </c>
      <c r="D1475" s="78" t="s">
        <v>378</v>
      </c>
      <c r="E1475" s="77" t="s">
        <v>148</v>
      </c>
      <c r="F1475" s="79">
        <v>15430000</v>
      </c>
    </row>
    <row r="1476" spans="1:6" x14ac:dyDescent="0.25">
      <c r="A1476" s="74" t="s">
        <v>3294</v>
      </c>
      <c r="B1476" s="77" t="s">
        <v>1155</v>
      </c>
      <c r="C1476" s="78" t="s">
        <v>3285</v>
      </c>
      <c r="D1476" s="78" t="s">
        <v>101</v>
      </c>
      <c r="E1476" s="77" t="s">
        <v>148</v>
      </c>
      <c r="F1476" s="79">
        <v>36690000</v>
      </c>
    </row>
    <row r="1477" spans="1:6" x14ac:dyDescent="0.25">
      <c r="A1477" s="74" t="s">
        <v>3295</v>
      </c>
      <c r="B1477" s="77" t="s">
        <v>1155</v>
      </c>
      <c r="C1477" s="78" t="s">
        <v>3285</v>
      </c>
      <c r="D1477" s="78" t="s">
        <v>15</v>
      </c>
      <c r="E1477" s="77" t="s">
        <v>213</v>
      </c>
      <c r="F1477" s="79">
        <v>22970000</v>
      </c>
    </row>
    <row r="1478" spans="1:6" x14ac:dyDescent="0.25">
      <c r="A1478" s="74" t="s">
        <v>3296</v>
      </c>
      <c r="B1478" s="77" t="s">
        <v>1155</v>
      </c>
      <c r="C1478" s="78" t="s">
        <v>3285</v>
      </c>
      <c r="D1478" s="78" t="s">
        <v>10</v>
      </c>
      <c r="E1478" s="77" t="s">
        <v>109</v>
      </c>
      <c r="F1478" s="79">
        <v>16610000</v>
      </c>
    </row>
    <row r="1479" spans="1:6" x14ac:dyDescent="0.25">
      <c r="A1479" s="74" t="s">
        <v>3297</v>
      </c>
      <c r="B1479" s="77" t="s">
        <v>1155</v>
      </c>
      <c r="C1479" s="78" t="s">
        <v>3285</v>
      </c>
      <c r="D1479" s="78" t="s">
        <v>17</v>
      </c>
      <c r="E1479" s="77" t="s">
        <v>109</v>
      </c>
      <c r="F1479" s="79">
        <v>28890000</v>
      </c>
    </row>
    <row r="1480" spans="1:6" x14ac:dyDescent="0.25">
      <c r="A1480" s="74" t="s">
        <v>3298</v>
      </c>
      <c r="B1480" s="77" t="s">
        <v>1155</v>
      </c>
      <c r="C1480" s="78" t="s">
        <v>3285</v>
      </c>
      <c r="D1480" s="78" t="s">
        <v>99</v>
      </c>
      <c r="E1480" s="77" t="s">
        <v>221</v>
      </c>
      <c r="F1480" s="79">
        <v>24890000</v>
      </c>
    </row>
    <row r="1481" spans="1:6" x14ac:dyDescent="0.25">
      <c r="A1481" s="74" t="s">
        <v>3299</v>
      </c>
      <c r="B1481" s="77" t="s">
        <v>1155</v>
      </c>
      <c r="C1481" s="78" t="s">
        <v>3285</v>
      </c>
      <c r="D1481" s="78" t="s">
        <v>577</v>
      </c>
      <c r="E1481" s="77" t="s">
        <v>153</v>
      </c>
      <c r="F1481" s="79">
        <v>27450000</v>
      </c>
    </row>
    <row r="1482" spans="1:6" x14ac:dyDescent="0.25">
      <c r="A1482" s="74" t="s">
        <v>3300</v>
      </c>
      <c r="B1482" s="77" t="s">
        <v>1155</v>
      </c>
      <c r="C1482" s="78" t="s">
        <v>3285</v>
      </c>
      <c r="D1482" s="78" t="s">
        <v>15</v>
      </c>
      <c r="E1482" s="77" t="s">
        <v>153</v>
      </c>
      <c r="F1482" s="79">
        <v>27600000</v>
      </c>
    </row>
    <row r="1483" spans="1:6" x14ac:dyDescent="0.25">
      <c r="A1483" s="74" t="s">
        <v>3301</v>
      </c>
      <c r="B1483" s="77" t="s">
        <v>1155</v>
      </c>
      <c r="C1483" s="78" t="s">
        <v>3285</v>
      </c>
      <c r="D1483" s="78" t="s">
        <v>15</v>
      </c>
      <c r="E1483" s="77" t="s">
        <v>153</v>
      </c>
      <c r="F1483" s="79">
        <v>32630000</v>
      </c>
    </row>
    <row r="1484" spans="1:6" x14ac:dyDescent="0.25">
      <c r="A1484" s="74" t="s">
        <v>3302</v>
      </c>
      <c r="B1484" s="77" t="s">
        <v>1155</v>
      </c>
      <c r="C1484" s="78" t="s">
        <v>3285</v>
      </c>
      <c r="D1484" s="78" t="s">
        <v>15</v>
      </c>
      <c r="E1484" s="77" t="s">
        <v>153</v>
      </c>
      <c r="F1484" s="79">
        <v>34500000</v>
      </c>
    </row>
    <row r="1485" spans="1:6" x14ac:dyDescent="0.25">
      <c r="A1485" s="74" t="s">
        <v>3303</v>
      </c>
      <c r="B1485" s="77" t="s">
        <v>1155</v>
      </c>
      <c r="C1485" s="78" t="s">
        <v>3285</v>
      </c>
      <c r="D1485" s="78" t="s">
        <v>15</v>
      </c>
      <c r="E1485" s="77" t="s">
        <v>116</v>
      </c>
      <c r="F1485" s="79">
        <v>16470000</v>
      </c>
    </row>
    <row r="1486" spans="1:6" x14ac:dyDescent="0.25">
      <c r="A1486" s="74" t="s">
        <v>3304</v>
      </c>
      <c r="B1486" s="77" t="s">
        <v>1155</v>
      </c>
      <c r="C1486" s="78" t="s">
        <v>3285</v>
      </c>
      <c r="D1486" s="78" t="s">
        <v>24</v>
      </c>
      <c r="E1486" s="77" t="s">
        <v>116</v>
      </c>
      <c r="F1486" s="79">
        <v>24620000</v>
      </c>
    </row>
    <row r="1487" spans="1:6" x14ac:dyDescent="0.25">
      <c r="A1487" s="74" t="s">
        <v>3305</v>
      </c>
      <c r="B1487" s="77" t="s">
        <v>1155</v>
      </c>
      <c r="C1487" s="78" t="s">
        <v>3285</v>
      </c>
      <c r="D1487" s="78" t="s">
        <v>13</v>
      </c>
      <c r="E1487" s="77" t="s">
        <v>122</v>
      </c>
      <c r="F1487" s="79">
        <v>8940000</v>
      </c>
    </row>
    <row r="1488" spans="1:6" x14ac:dyDescent="0.25">
      <c r="A1488" s="74" t="s">
        <v>3306</v>
      </c>
      <c r="B1488" s="77" t="s">
        <v>1155</v>
      </c>
      <c r="C1488" s="78" t="s">
        <v>3285</v>
      </c>
      <c r="D1488" s="78" t="s">
        <v>15</v>
      </c>
      <c r="E1488" s="77" t="s">
        <v>122</v>
      </c>
      <c r="F1488" s="79">
        <v>1310000</v>
      </c>
    </row>
    <row r="1489" spans="1:6" x14ac:dyDescent="0.25">
      <c r="A1489" s="74" t="s">
        <v>3307</v>
      </c>
      <c r="B1489" s="77" t="s">
        <v>1155</v>
      </c>
      <c r="C1489" s="78" t="s">
        <v>3285</v>
      </c>
      <c r="D1489" s="78" t="s">
        <v>15</v>
      </c>
      <c r="E1489" s="77" t="s">
        <v>122</v>
      </c>
      <c r="F1489" s="79">
        <v>7070000</v>
      </c>
    </row>
    <row r="1490" spans="1:6" x14ac:dyDescent="0.25">
      <c r="A1490" s="74" t="s">
        <v>3308</v>
      </c>
      <c r="B1490" s="77" t="s">
        <v>1155</v>
      </c>
      <c r="C1490" s="78" t="s">
        <v>3285</v>
      </c>
      <c r="D1490" s="78" t="s">
        <v>372</v>
      </c>
      <c r="E1490" s="77" t="s">
        <v>122</v>
      </c>
      <c r="F1490" s="79">
        <v>29660000</v>
      </c>
    </row>
    <row r="1491" spans="1:6" x14ac:dyDescent="0.25">
      <c r="A1491" s="74" t="s">
        <v>3309</v>
      </c>
      <c r="B1491" s="77" t="s">
        <v>1155</v>
      </c>
      <c r="C1491" s="78" t="s">
        <v>3285</v>
      </c>
      <c r="D1491" s="78" t="s">
        <v>27</v>
      </c>
      <c r="E1491" s="77" t="s">
        <v>122</v>
      </c>
      <c r="F1491" s="79">
        <v>28820000</v>
      </c>
    </row>
    <row r="1492" spans="1:6" x14ac:dyDescent="0.25">
      <c r="A1492" s="74" t="s">
        <v>3310</v>
      </c>
      <c r="B1492" s="77" t="s">
        <v>1155</v>
      </c>
      <c r="C1492" s="78" t="s">
        <v>3285</v>
      </c>
      <c r="D1492" s="78" t="s">
        <v>15</v>
      </c>
      <c r="E1492" s="77" t="s">
        <v>131</v>
      </c>
      <c r="F1492" s="79">
        <v>31320000</v>
      </c>
    </row>
    <row r="1493" spans="1:6" x14ac:dyDescent="0.25">
      <c r="A1493" s="74" t="s">
        <v>3311</v>
      </c>
      <c r="B1493" s="77" t="s">
        <v>1155</v>
      </c>
      <c r="C1493" s="78" t="s">
        <v>3285</v>
      </c>
      <c r="D1493" s="78" t="s">
        <v>15</v>
      </c>
      <c r="E1493" s="77" t="s">
        <v>131</v>
      </c>
      <c r="F1493" s="79">
        <v>24480000</v>
      </c>
    </row>
    <row r="1494" spans="1:6" x14ac:dyDescent="0.25">
      <c r="A1494" s="74" t="s">
        <v>2140</v>
      </c>
      <c r="B1494" s="77" t="s">
        <v>1606</v>
      </c>
      <c r="C1494" s="78" t="s">
        <v>3312</v>
      </c>
      <c r="D1494" s="78" t="s">
        <v>108</v>
      </c>
      <c r="E1494" s="77" t="s">
        <v>96</v>
      </c>
      <c r="F1494" s="79">
        <v>30900000</v>
      </c>
    </row>
    <row r="1495" spans="1:6" x14ac:dyDescent="0.25">
      <c r="A1495" s="74" t="s">
        <v>3313</v>
      </c>
      <c r="B1495" s="77" t="s">
        <v>1606</v>
      </c>
      <c r="C1495" s="78" t="s">
        <v>3312</v>
      </c>
      <c r="D1495" s="78" t="s">
        <v>18</v>
      </c>
      <c r="E1495" s="77" t="s">
        <v>96</v>
      </c>
      <c r="F1495" s="79">
        <v>30270000</v>
      </c>
    </row>
    <row r="1496" spans="1:6" x14ac:dyDescent="0.25">
      <c r="A1496" s="74" t="s">
        <v>2554</v>
      </c>
      <c r="B1496" s="77" t="s">
        <v>1606</v>
      </c>
      <c r="C1496" s="78" t="s">
        <v>3312</v>
      </c>
      <c r="D1496" s="78" t="s">
        <v>99</v>
      </c>
      <c r="E1496" s="77" t="s">
        <v>96</v>
      </c>
      <c r="F1496" s="79">
        <v>19710000</v>
      </c>
    </row>
    <row r="1497" spans="1:6" x14ac:dyDescent="0.25">
      <c r="A1497" s="74" t="s">
        <v>1904</v>
      </c>
      <c r="B1497" s="77" t="s">
        <v>1606</v>
      </c>
      <c r="C1497" s="78" t="s">
        <v>3312</v>
      </c>
      <c r="D1497" s="78" t="s">
        <v>22</v>
      </c>
      <c r="E1497" s="77" t="s">
        <v>96</v>
      </c>
      <c r="F1497" s="79">
        <v>36570000</v>
      </c>
    </row>
    <row r="1498" spans="1:6" x14ac:dyDescent="0.25">
      <c r="A1498" s="74" t="s">
        <v>3314</v>
      </c>
      <c r="B1498" s="77" t="s">
        <v>1606</v>
      </c>
      <c r="C1498" s="78" t="s">
        <v>3312</v>
      </c>
      <c r="D1498" s="78" t="s">
        <v>831</v>
      </c>
      <c r="E1498" s="77" t="s">
        <v>96</v>
      </c>
      <c r="F1498" s="79">
        <v>15420000</v>
      </c>
    </row>
    <row r="1499" spans="1:6" x14ac:dyDescent="0.25">
      <c r="A1499" s="74" t="s">
        <v>3315</v>
      </c>
      <c r="B1499" s="77" t="s">
        <v>1606</v>
      </c>
      <c r="C1499" s="78" t="s">
        <v>3312</v>
      </c>
      <c r="D1499" s="78" t="s">
        <v>26</v>
      </c>
      <c r="E1499" s="77" t="s">
        <v>96</v>
      </c>
      <c r="F1499" s="79">
        <v>17480000</v>
      </c>
    </row>
    <row r="1500" spans="1:6" x14ac:dyDescent="0.25">
      <c r="A1500" s="74" t="s">
        <v>1642</v>
      </c>
      <c r="B1500" s="77" t="s">
        <v>1606</v>
      </c>
      <c r="C1500" s="78" t="s">
        <v>3312</v>
      </c>
      <c r="D1500" s="78" t="s">
        <v>26</v>
      </c>
      <c r="E1500" s="77" t="s">
        <v>96</v>
      </c>
      <c r="F1500" s="79">
        <v>22730000</v>
      </c>
    </row>
    <row r="1501" spans="1:6" x14ac:dyDescent="0.25">
      <c r="A1501" s="74" t="s">
        <v>3316</v>
      </c>
      <c r="B1501" s="77" t="s">
        <v>1606</v>
      </c>
      <c r="C1501" s="78" t="s">
        <v>3312</v>
      </c>
      <c r="D1501" s="78" t="s">
        <v>26</v>
      </c>
      <c r="E1501" s="77" t="s">
        <v>96</v>
      </c>
      <c r="F1501" s="79">
        <v>12770000</v>
      </c>
    </row>
    <row r="1502" spans="1:6" x14ac:dyDescent="0.25">
      <c r="A1502" s="74" t="s">
        <v>3317</v>
      </c>
      <c r="B1502" s="77" t="s">
        <v>1606</v>
      </c>
      <c r="C1502" s="78" t="s">
        <v>3312</v>
      </c>
      <c r="D1502" s="78" t="s">
        <v>26</v>
      </c>
      <c r="E1502" s="77" t="s">
        <v>96</v>
      </c>
      <c r="F1502" s="79">
        <v>16990000</v>
      </c>
    </row>
    <row r="1503" spans="1:6" x14ac:dyDescent="0.25">
      <c r="A1503" s="74" t="s">
        <v>1673</v>
      </c>
      <c r="B1503" s="77" t="s">
        <v>1606</v>
      </c>
      <c r="C1503" s="78" t="s">
        <v>3312</v>
      </c>
      <c r="D1503" s="78" t="s">
        <v>26</v>
      </c>
      <c r="E1503" s="77" t="s">
        <v>96</v>
      </c>
      <c r="F1503" s="79">
        <v>15660000</v>
      </c>
    </row>
    <row r="1504" spans="1:6" x14ac:dyDescent="0.25">
      <c r="A1504" s="74" t="s">
        <v>3318</v>
      </c>
      <c r="B1504" s="77" t="s">
        <v>1606</v>
      </c>
      <c r="C1504" s="78" t="s">
        <v>3312</v>
      </c>
      <c r="D1504" s="78" t="s">
        <v>219</v>
      </c>
      <c r="E1504" s="77" t="s">
        <v>109</v>
      </c>
      <c r="F1504" s="79">
        <v>28580000</v>
      </c>
    </row>
    <row r="1505" spans="1:6" x14ac:dyDescent="0.25">
      <c r="A1505" s="74" t="s">
        <v>1945</v>
      </c>
      <c r="B1505" s="77" t="s">
        <v>1606</v>
      </c>
      <c r="C1505" s="78" t="s">
        <v>3312</v>
      </c>
      <c r="D1505" s="78" t="s">
        <v>26</v>
      </c>
      <c r="E1505" s="77" t="s">
        <v>109</v>
      </c>
      <c r="F1505" s="79">
        <v>22160000</v>
      </c>
    </row>
    <row r="1506" spans="1:6" x14ac:dyDescent="0.25">
      <c r="A1506" s="74" t="s">
        <v>3319</v>
      </c>
      <c r="B1506" s="77" t="s">
        <v>1606</v>
      </c>
      <c r="C1506" s="78" t="s">
        <v>3312</v>
      </c>
      <c r="D1506" s="78" t="s">
        <v>3320</v>
      </c>
      <c r="E1506" s="77" t="s">
        <v>109</v>
      </c>
      <c r="F1506" s="79">
        <v>16290000</v>
      </c>
    </row>
    <row r="1507" spans="1:6" x14ac:dyDescent="0.25">
      <c r="A1507" s="74" t="s">
        <v>3321</v>
      </c>
      <c r="B1507" s="77" t="s">
        <v>1606</v>
      </c>
      <c r="C1507" s="78" t="s">
        <v>3312</v>
      </c>
      <c r="D1507" s="78" t="s">
        <v>168</v>
      </c>
      <c r="E1507" s="77" t="s">
        <v>153</v>
      </c>
      <c r="F1507" s="79">
        <v>13470000</v>
      </c>
    </row>
    <row r="1508" spans="1:6" x14ac:dyDescent="0.25">
      <c r="A1508" s="74" t="s">
        <v>3322</v>
      </c>
      <c r="B1508" s="77" t="s">
        <v>1606</v>
      </c>
      <c r="C1508" s="78" t="s">
        <v>3312</v>
      </c>
      <c r="D1508" s="78" t="s">
        <v>13</v>
      </c>
      <c r="E1508" s="77" t="s">
        <v>153</v>
      </c>
      <c r="F1508" s="79">
        <v>27080000</v>
      </c>
    </row>
    <row r="1509" spans="1:6" x14ac:dyDescent="0.25">
      <c r="A1509" s="74" t="s">
        <v>1125</v>
      </c>
      <c r="B1509" s="77" t="s">
        <v>1606</v>
      </c>
      <c r="C1509" s="78" t="s">
        <v>3312</v>
      </c>
      <c r="D1509" s="78" t="s">
        <v>489</v>
      </c>
      <c r="E1509" s="77" t="s">
        <v>153</v>
      </c>
      <c r="F1509" s="79">
        <v>25890000</v>
      </c>
    </row>
    <row r="1510" spans="1:6" x14ac:dyDescent="0.25">
      <c r="A1510" s="74" t="s">
        <v>3323</v>
      </c>
      <c r="B1510" s="77" t="s">
        <v>1606</v>
      </c>
      <c r="C1510" s="78" t="s">
        <v>3312</v>
      </c>
      <c r="D1510" s="78" t="s">
        <v>26</v>
      </c>
      <c r="E1510" s="77" t="s">
        <v>116</v>
      </c>
      <c r="F1510" s="79">
        <v>18600000</v>
      </c>
    </row>
    <row r="1511" spans="1:6" x14ac:dyDescent="0.25">
      <c r="A1511" s="74" t="s">
        <v>3324</v>
      </c>
      <c r="B1511" s="77" t="s">
        <v>1606</v>
      </c>
      <c r="C1511" s="78" t="s">
        <v>3312</v>
      </c>
      <c r="D1511" s="78" t="s">
        <v>26</v>
      </c>
      <c r="E1511" s="77" t="s">
        <v>116</v>
      </c>
      <c r="F1511" s="79">
        <v>20480000</v>
      </c>
    </row>
    <row r="1512" spans="1:6" x14ac:dyDescent="0.25">
      <c r="A1512" s="74" t="s">
        <v>3325</v>
      </c>
      <c r="B1512" s="77" t="s">
        <v>1606</v>
      </c>
      <c r="C1512" s="78" t="s">
        <v>3312</v>
      </c>
      <c r="D1512" s="78" t="s">
        <v>26</v>
      </c>
      <c r="E1512" s="77" t="s">
        <v>116</v>
      </c>
      <c r="F1512" s="79">
        <v>7020000</v>
      </c>
    </row>
    <row r="1513" spans="1:6" x14ac:dyDescent="0.25">
      <c r="A1513" s="74" t="s">
        <v>3326</v>
      </c>
      <c r="B1513" s="77" t="s">
        <v>1606</v>
      </c>
      <c r="C1513" s="78" t="s">
        <v>3312</v>
      </c>
      <c r="D1513" s="78" t="s">
        <v>3327</v>
      </c>
      <c r="E1513" s="77" t="s">
        <v>122</v>
      </c>
      <c r="F1513" s="79">
        <v>32300000</v>
      </c>
    </row>
    <row r="1514" spans="1:6" x14ac:dyDescent="0.25">
      <c r="A1514" s="74" t="s">
        <v>3328</v>
      </c>
      <c r="B1514" s="77" t="s">
        <v>1606</v>
      </c>
      <c r="C1514" s="78" t="s">
        <v>3312</v>
      </c>
      <c r="D1514" s="78" t="s">
        <v>133</v>
      </c>
      <c r="E1514" s="77" t="s">
        <v>122</v>
      </c>
      <c r="F1514" s="79">
        <v>20860000</v>
      </c>
    </row>
    <row r="1515" spans="1:6" x14ac:dyDescent="0.25">
      <c r="A1515" s="74" t="s">
        <v>3329</v>
      </c>
      <c r="B1515" s="77" t="s">
        <v>1606</v>
      </c>
      <c r="C1515" s="78" t="s">
        <v>3312</v>
      </c>
      <c r="D1515" s="78" t="s">
        <v>19</v>
      </c>
      <c r="E1515" s="77" t="s">
        <v>122</v>
      </c>
      <c r="F1515" s="79">
        <v>20000000</v>
      </c>
    </row>
    <row r="1516" spans="1:6" x14ac:dyDescent="0.25">
      <c r="A1516" s="74" t="s">
        <v>3330</v>
      </c>
      <c r="B1516" s="77" t="s">
        <v>1606</v>
      </c>
      <c r="C1516" s="78" t="s">
        <v>3312</v>
      </c>
      <c r="D1516" s="78" t="s">
        <v>230</v>
      </c>
      <c r="E1516" s="77" t="s">
        <v>122</v>
      </c>
      <c r="F1516" s="79">
        <v>25710000</v>
      </c>
    </row>
    <row r="1517" spans="1:6" x14ac:dyDescent="0.25">
      <c r="A1517" s="74" t="s">
        <v>1620</v>
      </c>
      <c r="B1517" s="77" t="s">
        <v>1606</v>
      </c>
      <c r="C1517" s="78" t="s">
        <v>3312</v>
      </c>
      <c r="D1517" s="78" t="s">
        <v>26</v>
      </c>
      <c r="E1517" s="77" t="s">
        <v>122</v>
      </c>
      <c r="F1517" s="79">
        <v>33970000</v>
      </c>
    </row>
    <row r="1518" spans="1:6" x14ac:dyDescent="0.25">
      <c r="A1518" s="74" t="s">
        <v>1780</v>
      </c>
      <c r="B1518" s="77" t="s">
        <v>1606</v>
      </c>
      <c r="C1518" s="78" t="s">
        <v>3312</v>
      </c>
      <c r="D1518" s="78" t="s">
        <v>26</v>
      </c>
      <c r="E1518" s="77" t="s">
        <v>122</v>
      </c>
      <c r="F1518" s="79">
        <v>21430000</v>
      </c>
    </row>
    <row r="1519" spans="1:6" x14ac:dyDescent="0.25">
      <c r="A1519" s="74" t="s">
        <v>1658</v>
      </c>
      <c r="B1519" s="77" t="s">
        <v>1606</v>
      </c>
      <c r="C1519" s="78" t="s">
        <v>3312</v>
      </c>
      <c r="D1519" s="78" t="s">
        <v>26</v>
      </c>
      <c r="E1519" s="77" t="s">
        <v>122</v>
      </c>
      <c r="F1519" s="79">
        <v>16100000</v>
      </c>
    </row>
    <row r="1520" spans="1:6" x14ac:dyDescent="0.25">
      <c r="A1520" s="74" t="s">
        <v>3331</v>
      </c>
      <c r="B1520" s="77" t="s">
        <v>1606</v>
      </c>
      <c r="C1520" s="78" t="s">
        <v>3312</v>
      </c>
      <c r="D1520" s="78" t="s">
        <v>26</v>
      </c>
      <c r="E1520" s="77" t="s">
        <v>122</v>
      </c>
      <c r="F1520" s="79">
        <v>29300000</v>
      </c>
    </row>
    <row r="1521" spans="1:6" x14ac:dyDescent="0.25">
      <c r="A1521" s="74" t="s">
        <v>3332</v>
      </c>
      <c r="B1521" s="77" t="s">
        <v>1606</v>
      </c>
      <c r="C1521" s="78" t="s">
        <v>3312</v>
      </c>
      <c r="D1521" s="78" t="s">
        <v>26</v>
      </c>
      <c r="E1521" s="77" t="s">
        <v>129</v>
      </c>
      <c r="F1521" s="79">
        <v>26790000</v>
      </c>
    </row>
    <row r="1522" spans="1:6" x14ac:dyDescent="0.25">
      <c r="A1522" s="74" t="s">
        <v>3333</v>
      </c>
      <c r="B1522" s="77" t="s">
        <v>1606</v>
      </c>
      <c r="C1522" s="78" t="s">
        <v>3312</v>
      </c>
      <c r="D1522" s="78" t="s">
        <v>26</v>
      </c>
      <c r="E1522" s="77" t="s">
        <v>129</v>
      </c>
      <c r="F1522" s="79">
        <v>29140000</v>
      </c>
    </row>
    <row r="1523" spans="1:6" x14ac:dyDescent="0.25">
      <c r="A1523" s="74" t="s">
        <v>3334</v>
      </c>
      <c r="B1523" s="77" t="s">
        <v>1606</v>
      </c>
      <c r="C1523" s="78" t="s">
        <v>3312</v>
      </c>
      <c r="D1523" s="78" t="s">
        <v>133</v>
      </c>
      <c r="E1523" s="77" t="s">
        <v>131</v>
      </c>
      <c r="F1523" s="79">
        <v>30930000</v>
      </c>
    </row>
    <row r="1524" spans="1:6" x14ac:dyDescent="0.25">
      <c r="A1524" s="74" t="s">
        <v>3335</v>
      </c>
      <c r="B1524" s="77" t="s">
        <v>1606</v>
      </c>
      <c r="C1524" s="78" t="s">
        <v>3312</v>
      </c>
      <c r="D1524" s="78" t="s">
        <v>992</v>
      </c>
      <c r="E1524" s="77" t="s">
        <v>131</v>
      </c>
      <c r="F1524" s="79">
        <v>12530000</v>
      </c>
    </row>
    <row r="1525" spans="1:6" x14ac:dyDescent="0.25">
      <c r="A1525" s="74" t="s">
        <v>1605</v>
      </c>
      <c r="B1525" s="77" t="s">
        <v>1606</v>
      </c>
      <c r="C1525" s="78" t="s">
        <v>1607</v>
      </c>
      <c r="D1525" s="78" t="s">
        <v>13</v>
      </c>
      <c r="E1525" s="77" t="s">
        <v>96</v>
      </c>
      <c r="F1525" s="79">
        <v>15610000</v>
      </c>
    </row>
    <row r="1526" spans="1:6" x14ac:dyDescent="0.25">
      <c r="A1526" s="74" t="s">
        <v>1608</v>
      </c>
      <c r="B1526" s="77" t="s">
        <v>1606</v>
      </c>
      <c r="C1526" s="78" t="s">
        <v>1607</v>
      </c>
      <c r="D1526" s="78" t="s">
        <v>18</v>
      </c>
      <c r="E1526" s="77" t="s">
        <v>96</v>
      </c>
      <c r="F1526" s="79">
        <v>10920000</v>
      </c>
    </row>
    <row r="1527" spans="1:6" x14ac:dyDescent="0.25">
      <c r="A1527" s="74" t="s">
        <v>3336</v>
      </c>
      <c r="B1527" s="77" t="s">
        <v>1606</v>
      </c>
      <c r="C1527" s="78" t="s">
        <v>1607</v>
      </c>
      <c r="D1527" s="78" t="s">
        <v>99</v>
      </c>
      <c r="E1527" s="77" t="s">
        <v>96</v>
      </c>
      <c r="F1527" s="79">
        <v>16980000</v>
      </c>
    </row>
    <row r="1528" spans="1:6" x14ac:dyDescent="0.25">
      <c r="A1528" s="74" t="s">
        <v>3337</v>
      </c>
      <c r="B1528" s="77" t="s">
        <v>1606</v>
      </c>
      <c r="C1528" s="78" t="s">
        <v>1607</v>
      </c>
      <c r="D1528" s="78" t="s">
        <v>299</v>
      </c>
      <c r="E1528" s="77" t="s">
        <v>96</v>
      </c>
      <c r="F1528" s="79">
        <v>8960000</v>
      </c>
    </row>
    <row r="1529" spans="1:6" x14ac:dyDescent="0.25">
      <c r="A1529" s="74" t="s">
        <v>1609</v>
      </c>
      <c r="B1529" s="77" t="s">
        <v>1606</v>
      </c>
      <c r="C1529" s="78" t="s">
        <v>1607</v>
      </c>
      <c r="D1529" s="78" t="s">
        <v>246</v>
      </c>
      <c r="E1529" s="77" t="s">
        <v>96</v>
      </c>
      <c r="F1529" s="79">
        <v>22320000</v>
      </c>
    </row>
    <row r="1530" spans="1:6" x14ac:dyDescent="0.25">
      <c r="A1530" s="74" t="s">
        <v>3338</v>
      </c>
      <c r="B1530" s="77" t="s">
        <v>1606</v>
      </c>
      <c r="C1530" s="78" t="s">
        <v>1607</v>
      </c>
      <c r="D1530" s="78" t="s">
        <v>83</v>
      </c>
      <c r="E1530" s="77" t="s">
        <v>96</v>
      </c>
      <c r="F1530" s="79">
        <v>17240000</v>
      </c>
    </row>
    <row r="1531" spans="1:6" x14ac:dyDescent="0.25">
      <c r="A1531" s="74" t="s">
        <v>3339</v>
      </c>
      <c r="B1531" s="77" t="s">
        <v>1606</v>
      </c>
      <c r="C1531" s="78" t="s">
        <v>1607</v>
      </c>
      <c r="D1531" s="78" t="s">
        <v>26</v>
      </c>
      <c r="E1531" s="77" t="s">
        <v>96</v>
      </c>
      <c r="F1531" s="79">
        <v>16540000</v>
      </c>
    </row>
    <row r="1532" spans="1:6" x14ac:dyDescent="0.25">
      <c r="A1532" s="74" t="s">
        <v>1610</v>
      </c>
      <c r="B1532" s="77" t="s">
        <v>1606</v>
      </c>
      <c r="C1532" s="78" t="s">
        <v>1607</v>
      </c>
      <c r="D1532" s="78" t="s">
        <v>26</v>
      </c>
      <c r="E1532" s="77" t="s">
        <v>96</v>
      </c>
      <c r="F1532" s="79">
        <v>22030000</v>
      </c>
    </row>
    <row r="1533" spans="1:6" x14ac:dyDescent="0.25">
      <c r="A1533" s="74" t="s">
        <v>1611</v>
      </c>
      <c r="B1533" s="77" t="s">
        <v>1606</v>
      </c>
      <c r="C1533" s="78" t="s">
        <v>1607</v>
      </c>
      <c r="D1533" s="78" t="s">
        <v>26</v>
      </c>
      <c r="E1533" s="77" t="s">
        <v>96</v>
      </c>
      <c r="F1533" s="79">
        <v>6960000</v>
      </c>
    </row>
    <row r="1534" spans="1:6" x14ac:dyDescent="0.25">
      <c r="A1534" s="74" t="s">
        <v>1728</v>
      </c>
      <c r="B1534" s="77" t="s">
        <v>1606</v>
      </c>
      <c r="C1534" s="78" t="s">
        <v>1607</v>
      </c>
      <c r="D1534" s="78" t="s">
        <v>26</v>
      </c>
      <c r="E1534" s="77" t="s">
        <v>96</v>
      </c>
      <c r="F1534" s="79">
        <v>15720000</v>
      </c>
    </row>
    <row r="1535" spans="1:6" x14ac:dyDescent="0.25">
      <c r="A1535" s="74" t="s">
        <v>2709</v>
      </c>
      <c r="B1535" s="77" t="s">
        <v>1606</v>
      </c>
      <c r="C1535" s="78" t="s">
        <v>1607</v>
      </c>
      <c r="D1535" s="78" t="s">
        <v>26</v>
      </c>
      <c r="E1535" s="77" t="s">
        <v>96</v>
      </c>
      <c r="F1535" s="79">
        <v>26580000</v>
      </c>
    </row>
    <row r="1536" spans="1:6" x14ac:dyDescent="0.25">
      <c r="A1536" s="74" t="s">
        <v>1613</v>
      </c>
      <c r="B1536" s="77" t="s">
        <v>1606</v>
      </c>
      <c r="C1536" s="78" t="s">
        <v>1607</v>
      </c>
      <c r="D1536" s="78" t="s">
        <v>26</v>
      </c>
      <c r="E1536" s="77" t="s">
        <v>96</v>
      </c>
      <c r="F1536" s="79">
        <v>10320000</v>
      </c>
    </row>
    <row r="1537" spans="1:6" x14ac:dyDescent="0.25">
      <c r="A1537" s="74" t="s">
        <v>3340</v>
      </c>
      <c r="B1537" s="77" t="s">
        <v>1606</v>
      </c>
      <c r="C1537" s="78" t="s">
        <v>1607</v>
      </c>
      <c r="D1537" s="78" t="s">
        <v>27</v>
      </c>
      <c r="E1537" s="77" t="s">
        <v>96</v>
      </c>
      <c r="F1537" s="79">
        <v>16360000</v>
      </c>
    </row>
    <row r="1538" spans="1:6" x14ac:dyDescent="0.25">
      <c r="A1538" s="74" t="s">
        <v>3341</v>
      </c>
      <c r="B1538" s="77" t="s">
        <v>1606</v>
      </c>
      <c r="C1538" s="78" t="s">
        <v>1607</v>
      </c>
      <c r="D1538" s="78" t="s">
        <v>27</v>
      </c>
      <c r="E1538" s="77" t="s">
        <v>96</v>
      </c>
      <c r="F1538" s="79">
        <v>11500000</v>
      </c>
    </row>
    <row r="1539" spans="1:6" x14ac:dyDescent="0.25">
      <c r="A1539" s="74" t="s">
        <v>1614</v>
      </c>
      <c r="B1539" s="77" t="s">
        <v>1606</v>
      </c>
      <c r="C1539" s="78" t="s">
        <v>1607</v>
      </c>
      <c r="D1539" s="78" t="s">
        <v>29</v>
      </c>
      <c r="E1539" s="77" t="s">
        <v>96</v>
      </c>
      <c r="F1539" s="79">
        <v>27580000</v>
      </c>
    </row>
    <row r="1540" spans="1:6" x14ac:dyDescent="0.25">
      <c r="A1540" s="74" t="s">
        <v>3342</v>
      </c>
      <c r="B1540" s="77" t="s">
        <v>1606</v>
      </c>
      <c r="C1540" s="78" t="s">
        <v>1607</v>
      </c>
      <c r="D1540" s="78" t="s">
        <v>888</v>
      </c>
      <c r="E1540" s="77" t="s">
        <v>96</v>
      </c>
      <c r="F1540" s="79">
        <v>19640000</v>
      </c>
    </row>
    <row r="1541" spans="1:6" x14ac:dyDescent="0.25">
      <c r="A1541" s="74" t="s">
        <v>1615</v>
      </c>
      <c r="B1541" s="77" t="s">
        <v>1606</v>
      </c>
      <c r="C1541" s="78" t="s">
        <v>1607</v>
      </c>
      <c r="D1541" s="78" t="s">
        <v>108</v>
      </c>
      <c r="E1541" s="77" t="s">
        <v>109</v>
      </c>
      <c r="F1541" s="79">
        <v>21250000</v>
      </c>
    </row>
    <row r="1542" spans="1:6" x14ac:dyDescent="0.25">
      <c r="A1542" s="74" t="s">
        <v>1616</v>
      </c>
      <c r="B1542" s="77" t="s">
        <v>1606</v>
      </c>
      <c r="C1542" s="78" t="s">
        <v>1607</v>
      </c>
      <c r="D1542" s="78" t="s">
        <v>20</v>
      </c>
      <c r="E1542" s="77" t="s">
        <v>109</v>
      </c>
      <c r="F1542" s="79">
        <v>30850000</v>
      </c>
    </row>
    <row r="1543" spans="1:6" x14ac:dyDescent="0.25">
      <c r="A1543" s="74" t="s">
        <v>3343</v>
      </c>
      <c r="B1543" s="77" t="s">
        <v>1606</v>
      </c>
      <c r="C1543" s="78" t="s">
        <v>1607</v>
      </c>
      <c r="D1543" s="78" t="s">
        <v>26</v>
      </c>
      <c r="E1543" s="77" t="s">
        <v>109</v>
      </c>
      <c r="F1543" s="79">
        <v>26110000</v>
      </c>
    </row>
    <row r="1544" spans="1:6" x14ac:dyDescent="0.25">
      <c r="A1544" s="74" t="s">
        <v>3344</v>
      </c>
      <c r="B1544" s="77" t="s">
        <v>1606</v>
      </c>
      <c r="C1544" s="78" t="s">
        <v>1607</v>
      </c>
      <c r="D1544" s="78" t="s">
        <v>26</v>
      </c>
      <c r="E1544" s="77" t="s">
        <v>109</v>
      </c>
      <c r="F1544" s="79">
        <v>6700000</v>
      </c>
    </row>
    <row r="1545" spans="1:6" x14ac:dyDescent="0.25">
      <c r="A1545" s="74" t="s">
        <v>1617</v>
      </c>
      <c r="B1545" s="77" t="s">
        <v>1606</v>
      </c>
      <c r="C1545" s="78" t="s">
        <v>1607</v>
      </c>
      <c r="D1545" s="78" t="s">
        <v>26</v>
      </c>
      <c r="E1545" s="77" t="s">
        <v>109</v>
      </c>
      <c r="F1545" s="79">
        <v>24880000</v>
      </c>
    </row>
    <row r="1546" spans="1:6" x14ac:dyDescent="0.25">
      <c r="A1546" s="74" t="s">
        <v>1618</v>
      </c>
      <c r="B1546" s="77" t="s">
        <v>1606</v>
      </c>
      <c r="C1546" s="78" t="s">
        <v>1607</v>
      </c>
      <c r="D1546" s="78" t="s">
        <v>26</v>
      </c>
      <c r="E1546" s="77" t="s">
        <v>109</v>
      </c>
      <c r="F1546" s="79">
        <v>30880000</v>
      </c>
    </row>
    <row r="1547" spans="1:6" x14ac:dyDescent="0.25">
      <c r="A1547" s="74" t="s">
        <v>1503</v>
      </c>
      <c r="B1547" s="77" t="s">
        <v>1606</v>
      </c>
      <c r="C1547" s="78" t="s">
        <v>1607</v>
      </c>
      <c r="D1547" s="78" t="s">
        <v>10</v>
      </c>
      <c r="E1547" s="77" t="s">
        <v>153</v>
      </c>
      <c r="F1547" s="79">
        <v>17890000</v>
      </c>
    </row>
    <row r="1548" spans="1:6" x14ac:dyDescent="0.25">
      <c r="A1548" s="74" t="s">
        <v>3345</v>
      </c>
      <c r="B1548" s="77" t="s">
        <v>1606</v>
      </c>
      <c r="C1548" s="78" t="s">
        <v>1607</v>
      </c>
      <c r="D1548" s="78" t="s">
        <v>168</v>
      </c>
      <c r="E1548" s="77" t="s">
        <v>153</v>
      </c>
      <c r="F1548" s="79">
        <v>25530000</v>
      </c>
    </row>
    <row r="1549" spans="1:6" x14ac:dyDescent="0.25">
      <c r="A1549" s="74" t="s">
        <v>3346</v>
      </c>
      <c r="B1549" s="77" t="s">
        <v>1606</v>
      </c>
      <c r="C1549" s="78" t="s">
        <v>1607</v>
      </c>
      <c r="D1549" s="78" t="s">
        <v>168</v>
      </c>
      <c r="E1549" s="77" t="s">
        <v>153</v>
      </c>
      <c r="F1549" s="79">
        <v>29470000</v>
      </c>
    </row>
    <row r="1550" spans="1:6" x14ac:dyDescent="0.25">
      <c r="A1550" s="74" t="s">
        <v>3347</v>
      </c>
      <c r="B1550" s="77" t="s">
        <v>1606</v>
      </c>
      <c r="C1550" s="78" t="s">
        <v>1607</v>
      </c>
      <c r="D1550" s="78" t="s">
        <v>108</v>
      </c>
      <c r="E1550" s="77" t="s">
        <v>153</v>
      </c>
      <c r="F1550" s="79">
        <v>25740000</v>
      </c>
    </row>
    <row r="1551" spans="1:6" x14ac:dyDescent="0.25">
      <c r="A1551" s="74" t="s">
        <v>1619</v>
      </c>
      <c r="B1551" s="77" t="s">
        <v>1606</v>
      </c>
      <c r="C1551" s="78" t="s">
        <v>1607</v>
      </c>
      <c r="D1551" s="78" t="s">
        <v>13</v>
      </c>
      <c r="E1551" s="77" t="s">
        <v>153</v>
      </c>
      <c r="F1551" s="79">
        <v>17470000</v>
      </c>
    </row>
    <row r="1552" spans="1:6" x14ac:dyDescent="0.25">
      <c r="A1552" s="74" t="s">
        <v>3348</v>
      </c>
      <c r="B1552" s="77" t="s">
        <v>1606</v>
      </c>
      <c r="C1552" s="78" t="s">
        <v>1607</v>
      </c>
      <c r="D1552" s="78" t="s">
        <v>99</v>
      </c>
      <c r="E1552" s="77" t="s">
        <v>153</v>
      </c>
      <c r="F1552" s="79">
        <v>36250000</v>
      </c>
    </row>
    <row r="1553" spans="1:6" x14ac:dyDescent="0.25">
      <c r="A1553" s="74" t="s">
        <v>1620</v>
      </c>
      <c r="B1553" s="77" t="s">
        <v>1606</v>
      </c>
      <c r="C1553" s="78" t="s">
        <v>1607</v>
      </c>
      <c r="D1553" s="78" t="s">
        <v>26</v>
      </c>
      <c r="E1553" s="77" t="s">
        <v>153</v>
      </c>
      <c r="F1553" s="79">
        <v>29560000</v>
      </c>
    </row>
    <row r="1554" spans="1:6" x14ac:dyDescent="0.25">
      <c r="A1554" s="74" t="s">
        <v>3349</v>
      </c>
      <c r="B1554" s="77" t="s">
        <v>1606</v>
      </c>
      <c r="C1554" s="78" t="s">
        <v>1607</v>
      </c>
      <c r="D1554" s="78" t="s">
        <v>26</v>
      </c>
      <c r="E1554" s="77" t="s">
        <v>153</v>
      </c>
      <c r="F1554" s="79">
        <v>14940000</v>
      </c>
    </row>
    <row r="1555" spans="1:6" x14ac:dyDescent="0.25">
      <c r="A1555" s="74" t="s">
        <v>1623</v>
      </c>
      <c r="B1555" s="77" t="s">
        <v>1606</v>
      </c>
      <c r="C1555" s="78" t="s">
        <v>1607</v>
      </c>
      <c r="D1555" s="78" t="s">
        <v>26</v>
      </c>
      <c r="E1555" s="77" t="s">
        <v>116</v>
      </c>
      <c r="F1555" s="79">
        <v>16230000</v>
      </c>
    </row>
    <row r="1556" spans="1:6" x14ac:dyDescent="0.25">
      <c r="A1556" s="74" t="s">
        <v>1624</v>
      </c>
      <c r="B1556" s="77" t="s">
        <v>1606</v>
      </c>
      <c r="C1556" s="78" t="s">
        <v>1607</v>
      </c>
      <c r="D1556" s="78" t="s">
        <v>26</v>
      </c>
      <c r="E1556" s="77" t="s">
        <v>116</v>
      </c>
      <c r="F1556" s="79">
        <v>20490000</v>
      </c>
    </row>
    <row r="1557" spans="1:6" x14ac:dyDescent="0.25">
      <c r="A1557" s="74" t="s">
        <v>3350</v>
      </c>
      <c r="B1557" s="77" t="s">
        <v>1606</v>
      </c>
      <c r="C1557" s="78" t="s">
        <v>1607</v>
      </c>
      <c r="D1557" s="78" t="s">
        <v>108</v>
      </c>
      <c r="E1557" s="77" t="s">
        <v>122</v>
      </c>
      <c r="F1557" s="79">
        <v>18470000</v>
      </c>
    </row>
    <row r="1558" spans="1:6" x14ac:dyDescent="0.25">
      <c r="A1558" s="74" t="s">
        <v>1122</v>
      </c>
      <c r="B1558" s="77" t="s">
        <v>1606</v>
      </c>
      <c r="C1558" s="78" t="s">
        <v>1607</v>
      </c>
      <c r="D1558" s="78" t="s">
        <v>13</v>
      </c>
      <c r="E1558" s="77" t="s">
        <v>122</v>
      </c>
      <c r="F1558" s="79">
        <v>12930000</v>
      </c>
    </row>
    <row r="1559" spans="1:6" x14ac:dyDescent="0.25">
      <c r="A1559" s="74" t="s">
        <v>1625</v>
      </c>
      <c r="B1559" s="77" t="s">
        <v>1606</v>
      </c>
      <c r="C1559" s="78" t="s">
        <v>1607</v>
      </c>
      <c r="D1559" s="78" t="s">
        <v>324</v>
      </c>
      <c r="E1559" s="77" t="s">
        <v>122</v>
      </c>
      <c r="F1559" s="79">
        <v>12560000</v>
      </c>
    </row>
    <row r="1560" spans="1:6" x14ac:dyDescent="0.25">
      <c r="A1560" s="74" t="s">
        <v>1626</v>
      </c>
      <c r="B1560" s="77" t="s">
        <v>1606</v>
      </c>
      <c r="C1560" s="78" t="s">
        <v>1607</v>
      </c>
      <c r="D1560" s="78" t="s">
        <v>133</v>
      </c>
      <c r="E1560" s="77" t="s">
        <v>122</v>
      </c>
      <c r="F1560" s="79">
        <v>14040000</v>
      </c>
    </row>
    <row r="1561" spans="1:6" x14ac:dyDescent="0.25">
      <c r="A1561" s="74" t="s">
        <v>3351</v>
      </c>
      <c r="B1561" s="77" t="s">
        <v>1606</v>
      </c>
      <c r="C1561" s="78" t="s">
        <v>1607</v>
      </c>
      <c r="D1561" s="78" t="s">
        <v>83</v>
      </c>
      <c r="E1561" s="77" t="s">
        <v>122</v>
      </c>
      <c r="F1561" s="79">
        <v>39390000</v>
      </c>
    </row>
    <row r="1562" spans="1:6" x14ac:dyDescent="0.25">
      <c r="A1562" s="74" t="s">
        <v>3352</v>
      </c>
      <c r="B1562" s="77" t="s">
        <v>1606</v>
      </c>
      <c r="C1562" s="78" t="s">
        <v>1607</v>
      </c>
      <c r="D1562" s="78" t="s">
        <v>24</v>
      </c>
      <c r="E1562" s="77" t="s">
        <v>122</v>
      </c>
      <c r="F1562" s="79">
        <v>21970000</v>
      </c>
    </row>
    <row r="1563" spans="1:6" x14ac:dyDescent="0.25">
      <c r="A1563" s="74" t="s">
        <v>1631</v>
      </c>
      <c r="B1563" s="77" t="s">
        <v>1606</v>
      </c>
      <c r="C1563" s="78" t="s">
        <v>1607</v>
      </c>
      <c r="D1563" s="78" t="s">
        <v>831</v>
      </c>
      <c r="E1563" s="77" t="s">
        <v>122</v>
      </c>
      <c r="F1563" s="79">
        <v>28630000</v>
      </c>
    </row>
    <row r="1564" spans="1:6" x14ac:dyDescent="0.25">
      <c r="A1564" s="74" t="s">
        <v>1629</v>
      </c>
      <c r="B1564" s="77" t="s">
        <v>1606</v>
      </c>
      <c r="C1564" s="78" t="s">
        <v>1607</v>
      </c>
      <c r="D1564" s="78" t="s">
        <v>26</v>
      </c>
      <c r="E1564" s="77" t="s">
        <v>122</v>
      </c>
      <c r="F1564" s="79">
        <v>25690000</v>
      </c>
    </row>
    <row r="1565" spans="1:6" x14ac:dyDescent="0.25">
      <c r="A1565" s="74" t="s">
        <v>1628</v>
      </c>
      <c r="B1565" s="77" t="s">
        <v>1606</v>
      </c>
      <c r="C1565" s="78" t="s">
        <v>1607</v>
      </c>
      <c r="D1565" s="78" t="s">
        <v>26</v>
      </c>
      <c r="E1565" s="77" t="s">
        <v>129</v>
      </c>
      <c r="F1565" s="79">
        <v>31230000</v>
      </c>
    </row>
    <row r="1566" spans="1:6" x14ac:dyDescent="0.25">
      <c r="A1566" s="74" t="s">
        <v>1630</v>
      </c>
      <c r="B1566" s="77" t="s">
        <v>1606</v>
      </c>
      <c r="C1566" s="78" t="s">
        <v>1607</v>
      </c>
      <c r="D1566" s="78" t="s">
        <v>82</v>
      </c>
      <c r="E1566" s="77" t="s">
        <v>131</v>
      </c>
      <c r="F1566" s="79">
        <v>35970000</v>
      </c>
    </row>
    <row r="1567" spans="1:6" x14ac:dyDescent="0.25">
      <c r="A1567" s="74" t="s">
        <v>1666</v>
      </c>
      <c r="B1567" s="77" t="s">
        <v>1606</v>
      </c>
      <c r="C1567" s="78" t="s">
        <v>1665</v>
      </c>
      <c r="D1567" s="78" t="s">
        <v>367</v>
      </c>
      <c r="E1567" s="77" t="s">
        <v>96</v>
      </c>
      <c r="F1567" s="79">
        <v>25550000</v>
      </c>
    </row>
    <row r="1568" spans="1:6" x14ac:dyDescent="0.25">
      <c r="A1568" s="74" t="s">
        <v>1667</v>
      </c>
      <c r="B1568" s="77" t="s">
        <v>1606</v>
      </c>
      <c r="C1568" s="78" t="s">
        <v>1665</v>
      </c>
      <c r="D1568" s="78" t="s">
        <v>18</v>
      </c>
      <c r="E1568" s="77" t="s">
        <v>96</v>
      </c>
      <c r="F1568" s="79">
        <v>20690000</v>
      </c>
    </row>
    <row r="1569" spans="1:6" x14ac:dyDescent="0.25">
      <c r="A1569" s="74" t="s">
        <v>1934</v>
      </c>
      <c r="B1569" s="77" t="s">
        <v>1606</v>
      </c>
      <c r="C1569" s="78" t="s">
        <v>1665</v>
      </c>
      <c r="D1569" s="78" t="s">
        <v>752</v>
      </c>
      <c r="E1569" s="77" t="s">
        <v>96</v>
      </c>
      <c r="F1569" s="79">
        <v>4890000</v>
      </c>
    </row>
    <row r="1570" spans="1:6" x14ac:dyDescent="0.25">
      <c r="A1570" s="74" t="s">
        <v>1668</v>
      </c>
      <c r="B1570" s="77" t="s">
        <v>1606</v>
      </c>
      <c r="C1570" s="78" t="s">
        <v>1665</v>
      </c>
      <c r="D1570" s="78" t="s">
        <v>246</v>
      </c>
      <c r="E1570" s="77" t="s">
        <v>96</v>
      </c>
      <c r="F1570" s="79">
        <v>23070000</v>
      </c>
    </row>
    <row r="1571" spans="1:6" x14ac:dyDescent="0.25">
      <c r="A1571" s="74" t="s">
        <v>1670</v>
      </c>
      <c r="B1571" s="77" t="s">
        <v>1606</v>
      </c>
      <c r="C1571" s="78" t="s">
        <v>1665</v>
      </c>
      <c r="D1571" s="78" t="s">
        <v>25</v>
      </c>
      <c r="E1571" s="77" t="s">
        <v>96</v>
      </c>
      <c r="F1571" s="79">
        <v>15430000</v>
      </c>
    </row>
    <row r="1572" spans="1:6" x14ac:dyDescent="0.25">
      <c r="A1572" s="74" t="s">
        <v>1671</v>
      </c>
      <c r="B1572" s="77" t="s">
        <v>1606</v>
      </c>
      <c r="C1572" s="78" t="s">
        <v>1665</v>
      </c>
      <c r="D1572" s="78" t="s">
        <v>230</v>
      </c>
      <c r="E1572" s="77" t="s">
        <v>96</v>
      </c>
      <c r="F1572" s="79">
        <v>25690000</v>
      </c>
    </row>
    <row r="1573" spans="1:6" x14ac:dyDescent="0.25">
      <c r="A1573" s="74" t="s">
        <v>1672</v>
      </c>
      <c r="B1573" s="77" t="s">
        <v>1606</v>
      </c>
      <c r="C1573" s="78" t="s">
        <v>1665</v>
      </c>
      <c r="D1573" s="78" t="s">
        <v>26</v>
      </c>
      <c r="E1573" s="77" t="s">
        <v>96</v>
      </c>
      <c r="F1573" s="79">
        <v>11590000</v>
      </c>
    </row>
    <row r="1574" spans="1:6" x14ac:dyDescent="0.25">
      <c r="A1574" s="74" t="s">
        <v>1669</v>
      </c>
      <c r="B1574" s="77" t="s">
        <v>1606</v>
      </c>
      <c r="C1574" s="78" t="s">
        <v>1665</v>
      </c>
      <c r="D1574" s="78" t="s">
        <v>489</v>
      </c>
      <c r="E1574" s="77" t="s">
        <v>148</v>
      </c>
      <c r="F1574" s="79">
        <v>24140000</v>
      </c>
    </row>
    <row r="1575" spans="1:6" x14ac:dyDescent="0.25">
      <c r="A1575" s="74" t="s">
        <v>1679</v>
      </c>
      <c r="B1575" s="77" t="s">
        <v>1606</v>
      </c>
      <c r="C1575" s="78" t="s">
        <v>1665</v>
      </c>
      <c r="D1575" s="78" t="s">
        <v>111</v>
      </c>
      <c r="E1575" s="77" t="s">
        <v>109</v>
      </c>
      <c r="F1575" s="79">
        <v>28410000</v>
      </c>
    </row>
    <row r="1576" spans="1:6" x14ac:dyDescent="0.25">
      <c r="A1576" s="74" t="s">
        <v>940</v>
      </c>
      <c r="B1576" s="77" t="s">
        <v>1606</v>
      </c>
      <c r="C1576" s="78" t="s">
        <v>1665</v>
      </c>
      <c r="D1576" s="78" t="s">
        <v>219</v>
      </c>
      <c r="E1576" s="77" t="s">
        <v>109</v>
      </c>
      <c r="F1576" s="79">
        <v>32700000</v>
      </c>
    </row>
    <row r="1577" spans="1:6" x14ac:dyDescent="0.25">
      <c r="A1577" s="74" t="s">
        <v>3353</v>
      </c>
      <c r="B1577" s="77" t="s">
        <v>1606</v>
      </c>
      <c r="C1577" s="78" t="s">
        <v>1665</v>
      </c>
      <c r="D1577" s="78" t="s">
        <v>26</v>
      </c>
      <c r="E1577" s="77" t="s">
        <v>109</v>
      </c>
      <c r="F1577" s="79">
        <v>18200000</v>
      </c>
    </row>
    <row r="1578" spans="1:6" x14ac:dyDescent="0.25">
      <c r="A1578" s="74" t="s">
        <v>1676</v>
      </c>
      <c r="B1578" s="77" t="s">
        <v>1606</v>
      </c>
      <c r="C1578" s="78" t="s">
        <v>1665</v>
      </c>
      <c r="D1578" s="78" t="s">
        <v>26</v>
      </c>
      <c r="E1578" s="77" t="s">
        <v>109</v>
      </c>
      <c r="F1578" s="79">
        <v>25910000</v>
      </c>
    </row>
    <row r="1579" spans="1:6" x14ac:dyDescent="0.25">
      <c r="A1579" s="74" t="s">
        <v>1681</v>
      </c>
      <c r="B1579" s="77" t="s">
        <v>1606</v>
      </c>
      <c r="C1579" s="78" t="s">
        <v>1665</v>
      </c>
      <c r="D1579" s="78" t="s">
        <v>26</v>
      </c>
      <c r="E1579" s="77" t="s">
        <v>109</v>
      </c>
      <c r="F1579" s="79">
        <v>39160000</v>
      </c>
    </row>
    <row r="1580" spans="1:6" x14ac:dyDescent="0.25">
      <c r="A1580" s="74" t="s">
        <v>1915</v>
      </c>
      <c r="B1580" s="77" t="s">
        <v>1606</v>
      </c>
      <c r="C1580" s="78" t="s">
        <v>1665</v>
      </c>
      <c r="D1580" s="78" t="s">
        <v>26</v>
      </c>
      <c r="E1580" s="77" t="s">
        <v>109</v>
      </c>
      <c r="F1580" s="79">
        <v>31300000</v>
      </c>
    </row>
    <row r="1581" spans="1:6" x14ac:dyDescent="0.25">
      <c r="A1581" s="74" t="s">
        <v>1674</v>
      </c>
      <c r="B1581" s="77" t="s">
        <v>1606</v>
      </c>
      <c r="C1581" s="78" t="s">
        <v>1665</v>
      </c>
      <c r="D1581" s="78" t="s">
        <v>21</v>
      </c>
      <c r="E1581" s="77" t="s">
        <v>153</v>
      </c>
      <c r="F1581" s="79">
        <v>28870000</v>
      </c>
    </row>
    <row r="1582" spans="1:6" x14ac:dyDescent="0.25">
      <c r="A1582" s="74" t="s">
        <v>1677</v>
      </c>
      <c r="B1582" s="77" t="s">
        <v>1606</v>
      </c>
      <c r="C1582" s="78" t="s">
        <v>1665</v>
      </c>
      <c r="D1582" s="78" t="s">
        <v>27</v>
      </c>
      <c r="E1582" s="77" t="s">
        <v>153</v>
      </c>
      <c r="F1582" s="79">
        <v>28530000</v>
      </c>
    </row>
    <row r="1583" spans="1:6" x14ac:dyDescent="0.25">
      <c r="A1583" s="74" t="s">
        <v>1682</v>
      </c>
      <c r="B1583" s="77" t="s">
        <v>1606</v>
      </c>
      <c r="C1583" s="78" t="s">
        <v>1665</v>
      </c>
      <c r="D1583" s="78" t="s">
        <v>26</v>
      </c>
      <c r="E1583" s="77" t="s">
        <v>116</v>
      </c>
      <c r="F1583" s="79">
        <v>17410000</v>
      </c>
    </row>
    <row r="1584" spans="1:6" x14ac:dyDescent="0.25">
      <c r="A1584" s="74" t="s">
        <v>1683</v>
      </c>
      <c r="B1584" s="77" t="s">
        <v>1606</v>
      </c>
      <c r="C1584" s="78" t="s">
        <v>1665</v>
      </c>
      <c r="D1584" s="78" t="s">
        <v>128</v>
      </c>
      <c r="E1584" s="77" t="s">
        <v>116</v>
      </c>
      <c r="F1584" s="79">
        <v>14160000</v>
      </c>
    </row>
    <row r="1585" spans="1:6" x14ac:dyDescent="0.25">
      <c r="A1585" s="74" t="s">
        <v>1009</v>
      </c>
      <c r="B1585" s="77" t="s">
        <v>1606</v>
      </c>
      <c r="C1585" s="78" t="s">
        <v>1665</v>
      </c>
      <c r="D1585" s="78" t="s">
        <v>13</v>
      </c>
      <c r="E1585" s="77" t="s">
        <v>122</v>
      </c>
      <c r="F1585" s="79">
        <v>26650000</v>
      </c>
    </row>
    <row r="1586" spans="1:6" x14ac:dyDescent="0.25">
      <c r="A1586" s="74" t="s">
        <v>1594</v>
      </c>
      <c r="B1586" s="77" t="s">
        <v>1606</v>
      </c>
      <c r="C1586" s="78" t="s">
        <v>1665</v>
      </c>
      <c r="D1586" s="78" t="s">
        <v>15</v>
      </c>
      <c r="E1586" s="77" t="s">
        <v>122</v>
      </c>
      <c r="F1586" s="79">
        <v>10000000</v>
      </c>
    </row>
    <row r="1587" spans="1:6" x14ac:dyDescent="0.25">
      <c r="A1587" s="74" t="s">
        <v>1685</v>
      </c>
      <c r="B1587" s="77" t="s">
        <v>1606</v>
      </c>
      <c r="C1587" s="78" t="s">
        <v>1665</v>
      </c>
      <c r="D1587" s="78" t="s">
        <v>82</v>
      </c>
      <c r="E1587" s="77" t="s">
        <v>122</v>
      </c>
      <c r="F1587" s="79">
        <v>19700000</v>
      </c>
    </row>
    <row r="1588" spans="1:6" x14ac:dyDescent="0.25">
      <c r="A1588" s="74" t="s">
        <v>1687</v>
      </c>
      <c r="B1588" s="77" t="s">
        <v>1606</v>
      </c>
      <c r="C1588" s="78" t="s">
        <v>1665</v>
      </c>
      <c r="D1588" s="78" t="s">
        <v>21</v>
      </c>
      <c r="E1588" s="77" t="s">
        <v>122</v>
      </c>
      <c r="F1588" s="79">
        <v>30850000</v>
      </c>
    </row>
    <row r="1589" spans="1:6" x14ac:dyDescent="0.25">
      <c r="A1589" s="74" t="s">
        <v>1688</v>
      </c>
      <c r="B1589" s="77" t="s">
        <v>1606</v>
      </c>
      <c r="C1589" s="78" t="s">
        <v>1665</v>
      </c>
      <c r="D1589" s="78" t="s">
        <v>22</v>
      </c>
      <c r="E1589" s="77" t="s">
        <v>122</v>
      </c>
      <c r="F1589" s="79">
        <v>24760000</v>
      </c>
    </row>
    <row r="1590" spans="1:6" x14ac:dyDescent="0.25">
      <c r="A1590" s="74" t="s">
        <v>1664</v>
      </c>
      <c r="B1590" s="77" t="s">
        <v>1606</v>
      </c>
      <c r="C1590" s="78" t="s">
        <v>1665</v>
      </c>
      <c r="D1590" s="78" t="s">
        <v>577</v>
      </c>
      <c r="E1590" s="77" t="s">
        <v>131</v>
      </c>
      <c r="F1590" s="79">
        <v>19090000</v>
      </c>
    </row>
    <row r="1591" spans="1:6" x14ac:dyDescent="0.25">
      <c r="A1591" s="74" t="s">
        <v>1684</v>
      </c>
      <c r="B1591" s="77" t="s">
        <v>1606</v>
      </c>
      <c r="C1591" s="78" t="s">
        <v>1665</v>
      </c>
      <c r="D1591" s="78" t="s">
        <v>85</v>
      </c>
      <c r="E1591" s="77" t="s">
        <v>131</v>
      </c>
      <c r="F1591" s="79">
        <v>31770000</v>
      </c>
    </row>
    <row r="1592" spans="1:6" x14ac:dyDescent="0.25">
      <c r="A1592" s="74" t="s">
        <v>1689</v>
      </c>
      <c r="B1592" s="77" t="s">
        <v>1606</v>
      </c>
      <c r="C1592" s="78" t="s">
        <v>1690</v>
      </c>
      <c r="D1592" s="78" t="s">
        <v>10</v>
      </c>
      <c r="E1592" s="77" t="s">
        <v>96</v>
      </c>
      <c r="F1592" s="79">
        <v>24660000</v>
      </c>
    </row>
    <row r="1593" spans="1:6" x14ac:dyDescent="0.25">
      <c r="A1593" s="74" t="s">
        <v>3354</v>
      </c>
      <c r="B1593" s="77" t="s">
        <v>1606</v>
      </c>
      <c r="C1593" s="78" t="s">
        <v>1690</v>
      </c>
      <c r="D1593" s="78" t="s">
        <v>168</v>
      </c>
      <c r="E1593" s="77" t="s">
        <v>96</v>
      </c>
      <c r="F1593" s="79">
        <v>6110000</v>
      </c>
    </row>
    <row r="1594" spans="1:6" x14ac:dyDescent="0.25">
      <c r="A1594" s="74" t="s">
        <v>1691</v>
      </c>
      <c r="B1594" s="77" t="s">
        <v>1606</v>
      </c>
      <c r="C1594" s="78" t="s">
        <v>1690</v>
      </c>
      <c r="D1594" s="78" t="s">
        <v>133</v>
      </c>
      <c r="E1594" s="77" t="s">
        <v>96</v>
      </c>
      <c r="F1594" s="79">
        <v>18600000</v>
      </c>
    </row>
    <row r="1595" spans="1:6" x14ac:dyDescent="0.25">
      <c r="A1595" s="74" t="s">
        <v>1692</v>
      </c>
      <c r="B1595" s="77" t="s">
        <v>1606</v>
      </c>
      <c r="C1595" s="78" t="s">
        <v>1690</v>
      </c>
      <c r="D1595" s="78" t="s">
        <v>133</v>
      </c>
      <c r="E1595" s="77" t="s">
        <v>96</v>
      </c>
      <c r="F1595" s="79">
        <v>15340000</v>
      </c>
    </row>
    <row r="1596" spans="1:6" x14ac:dyDescent="0.25">
      <c r="A1596" s="74" t="s">
        <v>1694</v>
      </c>
      <c r="B1596" s="77" t="s">
        <v>1606</v>
      </c>
      <c r="C1596" s="78" t="s">
        <v>1690</v>
      </c>
      <c r="D1596" s="78" t="s">
        <v>26</v>
      </c>
      <c r="E1596" s="77" t="s">
        <v>96</v>
      </c>
      <c r="F1596" s="79">
        <v>12860000</v>
      </c>
    </row>
    <row r="1597" spans="1:6" x14ac:dyDescent="0.25">
      <c r="A1597" s="74" t="s">
        <v>1695</v>
      </c>
      <c r="B1597" s="77" t="s">
        <v>1606</v>
      </c>
      <c r="C1597" s="78" t="s">
        <v>1690</v>
      </c>
      <c r="D1597" s="78" t="s">
        <v>26</v>
      </c>
      <c r="E1597" s="77" t="s">
        <v>96</v>
      </c>
      <c r="F1597" s="79">
        <v>19030000</v>
      </c>
    </row>
    <row r="1598" spans="1:6" x14ac:dyDescent="0.25">
      <c r="A1598" s="74" t="s">
        <v>1696</v>
      </c>
      <c r="B1598" s="77" t="s">
        <v>1606</v>
      </c>
      <c r="C1598" s="78" t="s">
        <v>1690</v>
      </c>
      <c r="D1598" s="78" t="s">
        <v>26</v>
      </c>
      <c r="E1598" s="77" t="s">
        <v>96</v>
      </c>
      <c r="F1598" s="79">
        <v>17730000</v>
      </c>
    </row>
    <row r="1599" spans="1:6" x14ac:dyDescent="0.25">
      <c r="A1599" s="74" t="s">
        <v>1697</v>
      </c>
      <c r="B1599" s="77" t="s">
        <v>1606</v>
      </c>
      <c r="C1599" s="78" t="s">
        <v>1690</v>
      </c>
      <c r="D1599" s="78" t="s">
        <v>26</v>
      </c>
      <c r="E1599" s="77" t="s">
        <v>96</v>
      </c>
      <c r="F1599" s="79">
        <v>17190000</v>
      </c>
    </row>
    <row r="1600" spans="1:6" x14ac:dyDescent="0.25">
      <c r="A1600" s="74" t="s">
        <v>1698</v>
      </c>
      <c r="B1600" s="77" t="s">
        <v>1606</v>
      </c>
      <c r="C1600" s="78" t="s">
        <v>1690</v>
      </c>
      <c r="D1600" s="78" t="s">
        <v>86</v>
      </c>
      <c r="E1600" s="77" t="s">
        <v>96</v>
      </c>
      <c r="F1600" s="79">
        <v>25520000</v>
      </c>
    </row>
    <row r="1601" spans="1:6" x14ac:dyDescent="0.25">
      <c r="A1601" s="74" t="s">
        <v>1718</v>
      </c>
      <c r="B1601" s="77" t="s">
        <v>1606</v>
      </c>
      <c r="C1601" s="78" t="s">
        <v>1690</v>
      </c>
      <c r="D1601" s="78" t="s">
        <v>26</v>
      </c>
      <c r="E1601" s="77" t="s">
        <v>213</v>
      </c>
      <c r="F1601" s="79">
        <v>30780000</v>
      </c>
    </row>
    <row r="1602" spans="1:6" x14ac:dyDescent="0.25">
      <c r="A1602" s="74" t="s">
        <v>1699</v>
      </c>
      <c r="B1602" s="77" t="s">
        <v>1606</v>
      </c>
      <c r="C1602" s="78" t="s">
        <v>1690</v>
      </c>
      <c r="D1602" s="78" t="s">
        <v>128</v>
      </c>
      <c r="E1602" s="77" t="s">
        <v>213</v>
      </c>
      <c r="F1602" s="79">
        <v>16460000</v>
      </c>
    </row>
    <row r="1603" spans="1:6" x14ac:dyDescent="0.25">
      <c r="A1603" s="74" t="s">
        <v>1700</v>
      </c>
      <c r="B1603" s="77" t="s">
        <v>1606</v>
      </c>
      <c r="C1603" s="78" t="s">
        <v>1690</v>
      </c>
      <c r="D1603" s="78" t="s">
        <v>18</v>
      </c>
      <c r="E1603" s="77" t="s">
        <v>109</v>
      </c>
      <c r="F1603" s="79">
        <v>30540000</v>
      </c>
    </row>
    <row r="1604" spans="1:6" x14ac:dyDescent="0.25">
      <c r="A1604" s="74" t="s">
        <v>1705</v>
      </c>
      <c r="B1604" s="77" t="s">
        <v>1606</v>
      </c>
      <c r="C1604" s="78" t="s">
        <v>1690</v>
      </c>
      <c r="D1604" s="78" t="s">
        <v>99</v>
      </c>
      <c r="E1604" s="77" t="s">
        <v>109</v>
      </c>
      <c r="F1604" s="79">
        <v>39770000</v>
      </c>
    </row>
    <row r="1605" spans="1:6" x14ac:dyDescent="0.25">
      <c r="A1605" s="74" t="s">
        <v>2453</v>
      </c>
      <c r="B1605" s="77" t="s">
        <v>1606</v>
      </c>
      <c r="C1605" s="78" t="s">
        <v>1690</v>
      </c>
      <c r="D1605" s="78" t="s">
        <v>21</v>
      </c>
      <c r="E1605" s="77" t="s">
        <v>109</v>
      </c>
      <c r="F1605" s="79">
        <v>28680000</v>
      </c>
    </row>
    <row r="1606" spans="1:6" x14ac:dyDescent="0.25">
      <c r="A1606" s="74" t="s">
        <v>3355</v>
      </c>
      <c r="B1606" s="77" t="s">
        <v>1606</v>
      </c>
      <c r="C1606" s="78" t="s">
        <v>1690</v>
      </c>
      <c r="D1606" s="78" t="s">
        <v>26</v>
      </c>
      <c r="E1606" s="77" t="s">
        <v>153</v>
      </c>
      <c r="F1606" s="79">
        <v>34180000</v>
      </c>
    </row>
    <row r="1607" spans="1:6" x14ac:dyDescent="0.25">
      <c r="A1607" s="74" t="s">
        <v>1707</v>
      </c>
      <c r="B1607" s="77" t="s">
        <v>1606</v>
      </c>
      <c r="C1607" s="78" t="s">
        <v>1690</v>
      </c>
      <c r="D1607" s="78" t="s">
        <v>22</v>
      </c>
      <c r="E1607" s="77" t="s">
        <v>116</v>
      </c>
      <c r="F1607" s="79">
        <v>17430000</v>
      </c>
    </row>
    <row r="1608" spans="1:6" x14ac:dyDescent="0.25">
      <c r="A1608" s="74" t="s">
        <v>1708</v>
      </c>
      <c r="B1608" s="77" t="s">
        <v>1606</v>
      </c>
      <c r="C1608" s="78" t="s">
        <v>1690</v>
      </c>
      <c r="D1608" s="78" t="s">
        <v>26</v>
      </c>
      <c r="E1608" s="77" t="s">
        <v>116</v>
      </c>
      <c r="F1608" s="79">
        <v>8340000</v>
      </c>
    </row>
    <row r="1609" spans="1:6" x14ac:dyDescent="0.25">
      <c r="A1609" s="74" t="s">
        <v>1709</v>
      </c>
      <c r="B1609" s="77" t="s">
        <v>1606</v>
      </c>
      <c r="C1609" s="78" t="s">
        <v>1690</v>
      </c>
      <c r="D1609" s="78" t="s">
        <v>26</v>
      </c>
      <c r="E1609" s="77" t="s">
        <v>116</v>
      </c>
      <c r="F1609" s="79">
        <v>15100000</v>
      </c>
    </row>
    <row r="1610" spans="1:6" x14ac:dyDescent="0.25">
      <c r="A1610" s="74" t="s">
        <v>1710</v>
      </c>
      <c r="B1610" s="77" t="s">
        <v>1606</v>
      </c>
      <c r="C1610" s="78" t="s">
        <v>1690</v>
      </c>
      <c r="D1610" s="78" t="s">
        <v>12</v>
      </c>
      <c r="E1610" s="77" t="s">
        <v>122</v>
      </c>
      <c r="F1610" s="79">
        <v>26680000</v>
      </c>
    </row>
    <row r="1611" spans="1:6" x14ac:dyDescent="0.25">
      <c r="A1611" s="74" t="s">
        <v>1711</v>
      </c>
      <c r="B1611" s="77" t="s">
        <v>1606</v>
      </c>
      <c r="C1611" s="78" t="s">
        <v>1690</v>
      </c>
      <c r="D1611" s="78" t="s">
        <v>13</v>
      </c>
      <c r="E1611" s="77" t="s">
        <v>122</v>
      </c>
      <c r="F1611" s="79">
        <v>16510000</v>
      </c>
    </row>
    <row r="1612" spans="1:6" x14ac:dyDescent="0.25">
      <c r="A1612" s="74" t="s">
        <v>3356</v>
      </c>
      <c r="B1612" s="77" t="s">
        <v>1606</v>
      </c>
      <c r="C1612" s="78" t="s">
        <v>1690</v>
      </c>
      <c r="D1612" s="78" t="s">
        <v>18</v>
      </c>
      <c r="E1612" s="77" t="s">
        <v>122</v>
      </c>
      <c r="F1612" s="79">
        <v>8240000</v>
      </c>
    </row>
    <row r="1613" spans="1:6" x14ac:dyDescent="0.25">
      <c r="A1613" s="74" t="s">
        <v>1714</v>
      </c>
      <c r="B1613" s="77" t="s">
        <v>1606</v>
      </c>
      <c r="C1613" s="78" t="s">
        <v>1690</v>
      </c>
      <c r="D1613" s="78" t="s">
        <v>324</v>
      </c>
      <c r="E1613" s="77" t="s">
        <v>122</v>
      </c>
      <c r="F1613" s="79">
        <v>22920000</v>
      </c>
    </row>
    <row r="1614" spans="1:6" x14ac:dyDescent="0.25">
      <c r="A1614" s="74" t="s">
        <v>2243</v>
      </c>
      <c r="B1614" s="77" t="s">
        <v>1606</v>
      </c>
      <c r="C1614" s="78" t="s">
        <v>1690</v>
      </c>
      <c r="D1614" s="78" t="s">
        <v>133</v>
      </c>
      <c r="E1614" s="77" t="s">
        <v>122</v>
      </c>
      <c r="F1614" s="79">
        <v>33150000</v>
      </c>
    </row>
    <row r="1615" spans="1:6" x14ac:dyDescent="0.25">
      <c r="A1615" s="74" t="s">
        <v>1702</v>
      </c>
      <c r="B1615" s="77" t="s">
        <v>1606</v>
      </c>
      <c r="C1615" s="78" t="s">
        <v>1690</v>
      </c>
      <c r="D1615" s="78" t="s">
        <v>246</v>
      </c>
      <c r="E1615" s="77" t="s">
        <v>122</v>
      </c>
      <c r="F1615" s="79">
        <v>12420000</v>
      </c>
    </row>
    <row r="1616" spans="1:6" x14ac:dyDescent="0.25">
      <c r="A1616" s="74" t="s">
        <v>1483</v>
      </c>
      <c r="B1616" s="77" t="s">
        <v>1606</v>
      </c>
      <c r="C1616" s="78" t="s">
        <v>1690</v>
      </c>
      <c r="D1616" s="78" t="s">
        <v>252</v>
      </c>
      <c r="E1616" s="77" t="s">
        <v>122</v>
      </c>
      <c r="F1616" s="79">
        <v>29270000</v>
      </c>
    </row>
    <row r="1617" spans="1:6" x14ac:dyDescent="0.25">
      <c r="A1617" s="74" t="s">
        <v>3357</v>
      </c>
      <c r="B1617" s="77" t="s">
        <v>1606</v>
      </c>
      <c r="C1617" s="78" t="s">
        <v>1690</v>
      </c>
      <c r="D1617" s="78" t="s">
        <v>26</v>
      </c>
      <c r="E1617" s="77" t="s">
        <v>122</v>
      </c>
      <c r="F1617" s="79">
        <v>3620000</v>
      </c>
    </row>
    <row r="1618" spans="1:6" x14ac:dyDescent="0.25">
      <c r="A1618" s="74" t="s">
        <v>2101</v>
      </c>
      <c r="B1618" s="77" t="s">
        <v>1606</v>
      </c>
      <c r="C1618" s="78" t="s">
        <v>1690</v>
      </c>
      <c r="D1618" s="78" t="s">
        <v>26</v>
      </c>
      <c r="E1618" s="77" t="s">
        <v>129</v>
      </c>
      <c r="F1618" s="79">
        <v>30950000</v>
      </c>
    </row>
    <row r="1619" spans="1:6" x14ac:dyDescent="0.25">
      <c r="A1619" s="74" t="s">
        <v>3358</v>
      </c>
      <c r="B1619" s="77" t="s">
        <v>1606</v>
      </c>
      <c r="C1619" s="78" t="s">
        <v>1690</v>
      </c>
      <c r="D1619" s="78" t="s">
        <v>26</v>
      </c>
      <c r="E1619" s="77" t="s">
        <v>129</v>
      </c>
      <c r="F1619" s="79">
        <v>9920000</v>
      </c>
    </row>
    <row r="1620" spans="1:6" x14ac:dyDescent="0.25">
      <c r="A1620" s="74" t="s">
        <v>1706</v>
      </c>
      <c r="B1620" s="77" t="s">
        <v>1606</v>
      </c>
      <c r="C1620" s="78" t="s">
        <v>1690</v>
      </c>
      <c r="D1620" s="78" t="s">
        <v>133</v>
      </c>
      <c r="E1620" s="77" t="s">
        <v>131</v>
      </c>
      <c r="F1620" s="79">
        <v>18760000</v>
      </c>
    </row>
    <row r="1621" spans="1:6" x14ac:dyDescent="0.25">
      <c r="A1621" s="74" t="s">
        <v>1622</v>
      </c>
      <c r="B1621" s="77" t="s">
        <v>1606</v>
      </c>
      <c r="C1621" s="78" t="s">
        <v>1690</v>
      </c>
      <c r="D1621" s="78" t="s">
        <v>29</v>
      </c>
      <c r="E1621" s="77" t="s">
        <v>131</v>
      </c>
      <c r="F1621" s="79">
        <v>28800000</v>
      </c>
    </row>
    <row r="1622" spans="1:6" x14ac:dyDescent="0.25">
      <c r="A1622" s="74" t="s">
        <v>1719</v>
      </c>
      <c r="B1622" s="77" t="s">
        <v>1606</v>
      </c>
      <c r="C1622" s="78" t="s">
        <v>1720</v>
      </c>
      <c r="D1622" s="78" t="s">
        <v>10</v>
      </c>
      <c r="E1622" s="77" t="s">
        <v>96</v>
      </c>
      <c r="F1622" s="79">
        <v>21430000</v>
      </c>
    </row>
    <row r="1623" spans="1:6" x14ac:dyDescent="0.25">
      <c r="A1623" s="74" t="s">
        <v>1721</v>
      </c>
      <c r="B1623" s="77" t="s">
        <v>1606</v>
      </c>
      <c r="C1623" s="78" t="s">
        <v>1720</v>
      </c>
      <c r="D1623" s="78" t="s">
        <v>10</v>
      </c>
      <c r="E1623" s="77" t="s">
        <v>96</v>
      </c>
      <c r="F1623" s="79">
        <v>16430000</v>
      </c>
    </row>
    <row r="1624" spans="1:6" x14ac:dyDescent="0.25">
      <c r="A1624" s="74" t="s">
        <v>1722</v>
      </c>
      <c r="B1624" s="77" t="s">
        <v>1606</v>
      </c>
      <c r="C1624" s="78" t="s">
        <v>1720</v>
      </c>
      <c r="D1624" s="78" t="s">
        <v>367</v>
      </c>
      <c r="E1624" s="77" t="s">
        <v>96</v>
      </c>
      <c r="F1624" s="79">
        <v>9250000</v>
      </c>
    </row>
    <row r="1625" spans="1:6" x14ac:dyDescent="0.25">
      <c r="A1625" s="74" t="s">
        <v>3359</v>
      </c>
      <c r="B1625" s="77" t="s">
        <v>1606</v>
      </c>
      <c r="C1625" s="78" t="s">
        <v>1720</v>
      </c>
      <c r="D1625" s="78" t="s">
        <v>3174</v>
      </c>
      <c r="E1625" s="77" t="s">
        <v>96</v>
      </c>
      <c r="F1625" s="79">
        <v>9870000</v>
      </c>
    </row>
    <row r="1626" spans="1:6" x14ac:dyDescent="0.25">
      <c r="A1626" s="74" t="s">
        <v>931</v>
      </c>
      <c r="B1626" s="77" t="s">
        <v>1606</v>
      </c>
      <c r="C1626" s="78" t="s">
        <v>1720</v>
      </c>
      <c r="D1626" s="78" t="s">
        <v>13</v>
      </c>
      <c r="E1626" s="77" t="s">
        <v>96</v>
      </c>
      <c r="F1626" s="79">
        <v>19820000</v>
      </c>
    </row>
    <row r="1627" spans="1:6" x14ac:dyDescent="0.25">
      <c r="A1627" s="74" t="s">
        <v>1634</v>
      </c>
      <c r="B1627" s="77" t="s">
        <v>1606</v>
      </c>
      <c r="C1627" s="78" t="s">
        <v>1720</v>
      </c>
      <c r="D1627" s="78" t="s">
        <v>99</v>
      </c>
      <c r="E1627" s="77" t="s">
        <v>96</v>
      </c>
      <c r="F1627" s="79">
        <v>34770000</v>
      </c>
    </row>
    <row r="1628" spans="1:6" x14ac:dyDescent="0.25">
      <c r="A1628" s="74" t="s">
        <v>1724</v>
      </c>
      <c r="B1628" s="77" t="s">
        <v>1606</v>
      </c>
      <c r="C1628" s="78" t="s">
        <v>1720</v>
      </c>
      <c r="D1628" s="78" t="s">
        <v>133</v>
      </c>
      <c r="E1628" s="77" t="s">
        <v>96</v>
      </c>
      <c r="F1628" s="79">
        <v>22510000</v>
      </c>
    </row>
    <row r="1629" spans="1:6" x14ac:dyDescent="0.25">
      <c r="A1629" s="74" t="s">
        <v>1725</v>
      </c>
      <c r="B1629" s="77" t="s">
        <v>1606</v>
      </c>
      <c r="C1629" s="78" t="s">
        <v>1720</v>
      </c>
      <c r="D1629" s="78" t="s">
        <v>372</v>
      </c>
      <c r="E1629" s="77" t="s">
        <v>96</v>
      </c>
      <c r="F1629" s="79">
        <v>20470000</v>
      </c>
    </row>
    <row r="1630" spans="1:6" x14ac:dyDescent="0.25">
      <c r="A1630" s="74" t="s">
        <v>3360</v>
      </c>
      <c r="B1630" s="77" t="s">
        <v>1606</v>
      </c>
      <c r="C1630" s="78" t="s">
        <v>1720</v>
      </c>
      <c r="D1630" s="78" t="s">
        <v>84</v>
      </c>
      <c r="E1630" s="77" t="s">
        <v>96</v>
      </c>
      <c r="F1630" s="79">
        <v>16100000</v>
      </c>
    </row>
    <row r="1631" spans="1:6" x14ac:dyDescent="0.25">
      <c r="A1631" s="74" t="s">
        <v>1735</v>
      </c>
      <c r="B1631" s="77" t="s">
        <v>1606</v>
      </c>
      <c r="C1631" s="78" t="s">
        <v>1720</v>
      </c>
      <c r="D1631" s="78" t="s">
        <v>1732</v>
      </c>
      <c r="E1631" s="77" t="s">
        <v>96</v>
      </c>
      <c r="F1631" s="79">
        <v>28100000</v>
      </c>
    </row>
    <row r="1632" spans="1:6" x14ac:dyDescent="0.25">
      <c r="A1632" s="74" t="s">
        <v>2145</v>
      </c>
      <c r="B1632" s="77" t="s">
        <v>1606</v>
      </c>
      <c r="C1632" s="78" t="s">
        <v>1720</v>
      </c>
      <c r="D1632" s="78" t="s">
        <v>26</v>
      </c>
      <c r="E1632" s="77" t="s">
        <v>96</v>
      </c>
      <c r="F1632" s="79">
        <v>31830000</v>
      </c>
    </row>
    <row r="1633" spans="1:6" x14ac:dyDescent="0.25">
      <c r="A1633" s="74" t="s">
        <v>1759</v>
      </c>
      <c r="B1633" s="77" t="s">
        <v>1606</v>
      </c>
      <c r="C1633" s="78" t="s">
        <v>1720</v>
      </c>
      <c r="D1633" s="78" t="s">
        <v>26</v>
      </c>
      <c r="E1633" s="77" t="s">
        <v>96</v>
      </c>
      <c r="F1633" s="79">
        <v>27780000</v>
      </c>
    </row>
    <row r="1634" spans="1:6" x14ac:dyDescent="0.25">
      <c r="A1634" s="74" t="s">
        <v>3361</v>
      </c>
      <c r="B1634" s="77" t="s">
        <v>1606</v>
      </c>
      <c r="C1634" s="78" t="s">
        <v>1720</v>
      </c>
      <c r="D1634" s="78" t="s">
        <v>26</v>
      </c>
      <c r="E1634" s="77" t="s">
        <v>96</v>
      </c>
      <c r="F1634" s="79">
        <v>13400000</v>
      </c>
    </row>
    <row r="1635" spans="1:6" x14ac:dyDescent="0.25">
      <c r="A1635" s="74" t="s">
        <v>3362</v>
      </c>
      <c r="B1635" s="77" t="s">
        <v>1606</v>
      </c>
      <c r="C1635" s="78" t="s">
        <v>1720</v>
      </c>
      <c r="D1635" s="78" t="s">
        <v>26</v>
      </c>
      <c r="E1635" s="77" t="s">
        <v>96</v>
      </c>
      <c r="F1635" s="79">
        <v>8560000</v>
      </c>
    </row>
    <row r="1636" spans="1:6" x14ac:dyDescent="0.25">
      <c r="A1636" s="74" t="s">
        <v>764</v>
      </c>
      <c r="B1636" s="77" t="s">
        <v>1606</v>
      </c>
      <c r="C1636" s="78" t="s">
        <v>1720</v>
      </c>
      <c r="D1636" s="78" t="s">
        <v>26</v>
      </c>
      <c r="E1636" s="77" t="s">
        <v>96</v>
      </c>
      <c r="F1636" s="79">
        <v>5220000</v>
      </c>
    </row>
    <row r="1637" spans="1:6" x14ac:dyDescent="0.25">
      <c r="A1637" s="74" t="s">
        <v>1743</v>
      </c>
      <c r="B1637" s="77" t="s">
        <v>1606</v>
      </c>
      <c r="C1637" s="78" t="s">
        <v>1720</v>
      </c>
      <c r="D1637" s="78" t="s">
        <v>992</v>
      </c>
      <c r="E1637" s="77" t="s">
        <v>213</v>
      </c>
      <c r="F1637" s="79">
        <v>20560000</v>
      </c>
    </row>
    <row r="1638" spans="1:6" x14ac:dyDescent="0.25">
      <c r="A1638" s="74" t="s">
        <v>1729</v>
      </c>
      <c r="B1638" s="77" t="s">
        <v>1606</v>
      </c>
      <c r="C1638" s="78" t="s">
        <v>1720</v>
      </c>
      <c r="D1638" s="78" t="s">
        <v>95</v>
      </c>
      <c r="E1638" s="77" t="s">
        <v>109</v>
      </c>
      <c r="F1638" s="79">
        <v>37470000</v>
      </c>
    </row>
    <row r="1639" spans="1:6" x14ac:dyDescent="0.25">
      <c r="A1639" s="74" t="s">
        <v>1730</v>
      </c>
      <c r="B1639" s="77" t="s">
        <v>1606</v>
      </c>
      <c r="C1639" s="78" t="s">
        <v>1720</v>
      </c>
      <c r="D1639" s="78" t="s">
        <v>99</v>
      </c>
      <c r="E1639" s="77" t="s">
        <v>109</v>
      </c>
      <c r="F1639" s="79">
        <v>33540000</v>
      </c>
    </row>
    <row r="1640" spans="1:6" x14ac:dyDescent="0.25">
      <c r="A1640" s="74" t="s">
        <v>3363</v>
      </c>
      <c r="B1640" s="77" t="s">
        <v>1606</v>
      </c>
      <c r="C1640" s="78" t="s">
        <v>1720</v>
      </c>
      <c r="D1640" s="78" t="s">
        <v>26</v>
      </c>
      <c r="E1640" s="77" t="s">
        <v>109</v>
      </c>
      <c r="F1640" s="79">
        <v>7410000</v>
      </c>
    </row>
    <row r="1641" spans="1:6" x14ac:dyDescent="0.25">
      <c r="A1641" s="74" t="s">
        <v>3364</v>
      </c>
      <c r="B1641" s="77" t="s">
        <v>1606</v>
      </c>
      <c r="C1641" s="78" t="s">
        <v>1720</v>
      </c>
      <c r="D1641" s="78" t="s">
        <v>26</v>
      </c>
      <c r="E1641" s="77" t="s">
        <v>109</v>
      </c>
      <c r="F1641" s="79">
        <v>13500000</v>
      </c>
    </row>
    <row r="1642" spans="1:6" x14ac:dyDescent="0.25">
      <c r="A1642" s="74" t="s">
        <v>3365</v>
      </c>
      <c r="B1642" s="77" t="s">
        <v>1606</v>
      </c>
      <c r="C1642" s="78" t="s">
        <v>1720</v>
      </c>
      <c r="D1642" s="78" t="s">
        <v>26</v>
      </c>
      <c r="E1642" s="77" t="s">
        <v>109</v>
      </c>
      <c r="F1642" s="79">
        <v>10680000</v>
      </c>
    </row>
    <row r="1643" spans="1:6" x14ac:dyDescent="0.25">
      <c r="A1643" s="74" t="s">
        <v>1734</v>
      </c>
      <c r="B1643" s="77" t="s">
        <v>1606</v>
      </c>
      <c r="C1643" s="78" t="s">
        <v>1720</v>
      </c>
      <c r="D1643" s="78" t="s">
        <v>20</v>
      </c>
      <c r="E1643" s="77" t="s">
        <v>221</v>
      </c>
      <c r="F1643" s="79">
        <v>24350000</v>
      </c>
    </row>
    <row r="1644" spans="1:6" x14ac:dyDescent="0.25">
      <c r="A1644" s="74" t="s">
        <v>1731</v>
      </c>
      <c r="B1644" s="77" t="s">
        <v>1606</v>
      </c>
      <c r="C1644" s="78" t="s">
        <v>1720</v>
      </c>
      <c r="D1644" s="78" t="s">
        <v>1732</v>
      </c>
      <c r="E1644" s="77" t="s">
        <v>153</v>
      </c>
      <c r="F1644" s="79">
        <v>36770000</v>
      </c>
    </row>
    <row r="1645" spans="1:6" x14ac:dyDescent="0.25">
      <c r="A1645" s="74" t="s">
        <v>1736</v>
      </c>
      <c r="B1645" s="77" t="s">
        <v>1606</v>
      </c>
      <c r="C1645" s="78" t="s">
        <v>1720</v>
      </c>
      <c r="D1645" s="78" t="s">
        <v>26</v>
      </c>
      <c r="E1645" s="77" t="s">
        <v>153</v>
      </c>
      <c r="F1645" s="79">
        <v>35250000</v>
      </c>
    </row>
    <row r="1646" spans="1:6" x14ac:dyDescent="0.25">
      <c r="A1646" s="74" t="s">
        <v>3366</v>
      </c>
      <c r="B1646" s="77" t="s">
        <v>1606</v>
      </c>
      <c r="C1646" s="78" t="s">
        <v>1720</v>
      </c>
      <c r="D1646" s="78" t="s">
        <v>26</v>
      </c>
      <c r="E1646" s="77" t="s">
        <v>153</v>
      </c>
      <c r="F1646" s="79">
        <v>37760000</v>
      </c>
    </row>
    <row r="1647" spans="1:6" x14ac:dyDescent="0.25">
      <c r="A1647" s="74" t="s">
        <v>1737</v>
      </c>
      <c r="B1647" s="77" t="s">
        <v>1606</v>
      </c>
      <c r="C1647" s="78" t="s">
        <v>1720</v>
      </c>
      <c r="D1647" s="78" t="s">
        <v>26</v>
      </c>
      <c r="E1647" s="77" t="s">
        <v>153</v>
      </c>
      <c r="F1647" s="79">
        <v>29440000</v>
      </c>
    </row>
    <row r="1648" spans="1:6" x14ac:dyDescent="0.25">
      <c r="A1648" s="74" t="s">
        <v>1738</v>
      </c>
      <c r="B1648" s="77" t="s">
        <v>1606</v>
      </c>
      <c r="C1648" s="78" t="s">
        <v>1720</v>
      </c>
      <c r="D1648" s="78" t="s">
        <v>133</v>
      </c>
      <c r="E1648" s="77" t="s">
        <v>116</v>
      </c>
      <c r="F1648" s="79">
        <v>9030000</v>
      </c>
    </row>
    <row r="1649" spans="1:6" x14ac:dyDescent="0.25">
      <c r="A1649" s="74" t="s">
        <v>1739</v>
      </c>
      <c r="B1649" s="77" t="s">
        <v>1606</v>
      </c>
      <c r="C1649" s="78" t="s">
        <v>1720</v>
      </c>
      <c r="D1649" s="78" t="s">
        <v>22</v>
      </c>
      <c r="E1649" s="77" t="s">
        <v>116</v>
      </c>
      <c r="F1649" s="79">
        <v>11410000</v>
      </c>
    </row>
    <row r="1650" spans="1:6" x14ac:dyDescent="0.25">
      <c r="A1650" s="74" t="s">
        <v>3367</v>
      </c>
      <c r="B1650" s="77" t="s">
        <v>1606</v>
      </c>
      <c r="C1650" s="78" t="s">
        <v>1720</v>
      </c>
      <c r="D1650" s="78" t="s">
        <v>26</v>
      </c>
      <c r="E1650" s="77" t="s">
        <v>116</v>
      </c>
      <c r="F1650" s="79">
        <v>17950000</v>
      </c>
    </row>
    <row r="1651" spans="1:6" x14ac:dyDescent="0.25">
      <c r="A1651" s="74" t="s">
        <v>1740</v>
      </c>
      <c r="B1651" s="77" t="s">
        <v>1606</v>
      </c>
      <c r="C1651" s="78" t="s">
        <v>1720</v>
      </c>
      <c r="D1651" s="78" t="s">
        <v>10</v>
      </c>
      <c r="E1651" s="77" t="s">
        <v>122</v>
      </c>
      <c r="F1651" s="79">
        <v>21330000</v>
      </c>
    </row>
    <row r="1652" spans="1:6" x14ac:dyDescent="0.25">
      <c r="A1652" s="74" t="s">
        <v>1741</v>
      </c>
      <c r="B1652" s="77" t="s">
        <v>1606</v>
      </c>
      <c r="C1652" s="78" t="s">
        <v>1720</v>
      </c>
      <c r="D1652" s="78" t="s">
        <v>11</v>
      </c>
      <c r="E1652" s="77" t="s">
        <v>122</v>
      </c>
      <c r="F1652" s="79">
        <v>12890000</v>
      </c>
    </row>
    <row r="1653" spans="1:6" x14ac:dyDescent="0.25">
      <c r="A1653" s="74" t="s">
        <v>1742</v>
      </c>
      <c r="B1653" s="77" t="s">
        <v>1606</v>
      </c>
      <c r="C1653" s="78" t="s">
        <v>1720</v>
      </c>
      <c r="D1653" s="78" t="s">
        <v>99</v>
      </c>
      <c r="E1653" s="77" t="s">
        <v>122</v>
      </c>
      <c r="F1653" s="79">
        <v>30630000</v>
      </c>
    </row>
    <row r="1654" spans="1:6" x14ac:dyDescent="0.25">
      <c r="A1654" s="74" t="s">
        <v>3368</v>
      </c>
      <c r="B1654" s="77" t="s">
        <v>1606</v>
      </c>
      <c r="C1654" s="78" t="s">
        <v>1720</v>
      </c>
      <c r="D1654" s="78" t="s">
        <v>22</v>
      </c>
      <c r="E1654" s="77" t="s">
        <v>122</v>
      </c>
      <c r="F1654" s="79">
        <v>11090000</v>
      </c>
    </row>
    <row r="1655" spans="1:6" x14ac:dyDescent="0.25">
      <c r="A1655" s="74" t="s">
        <v>1746</v>
      </c>
      <c r="B1655" s="77" t="s">
        <v>1606</v>
      </c>
      <c r="C1655" s="78" t="s">
        <v>1720</v>
      </c>
      <c r="D1655" s="78" t="s">
        <v>26</v>
      </c>
      <c r="E1655" s="77" t="s">
        <v>122</v>
      </c>
      <c r="F1655" s="79">
        <v>22570000</v>
      </c>
    </row>
    <row r="1656" spans="1:6" x14ac:dyDescent="0.25">
      <c r="A1656" s="74" t="s">
        <v>1747</v>
      </c>
      <c r="B1656" s="77" t="s">
        <v>1606</v>
      </c>
      <c r="C1656" s="78" t="s">
        <v>1720</v>
      </c>
      <c r="D1656" s="78" t="s">
        <v>26</v>
      </c>
      <c r="E1656" s="77" t="s">
        <v>122</v>
      </c>
      <c r="F1656" s="79">
        <v>32690000</v>
      </c>
    </row>
    <row r="1657" spans="1:6" x14ac:dyDescent="0.25">
      <c r="A1657" s="74" t="s">
        <v>3369</v>
      </c>
      <c r="B1657" s="77" t="s">
        <v>1606</v>
      </c>
      <c r="C1657" s="78" t="s">
        <v>1720</v>
      </c>
      <c r="D1657" s="78" t="s">
        <v>26</v>
      </c>
      <c r="E1657" s="77" t="s">
        <v>122</v>
      </c>
      <c r="F1657" s="79">
        <v>24980000</v>
      </c>
    </row>
    <row r="1658" spans="1:6" x14ac:dyDescent="0.25">
      <c r="A1658" s="74" t="s">
        <v>1749</v>
      </c>
      <c r="B1658" s="77" t="s">
        <v>1606</v>
      </c>
      <c r="C1658" s="78" t="s">
        <v>1720</v>
      </c>
      <c r="D1658" s="78" t="s">
        <v>29</v>
      </c>
      <c r="E1658" s="77" t="s">
        <v>122</v>
      </c>
      <c r="F1658" s="79">
        <v>15660000</v>
      </c>
    </row>
    <row r="1659" spans="1:6" x14ac:dyDescent="0.25">
      <c r="A1659" s="74" t="s">
        <v>1751</v>
      </c>
      <c r="B1659" s="77" t="s">
        <v>1606</v>
      </c>
      <c r="C1659" s="78" t="s">
        <v>1752</v>
      </c>
      <c r="D1659" s="78" t="s">
        <v>299</v>
      </c>
      <c r="E1659" s="77" t="s">
        <v>96</v>
      </c>
      <c r="F1659" s="79">
        <v>20140000</v>
      </c>
    </row>
    <row r="1660" spans="1:6" x14ac:dyDescent="0.25">
      <c r="A1660" s="74" t="s">
        <v>2115</v>
      </c>
      <c r="B1660" s="77" t="s">
        <v>1606</v>
      </c>
      <c r="C1660" s="78" t="s">
        <v>1752</v>
      </c>
      <c r="D1660" s="78" t="s">
        <v>324</v>
      </c>
      <c r="E1660" s="77" t="s">
        <v>96</v>
      </c>
      <c r="F1660" s="79">
        <v>23940000</v>
      </c>
    </row>
    <row r="1661" spans="1:6" x14ac:dyDescent="0.25">
      <c r="A1661" s="74" t="s">
        <v>1753</v>
      </c>
      <c r="B1661" s="77" t="s">
        <v>1606</v>
      </c>
      <c r="C1661" s="78" t="s">
        <v>1752</v>
      </c>
      <c r="D1661" s="78" t="s">
        <v>1754</v>
      </c>
      <c r="E1661" s="77" t="s">
        <v>96</v>
      </c>
      <c r="F1661" s="79">
        <v>6840000</v>
      </c>
    </row>
    <row r="1662" spans="1:6" x14ac:dyDescent="0.25">
      <c r="A1662" s="74" t="s">
        <v>1755</v>
      </c>
      <c r="B1662" s="77" t="s">
        <v>1606</v>
      </c>
      <c r="C1662" s="78" t="s">
        <v>1752</v>
      </c>
      <c r="D1662" s="78" t="s">
        <v>22</v>
      </c>
      <c r="E1662" s="77" t="s">
        <v>96</v>
      </c>
      <c r="F1662" s="79">
        <v>27220000</v>
      </c>
    </row>
    <row r="1663" spans="1:6" x14ac:dyDescent="0.25">
      <c r="A1663" s="74" t="s">
        <v>1756</v>
      </c>
      <c r="B1663" s="77" t="s">
        <v>1606</v>
      </c>
      <c r="C1663" s="78" t="s">
        <v>1752</v>
      </c>
      <c r="D1663" s="78" t="s">
        <v>26</v>
      </c>
      <c r="E1663" s="77" t="s">
        <v>96</v>
      </c>
      <c r="F1663" s="79">
        <v>14980000</v>
      </c>
    </row>
    <row r="1664" spans="1:6" x14ac:dyDescent="0.25">
      <c r="A1664" s="74" t="s">
        <v>1757</v>
      </c>
      <c r="B1664" s="77" t="s">
        <v>1606</v>
      </c>
      <c r="C1664" s="78" t="s">
        <v>1752</v>
      </c>
      <c r="D1664" s="78" t="s">
        <v>26</v>
      </c>
      <c r="E1664" s="77" t="s">
        <v>96</v>
      </c>
      <c r="F1664" s="79">
        <v>10410000</v>
      </c>
    </row>
    <row r="1665" spans="1:6" x14ac:dyDescent="0.25">
      <c r="A1665" s="74" t="s">
        <v>1693</v>
      </c>
      <c r="B1665" s="77" t="s">
        <v>1606</v>
      </c>
      <c r="C1665" s="78" t="s">
        <v>1752</v>
      </c>
      <c r="D1665" s="78" t="s">
        <v>26</v>
      </c>
      <c r="E1665" s="77" t="s">
        <v>96</v>
      </c>
      <c r="F1665" s="79">
        <v>23520000</v>
      </c>
    </row>
    <row r="1666" spans="1:6" x14ac:dyDescent="0.25">
      <c r="A1666" s="74" t="s">
        <v>1763</v>
      </c>
      <c r="B1666" s="77" t="s">
        <v>1606</v>
      </c>
      <c r="C1666" s="78" t="s">
        <v>1752</v>
      </c>
      <c r="D1666" s="78" t="s">
        <v>26</v>
      </c>
      <c r="E1666" s="77" t="s">
        <v>96</v>
      </c>
      <c r="F1666" s="79">
        <v>16910000</v>
      </c>
    </row>
    <row r="1667" spans="1:6" x14ac:dyDescent="0.25">
      <c r="A1667" s="74" t="s">
        <v>764</v>
      </c>
      <c r="B1667" s="77" t="s">
        <v>1606</v>
      </c>
      <c r="C1667" s="78" t="s">
        <v>1752</v>
      </c>
      <c r="D1667" s="78" t="s">
        <v>26</v>
      </c>
      <c r="E1667" s="77" t="s">
        <v>96</v>
      </c>
      <c r="F1667" s="79">
        <v>1820000</v>
      </c>
    </row>
    <row r="1668" spans="1:6" x14ac:dyDescent="0.25">
      <c r="A1668" s="74" t="s">
        <v>1825</v>
      </c>
      <c r="B1668" s="77" t="s">
        <v>1606</v>
      </c>
      <c r="C1668" s="78" t="s">
        <v>1752</v>
      </c>
      <c r="D1668" s="78" t="s">
        <v>26</v>
      </c>
      <c r="E1668" s="77" t="s">
        <v>96</v>
      </c>
      <c r="F1668" s="79">
        <v>18510000</v>
      </c>
    </row>
    <row r="1669" spans="1:6" x14ac:dyDescent="0.25">
      <c r="A1669" s="74" t="s">
        <v>3370</v>
      </c>
      <c r="B1669" s="77" t="s">
        <v>1606</v>
      </c>
      <c r="C1669" s="78" t="s">
        <v>1752</v>
      </c>
      <c r="D1669" s="78" t="s">
        <v>26</v>
      </c>
      <c r="E1669" s="77" t="s">
        <v>96</v>
      </c>
      <c r="F1669" s="79">
        <v>28190000</v>
      </c>
    </row>
    <row r="1670" spans="1:6" x14ac:dyDescent="0.25">
      <c r="A1670" s="74" t="s">
        <v>2117</v>
      </c>
      <c r="B1670" s="77" t="s">
        <v>1606</v>
      </c>
      <c r="C1670" s="78" t="s">
        <v>1752</v>
      </c>
      <c r="D1670" s="78" t="s">
        <v>423</v>
      </c>
      <c r="E1670" s="77" t="s">
        <v>213</v>
      </c>
      <c r="F1670" s="79">
        <v>9520000</v>
      </c>
    </row>
    <row r="1671" spans="1:6" x14ac:dyDescent="0.25">
      <c r="A1671" s="74" t="s">
        <v>1759</v>
      </c>
      <c r="B1671" s="77" t="s">
        <v>1606</v>
      </c>
      <c r="C1671" s="78" t="s">
        <v>1752</v>
      </c>
      <c r="D1671" s="78" t="s">
        <v>26</v>
      </c>
      <c r="E1671" s="77" t="s">
        <v>213</v>
      </c>
      <c r="F1671" s="79">
        <v>35460000</v>
      </c>
    </row>
    <row r="1672" spans="1:6" x14ac:dyDescent="0.25">
      <c r="A1672" s="74" t="s">
        <v>3371</v>
      </c>
      <c r="B1672" s="77" t="s">
        <v>1606</v>
      </c>
      <c r="C1672" s="78" t="s">
        <v>1752</v>
      </c>
      <c r="D1672" s="78" t="s">
        <v>3174</v>
      </c>
      <c r="E1672" s="77" t="s">
        <v>109</v>
      </c>
      <c r="F1672" s="79">
        <v>16660000</v>
      </c>
    </row>
    <row r="1673" spans="1:6" x14ac:dyDescent="0.25">
      <c r="A1673" s="74" t="s">
        <v>1764</v>
      </c>
      <c r="B1673" s="77" t="s">
        <v>1606</v>
      </c>
      <c r="C1673" s="78" t="s">
        <v>1752</v>
      </c>
      <c r="D1673" s="78" t="s">
        <v>99</v>
      </c>
      <c r="E1673" s="77" t="s">
        <v>109</v>
      </c>
      <c r="F1673" s="79">
        <v>22570000</v>
      </c>
    </row>
    <row r="1674" spans="1:6" x14ac:dyDescent="0.25">
      <c r="A1674" s="74" t="s">
        <v>1765</v>
      </c>
      <c r="B1674" s="77" t="s">
        <v>1606</v>
      </c>
      <c r="C1674" s="78" t="s">
        <v>1752</v>
      </c>
      <c r="D1674" s="78" t="s">
        <v>26</v>
      </c>
      <c r="E1674" s="77" t="s">
        <v>109</v>
      </c>
      <c r="F1674" s="79">
        <v>18610000</v>
      </c>
    </row>
    <row r="1675" spans="1:6" x14ac:dyDescent="0.25">
      <c r="A1675" s="74" t="s">
        <v>3372</v>
      </c>
      <c r="B1675" s="77" t="s">
        <v>1606</v>
      </c>
      <c r="C1675" s="78" t="s">
        <v>1752</v>
      </c>
      <c r="D1675" s="78" t="s">
        <v>13</v>
      </c>
      <c r="E1675" s="77" t="s">
        <v>153</v>
      </c>
      <c r="F1675" s="79">
        <v>21660000</v>
      </c>
    </row>
    <row r="1676" spans="1:6" x14ac:dyDescent="0.25">
      <c r="A1676" s="74" t="s">
        <v>1768</v>
      </c>
      <c r="B1676" s="77" t="s">
        <v>1606</v>
      </c>
      <c r="C1676" s="78" t="s">
        <v>1752</v>
      </c>
      <c r="D1676" s="78" t="s">
        <v>133</v>
      </c>
      <c r="E1676" s="77" t="s">
        <v>153</v>
      </c>
      <c r="F1676" s="79">
        <v>24170000</v>
      </c>
    </row>
    <row r="1677" spans="1:6" x14ac:dyDescent="0.25">
      <c r="A1677" s="74" t="s">
        <v>1767</v>
      </c>
      <c r="B1677" s="77" t="s">
        <v>1606</v>
      </c>
      <c r="C1677" s="78" t="s">
        <v>1752</v>
      </c>
      <c r="D1677" s="78" t="s">
        <v>26</v>
      </c>
      <c r="E1677" s="77" t="s">
        <v>153</v>
      </c>
      <c r="F1677" s="79">
        <v>20960000</v>
      </c>
    </row>
    <row r="1678" spans="1:6" x14ac:dyDescent="0.25">
      <c r="A1678" s="74" t="s">
        <v>3373</v>
      </c>
      <c r="B1678" s="77" t="s">
        <v>1606</v>
      </c>
      <c r="C1678" s="78" t="s">
        <v>1752</v>
      </c>
      <c r="D1678" s="78" t="s">
        <v>26</v>
      </c>
      <c r="E1678" s="77" t="s">
        <v>116</v>
      </c>
      <c r="F1678" s="79">
        <v>15780000</v>
      </c>
    </row>
    <row r="1679" spans="1:6" x14ac:dyDescent="0.25">
      <c r="A1679" s="74" t="s">
        <v>1771</v>
      </c>
      <c r="B1679" s="77" t="s">
        <v>1606</v>
      </c>
      <c r="C1679" s="78" t="s">
        <v>1752</v>
      </c>
      <c r="D1679" s="78" t="s">
        <v>26</v>
      </c>
      <c r="E1679" s="77" t="s">
        <v>116</v>
      </c>
      <c r="F1679" s="79">
        <v>19030000</v>
      </c>
    </row>
    <row r="1680" spans="1:6" x14ac:dyDescent="0.25">
      <c r="A1680" s="74" t="s">
        <v>3374</v>
      </c>
      <c r="B1680" s="77" t="s">
        <v>1606</v>
      </c>
      <c r="C1680" s="78" t="s">
        <v>1752</v>
      </c>
      <c r="D1680" s="78" t="s">
        <v>168</v>
      </c>
      <c r="E1680" s="77" t="s">
        <v>122</v>
      </c>
      <c r="F1680" s="79">
        <v>30090000</v>
      </c>
    </row>
    <row r="1681" spans="1:6" x14ac:dyDescent="0.25">
      <c r="A1681" s="74" t="s">
        <v>1774</v>
      </c>
      <c r="B1681" s="77" t="s">
        <v>1606</v>
      </c>
      <c r="C1681" s="78" t="s">
        <v>1752</v>
      </c>
      <c r="D1681" s="78" t="s">
        <v>324</v>
      </c>
      <c r="E1681" s="77" t="s">
        <v>122</v>
      </c>
      <c r="F1681" s="79">
        <v>19000000</v>
      </c>
    </row>
    <row r="1682" spans="1:6" x14ac:dyDescent="0.25">
      <c r="A1682" s="74" t="s">
        <v>1777</v>
      </c>
      <c r="B1682" s="77" t="s">
        <v>1606</v>
      </c>
      <c r="C1682" s="78" t="s">
        <v>1752</v>
      </c>
      <c r="D1682" s="78" t="s">
        <v>19</v>
      </c>
      <c r="E1682" s="77" t="s">
        <v>122</v>
      </c>
      <c r="F1682" s="79">
        <v>24950000</v>
      </c>
    </row>
    <row r="1683" spans="1:6" x14ac:dyDescent="0.25">
      <c r="A1683" s="74" t="s">
        <v>1837</v>
      </c>
      <c r="B1683" s="77" t="s">
        <v>1606</v>
      </c>
      <c r="C1683" s="78" t="s">
        <v>1752</v>
      </c>
      <c r="D1683" s="78" t="s">
        <v>423</v>
      </c>
      <c r="E1683" s="77" t="s">
        <v>122</v>
      </c>
      <c r="F1683" s="79">
        <v>28600000</v>
      </c>
    </row>
    <row r="1684" spans="1:6" x14ac:dyDescent="0.25">
      <c r="A1684" s="74" t="s">
        <v>1659</v>
      </c>
      <c r="B1684" s="77" t="s">
        <v>1606</v>
      </c>
      <c r="C1684" s="78" t="s">
        <v>1752</v>
      </c>
      <c r="D1684" s="78" t="s">
        <v>26</v>
      </c>
      <c r="E1684" s="77" t="s">
        <v>122</v>
      </c>
      <c r="F1684" s="79">
        <v>9460000</v>
      </c>
    </row>
    <row r="1685" spans="1:6" x14ac:dyDescent="0.25">
      <c r="A1685" s="74" t="s">
        <v>3375</v>
      </c>
      <c r="B1685" s="77" t="s">
        <v>1606</v>
      </c>
      <c r="C1685" s="78" t="s">
        <v>1752</v>
      </c>
      <c r="D1685" s="78" t="s">
        <v>26</v>
      </c>
      <c r="E1685" s="77" t="s">
        <v>122</v>
      </c>
      <c r="F1685" s="79">
        <v>25940000</v>
      </c>
    </row>
    <row r="1686" spans="1:6" x14ac:dyDescent="0.25">
      <c r="A1686" s="74" t="s">
        <v>1785</v>
      </c>
      <c r="B1686" s="77" t="s">
        <v>1606</v>
      </c>
      <c r="C1686" s="78" t="s">
        <v>1752</v>
      </c>
      <c r="D1686" s="78" t="s">
        <v>27</v>
      </c>
      <c r="E1686" s="77" t="s">
        <v>122</v>
      </c>
      <c r="F1686" s="79">
        <v>31960000</v>
      </c>
    </row>
    <row r="1687" spans="1:6" x14ac:dyDescent="0.25">
      <c r="A1687" s="74" t="s">
        <v>1782</v>
      </c>
      <c r="B1687" s="77" t="s">
        <v>1606</v>
      </c>
      <c r="C1687" s="78" t="s">
        <v>1752</v>
      </c>
      <c r="D1687" s="78" t="s">
        <v>324</v>
      </c>
      <c r="E1687" s="77" t="s">
        <v>129</v>
      </c>
      <c r="F1687" s="79">
        <v>19740000</v>
      </c>
    </row>
    <row r="1688" spans="1:6" x14ac:dyDescent="0.25">
      <c r="A1688" s="74" t="s">
        <v>1783</v>
      </c>
      <c r="B1688" s="77" t="s">
        <v>1606</v>
      </c>
      <c r="C1688" s="78" t="s">
        <v>1752</v>
      </c>
      <c r="D1688" s="78" t="s">
        <v>324</v>
      </c>
      <c r="E1688" s="77" t="s">
        <v>131</v>
      </c>
      <c r="F1688" s="79">
        <v>19700000</v>
      </c>
    </row>
    <row r="1689" spans="1:6" x14ac:dyDescent="0.25">
      <c r="A1689" s="74" t="s">
        <v>1125</v>
      </c>
      <c r="B1689" s="77" t="s">
        <v>1606</v>
      </c>
      <c r="C1689" s="78" t="s">
        <v>1752</v>
      </c>
      <c r="D1689" s="78" t="s">
        <v>489</v>
      </c>
      <c r="E1689" s="77" t="s">
        <v>131</v>
      </c>
      <c r="F1689" s="79">
        <v>32710000</v>
      </c>
    </row>
    <row r="1690" spans="1:6" x14ac:dyDescent="0.25">
      <c r="A1690" s="74" t="s">
        <v>2100</v>
      </c>
      <c r="B1690" s="77" t="s">
        <v>1606</v>
      </c>
      <c r="C1690" s="78" t="s">
        <v>1752</v>
      </c>
      <c r="D1690" s="78" t="s">
        <v>26</v>
      </c>
      <c r="E1690" s="77" t="s">
        <v>131</v>
      </c>
      <c r="F1690" s="79">
        <v>25830000</v>
      </c>
    </row>
    <row r="1691" spans="1:6" x14ac:dyDescent="0.25">
      <c r="A1691" s="74" t="s">
        <v>1786</v>
      </c>
      <c r="B1691" s="77" t="s">
        <v>1606</v>
      </c>
      <c r="C1691" s="78" t="s">
        <v>1787</v>
      </c>
      <c r="D1691" s="78" t="s">
        <v>10</v>
      </c>
      <c r="E1691" s="77" t="s">
        <v>96</v>
      </c>
      <c r="F1691" s="79">
        <v>13890000</v>
      </c>
    </row>
    <row r="1692" spans="1:6" x14ac:dyDescent="0.25">
      <c r="A1692" s="74" t="s">
        <v>1788</v>
      </c>
      <c r="B1692" s="77" t="s">
        <v>1606</v>
      </c>
      <c r="C1692" s="78" t="s">
        <v>1787</v>
      </c>
      <c r="D1692" s="78" t="s">
        <v>15</v>
      </c>
      <c r="E1692" s="77" t="s">
        <v>96</v>
      </c>
      <c r="F1692" s="79">
        <v>24230000</v>
      </c>
    </row>
    <row r="1693" spans="1:6" x14ac:dyDescent="0.25">
      <c r="A1693" s="74" t="s">
        <v>2056</v>
      </c>
      <c r="B1693" s="77" t="s">
        <v>1606</v>
      </c>
      <c r="C1693" s="78" t="s">
        <v>1787</v>
      </c>
      <c r="D1693" s="78" t="s">
        <v>99</v>
      </c>
      <c r="E1693" s="77" t="s">
        <v>96</v>
      </c>
      <c r="F1693" s="79">
        <v>27630000</v>
      </c>
    </row>
    <row r="1694" spans="1:6" x14ac:dyDescent="0.25">
      <c r="A1694" s="74" t="s">
        <v>1790</v>
      </c>
      <c r="B1694" s="77" t="s">
        <v>1606</v>
      </c>
      <c r="C1694" s="78" t="s">
        <v>1787</v>
      </c>
      <c r="D1694" s="78" t="s">
        <v>99</v>
      </c>
      <c r="E1694" s="77" t="s">
        <v>96</v>
      </c>
      <c r="F1694" s="79">
        <v>27530000</v>
      </c>
    </row>
    <row r="1695" spans="1:6" x14ac:dyDescent="0.25">
      <c r="A1695" s="74" t="s">
        <v>1792</v>
      </c>
      <c r="B1695" s="77" t="s">
        <v>1606</v>
      </c>
      <c r="C1695" s="78" t="s">
        <v>1787</v>
      </c>
      <c r="D1695" s="78" t="s">
        <v>19</v>
      </c>
      <c r="E1695" s="77" t="s">
        <v>96</v>
      </c>
      <c r="F1695" s="79">
        <v>12790000</v>
      </c>
    </row>
    <row r="1696" spans="1:6" x14ac:dyDescent="0.25">
      <c r="A1696" s="74" t="s">
        <v>3376</v>
      </c>
      <c r="B1696" s="77" t="s">
        <v>1606</v>
      </c>
      <c r="C1696" s="78" t="s">
        <v>1787</v>
      </c>
      <c r="D1696" s="78" t="s">
        <v>20</v>
      </c>
      <c r="E1696" s="77" t="s">
        <v>96</v>
      </c>
      <c r="F1696" s="79">
        <v>24660000</v>
      </c>
    </row>
    <row r="1697" spans="1:6" x14ac:dyDescent="0.25">
      <c r="A1697" s="74" t="s">
        <v>1794</v>
      </c>
      <c r="B1697" s="77" t="s">
        <v>1606</v>
      </c>
      <c r="C1697" s="78" t="s">
        <v>1787</v>
      </c>
      <c r="D1697" s="78" t="s">
        <v>246</v>
      </c>
      <c r="E1697" s="77" t="s">
        <v>96</v>
      </c>
      <c r="F1697" s="79">
        <v>21760000</v>
      </c>
    </row>
    <row r="1698" spans="1:6" x14ac:dyDescent="0.25">
      <c r="A1698" s="74" t="s">
        <v>3377</v>
      </c>
      <c r="B1698" s="77" t="s">
        <v>1606</v>
      </c>
      <c r="C1698" s="78" t="s">
        <v>1787</v>
      </c>
      <c r="D1698" s="78" t="s">
        <v>26</v>
      </c>
      <c r="E1698" s="77" t="s">
        <v>96</v>
      </c>
      <c r="F1698" s="79">
        <v>18250000</v>
      </c>
    </row>
    <row r="1699" spans="1:6" x14ac:dyDescent="0.25">
      <c r="A1699" s="74" t="s">
        <v>1795</v>
      </c>
      <c r="B1699" s="77" t="s">
        <v>1606</v>
      </c>
      <c r="C1699" s="78" t="s">
        <v>1787</v>
      </c>
      <c r="D1699" s="78" t="s">
        <v>26</v>
      </c>
      <c r="E1699" s="77" t="s">
        <v>96</v>
      </c>
      <c r="F1699" s="79">
        <v>22670000</v>
      </c>
    </row>
    <row r="1700" spans="1:6" x14ac:dyDescent="0.25">
      <c r="A1700" s="74" t="s">
        <v>1895</v>
      </c>
      <c r="B1700" s="77" t="s">
        <v>1606</v>
      </c>
      <c r="C1700" s="78" t="s">
        <v>1787</v>
      </c>
      <c r="D1700" s="78" t="s">
        <v>26</v>
      </c>
      <c r="E1700" s="77" t="s">
        <v>96</v>
      </c>
      <c r="F1700" s="79">
        <v>6880000</v>
      </c>
    </row>
    <row r="1701" spans="1:6" x14ac:dyDescent="0.25">
      <c r="A1701" s="74" t="s">
        <v>2623</v>
      </c>
      <c r="B1701" s="77" t="s">
        <v>1606</v>
      </c>
      <c r="C1701" s="78" t="s">
        <v>1787</v>
      </c>
      <c r="D1701" s="78" t="s">
        <v>26</v>
      </c>
      <c r="E1701" s="77" t="s">
        <v>96</v>
      </c>
      <c r="F1701" s="79">
        <v>14410000</v>
      </c>
    </row>
    <row r="1702" spans="1:6" x14ac:dyDescent="0.25">
      <c r="A1702" s="74" t="s">
        <v>3378</v>
      </c>
      <c r="B1702" s="77" t="s">
        <v>1606</v>
      </c>
      <c r="C1702" s="78" t="s">
        <v>1787</v>
      </c>
      <c r="D1702" s="78" t="s">
        <v>26</v>
      </c>
      <c r="E1702" s="77" t="s">
        <v>96</v>
      </c>
      <c r="F1702" s="79">
        <v>16430000</v>
      </c>
    </row>
    <row r="1703" spans="1:6" x14ac:dyDescent="0.25">
      <c r="A1703" s="74" t="s">
        <v>1797</v>
      </c>
      <c r="B1703" s="77" t="s">
        <v>1606</v>
      </c>
      <c r="C1703" s="78" t="s">
        <v>1787</v>
      </c>
      <c r="D1703" s="78" t="s">
        <v>26</v>
      </c>
      <c r="E1703" s="77" t="s">
        <v>96</v>
      </c>
      <c r="F1703" s="79">
        <v>22040000</v>
      </c>
    </row>
    <row r="1704" spans="1:6" x14ac:dyDescent="0.25">
      <c r="A1704" s="74" t="s">
        <v>3379</v>
      </c>
      <c r="B1704" s="77" t="s">
        <v>1606</v>
      </c>
      <c r="C1704" s="78" t="s">
        <v>1787</v>
      </c>
      <c r="D1704" s="78" t="s">
        <v>128</v>
      </c>
      <c r="E1704" s="77" t="s">
        <v>148</v>
      </c>
      <c r="F1704" s="79">
        <v>20190000</v>
      </c>
    </row>
    <row r="1705" spans="1:6" x14ac:dyDescent="0.25">
      <c r="A1705" s="74" t="s">
        <v>3380</v>
      </c>
      <c r="B1705" s="77" t="s">
        <v>1606</v>
      </c>
      <c r="C1705" s="78" t="s">
        <v>1787</v>
      </c>
      <c r="D1705" s="78" t="s">
        <v>9</v>
      </c>
      <c r="E1705" s="77" t="s">
        <v>109</v>
      </c>
      <c r="F1705" s="79">
        <v>10790000</v>
      </c>
    </row>
    <row r="1706" spans="1:6" x14ac:dyDescent="0.25">
      <c r="A1706" s="74" t="s">
        <v>1804</v>
      </c>
      <c r="B1706" s="77" t="s">
        <v>1606</v>
      </c>
      <c r="C1706" s="78" t="s">
        <v>1787</v>
      </c>
      <c r="D1706" s="78" t="s">
        <v>128</v>
      </c>
      <c r="E1706" s="77" t="s">
        <v>109</v>
      </c>
      <c r="F1706" s="79">
        <v>30570000</v>
      </c>
    </row>
    <row r="1707" spans="1:6" x14ac:dyDescent="0.25">
      <c r="A1707" s="74" t="s">
        <v>1805</v>
      </c>
      <c r="B1707" s="77" t="s">
        <v>1606</v>
      </c>
      <c r="C1707" s="78" t="s">
        <v>1787</v>
      </c>
      <c r="D1707" s="78" t="s">
        <v>128</v>
      </c>
      <c r="E1707" s="77" t="s">
        <v>109</v>
      </c>
      <c r="F1707" s="79">
        <v>37780000</v>
      </c>
    </row>
    <row r="1708" spans="1:6" x14ac:dyDescent="0.25">
      <c r="A1708" s="74" t="s">
        <v>1811</v>
      </c>
      <c r="B1708" s="77" t="s">
        <v>1606</v>
      </c>
      <c r="C1708" s="78" t="s">
        <v>1787</v>
      </c>
      <c r="D1708" s="78" t="s">
        <v>9</v>
      </c>
      <c r="E1708" s="77" t="s">
        <v>153</v>
      </c>
      <c r="F1708" s="79">
        <v>27030000</v>
      </c>
    </row>
    <row r="1709" spans="1:6" x14ac:dyDescent="0.25">
      <c r="A1709" s="74" t="s">
        <v>3381</v>
      </c>
      <c r="B1709" s="77" t="s">
        <v>1606</v>
      </c>
      <c r="C1709" s="78" t="s">
        <v>1787</v>
      </c>
      <c r="D1709" s="78" t="s">
        <v>10</v>
      </c>
      <c r="E1709" s="77" t="s">
        <v>153</v>
      </c>
      <c r="F1709" s="79">
        <v>31140000</v>
      </c>
    </row>
    <row r="1710" spans="1:6" x14ac:dyDescent="0.25">
      <c r="A1710" s="74" t="s">
        <v>3382</v>
      </c>
      <c r="B1710" s="77" t="s">
        <v>1606</v>
      </c>
      <c r="C1710" s="78" t="s">
        <v>1787</v>
      </c>
      <c r="D1710" s="78" t="s">
        <v>14</v>
      </c>
      <c r="E1710" s="77" t="s">
        <v>153</v>
      </c>
      <c r="F1710" s="79">
        <v>40850000</v>
      </c>
    </row>
    <row r="1711" spans="1:6" x14ac:dyDescent="0.25">
      <c r="A1711" s="74" t="s">
        <v>1812</v>
      </c>
      <c r="B1711" s="77" t="s">
        <v>1606</v>
      </c>
      <c r="C1711" s="78" t="s">
        <v>1787</v>
      </c>
      <c r="D1711" s="78" t="s">
        <v>99</v>
      </c>
      <c r="E1711" s="77" t="s">
        <v>153</v>
      </c>
      <c r="F1711" s="79">
        <v>38940000</v>
      </c>
    </row>
    <row r="1712" spans="1:6" x14ac:dyDescent="0.25">
      <c r="A1712" s="74" t="s">
        <v>1801</v>
      </c>
      <c r="B1712" s="77" t="s">
        <v>1606</v>
      </c>
      <c r="C1712" s="78" t="s">
        <v>1787</v>
      </c>
      <c r="D1712" s="78" t="s">
        <v>831</v>
      </c>
      <c r="E1712" s="77" t="s">
        <v>153</v>
      </c>
      <c r="F1712" s="79">
        <v>36340000</v>
      </c>
    </row>
    <row r="1713" spans="1:6" x14ac:dyDescent="0.25">
      <c r="A1713" s="74" t="s">
        <v>1806</v>
      </c>
      <c r="B1713" s="77" t="s">
        <v>1606</v>
      </c>
      <c r="C1713" s="78" t="s">
        <v>1787</v>
      </c>
      <c r="D1713" s="78" t="s">
        <v>26</v>
      </c>
      <c r="E1713" s="77" t="s">
        <v>116</v>
      </c>
      <c r="F1713" s="79">
        <v>13590000</v>
      </c>
    </row>
    <row r="1714" spans="1:6" x14ac:dyDescent="0.25">
      <c r="A1714" s="74" t="s">
        <v>1807</v>
      </c>
      <c r="B1714" s="77" t="s">
        <v>1606</v>
      </c>
      <c r="C1714" s="78" t="s">
        <v>1787</v>
      </c>
      <c r="D1714" s="78" t="s">
        <v>26</v>
      </c>
      <c r="E1714" s="77" t="s">
        <v>116</v>
      </c>
      <c r="F1714" s="79">
        <v>14150000</v>
      </c>
    </row>
    <row r="1715" spans="1:6" x14ac:dyDescent="0.25">
      <c r="A1715" s="74" t="s">
        <v>1809</v>
      </c>
      <c r="B1715" s="77" t="s">
        <v>1606</v>
      </c>
      <c r="C1715" s="78" t="s">
        <v>1787</v>
      </c>
      <c r="D1715" s="78" t="s">
        <v>10</v>
      </c>
      <c r="E1715" s="77" t="s">
        <v>122</v>
      </c>
      <c r="F1715" s="79">
        <v>18280000</v>
      </c>
    </row>
    <row r="1716" spans="1:6" x14ac:dyDescent="0.25">
      <c r="A1716" s="74" t="s">
        <v>1799</v>
      </c>
      <c r="B1716" s="77" t="s">
        <v>1606</v>
      </c>
      <c r="C1716" s="78" t="s">
        <v>1787</v>
      </c>
      <c r="D1716" s="78" t="s">
        <v>108</v>
      </c>
      <c r="E1716" s="77" t="s">
        <v>122</v>
      </c>
      <c r="F1716" s="79">
        <v>39690000</v>
      </c>
    </row>
    <row r="1717" spans="1:6" x14ac:dyDescent="0.25">
      <c r="A1717" s="74" t="s">
        <v>1810</v>
      </c>
      <c r="B1717" s="77" t="s">
        <v>1606</v>
      </c>
      <c r="C1717" s="78" t="s">
        <v>1787</v>
      </c>
      <c r="D1717" s="78" t="s">
        <v>24</v>
      </c>
      <c r="E1717" s="77" t="s">
        <v>122</v>
      </c>
      <c r="F1717" s="79">
        <v>24500000</v>
      </c>
    </row>
    <row r="1718" spans="1:6" x14ac:dyDescent="0.25">
      <c r="A1718" s="74" t="s">
        <v>3383</v>
      </c>
      <c r="B1718" s="77" t="s">
        <v>1606</v>
      </c>
      <c r="C1718" s="78" t="s">
        <v>1787</v>
      </c>
      <c r="D1718" s="78" t="s">
        <v>26</v>
      </c>
      <c r="E1718" s="77" t="s">
        <v>122</v>
      </c>
      <c r="F1718" s="79">
        <v>3200000</v>
      </c>
    </row>
    <row r="1719" spans="1:6" x14ac:dyDescent="0.25">
      <c r="A1719" s="74" t="s">
        <v>1961</v>
      </c>
      <c r="B1719" s="77" t="s">
        <v>1606</v>
      </c>
      <c r="C1719" s="78" t="s">
        <v>1787</v>
      </c>
      <c r="D1719" s="78" t="s">
        <v>26</v>
      </c>
      <c r="E1719" s="77" t="s">
        <v>122</v>
      </c>
      <c r="F1719" s="79">
        <v>26490000</v>
      </c>
    </row>
    <row r="1720" spans="1:6" x14ac:dyDescent="0.25">
      <c r="A1720" s="74" t="s">
        <v>1813</v>
      </c>
      <c r="B1720" s="77" t="s">
        <v>1606</v>
      </c>
      <c r="C1720" s="78" t="s">
        <v>1787</v>
      </c>
      <c r="D1720" s="78" t="s">
        <v>19</v>
      </c>
      <c r="E1720" s="77" t="s">
        <v>131</v>
      </c>
      <c r="F1720" s="79">
        <v>32930000</v>
      </c>
    </row>
    <row r="1721" spans="1:6" x14ac:dyDescent="0.25">
      <c r="A1721" s="74" t="s">
        <v>1814</v>
      </c>
      <c r="B1721" s="77" t="s">
        <v>1606</v>
      </c>
      <c r="C1721" s="78" t="s">
        <v>1815</v>
      </c>
      <c r="D1721" s="78" t="s">
        <v>168</v>
      </c>
      <c r="E1721" s="77" t="s">
        <v>96</v>
      </c>
      <c r="F1721" s="79">
        <v>25540000</v>
      </c>
    </row>
    <row r="1722" spans="1:6" x14ac:dyDescent="0.25">
      <c r="A1722" s="74" t="s">
        <v>3384</v>
      </c>
      <c r="B1722" s="77" t="s">
        <v>1606</v>
      </c>
      <c r="C1722" s="78" t="s">
        <v>1815</v>
      </c>
      <c r="D1722" s="78" t="s">
        <v>13</v>
      </c>
      <c r="E1722" s="77" t="s">
        <v>96</v>
      </c>
      <c r="F1722" s="79">
        <v>8920000</v>
      </c>
    </row>
    <row r="1723" spans="1:6" x14ac:dyDescent="0.25">
      <c r="A1723" s="74" t="s">
        <v>1816</v>
      </c>
      <c r="B1723" s="77" t="s">
        <v>1606</v>
      </c>
      <c r="C1723" s="78" t="s">
        <v>1815</v>
      </c>
      <c r="D1723" s="78" t="s">
        <v>15</v>
      </c>
      <c r="E1723" s="77" t="s">
        <v>96</v>
      </c>
      <c r="F1723" s="79">
        <v>12570000</v>
      </c>
    </row>
    <row r="1724" spans="1:6" x14ac:dyDescent="0.25">
      <c r="A1724" s="74" t="s">
        <v>1817</v>
      </c>
      <c r="B1724" s="77" t="s">
        <v>1606</v>
      </c>
      <c r="C1724" s="78" t="s">
        <v>1815</v>
      </c>
      <c r="D1724" s="78" t="s">
        <v>299</v>
      </c>
      <c r="E1724" s="77" t="s">
        <v>96</v>
      </c>
      <c r="F1724" s="79">
        <v>7630000</v>
      </c>
    </row>
    <row r="1725" spans="1:6" x14ac:dyDescent="0.25">
      <c r="A1725" s="74" t="s">
        <v>1818</v>
      </c>
      <c r="B1725" s="77" t="s">
        <v>1606</v>
      </c>
      <c r="C1725" s="78" t="s">
        <v>1815</v>
      </c>
      <c r="D1725" s="78" t="s">
        <v>133</v>
      </c>
      <c r="E1725" s="77" t="s">
        <v>96</v>
      </c>
      <c r="F1725" s="79">
        <v>30520000</v>
      </c>
    </row>
    <row r="1726" spans="1:6" x14ac:dyDescent="0.25">
      <c r="A1726" s="74" t="s">
        <v>1819</v>
      </c>
      <c r="B1726" s="77" t="s">
        <v>1606</v>
      </c>
      <c r="C1726" s="78" t="s">
        <v>1815</v>
      </c>
      <c r="D1726" s="78" t="s">
        <v>133</v>
      </c>
      <c r="E1726" s="77" t="s">
        <v>96</v>
      </c>
      <c r="F1726" s="79">
        <v>20630000</v>
      </c>
    </row>
    <row r="1727" spans="1:6" x14ac:dyDescent="0.25">
      <c r="A1727" s="74" t="s">
        <v>1821</v>
      </c>
      <c r="B1727" s="77" t="s">
        <v>1606</v>
      </c>
      <c r="C1727" s="78" t="s">
        <v>1815</v>
      </c>
      <c r="D1727" s="78" t="s">
        <v>26</v>
      </c>
      <c r="E1727" s="77" t="s">
        <v>96</v>
      </c>
      <c r="F1727" s="79">
        <v>7030000</v>
      </c>
    </row>
    <row r="1728" spans="1:6" x14ac:dyDescent="0.25">
      <c r="A1728" s="74" t="s">
        <v>1824</v>
      </c>
      <c r="B1728" s="77" t="s">
        <v>1606</v>
      </c>
      <c r="C1728" s="78" t="s">
        <v>1815</v>
      </c>
      <c r="D1728" s="78" t="s">
        <v>26</v>
      </c>
      <c r="E1728" s="77" t="s">
        <v>96</v>
      </c>
      <c r="F1728" s="79">
        <v>10230000</v>
      </c>
    </row>
    <row r="1729" spans="1:6" x14ac:dyDescent="0.25">
      <c r="A1729" s="74" t="s">
        <v>1826</v>
      </c>
      <c r="B1729" s="77" t="s">
        <v>1606</v>
      </c>
      <c r="C1729" s="78" t="s">
        <v>1815</v>
      </c>
      <c r="D1729" s="78" t="s">
        <v>86</v>
      </c>
      <c r="E1729" s="77" t="s">
        <v>96</v>
      </c>
      <c r="F1729" s="79">
        <v>25450000</v>
      </c>
    </row>
    <row r="1730" spans="1:6" x14ac:dyDescent="0.25">
      <c r="A1730" s="74" t="s">
        <v>2755</v>
      </c>
      <c r="B1730" s="77" t="s">
        <v>1606</v>
      </c>
      <c r="C1730" s="78" t="s">
        <v>1815</v>
      </c>
      <c r="D1730" s="78" t="s">
        <v>86</v>
      </c>
      <c r="E1730" s="77" t="s">
        <v>96</v>
      </c>
      <c r="F1730" s="79">
        <v>14670000</v>
      </c>
    </row>
    <row r="1731" spans="1:6" x14ac:dyDescent="0.25">
      <c r="A1731" s="74" t="s">
        <v>1830</v>
      </c>
      <c r="B1731" s="77" t="s">
        <v>1606</v>
      </c>
      <c r="C1731" s="78" t="s">
        <v>1815</v>
      </c>
      <c r="D1731" s="78" t="s">
        <v>26</v>
      </c>
      <c r="E1731" s="77" t="s">
        <v>109</v>
      </c>
      <c r="F1731" s="79">
        <v>36970000</v>
      </c>
    </row>
    <row r="1732" spans="1:6" x14ac:dyDescent="0.25">
      <c r="A1732" s="74" t="s">
        <v>3385</v>
      </c>
      <c r="B1732" s="77" t="s">
        <v>1606</v>
      </c>
      <c r="C1732" s="78" t="s">
        <v>1815</v>
      </c>
      <c r="D1732" s="78" t="s">
        <v>26</v>
      </c>
      <c r="E1732" s="77" t="s">
        <v>109</v>
      </c>
      <c r="F1732" s="79">
        <v>8120000</v>
      </c>
    </row>
    <row r="1733" spans="1:6" x14ac:dyDescent="0.25">
      <c r="A1733" s="74" t="s">
        <v>1831</v>
      </c>
      <c r="B1733" s="77" t="s">
        <v>1606</v>
      </c>
      <c r="C1733" s="78" t="s">
        <v>1815</v>
      </c>
      <c r="D1733" s="78" t="s">
        <v>847</v>
      </c>
      <c r="E1733" s="77" t="s">
        <v>153</v>
      </c>
      <c r="F1733" s="79">
        <v>26890000</v>
      </c>
    </row>
    <row r="1734" spans="1:6" x14ac:dyDescent="0.25">
      <c r="A1734" s="74" t="s">
        <v>1843</v>
      </c>
      <c r="B1734" s="77" t="s">
        <v>1606</v>
      </c>
      <c r="C1734" s="78" t="s">
        <v>1815</v>
      </c>
      <c r="D1734" s="78" t="s">
        <v>108</v>
      </c>
      <c r="E1734" s="77" t="s">
        <v>153</v>
      </c>
      <c r="F1734" s="79">
        <v>38030000</v>
      </c>
    </row>
    <row r="1735" spans="1:6" x14ac:dyDescent="0.25">
      <c r="A1735" s="74" t="s">
        <v>1827</v>
      </c>
      <c r="B1735" s="77" t="s">
        <v>1606</v>
      </c>
      <c r="C1735" s="78" t="s">
        <v>1815</v>
      </c>
      <c r="D1735" s="78" t="s">
        <v>108</v>
      </c>
      <c r="E1735" s="77" t="s">
        <v>153</v>
      </c>
      <c r="F1735" s="79">
        <v>18630000</v>
      </c>
    </row>
    <row r="1736" spans="1:6" x14ac:dyDescent="0.25">
      <c r="A1736" s="74" t="s">
        <v>1828</v>
      </c>
      <c r="B1736" s="77" t="s">
        <v>1606</v>
      </c>
      <c r="C1736" s="78" t="s">
        <v>1815</v>
      </c>
      <c r="D1736" s="78" t="s">
        <v>82</v>
      </c>
      <c r="E1736" s="77" t="s">
        <v>153</v>
      </c>
      <c r="F1736" s="79">
        <v>35980000</v>
      </c>
    </row>
    <row r="1737" spans="1:6" x14ac:dyDescent="0.25">
      <c r="A1737" s="74" t="s">
        <v>3386</v>
      </c>
      <c r="B1737" s="77" t="s">
        <v>1606</v>
      </c>
      <c r="C1737" s="78" t="s">
        <v>1815</v>
      </c>
      <c r="D1737" s="78" t="s">
        <v>26</v>
      </c>
      <c r="E1737" s="77" t="s">
        <v>153</v>
      </c>
      <c r="F1737" s="79">
        <v>38890000</v>
      </c>
    </row>
    <row r="1738" spans="1:6" x14ac:dyDescent="0.25">
      <c r="A1738" s="74" t="s">
        <v>1845</v>
      </c>
      <c r="B1738" s="77" t="s">
        <v>1606</v>
      </c>
      <c r="C1738" s="78" t="s">
        <v>1815</v>
      </c>
      <c r="D1738" s="78" t="s">
        <v>26</v>
      </c>
      <c r="E1738" s="77" t="s">
        <v>153</v>
      </c>
      <c r="F1738" s="79">
        <v>26160000</v>
      </c>
    </row>
    <row r="1739" spans="1:6" x14ac:dyDescent="0.25">
      <c r="A1739" s="74" t="s">
        <v>1829</v>
      </c>
      <c r="B1739" s="77" t="s">
        <v>1606</v>
      </c>
      <c r="C1739" s="78" t="s">
        <v>1815</v>
      </c>
      <c r="D1739" s="78" t="s">
        <v>26</v>
      </c>
      <c r="E1739" s="77" t="s">
        <v>153</v>
      </c>
      <c r="F1739" s="79">
        <v>38790000</v>
      </c>
    </row>
    <row r="1740" spans="1:6" x14ac:dyDescent="0.25">
      <c r="A1740" s="74" t="s">
        <v>1833</v>
      </c>
      <c r="B1740" s="77" t="s">
        <v>1606</v>
      </c>
      <c r="C1740" s="78" t="s">
        <v>1815</v>
      </c>
      <c r="D1740" s="78" t="s">
        <v>25</v>
      </c>
      <c r="E1740" s="77" t="s">
        <v>116</v>
      </c>
      <c r="F1740" s="79">
        <v>13360000</v>
      </c>
    </row>
    <row r="1741" spans="1:6" x14ac:dyDescent="0.25">
      <c r="A1741" s="74" t="s">
        <v>1835</v>
      </c>
      <c r="B1741" s="77" t="s">
        <v>1606</v>
      </c>
      <c r="C1741" s="78" t="s">
        <v>1815</v>
      </c>
      <c r="D1741" s="78" t="s">
        <v>26</v>
      </c>
      <c r="E1741" s="77" t="s">
        <v>116</v>
      </c>
      <c r="F1741" s="79">
        <v>19990000</v>
      </c>
    </row>
    <row r="1742" spans="1:6" x14ac:dyDescent="0.25">
      <c r="A1742" s="74" t="s">
        <v>1836</v>
      </c>
      <c r="B1742" s="77" t="s">
        <v>1606</v>
      </c>
      <c r="C1742" s="78" t="s">
        <v>1815</v>
      </c>
      <c r="D1742" s="78" t="s">
        <v>577</v>
      </c>
      <c r="E1742" s="77" t="s">
        <v>122</v>
      </c>
      <c r="F1742" s="79">
        <v>10570000</v>
      </c>
    </row>
    <row r="1743" spans="1:6" x14ac:dyDescent="0.25">
      <c r="A1743" s="74" t="s">
        <v>927</v>
      </c>
      <c r="B1743" s="77" t="s">
        <v>1606</v>
      </c>
      <c r="C1743" s="78" t="s">
        <v>1815</v>
      </c>
      <c r="D1743" s="78" t="s">
        <v>13</v>
      </c>
      <c r="E1743" s="77" t="s">
        <v>122</v>
      </c>
      <c r="F1743" s="79">
        <v>32980000</v>
      </c>
    </row>
    <row r="1744" spans="1:6" x14ac:dyDescent="0.25">
      <c r="A1744" s="74" t="s">
        <v>3387</v>
      </c>
      <c r="B1744" s="77" t="s">
        <v>1606</v>
      </c>
      <c r="C1744" s="78" t="s">
        <v>1815</v>
      </c>
      <c r="D1744" s="78" t="s">
        <v>324</v>
      </c>
      <c r="E1744" s="77" t="s">
        <v>122</v>
      </c>
      <c r="F1744" s="79">
        <v>15270000</v>
      </c>
    </row>
    <row r="1745" spans="1:6" x14ac:dyDescent="0.25">
      <c r="A1745" s="74" t="s">
        <v>1838</v>
      </c>
      <c r="B1745" s="77" t="s">
        <v>1606</v>
      </c>
      <c r="C1745" s="78" t="s">
        <v>1815</v>
      </c>
      <c r="D1745" s="78" t="s">
        <v>26</v>
      </c>
      <c r="E1745" s="77" t="s">
        <v>122</v>
      </c>
      <c r="F1745" s="79">
        <v>27310000</v>
      </c>
    </row>
    <row r="1746" spans="1:6" x14ac:dyDescent="0.25">
      <c r="A1746" s="74" t="s">
        <v>1839</v>
      </c>
      <c r="B1746" s="77" t="s">
        <v>1606</v>
      </c>
      <c r="C1746" s="78" t="s">
        <v>1815</v>
      </c>
      <c r="D1746" s="78" t="s">
        <v>26</v>
      </c>
      <c r="E1746" s="77" t="s">
        <v>122</v>
      </c>
      <c r="F1746" s="79">
        <v>15140000</v>
      </c>
    </row>
    <row r="1747" spans="1:6" x14ac:dyDescent="0.25">
      <c r="A1747" s="74" t="s">
        <v>1841</v>
      </c>
      <c r="B1747" s="77" t="s">
        <v>1606</v>
      </c>
      <c r="C1747" s="78" t="s">
        <v>1815</v>
      </c>
      <c r="D1747" s="78" t="s">
        <v>1842</v>
      </c>
      <c r="E1747" s="77" t="s">
        <v>122</v>
      </c>
      <c r="F1747" s="79">
        <v>22800000</v>
      </c>
    </row>
    <row r="1748" spans="1:6" x14ac:dyDescent="0.25">
      <c r="A1748" s="74" t="s">
        <v>1844</v>
      </c>
      <c r="B1748" s="77" t="s">
        <v>1606</v>
      </c>
      <c r="C1748" s="78" t="s">
        <v>1815</v>
      </c>
      <c r="D1748" s="78" t="s">
        <v>230</v>
      </c>
      <c r="E1748" s="77" t="s">
        <v>131</v>
      </c>
      <c r="F1748" s="79">
        <v>36380000</v>
      </c>
    </row>
    <row r="1749" spans="1:6" x14ac:dyDescent="0.25">
      <c r="A1749" s="74" t="s">
        <v>1847</v>
      </c>
      <c r="B1749" s="77" t="s">
        <v>1606</v>
      </c>
      <c r="C1749" s="78" t="s">
        <v>1848</v>
      </c>
      <c r="D1749" s="78" t="s">
        <v>10</v>
      </c>
      <c r="E1749" s="77" t="s">
        <v>96</v>
      </c>
      <c r="F1749" s="79">
        <v>8970000</v>
      </c>
    </row>
    <row r="1750" spans="1:6" x14ac:dyDescent="0.25">
      <c r="A1750" s="74" t="s">
        <v>1849</v>
      </c>
      <c r="B1750" s="77" t="s">
        <v>1606</v>
      </c>
      <c r="C1750" s="78" t="s">
        <v>1848</v>
      </c>
      <c r="D1750" s="78" t="s">
        <v>10</v>
      </c>
      <c r="E1750" s="77" t="s">
        <v>96</v>
      </c>
      <c r="F1750" s="79">
        <v>26160000</v>
      </c>
    </row>
    <row r="1751" spans="1:6" x14ac:dyDescent="0.25">
      <c r="A1751" s="74" t="s">
        <v>1850</v>
      </c>
      <c r="B1751" s="77" t="s">
        <v>1606</v>
      </c>
      <c r="C1751" s="78" t="s">
        <v>1848</v>
      </c>
      <c r="D1751" s="78" t="s">
        <v>10</v>
      </c>
      <c r="E1751" s="77" t="s">
        <v>96</v>
      </c>
      <c r="F1751" s="79">
        <v>11010000</v>
      </c>
    </row>
    <row r="1752" spans="1:6" x14ac:dyDescent="0.25">
      <c r="A1752" s="74" t="s">
        <v>3388</v>
      </c>
      <c r="B1752" s="77" t="s">
        <v>1606</v>
      </c>
      <c r="C1752" s="78" t="s">
        <v>1848</v>
      </c>
      <c r="D1752" s="78" t="s">
        <v>10</v>
      </c>
      <c r="E1752" s="77" t="s">
        <v>96</v>
      </c>
      <c r="F1752" s="79">
        <v>26850000</v>
      </c>
    </row>
    <row r="1753" spans="1:6" x14ac:dyDescent="0.25">
      <c r="A1753" s="74" t="s">
        <v>1851</v>
      </c>
      <c r="B1753" s="77" t="s">
        <v>1606</v>
      </c>
      <c r="C1753" s="78" t="s">
        <v>1848</v>
      </c>
      <c r="D1753" s="78" t="s">
        <v>13</v>
      </c>
      <c r="E1753" s="77" t="s">
        <v>96</v>
      </c>
      <c r="F1753" s="79">
        <v>9570000</v>
      </c>
    </row>
    <row r="1754" spans="1:6" x14ac:dyDescent="0.25">
      <c r="A1754" s="74" t="s">
        <v>3389</v>
      </c>
      <c r="B1754" s="77" t="s">
        <v>1606</v>
      </c>
      <c r="C1754" s="78" t="s">
        <v>1848</v>
      </c>
      <c r="D1754" s="78" t="s">
        <v>99</v>
      </c>
      <c r="E1754" s="77" t="s">
        <v>96</v>
      </c>
      <c r="F1754" s="79">
        <v>35320000</v>
      </c>
    </row>
    <row r="1755" spans="1:6" x14ac:dyDescent="0.25">
      <c r="A1755" s="74" t="s">
        <v>1852</v>
      </c>
      <c r="B1755" s="77" t="s">
        <v>1606</v>
      </c>
      <c r="C1755" s="78" t="s">
        <v>1848</v>
      </c>
      <c r="D1755" s="78" t="s">
        <v>133</v>
      </c>
      <c r="E1755" s="77" t="s">
        <v>96</v>
      </c>
      <c r="F1755" s="79">
        <v>10680000</v>
      </c>
    </row>
    <row r="1756" spans="1:6" x14ac:dyDescent="0.25">
      <c r="A1756" s="74" t="s">
        <v>1853</v>
      </c>
      <c r="B1756" s="77" t="s">
        <v>1606</v>
      </c>
      <c r="C1756" s="78" t="s">
        <v>1848</v>
      </c>
      <c r="D1756" s="78" t="s">
        <v>133</v>
      </c>
      <c r="E1756" s="77" t="s">
        <v>96</v>
      </c>
      <c r="F1756" s="79">
        <v>9900000</v>
      </c>
    </row>
    <row r="1757" spans="1:6" x14ac:dyDescent="0.25">
      <c r="A1757" s="74" t="s">
        <v>1854</v>
      </c>
      <c r="B1757" s="77" t="s">
        <v>1606</v>
      </c>
      <c r="C1757" s="78" t="s">
        <v>1848</v>
      </c>
      <c r="D1757" s="78" t="s">
        <v>20</v>
      </c>
      <c r="E1757" s="77" t="s">
        <v>96</v>
      </c>
      <c r="F1757" s="79">
        <v>7950000</v>
      </c>
    </row>
    <row r="1758" spans="1:6" x14ac:dyDescent="0.25">
      <c r="A1758" s="74" t="s">
        <v>1908</v>
      </c>
      <c r="B1758" s="77" t="s">
        <v>1606</v>
      </c>
      <c r="C1758" s="78" t="s">
        <v>1848</v>
      </c>
      <c r="D1758" s="78" t="s">
        <v>26</v>
      </c>
      <c r="E1758" s="77" t="s">
        <v>96</v>
      </c>
      <c r="F1758" s="79">
        <v>32790000</v>
      </c>
    </row>
    <row r="1759" spans="1:6" x14ac:dyDescent="0.25">
      <c r="A1759" s="74" t="s">
        <v>3390</v>
      </c>
      <c r="B1759" s="77" t="s">
        <v>1606</v>
      </c>
      <c r="C1759" s="78" t="s">
        <v>1848</v>
      </c>
      <c r="D1759" s="78" t="s">
        <v>10</v>
      </c>
      <c r="E1759" s="77" t="s">
        <v>109</v>
      </c>
      <c r="F1759" s="79">
        <v>21000000</v>
      </c>
    </row>
    <row r="1760" spans="1:6" x14ac:dyDescent="0.25">
      <c r="A1760" s="74" t="s">
        <v>1860</v>
      </c>
      <c r="B1760" s="77" t="s">
        <v>1606</v>
      </c>
      <c r="C1760" s="78" t="s">
        <v>1848</v>
      </c>
      <c r="D1760" s="78" t="s">
        <v>99</v>
      </c>
      <c r="E1760" s="77" t="s">
        <v>109</v>
      </c>
      <c r="F1760" s="79">
        <v>27530000</v>
      </c>
    </row>
    <row r="1761" spans="1:6" x14ac:dyDescent="0.25">
      <c r="A1761" s="74" t="s">
        <v>1674</v>
      </c>
      <c r="B1761" s="77" t="s">
        <v>1606</v>
      </c>
      <c r="C1761" s="78" t="s">
        <v>1848</v>
      </c>
      <c r="D1761" s="78" t="s">
        <v>21</v>
      </c>
      <c r="E1761" s="77" t="s">
        <v>109</v>
      </c>
      <c r="F1761" s="79">
        <v>21520000</v>
      </c>
    </row>
    <row r="1762" spans="1:6" x14ac:dyDescent="0.25">
      <c r="A1762" s="74" t="s">
        <v>1858</v>
      </c>
      <c r="B1762" s="77" t="s">
        <v>1606</v>
      </c>
      <c r="C1762" s="78" t="s">
        <v>1848</v>
      </c>
      <c r="D1762" s="78" t="s">
        <v>26</v>
      </c>
      <c r="E1762" s="77" t="s">
        <v>109</v>
      </c>
      <c r="F1762" s="79">
        <v>28990000</v>
      </c>
    </row>
    <row r="1763" spans="1:6" x14ac:dyDescent="0.25">
      <c r="A1763" s="74" t="s">
        <v>1859</v>
      </c>
      <c r="B1763" s="77" t="s">
        <v>1606</v>
      </c>
      <c r="C1763" s="78" t="s">
        <v>1848</v>
      </c>
      <c r="D1763" s="78" t="s">
        <v>26</v>
      </c>
      <c r="E1763" s="77" t="s">
        <v>109</v>
      </c>
      <c r="F1763" s="79">
        <v>25910000</v>
      </c>
    </row>
    <row r="1764" spans="1:6" x14ac:dyDescent="0.25">
      <c r="A1764" s="74" t="s">
        <v>1857</v>
      </c>
      <c r="B1764" s="77" t="s">
        <v>1606</v>
      </c>
      <c r="C1764" s="78" t="s">
        <v>1848</v>
      </c>
      <c r="D1764" s="78" t="s">
        <v>85</v>
      </c>
      <c r="E1764" s="77" t="s">
        <v>153</v>
      </c>
      <c r="F1764" s="79">
        <v>22310000</v>
      </c>
    </row>
    <row r="1765" spans="1:6" x14ac:dyDescent="0.25">
      <c r="A1765" s="74" t="s">
        <v>2862</v>
      </c>
      <c r="B1765" s="77" t="s">
        <v>1606</v>
      </c>
      <c r="C1765" s="78" t="s">
        <v>1848</v>
      </c>
      <c r="D1765" s="78" t="s">
        <v>21</v>
      </c>
      <c r="E1765" s="77" t="s">
        <v>153</v>
      </c>
      <c r="F1765" s="79">
        <v>28500000</v>
      </c>
    </row>
    <row r="1766" spans="1:6" x14ac:dyDescent="0.25">
      <c r="A1766" s="74" t="s">
        <v>3391</v>
      </c>
      <c r="B1766" s="77" t="s">
        <v>1606</v>
      </c>
      <c r="C1766" s="78" t="s">
        <v>1848</v>
      </c>
      <c r="D1766" s="78" t="s">
        <v>26</v>
      </c>
      <c r="E1766" s="77" t="s">
        <v>153</v>
      </c>
      <c r="F1766" s="79">
        <v>35130000</v>
      </c>
    </row>
    <row r="1767" spans="1:6" x14ac:dyDescent="0.25">
      <c r="A1767" s="74" t="s">
        <v>1862</v>
      </c>
      <c r="B1767" s="77" t="s">
        <v>1606</v>
      </c>
      <c r="C1767" s="78" t="s">
        <v>1848</v>
      </c>
      <c r="D1767" s="78" t="s">
        <v>99</v>
      </c>
      <c r="E1767" s="77" t="s">
        <v>116</v>
      </c>
      <c r="F1767" s="79">
        <v>19520000</v>
      </c>
    </row>
    <row r="1768" spans="1:6" x14ac:dyDescent="0.25">
      <c r="A1768" s="74" t="s">
        <v>3392</v>
      </c>
      <c r="B1768" s="77" t="s">
        <v>1606</v>
      </c>
      <c r="C1768" s="78" t="s">
        <v>1848</v>
      </c>
      <c r="D1768" s="78" t="s">
        <v>133</v>
      </c>
      <c r="E1768" s="77" t="s">
        <v>116</v>
      </c>
      <c r="F1768" s="79">
        <v>4510000</v>
      </c>
    </row>
    <row r="1769" spans="1:6" x14ac:dyDescent="0.25">
      <c r="A1769" s="74" t="s">
        <v>3393</v>
      </c>
      <c r="B1769" s="77" t="s">
        <v>1606</v>
      </c>
      <c r="C1769" s="78" t="s">
        <v>1848</v>
      </c>
      <c r="D1769" s="78" t="s">
        <v>26</v>
      </c>
      <c r="E1769" s="77" t="s">
        <v>116</v>
      </c>
      <c r="F1769" s="79">
        <v>550000</v>
      </c>
    </row>
    <row r="1770" spans="1:6" x14ac:dyDescent="0.25">
      <c r="A1770" s="74" t="s">
        <v>3394</v>
      </c>
      <c r="B1770" s="77" t="s">
        <v>1606</v>
      </c>
      <c r="C1770" s="78" t="s">
        <v>1848</v>
      </c>
      <c r="D1770" s="78" t="s">
        <v>26</v>
      </c>
      <c r="E1770" s="77" t="s">
        <v>116</v>
      </c>
      <c r="F1770" s="79">
        <v>18040000</v>
      </c>
    </row>
    <row r="1771" spans="1:6" x14ac:dyDescent="0.25">
      <c r="A1771" s="74" t="s">
        <v>3395</v>
      </c>
      <c r="B1771" s="77" t="s">
        <v>1606</v>
      </c>
      <c r="C1771" s="78" t="s">
        <v>1848</v>
      </c>
      <c r="D1771" s="78" t="s">
        <v>367</v>
      </c>
      <c r="E1771" s="77" t="s">
        <v>122</v>
      </c>
      <c r="F1771" s="79">
        <v>26870000</v>
      </c>
    </row>
    <row r="1772" spans="1:6" x14ac:dyDescent="0.25">
      <c r="A1772" s="74" t="s">
        <v>726</v>
      </c>
      <c r="B1772" s="77" t="s">
        <v>1606</v>
      </c>
      <c r="C1772" s="78" t="s">
        <v>1848</v>
      </c>
      <c r="D1772" s="78" t="s">
        <v>13</v>
      </c>
      <c r="E1772" s="77" t="s">
        <v>122</v>
      </c>
      <c r="F1772" s="79">
        <v>10240000</v>
      </c>
    </row>
    <row r="1773" spans="1:6" x14ac:dyDescent="0.25">
      <c r="A1773" s="74" t="s">
        <v>3396</v>
      </c>
      <c r="B1773" s="77" t="s">
        <v>1606</v>
      </c>
      <c r="C1773" s="78" t="s">
        <v>1848</v>
      </c>
      <c r="D1773" s="78" t="s">
        <v>15</v>
      </c>
      <c r="E1773" s="77" t="s">
        <v>122</v>
      </c>
      <c r="F1773" s="79">
        <v>33530000</v>
      </c>
    </row>
    <row r="1774" spans="1:6" x14ac:dyDescent="0.25">
      <c r="A1774" s="74" t="s">
        <v>1864</v>
      </c>
      <c r="B1774" s="77" t="s">
        <v>1606</v>
      </c>
      <c r="C1774" s="78" t="s">
        <v>1848</v>
      </c>
      <c r="D1774" s="78" t="s">
        <v>99</v>
      </c>
      <c r="E1774" s="77" t="s">
        <v>122</v>
      </c>
      <c r="F1774" s="79">
        <v>31360000</v>
      </c>
    </row>
    <row r="1775" spans="1:6" x14ac:dyDescent="0.25">
      <c r="A1775" s="74" t="s">
        <v>1865</v>
      </c>
      <c r="B1775" s="77" t="s">
        <v>1606</v>
      </c>
      <c r="C1775" s="78" t="s">
        <v>1848</v>
      </c>
      <c r="D1775" s="78" t="s">
        <v>133</v>
      </c>
      <c r="E1775" s="77" t="s">
        <v>122</v>
      </c>
      <c r="F1775" s="79">
        <v>23140000</v>
      </c>
    </row>
    <row r="1776" spans="1:6" x14ac:dyDescent="0.25">
      <c r="A1776" s="74" t="s">
        <v>3397</v>
      </c>
      <c r="B1776" s="77" t="s">
        <v>1606</v>
      </c>
      <c r="C1776" s="78" t="s">
        <v>1848</v>
      </c>
      <c r="D1776" s="78" t="s">
        <v>133</v>
      </c>
      <c r="E1776" s="77" t="s">
        <v>122</v>
      </c>
      <c r="F1776" s="79">
        <v>2110000</v>
      </c>
    </row>
    <row r="1777" spans="1:6" x14ac:dyDescent="0.25">
      <c r="A1777" s="74" t="s">
        <v>1866</v>
      </c>
      <c r="B1777" s="77" t="s">
        <v>1606</v>
      </c>
      <c r="C1777" s="78" t="s">
        <v>1848</v>
      </c>
      <c r="D1777" s="78" t="s">
        <v>196</v>
      </c>
      <c r="E1777" s="77" t="s">
        <v>122</v>
      </c>
      <c r="F1777" s="79">
        <v>8380000</v>
      </c>
    </row>
    <row r="1778" spans="1:6" x14ac:dyDescent="0.25">
      <c r="A1778" s="74" t="s">
        <v>3398</v>
      </c>
      <c r="B1778" s="77" t="s">
        <v>1606</v>
      </c>
      <c r="C1778" s="78" t="s">
        <v>1848</v>
      </c>
      <c r="D1778" s="78" t="s">
        <v>230</v>
      </c>
      <c r="E1778" s="77" t="s">
        <v>122</v>
      </c>
      <c r="F1778" s="79">
        <v>10580000</v>
      </c>
    </row>
    <row r="1779" spans="1:6" x14ac:dyDescent="0.25">
      <c r="A1779" s="74" t="s">
        <v>1867</v>
      </c>
      <c r="B1779" s="77" t="s">
        <v>1606</v>
      </c>
      <c r="C1779" s="78" t="s">
        <v>1848</v>
      </c>
      <c r="D1779" s="78" t="s">
        <v>26</v>
      </c>
      <c r="E1779" s="77" t="s">
        <v>122</v>
      </c>
      <c r="F1779" s="79">
        <v>34740000</v>
      </c>
    </row>
    <row r="1780" spans="1:6" x14ac:dyDescent="0.25">
      <c r="A1780" s="74" t="s">
        <v>1869</v>
      </c>
      <c r="B1780" s="77" t="s">
        <v>1606</v>
      </c>
      <c r="C1780" s="78" t="s">
        <v>1848</v>
      </c>
      <c r="D1780" s="78" t="s">
        <v>28</v>
      </c>
      <c r="E1780" s="77" t="s">
        <v>122</v>
      </c>
      <c r="F1780" s="79">
        <v>8140000</v>
      </c>
    </row>
    <row r="1781" spans="1:6" x14ac:dyDescent="0.25">
      <c r="A1781" s="74" t="s">
        <v>2866</v>
      </c>
      <c r="B1781" s="77" t="s">
        <v>1606</v>
      </c>
      <c r="C1781" s="78" t="s">
        <v>1848</v>
      </c>
      <c r="D1781" s="78" t="s">
        <v>99</v>
      </c>
      <c r="E1781" s="77" t="s">
        <v>131</v>
      </c>
      <c r="F1781" s="79">
        <v>31620000</v>
      </c>
    </row>
    <row r="1782" spans="1:6" x14ac:dyDescent="0.25">
      <c r="A1782" s="74" t="s">
        <v>557</v>
      </c>
      <c r="B1782" s="77" t="s">
        <v>1606</v>
      </c>
      <c r="C1782" s="78" t="s">
        <v>1871</v>
      </c>
      <c r="D1782" s="78" t="s">
        <v>372</v>
      </c>
      <c r="E1782" s="77" t="s">
        <v>96</v>
      </c>
      <c r="F1782" s="79">
        <v>12370000</v>
      </c>
    </row>
    <row r="1783" spans="1:6" x14ac:dyDescent="0.25">
      <c r="A1783" s="74" t="s">
        <v>1872</v>
      </c>
      <c r="B1783" s="77" t="s">
        <v>1606</v>
      </c>
      <c r="C1783" s="78" t="s">
        <v>1871</v>
      </c>
      <c r="D1783" s="78" t="s">
        <v>22</v>
      </c>
      <c r="E1783" s="77" t="s">
        <v>96</v>
      </c>
      <c r="F1783" s="79">
        <v>10270000</v>
      </c>
    </row>
    <row r="1784" spans="1:6" x14ac:dyDescent="0.25">
      <c r="A1784" s="74" t="s">
        <v>1873</v>
      </c>
      <c r="B1784" s="77" t="s">
        <v>1606</v>
      </c>
      <c r="C1784" s="78" t="s">
        <v>1871</v>
      </c>
      <c r="D1784" s="78" t="s">
        <v>1732</v>
      </c>
      <c r="E1784" s="77" t="s">
        <v>96</v>
      </c>
      <c r="F1784" s="79">
        <v>24230000</v>
      </c>
    </row>
    <row r="1785" spans="1:6" x14ac:dyDescent="0.25">
      <c r="A1785" s="74" t="s">
        <v>1874</v>
      </c>
      <c r="B1785" s="77" t="s">
        <v>1606</v>
      </c>
      <c r="C1785" s="78" t="s">
        <v>1871</v>
      </c>
      <c r="D1785" s="78" t="s">
        <v>26</v>
      </c>
      <c r="E1785" s="77" t="s">
        <v>96</v>
      </c>
      <c r="F1785" s="79">
        <v>14190000</v>
      </c>
    </row>
    <row r="1786" spans="1:6" x14ac:dyDescent="0.25">
      <c r="A1786" s="74" t="s">
        <v>1875</v>
      </c>
      <c r="B1786" s="77" t="s">
        <v>1606</v>
      </c>
      <c r="C1786" s="78" t="s">
        <v>1871</v>
      </c>
      <c r="D1786" s="78" t="s">
        <v>26</v>
      </c>
      <c r="E1786" s="77" t="s">
        <v>96</v>
      </c>
      <c r="F1786" s="79">
        <v>7920000</v>
      </c>
    </row>
    <row r="1787" spans="1:6" x14ac:dyDescent="0.25">
      <c r="A1787" s="74" t="s">
        <v>1612</v>
      </c>
      <c r="B1787" s="77" t="s">
        <v>1606</v>
      </c>
      <c r="C1787" s="78" t="s">
        <v>1871</v>
      </c>
      <c r="D1787" s="78" t="s">
        <v>26</v>
      </c>
      <c r="E1787" s="77" t="s">
        <v>96</v>
      </c>
      <c r="F1787" s="79">
        <v>18920000</v>
      </c>
    </row>
    <row r="1788" spans="1:6" x14ac:dyDescent="0.25">
      <c r="A1788" s="74" t="s">
        <v>1877</v>
      </c>
      <c r="B1788" s="77" t="s">
        <v>1606</v>
      </c>
      <c r="C1788" s="78" t="s">
        <v>1871</v>
      </c>
      <c r="D1788" s="78" t="s">
        <v>26</v>
      </c>
      <c r="E1788" s="77" t="s">
        <v>96</v>
      </c>
      <c r="F1788" s="79">
        <v>8680000</v>
      </c>
    </row>
    <row r="1789" spans="1:6" x14ac:dyDescent="0.25">
      <c r="A1789" s="74" t="s">
        <v>1896</v>
      </c>
      <c r="B1789" s="77" t="s">
        <v>1606</v>
      </c>
      <c r="C1789" s="78" t="s">
        <v>1871</v>
      </c>
      <c r="D1789" s="78" t="s">
        <v>13</v>
      </c>
      <c r="E1789" s="77" t="s">
        <v>213</v>
      </c>
      <c r="F1789" s="79">
        <v>24420000</v>
      </c>
    </row>
    <row r="1790" spans="1:6" x14ac:dyDescent="0.25">
      <c r="A1790" s="74" t="s">
        <v>1004</v>
      </c>
      <c r="B1790" s="77" t="s">
        <v>1606</v>
      </c>
      <c r="C1790" s="78" t="s">
        <v>1871</v>
      </c>
      <c r="D1790" s="78" t="s">
        <v>367</v>
      </c>
      <c r="E1790" s="77" t="s">
        <v>109</v>
      </c>
      <c r="F1790" s="79">
        <v>32270000</v>
      </c>
    </row>
    <row r="1791" spans="1:6" x14ac:dyDescent="0.25">
      <c r="A1791" s="74" t="s">
        <v>1879</v>
      </c>
      <c r="B1791" s="77" t="s">
        <v>1606</v>
      </c>
      <c r="C1791" s="78" t="s">
        <v>1871</v>
      </c>
      <c r="D1791" s="78" t="s">
        <v>26</v>
      </c>
      <c r="E1791" s="77" t="s">
        <v>109</v>
      </c>
      <c r="F1791" s="79">
        <v>26890000</v>
      </c>
    </row>
    <row r="1792" spans="1:6" x14ac:dyDescent="0.25">
      <c r="A1792" s="74" t="s">
        <v>1882</v>
      </c>
      <c r="B1792" s="77" t="s">
        <v>1606</v>
      </c>
      <c r="C1792" s="78" t="s">
        <v>1871</v>
      </c>
      <c r="D1792" s="78" t="s">
        <v>26</v>
      </c>
      <c r="E1792" s="77" t="s">
        <v>109</v>
      </c>
      <c r="F1792" s="79">
        <v>28030000</v>
      </c>
    </row>
    <row r="1793" spans="1:6" x14ac:dyDescent="0.25">
      <c r="A1793" s="74" t="s">
        <v>1880</v>
      </c>
      <c r="B1793" s="77" t="s">
        <v>1606</v>
      </c>
      <c r="C1793" s="78" t="s">
        <v>1871</v>
      </c>
      <c r="D1793" s="78" t="s">
        <v>26</v>
      </c>
      <c r="E1793" s="77" t="s">
        <v>109</v>
      </c>
      <c r="F1793" s="79">
        <v>28830000</v>
      </c>
    </row>
    <row r="1794" spans="1:6" x14ac:dyDescent="0.25">
      <c r="A1794" s="74" t="s">
        <v>1881</v>
      </c>
      <c r="B1794" s="77" t="s">
        <v>1606</v>
      </c>
      <c r="C1794" s="78" t="s">
        <v>1871</v>
      </c>
      <c r="D1794" s="78" t="s">
        <v>26</v>
      </c>
      <c r="E1794" s="77" t="s">
        <v>109</v>
      </c>
      <c r="F1794" s="79">
        <v>29520000</v>
      </c>
    </row>
    <row r="1795" spans="1:6" x14ac:dyDescent="0.25">
      <c r="A1795" s="74" t="s">
        <v>2006</v>
      </c>
      <c r="B1795" s="77" t="s">
        <v>1606</v>
      </c>
      <c r="C1795" s="78" t="s">
        <v>1871</v>
      </c>
      <c r="D1795" s="78" t="s">
        <v>26</v>
      </c>
      <c r="E1795" s="77" t="s">
        <v>109</v>
      </c>
      <c r="F1795" s="79">
        <v>32510000</v>
      </c>
    </row>
    <row r="1796" spans="1:6" x14ac:dyDescent="0.25">
      <c r="A1796" s="74" t="s">
        <v>1921</v>
      </c>
      <c r="B1796" s="77" t="s">
        <v>1606</v>
      </c>
      <c r="C1796" s="78" t="s">
        <v>1871</v>
      </c>
      <c r="D1796" s="78" t="s">
        <v>19</v>
      </c>
      <c r="E1796" s="77" t="s">
        <v>116</v>
      </c>
      <c r="F1796" s="79">
        <v>25690000</v>
      </c>
    </row>
    <row r="1797" spans="1:6" x14ac:dyDescent="0.25">
      <c r="A1797" s="74" t="s">
        <v>1883</v>
      </c>
      <c r="B1797" s="77" t="s">
        <v>1606</v>
      </c>
      <c r="C1797" s="78" t="s">
        <v>1871</v>
      </c>
      <c r="D1797" s="78" t="s">
        <v>26</v>
      </c>
      <c r="E1797" s="77" t="s">
        <v>116</v>
      </c>
      <c r="F1797" s="79">
        <v>11870000</v>
      </c>
    </row>
    <row r="1798" spans="1:6" x14ac:dyDescent="0.25">
      <c r="A1798" s="74" t="s">
        <v>1886</v>
      </c>
      <c r="B1798" s="77" t="s">
        <v>1606</v>
      </c>
      <c r="C1798" s="78" t="s">
        <v>1871</v>
      </c>
      <c r="D1798" s="78" t="s">
        <v>16</v>
      </c>
      <c r="E1798" s="77" t="s">
        <v>122</v>
      </c>
      <c r="F1798" s="79">
        <v>29900000</v>
      </c>
    </row>
    <row r="1799" spans="1:6" x14ac:dyDescent="0.25">
      <c r="A1799" s="74" t="s">
        <v>1011</v>
      </c>
      <c r="B1799" s="77" t="s">
        <v>1606</v>
      </c>
      <c r="C1799" s="78" t="s">
        <v>1871</v>
      </c>
      <c r="D1799" s="78" t="s">
        <v>18</v>
      </c>
      <c r="E1799" s="77" t="s">
        <v>122</v>
      </c>
      <c r="F1799" s="79">
        <v>18250000</v>
      </c>
    </row>
    <row r="1800" spans="1:6" x14ac:dyDescent="0.25">
      <c r="A1800" s="74" t="s">
        <v>1889</v>
      </c>
      <c r="B1800" s="77" t="s">
        <v>1606</v>
      </c>
      <c r="C1800" s="78" t="s">
        <v>1871</v>
      </c>
      <c r="D1800" s="78" t="s">
        <v>196</v>
      </c>
      <c r="E1800" s="77" t="s">
        <v>122</v>
      </c>
      <c r="F1800" s="79">
        <v>17600000</v>
      </c>
    </row>
    <row r="1801" spans="1:6" x14ac:dyDescent="0.25">
      <c r="A1801" s="74" t="s">
        <v>1894</v>
      </c>
      <c r="B1801" s="77" t="s">
        <v>1606</v>
      </c>
      <c r="C1801" s="78" t="s">
        <v>1871</v>
      </c>
      <c r="D1801" s="78" t="s">
        <v>196</v>
      </c>
      <c r="E1801" s="77" t="s">
        <v>122</v>
      </c>
      <c r="F1801" s="79">
        <v>14870000</v>
      </c>
    </row>
    <row r="1802" spans="1:6" x14ac:dyDescent="0.25">
      <c r="A1802" s="74" t="s">
        <v>2120</v>
      </c>
      <c r="B1802" s="77" t="s">
        <v>1606</v>
      </c>
      <c r="C1802" s="78" t="s">
        <v>1871</v>
      </c>
      <c r="D1802" s="78" t="s">
        <v>26</v>
      </c>
      <c r="E1802" s="77" t="s">
        <v>122</v>
      </c>
      <c r="F1802" s="79">
        <v>26620000</v>
      </c>
    </row>
    <row r="1803" spans="1:6" x14ac:dyDescent="0.25">
      <c r="A1803" s="74" t="s">
        <v>1895</v>
      </c>
      <c r="B1803" s="77" t="s">
        <v>1606</v>
      </c>
      <c r="C1803" s="78" t="s">
        <v>1871</v>
      </c>
      <c r="D1803" s="78" t="s">
        <v>26</v>
      </c>
      <c r="E1803" s="77" t="s">
        <v>122</v>
      </c>
      <c r="F1803" s="79">
        <v>27880000</v>
      </c>
    </row>
    <row r="1804" spans="1:6" x14ac:dyDescent="0.25">
      <c r="A1804" s="74" t="s">
        <v>3399</v>
      </c>
      <c r="B1804" s="77" t="s">
        <v>1606</v>
      </c>
      <c r="C1804" s="78" t="s">
        <v>1871</v>
      </c>
      <c r="D1804" s="78" t="s">
        <v>26</v>
      </c>
      <c r="E1804" s="77" t="s">
        <v>122</v>
      </c>
      <c r="F1804" s="79">
        <v>14680000</v>
      </c>
    </row>
    <row r="1805" spans="1:6" x14ac:dyDescent="0.25">
      <c r="A1805" s="74" t="s">
        <v>1952</v>
      </c>
      <c r="B1805" s="77" t="s">
        <v>1606</v>
      </c>
      <c r="C1805" s="78" t="s">
        <v>1871</v>
      </c>
      <c r="D1805" s="78" t="s">
        <v>26</v>
      </c>
      <c r="E1805" s="77" t="s">
        <v>122</v>
      </c>
      <c r="F1805" s="79">
        <v>31700000</v>
      </c>
    </row>
    <row r="1806" spans="1:6" x14ac:dyDescent="0.25">
      <c r="A1806" s="74" t="s">
        <v>1893</v>
      </c>
      <c r="B1806" s="77" t="s">
        <v>1606</v>
      </c>
      <c r="C1806" s="78" t="s">
        <v>1871</v>
      </c>
      <c r="D1806" s="78" t="s">
        <v>29</v>
      </c>
      <c r="E1806" s="77" t="s">
        <v>122</v>
      </c>
      <c r="F1806" s="79">
        <v>32600000</v>
      </c>
    </row>
    <row r="1807" spans="1:6" x14ac:dyDescent="0.25">
      <c r="A1807" s="74" t="s">
        <v>1898</v>
      </c>
      <c r="B1807" s="77" t="s">
        <v>1606</v>
      </c>
      <c r="C1807" s="78" t="s">
        <v>1871</v>
      </c>
      <c r="D1807" s="78" t="s">
        <v>324</v>
      </c>
      <c r="E1807" s="77" t="s">
        <v>131</v>
      </c>
      <c r="F1807" s="79">
        <v>34760000</v>
      </c>
    </row>
    <row r="1808" spans="1:6" x14ac:dyDescent="0.25">
      <c r="A1808" s="74" t="s">
        <v>3400</v>
      </c>
      <c r="B1808" s="77" t="s">
        <v>1606</v>
      </c>
      <c r="C1808" s="78" t="s">
        <v>1871</v>
      </c>
      <c r="D1808" s="78" t="s">
        <v>20</v>
      </c>
      <c r="E1808" s="77" t="s">
        <v>131</v>
      </c>
      <c r="F1808" s="79">
        <v>22390000</v>
      </c>
    </row>
    <row r="1809" spans="1:6" x14ac:dyDescent="0.25">
      <c r="A1809" s="74" t="s">
        <v>1931</v>
      </c>
      <c r="B1809" s="77" t="s">
        <v>1606</v>
      </c>
      <c r="C1809" s="78" t="s">
        <v>1932</v>
      </c>
      <c r="D1809" s="78" t="s">
        <v>15</v>
      </c>
      <c r="E1809" s="77" t="s">
        <v>96</v>
      </c>
      <c r="F1809" s="79">
        <v>13330000</v>
      </c>
    </row>
    <row r="1810" spans="1:6" x14ac:dyDescent="0.25">
      <c r="A1810" s="74" t="s">
        <v>1933</v>
      </c>
      <c r="B1810" s="77" t="s">
        <v>1606</v>
      </c>
      <c r="C1810" s="78" t="s">
        <v>1932</v>
      </c>
      <c r="D1810" s="78" t="s">
        <v>133</v>
      </c>
      <c r="E1810" s="77" t="s">
        <v>96</v>
      </c>
      <c r="F1810" s="79">
        <v>15170000</v>
      </c>
    </row>
    <row r="1811" spans="1:6" x14ac:dyDescent="0.25">
      <c r="A1811" s="74" t="s">
        <v>1943</v>
      </c>
      <c r="B1811" s="77" t="s">
        <v>1606</v>
      </c>
      <c r="C1811" s="78" t="s">
        <v>1932</v>
      </c>
      <c r="D1811" s="78" t="s">
        <v>22</v>
      </c>
      <c r="E1811" s="77" t="s">
        <v>96</v>
      </c>
      <c r="F1811" s="79">
        <v>16200000</v>
      </c>
    </row>
    <row r="1812" spans="1:6" x14ac:dyDescent="0.25">
      <c r="A1812" s="74" t="s">
        <v>1936</v>
      </c>
      <c r="B1812" s="77" t="s">
        <v>1606</v>
      </c>
      <c r="C1812" s="78" t="s">
        <v>1932</v>
      </c>
      <c r="D1812" s="78" t="s">
        <v>230</v>
      </c>
      <c r="E1812" s="77" t="s">
        <v>96</v>
      </c>
      <c r="F1812" s="79">
        <v>19670000</v>
      </c>
    </row>
    <row r="1813" spans="1:6" x14ac:dyDescent="0.25">
      <c r="A1813" s="74" t="s">
        <v>1822</v>
      </c>
      <c r="B1813" s="77" t="s">
        <v>1606</v>
      </c>
      <c r="C1813" s="78" t="s">
        <v>1932</v>
      </c>
      <c r="D1813" s="78" t="s">
        <v>26</v>
      </c>
      <c r="E1813" s="77" t="s">
        <v>96</v>
      </c>
      <c r="F1813" s="79">
        <v>16070000</v>
      </c>
    </row>
    <row r="1814" spans="1:6" x14ac:dyDescent="0.25">
      <c r="A1814" s="74" t="s">
        <v>2091</v>
      </c>
      <c r="B1814" s="77" t="s">
        <v>1606</v>
      </c>
      <c r="C1814" s="78" t="s">
        <v>1932</v>
      </c>
      <c r="D1814" s="78" t="s">
        <v>26</v>
      </c>
      <c r="E1814" s="77" t="s">
        <v>96</v>
      </c>
      <c r="F1814" s="79">
        <v>27750000</v>
      </c>
    </row>
    <row r="1815" spans="1:6" x14ac:dyDescent="0.25">
      <c r="A1815" s="74" t="s">
        <v>1937</v>
      </c>
      <c r="B1815" s="77" t="s">
        <v>1606</v>
      </c>
      <c r="C1815" s="78" t="s">
        <v>1932</v>
      </c>
      <c r="D1815" s="78" t="s">
        <v>26</v>
      </c>
      <c r="E1815" s="77" t="s">
        <v>96</v>
      </c>
      <c r="F1815" s="79">
        <v>24700000</v>
      </c>
    </row>
    <row r="1816" spans="1:6" x14ac:dyDescent="0.25">
      <c r="A1816" s="74" t="s">
        <v>1939</v>
      </c>
      <c r="B1816" s="77" t="s">
        <v>1606</v>
      </c>
      <c r="C1816" s="78" t="s">
        <v>1932</v>
      </c>
      <c r="D1816" s="78" t="s">
        <v>26</v>
      </c>
      <c r="E1816" s="77" t="s">
        <v>96</v>
      </c>
      <c r="F1816" s="79">
        <v>25020000</v>
      </c>
    </row>
    <row r="1817" spans="1:6" x14ac:dyDescent="0.25">
      <c r="A1817" s="74" t="s">
        <v>1940</v>
      </c>
      <c r="B1817" s="77" t="s">
        <v>1606</v>
      </c>
      <c r="C1817" s="78" t="s">
        <v>1932</v>
      </c>
      <c r="D1817" s="78" t="s">
        <v>26</v>
      </c>
      <c r="E1817" s="77" t="s">
        <v>96</v>
      </c>
      <c r="F1817" s="79">
        <v>10300000</v>
      </c>
    </row>
    <row r="1818" spans="1:6" x14ac:dyDescent="0.25">
      <c r="A1818" s="74" t="s">
        <v>1973</v>
      </c>
      <c r="B1818" s="77" t="s">
        <v>1606</v>
      </c>
      <c r="C1818" s="78" t="s">
        <v>1932</v>
      </c>
      <c r="D1818" s="78" t="s">
        <v>86</v>
      </c>
      <c r="E1818" s="77" t="s">
        <v>96</v>
      </c>
      <c r="F1818" s="79">
        <v>10830000</v>
      </c>
    </row>
    <row r="1819" spans="1:6" x14ac:dyDescent="0.25">
      <c r="A1819" s="74" t="s">
        <v>3401</v>
      </c>
      <c r="B1819" s="77" t="s">
        <v>1606</v>
      </c>
      <c r="C1819" s="78" t="s">
        <v>1932</v>
      </c>
      <c r="D1819" s="78" t="s">
        <v>24</v>
      </c>
      <c r="E1819" s="77" t="s">
        <v>213</v>
      </c>
      <c r="F1819" s="79">
        <v>11410000</v>
      </c>
    </row>
    <row r="1820" spans="1:6" x14ac:dyDescent="0.25">
      <c r="A1820" s="74" t="s">
        <v>3402</v>
      </c>
      <c r="B1820" s="77" t="s">
        <v>1606</v>
      </c>
      <c r="C1820" s="78" t="s">
        <v>1932</v>
      </c>
      <c r="D1820" s="78" t="s">
        <v>26</v>
      </c>
      <c r="E1820" s="77" t="s">
        <v>213</v>
      </c>
      <c r="F1820" s="79">
        <v>32800000</v>
      </c>
    </row>
    <row r="1821" spans="1:6" x14ac:dyDescent="0.25">
      <c r="A1821" s="74" t="s">
        <v>1976</v>
      </c>
      <c r="B1821" s="77" t="s">
        <v>1606</v>
      </c>
      <c r="C1821" s="78" t="s">
        <v>1932</v>
      </c>
      <c r="D1821" s="78" t="s">
        <v>19</v>
      </c>
      <c r="E1821" s="77" t="s">
        <v>109</v>
      </c>
      <c r="F1821" s="79">
        <v>32140000</v>
      </c>
    </row>
    <row r="1822" spans="1:6" x14ac:dyDescent="0.25">
      <c r="A1822" s="74" t="s">
        <v>1945</v>
      </c>
      <c r="B1822" s="77" t="s">
        <v>1606</v>
      </c>
      <c r="C1822" s="78" t="s">
        <v>1932</v>
      </c>
      <c r="D1822" s="78" t="s">
        <v>26</v>
      </c>
      <c r="E1822" s="77" t="s">
        <v>109</v>
      </c>
      <c r="F1822" s="79">
        <v>22740000</v>
      </c>
    </row>
    <row r="1823" spans="1:6" x14ac:dyDescent="0.25">
      <c r="A1823" s="74" t="s">
        <v>1859</v>
      </c>
      <c r="B1823" s="77" t="s">
        <v>1606</v>
      </c>
      <c r="C1823" s="78" t="s">
        <v>1932</v>
      </c>
      <c r="D1823" s="78" t="s">
        <v>26</v>
      </c>
      <c r="E1823" s="77" t="s">
        <v>109</v>
      </c>
      <c r="F1823" s="79">
        <v>36270000</v>
      </c>
    </row>
    <row r="1824" spans="1:6" x14ac:dyDescent="0.25">
      <c r="A1824" s="74" t="s">
        <v>2069</v>
      </c>
      <c r="B1824" s="77" t="s">
        <v>1606</v>
      </c>
      <c r="C1824" s="78" t="s">
        <v>1932</v>
      </c>
      <c r="D1824" s="78" t="s">
        <v>26</v>
      </c>
      <c r="E1824" s="77" t="s">
        <v>109</v>
      </c>
      <c r="F1824" s="79">
        <v>31590000</v>
      </c>
    </row>
    <row r="1825" spans="1:6" x14ac:dyDescent="0.25">
      <c r="A1825" s="74" t="s">
        <v>1800</v>
      </c>
      <c r="B1825" s="77" t="s">
        <v>1606</v>
      </c>
      <c r="C1825" s="78" t="s">
        <v>1932</v>
      </c>
      <c r="D1825" s="78" t="s">
        <v>1732</v>
      </c>
      <c r="E1825" s="77" t="s">
        <v>153</v>
      </c>
      <c r="F1825" s="79">
        <v>35850000</v>
      </c>
    </row>
    <row r="1826" spans="1:6" x14ac:dyDescent="0.25">
      <c r="A1826" s="74" t="s">
        <v>1950</v>
      </c>
      <c r="B1826" s="77" t="s">
        <v>1606</v>
      </c>
      <c r="C1826" s="78" t="s">
        <v>1932</v>
      </c>
      <c r="D1826" s="78" t="s">
        <v>26</v>
      </c>
      <c r="E1826" s="77" t="s">
        <v>153</v>
      </c>
      <c r="F1826" s="79">
        <v>34170000</v>
      </c>
    </row>
    <row r="1827" spans="1:6" x14ac:dyDescent="0.25">
      <c r="A1827" s="74" t="s">
        <v>3403</v>
      </c>
      <c r="B1827" s="77" t="s">
        <v>1606</v>
      </c>
      <c r="C1827" s="78" t="s">
        <v>1932</v>
      </c>
      <c r="D1827" s="78" t="s">
        <v>19</v>
      </c>
      <c r="E1827" s="77" t="s">
        <v>116</v>
      </c>
      <c r="F1827" s="79">
        <v>14260000</v>
      </c>
    </row>
    <row r="1828" spans="1:6" x14ac:dyDescent="0.25">
      <c r="A1828" s="74" t="s">
        <v>3404</v>
      </c>
      <c r="B1828" s="77" t="s">
        <v>1606</v>
      </c>
      <c r="C1828" s="78" t="s">
        <v>1932</v>
      </c>
      <c r="D1828" s="78" t="s">
        <v>26</v>
      </c>
      <c r="E1828" s="77" t="s">
        <v>116</v>
      </c>
      <c r="F1828" s="79">
        <v>22050000</v>
      </c>
    </row>
    <row r="1829" spans="1:6" x14ac:dyDescent="0.25">
      <c r="A1829" s="74" t="s">
        <v>1954</v>
      </c>
      <c r="B1829" s="77" t="s">
        <v>1606</v>
      </c>
      <c r="C1829" s="78" t="s">
        <v>1932</v>
      </c>
      <c r="D1829" s="78" t="s">
        <v>26</v>
      </c>
      <c r="E1829" s="77" t="s">
        <v>116</v>
      </c>
      <c r="F1829" s="79">
        <v>21210000</v>
      </c>
    </row>
    <row r="1830" spans="1:6" x14ac:dyDescent="0.25">
      <c r="A1830" s="74" t="s">
        <v>1117</v>
      </c>
      <c r="B1830" s="77" t="s">
        <v>1606</v>
      </c>
      <c r="C1830" s="78" t="s">
        <v>1932</v>
      </c>
      <c r="D1830" s="78" t="s">
        <v>164</v>
      </c>
      <c r="E1830" s="77" t="s">
        <v>122</v>
      </c>
      <c r="F1830" s="79">
        <v>30210000</v>
      </c>
    </row>
    <row r="1831" spans="1:6" x14ac:dyDescent="0.25">
      <c r="A1831" s="74" t="s">
        <v>1956</v>
      </c>
      <c r="B1831" s="77" t="s">
        <v>1606</v>
      </c>
      <c r="C1831" s="78" t="s">
        <v>1932</v>
      </c>
      <c r="D1831" s="78" t="s">
        <v>18</v>
      </c>
      <c r="E1831" s="77" t="s">
        <v>122</v>
      </c>
      <c r="F1831" s="79">
        <v>20940000</v>
      </c>
    </row>
    <row r="1832" spans="1:6" x14ac:dyDescent="0.25">
      <c r="A1832" s="74" t="s">
        <v>3405</v>
      </c>
      <c r="B1832" s="77" t="s">
        <v>1606</v>
      </c>
      <c r="C1832" s="78" t="s">
        <v>1932</v>
      </c>
      <c r="D1832" s="78" t="s">
        <v>82</v>
      </c>
      <c r="E1832" s="77" t="s">
        <v>122</v>
      </c>
      <c r="F1832" s="79">
        <v>23760000</v>
      </c>
    </row>
    <row r="1833" spans="1:6" x14ac:dyDescent="0.25">
      <c r="A1833" s="74" t="s">
        <v>3406</v>
      </c>
      <c r="B1833" s="77" t="s">
        <v>1606</v>
      </c>
      <c r="C1833" s="78" t="s">
        <v>1932</v>
      </c>
      <c r="D1833" s="78" t="s">
        <v>423</v>
      </c>
      <c r="E1833" s="77" t="s">
        <v>122</v>
      </c>
      <c r="F1833" s="79">
        <v>7590000</v>
      </c>
    </row>
    <row r="1834" spans="1:6" x14ac:dyDescent="0.25">
      <c r="A1834" s="74" t="s">
        <v>3407</v>
      </c>
      <c r="B1834" s="77" t="s">
        <v>1606</v>
      </c>
      <c r="C1834" s="78" t="s">
        <v>1932</v>
      </c>
      <c r="D1834" s="78" t="s">
        <v>230</v>
      </c>
      <c r="E1834" s="77" t="s">
        <v>122</v>
      </c>
      <c r="F1834" s="79">
        <v>18160000</v>
      </c>
    </row>
    <row r="1835" spans="1:6" x14ac:dyDescent="0.25">
      <c r="A1835" s="74" t="s">
        <v>2081</v>
      </c>
      <c r="B1835" s="77" t="s">
        <v>1606</v>
      </c>
      <c r="C1835" s="78" t="s">
        <v>1932</v>
      </c>
      <c r="D1835" s="78" t="s">
        <v>26</v>
      </c>
      <c r="E1835" s="77" t="s">
        <v>122</v>
      </c>
      <c r="F1835" s="79">
        <v>9720000</v>
      </c>
    </row>
    <row r="1836" spans="1:6" x14ac:dyDescent="0.25">
      <c r="A1836" s="74" t="s">
        <v>1958</v>
      </c>
      <c r="B1836" s="77" t="s">
        <v>1606</v>
      </c>
      <c r="C1836" s="78" t="s">
        <v>1932</v>
      </c>
      <c r="D1836" s="78" t="s">
        <v>26</v>
      </c>
      <c r="E1836" s="77" t="s">
        <v>129</v>
      </c>
      <c r="F1836" s="79">
        <v>2100000</v>
      </c>
    </row>
    <row r="1837" spans="1:6" x14ac:dyDescent="0.25">
      <c r="A1837" s="74" t="s">
        <v>1892</v>
      </c>
      <c r="B1837" s="77" t="s">
        <v>1606</v>
      </c>
      <c r="C1837" s="78" t="s">
        <v>1932</v>
      </c>
      <c r="D1837" s="78" t="s">
        <v>630</v>
      </c>
      <c r="E1837" s="77" t="s">
        <v>129</v>
      </c>
      <c r="F1837" s="79">
        <v>6910000</v>
      </c>
    </row>
    <row r="1838" spans="1:6" x14ac:dyDescent="0.25">
      <c r="A1838" s="74" t="s">
        <v>1654</v>
      </c>
      <c r="B1838" s="77" t="s">
        <v>1606</v>
      </c>
      <c r="C1838" s="78" t="s">
        <v>1932</v>
      </c>
      <c r="D1838" s="78" t="s">
        <v>16</v>
      </c>
      <c r="E1838" s="77" t="s">
        <v>131</v>
      </c>
      <c r="F1838" s="79">
        <v>34570000</v>
      </c>
    </row>
    <row r="1839" spans="1:6" x14ac:dyDescent="0.25">
      <c r="A1839" s="74" t="s">
        <v>1951</v>
      </c>
      <c r="B1839" s="77" t="s">
        <v>1606</v>
      </c>
      <c r="C1839" s="78" t="s">
        <v>1932</v>
      </c>
      <c r="D1839" s="78" t="s">
        <v>26</v>
      </c>
      <c r="E1839" s="77" t="s">
        <v>131</v>
      </c>
      <c r="F1839" s="79">
        <v>22400000</v>
      </c>
    </row>
    <row r="1840" spans="1:6" x14ac:dyDescent="0.25">
      <c r="A1840" s="74" t="s">
        <v>3408</v>
      </c>
      <c r="B1840" s="77" t="s">
        <v>1606</v>
      </c>
      <c r="C1840" s="78" t="s">
        <v>1932</v>
      </c>
      <c r="D1840" s="78" t="s">
        <v>26</v>
      </c>
      <c r="E1840" s="77" t="s">
        <v>131</v>
      </c>
      <c r="F1840" s="79">
        <v>29750000</v>
      </c>
    </row>
    <row r="1841" spans="1:6" x14ac:dyDescent="0.25">
      <c r="A1841" s="74" t="s">
        <v>3409</v>
      </c>
      <c r="B1841" s="77" t="s">
        <v>1606</v>
      </c>
      <c r="C1841" s="78" t="s">
        <v>1963</v>
      </c>
      <c r="D1841" s="78" t="s">
        <v>10</v>
      </c>
      <c r="E1841" s="77" t="s">
        <v>96</v>
      </c>
      <c r="F1841" s="79">
        <v>24070000</v>
      </c>
    </row>
    <row r="1842" spans="1:6" x14ac:dyDescent="0.25">
      <c r="A1842" s="74" t="s">
        <v>1962</v>
      </c>
      <c r="B1842" s="77" t="s">
        <v>1606</v>
      </c>
      <c r="C1842" s="78" t="s">
        <v>1963</v>
      </c>
      <c r="D1842" s="78" t="s">
        <v>99</v>
      </c>
      <c r="E1842" s="77" t="s">
        <v>96</v>
      </c>
      <c r="F1842" s="79">
        <v>12980000</v>
      </c>
    </row>
    <row r="1843" spans="1:6" x14ac:dyDescent="0.25">
      <c r="A1843" s="74" t="s">
        <v>1964</v>
      </c>
      <c r="B1843" s="77" t="s">
        <v>1606</v>
      </c>
      <c r="C1843" s="78" t="s">
        <v>1963</v>
      </c>
      <c r="D1843" s="78" t="s">
        <v>133</v>
      </c>
      <c r="E1843" s="77" t="s">
        <v>96</v>
      </c>
      <c r="F1843" s="79">
        <v>27120000</v>
      </c>
    </row>
    <row r="1844" spans="1:6" x14ac:dyDescent="0.25">
      <c r="A1844" s="74" t="s">
        <v>1965</v>
      </c>
      <c r="B1844" s="77" t="s">
        <v>1606</v>
      </c>
      <c r="C1844" s="78" t="s">
        <v>1963</v>
      </c>
      <c r="D1844" s="78" t="s">
        <v>133</v>
      </c>
      <c r="E1844" s="77" t="s">
        <v>96</v>
      </c>
      <c r="F1844" s="79">
        <v>14280000</v>
      </c>
    </row>
    <row r="1845" spans="1:6" x14ac:dyDescent="0.25">
      <c r="A1845" s="74" t="s">
        <v>1966</v>
      </c>
      <c r="B1845" s="77" t="s">
        <v>1606</v>
      </c>
      <c r="C1845" s="78" t="s">
        <v>1963</v>
      </c>
      <c r="D1845" s="78" t="s">
        <v>133</v>
      </c>
      <c r="E1845" s="77" t="s">
        <v>96</v>
      </c>
      <c r="F1845" s="79">
        <v>15300000</v>
      </c>
    </row>
    <row r="1846" spans="1:6" x14ac:dyDescent="0.25">
      <c r="A1846" s="74" t="s">
        <v>1935</v>
      </c>
      <c r="B1846" s="77" t="s">
        <v>1606</v>
      </c>
      <c r="C1846" s="78" t="s">
        <v>1963</v>
      </c>
      <c r="D1846" s="78" t="s">
        <v>246</v>
      </c>
      <c r="E1846" s="77" t="s">
        <v>96</v>
      </c>
      <c r="F1846" s="79">
        <v>32570000</v>
      </c>
    </row>
    <row r="1847" spans="1:6" x14ac:dyDescent="0.25">
      <c r="A1847" s="74" t="s">
        <v>1967</v>
      </c>
      <c r="B1847" s="77" t="s">
        <v>1606</v>
      </c>
      <c r="C1847" s="78" t="s">
        <v>1963</v>
      </c>
      <c r="D1847" s="78" t="s">
        <v>23</v>
      </c>
      <c r="E1847" s="77" t="s">
        <v>96</v>
      </c>
      <c r="F1847" s="79">
        <v>26220000</v>
      </c>
    </row>
    <row r="1848" spans="1:6" x14ac:dyDescent="0.25">
      <c r="A1848" s="74" t="s">
        <v>3410</v>
      </c>
      <c r="B1848" s="77" t="s">
        <v>1606</v>
      </c>
      <c r="C1848" s="78" t="s">
        <v>1963</v>
      </c>
      <c r="D1848" s="78" t="s">
        <v>252</v>
      </c>
      <c r="E1848" s="77" t="s">
        <v>96</v>
      </c>
      <c r="F1848" s="79">
        <v>15660000</v>
      </c>
    </row>
    <row r="1849" spans="1:6" x14ac:dyDescent="0.25">
      <c r="A1849" s="74" t="s">
        <v>1969</v>
      </c>
      <c r="B1849" s="77" t="s">
        <v>1606</v>
      </c>
      <c r="C1849" s="78" t="s">
        <v>1963</v>
      </c>
      <c r="D1849" s="78" t="s">
        <v>26</v>
      </c>
      <c r="E1849" s="77" t="s">
        <v>96</v>
      </c>
      <c r="F1849" s="79">
        <v>13420000</v>
      </c>
    </row>
    <row r="1850" spans="1:6" x14ac:dyDescent="0.25">
      <c r="A1850" s="74" t="s">
        <v>1975</v>
      </c>
      <c r="B1850" s="77" t="s">
        <v>1606</v>
      </c>
      <c r="C1850" s="78" t="s">
        <v>1963</v>
      </c>
      <c r="D1850" s="78" t="s">
        <v>26</v>
      </c>
      <c r="E1850" s="77" t="s">
        <v>96</v>
      </c>
      <c r="F1850" s="79">
        <v>15500000</v>
      </c>
    </row>
    <row r="1851" spans="1:6" x14ac:dyDescent="0.25">
      <c r="A1851" s="74" t="s">
        <v>1971</v>
      </c>
      <c r="B1851" s="77" t="s">
        <v>1606</v>
      </c>
      <c r="C1851" s="78" t="s">
        <v>1963</v>
      </c>
      <c r="D1851" s="78" t="s">
        <v>26</v>
      </c>
      <c r="E1851" s="77" t="s">
        <v>96</v>
      </c>
      <c r="F1851" s="79">
        <v>17320000</v>
      </c>
    </row>
    <row r="1852" spans="1:6" x14ac:dyDescent="0.25">
      <c r="A1852" s="74" t="s">
        <v>1972</v>
      </c>
      <c r="B1852" s="77" t="s">
        <v>1606</v>
      </c>
      <c r="C1852" s="78" t="s">
        <v>1963</v>
      </c>
      <c r="D1852" s="78" t="s">
        <v>26</v>
      </c>
      <c r="E1852" s="77" t="s">
        <v>96</v>
      </c>
      <c r="F1852" s="79">
        <v>22970000</v>
      </c>
    </row>
    <row r="1853" spans="1:6" x14ac:dyDescent="0.25">
      <c r="A1853" s="74" t="s">
        <v>1992</v>
      </c>
      <c r="B1853" s="77" t="s">
        <v>1606</v>
      </c>
      <c r="C1853" s="78" t="s">
        <v>1963</v>
      </c>
      <c r="D1853" s="78" t="s">
        <v>26</v>
      </c>
      <c r="E1853" s="77" t="s">
        <v>213</v>
      </c>
      <c r="F1853" s="79">
        <v>27280000</v>
      </c>
    </row>
    <row r="1854" spans="1:6" x14ac:dyDescent="0.25">
      <c r="A1854" s="74" t="s">
        <v>2317</v>
      </c>
      <c r="B1854" s="77" t="s">
        <v>1606</v>
      </c>
      <c r="C1854" s="78" t="s">
        <v>1963</v>
      </c>
      <c r="D1854" s="78" t="s">
        <v>21</v>
      </c>
      <c r="E1854" s="77" t="s">
        <v>109</v>
      </c>
      <c r="F1854" s="79">
        <v>28170000</v>
      </c>
    </row>
    <row r="1855" spans="1:6" x14ac:dyDescent="0.25">
      <c r="A1855" s="74" t="s">
        <v>1977</v>
      </c>
      <c r="B1855" s="77" t="s">
        <v>1606</v>
      </c>
      <c r="C1855" s="78" t="s">
        <v>1963</v>
      </c>
      <c r="D1855" s="78" t="s">
        <v>28</v>
      </c>
      <c r="E1855" s="77" t="s">
        <v>109</v>
      </c>
      <c r="F1855" s="79">
        <v>25580000</v>
      </c>
    </row>
    <row r="1856" spans="1:6" x14ac:dyDescent="0.25">
      <c r="A1856" s="74" t="s">
        <v>1979</v>
      </c>
      <c r="B1856" s="77" t="s">
        <v>1606</v>
      </c>
      <c r="C1856" s="78" t="s">
        <v>1963</v>
      </c>
      <c r="D1856" s="78" t="s">
        <v>10</v>
      </c>
      <c r="E1856" s="77" t="s">
        <v>153</v>
      </c>
      <c r="F1856" s="79">
        <v>28510000</v>
      </c>
    </row>
    <row r="1857" spans="1:6" x14ac:dyDescent="0.25">
      <c r="A1857" s="74" t="s">
        <v>314</v>
      </c>
      <c r="B1857" s="77" t="s">
        <v>1606</v>
      </c>
      <c r="C1857" s="78" t="s">
        <v>1963</v>
      </c>
      <c r="D1857" s="78" t="s">
        <v>315</v>
      </c>
      <c r="E1857" s="77" t="s">
        <v>153</v>
      </c>
      <c r="F1857" s="79">
        <v>35950000</v>
      </c>
    </row>
    <row r="1858" spans="1:6" x14ac:dyDescent="0.25">
      <c r="A1858" s="74" t="s">
        <v>247</v>
      </c>
      <c r="B1858" s="77" t="s">
        <v>1606</v>
      </c>
      <c r="C1858" s="78" t="s">
        <v>1963</v>
      </c>
      <c r="D1858" s="78" t="s">
        <v>21</v>
      </c>
      <c r="E1858" s="77" t="s">
        <v>153</v>
      </c>
      <c r="F1858" s="79">
        <v>28230000</v>
      </c>
    </row>
    <row r="1859" spans="1:6" x14ac:dyDescent="0.25">
      <c r="A1859" s="74" t="s">
        <v>1981</v>
      </c>
      <c r="B1859" s="77" t="s">
        <v>1606</v>
      </c>
      <c r="C1859" s="78" t="s">
        <v>1963</v>
      </c>
      <c r="D1859" s="78" t="s">
        <v>21</v>
      </c>
      <c r="E1859" s="77" t="s">
        <v>153</v>
      </c>
      <c r="F1859" s="79">
        <v>27100000</v>
      </c>
    </row>
    <row r="1860" spans="1:6" x14ac:dyDescent="0.25">
      <c r="A1860" s="74" t="s">
        <v>1990</v>
      </c>
      <c r="B1860" s="77" t="s">
        <v>1606</v>
      </c>
      <c r="C1860" s="78" t="s">
        <v>1963</v>
      </c>
      <c r="D1860" s="78" t="s">
        <v>25</v>
      </c>
      <c r="E1860" s="77" t="s">
        <v>153</v>
      </c>
      <c r="F1860" s="79">
        <v>33770000</v>
      </c>
    </row>
    <row r="1861" spans="1:6" x14ac:dyDescent="0.25">
      <c r="A1861" s="74" t="s">
        <v>3411</v>
      </c>
      <c r="B1861" s="77" t="s">
        <v>1606</v>
      </c>
      <c r="C1861" s="78" t="s">
        <v>1963</v>
      </c>
      <c r="D1861" s="78" t="s">
        <v>26</v>
      </c>
      <c r="E1861" s="77" t="s">
        <v>153</v>
      </c>
      <c r="F1861" s="79">
        <v>27410000</v>
      </c>
    </row>
    <row r="1862" spans="1:6" x14ac:dyDescent="0.25">
      <c r="A1862" s="74" t="s">
        <v>1984</v>
      </c>
      <c r="B1862" s="77" t="s">
        <v>1606</v>
      </c>
      <c r="C1862" s="78" t="s">
        <v>1963</v>
      </c>
      <c r="D1862" s="78" t="s">
        <v>133</v>
      </c>
      <c r="E1862" s="77" t="s">
        <v>116</v>
      </c>
      <c r="F1862" s="79">
        <v>4290000</v>
      </c>
    </row>
    <row r="1863" spans="1:6" x14ac:dyDescent="0.25">
      <c r="A1863" s="74" t="s">
        <v>1985</v>
      </c>
      <c r="B1863" s="77" t="s">
        <v>1606</v>
      </c>
      <c r="C1863" s="78" t="s">
        <v>1963</v>
      </c>
      <c r="D1863" s="78" t="s">
        <v>21</v>
      </c>
      <c r="E1863" s="77" t="s">
        <v>116</v>
      </c>
      <c r="F1863" s="79">
        <v>17940000</v>
      </c>
    </row>
    <row r="1864" spans="1:6" x14ac:dyDescent="0.25">
      <c r="A1864" s="74" t="s">
        <v>1986</v>
      </c>
      <c r="B1864" s="77" t="s">
        <v>1606</v>
      </c>
      <c r="C1864" s="78" t="s">
        <v>1963</v>
      </c>
      <c r="D1864" s="78" t="s">
        <v>26</v>
      </c>
      <c r="E1864" s="77" t="s">
        <v>116</v>
      </c>
      <c r="F1864" s="79">
        <v>22780000</v>
      </c>
    </row>
    <row r="1865" spans="1:6" x14ac:dyDescent="0.25">
      <c r="A1865" s="74" t="s">
        <v>1987</v>
      </c>
      <c r="B1865" s="77" t="s">
        <v>1606</v>
      </c>
      <c r="C1865" s="78" t="s">
        <v>1963</v>
      </c>
      <c r="D1865" s="78" t="s">
        <v>13</v>
      </c>
      <c r="E1865" s="77" t="s">
        <v>122</v>
      </c>
      <c r="F1865" s="79">
        <v>32790000</v>
      </c>
    </row>
    <row r="1866" spans="1:6" x14ac:dyDescent="0.25">
      <c r="A1866" s="74" t="s">
        <v>1988</v>
      </c>
      <c r="B1866" s="77" t="s">
        <v>1606</v>
      </c>
      <c r="C1866" s="78" t="s">
        <v>1963</v>
      </c>
      <c r="D1866" s="78" t="s">
        <v>378</v>
      </c>
      <c r="E1866" s="77" t="s">
        <v>122</v>
      </c>
      <c r="F1866" s="79">
        <v>11170000</v>
      </c>
    </row>
    <row r="1867" spans="1:6" x14ac:dyDescent="0.25">
      <c r="A1867" s="74" t="s">
        <v>1989</v>
      </c>
      <c r="B1867" s="77" t="s">
        <v>1606</v>
      </c>
      <c r="C1867" s="78" t="s">
        <v>1963</v>
      </c>
      <c r="D1867" s="78" t="s">
        <v>21</v>
      </c>
      <c r="E1867" s="77" t="s">
        <v>122</v>
      </c>
      <c r="F1867" s="79">
        <v>27620000</v>
      </c>
    </row>
    <row r="1868" spans="1:6" x14ac:dyDescent="0.25">
      <c r="A1868" s="74" t="s">
        <v>3412</v>
      </c>
      <c r="B1868" s="77" t="s">
        <v>1606</v>
      </c>
      <c r="C1868" s="78" t="s">
        <v>1963</v>
      </c>
      <c r="D1868" s="78" t="s">
        <v>22</v>
      </c>
      <c r="E1868" s="77" t="s">
        <v>122</v>
      </c>
      <c r="F1868" s="79">
        <v>4040000</v>
      </c>
    </row>
    <row r="1869" spans="1:6" x14ac:dyDescent="0.25">
      <c r="A1869" s="74" t="s">
        <v>3413</v>
      </c>
      <c r="B1869" s="77" t="s">
        <v>1606</v>
      </c>
      <c r="C1869" s="78" t="s">
        <v>1963</v>
      </c>
      <c r="D1869" s="78" t="s">
        <v>1732</v>
      </c>
      <c r="E1869" s="77" t="s">
        <v>122</v>
      </c>
      <c r="F1869" s="79">
        <v>20480000</v>
      </c>
    </row>
    <row r="1870" spans="1:6" x14ac:dyDescent="0.25">
      <c r="A1870" s="74" t="s">
        <v>3414</v>
      </c>
      <c r="B1870" s="77" t="s">
        <v>1606</v>
      </c>
      <c r="C1870" s="78" t="s">
        <v>1963</v>
      </c>
      <c r="D1870" s="78" t="s">
        <v>26</v>
      </c>
      <c r="E1870" s="77" t="s">
        <v>122</v>
      </c>
      <c r="F1870" s="79">
        <v>4110000</v>
      </c>
    </row>
    <row r="1871" spans="1:6" x14ac:dyDescent="0.25">
      <c r="A1871" s="74" t="s">
        <v>1991</v>
      </c>
      <c r="B1871" s="77" t="s">
        <v>1606</v>
      </c>
      <c r="C1871" s="78" t="s">
        <v>1963</v>
      </c>
      <c r="D1871" s="78" t="s">
        <v>26</v>
      </c>
      <c r="E1871" s="77" t="s">
        <v>131</v>
      </c>
      <c r="F1871" s="79">
        <v>29210000</v>
      </c>
    </row>
    <row r="1872" spans="1:6" x14ac:dyDescent="0.25">
      <c r="A1872" s="74" t="s">
        <v>3415</v>
      </c>
      <c r="B1872" s="77" t="s">
        <v>1606</v>
      </c>
      <c r="C1872" s="78" t="s">
        <v>2026</v>
      </c>
      <c r="D1872" s="78" t="s">
        <v>10</v>
      </c>
      <c r="E1872" s="77" t="s">
        <v>96</v>
      </c>
      <c r="F1872" s="79">
        <v>20920000</v>
      </c>
    </row>
    <row r="1873" spans="1:6" x14ac:dyDescent="0.25">
      <c r="A1873" s="74" t="s">
        <v>2041</v>
      </c>
      <c r="B1873" s="77" t="s">
        <v>1606</v>
      </c>
      <c r="C1873" s="78" t="s">
        <v>2026</v>
      </c>
      <c r="D1873" s="78" t="s">
        <v>10</v>
      </c>
      <c r="E1873" s="77" t="s">
        <v>96</v>
      </c>
      <c r="F1873" s="79">
        <v>20440000</v>
      </c>
    </row>
    <row r="1874" spans="1:6" x14ac:dyDescent="0.25">
      <c r="A1874" s="74" t="s">
        <v>2025</v>
      </c>
      <c r="B1874" s="77" t="s">
        <v>1606</v>
      </c>
      <c r="C1874" s="78" t="s">
        <v>2026</v>
      </c>
      <c r="D1874" s="78" t="s">
        <v>168</v>
      </c>
      <c r="E1874" s="77" t="s">
        <v>96</v>
      </c>
      <c r="F1874" s="79">
        <v>16370000</v>
      </c>
    </row>
    <row r="1875" spans="1:6" x14ac:dyDescent="0.25">
      <c r="A1875" s="74" t="s">
        <v>2027</v>
      </c>
      <c r="B1875" s="77" t="s">
        <v>1606</v>
      </c>
      <c r="C1875" s="78" t="s">
        <v>2026</v>
      </c>
      <c r="D1875" s="78" t="s">
        <v>2028</v>
      </c>
      <c r="E1875" s="77" t="s">
        <v>96</v>
      </c>
      <c r="F1875" s="79">
        <v>20300000</v>
      </c>
    </row>
    <row r="1876" spans="1:6" x14ac:dyDescent="0.25">
      <c r="A1876" s="74" t="s">
        <v>2706</v>
      </c>
      <c r="B1876" s="77" t="s">
        <v>1606</v>
      </c>
      <c r="C1876" s="78" t="s">
        <v>2026</v>
      </c>
      <c r="D1876" s="78" t="s">
        <v>99</v>
      </c>
      <c r="E1876" s="77" t="s">
        <v>96</v>
      </c>
      <c r="F1876" s="79">
        <v>11290000</v>
      </c>
    </row>
    <row r="1877" spans="1:6" x14ac:dyDescent="0.25">
      <c r="A1877" s="74" t="s">
        <v>2029</v>
      </c>
      <c r="B1877" s="77" t="s">
        <v>1606</v>
      </c>
      <c r="C1877" s="78" t="s">
        <v>2026</v>
      </c>
      <c r="D1877" s="78" t="s">
        <v>82</v>
      </c>
      <c r="E1877" s="77" t="s">
        <v>96</v>
      </c>
      <c r="F1877" s="79">
        <v>21990000</v>
      </c>
    </row>
    <row r="1878" spans="1:6" x14ac:dyDescent="0.25">
      <c r="A1878" s="74" t="s">
        <v>2030</v>
      </c>
      <c r="B1878" s="77" t="s">
        <v>1606</v>
      </c>
      <c r="C1878" s="78" t="s">
        <v>2026</v>
      </c>
      <c r="D1878" s="78" t="s">
        <v>133</v>
      </c>
      <c r="E1878" s="77" t="s">
        <v>96</v>
      </c>
      <c r="F1878" s="79">
        <v>8500000</v>
      </c>
    </row>
    <row r="1879" spans="1:6" x14ac:dyDescent="0.25">
      <c r="A1879" s="74" t="s">
        <v>2033</v>
      </c>
      <c r="B1879" s="77" t="s">
        <v>1606</v>
      </c>
      <c r="C1879" s="78" t="s">
        <v>2026</v>
      </c>
      <c r="D1879" s="78" t="s">
        <v>21</v>
      </c>
      <c r="E1879" s="77" t="s">
        <v>96</v>
      </c>
      <c r="F1879" s="79">
        <v>14650000</v>
      </c>
    </row>
    <row r="1880" spans="1:6" x14ac:dyDescent="0.25">
      <c r="A1880" s="74" t="s">
        <v>2034</v>
      </c>
      <c r="B1880" s="77" t="s">
        <v>1606</v>
      </c>
      <c r="C1880" s="78" t="s">
        <v>2026</v>
      </c>
      <c r="D1880" s="78" t="s">
        <v>1006</v>
      </c>
      <c r="E1880" s="77" t="s">
        <v>96</v>
      </c>
      <c r="F1880" s="79">
        <v>32540000</v>
      </c>
    </row>
    <row r="1881" spans="1:6" x14ac:dyDescent="0.25">
      <c r="A1881" s="74" t="s">
        <v>1912</v>
      </c>
      <c r="B1881" s="77" t="s">
        <v>1606</v>
      </c>
      <c r="C1881" s="78" t="s">
        <v>2026</v>
      </c>
      <c r="D1881" s="78" t="s">
        <v>489</v>
      </c>
      <c r="E1881" s="77" t="s">
        <v>96</v>
      </c>
      <c r="F1881" s="79">
        <v>14860000</v>
      </c>
    </row>
    <row r="1882" spans="1:6" x14ac:dyDescent="0.25">
      <c r="A1882" s="74" t="s">
        <v>2035</v>
      </c>
      <c r="B1882" s="77" t="s">
        <v>1606</v>
      </c>
      <c r="C1882" s="78" t="s">
        <v>2026</v>
      </c>
      <c r="D1882" s="78" t="s">
        <v>26</v>
      </c>
      <c r="E1882" s="77" t="s">
        <v>96</v>
      </c>
      <c r="F1882" s="79">
        <v>20520000</v>
      </c>
    </row>
    <row r="1883" spans="1:6" x14ac:dyDescent="0.25">
      <c r="A1883" s="74" t="s">
        <v>2037</v>
      </c>
      <c r="B1883" s="77" t="s">
        <v>1606</v>
      </c>
      <c r="C1883" s="78" t="s">
        <v>2026</v>
      </c>
      <c r="D1883" s="78" t="s">
        <v>26</v>
      </c>
      <c r="E1883" s="77" t="s">
        <v>96</v>
      </c>
      <c r="F1883" s="79">
        <v>10810000</v>
      </c>
    </row>
    <row r="1884" spans="1:6" x14ac:dyDescent="0.25">
      <c r="A1884" s="74" t="s">
        <v>2038</v>
      </c>
      <c r="B1884" s="77" t="s">
        <v>1606</v>
      </c>
      <c r="C1884" s="78" t="s">
        <v>2026</v>
      </c>
      <c r="D1884" s="78" t="s">
        <v>26</v>
      </c>
      <c r="E1884" s="77" t="s">
        <v>96</v>
      </c>
      <c r="F1884" s="79">
        <v>20940000</v>
      </c>
    </row>
    <row r="1885" spans="1:6" x14ac:dyDescent="0.25">
      <c r="A1885" s="74" t="s">
        <v>2052</v>
      </c>
      <c r="B1885" s="77" t="s">
        <v>1606</v>
      </c>
      <c r="C1885" s="78" t="s">
        <v>2026</v>
      </c>
      <c r="D1885" s="78" t="s">
        <v>26</v>
      </c>
      <c r="E1885" s="77" t="s">
        <v>213</v>
      </c>
      <c r="F1885" s="79">
        <v>16770000</v>
      </c>
    </row>
    <row r="1886" spans="1:6" x14ac:dyDescent="0.25">
      <c r="A1886" s="74" t="s">
        <v>2040</v>
      </c>
      <c r="B1886" s="77" t="s">
        <v>1606</v>
      </c>
      <c r="C1886" s="78" t="s">
        <v>2026</v>
      </c>
      <c r="D1886" s="78" t="s">
        <v>28</v>
      </c>
      <c r="E1886" s="77" t="s">
        <v>213</v>
      </c>
      <c r="F1886" s="79">
        <v>22780000</v>
      </c>
    </row>
    <row r="1887" spans="1:6" x14ac:dyDescent="0.25">
      <c r="A1887" s="74" t="s">
        <v>2045</v>
      </c>
      <c r="B1887" s="77" t="s">
        <v>1606</v>
      </c>
      <c r="C1887" s="78" t="s">
        <v>2026</v>
      </c>
      <c r="D1887" s="78" t="s">
        <v>99</v>
      </c>
      <c r="E1887" s="77" t="s">
        <v>109</v>
      </c>
      <c r="F1887" s="79">
        <v>40260000</v>
      </c>
    </row>
    <row r="1888" spans="1:6" x14ac:dyDescent="0.25">
      <c r="A1888" s="74" t="s">
        <v>3416</v>
      </c>
      <c r="B1888" s="77" t="s">
        <v>1606</v>
      </c>
      <c r="C1888" s="78" t="s">
        <v>2026</v>
      </c>
      <c r="D1888" s="78" t="s">
        <v>752</v>
      </c>
      <c r="E1888" s="77" t="s">
        <v>109</v>
      </c>
      <c r="F1888" s="79">
        <v>33830000</v>
      </c>
    </row>
    <row r="1889" spans="1:6" x14ac:dyDescent="0.25">
      <c r="A1889" s="74" t="s">
        <v>2043</v>
      </c>
      <c r="B1889" s="77" t="s">
        <v>1606</v>
      </c>
      <c r="C1889" s="78" t="s">
        <v>2026</v>
      </c>
      <c r="D1889" s="78" t="s">
        <v>1344</v>
      </c>
      <c r="E1889" s="77" t="s">
        <v>109</v>
      </c>
      <c r="F1889" s="79">
        <v>29850000</v>
      </c>
    </row>
    <row r="1890" spans="1:6" x14ac:dyDescent="0.25">
      <c r="A1890" s="74" t="s">
        <v>2044</v>
      </c>
      <c r="B1890" s="77" t="s">
        <v>1606</v>
      </c>
      <c r="C1890" s="78" t="s">
        <v>2026</v>
      </c>
      <c r="D1890" s="78" t="s">
        <v>26</v>
      </c>
      <c r="E1890" s="77" t="s">
        <v>109</v>
      </c>
      <c r="F1890" s="79">
        <v>28760000</v>
      </c>
    </row>
    <row r="1891" spans="1:6" x14ac:dyDescent="0.25">
      <c r="A1891" s="74" t="s">
        <v>2046</v>
      </c>
      <c r="B1891" s="77" t="s">
        <v>1606</v>
      </c>
      <c r="C1891" s="78" t="s">
        <v>2026</v>
      </c>
      <c r="D1891" s="78" t="s">
        <v>246</v>
      </c>
      <c r="E1891" s="77" t="s">
        <v>116</v>
      </c>
      <c r="F1891" s="79">
        <v>21450000</v>
      </c>
    </row>
    <row r="1892" spans="1:6" x14ac:dyDescent="0.25">
      <c r="A1892" s="74" t="s">
        <v>283</v>
      </c>
      <c r="B1892" s="77" t="s">
        <v>1606</v>
      </c>
      <c r="C1892" s="78" t="s">
        <v>2026</v>
      </c>
      <c r="D1892" s="78" t="s">
        <v>21</v>
      </c>
      <c r="E1892" s="77" t="s">
        <v>116</v>
      </c>
      <c r="F1892" s="79">
        <v>11660000</v>
      </c>
    </row>
    <row r="1893" spans="1:6" x14ac:dyDescent="0.25">
      <c r="A1893" s="74" t="s">
        <v>3417</v>
      </c>
      <c r="B1893" s="77" t="s">
        <v>1606</v>
      </c>
      <c r="C1893" s="78" t="s">
        <v>2026</v>
      </c>
      <c r="D1893" s="78" t="s">
        <v>108</v>
      </c>
      <c r="E1893" s="77" t="s">
        <v>122</v>
      </c>
      <c r="F1893" s="79">
        <v>28920000</v>
      </c>
    </row>
    <row r="1894" spans="1:6" x14ac:dyDescent="0.25">
      <c r="A1894" s="74" t="s">
        <v>2410</v>
      </c>
      <c r="B1894" s="77" t="s">
        <v>1606</v>
      </c>
      <c r="C1894" s="78" t="s">
        <v>2026</v>
      </c>
      <c r="D1894" s="78" t="s">
        <v>99</v>
      </c>
      <c r="E1894" s="77" t="s">
        <v>122</v>
      </c>
      <c r="F1894" s="79">
        <v>8830000</v>
      </c>
    </row>
    <row r="1895" spans="1:6" x14ac:dyDescent="0.25">
      <c r="A1895" s="74" t="s">
        <v>2047</v>
      </c>
      <c r="B1895" s="77" t="s">
        <v>1606</v>
      </c>
      <c r="C1895" s="78" t="s">
        <v>2026</v>
      </c>
      <c r="D1895" s="78" t="s">
        <v>133</v>
      </c>
      <c r="E1895" s="77" t="s">
        <v>122</v>
      </c>
      <c r="F1895" s="79">
        <v>17950000</v>
      </c>
    </row>
    <row r="1896" spans="1:6" x14ac:dyDescent="0.25">
      <c r="A1896" s="74" t="s">
        <v>2049</v>
      </c>
      <c r="B1896" s="77" t="s">
        <v>1606</v>
      </c>
      <c r="C1896" s="78" t="s">
        <v>2026</v>
      </c>
      <c r="D1896" s="78" t="s">
        <v>21</v>
      </c>
      <c r="E1896" s="77" t="s">
        <v>122</v>
      </c>
      <c r="F1896" s="79">
        <v>26890000</v>
      </c>
    </row>
    <row r="1897" spans="1:6" x14ac:dyDescent="0.25">
      <c r="A1897" s="74" t="s">
        <v>2032</v>
      </c>
      <c r="B1897" s="77" t="s">
        <v>1606</v>
      </c>
      <c r="C1897" s="78" t="s">
        <v>2026</v>
      </c>
      <c r="D1897" s="78" t="s">
        <v>21</v>
      </c>
      <c r="E1897" s="77" t="s">
        <v>122</v>
      </c>
      <c r="F1897" s="79">
        <v>12690000</v>
      </c>
    </row>
    <row r="1898" spans="1:6" x14ac:dyDescent="0.25">
      <c r="A1898" s="74" t="s">
        <v>2050</v>
      </c>
      <c r="B1898" s="77" t="s">
        <v>1606</v>
      </c>
      <c r="C1898" s="78" t="s">
        <v>2026</v>
      </c>
      <c r="D1898" s="78" t="s">
        <v>230</v>
      </c>
      <c r="E1898" s="77" t="s">
        <v>122</v>
      </c>
      <c r="F1898" s="79">
        <v>26520000</v>
      </c>
    </row>
    <row r="1899" spans="1:6" x14ac:dyDescent="0.25">
      <c r="A1899" s="74" t="s">
        <v>2051</v>
      </c>
      <c r="B1899" s="77" t="s">
        <v>1606</v>
      </c>
      <c r="C1899" s="78" t="s">
        <v>2026</v>
      </c>
      <c r="D1899" s="78" t="s">
        <v>26</v>
      </c>
      <c r="E1899" s="77" t="s">
        <v>122</v>
      </c>
      <c r="F1899" s="79">
        <v>25790000</v>
      </c>
    </row>
    <row r="1900" spans="1:6" x14ac:dyDescent="0.25">
      <c r="A1900" s="74" t="s">
        <v>3418</v>
      </c>
      <c r="B1900" s="77" t="s">
        <v>1606</v>
      </c>
      <c r="C1900" s="78" t="s">
        <v>2026</v>
      </c>
      <c r="D1900" s="78" t="s">
        <v>26</v>
      </c>
      <c r="E1900" s="77" t="s">
        <v>122</v>
      </c>
      <c r="F1900" s="79">
        <v>28390000</v>
      </c>
    </row>
    <row r="1901" spans="1:6" x14ac:dyDescent="0.25">
      <c r="A1901" s="74" t="s">
        <v>233</v>
      </c>
      <c r="B1901" s="77" t="s">
        <v>1606</v>
      </c>
      <c r="C1901" s="78" t="s">
        <v>2026</v>
      </c>
      <c r="D1901" s="78" t="s">
        <v>25</v>
      </c>
      <c r="E1901" s="77" t="s">
        <v>131</v>
      </c>
      <c r="F1901" s="79">
        <v>26300000</v>
      </c>
    </row>
    <row r="1902" spans="1:6" x14ac:dyDescent="0.25">
      <c r="A1902" s="74" t="s">
        <v>3419</v>
      </c>
      <c r="B1902" s="77" t="s">
        <v>1606</v>
      </c>
      <c r="C1902" s="78" t="s">
        <v>2055</v>
      </c>
      <c r="D1902" s="78" t="s">
        <v>164</v>
      </c>
      <c r="E1902" s="77" t="s">
        <v>96</v>
      </c>
      <c r="F1902" s="79">
        <v>16210000</v>
      </c>
    </row>
    <row r="1903" spans="1:6" x14ac:dyDescent="0.25">
      <c r="A1903" s="74" t="s">
        <v>1789</v>
      </c>
      <c r="B1903" s="77" t="s">
        <v>1606</v>
      </c>
      <c r="C1903" s="78" t="s">
        <v>2055</v>
      </c>
      <c r="D1903" s="78" t="s">
        <v>15</v>
      </c>
      <c r="E1903" s="77" t="s">
        <v>96</v>
      </c>
      <c r="F1903" s="79">
        <v>11350000</v>
      </c>
    </row>
    <row r="1904" spans="1:6" x14ac:dyDescent="0.25">
      <c r="A1904" s="74" t="s">
        <v>2059</v>
      </c>
      <c r="B1904" s="77" t="s">
        <v>1606</v>
      </c>
      <c r="C1904" s="78" t="s">
        <v>2055</v>
      </c>
      <c r="D1904" s="78" t="s">
        <v>26</v>
      </c>
      <c r="E1904" s="77" t="s">
        <v>96</v>
      </c>
      <c r="F1904" s="79">
        <v>21950000</v>
      </c>
    </row>
    <row r="1905" spans="1:6" x14ac:dyDescent="0.25">
      <c r="A1905" s="74" t="s">
        <v>2060</v>
      </c>
      <c r="B1905" s="77" t="s">
        <v>1606</v>
      </c>
      <c r="C1905" s="78" t="s">
        <v>2055</v>
      </c>
      <c r="D1905" s="78" t="s">
        <v>26</v>
      </c>
      <c r="E1905" s="77" t="s">
        <v>96</v>
      </c>
      <c r="F1905" s="79">
        <v>15080000</v>
      </c>
    </row>
    <row r="1906" spans="1:6" x14ac:dyDescent="0.25">
      <c r="A1906" s="74" t="s">
        <v>1970</v>
      </c>
      <c r="B1906" s="77" t="s">
        <v>1606</v>
      </c>
      <c r="C1906" s="78" t="s">
        <v>2055</v>
      </c>
      <c r="D1906" s="78" t="s">
        <v>26</v>
      </c>
      <c r="E1906" s="77" t="s">
        <v>96</v>
      </c>
      <c r="F1906" s="79">
        <v>32400000</v>
      </c>
    </row>
    <row r="1907" spans="1:6" x14ac:dyDescent="0.25">
      <c r="A1907" s="74" t="s">
        <v>2061</v>
      </c>
      <c r="B1907" s="77" t="s">
        <v>1606</v>
      </c>
      <c r="C1907" s="78" t="s">
        <v>2055</v>
      </c>
      <c r="D1907" s="78" t="s">
        <v>26</v>
      </c>
      <c r="E1907" s="77" t="s">
        <v>96</v>
      </c>
      <c r="F1907" s="79">
        <v>31920000</v>
      </c>
    </row>
    <row r="1908" spans="1:6" x14ac:dyDescent="0.25">
      <c r="A1908" s="74" t="s">
        <v>1796</v>
      </c>
      <c r="B1908" s="77" t="s">
        <v>1606</v>
      </c>
      <c r="C1908" s="78" t="s">
        <v>2055</v>
      </c>
      <c r="D1908" s="78" t="s">
        <v>26</v>
      </c>
      <c r="E1908" s="77" t="s">
        <v>96</v>
      </c>
      <c r="F1908" s="79">
        <v>14970000</v>
      </c>
    </row>
    <row r="1909" spans="1:6" x14ac:dyDescent="0.25">
      <c r="A1909" s="74" t="s">
        <v>1728</v>
      </c>
      <c r="B1909" s="77" t="s">
        <v>1606</v>
      </c>
      <c r="C1909" s="78" t="s">
        <v>2055</v>
      </c>
      <c r="D1909" s="78" t="s">
        <v>26</v>
      </c>
      <c r="E1909" s="77" t="s">
        <v>96</v>
      </c>
      <c r="F1909" s="79">
        <v>14300000</v>
      </c>
    </row>
    <row r="1910" spans="1:6" x14ac:dyDescent="0.25">
      <c r="A1910" s="74" t="s">
        <v>2063</v>
      </c>
      <c r="B1910" s="77" t="s">
        <v>1606</v>
      </c>
      <c r="C1910" s="78" t="s">
        <v>2055</v>
      </c>
      <c r="D1910" s="78" t="s">
        <v>128</v>
      </c>
      <c r="E1910" s="77" t="s">
        <v>96</v>
      </c>
      <c r="F1910" s="79">
        <v>19990000</v>
      </c>
    </row>
    <row r="1911" spans="1:6" x14ac:dyDescent="0.25">
      <c r="A1911" s="74" t="s">
        <v>2079</v>
      </c>
      <c r="B1911" s="77" t="s">
        <v>1606</v>
      </c>
      <c r="C1911" s="78" t="s">
        <v>2055</v>
      </c>
      <c r="D1911" s="78" t="s">
        <v>230</v>
      </c>
      <c r="E1911" s="77" t="s">
        <v>213</v>
      </c>
      <c r="F1911" s="79">
        <v>27460000</v>
      </c>
    </row>
    <row r="1912" spans="1:6" x14ac:dyDescent="0.25">
      <c r="A1912" s="74" t="s">
        <v>3355</v>
      </c>
      <c r="B1912" s="77" t="s">
        <v>1606</v>
      </c>
      <c r="C1912" s="78" t="s">
        <v>2055</v>
      </c>
      <c r="D1912" s="78" t="s">
        <v>26</v>
      </c>
      <c r="E1912" s="77" t="s">
        <v>213</v>
      </c>
      <c r="F1912" s="79">
        <v>14560000</v>
      </c>
    </row>
    <row r="1913" spans="1:6" x14ac:dyDescent="0.25">
      <c r="A1913" s="74" t="s">
        <v>1758</v>
      </c>
      <c r="B1913" s="77" t="s">
        <v>1606</v>
      </c>
      <c r="C1913" s="78" t="s">
        <v>2055</v>
      </c>
      <c r="D1913" s="78" t="s">
        <v>26</v>
      </c>
      <c r="E1913" s="77" t="s">
        <v>213</v>
      </c>
      <c r="F1913" s="79">
        <v>22710000</v>
      </c>
    </row>
    <row r="1914" spans="1:6" x14ac:dyDescent="0.25">
      <c r="A1914" s="74" t="s">
        <v>2062</v>
      </c>
      <c r="B1914" s="77" t="s">
        <v>1606</v>
      </c>
      <c r="C1914" s="78" t="s">
        <v>2055</v>
      </c>
      <c r="D1914" s="78" t="s">
        <v>26</v>
      </c>
      <c r="E1914" s="77" t="s">
        <v>213</v>
      </c>
      <c r="F1914" s="79">
        <v>20140000</v>
      </c>
    </row>
    <row r="1915" spans="1:6" x14ac:dyDescent="0.25">
      <c r="A1915" s="74" t="s">
        <v>2082</v>
      </c>
      <c r="B1915" s="77" t="s">
        <v>1606</v>
      </c>
      <c r="C1915" s="78" t="s">
        <v>2055</v>
      </c>
      <c r="D1915" s="78" t="s">
        <v>26</v>
      </c>
      <c r="E1915" s="77" t="s">
        <v>213</v>
      </c>
      <c r="F1915" s="79">
        <v>13170000</v>
      </c>
    </row>
    <row r="1916" spans="1:6" x14ac:dyDescent="0.25">
      <c r="A1916" s="74" t="s">
        <v>3420</v>
      </c>
      <c r="B1916" s="77" t="s">
        <v>1606</v>
      </c>
      <c r="C1916" s="78" t="s">
        <v>2055</v>
      </c>
      <c r="D1916" s="78" t="s">
        <v>3421</v>
      </c>
      <c r="E1916" s="77" t="s">
        <v>109</v>
      </c>
      <c r="F1916" s="79">
        <v>32770000</v>
      </c>
    </row>
    <row r="1917" spans="1:6" x14ac:dyDescent="0.25">
      <c r="A1917" s="74" t="s">
        <v>1733</v>
      </c>
      <c r="B1917" s="77" t="s">
        <v>1606</v>
      </c>
      <c r="C1917" s="78" t="s">
        <v>2055</v>
      </c>
      <c r="D1917" s="78" t="s">
        <v>26</v>
      </c>
      <c r="E1917" s="77" t="s">
        <v>109</v>
      </c>
      <c r="F1917" s="79">
        <v>24510000</v>
      </c>
    </row>
    <row r="1918" spans="1:6" x14ac:dyDescent="0.25">
      <c r="A1918" s="74" t="s">
        <v>3422</v>
      </c>
      <c r="B1918" s="77" t="s">
        <v>1606</v>
      </c>
      <c r="C1918" s="78" t="s">
        <v>2055</v>
      </c>
      <c r="D1918" s="78" t="s">
        <v>26</v>
      </c>
      <c r="E1918" s="77" t="s">
        <v>109</v>
      </c>
      <c r="F1918" s="79">
        <v>27310000</v>
      </c>
    </row>
    <row r="1919" spans="1:6" x14ac:dyDescent="0.25">
      <c r="A1919" s="74" t="s">
        <v>3423</v>
      </c>
      <c r="B1919" s="77" t="s">
        <v>1606</v>
      </c>
      <c r="C1919" s="78" t="s">
        <v>2055</v>
      </c>
      <c r="D1919" s="78" t="s">
        <v>26</v>
      </c>
      <c r="E1919" s="77" t="s">
        <v>221</v>
      </c>
      <c r="F1919" s="79">
        <v>13200000</v>
      </c>
    </row>
    <row r="1920" spans="1:6" x14ac:dyDescent="0.25">
      <c r="A1920" s="74" t="s">
        <v>2070</v>
      </c>
      <c r="B1920" s="77" t="s">
        <v>1606</v>
      </c>
      <c r="C1920" s="78" t="s">
        <v>2055</v>
      </c>
      <c r="D1920" s="78" t="s">
        <v>85</v>
      </c>
      <c r="E1920" s="77" t="s">
        <v>153</v>
      </c>
      <c r="F1920" s="79">
        <v>28930000</v>
      </c>
    </row>
    <row r="1921" spans="1:6" x14ac:dyDescent="0.25">
      <c r="A1921" s="74" t="s">
        <v>3424</v>
      </c>
      <c r="B1921" s="77" t="s">
        <v>1606</v>
      </c>
      <c r="C1921" s="78" t="s">
        <v>2055</v>
      </c>
      <c r="D1921" s="78" t="s">
        <v>19</v>
      </c>
      <c r="E1921" s="77" t="s">
        <v>153</v>
      </c>
      <c r="F1921" s="79">
        <v>31500000</v>
      </c>
    </row>
    <row r="1922" spans="1:6" x14ac:dyDescent="0.25">
      <c r="A1922" s="74" t="s">
        <v>3425</v>
      </c>
      <c r="B1922" s="77" t="s">
        <v>1606</v>
      </c>
      <c r="C1922" s="78" t="s">
        <v>2055</v>
      </c>
      <c r="D1922" s="78" t="s">
        <v>3320</v>
      </c>
      <c r="E1922" s="77" t="s">
        <v>153</v>
      </c>
      <c r="F1922" s="79">
        <v>17110000</v>
      </c>
    </row>
    <row r="1923" spans="1:6" x14ac:dyDescent="0.25">
      <c r="A1923" s="74" t="s">
        <v>3426</v>
      </c>
      <c r="B1923" s="77" t="s">
        <v>1606</v>
      </c>
      <c r="C1923" s="78" t="s">
        <v>2055</v>
      </c>
      <c r="D1923" s="78" t="s">
        <v>26</v>
      </c>
      <c r="E1923" s="77" t="s">
        <v>116</v>
      </c>
      <c r="F1923" s="79">
        <v>17970000</v>
      </c>
    </row>
    <row r="1924" spans="1:6" x14ac:dyDescent="0.25">
      <c r="A1924" s="74" t="s">
        <v>2073</v>
      </c>
      <c r="B1924" s="77" t="s">
        <v>1606</v>
      </c>
      <c r="C1924" s="78" t="s">
        <v>2055</v>
      </c>
      <c r="D1924" s="78" t="s">
        <v>26</v>
      </c>
      <c r="E1924" s="77" t="s">
        <v>116</v>
      </c>
      <c r="F1924" s="79">
        <v>7860000</v>
      </c>
    </row>
    <row r="1925" spans="1:6" x14ac:dyDescent="0.25">
      <c r="A1925" s="74" t="s">
        <v>3427</v>
      </c>
      <c r="B1925" s="77" t="s">
        <v>1606</v>
      </c>
      <c r="C1925" s="78" t="s">
        <v>2055</v>
      </c>
      <c r="D1925" s="78" t="s">
        <v>26</v>
      </c>
      <c r="E1925" s="77" t="s">
        <v>116</v>
      </c>
      <c r="F1925" s="79">
        <v>3960000</v>
      </c>
    </row>
    <row r="1926" spans="1:6" x14ac:dyDescent="0.25">
      <c r="A1926" s="74" t="s">
        <v>922</v>
      </c>
      <c r="B1926" s="77" t="s">
        <v>1606</v>
      </c>
      <c r="C1926" s="78" t="s">
        <v>2055</v>
      </c>
      <c r="D1926" s="78" t="s">
        <v>10</v>
      </c>
      <c r="E1926" s="77" t="s">
        <v>122</v>
      </c>
      <c r="F1926" s="79">
        <v>20410000</v>
      </c>
    </row>
    <row r="1927" spans="1:6" x14ac:dyDescent="0.25">
      <c r="A1927" s="74" t="s">
        <v>3428</v>
      </c>
      <c r="B1927" s="77" t="s">
        <v>1606</v>
      </c>
      <c r="C1927" s="78" t="s">
        <v>2055</v>
      </c>
      <c r="D1927" s="78" t="s">
        <v>13</v>
      </c>
      <c r="E1927" s="77" t="s">
        <v>122</v>
      </c>
      <c r="F1927" s="79">
        <v>17170000</v>
      </c>
    </row>
    <row r="1928" spans="1:6" x14ac:dyDescent="0.25">
      <c r="A1928" s="74" t="s">
        <v>2106</v>
      </c>
      <c r="B1928" s="77" t="s">
        <v>1606</v>
      </c>
      <c r="C1928" s="78" t="s">
        <v>2055</v>
      </c>
      <c r="D1928" s="78" t="s">
        <v>19</v>
      </c>
      <c r="E1928" s="77" t="s">
        <v>122</v>
      </c>
      <c r="F1928" s="79">
        <v>33250000</v>
      </c>
    </row>
    <row r="1929" spans="1:6" x14ac:dyDescent="0.25">
      <c r="A1929" s="74" t="s">
        <v>2075</v>
      </c>
      <c r="B1929" s="77" t="s">
        <v>1606</v>
      </c>
      <c r="C1929" s="78" t="s">
        <v>2055</v>
      </c>
      <c r="D1929" s="78" t="s">
        <v>20</v>
      </c>
      <c r="E1929" s="77" t="s">
        <v>122</v>
      </c>
      <c r="F1929" s="79">
        <v>32380000</v>
      </c>
    </row>
    <row r="1930" spans="1:6" x14ac:dyDescent="0.25">
      <c r="A1930" s="74" t="s">
        <v>2078</v>
      </c>
      <c r="B1930" s="77" t="s">
        <v>1606</v>
      </c>
      <c r="C1930" s="78" t="s">
        <v>2055</v>
      </c>
      <c r="D1930" s="78" t="s">
        <v>24</v>
      </c>
      <c r="E1930" s="77" t="s">
        <v>122</v>
      </c>
      <c r="F1930" s="79">
        <v>11350000</v>
      </c>
    </row>
    <row r="1931" spans="1:6" x14ac:dyDescent="0.25">
      <c r="A1931" s="74" t="s">
        <v>3429</v>
      </c>
      <c r="B1931" s="77" t="s">
        <v>1606</v>
      </c>
      <c r="C1931" s="78" t="s">
        <v>2055</v>
      </c>
      <c r="D1931" s="78" t="s">
        <v>831</v>
      </c>
      <c r="E1931" s="77" t="s">
        <v>122</v>
      </c>
      <c r="F1931" s="79">
        <v>34520000</v>
      </c>
    </row>
    <row r="1932" spans="1:6" x14ac:dyDescent="0.25">
      <c r="A1932" s="74" t="s">
        <v>2080</v>
      </c>
      <c r="B1932" s="77" t="s">
        <v>1606</v>
      </c>
      <c r="C1932" s="78" t="s">
        <v>2055</v>
      </c>
      <c r="D1932" s="78" t="s">
        <v>26</v>
      </c>
      <c r="E1932" s="77" t="s">
        <v>122</v>
      </c>
      <c r="F1932" s="79">
        <v>21990000</v>
      </c>
    </row>
    <row r="1933" spans="1:6" x14ac:dyDescent="0.25">
      <c r="A1933" s="74" t="s">
        <v>3430</v>
      </c>
      <c r="B1933" s="77" t="s">
        <v>1606</v>
      </c>
      <c r="C1933" s="78" t="s">
        <v>2055</v>
      </c>
      <c r="D1933" s="78" t="s">
        <v>26</v>
      </c>
      <c r="E1933" s="77" t="s">
        <v>122</v>
      </c>
      <c r="F1933" s="79">
        <v>12070000</v>
      </c>
    </row>
    <row r="1934" spans="1:6" x14ac:dyDescent="0.25">
      <c r="A1934" s="74" t="s">
        <v>2081</v>
      </c>
      <c r="B1934" s="77" t="s">
        <v>1606</v>
      </c>
      <c r="C1934" s="78" t="s">
        <v>2055</v>
      </c>
      <c r="D1934" s="78" t="s">
        <v>26</v>
      </c>
      <c r="E1934" s="77" t="s">
        <v>122</v>
      </c>
      <c r="F1934" s="79">
        <v>16830000</v>
      </c>
    </row>
    <row r="1935" spans="1:6" x14ac:dyDescent="0.25">
      <c r="A1935" s="74" t="s">
        <v>3431</v>
      </c>
      <c r="B1935" s="77" t="s">
        <v>1606</v>
      </c>
      <c r="C1935" s="78" t="s">
        <v>2055</v>
      </c>
      <c r="D1935" s="78" t="s">
        <v>26</v>
      </c>
      <c r="E1935" s="77" t="s">
        <v>129</v>
      </c>
      <c r="F1935" s="79">
        <v>26750000</v>
      </c>
    </row>
    <row r="1936" spans="1:6" x14ac:dyDescent="0.25">
      <c r="A1936" s="74" t="s">
        <v>1664</v>
      </c>
      <c r="B1936" s="77" t="s">
        <v>1606</v>
      </c>
      <c r="C1936" s="78" t="s">
        <v>2085</v>
      </c>
      <c r="D1936" s="78" t="s">
        <v>577</v>
      </c>
      <c r="E1936" s="77" t="s">
        <v>96</v>
      </c>
      <c r="F1936" s="79">
        <v>11360000</v>
      </c>
    </row>
    <row r="1937" spans="1:6" x14ac:dyDescent="0.25">
      <c r="A1937" s="74" t="s">
        <v>3432</v>
      </c>
      <c r="B1937" s="77" t="s">
        <v>1606</v>
      </c>
      <c r="C1937" s="78" t="s">
        <v>2085</v>
      </c>
      <c r="D1937" s="78" t="s">
        <v>99</v>
      </c>
      <c r="E1937" s="77" t="s">
        <v>96</v>
      </c>
      <c r="F1937" s="79">
        <v>31390000</v>
      </c>
    </row>
    <row r="1938" spans="1:6" x14ac:dyDescent="0.25">
      <c r="A1938" s="74" t="s">
        <v>2084</v>
      </c>
      <c r="B1938" s="77" t="s">
        <v>1606</v>
      </c>
      <c r="C1938" s="78" t="s">
        <v>2085</v>
      </c>
      <c r="D1938" s="78" t="s">
        <v>99</v>
      </c>
      <c r="E1938" s="77" t="s">
        <v>96</v>
      </c>
      <c r="F1938" s="79">
        <v>17550000</v>
      </c>
    </row>
    <row r="1939" spans="1:6" x14ac:dyDescent="0.25">
      <c r="A1939" s="74" t="s">
        <v>2086</v>
      </c>
      <c r="B1939" s="77" t="s">
        <v>1606</v>
      </c>
      <c r="C1939" s="78" t="s">
        <v>2085</v>
      </c>
      <c r="D1939" s="78" t="s">
        <v>324</v>
      </c>
      <c r="E1939" s="77" t="s">
        <v>96</v>
      </c>
      <c r="F1939" s="79">
        <v>12830000</v>
      </c>
    </row>
    <row r="1940" spans="1:6" x14ac:dyDescent="0.25">
      <c r="A1940" s="74" t="s">
        <v>2087</v>
      </c>
      <c r="B1940" s="77" t="s">
        <v>1606</v>
      </c>
      <c r="C1940" s="78" t="s">
        <v>2085</v>
      </c>
      <c r="D1940" s="78" t="s">
        <v>324</v>
      </c>
      <c r="E1940" s="77" t="s">
        <v>96</v>
      </c>
      <c r="F1940" s="79">
        <v>10530000</v>
      </c>
    </row>
    <row r="1941" spans="1:6" x14ac:dyDescent="0.25">
      <c r="A1941" s="74" t="s">
        <v>1901</v>
      </c>
      <c r="B1941" s="77" t="s">
        <v>1606</v>
      </c>
      <c r="C1941" s="78" t="s">
        <v>2085</v>
      </c>
      <c r="D1941" s="78" t="s">
        <v>133</v>
      </c>
      <c r="E1941" s="77" t="s">
        <v>96</v>
      </c>
      <c r="F1941" s="79">
        <v>15060000</v>
      </c>
    </row>
    <row r="1942" spans="1:6" x14ac:dyDescent="0.25">
      <c r="A1942" s="74" t="s">
        <v>2064</v>
      </c>
      <c r="B1942" s="77" t="s">
        <v>1606</v>
      </c>
      <c r="C1942" s="78" t="s">
        <v>2085</v>
      </c>
      <c r="D1942" s="78" t="s">
        <v>25</v>
      </c>
      <c r="E1942" s="77" t="s">
        <v>96</v>
      </c>
      <c r="F1942" s="79">
        <v>19880000</v>
      </c>
    </row>
    <row r="1943" spans="1:6" x14ac:dyDescent="0.25">
      <c r="A1943" s="74" t="s">
        <v>2090</v>
      </c>
      <c r="B1943" s="77" t="s">
        <v>1606</v>
      </c>
      <c r="C1943" s="78" t="s">
        <v>2085</v>
      </c>
      <c r="D1943" s="78" t="s">
        <v>230</v>
      </c>
      <c r="E1943" s="77" t="s">
        <v>96</v>
      </c>
      <c r="F1943" s="79">
        <v>10790000</v>
      </c>
    </row>
    <row r="1944" spans="1:6" x14ac:dyDescent="0.25">
      <c r="A1944" s="74" t="s">
        <v>2124</v>
      </c>
      <c r="B1944" s="77" t="s">
        <v>1606</v>
      </c>
      <c r="C1944" s="78" t="s">
        <v>2085</v>
      </c>
      <c r="D1944" s="78" t="s">
        <v>26</v>
      </c>
      <c r="E1944" s="77" t="s">
        <v>96</v>
      </c>
      <c r="F1944" s="79">
        <v>23910000</v>
      </c>
    </row>
    <row r="1945" spans="1:6" x14ac:dyDescent="0.25">
      <c r="A1945" s="74" t="s">
        <v>2091</v>
      </c>
      <c r="B1945" s="77" t="s">
        <v>1606</v>
      </c>
      <c r="C1945" s="78" t="s">
        <v>2085</v>
      </c>
      <c r="D1945" s="78" t="s">
        <v>26</v>
      </c>
      <c r="E1945" s="77" t="s">
        <v>96</v>
      </c>
      <c r="F1945" s="79">
        <v>11010000</v>
      </c>
    </row>
    <row r="1946" spans="1:6" x14ac:dyDescent="0.25">
      <c r="A1946" s="74" t="s">
        <v>2092</v>
      </c>
      <c r="B1946" s="77" t="s">
        <v>1606</v>
      </c>
      <c r="C1946" s="78" t="s">
        <v>2085</v>
      </c>
      <c r="D1946" s="78" t="s">
        <v>26</v>
      </c>
      <c r="E1946" s="77" t="s">
        <v>96</v>
      </c>
      <c r="F1946" s="79">
        <v>15150000</v>
      </c>
    </row>
    <row r="1947" spans="1:6" x14ac:dyDescent="0.25">
      <c r="A1947" s="74" t="s">
        <v>2101</v>
      </c>
      <c r="B1947" s="77" t="s">
        <v>1606</v>
      </c>
      <c r="C1947" s="78" t="s">
        <v>2085</v>
      </c>
      <c r="D1947" s="78" t="s">
        <v>26</v>
      </c>
      <c r="E1947" s="77" t="s">
        <v>96</v>
      </c>
      <c r="F1947" s="79">
        <v>35700000</v>
      </c>
    </row>
    <row r="1948" spans="1:6" x14ac:dyDescent="0.25">
      <c r="A1948" s="74" t="s">
        <v>3433</v>
      </c>
      <c r="B1948" s="77" t="s">
        <v>1606</v>
      </c>
      <c r="C1948" s="78" t="s">
        <v>2085</v>
      </c>
      <c r="D1948" s="78" t="s">
        <v>21</v>
      </c>
      <c r="E1948" s="77" t="s">
        <v>148</v>
      </c>
      <c r="F1948" s="79">
        <v>10980000</v>
      </c>
    </row>
    <row r="1949" spans="1:6" x14ac:dyDescent="0.25">
      <c r="A1949" s="74" t="s">
        <v>2089</v>
      </c>
      <c r="B1949" s="77" t="s">
        <v>1606</v>
      </c>
      <c r="C1949" s="78" t="s">
        <v>2085</v>
      </c>
      <c r="D1949" s="78" t="s">
        <v>21</v>
      </c>
      <c r="E1949" s="77" t="s">
        <v>148</v>
      </c>
      <c r="F1949" s="79">
        <v>18170000</v>
      </c>
    </row>
    <row r="1950" spans="1:6" x14ac:dyDescent="0.25">
      <c r="A1950" s="74" t="s">
        <v>2066</v>
      </c>
      <c r="B1950" s="77" t="s">
        <v>1606</v>
      </c>
      <c r="C1950" s="78" t="s">
        <v>2085</v>
      </c>
      <c r="D1950" s="78" t="s">
        <v>108</v>
      </c>
      <c r="E1950" s="77" t="s">
        <v>109</v>
      </c>
      <c r="F1950" s="79">
        <v>36810000</v>
      </c>
    </row>
    <row r="1951" spans="1:6" x14ac:dyDescent="0.25">
      <c r="A1951" s="74" t="s">
        <v>2095</v>
      </c>
      <c r="B1951" s="77" t="s">
        <v>1606</v>
      </c>
      <c r="C1951" s="78" t="s">
        <v>2085</v>
      </c>
      <c r="D1951" s="78" t="s">
        <v>13</v>
      </c>
      <c r="E1951" s="77" t="s">
        <v>109</v>
      </c>
      <c r="F1951" s="79">
        <v>33080000</v>
      </c>
    </row>
    <row r="1952" spans="1:6" x14ac:dyDescent="0.25">
      <c r="A1952" s="74" t="s">
        <v>2098</v>
      </c>
      <c r="B1952" s="77" t="s">
        <v>1606</v>
      </c>
      <c r="C1952" s="78" t="s">
        <v>2085</v>
      </c>
      <c r="D1952" s="78" t="s">
        <v>230</v>
      </c>
      <c r="E1952" s="77" t="s">
        <v>109</v>
      </c>
      <c r="F1952" s="79">
        <v>29230000</v>
      </c>
    </row>
    <row r="1953" spans="1:6" x14ac:dyDescent="0.25">
      <c r="A1953" s="74" t="s">
        <v>3434</v>
      </c>
      <c r="B1953" s="77" t="s">
        <v>1606</v>
      </c>
      <c r="C1953" s="78" t="s">
        <v>2085</v>
      </c>
      <c r="D1953" s="78" t="s">
        <v>14</v>
      </c>
      <c r="E1953" s="77" t="s">
        <v>153</v>
      </c>
      <c r="F1953" s="79">
        <v>16380000</v>
      </c>
    </row>
    <row r="1954" spans="1:6" x14ac:dyDescent="0.25">
      <c r="A1954" s="74" t="s">
        <v>1680</v>
      </c>
      <c r="B1954" s="77" t="s">
        <v>1606</v>
      </c>
      <c r="C1954" s="78" t="s">
        <v>2085</v>
      </c>
      <c r="D1954" s="78" t="s">
        <v>21</v>
      </c>
      <c r="E1954" s="77" t="s">
        <v>153</v>
      </c>
      <c r="F1954" s="79">
        <v>24100000</v>
      </c>
    </row>
    <row r="1955" spans="1:6" x14ac:dyDescent="0.25">
      <c r="A1955" s="74" t="s">
        <v>1662</v>
      </c>
      <c r="B1955" s="77" t="s">
        <v>1606</v>
      </c>
      <c r="C1955" s="78" t="s">
        <v>2085</v>
      </c>
      <c r="D1955" s="78" t="s">
        <v>26</v>
      </c>
      <c r="E1955" s="77" t="s">
        <v>153</v>
      </c>
      <c r="F1955" s="79">
        <v>9560000</v>
      </c>
    </row>
    <row r="1956" spans="1:6" x14ac:dyDescent="0.25">
      <c r="A1956" s="74" t="s">
        <v>2099</v>
      </c>
      <c r="B1956" s="77" t="s">
        <v>1606</v>
      </c>
      <c r="C1956" s="78" t="s">
        <v>2085</v>
      </c>
      <c r="D1956" s="78" t="s">
        <v>26</v>
      </c>
      <c r="E1956" s="77" t="s">
        <v>153</v>
      </c>
      <c r="F1956" s="79">
        <v>21690000</v>
      </c>
    </row>
    <row r="1957" spans="1:6" x14ac:dyDescent="0.25">
      <c r="A1957" s="74" t="s">
        <v>2102</v>
      </c>
      <c r="B1957" s="77" t="s">
        <v>1606</v>
      </c>
      <c r="C1957" s="78" t="s">
        <v>2085</v>
      </c>
      <c r="D1957" s="78" t="s">
        <v>22</v>
      </c>
      <c r="E1957" s="77" t="s">
        <v>116</v>
      </c>
      <c r="F1957" s="79">
        <v>21610000</v>
      </c>
    </row>
    <row r="1958" spans="1:6" x14ac:dyDescent="0.25">
      <c r="A1958" s="74" t="s">
        <v>2103</v>
      </c>
      <c r="B1958" s="77" t="s">
        <v>1606</v>
      </c>
      <c r="C1958" s="78" t="s">
        <v>2085</v>
      </c>
      <c r="D1958" s="78" t="s">
        <v>26</v>
      </c>
      <c r="E1958" s="77" t="s">
        <v>116</v>
      </c>
      <c r="F1958" s="79">
        <v>14950000</v>
      </c>
    </row>
    <row r="1959" spans="1:6" x14ac:dyDescent="0.25">
      <c r="A1959" s="74" t="s">
        <v>1955</v>
      </c>
      <c r="B1959" s="77" t="s">
        <v>1606</v>
      </c>
      <c r="C1959" s="78" t="s">
        <v>2085</v>
      </c>
      <c r="D1959" s="78" t="s">
        <v>577</v>
      </c>
      <c r="E1959" s="77" t="s">
        <v>122</v>
      </c>
      <c r="F1959" s="79">
        <v>12830000</v>
      </c>
    </row>
    <row r="1960" spans="1:6" x14ac:dyDescent="0.25">
      <c r="A1960" s="74" t="s">
        <v>1837</v>
      </c>
      <c r="B1960" s="77" t="s">
        <v>1606</v>
      </c>
      <c r="C1960" s="78" t="s">
        <v>2085</v>
      </c>
      <c r="D1960" s="78" t="s">
        <v>423</v>
      </c>
      <c r="E1960" s="77" t="s">
        <v>122</v>
      </c>
      <c r="F1960" s="79">
        <v>14600000</v>
      </c>
    </row>
    <row r="1961" spans="1:6" x14ac:dyDescent="0.25">
      <c r="A1961" s="74" t="s">
        <v>2108</v>
      </c>
      <c r="B1961" s="77" t="s">
        <v>1606</v>
      </c>
      <c r="C1961" s="78" t="s">
        <v>2085</v>
      </c>
      <c r="D1961" s="78" t="s">
        <v>992</v>
      </c>
      <c r="E1961" s="77" t="s">
        <v>122</v>
      </c>
      <c r="F1961" s="79">
        <v>43540000</v>
      </c>
    </row>
    <row r="1962" spans="1:6" x14ac:dyDescent="0.25">
      <c r="A1962" s="74" t="s">
        <v>2723</v>
      </c>
      <c r="B1962" s="77" t="s">
        <v>1606</v>
      </c>
      <c r="C1962" s="78" t="s">
        <v>2085</v>
      </c>
      <c r="D1962" s="78" t="s">
        <v>26</v>
      </c>
      <c r="E1962" s="77" t="s">
        <v>122</v>
      </c>
      <c r="F1962" s="79">
        <v>27960000</v>
      </c>
    </row>
    <row r="1963" spans="1:6" x14ac:dyDescent="0.25">
      <c r="A1963" s="74" t="s">
        <v>2111</v>
      </c>
      <c r="B1963" s="77" t="s">
        <v>1606</v>
      </c>
      <c r="C1963" s="78" t="s">
        <v>2085</v>
      </c>
      <c r="D1963" s="78" t="s">
        <v>26</v>
      </c>
      <c r="E1963" s="77" t="s">
        <v>122</v>
      </c>
      <c r="F1963" s="79">
        <v>24210000</v>
      </c>
    </row>
    <row r="1964" spans="1:6" x14ac:dyDescent="0.25">
      <c r="A1964" s="74" t="s">
        <v>1948</v>
      </c>
      <c r="B1964" s="77" t="s">
        <v>1606</v>
      </c>
      <c r="C1964" s="78" t="s">
        <v>2085</v>
      </c>
      <c r="D1964" s="78" t="s">
        <v>13</v>
      </c>
      <c r="E1964" s="77" t="s">
        <v>131</v>
      </c>
      <c r="F1964" s="79">
        <v>19460000</v>
      </c>
    </row>
    <row r="1965" spans="1:6" x14ac:dyDescent="0.25">
      <c r="A1965" s="74" t="s">
        <v>2134</v>
      </c>
      <c r="B1965" s="77" t="s">
        <v>1606</v>
      </c>
      <c r="C1965" s="78" t="s">
        <v>2085</v>
      </c>
      <c r="D1965" s="78" t="s">
        <v>21</v>
      </c>
      <c r="E1965" s="77" t="s">
        <v>131</v>
      </c>
      <c r="F1965" s="79">
        <v>23230000</v>
      </c>
    </row>
    <row r="1966" spans="1:6" x14ac:dyDescent="0.25">
      <c r="A1966" s="74" t="s">
        <v>1384</v>
      </c>
      <c r="B1966" s="77" t="s">
        <v>1606</v>
      </c>
      <c r="C1966" s="78" t="s">
        <v>2114</v>
      </c>
      <c r="D1966" s="78" t="s">
        <v>577</v>
      </c>
      <c r="E1966" s="77" t="s">
        <v>96</v>
      </c>
      <c r="F1966" s="79">
        <v>37080000</v>
      </c>
    </row>
    <row r="1967" spans="1:6" x14ac:dyDescent="0.25">
      <c r="A1967" s="74" t="s">
        <v>2113</v>
      </c>
      <c r="B1967" s="77" t="s">
        <v>1606</v>
      </c>
      <c r="C1967" s="78" t="s">
        <v>2114</v>
      </c>
      <c r="D1967" s="78" t="s">
        <v>10</v>
      </c>
      <c r="E1967" s="77" t="s">
        <v>96</v>
      </c>
      <c r="F1967" s="79">
        <v>8110000</v>
      </c>
    </row>
    <row r="1968" spans="1:6" x14ac:dyDescent="0.25">
      <c r="A1968" s="74" t="s">
        <v>2116</v>
      </c>
      <c r="B1968" s="77" t="s">
        <v>1606</v>
      </c>
      <c r="C1968" s="78" t="s">
        <v>2114</v>
      </c>
      <c r="D1968" s="78" t="s">
        <v>82</v>
      </c>
      <c r="E1968" s="77" t="s">
        <v>96</v>
      </c>
      <c r="F1968" s="79">
        <v>21950000</v>
      </c>
    </row>
    <row r="1969" spans="1:6" x14ac:dyDescent="0.25">
      <c r="A1969" s="74" t="s">
        <v>208</v>
      </c>
      <c r="B1969" s="77" t="s">
        <v>1606</v>
      </c>
      <c r="C1969" s="78" t="s">
        <v>2114</v>
      </c>
      <c r="D1969" s="78" t="s">
        <v>23</v>
      </c>
      <c r="E1969" s="77" t="s">
        <v>96</v>
      </c>
      <c r="F1969" s="79">
        <v>16690000</v>
      </c>
    </row>
    <row r="1970" spans="1:6" x14ac:dyDescent="0.25">
      <c r="A1970" s="74" t="s">
        <v>1968</v>
      </c>
      <c r="B1970" s="77" t="s">
        <v>1606</v>
      </c>
      <c r="C1970" s="78" t="s">
        <v>2114</v>
      </c>
      <c r="D1970" s="78" t="s">
        <v>230</v>
      </c>
      <c r="E1970" s="77" t="s">
        <v>96</v>
      </c>
      <c r="F1970" s="79">
        <v>11910000</v>
      </c>
    </row>
    <row r="1971" spans="1:6" x14ac:dyDescent="0.25">
      <c r="A1971" s="74" t="s">
        <v>2119</v>
      </c>
      <c r="B1971" s="77" t="s">
        <v>1606</v>
      </c>
      <c r="C1971" s="78" t="s">
        <v>2114</v>
      </c>
      <c r="D1971" s="78" t="s">
        <v>26</v>
      </c>
      <c r="E1971" s="77" t="s">
        <v>96</v>
      </c>
      <c r="F1971" s="79">
        <v>17620000</v>
      </c>
    </row>
    <row r="1972" spans="1:6" x14ac:dyDescent="0.25">
      <c r="A1972" s="74" t="s">
        <v>2121</v>
      </c>
      <c r="B1972" s="77" t="s">
        <v>1606</v>
      </c>
      <c r="C1972" s="78" t="s">
        <v>2114</v>
      </c>
      <c r="D1972" s="78" t="s">
        <v>26</v>
      </c>
      <c r="E1972" s="77" t="s">
        <v>96</v>
      </c>
      <c r="F1972" s="79">
        <v>16650000</v>
      </c>
    </row>
    <row r="1973" spans="1:6" x14ac:dyDescent="0.25">
      <c r="A1973" s="74" t="s">
        <v>2123</v>
      </c>
      <c r="B1973" s="77" t="s">
        <v>1606</v>
      </c>
      <c r="C1973" s="78" t="s">
        <v>2114</v>
      </c>
      <c r="D1973" s="78" t="s">
        <v>26</v>
      </c>
      <c r="E1973" s="77" t="s">
        <v>96</v>
      </c>
      <c r="F1973" s="79">
        <v>18730000</v>
      </c>
    </row>
    <row r="1974" spans="1:6" x14ac:dyDescent="0.25">
      <c r="A1974" s="74" t="s">
        <v>1613</v>
      </c>
      <c r="B1974" s="77" t="s">
        <v>1606</v>
      </c>
      <c r="C1974" s="78" t="s">
        <v>2114</v>
      </c>
      <c r="D1974" s="78" t="s">
        <v>26</v>
      </c>
      <c r="E1974" s="77" t="s">
        <v>96</v>
      </c>
      <c r="F1974" s="79">
        <v>21450000</v>
      </c>
    </row>
    <row r="1975" spans="1:6" x14ac:dyDescent="0.25">
      <c r="A1975" s="74" t="s">
        <v>1508</v>
      </c>
      <c r="B1975" s="77" t="s">
        <v>1606</v>
      </c>
      <c r="C1975" s="78" t="s">
        <v>2114</v>
      </c>
      <c r="D1975" s="78" t="s">
        <v>19</v>
      </c>
      <c r="E1975" s="77" t="s">
        <v>148</v>
      </c>
      <c r="F1975" s="79">
        <v>27710000</v>
      </c>
    </row>
    <row r="1976" spans="1:6" x14ac:dyDescent="0.25">
      <c r="A1976" s="74" t="s">
        <v>2125</v>
      </c>
      <c r="B1976" s="77" t="s">
        <v>1606</v>
      </c>
      <c r="C1976" s="78" t="s">
        <v>2114</v>
      </c>
      <c r="D1976" s="78" t="s">
        <v>99</v>
      </c>
      <c r="E1976" s="77" t="s">
        <v>109</v>
      </c>
      <c r="F1976" s="79">
        <v>28250000</v>
      </c>
    </row>
    <row r="1977" spans="1:6" x14ac:dyDescent="0.25">
      <c r="A1977" s="74" t="s">
        <v>2126</v>
      </c>
      <c r="B1977" s="77" t="s">
        <v>1606</v>
      </c>
      <c r="C1977" s="78" t="s">
        <v>2114</v>
      </c>
      <c r="D1977" s="78" t="s">
        <v>992</v>
      </c>
      <c r="E1977" s="77" t="s">
        <v>109</v>
      </c>
      <c r="F1977" s="79">
        <v>38330000</v>
      </c>
    </row>
    <row r="1978" spans="1:6" x14ac:dyDescent="0.25">
      <c r="A1978" s="74" t="s">
        <v>2068</v>
      </c>
      <c r="B1978" s="77" t="s">
        <v>1606</v>
      </c>
      <c r="C1978" s="78" t="s">
        <v>2114</v>
      </c>
      <c r="D1978" s="78" t="s">
        <v>26</v>
      </c>
      <c r="E1978" s="77" t="s">
        <v>109</v>
      </c>
      <c r="F1978" s="79">
        <v>29220000</v>
      </c>
    </row>
    <row r="1979" spans="1:6" x14ac:dyDescent="0.25">
      <c r="A1979" s="74" t="s">
        <v>2128</v>
      </c>
      <c r="B1979" s="77" t="s">
        <v>1606</v>
      </c>
      <c r="C1979" s="78" t="s">
        <v>2114</v>
      </c>
      <c r="D1979" s="78" t="s">
        <v>27</v>
      </c>
      <c r="E1979" s="77" t="s">
        <v>109</v>
      </c>
      <c r="F1979" s="79">
        <v>25820000</v>
      </c>
    </row>
    <row r="1980" spans="1:6" x14ac:dyDescent="0.25">
      <c r="A1980" s="74" t="s">
        <v>2072</v>
      </c>
      <c r="B1980" s="77" t="s">
        <v>1606</v>
      </c>
      <c r="C1980" s="78" t="s">
        <v>2114</v>
      </c>
      <c r="D1980" s="78" t="s">
        <v>168</v>
      </c>
      <c r="E1980" s="77" t="s">
        <v>116</v>
      </c>
      <c r="F1980" s="79">
        <v>27110000</v>
      </c>
    </row>
    <row r="1981" spans="1:6" x14ac:dyDescent="0.25">
      <c r="A1981" s="74" t="s">
        <v>2129</v>
      </c>
      <c r="B1981" s="77" t="s">
        <v>1606</v>
      </c>
      <c r="C1981" s="78" t="s">
        <v>2114</v>
      </c>
      <c r="D1981" s="78" t="s">
        <v>831</v>
      </c>
      <c r="E1981" s="77" t="s">
        <v>116</v>
      </c>
      <c r="F1981" s="79">
        <v>17600000</v>
      </c>
    </row>
    <row r="1982" spans="1:6" x14ac:dyDescent="0.25">
      <c r="A1982" s="74" t="s">
        <v>2130</v>
      </c>
      <c r="B1982" s="77" t="s">
        <v>1606</v>
      </c>
      <c r="C1982" s="78" t="s">
        <v>2114</v>
      </c>
      <c r="D1982" s="78" t="s">
        <v>26</v>
      </c>
      <c r="E1982" s="77" t="s">
        <v>116</v>
      </c>
      <c r="F1982" s="79">
        <v>13820000</v>
      </c>
    </row>
    <row r="1983" spans="1:6" x14ac:dyDescent="0.25">
      <c r="A1983" s="74" t="s">
        <v>2132</v>
      </c>
      <c r="B1983" s="77" t="s">
        <v>1606</v>
      </c>
      <c r="C1983" s="78" t="s">
        <v>2114</v>
      </c>
      <c r="D1983" s="78" t="s">
        <v>324</v>
      </c>
      <c r="E1983" s="77" t="s">
        <v>122</v>
      </c>
      <c r="F1983" s="79">
        <v>27820000</v>
      </c>
    </row>
    <row r="1984" spans="1:6" x14ac:dyDescent="0.25">
      <c r="A1984" s="74" t="s">
        <v>2133</v>
      </c>
      <c r="B1984" s="77" t="s">
        <v>1606</v>
      </c>
      <c r="C1984" s="78" t="s">
        <v>2114</v>
      </c>
      <c r="D1984" s="78" t="s">
        <v>19</v>
      </c>
      <c r="E1984" s="77" t="s">
        <v>122</v>
      </c>
      <c r="F1984" s="79">
        <v>25420000</v>
      </c>
    </row>
    <row r="1985" spans="1:6" x14ac:dyDescent="0.25">
      <c r="A1985" s="74" t="s">
        <v>520</v>
      </c>
      <c r="B1985" s="77" t="s">
        <v>1606</v>
      </c>
      <c r="C1985" s="78" t="s">
        <v>2114</v>
      </c>
      <c r="D1985" s="78" t="s">
        <v>20</v>
      </c>
      <c r="E1985" s="77" t="s">
        <v>122</v>
      </c>
      <c r="F1985" s="79">
        <v>36660000</v>
      </c>
    </row>
    <row r="1986" spans="1:6" x14ac:dyDescent="0.25">
      <c r="A1986" s="74" t="s">
        <v>2248</v>
      </c>
      <c r="B1986" s="77" t="s">
        <v>1606</v>
      </c>
      <c r="C1986" s="78" t="s">
        <v>2114</v>
      </c>
      <c r="D1986" s="78" t="s">
        <v>992</v>
      </c>
      <c r="E1986" s="77" t="s">
        <v>122</v>
      </c>
      <c r="F1986" s="79">
        <v>39760000</v>
      </c>
    </row>
    <row r="1987" spans="1:6" x14ac:dyDescent="0.25">
      <c r="A1987" s="74" t="s">
        <v>2135</v>
      </c>
      <c r="B1987" s="77" t="s">
        <v>1606</v>
      </c>
      <c r="C1987" s="78" t="s">
        <v>2114</v>
      </c>
      <c r="D1987" s="78" t="s">
        <v>26</v>
      </c>
      <c r="E1987" s="77" t="s">
        <v>122</v>
      </c>
      <c r="F1987" s="79">
        <v>11130000</v>
      </c>
    </row>
    <row r="1988" spans="1:6" x14ac:dyDescent="0.25">
      <c r="A1988" s="74" t="s">
        <v>2136</v>
      </c>
      <c r="B1988" s="77" t="s">
        <v>1606</v>
      </c>
      <c r="C1988" s="78" t="s">
        <v>2114</v>
      </c>
      <c r="D1988" s="78" t="s">
        <v>26</v>
      </c>
      <c r="E1988" s="77" t="s">
        <v>122</v>
      </c>
      <c r="F1988" s="79">
        <v>37120000</v>
      </c>
    </row>
    <row r="1989" spans="1:6" x14ac:dyDescent="0.25">
      <c r="A1989" s="74" t="s">
        <v>2137</v>
      </c>
      <c r="B1989" s="77" t="s">
        <v>1606</v>
      </c>
      <c r="C1989" s="78" t="s">
        <v>2114</v>
      </c>
      <c r="D1989" s="78" t="s">
        <v>26</v>
      </c>
      <c r="E1989" s="77" t="s">
        <v>122</v>
      </c>
      <c r="F1989" s="79">
        <v>34160000</v>
      </c>
    </row>
    <row r="1990" spans="1:6" x14ac:dyDescent="0.25">
      <c r="A1990" s="74" t="s">
        <v>1785</v>
      </c>
      <c r="B1990" s="77" t="s">
        <v>1606</v>
      </c>
      <c r="C1990" s="78" t="s">
        <v>2114</v>
      </c>
      <c r="D1990" s="78" t="s">
        <v>27</v>
      </c>
      <c r="E1990" s="77" t="s">
        <v>122</v>
      </c>
      <c r="F1990" s="79">
        <v>35630000</v>
      </c>
    </row>
    <row r="1991" spans="1:6" x14ac:dyDescent="0.25">
      <c r="A1991" s="74" t="s">
        <v>2138</v>
      </c>
      <c r="B1991" s="77" t="s">
        <v>1606</v>
      </c>
      <c r="C1991" s="78" t="s">
        <v>2139</v>
      </c>
      <c r="D1991" s="78" t="s">
        <v>108</v>
      </c>
      <c r="E1991" s="77" t="s">
        <v>96</v>
      </c>
      <c r="F1991" s="79">
        <v>16620000</v>
      </c>
    </row>
    <row r="1992" spans="1:6" x14ac:dyDescent="0.25">
      <c r="A1992" s="74" t="s">
        <v>2141</v>
      </c>
      <c r="B1992" s="77" t="s">
        <v>1606</v>
      </c>
      <c r="C1992" s="78" t="s">
        <v>2139</v>
      </c>
      <c r="D1992" s="78" t="s">
        <v>164</v>
      </c>
      <c r="E1992" s="77" t="s">
        <v>96</v>
      </c>
      <c r="F1992" s="79">
        <v>16170000</v>
      </c>
    </row>
    <row r="1993" spans="1:6" x14ac:dyDescent="0.25">
      <c r="A1993" s="74" t="s">
        <v>2149</v>
      </c>
      <c r="B1993" s="77" t="s">
        <v>1606</v>
      </c>
      <c r="C1993" s="78" t="s">
        <v>2139</v>
      </c>
      <c r="D1993" s="78" t="s">
        <v>99</v>
      </c>
      <c r="E1993" s="77" t="s">
        <v>96</v>
      </c>
      <c r="F1993" s="79">
        <v>25890000</v>
      </c>
    </row>
    <row r="1994" spans="1:6" x14ac:dyDescent="0.25">
      <c r="A1994" s="74" t="s">
        <v>2142</v>
      </c>
      <c r="B1994" s="77" t="s">
        <v>1606</v>
      </c>
      <c r="C1994" s="78" t="s">
        <v>2139</v>
      </c>
      <c r="D1994" s="78" t="s">
        <v>133</v>
      </c>
      <c r="E1994" s="77" t="s">
        <v>96</v>
      </c>
      <c r="F1994" s="79">
        <v>14660000</v>
      </c>
    </row>
    <row r="1995" spans="1:6" x14ac:dyDescent="0.25">
      <c r="A1995" s="74" t="s">
        <v>2143</v>
      </c>
      <c r="B1995" s="77" t="s">
        <v>1606</v>
      </c>
      <c r="C1995" s="78" t="s">
        <v>2139</v>
      </c>
      <c r="D1995" s="78" t="s">
        <v>133</v>
      </c>
      <c r="E1995" s="77" t="s">
        <v>96</v>
      </c>
      <c r="F1995" s="79">
        <v>5830000</v>
      </c>
    </row>
    <row r="1996" spans="1:6" x14ac:dyDescent="0.25">
      <c r="A1996" s="74" t="s">
        <v>3435</v>
      </c>
      <c r="B1996" s="77" t="s">
        <v>1606</v>
      </c>
      <c r="C1996" s="78" t="s">
        <v>2139</v>
      </c>
      <c r="D1996" s="78" t="s">
        <v>752</v>
      </c>
      <c r="E1996" s="77" t="s">
        <v>96</v>
      </c>
      <c r="F1996" s="79">
        <v>25600000</v>
      </c>
    </row>
    <row r="1997" spans="1:6" x14ac:dyDescent="0.25">
      <c r="A1997" s="74" t="s">
        <v>2704</v>
      </c>
      <c r="B1997" s="77" t="s">
        <v>1606</v>
      </c>
      <c r="C1997" s="78" t="s">
        <v>2139</v>
      </c>
      <c r="D1997" s="78" t="s">
        <v>24</v>
      </c>
      <c r="E1997" s="77" t="s">
        <v>96</v>
      </c>
      <c r="F1997" s="79">
        <v>24520000</v>
      </c>
    </row>
    <row r="1998" spans="1:6" x14ac:dyDescent="0.25">
      <c r="A1998" s="74" t="s">
        <v>1876</v>
      </c>
      <c r="B1998" s="77" t="s">
        <v>1606</v>
      </c>
      <c r="C1998" s="78" t="s">
        <v>2139</v>
      </c>
      <c r="D1998" s="78" t="s">
        <v>26</v>
      </c>
      <c r="E1998" s="77" t="s">
        <v>96</v>
      </c>
      <c r="F1998" s="79">
        <v>22230000</v>
      </c>
    </row>
    <row r="1999" spans="1:6" x14ac:dyDescent="0.25">
      <c r="A1999" s="74" t="s">
        <v>3436</v>
      </c>
      <c r="B1999" s="77" t="s">
        <v>1606</v>
      </c>
      <c r="C1999" s="78" t="s">
        <v>2139</v>
      </c>
      <c r="D1999" s="78" t="s">
        <v>26</v>
      </c>
      <c r="E1999" s="77" t="s">
        <v>96</v>
      </c>
      <c r="F1999" s="79">
        <v>14640000</v>
      </c>
    </row>
    <row r="2000" spans="1:6" x14ac:dyDescent="0.25">
      <c r="A2000" s="74" t="s">
        <v>2147</v>
      </c>
      <c r="B2000" s="77" t="s">
        <v>1606</v>
      </c>
      <c r="C2000" s="78" t="s">
        <v>2139</v>
      </c>
      <c r="D2000" s="78" t="s">
        <v>26</v>
      </c>
      <c r="E2000" s="77" t="s">
        <v>96</v>
      </c>
      <c r="F2000" s="79">
        <v>14510000</v>
      </c>
    </row>
    <row r="2001" spans="1:6" x14ac:dyDescent="0.25">
      <c r="A2001" s="74" t="s">
        <v>2163</v>
      </c>
      <c r="B2001" s="77" t="s">
        <v>1606</v>
      </c>
      <c r="C2001" s="78" t="s">
        <v>2139</v>
      </c>
      <c r="D2001" s="78" t="s">
        <v>26</v>
      </c>
      <c r="E2001" s="77" t="s">
        <v>213</v>
      </c>
      <c r="F2001" s="79">
        <v>37960000</v>
      </c>
    </row>
    <row r="2002" spans="1:6" x14ac:dyDescent="0.25">
      <c r="A2002" s="74" t="s">
        <v>2067</v>
      </c>
      <c r="B2002" s="77" t="s">
        <v>1606</v>
      </c>
      <c r="C2002" s="78" t="s">
        <v>2139</v>
      </c>
      <c r="D2002" s="78" t="s">
        <v>95</v>
      </c>
      <c r="E2002" s="77" t="s">
        <v>109</v>
      </c>
      <c r="F2002" s="79">
        <v>25190000</v>
      </c>
    </row>
    <row r="2003" spans="1:6" x14ac:dyDescent="0.25">
      <c r="A2003" s="74" t="s">
        <v>2151</v>
      </c>
      <c r="B2003" s="77" t="s">
        <v>1606</v>
      </c>
      <c r="C2003" s="78" t="s">
        <v>2139</v>
      </c>
      <c r="D2003" s="78" t="s">
        <v>26</v>
      </c>
      <c r="E2003" s="77" t="s">
        <v>109</v>
      </c>
      <c r="F2003" s="79">
        <v>33810000</v>
      </c>
    </row>
    <row r="2004" spans="1:6" x14ac:dyDescent="0.25">
      <c r="A2004" s="74" t="s">
        <v>1882</v>
      </c>
      <c r="B2004" s="77" t="s">
        <v>1606</v>
      </c>
      <c r="C2004" s="78" t="s">
        <v>2139</v>
      </c>
      <c r="D2004" s="78" t="s">
        <v>26</v>
      </c>
      <c r="E2004" s="77" t="s">
        <v>109</v>
      </c>
      <c r="F2004" s="79">
        <v>27140000</v>
      </c>
    </row>
    <row r="2005" spans="1:6" x14ac:dyDescent="0.25">
      <c r="A2005" s="74" t="s">
        <v>2152</v>
      </c>
      <c r="B2005" s="77" t="s">
        <v>1606</v>
      </c>
      <c r="C2005" s="78" t="s">
        <v>2139</v>
      </c>
      <c r="D2005" s="78" t="s">
        <v>26</v>
      </c>
      <c r="E2005" s="77" t="s">
        <v>109</v>
      </c>
      <c r="F2005" s="79">
        <v>22060000</v>
      </c>
    </row>
    <row r="2006" spans="1:6" x14ac:dyDescent="0.25">
      <c r="A2006" s="74" t="s">
        <v>2162</v>
      </c>
      <c r="B2006" s="77" t="s">
        <v>1606</v>
      </c>
      <c r="C2006" s="78" t="s">
        <v>2139</v>
      </c>
      <c r="D2006" s="78" t="s">
        <v>26</v>
      </c>
      <c r="E2006" s="77" t="s">
        <v>153</v>
      </c>
      <c r="F2006" s="79">
        <v>14560000</v>
      </c>
    </row>
    <row r="2007" spans="1:6" x14ac:dyDescent="0.25">
      <c r="A2007" s="74" t="s">
        <v>2153</v>
      </c>
      <c r="B2007" s="77" t="s">
        <v>1606</v>
      </c>
      <c r="C2007" s="78" t="s">
        <v>2139</v>
      </c>
      <c r="D2007" s="78" t="s">
        <v>752</v>
      </c>
      <c r="E2007" s="77" t="s">
        <v>116</v>
      </c>
      <c r="F2007" s="79">
        <v>11220000</v>
      </c>
    </row>
    <row r="2008" spans="1:6" x14ac:dyDescent="0.25">
      <c r="A2008" s="74" t="s">
        <v>3437</v>
      </c>
      <c r="B2008" s="77" t="s">
        <v>1606</v>
      </c>
      <c r="C2008" s="78" t="s">
        <v>2139</v>
      </c>
      <c r="D2008" s="78" t="s">
        <v>230</v>
      </c>
      <c r="E2008" s="77" t="s">
        <v>116</v>
      </c>
      <c r="F2008" s="79">
        <v>21140000</v>
      </c>
    </row>
    <row r="2009" spans="1:6" x14ac:dyDescent="0.25">
      <c r="A2009" s="74" t="s">
        <v>2155</v>
      </c>
      <c r="B2009" s="77" t="s">
        <v>1606</v>
      </c>
      <c r="C2009" s="78" t="s">
        <v>2139</v>
      </c>
      <c r="D2009" s="78" t="s">
        <v>26</v>
      </c>
      <c r="E2009" s="77" t="s">
        <v>116</v>
      </c>
      <c r="F2009" s="79">
        <v>15480000</v>
      </c>
    </row>
    <row r="2010" spans="1:6" x14ac:dyDescent="0.25">
      <c r="A2010" s="74" t="s">
        <v>2156</v>
      </c>
      <c r="B2010" s="77" t="s">
        <v>1606</v>
      </c>
      <c r="C2010" s="78" t="s">
        <v>2139</v>
      </c>
      <c r="D2010" s="78" t="s">
        <v>13</v>
      </c>
      <c r="E2010" s="77" t="s">
        <v>122</v>
      </c>
      <c r="F2010" s="79">
        <v>18500000</v>
      </c>
    </row>
    <row r="2011" spans="1:6" x14ac:dyDescent="0.25">
      <c r="A2011" s="74" t="s">
        <v>2160</v>
      </c>
      <c r="B2011" s="77" t="s">
        <v>1606</v>
      </c>
      <c r="C2011" s="78" t="s">
        <v>2139</v>
      </c>
      <c r="D2011" s="78" t="s">
        <v>21</v>
      </c>
      <c r="E2011" s="77" t="s">
        <v>122</v>
      </c>
      <c r="F2011" s="79">
        <v>24120000</v>
      </c>
    </row>
    <row r="2012" spans="1:6" x14ac:dyDescent="0.25">
      <c r="A2012" s="74" t="s">
        <v>1888</v>
      </c>
      <c r="B2012" s="77" t="s">
        <v>1606</v>
      </c>
      <c r="C2012" s="78" t="s">
        <v>2139</v>
      </c>
      <c r="D2012" s="78" t="s">
        <v>22</v>
      </c>
      <c r="E2012" s="77" t="s">
        <v>122</v>
      </c>
      <c r="F2012" s="79">
        <v>27120000</v>
      </c>
    </row>
    <row r="2013" spans="1:6" x14ac:dyDescent="0.25">
      <c r="A2013" s="74" t="s">
        <v>2157</v>
      </c>
      <c r="B2013" s="77" t="s">
        <v>1606</v>
      </c>
      <c r="C2013" s="78" t="s">
        <v>2139</v>
      </c>
      <c r="D2013" s="78" t="s">
        <v>230</v>
      </c>
      <c r="E2013" s="77" t="s">
        <v>122</v>
      </c>
      <c r="F2013" s="79">
        <v>27960000</v>
      </c>
    </row>
    <row r="2014" spans="1:6" x14ac:dyDescent="0.25">
      <c r="A2014" s="74" t="s">
        <v>1867</v>
      </c>
      <c r="B2014" s="77" t="s">
        <v>1606</v>
      </c>
      <c r="C2014" s="78" t="s">
        <v>2139</v>
      </c>
      <c r="D2014" s="78" t="s">
        <v>26</v>
      </c>
      <c r="E2014" s="77" t="s">
        <v>122</v>
      </c>
      <c r="F2014" s="79">
        <v>24640000</v>
      </c>
    </row>
    <row r="2015" spans="1:6" x14ac:dyDescent="0.25">
      <c r="A2015" s="74" t="s">
        <v>3438</v>
      </c>
      <c r="B2015" s="77" t="s">
        <v>1606</v>
      </c>
      <c r="C2015" s="78" t="s">
        <v>2139</v>
      </c>
      <c r="D2015" s="78" t="s">
        <v>26</v>
      </c>
      <c r="E2015" s="77" t="s">
        <v>122</v>
      </c>
      <c r="F2015" s="79">
        <v>26210000</v>
      </c>
    </row>
    <row r="2016" spans="1:6" x14ac:dyDescent="0.25">
      <c r="A2016" s="74" t="s">
        <v>2158</v>
      </c>
      <c r="B2016" s="77" t="s">
        <v>1606</v>
      </c>
      <c r="C2016" s="78" t="s">
        <v>2139</v>
      </c>
      <c r="D2016" s="78" t="s">
        <v>26</v>
      </c>
      <c r="E2016" s="77" t="s">
        <v>122</v>
      </c>
      <c r="F2016" s="79">
        <v>24090000</v>
      </c>
    </row>
    <row r="2017" spans="1:6" x14ac:dyDescent="0.25">
      <c r="A2017" s="74" t="s">
        <v>2159</v>
      </c>
      <c r="B2017" s="77" t="s">
        <v>1606</v>
      </c>
      <c r="C2017" s="78" t="s">
        <v>2139</v>
      </c>
      <c r="D2017" s="78" t="s">
        <v>888</v>
      </c>
      <c r="E2017" s="77" t="s">
        <v>122</v>
      </c>
      <c r="F2017" s="79">
        <v>12550000</v>
      </c>
    </row>
    <row r="2018" spans="1:6" x14ac:dyDescent="0.25">
      <c r="A2018" s="74" t="s">
        <v>2161</v>
      </c>
      <c r="B2018" s="77" t="s">
        <v>1606</v>
      </c>
      <c r="C2018" s="78" t="s">
        <v>2139</v>
      </c>
      <c r="D2018" s="78" t="s">
        <v>26</v>
      </c>
      <c r="E2018" s="77" t="s">
        <v>131</v>
      </c>
      <c r="F2018" s="79">
        <v>21100000</v>
      </c>
    </row>
    <row r="2019" spans="1:6" x14ac:dyDescent="0.25">
      <c r="A2019" s="74" t="s">
        <v>3439</v>
      </c>
      <c r="B2019" s="77" t="s">
        <v>1606</v>
      </c>
      <c r="C2019" s="78" t="s">
        <v>2139</v>
      </c>
      <c r="D2019" s="78" t="s">
        <v>28</v>
      </c>
      <c r="E2019" s="77" t="s">
        <v>131</v>
      </c>
      <c r="F2019" s="79">
        <v>19200000</v>
      </c>
    </row>
    <row r="2020" spans="1:6" x14ac:dyDescent="0.25">
      <c r="A2020" s="74" t="s">
        <v>3440</v>
      </c>
      <c r="B2020" s="77" t="s">
        <v>2165</v>
      </c>
      <c r="C2020" s="78" t="s">
        <v>3441</v>
      </c>
      <c r="D2020" s="78" t="s">
        <v>99</v>
      </c>
      <c r="E2020" s="77" t="s">
        <v>96</v>
      </c>
      <c r="F2020" s="79">
        <v>19560000</v>
      </c>
    </row>
    <row r="2021" spans="1:6" x14ac:dyDescent="0.25">
      <c r="A2021" s="74" t="s">
        <v>3442</v>
      </c>
      <c r="B2021" s="77" t="s">
        <v>2165</v>
      </c>
      <c r="C2021" s="78" t="s">
        <v>3441</v>
      </c>
      <c r="D2021" s="78" t="s">
        <v>324</v>
      </c>
      <c r="E2021" s="77" t="s">
        <v>96</v>
      </c>
      <c r="F2021" s="79">
        <v>15000000</v>
      </c>
    </row>
    <row r="2022" spans="1:6" x14ac:dyDescent="0.25">
      <c r="A2022" s="74" t="s">
        <v>3443</v>
      </c>
      <c r="B2022" s="77" t="s">
        <v>2165</v>
      </c>
      <c r="C2022" s="78" t="s">
        <v>3441</v>
      </c>
      <c r="D2022" s="78" t="s">
        <v>21</v>
      </c>
      <c r="E2022" s="77" t="s">
        <v>96</v>
      </c>
      <c r="F2022" s="79">
        <v>33530000</v>
      </c>
    </row>
    <row r="2023" spans="1:6" x14ac:dyDescent="0.25">
      <c r="A2023" s="74" t="s">
        <v>3444</v>
      </c>
      <c r="B2023" s="77" t="s">
        <v>2165</v>
      </c>
      <c r="C2023" s="78" t="s">
        <v>3441</v>
      </c>
      <c r="D2023" s="78" t="s">
        <v>21</v>
      </c>
      <c r="E2023" s="77" t="s">
        <v>96</v>
      </c>
      <c r="F2023" s="79">
        <v>16520000</v>
      </c>
    </row>
    <row r="2024" spans="1:6" x14ac:dyDescent="0.25">
      <c r="A2024" s="74" t="s">
        <v>3445</v>
      </c>
      <c r="B2024" s="77" t="s">
        <v>2165</v>
      </c>
      <c r="C2024" s="78" t="s">
        <v>3441</v>
      </c>
      <c r="D2024" s="78" t="s">
        <v>21</v>
      </c>
      <c r="E2024" s="77" t="s">
        <v>96</v>
      </c>
      <c r="F2024" s="79">
        <v>16710000</v>
      </c>
    </row>
    <row r="2025" spans="1:6" x14ac:dyDescent="0.25">
      <c r="A2025" s="74" t="s">
        <v>3446</v>
      </c>
      <c r="B2025" s="77" t="s">
        <v>2165</v>
      </c>
      <c r="C2025" s="78" t="s">
        <v>3441</v>
      </c>
      <c r="D2025" s="78" t="s">
        <v>21</v>
      </c>
      <c r="E2025" s="77" t="s">
        <v>96</v>
      </c>
      <c r="F2025" s="79">
        <v>14290000</v>
      </c>
    </row>
    <row r="2026" spans="1:6" x14ac:dyDescent="0.25">
      <c r="A2026" s="74" t="s">
        <v>3447</v>
      </c>
      <c r="B2026" s="77" t="s">
        <v>2165</v>
      </c>
      <c r="C2026" s="78" t="s">
        <v>3441</v>
      </c>
      <c r="D2026" s="78" t="s">
        <v>21</v>
      </c>
      <c r="E2026" s="77" t="s">
        <v>96</v>
      </c>
      <c r="F2026" s="79">
        <v>24890000</v>
      </c>
    </row>
    <row r="2027" spans="1:6" x14ac:dyDescent="0.25">
      <c r="A2027" s="74" t="s">
        <v>3448</v>
      </c>
      <c r="B2027" s="77" t="s">
        <v>2165</v>
      </c>
      <c r="C2027" s="78" t="s">
        <v>3441</v>
      </c>
      <c r="D2027" s="78" t="s">
        <v>1842</v>
      </c>
      <c r="E2027" s="77" t="s">
        <v>96</v>
      </c>
      <c r="F2027" s="79">
        <v>22160000</v>
      </c>
    </row>
    <row r="2028" spans="1:6" x14ac:dyDescent="0.25">
      <c r="A2028" s="74" t="s">
        <v>3449</v>
      </c>
      <c r="B2028" s="77" t="s">
        <v>2165</v>
      </c>
      <c r="C2028" s="78" t="s">
        <v>3441</v>
      </c>
      <c r="D2028" s="78" t="s">
        <v>21</v>
      </c>
      <c r="E2028" s="77" t="s">
        <v>213</v>
      </c>
      <c r="F2028" s="79">
        <v>14000000</v>
      </c>
    </row>
    <row r="2029" spans="1:6" x14ac:dyDescent="0.25">
      <c r="A2029" s="74" t="s">
        <v>3450</v>
      </c>
      <c r="B2029" s="77" t="s">
        <v>2165</v>
      </c>
      <c r="C2029" s="78" t="s">
        <v>3441</v>
      </c>
      <c r="D2029" s="78" t="s">
        <v>21</v>
      </c>
      <c r="E2029" s="77" t="s">
        <v>109</v>
      </c>
      <c r="F2029" s="79">
        <v>10870000</v>
      </c>
    </row>
    <row r="2030" spans="1:6" x14ac:dyDescent="0.25">
      <c r="A2030" s="74" t="s">
        <v>3451</v>
      </c>
      <c r="B2030" s="77" t="s">
        <v>2165</v>
      </c>
      <c r="C2030" s="78" t="s">
        <v>3441</v>
      </c>
      <c r="D2030" s="78" t="s">
        <v>21</v>
      </c>
      <c r="E2030" s="77" t="s">
        <v>109</v>
      </c>
      <c r="F2030" s="79">
        <v>30440000</v>
      </c>
    </row>
    <row r="2031" spans="1:6" x14ac:dyDescent="0.25">
      <c r="A2031" s="74" t="s">
        <v>2452</v>
      </c>
      <c r="B2031" s="77" t="s">
        <v>2165</v>
      </c>
      <c r="C2031" s="78" t="s">
        <v>3441</v>
      </c>
      <c r="D2031" s="78" t="s">
        <v>230</v>
      </c>
      <c r="E2031" s="77" t="s">
        <v>109</v>
      </c>
      <c r="F2031" s="79">
        <v>20770000</v>
      </c>
    </row>
    <row r="2032" spans="1:6" x14ac:dyDescent="0.25">
      <c r="A2032" s="74" t="s">
        <v>3452</v>
      </c>
      <c r="B2032" s="77" t="s">
        <v>2165</v>
      </c>
      <c r="C2032" s="78" t="s">
        <v>3441</v>
      </c>
      <c r="D2032" s="78" t="s">
        <v>3453</v>
      </c>
      <c r="E2032" s="77" t="s">
        <v>153</v>
      </c>
      <c r="F2032" s="79">
        <v>27320000</v>
      </c>
    </row>
    <row r="2033" spans="1:6" x14ac:dyDescent="0.25">
      <c r="A2033" s="74" t="s">
        <v>2042</v>
      </c>
      <c r="B2033" s="77" t="s">
        <v>2165</v>
      </c>
      <c r="C2033" s="78" t="s">
        <v>3441</v>
      </c>
      <c r="D2033" s="78" t="s">
        <v>10</v>
      </c>
      <c r="E2033" s="77" t="s">
        <v>153</v>
      </c>
      <c r="F2033" s="79">
        <v>25490000</v>
      </c>
    </row>
    <row r="2034" spans="1:6" x14ac:dyDescent="0.25">
      <c r="A2034" s="74" t="s">
        <v>3454</v>
      </c>
      <c r="B2034" s="77" t="s">
        <v>2165</v>
      </c>
      <c r="C2034" s="78" t="s">
        <v>3441</v>
      </c>
      <c r="D2034" s="78" t="s">
        <v>21</v>
      </c>
      <c r="E2034" s="77" t="s">
        <v>153</v>
      </c>
      <c r="F2034" s="79">
        <v>34480000</v>
      </c>
    </row>
    <row r="2035" spans="1:6" x14ac:dyDescent="0.25">
      <c r="A2035" s="74" t="s">
        <v>2628</v>
      </c>
      <c r="B2035" s="77" t="s">
        <v>2165</v>
      </c>
      <c r="C2035" s="78" t="s">
        <v>3441</v>
      </c>
      <c r="D2035" s="78" t="s">
        <v>21</v>
      </c>
      <c r="E2035" s="77" t="s">
        <v>153</v>
      </c>
      <c r="F2035" s="79">
        <v>24390000</v>
      </c>
    </row>
    <row r="2036" spans="1:6" x14ac:dyDescent="0.25">
      <c r="A2036" s="74" t="s">
        <v>3455</v>
      </c>
      <c r="B2036" s="77" t="s">
        <v>2165</v>
      </c>
      <c r="C2036" s="78" t="s">
        <v>3441</v>
      </c>
      <c r="D2036" s="78" t="s">
        <v>21</v>
      </c>
      <c r="E2036" s="77" t="s">
        <v>153</v>
      </c>
      <c r="F2036" s="79">
        <v>28750000</v>
      </c>
    </row>
    <row r="2037" spans="1:6" x14ac:dyDescent="0.25">
      <c r="A2037" s="74" t="s">
        <v>3456</v>
      </c>
      <c r="B2037" s="77" t="s">
        <v>2165</v>
      </c>
      <c r="C2037" s="78" t="s">
        <v>3441</v>
      </c>
      <c r="D2037" s="78" t="s">
        <v>21</v>
      </c>
      <c r="E2037" s="77" t="s">
        <v>153</v>
      </c>
      <c r="F2037" s="79">
        <v>23210000</v>
      </c>
    </row>
    <row r="2038" spans="1:6" x14ac:dyDescent="0.25">
      <c r="A2038" s="74" t="s">
        <v>3457</v>
      </c>
      <c r="B2038" s="77" t="s">
        <v>2165</v>
      </c>
      <c r="C2038" s="78" t="s">
        <v>3441</v>
      </c>
      <c r="D2038" s="78" t="s">
        <v>230</v>
      </c>
      <c r="E2038" s="77" t="s">
        <v>153</v>
      </c>
      <c r="F2038" s="79">
        <v>19160000</v>
      </c>
    </row>
    <row r="2039" spans="1:6" x14ac:dyDescent="0.25">
      <c r="A2039" s="74" t="s">
        <v>3458</v>
      </c>
      <c r="B2039" s="77" t="s">
        <v>2165</v>
      </c>
      <c r="C2039" s="78" t="s">
        <v>3441</v>
      </c>
      <c r="D2039" s="78" t="s">
        <v>99</v>
      </c>
      <c r="E2039" s="77" t="s">
        <v>116</v>
      </c>
      <c r="F2039" s="79">
        <v>13150000</v>
      </c>
    </row>
    <row r="2040" spans="1:6" x14ac:dyDescent="0.25">
      <c r="A2040" s="74" t="s">
        <v>3459</v>
      </c>
      <c r="B2040" s="77" t="s">
        <v>2165</v>
      </c>
      <c r="C2040" s="78" t="s">
        <v>3441</v>
      </c>
      <c r="D2040" s="78" t="s">
        <v>21</v>
      </c>
      <c r="E2040" s="77" t="s">
        <v>116</v>
      </c>
      <c r="F2040" s="79">
        <v>17910000</v>
      </c>
    </row>
    <row r="2041" spans="1:6" x14ac:dyDescent="0.25">
      <c r="A2041" s="74" t="s">
        <v>3460</v>
      </c>
      <c r="B2041" s="77" t="s">
        <v>2165</v>
      </c>
      <c r="C2041" s="78" t="s">
        <v>3441</v>
      </c>
      <c r="D2041" s="78" t="s">
        <v>21</v>
      </c>
      <c r="E2041" s="77" t="s">
        <v>116</v>
      </c>
      <c r="F2041" s="79">
        <v>6200000</v>
      </c>
    </row>
    <row r="2042" spans="1:6" x14ac:dyDescent="0.25">
      <c r="A2042" s="74" t="s">
        <v>3461</v>
      </c>
      <c r="B2042" s="77" t="s">
        <v>2165</v>
      </c>
      <c r="C2042" s="78" t="s">
        <v>3441</v>
      </c>
      <c r="D2042" s="78" t="s">
        <v>13</v>
      </c>
      <c r="E2042" s="77" t="s">
        <v>122</v>
      </c>
      <c r="F2042" s="79">
        <v>16390000</v>
      </c>
    </row>
    <row r="2043" spans="1:6" x14ac:dyDescent="0.25">
      <c r="A2043" s="74" t="s">
        <v>3462</v>
      </c>
      <c r="B2043" s="77" t="s">
        <v>2165</v>
      </c>
      <c r="C2043" s="78" t="s">
        <v>3441</v>
      </c>
      <c r="D2043" s="78" t="s">
        <v>99</v>
      </c>
      <c r="E2043" s="77" t="s">
        <v>122</v>
      </c>
      <c r="F2043" s="79">
        <v>20690000</v>
      </c>
    </row>
    <row r="2044" spans="1:6" x14ac:dyDescent="0.25">
      <c r="A2044" s="74" t="s">
        <v>3463</v>
      </c>
      <c r="B2044" s="77" t="s">
        <v>2165</v>
      </c>
      <c r="C2044" s="78" t="s">
        <v>3441</v>
      </c>
      <c r="D2044" s="78" t="s">
        <v>20</v>
      </c>
      <c r="E2044" s="77" t="s">
        <v>122</v>
      </c>
      <c r="F2044" s="79">
        <v>15870000</v>
      </c>
    </row>
    <row r="2045" spans="1:6" x14ac:dyDescent="0.25">
      <c r="A2045" s="74" t="s">
        <v>3464</v>
      </c>
      <c r="B2045" s="77" t="s">
        <v>2165</v>
      </c>
      <c r="C2045" s="78" t="s">
        <v>3441</v>
      </c>
      <c r="D2045" s="78" t="s">
        <v>21</v>
      </c>
      <c r="E2045" s="77" t="s">
        <v>122</v>
      </c>
      <c r="F2045" s="79">
        <v>21840000</v>
      </c>
    </row>
    <row r="2046" spans="1:6" x14ac:dyDescent="0.25">
      <c r="A2046" s="74" t="s">
        <v>3465</v>
      </c>
      <c r="B2046" s="77" t="s">
        <v>2165</v>
      </c>
      <c r="C2046" s="78" t="s">
        <v>3441</v>
      </c>
      <c r="D2046" s="78" t="s">
        <v>21</v>
      </c>
      <c r="E2046" s="77" t="s">
        <v>122</v>
      </c>
      <c r="F2046" s="79">
        <v>31140000</v>
      </c>
    </row>
    <row r="2047" spans="1:6" x14ac:dyDescent="0.25">
      <c r="A2047" s="74" t="s">
        <v>3466</v>
      </c>
      <c r="B2047" s="77" t="s">
        <v>2165</v>
      </c>
      <c r="C2047" s="78" t="s">
        <v>3441</v>
      </c>
      <c r="D2047" s="78" t="s">
        <v>21</v>
      </c>
      <c r="E2047" s="77" t="s">
        <v>122</v>
      </c>
      <c r="F2047" s="79">
        <v>3670000</v>
      </c>
    </row>
    <row r="2048" spans="1:6" x14ac:dyDescent="0.25">
      <c r="A2048" s="74" t="s">
        <v>3467</v>
      </c>
      <c r="B2048" s="77" t="s">
        <v>2165</v>
      </c>
      <c r="C2048" s="78" t="s">
        <v>3441</v>
      </c>
      <c r="D2048" s="78" t="s">
        <v>21</v>
      </c>
      <c r="E2048" s="77" t="s">
        <v>122</v>
      </c>
      <c r="F2048" s="79">
        <v>19240000</v>
      </c>
    </row>
    <row r="2049" spans="1:6" x14ac:dyDescent="0.25">
      <c r="A2049" s="74" t="s">
        <v>3468</v>
      </c>
      <c r="B2049" s="77" t="s">
        <v>2165</v>
      </c>
      <c r="C2049" s="78" t="s">
        <v>3441</v>
      </c>
      <c r="D2049" s="78" t="s">
        <v>21</v>
      </c>
      <c r="E2049" s="77" t="s">
        <v>122</v>
      </c>
      <c r="F2049" s="79">
        <v>23440000</v>
      </c>
    </row>
    <row r="2050" spans="1:6" x14ac:dyDescent="0.25">
      <c r="A2050" s="74" t="s">
        <v>3469</v>
      </c>
      <c r="B2050" s="77" t="s">
        <v>2165</v>
      </c>
      <c r="C2050" s="78" t="s">
        <v>3441</v>
      </c>
      <c r="D2050" s="78" t="s">
        <v>21</v>
      </c>
      <c r="E2050" s="77" t="s">
        <v>129</v>
      </c>
      <c r="F2050" s="79">
        <v>19680000</v>
      </c>
    </row>
    <row r="2051" spans="1:6" x14ac:dyDescent="0.25">
      <c r="A2051" s="74" t="s">
        <v>3470</v>
      </c>
      <c r="B2051" s="77" t="s">
        <v>2165</v>
      </c>
      <c r="C2051" s="78" t="s">
        <v>3441</v>
      </c>
      <c r="D2051" s="78" t="s">
        <v>21</v>
      </c>
      <c r="E2051" s="77" t="s">
        <v>129</v>
      </c>
      <c r="F2051" s="79">
        <v>9150000</v>
      </c>
    </row>
    <row r="2052" spans="1:6" x14ac:dyDescent="0.25">
      <c r="A2052" s="74" t="s">
        <v>3471</v>
      </c>
      <c r="B2052" s="77" t="s">
        <v>2165</v>
      </c>
      <c r="C2052" s="78" t="s">
        <v>3441</v>
      </c>
      <c r="D2052" s="78" t="s">
        <v>21</v>
      </c>
      <c r="E2052" s="77" t="s">
        <v>131</v>
      </c>
      <c r="F2052" s="79">
        <v>27250000</v>
      </c>
    </row>
    <row r="2053" spans="1:6" x14ac:dyDescent="0.25">
      <c r="A2053" s="74" t="s">
        <v>3472</v>
      </c>
      <c r="B2053" s="77" t="s">
        <v>2165</v>
      </c>
      <c r="C2053" s="78" t="s">
        <v>3441</v>
      </c>
      <c r="D2053" s="78" t="s">
        <v>21</v>
      </c>
      <c r="E2053" s="77" t="s">
        <v>131</v>
      </c>
      <c r="F2053" s="79">
        <v>17680000</v>
      </c>
    </row>
    <row r="2054" spans="1:6" x14ac:dyDescent="0.25">
      <c r="A2054" s="74" t="s">
        <v>2164</v>
      </c>
      <c r="B2054" s="77" t="s">
        <v>2165</v>
      </c>
      <c r="C2054" s="78" t="s">
        <v>2166</v>
      </c>
      <c r="D2054" s="78" t="s">
        <v>13</v>
      </c>
      <c r="E2054" s="77" t="s">
        <v>96</v>
      </c>
      <c r="F2054" s="79">
        <v>19780000</v>
      </c>
    </row>
    <row r="2055" spans="1:6" x14ac:dyDescent="0.25">
      <c r="A2055" s="74" t="s">
        <v>2167</v>
      </c>
      <c r="B2055" s="77" t="s">
        <v>2165</v>
      </c>
      <c r="C2055" s="78" t="s">
        <v>2166</v>
      </c>
      <c r="D2055" s="78" t="s">
        <v>18</v>
      </c>
      <c r="E2055" s="77" t="s">
        <v>96</v>
      </c>
      <c r="F2055" s="79">
        <v>10210000</v>
      </c>
    </row>
    <row r="2056" spans="1:6" x14ac:dyDescent="0.25">
      <c r="A2056" s="74" t="s">
        <v>3473</v>
      </c>
      <c r="B2056" s="77" t="s">
        <v>2165</v>
      </c>
      <c r="C2056" s="78" t="s">
        <v>2166</v>
      </c>
      <c r="D2056" s="78" t="s">
        <v>99</v>
      </c>
      <c r="E2056" s="77" t="s">
        <v>96</v>
      </c>
      <c r="F2056" s="79">
        <v>22590000</v>
      </c>
    </row>
    <row r="2057" spans="1:6" x14ac:dyDescent="0.25">
      <c r="A2057" s="74" t="s">
        <v>3474</v>
      </c>
      <c r="B2057" s="77" t="s">
        <v>2165</v>
      </c>
      <c r="C2057" s="78" t="s">
        <v>2166</v>
      </c>
      <c r="D2057" s="78" t="s">
        <v>423</v>
      </c>
      <c r="E2057" s="77" t="s">
        <v>96</v>
      </c>
      <c r="F2057" s="79">
        <v>4200000</v>
      </c>
    </row>
    <row r="2058" spans="1:6" x14ac:dyDescent="0.25">
      <c r="A2058" s="74" t="s">
        <v>2168</v>
      </c>
      <c r="B2058" s="77" t="s">
        <v>2165</v>
      </c>
      <c r="C2058" s="78" t="s">
        <v>2166</v>
      </c>
      <c r="D2058" s="78" t="s">
        <v>21</v>
      </c>
      <c r="E2058" s="77" t="s">
        <v>96</v>
      </c>
      <c r="F2058" s="79">
        <v>12540000</v>
      </c>
    </row>
    <row r="2059" spans="1:6" x14ac:dyDescent="0.25">
      <c r="A2059" s="74" t="s">
        <v>2169</v>
      </c>
      <c r="B2059" s="77" t="s">
        <v>2165</v>
      </c>
      <c r="C2059" s="78" t="s">
        <v>2166</v>
      </c>
      <c r="D2059" s="78" t="s">
        <v>21</v>
      </c>
      <c r="E2059" s="77" t="s">
        <v>96</v>
      </c>
      <c r="F2059" s="79">
        <v>12820000</v>
      </c>
    </row>
    <row r="2060" spans="1:6" x14ac:dyDescent="0.25">
      <c r="A2060" s="74" t="s">
        <v>3475</v>
      </c>
      <c r="B2060" s="77" t="s">
        <v>2165</v>
      </c>
      <c r="C2060" s="78" t="s">
        <v>2166</v>
      </c>
      <c r="D2060" s="78" t="s">
        <v>21</v>
      </c>
      <c r="E2060" s="77" t="s">
        <v>96</v>
      </c>
      <c r="F2060" s="79">
        <v>16310000</v>
      </c>
    </row>
    <row r="2061" spans="1:6" x14ac:dyDescent="0.25">
      <c r="A2061" s="74" t="s">
        <v>2172</v>
      </c>
      <c r="B2061" s="77" t="s">
        <v>2165</v>
      </c>
      <c r="C2061" s="78" t="s">
        <v>2166</v>
      </c>
      <c r="D2061" s="78" t="s">
        <v>21</v>
      </c>
      <c r="E2061" s="77" t="s">
        <v>96</v>
      </c>
      <c r="F2061" s="79">
        <v>19380000</v>
      </c>
    </row>
    <row r="2062" spans="1:6" x14ac:dyDescent="0.25">
      <c r="A2062" s="74" t="s">
        <v>3476</v>
      </c>
      <c r="B2062" s="77" t="s">
        <v>2165</v>
      </c>
      <c r="C2062" s="78" t="s">
        <v>2166</v>
      </c>
      <c r="D2062" s="78" t="s">
        <v>21</v>
      </c>
      <c r="E2062" s="77" t="s">
        <v>96</v>
      </c>
      <c r="F2062" s="79">
        <v>15070000</v>
      </c>
    </row>
    <row r="2063" spans="1:6" x14ac:dyDescent="0.25">
      <c r="A2063" s="74" t="s">
        <v>2173</v>
      </c>
      <c r="B2063" s="77" t="s">
        <v>2165</v>
      </c>
      <c r="C2063" s="78" t="s">
        <v>2166</v>
      </c>
      <c r="D2063" s="78" t="s">
        <v>21</v>
      </c>
      <c r="E2063" s="77" t="s">
        <v>96</v>
      </c>
      <c r="F2063" s="79">
        <v>4710000</v>
      </c>
    </row>
    <row r="2064" spans="1:6" x14ac:dyDescent="0.25">
      <c r="A2064" s="74" t="s">
        <v>2174</v>
      </c>
      <c r="B2064" s="77" t="s">
        <v>2165</v>
      </c>
      <c r="C2064" s="78" t="s">
        <v>2166</v>
      </c>
      <c r="D2064" s="78" t="s">
        <v>21</v>
      </c>
      <c r="E2064" s="77" t="s">
        <v>96</v>
      </c>
      <c r="F2064" s="79">
        <v>23770000</v>
      </c>
    </row>
    <row r="2065" spans="1:6" x14ac:dyDescent="0.25">
      <c r="A2065" s="74" t="s">
        <v>2561</v>
      </c>
      <c r="B2065" s="77" t="s">
        <v>2165</v>
      </c>
      <c r="C2065" s="78" t="s">
        <v>2166</v>
      </c>
      <c r="D2065" s="78" t="s">
        <v>21</v>
      </c>
      <c r="E2065" s="77" t="s">
        <v>148</v>
      </c>
      <c r="F2065" s="79">
        <v>10070000</v>
      </c>
    </row>
    <row r="2066" spans="1:6" x14ac:dyDescent="0.25">
      <c r="A2066" s="74" t="s">
        <v>2176</v>
      </c>
      <c r="B2066" s="77" t="s">
        <v>2165</v>
      </c>
      <c r="C2066" s="78" t="s">
        <v>2166</v>
      </c>
      <c r="D2066" s="78" t="s">
        <v>21</v>
      </c>
      <c r="E2066" s="77" t="s">
        <v>109</v>
      </c>
      <c r="F2066" s="79">
        <v>30250000</v>
      </c>
    </row>
    <row r="2067" spans="1:6" x14ac:dyDescent="0.25">
      <c r="A2067" s="74" t="s">
        <v>3477</v>
      </c>
      <c r="B2067" s="77" t="s">
        <v>2165</v>
      </c>
      <c r="C2067" s="78" t="s">
        <v>2166</v>
      </c>
      <c r="D2067" s="78" t="s">
        <v>21</v>
      </c>
      <c r="E2067" s="77" t="s">
        <v>109</v>
      </c>
      <c r="F2067" s="79">
        <v>9110000</v>
      </c>
    </row>
    <row r="2068" spans="1:6" x14ac:dyDescent="0.25">
      <c r="A2068" s="74" t="s">
        <v>2276</v>
      </c>
      <c r="B2068" s="77" t="s">
        <v>2165</v>
      </c>
      <c r="C2068" s="78" t="s">
        <v>2166</v>
      </c>
      <c r="D2068" s="78" t="s">
        <v>133</v>
      </c>
      <c r="E2068" s="77" t="s">
        <v>153</v>
      </c>
      <c r="F2068" s="79">
        <v>30660000</v>
      </c>
    </row>
    <row r="2069" spans="1:6" x14ac:dyDescent="0.25">
      <c r="A2069" s="74" t="s">
        <v>3478</v>
      </c>
      <c r="B2069" s="77" t="s">
        <v>2165</v>
      </c>
      <c r="C2069" s="78" t="s">
        <v>2166</v>
      </c>
      <c r="D2069" s="78" t="s">
        <v>21</v>
      </c>
      <c r="E2069" s="77" t="s">
        <v>153</v>
      </c>
      <c r="F2069" s="79">
        <v>29530000</v>
      </c>
    </row>
    <row r="2070" spans="1:6" x14ac:dyDescent="0.25">
      <c r="A2070" s="74" t="s">
        <v>2179</v>
      </c>
      <c r="B2070" s="77" t="s">
        <v>2165</v>
      </c>
      <c r="C2070" s="78" t="s">
        <v>2166</v>
      </c>
      <c r="D2070" s="78" t="s">
        <v>21</v>
      </c>
      <c r="E2070" s="77" t="s">
        <v>153</v>
      </c>
      <c r="F2070" s="79">
        <v>34100000</v>
      </c>
    </row>
    <row r="2071" spans="1:6" x14ac:dyDescent="0.25">
      <c r="A2071" s="74" t="s">
        <v>2261</v>
      </c>
      <c r="B2071" s="77" t="s">
        <v>2165</v>
      </c>
      <c r="C2071" s="78" t="s">
        <v>2166</v>
      </c>
      <c r="D2071" s="78" t="s">
        <v>21</v>
      </c>
      <c r="E2071" s="77" t="s">
        <v>153</v>
      </c>
      <c r="F2071" s="79">
        <v>24140000</v>
      </c>
    </row>
    <row r="2072" spans="1:6" x14ac:dyDescent="0.25">
      <c r="A2072" s="74" t="s">
        <v>3479</v>
      </c>
      <c r="B2072" s="77" t="s">
        <v>2165</v>
      </c>
      <c r="C2072" s="78" t="s">
        <v>2166</v>
      </c>
      <c r="D2072" s="78" t="s">
        <v>128</v>
      </c>
      <c r="E2072" s="77" t="s">
        <v>153</v>
      </c>
      <c r="F2072" s="79">
        <v>28090000</v>
      </c>
    </row>
    <row r="2073" spans="1:6" x14ac:dyDescent="0.25">
      <c r="A2073" s="74" t="s">
        <v>2183</v>
      </c>
      <c r="B2073" s="77" t="s">
        <v>2165</v>
      </c>
      <c r="C2073" s="78" t="s">
        <v>2166</v>
      </c>
      <c r="D2073" s="78" t="s">
        <v>888</v>
      </c>
      <c r="E2073" s="77" t="s">
        <v>153</v>
      </c>
      <c r="F2073" s="79">
        <v>25220000</v>
      </c>
    </row>
    <row r="2074" spans="1:6" x14ac:dyDescent="0.25">
      <c r="A2074" s="74" t="s">
        <v>2184</v>
      </c>
      <c r="B2074" s="77" t="s">
        <v>2165</v>
      </c>
      <c r="C2074" s="78" t="s">
        <v>2166</v>
      </c>
      <c r="D2074" s="78" t="s">
        <v>18</v>
      </c>
      <c r="E2074" s="77" t="s">
        <v>116</v>
      </c>
      <c r="F2074" s="79">
        <v>11670000</v>
      </c>
    </row>
    <row r="2075" spans="1:6" x14ac:dyDescent="0.25">
      <c r="A2075" s="74" t="s">
        <v>3480</v>
      </c>
      <c r="B2075" s="77" t="s">
        <v>2165</v>
      </c>
      <c r="C2075" s="78" t="s">
        <v>2166</v>
      </c>
      <c r="D2075" s="78" t="s">
        <v>21</v>
      </c>
      <c r="E2075" s="77" t="s">
        <v>116</v>
      </c>
      <c r="F2075" s="79">
        <v>20780000</v>
      </c>
    </row>
    <row r="2076" spans="1:6" x14ac:dyDescent="0.25">
      <c r="A2076" s="74" t="s">
        <v>2185</v>
      </c>
      <c r="B2076" s="77" t="s">
        <v>2165</v>
      </c>
      <c r="C2076" s="78" t="s">
        <v>2166</v>
      </c>
      <c r="D2076" s="78" t="s">
        <v>21</v>
      </c>
      <c r="E2076" s="77" t="s">
        <v>116</v>
      </c>
      <c r="F2076" s="79">
        <v>14980000</v>
      </c>
    </row>
    <row r="2077" spans="1:6" x14ac:dyDescent="0.25">
      <c r="A2077" s="74" t="s">
        <v>2186</v>
      </c>
      <c r="B2077" s="77" t="s">
        <v>2165</v>
      </c>
      <c r="C2077" s="78" t="s">
        <v>2166</v>
      </c>
      <c r="D2077" s="78" t="s">
        <v>164</v>
      </c>
      <c r="E2077" s="77" t="s">
        <v>122</v>
      </c>
      <c r="F2077" s="79">
        <v>12030000</v>
      </c>
    </row>
    <row r="2078" spans="1:6" x14ac:dyDescent="0.25">
      <c r="A2078" s="74" t="s">
        <v>2187</v>
      </c>
      <c r="B2078" s="77" t="s">
        <v>2165</v>
      </c>
      <c r="C2078" s="78" t="s">
        <v>2166</v>
      </c>
      <c r="D2078" s="78" t="s">
        <v>13</v>
      </c>
      <c r="E2078" s="77" t="s">
        <v>122</v>
      </c>
      <c r="F2078" s="79">
        <v>24290000</v>
      </c>
    </row>
    <row r="2079" spans="1:6" x14ac:dyDescent="0.25">
      <c r="A2079" s="74" t="s">
        <v>3481</v>
      </c>
      <c r="B2079" s="77" t="s">
        <v>2165</v>
      </c>
      <c r="C2079" s="78" t="s">
        <v>2166</v>
      </c>
      <c r="D2079" s="78" t="s">
        <v>99</v>
      </c>
      <c r="E2079" s="77" t="s">
        <v>122</v>
      </c>
      <c r="F2079" s="79">
        <v>5800000</v>
      </c>
    </row>
    <row r="2080" spans="1:6" x14ac:dyDescent="0.25">
      <c r="A2080" s="74" t="s">
        <v>3482</v>
      </c>
      <c r="B2080" s="77" t="s">
        <v>2165</v>
      </c>
      <c r="C2080" s="78" t="s">
        <v>2166</v>
      </c>
      <c r="D2080" s="78" t="s">
        <v>21</v>
      </c>
      <c r="E2080" s="77" t="s">
        <v>122</v>
      </c>
      <c r="F2080" s="79">
        <v>27140000</v>
      </c>
    </row>
    <row r="2081" spans="1:6" x14ac:dyDescent="0.25">
      <c r="A2081" s="74" t="s">
        <v>3483</v>
      </c>
      <c r="B2081" s="77" t="s">
        <v>2165</v>
      </c>
      <c r="C2081" s="78" t="s">
        <v>2166</v>
      </c>
      <c r="D2081" s="78" t="s">
        <v>21</v>
      </c>
      <c r="E2081" s="77" t="s">
        <v>122</v>
      </c>
      <c r="F2081" s="79">
        <v>15880000</v>
      </c>
    </row>
    <row r="2082" spans="1:6" x14ac:dyDescent="0.25">
      <c r="A2082" s="74" t="s">
        <v>2188</v>
      </c>
      <c r="B2082" s="77" t="s">
        <v>2165</v>
      </c>
      <c r="C2082" s="78" t="s">
        <v>2166</v>
      </c>
      <c r="D2082" s="78" t="s">
        <v>21</v>
      </c>
      <c r="E2082" s="77" t="s">
        <v>122</v>
      </c>
      <c r="F2082" s="79">
        <v>31040000</v>
      </c>
    </row>
    <row r="2083" spans="1:6" x14ac:dyDescent="0.25">
      <c r="A2083" s="74" t="s">
        <v>3484</v>
      </c>
      <c r="B2083" s="77" t="s">
        <v>2165</v>
      </c>
      <c r="C2083" s="78" t="s">
        <v>2166</v>
      </c>
      <c r="D2083" s="78" t="s">
        <v>21</v>
      </c>
      <c r="E2083" s="77" t="s">
        <v>122</v>
      </c>
      <c r="F2083" s="79">
        <v>18960000</v>
      </c>
    </row>
    <row r="2084" spans="1:6" x14ac:dyDescent="0.25">
      <c r="A2084" s="74" t="s">
        <v>2875</v>
      </c>
      <c r="B2084" s="77" t="s">
        <v>2165</v>
      </c>
      <c r="C2084" s="78" t="s">
        <v>2166</v>
      </c>
      <c r="D2084" s="78" t="s">
        <v>25</v>
      </c>
      <c r="E2084" s="77" t="s">
        <v>122</v>
      </c>
      <c r="F2084" s="79">
        <v>21950000</v>
      </c>
    </row>
    <row r="2085" spans="1:6" x14ac:dyDescent="0.25">
      <c r="A2085" s="74" t="s">
        <v>2190</v>
      </c>
      <c r="B2085" s="77" t="s">
        <v>2165</v>
      </c>
      <c r="C2085" s="78" t="s">
        <v>2166</v>
      </c>
      <c r="D2085" s="78" t="s">
        <v>888</v>
      </c>
      <c r="E2085" s="77" t="s">
        <v>122</v>
      </c>
      <c r="F2085" s="79">
        <v>28760000</v>
      </c>
    </row>
    <row r="2086" spans="1:6" x14ac:dyDescent="0.25">
      <c r="A2086" s="74" t="s">
        <v>2189</v>
      </c>
      <c r="B2086" s="77" t="s">
        <v>2165</v>
      </c>
      <c r="C2086" s="78" t="s">
        <v>2166</v>
      </c>
      <c r="D2086" s="78" t="s">
        <v>219</v>
      </c>
      <c r="E2086" s="77" t="s">
        <v>129</v>
      </c>
      <c r="F2086" s="79">
        <v>17680000</v>
      </c>
    </row>
    <row r="2087" spans="1:6" x14ac:dyDescent="0.25">
      <c r="A2087" s="74" t="s">
        <v>2191</v>
      </c>
      <c r="B2087" s="77" t="s">
        <v>2165</v>
      </c>
      <c r="C2087" s="78" t="s">
        <v>2166</v>
      </c>
      <c r="D2087" s="78" t="s">
        <v>21</v>
      </c>
      <c r="E2087" s="77" t="s">
        <v>131</v>
      </c>
      <c r="F2087" s="79">
        <v>25560000</v>
      </c>
    </row>
    <row r="2088" spans="1:6" x14ac:dyDescent="0.25">
      <c r="A2088" s="74" t="s">
        <v>2054</v>
      </c>
      <c r="B2088" s="77" t="s">
        <v>2165</v>
      </c>
      <c r="C2088" s="78" t="s">
        <v>2193</v>
      </c>
      <c r="D2088" s="78" t="s">
        <v>577</v>
      </c>
      <c r="E2088" s="77" t="s">
        <v>96</v>
      </c>
      <c r="F2088" s="79">
        <v>29610000</v>
      </c>
    </row>
    <row r="2089" spans="1:6" x14ac:dyDescent="0.25">
      <c r="A2089" s="74" t="s">
        <v>2473</v>
      </c>
      <c r="B2089" s="77" t="s">
        <v>2165</v>
      </c>
      <c r="C2089" s="78" t="s">
        <v>2193</v>
      </c>
      <c r="D2089" s="78" t="s">
        <v>324</v>
      </c>
      <c r="E2089" s="77" t="s">
        <v>96</v>
      </c>
      <c r="F2089" s="79">
        <v>15320000</v>
      </c>
    </row>
    <row r="2090" spans="1:6" x14ac:dyDescent="0.25">
      <c r="A2090" s="74" t="s">
        <v>3485</v>
      </c>
      <c r="B2090" s="77" t="s">
        <v>2165</v>
      </c>
      <c r="C2090" s="78" t="s">
        <v>2193</v>
      </c>
      <c r="D2090" s="78" t="s">
        <v>21</v>
      </c>
      <c r="E2090" s="77" t="s">
        <v>96</v>
      </c>
      <c r="F2090" s="79">
        <v>5490000</v>
      </c>
    </row>
    <row r="2091" spans="1:6" x14ac:dyDescent="0.25">
      <c r="A2091" s="74" t="s">
        <v>2194</v>
      </c>
      <c r="B2091" s="77" t="s">
        <v>2165</v>
      </c>
      <c r="C2091" s="78" t="s">
        <v>2193</v>
      </c>
      <c r="D2091" s="78" t="s">
        <v>21</v>
      </c>
      <c r="E2091" s="77" t="s">
        <v>96</v>
      </c>
      <c r="F2091" s="79">
        <v>11700000</v>
      </c>
    </row>
    <row r="2092" spans="1:6" x14ac:dyDescent="0.25">
      <c r="A2092" s="74" t="s">
        <v>2195</v>
      </c>
      <c r="B2092" s="77" t="s">
        <v>2165</v>
      </c>
      <c r="C2092" s="78" t="s">
        <v>2193</v>
      </c>
      <c r="D2092" s="78" t="s">
        <v>21</v>
      </c>
      <c r="E2092" s="77" t="s">
        <v>96</v>
      </c>
      <c r="F2092" s="79">
        <v>15370000</v>
      </c>
    </row>
    <row r="2093" spans="1:6" x14ac:dyDescent="0.25">
      <c r="A2093" s="74" t="s">
        <v>2216</v>
      </c>
      <c r="B2093" s="77" t="s">
        <v>2165</v>
      </c>
      <c r="C2093" s="78" t="s">
        <v>2193</v>
      </c>
      <c r="D2093" s="78" t="s">
        <v>21</v>
      </c>
      <c r="E2093" s="77" t="s">
        <v>96</v>
      </c>
      <c r="F2093" s="79">
        <v>18700000</v>
      </c>
    </row>
    <row r="2094" spans="1:6" x14ac:dyDescent="0.25">
      <c r="A2094" s="74" t="s">
        <v>3486</v>
      </c>
      <c r="B2094" s="77" t="s">
        <v>2165</v>
      </c>
      <c r="C2094" s="78" t="s">
        <v>2193</v>
      </c>
      <c r="D2094" s="78" t="s">
        <v>21</v>
      </c>
      <c r="E2094" s="77" t="s">
        <v>96</v>
      </c>
      <c r="F2094" s="79">
        <v>13970000</v>
      </c>
    </row>
    <row r="2095" spans="1:6" x14ac:dyDescent="0.25">
      <c r="A2095" s="74" t="s">
        <v>2254</v>
      </c>
      <c r="B2095" s="77" t="s">
        <v>2165</v>
      </c>
      <c r="C2095" s="78" t="s">
        <v>2193</v>
      </c>
      <c r="D2095" s="78" t="s">
        <v>21</v>
      </c>
      <c r="E2095" s="77" t="s">
        <v>96</v>
      </c>
      <c r="F2095" s="79">
        <v>16050000</v>
      </c>
    </row>
    <row r="2096" spans="1:6" x14ac:dyDescent="0.25">
      <c r="A2096" s="74" t="s">
        <v>2197</v>
      </c>
      <c r="B2096" s="77" t="s">
        <v>2165</v>
      </c>
      <c r="C2096" s="78" t="s">
        <v>2193</v>
      </c>
      <c r="D2096" s="78" t="s">
        <v>21</v>
      </c>
      <c r="E2096" s="77" t="s">
        <v>96</v>
      </c>
      <c r="F2096" s="79">
        <v>14460000</v>
      </c>
    </row>
    <row r="2097" spans="1:6" x14ac:dyDescent="0.25">
      <c r="A2097" s="74" t="s">
        <v>3487</v>
      </c>
      <c r="B2097" s="77" t="s">
        <v>2165</v>
      </c>
      <c r="C2097" s="78" t="s">
        <v>2193</v>
      </c>
      <c r="D2097" s="78" t="s">
        <v>1732</v>
      </c>
      <c r="E2097" s="77" t="s">
        <v>96</v>
      </c>
      <c r="F2097" s="79">
        <v>13510000</v>
      </c>
    </row>
    <row r="2098" spans="1:6" x14ac:dyDescent="0.25">
      <c r="A2098" s="74" t="s">
        <v>2201</v>
      </c>
      <c r="B2098" s="77" t="s">
        <v>2165</v>
      </c>
      <c r="C2098" s="78" t="s">
        <v>2193</v>
      </c>
      <c r="D2098" s="78" t="s">
        <v>21</v>
      </c>
      <c r="E2098" s="77" t="s">
        <v>213</v>
      </c>
      <c r="F2098" s="79">
        <v>12240000</v>
      </c>
    </row>
    <row r="2099" spans="1:6" x14ac:dyDescent="0.25">
      <c r="A2099" s="74" t="s">
        <v>2196</v>
      </c>
      <c r="B2099" s="77" t="s">
        <v>2165</v>
      </c>
      <c r="C2099" s="78" t="s">
        <v>2193</v>
      </c>
      <c r="D2099" s="78" t="s">
        <v>21</v>
      </c>
      <c r="E2099" s="77" t="s">
        <v>213</v>
      </c>
      <c r="F2099" s="79">
        <v>9090000</v>
      </c>
    </row>
    <row r="2100" spans="1:6" x14ac:dyDescent="0.25">
      <c r="A2100" s="74" t="s">
        <v>2221</v>
      </c>
      <c r="B2100" s="77" t="s">
        <v>2165</v>
      </c>
      <c r="C2100" s="78" t="s">
        <v>2193</v>
      </c>
      <c r="D2100" s="78" t="s">
        <v>21</v>
      </c>
      <c r="E2100" s="77" t="s">
        <v>213</v>
      </c>
      <c r="F2100" s="79">
        <v>17960000</v>
      </c>
    </row>
    <row r="2101" spans="1:6" x14ac:dyDescent="0.25">
      <c r="A2101" s="74" t="s">
        <v>3488</v>
      </c>
      <c r="B2101" s="77" t="s">
        <v>2165</v>
      </c>
      <c r="C2101" s="78" t="s">
        <v>2193</v>
      </c>
      <c r="D2101" s="78" t="s">
        <v>1198</v>
      </c>
      <c r="E2101" s="77" t="s">
        <v>109</v>
      </c>
      <c r="F2101" s="79">
        <v>26480000</v>
      </c>
    </row>
    <row r="2102" spans="1:6" x14ac:dyDescent="0.25">
      <c r="A2102" s="74" t="s">
        <v>3489</v>
      </c>
      <c r="B2102" s="77" t="s">
        <v>2165</v>
      </c>
      <c r="C2102" s="78" t="s">
        <v>2193</v>
      </c>
      <c r="D2102" s="78" t="s">
        <v>133</v>
      </c>
      <c r="E2102" s="77" t="s">
        <v>109</v>
      </c>
      <c r="F2102" s="79">
        <v>18520000</v>
      </c>
    </row>
    <row r="2103" spans="1:6" x14ac:dyDescent="0.25">
      <c r="A2103" s="74" t="s">
        <v>3490</v>
      </c>
      <c r="B2103" s="77" t="s">
        <v>2165</v>
      </c>
      <c r="C2103" s="78" t="s">
        <v>2193</v>
      </c>
      <c r="D2103" s="78" t="s">
        <v>21</v>
      </c>
      <c r="E2103" s="77" t="s">
        <v>109</v>
      </c>
      <c r="F2103" s="79">
        <v>20750000</v>
      </c>
    </row>
    <row r="2104" spans="1:6" x14ac:dyDescent="0.25">
      <c r="A2104" s="74" t="s">
        <v>2202</v>
      </c>
      <c r="B2104" s="77" t="s">
        <v>2165</v>
      </c>
      <c r="C2104" s="78" t="s">
        <v>2193</v>
      </c>
      <c r="D2104" s="78" t="s">
        <v>21</v>
      </c>
      <c r="E2104" s="77" t="s">
        <v>109</v>
      </c>
      <c r="F2104" s="79">
        <v>22260000</v>
      </c>
    </row>
    <row r="2105" spans="1:6" x14ac:dyDescent="0.25">
      <c r="A2105" s="74" t="s">
        <v>2222</v>
      </c>
      <c r="B2105" s="77" t="s">
        <v>2165</v>
      </c>
      <c r="C2105" s="78" t="s">
        <v>2193</v>
      </c>
      <c r="D2105" s="78" t="s">
        <v>25</v>
      </c>
      <c r="E2105" s="77" t="s">
        <v>153</v>
      </c>
      <c r="F2105" s="79">
        <v>23150000</v>
      </c>
    </row>
    <row r="2106" spans="1:6" x14ac:dyDescent="0.25">
      <c r="A2106" s="74" t="s">
        <v>2602</v>
      </c>
      <c r="B2106" s="77" t="s">
        <v>2165</v>
      </c>
      <c r="C2106" s="78" t="s">
        <v>2193</v>
      </c>
      <c r="D2106" s="78" t="s">
        <v>28</v>
      </c>
      <c r="E2106" s="77" t="s">
        <v>153</v>
      </c>
      <c r="F2106" s="79">
        <v>26690000</v>
      </c>
    </row>
    <row r="2107" spans="1:6" x14ac:dyDescent="0.25">
      <c r="A2107" s="74" t="s">
        <v>2207</v>
      </c>
      <c r="B2107" s="77" t="s">
        <v>2165</v>
      </c>
      <c r="C2107" s="78" t="s">
        <v>2193</v>
      </c>
      <c r="D2107" s="78" t="s">
        <v>21</v>
      </c>
      <c r="E2107" s="77" t="s">
        <v>116</v>
      </c>
      <c r="F2107" s="79">
        <v>14210000</v>
      </c>
    </row>
    <row r="2108" spans="1:6" x14ac:dyDescent="0.25">
      <c r="A2108" s="74" t="s">
        <v>115</v>
      </c>
      <c r="B2108" s="77" t="s">
        <v>2165</v>
      </c>
      <c r="C2108" s="78" t="s">
        <v>2193</v>
      </c>
      <c r="D2108" s="78" t="s">
        <v>21</v>
      </c>
      <c r="E2108" s="77" t="s">
        <v>116</v>
      </c>
      <c r="F2108" s="79">
        <v>5730000</v>
      </c>
    </row>
    <row r="2109" spans="1:6" x14ac:dyDescent="0.25">
      <c r="A2109" s="74" t="s">
        <v>2212</v>
      </c>
      <c r="B2109" s="77" t="s">
        <v>2165</v>
      </c>
      <c r="C2109" s="78" t="s">
        <v>2193</v>
      </c>
      <c r="D2109" s="78" t="s">
        <v>21</v>
      </c>
      <c r="E2109" s="77" t="s">
        <v>122</v>
      </c>
      <c r="F2109" s="79">
        <v>11250000</v>
      </c>
    </row>
    <row r="2110" spans="1:6" x14ac:dyDescent="0.25">
      <c r="A2110" s="74" t="s">
        <v>3491</v>
      </c>
      <c r="B2110" s="77" t="s">
        <v>2165</v>
      </c>
      <c r="C2110" s="78" t="s">
        <v>2193</v>
      </c>
      <c r="D2110" s="78" t="s">
        <v>21</v>
      </c>
      <c r="E2110" s="77" t="s">
        <v>122</v>
      </c>
      <c r="F2110" s="79">
        <v>20650000</v>
      </c>
    </row>
    <row r="2111" spans="1:6" x14ac:dyDescent="0.25">
      <c r="A2111" s="74" t="s">
        <v>3492</v>
      </c>
      <c r="B2111" s="77" t="s">
        <v>2165</v>
      </c>
      <c r="C2111" s="78" t="s">
        <v>2193</v>
      </c>
      <c r="D2111" s="78" t="s">
        <v>21</v>
      </c>
      <c r="E2111" s="77" t="s">
        <v>122</v>
      </c>
      <c r="F2111" s="79">
        <v>5390000</v>
      </c>
    </row>
    <row r="2112" spans="1:6" x14ac:dyDescent="0.25">
      <c r="A2112" s="74" t="s">
        <v>2214</v>
      </c>
      <c r="B2112" s="77" t="s">
        <v>2165</v>
      </c>
      <c r="C2112" s="78" t="s">
        <v>2193</v>
      </c>
      <c r="D2112" s="78" t="s">
        <v>21</v>
      </c>
      <c r="E2112" s="77" t="s">
        <v>122</v>
      </c>
      <c r="F2112" s="79">
        <v>20520000</v>
      </c>
    </row>
    <row r="2113" spans="1:6" x14ac:dyDescent="0.25">
      <c r="A2113" s="74" t="s">
        <v>2220</v>
      </c>
      <c r="B2113" s="77" t="s">
        <v>2165</v>
      </c>
      <c r="C2113" s="78" t="s">
        <v>2193</v>
      </c>
      <c r="D2113" s="78" t="s">
        <v>21</v>
      </c>
      <c r="E2113" s="77" t="s">
        <v>122</v>
      </c>
      <c r="F2113" s="79">
        <v>27670000</v>
      </c>
    </row>
    <row r="2114" spans="1:6" x14ac:dyDescent="0.25">
      <c r="A2114" s="74" t="s">
        <v>2215</v>
      </c>
      <c r="B2114" s="77" t="s">
        <v>2165</v>
      </c>
      <c r="C2114" s="78" t="s">
        <v>2193</v>
      </c>
      <c r="D2114" s="78" t="s">
        <v>21</v>
      </c>
      <c r="E2114" s="77" t="s">
        <v>122</v>
      </c>
      <c r="F2114" s="79">
        <v>19740000</v>
      </c>
    </row>
    <row r="2115" spans="1:6" x14ac:dyDescent="0.25">
      <c r="A2115" s="74" t="s">
        <v>2796</v>
      </c>
      <c r="B2115" s="77" t="s">
        <v>2165</v>
      </c>
      <c r="C2115" s="78" t="s">
        <v>2193</v>
      </c>
      <c r="D2115" s="78" t="s">
        <v>21</v>
      </c>
      <c r="E2115" s="77" t="s">
        <v>122</v>
      </c>
      <c r="F2115" s="79">
        <v>9910000</v>
      </c>
    </row>
    <row r="2116" spans="1:6" x14ac:dyDescent="0.25">
      <c r="A2116" s="74" t="s">
        <v>3493</v>
      </c>
      <c r="B2116" s="77" t="s">
        <v>2165</v>
      </c>
      <c r="C2116" s="78" t="s">
        <v>2193</v>
      </c>
      <c r="D2116" s="78" t="s">
        <v>18</v>
      </c>
      <c r="E2116" s="77" t="s">
        <v>131</v>
      </c>
      <c r="F2116" s="79">
        <v>25490000</v>
      </c>
    </row>
    <row r="2117" spans="1:6" x14ac:dyDescent="0.25">
      <c r="A2117" s="74" t="s">
        <v>2211</v>
      </c>
      <c r="B2117" s="77" t="s">
        <v>2165</v>
      </c>
      <c r="C2117" s="78" t="s">
        <v>2193</v>
      </c>
      <c r="D2117" s="78" t="s">
        <v>21</v>
      </c>
      <c r="E2117" s="77" t="s">
        <v>131</v>
      </c>
      <c r="F2117" s="79">
        <v>25600000</v>
      </c>
    </row>
    <row r="2118" spans="1:6" x14ac:dyDescent="0.25">
      <c r="A2118" s="74" t="s">
        <v>2213</v>
      </c>
      <c r="B2118" s="77" t="s">
        <v>2165</v>
      </c>
      <c r="C2118" s="78" t="s">
        <v>2193</v>
      </c>
      <c r="D2118" s="78" t="s">
        <v>21</v>
      </c>
      <c r="E2118" s="77" t="s">
        <v>131</v>
      </c>
      <c r="F2118" s="79">
        <v>15730000</v>
      </c>
    </row>
    <row r="2119" spans="1:6" x14ac:dyDescent="0.25">
      <c r="A2119" s="74" t="s">
        <v>2417</v>
      </c>
      <c r="B2119" s="77" t="s">
        <v>2165</v>
      </c>
      <c r="C2119" s="78" t="s">
        <v>2193</v>
      </c>
      <c r="D2119" s="78" t="s">
        <v>992</v>
      </c>
      <c r="E2119" s="77" t="s">
        <v>131</v>
      </c>
      <c r="F2119" s="79">
        <v>35910000</v>
      </c>
    </row>
    <row r="2120" spans="1:6" x14ac:dyDescent="0.25">
      <c r="A2120" s="74" t="s">
        <v>2224</v>
      </c>
      <c r="B2120" s="77" t="s">
        <v>2165</v>
      </c>
      <c r="C2120" s="78" t="s">
        <v>2223</v>
      </c>
      <c r="D2120" s="78" t="s">
        <v>13</v>
      </c>
      <c r="E2120" s="77" t="s">
        <v>96</v>
      </c>
      <c r="F2120" s="79">
        <v>17290000</v>
      </c>
    </row>
    <row r="2121" spans="1:6" x14ac:dyDescent="0.25">
      <c r="A2121" s="74" t="s">
        <v>2225</v>
      </c>
      <c r="B2121" s="77" t="s">
        <v>2165</v>
      </c>
      <c r="C2121" s="78" t="s">
        <v>2223</v>
      </c>
      <c r="D2121" s="78" t="s">
        <v>13</v>
      </c>
      <c r="E2121" s="77" t="s">
        <v>96</v>
      </c>
      <c r="F2121" s="79">
        <v>12000000</v>
      </c>
    </row>
    <row r="2122" spans="1:6" x14ac:dyDescent="0.25">
      <c r="A2122" s="74" t="s">
        <v>2227</v>
      </c>
      <c r="B2122" s="77" t="s">
        <v>2165</v>
      </c>
      <c r="C2122" s="78" t="s">
        <v>2223</v>
      </c>
      <c r="D2122" s="78" t="s">
        <v>324</v>
      </c>
      <c r="E2122" s="77" t="s">
        <v>96</v>
      </c>
      <c r="F2122" s="79">
        <v>16010000</v>
      </c>
    </row>
    <row r="2123" spans="1:6" x14ac:dyDescent="0.25">
      <c r="A2123" s="74" t="s">
        <v>2228</v>
      </c>
      <c r="B2123" s="77" t="s">
        <v>2165</v>
      </c>
      <c r="C2123" s="78" t="s">
        <v>2223</v>
      </c>
      <c r="D2123" s="78" t="s">
        <v>21</v>
      </c>
      <c r="E2123" s="77" t="s">
        <v>96</v>
      </c>
      <c r="F2123" s="79">
        <v>14680000</v>
      </c>
    </row>
    <row r="2124" spans="1:6" x14ac:dyDescent="0.25">
      <c r="A2124" s="74" t="s">
        <v>2229</v>
      </c>
      <c r="B2124" s="77" t="s">
        <v>2165</v>
      </c>
      <c r="C2124" s="78" t="s">
        <v>2223</v>
      </c>
      <c r="D2124" s="78" t="s">
        <v>21</v>
      </c>
      <c r="E2124" s="77" t="s">
        <v>96</v>
      </c>
      <c r="F2124" s="79">
        <v>21970000</v>
      </c>
    </row>
    <row r="2125" spans="1:6" x14ac:dyDescent="0.25">
      <c r="A2125" s="74" t="s">
        <v>3494</v>
      </c>
      <c r="B2125" s="77" t="s">
        <v>2165</v>
      </c>
      <c r="C2125" s="78" t="s">
        <v>2223</v>
      </c>
      <c r="D2125" s="78" t="s">
        <v>21</v>
      </c>
      <c r="E2125" s="77" t="s">
        <v>96</v>
      </c>
      <c r="F2125" s="79">
        <v>15800000</v>
      </c>
    </row>
    <row r="2126" spans="1:6" x14ac:dyDescent="0.25">
      <c r="A2126" s="74" t="s">
        <v>2230</v>
      </c>
      <c r="B2126" s="77" t="s">
        <v>2165</v>
      </c>
      <c r="C2126" s="78" t="s">
        <v>2223</v>
      </c>
      <c r="D2126" s="78" t="s">
        <v>21</v>
      </c>
      <c r="E2126" s="77" t="s">
        <v>96</v>
      </c>
      <c r="F2126" s="79">
        <v>14970000</v>
      </c>
    </row>
    <row r="2127" spans="1:6" x14ac:dyDescent="0.25">
      <c r="A2127" s="74" t="s">
        <v>3495</v>
      </c>
      <c r="B2127" s="77" t="s">
        <v>2165</v>
      </c>
      <c r="C2127" s="78" t="s">
        <v>2223</v>
      </c>
      <c r="D2127" s="78" t="s">
        <v>252</v>
      </c>
      <c r="E2127" s="77" t="s">
        <v>96</v>
      </c>
      <c r="F2127" s="79">
        <v>18990000</v>
      </c>
    </row>
    <row r="2128" spans="1:6" x14ac:dyDescent="0.25">
      <c r="A2128" s="74" t="s">
        <v>2232</v>
      </c>
      <c r="B2128" s="77" t="s">
        <v>2165</v>
      </c>
      <c r="C2128" s="78" t="s">
        <v>2223</v>
      </c>
      <c r="D2128" s="78" t="s">
        <v>21</v>
      </c>
      <c r="E2128" s="77" t="s">
        <v>213</v>
      </c>
      <c r="F2128" s="79">
        <v>10970000</v>
      </c>
    </row>
    <row r="2129" spans="1:6" x14ac:dyDescent="0.25">
      <c r="A2129" s="74" t="s">
        <v>2239</v>
      </c>
      <c r="B2129" s="77" t="s">
        <v>2165</v>
      </c>
      <c r="C2129" s="78" t="s">
        <v>2223</v>
      </c>
      <c r="D2129" s="78" t="s">
        <v>20</v>
      </c>
      <c r="E2129" s="77" t="s">
        <v>109</v>
      </c>
      <c r="F2129" s="79">
        <v>29050000</v>
      </c>
    </row>
    <row r="2130" spans="1:6" x14ac:dyDescent="0.25">
      <c r="A2130" s="74" t="s">
        <v>2236</v>
      </c>
      <c r="B2130" s="77" t="s">
        <v>2165</v>
      </c>
      <c r="C2130" s="78" t="s">
        <v>2223</v>
      </c>
      <c r="D2130" s="78" t="s">
        <v>21</v>
      </c>
      <c r="E2130" s="77" t="s">
        <v>109</v>
      </c>
      <c r="F2130" s="79">
        <v>37550000</v>
      </c>
    </row>
    <row r="2131" spans="1:6" x14ac:dyDescent="0.25">
      <c r="A2131" s="74" t="s">
        <v>2234</v>
      </c>
      <c r="B2131" s="77" t="s">
        <v>2165</v>
      </c>
      <c r="C2131" s="78" t="s">
        <v>2223</v>
      </c>
      <c r="D2131" s="78" t="s">
        <v>13</v>
      </c>
      <c r="E2131" s="77" t="s">
        <v>221</v>
      </c>
      <c r="F2131" s="79">
        <v>19590000</v>
      </c>
    </row>
    <row r="2132" spans="1:6" x14ac:dyDescent="0.25">
      <c r="A2132" s="74" t="s">
        <v>2233</v>
      </c>
      <c r="B2132" s="77" t="s">
        <v>2165</v>
      </c>
      <c r="C2132" s="78" t="s">
        <v>2223</v>
      </c>
      <c r="D2132" s="78" t="s">
        <v>13</v>
      </c>
      <c r="E2132" s="77" t="s">
        <v>153</v>
      </c>
      <c r="F2132" s="79">
        <v>28190000</v>
      </c>
    </row>
    <row r="2133" spans="1:6" x14ac:dyDescent="0.25">
      <c r="A2133" s="74" t="s">
        <v>3496</v>
      </c>
      <c r="B2133" s="77" t="s">
        <v>2165</v>
      </c>
      <c r="C2133" s="78" t="s">
        <v>2223</v>
      </c>
      <c r="D2133" s="78" t="s">
        <v>18</v>
      </c>
      <c r="E2133" s="77" t="s">
        <v>153</v>
      </c>
      <c r="F2133" s="79">
        <v>29900000</v>
      </c>
    </row>
    <row r="2134" spans="1:6" x14ac:dyDescent="0.25">
      <c r="A2134" s="74" t="s">
        <v>2237</v>
      </c>
      <c r="B2134" s="77" t="s">
        <v>2165</v>
      </c>
      <c r="C2134" s="78" t="s">
        <v>2223</v>
      </c>
      <c r="D2134" s="78" t="s">
        <v>99</v>
      </c>
      <c r="E2134" s="77" t="s">
        <v>153</v>
      </c>
      <c r="F2134" s="79">
        <v>36590000</v>
      </c>
    </row>
    <row r="2135" spans="1:6" x14ac:dyDescent="0.25">
      <c r="A2135" s="74" t="s">
        <v>2240</v>
      </c>
      <c r="B2135" s="77" t="s">
        <v>2165</v>
      </c>
      <c r="C2135" s="78" t="s">
        <v>2223</v>
      </c>
      <c r="D2135" s="78" t="s">
        <v>15</v>
      </c>
      <c r="E2135" s="77" t="s">
        <v>116</v>
      </c>
      <c r="F2135" s="79">
        <v>10460000</v>
      </c>
    </row>
    <row r="2136" spans="1:6" x14ac:dyDescent="0.25">
      <c r="A2136" s="74" t="s">
        <v>2241</v>
      </c>
      <c r="B2136" s="77" t="s">
        <v>2165</v>
      </c>
      <c r="C2136" s="78" t="s">
        <v>2223</v>
      </c>
      <c r="D2136" s="78" t="s">
        <v>133</v>
      </c>
      <c r="E2136" s="77" t="s">
        <v>116</v>
      </c>
      <c r="F2136" s="79">
        <v>11650000</v>
      </c>
    </row>
    <row r="2137" spans="1:6" x14ac:dyDescent="0.25">
      <c r="A2137" s="74" t="s">
        <v>3497</v>
      </c>
      <c r="B2137" s="77" t="s">
        <v>2165</v>
      </c>
      <c r="C2137" s="78" t="s">
        <v>2223</v>
      </c>
      <c r="D2137" s="78" t="s">
        <v>21</v>
      </c>
      <c r="E2137" s="77" t="s">
        <v>122</v>
      </c>
      <c r="F2137" s="79">
        <v>37310000</v>
      </c>
    </row>
    <row r="2138" spans="1:6" x14ac:dyDescent="0.25">
      <c r="A2138" s="74" t="s">
        <v>2245</v>
      </c>
      <c r="B2138" s="77" t="s">
        <v>2165</v>
      </c>
      <c r="C2138" s="78" t="s">
        <v>2223</v>
      </c>
      <c r="D2138" s="78" t="s">
        <v>21</v>
      </c>
      <c r="E2138" s="77" t="s">
        <v>122</v>
      </c>
      <c r="F2138" s="79">
        <v>6420000</v>
      </c>
    </row>
    <row r="2139" spans="1:6" x14ac:dyDescent="0.25">
      <c r="A2139" s="74" t="s">
        <v>3498</v>
      </c>
      <c r="B2139" s="77" t="s">
        <v>2165</v>
      </c>
      <c r="C2139" s="78" t="s">
        <v>2223</v>
      </c>
      <c r="D2139" s="78" t="s">
        <v>21</v>
      </c>
      <c r="E2139" s="77" t="s">
        <v>122</v>
      </c>
      <c r="F2139" s="79">
        <v>26820000</v>
      </c>
    </row>
    <row r="2140" spans="1:6" x14ac:dyDescent="0.25">
      <c r="A2140" s="74" t="s">
        <v>2246</v>
      </c>
      <c r="B2140" s="77" t="s">
        <v>2165</v>
      </c>
      <c r="C2140" s="78" t="s">
        <v>2223</v>
      </c>
      <c r="D2140" s="78" t="s">
        <v>21</v>
      </c>
      <c r="E2140" s="77" t="s">
        <v>122</v>
      </c>
      <c r="F2140" s="79">
        <v>27360000</v>
      </c>
    </row>
    <row r="2141" spans="1:6" x14ac:dyDescent="0.25">
      <c r="A2141" s="74" t="s">
        <v>2247</v>
      </c>
      <c r="B2141" s="77" t="s">
        <v>2165</v>
      </c>
      <c r="C2141" s="78" t="s">
        <v>2223</v>
      </c>
      <c r="D2141" s="78" t="s">
        <v>21</v>
      </c>
      <c r="E2141" s="77" t="s">
        <v>122</v>
      </c>
      <c r="F2141" s="79">
        <v>20060000</v>
      </c>
    </row>
    <row r="2142" spans="1:6" x14ac:dyDescent="0.25">
      <c r="A2142" s="74" t="s">
        <v>1717</v>
      </c>
      <c r="B2142" s="77" t="s">
        <v>2165</v>
      </c>
      <c r="C2142" s="78" t="s">
        <v>2223</v>
      </c>
      <c r="D2142" s="78" t="s">
        <v>28</v>
      </c>
      <c r="E2142" s="77" t="s">
        <v>122</v>
      </c>
      <c r="F2142" s="79">
        <v>20870000</v>
      </c>
    </row>
    <row r="2143" spans="1:6" x14ac:dyDescent="0.25">
      <c r="A2143" s="74" t="s">
        <v>2242</v>
      </c>
      <c r="B2143" s="77" t="s">
        <v>2165</v>
      </c>
      <c r="C2143" s="78" t="s">
        <v>2223</v>
      </c>
      <c r="D2143" s="78" t="s">
        <v>10</v>
      </c>
      <c r="E2143" s="77" t="s">
        <v>129</v>
      </c>
      <c r="F2143" s="79">
        <v>21420000</v>
      </c>
    </row>
    <row r="2144" spans="1:6" x14ac:dyDescent="0.25">
      <c r="A2144" s="74" t="s">
        <v>1518</v>
      </c>
      <c r="B2144" s="77" t="s">
        <v>2165</v>
      </c>
      <c r="C2144" s="78" t="s">
        <v>2223</v>
      </c>
      <c r="D2144" s="78" t="s">
        <v>133</v>
      </c>
      <c r="E2144" s="77" t="s">
        <v>131</v>
      </c>
      <c r="F2144" s="79">
        <v>32710000</v>
      </c>
    </row>
    <row r="2145" spans="1:6" x14ac:dyDescent="0.25">
      <c r="A2145" s="74" t="s">
        <v>2418</v>
      </c>
      <c r="B2145" s="77" t="s">
        <v>2165</v>
      </c>
      <c r="C2145" s="78" t="s">
        <v>2250</v>
      </c>
      <c r="D2145" s="78" t="s">
        <v>577</v>
      </c>
      <c r="E2145" s="77" t="s">
        <v>96</v>
      </c>
      <c r="F2145" s="79">
        <v>7820000</v>
      </c>
    </row>
    <row r="2146" spans="1:6" x14ac:dyDescent="0.25">
      <c r="A2146" s="74" t="s">
        <v>2249</v>
      </c>
      <c r="B2146" s="77" t="s">
        <v>2165</v>
      </c>
      <c r="C2146" s="78" t="s">
        <v>2250</v>
      </c>
      <c r="D2146" s="78" t="s">
        <v>324</v>
      </c>
      <c r="E2146" s="77" t="s">
        <v>96</v>
      </c>
      <c r="F2146" s="79">
        <v>20930000</v>
      </c>
    </row>
    <row r="2147" spans="1:6" x14ac:dyDescent="0.25">
      <c r="A2147" s="74" t="s">
        <v>2251</v>
      </c>
      <c r="B2147" s="77" t="s">
        <v>2165</v>
      </c>
      <c r="C2147" s="78" t="s">
        <v>2250</v>
      </c>
      <c r="D2147" s="78" t="s">
        <v>324</v>
      </c>
      <c r="E2147" s="77" t="s">
        <v>96</v>
      </c>
      <c r="F2147" s="79">
        <v>11630000</v>
      </c>
    </row>
    <row r="2148" spans="1:6" x14ac:dyDescent="0.25">
      <c r="A2148" s="74" t="s">
        <v>2253</v>
      </c>
      <c r="B2148" s="77" t="s">
        <v>2165</v>
      </c>
      <c r="C2148" s="78" t="s">
        <v>2250</v>
      </c>
      <c r="D2148" s="78" t="s">
        <v>324</v>
      </c>
      <c r="E2148" s="77" t="s">
        <v>96</v>
      </c>
      <c r="F2148" s="79">
        <v>13580000</v>
      </c>
    </row>
    <row r="2149" spans="1:6" x14ac:dyDescent="0.25">
      <c r="A2149" s="74" t="s">
        <v>3499</v>
      </c>
      <c r="B2149" s="77" t="s">
        <v>2165</v>
      </c>
      <c r="C2149" s="78" t="s">
        <v>2250</v>
      </c>
      <c r="D2149" s="78" t="s">
        <v>423</v>
      </c>
      <c r="E2149" s="77" t="s">
        <v>96</v>
      </c>
      <c r="F2149" s="79">
        <v>13080000</v>
      </c>
    </row>
    <row r="2150" spans="1:6" x14ac:dyDescent="0.25">
      <c r="A2150" s="74" t="s">
        <v>2255</v>
      </c>
      <c r="B2150" s="77" t="s">
        <v>2165</v>
      </c>
      <c r="C2150" s="78" t="s">
        <v>2250</v>
      </c>
      <c r="D2150" s="78" t="s">
        <v>21</v>
      </c>
      <c r="E2150" s="77" t="s">
        <v>96</v>
      </c>
      <c r="F2150" s="79">
        <v>14800000</v>
      </c>
    </row>
    <row r="2151" spans="1:6" x14ac:dyDescent="0.25">
      <c r="A2151" s="74" t="s">
        <v>2257</v>
      </c>
      <c r="B2151" s="77" t="s">
        <v>2165</v>
      </c>
      <c r="C2151" s="78" t="s">
        <v>2250</v>
      </c>
      <c r="D2151" s="78" t="s">
        <v>728</v>
      </c>
      <c r="E2151" s="77" t="s">
        <v>96</v>
      </c>
      <c r="F2151" s="79">
        <v>26560000</v>
      </c>
    </row>
    <row r="2152" spans="1:6" x14ac:dyDescent="0.25">
      <c r="A2152" s="74" t="s">
        <v>3500</v>
      </c>
      <c r="B2152" s="77" t="s">
        <v>2165</v>
      </c>
      <c r="C2152" s="78" t="s">
        <v>2250</v>
      </c>
      <c r="D2152" s="78" t="s">
        <v>21</v>
      </c>
      <c r="E2152" s="77" t="s">
        <v>213</v>
      </c>
      <c r="F2152" s="79">
        <v>22430000</v>
      </c>
    </row>
    <row r="2153" spans="1:6" x14ac:dyDescent="0.25">
      <c r="A2153" s="74" t="s">
        <v>2256</v>
      </c>
      <c r="B2153" s="77" t="s">
        <v>2165</v>
      </c>
      <c r="C2153" s="78" t="s">
        <v>2250</v>
      </c>
      <c r="D2153" s="78" t="s">
        <v>25</v>
      </c>
      <c r="E2153" s="77" t="s">
        <v>213</v>
      </c>
      <c r="F2153" s="79">
        <v>9730000</v>
      </c>
    </row>
    <row r="2154" spans="1:6" x14ac:dyDescent="0.25">
      <c r="A2154" s="74" t="s">
        <v>2260</v>
      </c>
      <c r="B2154" s="77" t="s">
        <v>2165</v>
      </c>
      <c r="C2154" s="78" t="s">
        <v>2250</v>
      </c>
      <c r="D2154" s="78" t="s">
        <v>21</v>
      </c>
      <c r="E2154" s="77" t="s">
        <v>109</v>
      </c>
      <c r="F2154" s="79">
        <v>25430000</v>
      </c>
    </row>
    <row r="2155" spans="1:6" x14ac:dyDescent="0.25">
      <c r="A2155" s="74" t="s">
        <v>2455</v>
      </c>
      <c r="B2155" s="77" t="s">
        <v>2165</v>
      </c>
      <c r="C2155" s="78" t="s">
        <v>2250</v>
      </c>
      <c r="D2155" s="78" t="s">
        <v>21</v>
      </c>
      <c r="E2155" s="77" t="s">
        <v>109</v>
      </c>
      <c r="F2155" s="79">
        <v>10830000</v>
      </c>
    </row>
    <row r="2156" spans="1:6" x14ac:dyDescent="0.25">
      <c r="A2156" s="74" t="s">
        <v>2204</v>
      </c>
      <c r="B2156" s="77" t="s">
        <v>2165</v>
      </c>
      <c r="C2156" s="78" t="s">
        <v>2250</v>
      </c>
      <c r="D2156" s="78" t="s">
        <v>86</v>
      </c>
      <c r="E2156" s="77" t="s">
        <v>109</v>
      </c>
      <c r="F2156" s="79">
        <v>28880000</v>
      </c>
    </row>
    <row r="2157" spans="1:6" x14ac:dyDescent="0.25">
      <c r="A2157" s="74" t="s">
        <v>3501</v>
      </c>
      <c r="B2157" s="77" t="s">
        <v>2165</v>
      </c>
      <c r="C2157" s="78" t="s">
        <v>2250</v>
      </c>
      <c r="D2157" s="78" t="s">
        <v>367</v>
      </c>
      <c r="E2157" s="77" t="s">
        <v>153</v>
      </c>
      <c r="F2157" s="79">
        <v>40090000</v>
      </c>
    </row>
    <row r="2158" spans="1:6" x14ac:dyDescent="0.25">
      <c r="A2158" s="74" t="s">
        <v>2262</v>
      </c>
      <c r="B2158" s="77" t="s">
        <v>2165</v>
      </c>
      <c r="C2158" s="78" t="s">
        <v>2250</v>
      </c>
      <c r="D2158" s="78" t="s">
        <v>21</v>
      </c>
      <c r="E2158" s="77" t="s">
        <v>153</v>
      </c>
      <c r="F2158" s="79">
        <v>34540000</v>
      </c>
    </row>
    <row r="2159" spans="1:6" x14ac:dyDescent="0.25">
      <c r="A2159" s="74" t="s">
        <v>2376</v>
      </c>
      <c r="B2159" s="77" t="s">
        <v>2165</v>
      </c>
      <c r="C2159" s="78" t="s">
        <v>2250</v>
      </c>
      <c r="D2159" s="78" t="s">
        <v>128</v>
      </c>
      <c r="E2159" s="77" t="s">
        <v>153</v>
      </c>
      <c r="F2159" s="79">
        <v>20890000</v>
      </c>
    </row>
    <row r="2160" spans="1:6" x14ac:dyDescent="0.25">
      <c r="A2160" s="74" t="s">
        <v>2265</v>
      </c>
      <c r="B2160" s="77" t="s">
        <v>2165</v>
      </c>
      <c r="C2160" s="78" t="s">
        <v>2250</v>
      </c>
      <c r="D2160" s="78" t="s">
        <v>21</v>
      </c>
      <c r="E2160" s="77" t="s">
        <v>116</v>
      </c>
      <c r="F2160" s="79">
        <v>23680000</v>
      </c>
    </row>
    <row r="2161" spans="1:6" x14ac:dyDescent="0.25">
      <c r="A2161" s="74" t="s">
        <v>3502</v>
      </c>
      <c r="B2161" s="77" t="s">
        <v>2165</v>
      </c>
      <c r="C2161" s="78" t="s">
        <v>2250</v>
      </c>
      <c r="D2161" s="78" t="s">
        <v>21</v>
      </c>
      <c r="E2161" s="77" t="s">
        <v>116</v>
      </c>
      <c r="F2161" s="79">
        <v>17960000</v>
      </c>
    </row>
    <row r="2162" spans="1:6" x14ac:dyDescent="0.25">
      <c r="A2162" s="74" t="s">
        <v>2270</v>
      </c>
      <c r="B2162" s="77" t="s">
        <v>2165</v>
      </c>
      <c r="C2162" s="78" t="s">
        <v>2250</v>
      </c>
      <c r="D2162" s="78" t="s">
        <v>324</v>
      </c>
      <c r="E2162" s="77" t="s">
        <v>122</v>
      </c>
      <c r="F2162" s="79">
        <v>30020000</v>
      </c>
    </row>
    <row r="2163" spans="1:6" x14ac:dyDescent="0.25">
      <c r="A2163" s="74" t="s">
        <v>3503</v>
      </c>
      <c r="B2163" s="77" t="s">
        <v>2165</v>
      </c>
      <c r="C2163" s="78" t="s">
        <v>2250</v>
      </c>
      <c r="D2163" s="78" t="s">
        <v>19</v>
      </c>
      <c r="E2163" s="77" t="s">
        <v>122</v>
      </c>
      <c r="F2163" s="79">
        <v>22720000</v>
      </c>
    </row>
    <row r="2164" spans="1:6" x14ac:dyDescent="0.25">
      <c r="A2164" s="74" t="s">
        <v>3504</v>
      </c>
      <c r="B2164" s="77" t="s">
        <v>2165</v>
      </c>
      <c r="C2164" s="78" t="s">
        <v>2250</v>
      </c>
      <c r="D2164" s="78" t="s">
        <v>423</v>
      </c>
      <c r="E2164" s="77" t="s">
        <v>122</v>
      </c>
      <c r="F2164" s="79">
        <v>17520000</v>
      </c>
    </row>
    <row r="2165" spans="1:6" x14ac:dyDescent="0.25">
      <c r="A2165" s="74" t="s">
        <v>2278</v>
      </c>
      <c r="B2165" s="77" t="s">
        <v>2165</v>
      </c>
      <c r="C2165" s="78" t="s">
        <v>2250</v>
      </c>
      <c r="D2165" s="78" t="s">
        <v>21</v>
      </c>
      <c r="E2165" s="77" t="s">
        <v>122</v>
      </c>
      <c r="F2165" s="79">
        <v>22200000</v>
      </c>
    </row>
    <row r="2166" spans="1:6" x14ac:dyDescent="0.25">
      <c r="A2166" s="74" t="s">
        <v>3505</v>
      </c>
      <c r="B2166" s="77" t="s">
        <v>2165</v>
      </c>
      <c r="C2166" s="78" t="s">
        <v>2250</v>
      </c>
      <c r="D2166" s="78" t="s">
        <v>162</v>
      </c>
      <c r="E2166" s="77" t="s">
        <v>122</v>
      </c>
      <c r="F2166" s="79">
        <v>35050000</v>
      </c>
    </row>
    <row r="2167" spans="1:6" x14ac:dyDescent="0.25">
      <c r="A2167" s="74" t="s">
        <v>2275</v>
      </c>
      <c r="B2167" s="77" t="s">
        <v>2165</v>
      </c>
      <c r="C2167" s="78" t="s">
        <v>2250</v>
      </c>
      <c r="D2167" s="78" t="s">
        <v>230</v>
      </c>
      <c r="E2167" s="77" t="s">
        <v>122</v>
      </c>
      <c r="F2167" s="79">
        <v>18420000</v>
      </c>
    </row>
    <row r="2168" spans="1:6" x14ac:dyDescent="0.25">
      <c r="A2168" s="74" t="s">
        <v>2258</v>
      </c>
      <c r="B2168" s="77" t="s">
        <v>2165</v>
      </c>
      <c r="C2168" s="78" t="s">
        <v>2250</v>
      </c>
      <c r="D2168" s="78" t="s">
        <v>164</v>
      </c>
      <c r="E2168" s="77" t="s">
        <v>129</v>
      </c>
      <c r="F2168" s="79">
        <v>12510000</v>
      </c>
    </row>
    <row r="2169" spans="1:6" x14ac:dyDescent="0.25">
      <c r="A2169" s="74" t="s">
        <v>2277</v>
      </c>
      <c r="B2169" s="77" t="s">
        <v>2165</v>
      </c>
      <c r="C2169" s="78" t="s">
        <v>2250</v>
      </c>
      <c r="D2169" s="78" t="s">
        <v>21</v>
      </c>
      <c r="E2169" s="77" t="s">
        <v>129</v>
      </c>
      <c r="F2169" s="79">
        <v>19800000</v>
      </c>
    </row>
    <row r="2170" spans="1:6" x14ac:dyDescent="0.25">
      <c r="A2170" s="74" t="s">
        <v>3506</v>
      </c>
      <c r="B2170" s="77" t="s">
        <v>2165</v>
      </c>
      <c r="C2170" s="78" t="s">
        <v>2250</v>
      </c>
      <c r="D2170" s="78" t="s">
        <v>21</v>
      </c>
      <c r="E2170" s="77" t="s">
        <v>129</v>
      </c>
      <c r="F2170" s="79">
        <v>22070000</v>
      </c>
    </row>
    <row r="2171" spans="1:6" x14ac:dyDescent="0.25">
      <c r="A2171" s="74" t="s">
        <v>3507</v>
      </c>
      <c r="B2171" s="77" t="s">
        <v>2165</v>
      </c>
      <c r="C2171" s="78" t="s">
        <v>2250</v>
      </c>
      <c r="D2171" s="78" t="s">
        <v>120</v>
      </c>
      <c r="E2171" s="77" t="s">
        <v>129</v>
      </c>
      <c r="F2171" s="79">
        <v>25590000</v>
      </c>
    </row>
    <row r="2172" spans="1:6" x14ac:dyDescent="0.25">
      <c r="A2172" s="74" t="s">
        <v>3508</v>
      </c>
      <c r="B2172" s="77" t="s">
        <v>2165</v>
      </c>
      <c r="C2172" s="78" t="s">
        <v>2250</v>
      </c>
      <c r="D2172" s="78" t="s">
        <v>1842</v>
      </c>
      <c r="E2172" s="77" t="s">
        <v>129</v>
      </c>
      <c r="F2172" s="79">
        <v>37800000</v>
      </c>
    </row>
    <row r="2173" spans="1:6" x14ac:dyDescent="0.25">
      <c r="A2173" s="74" t="s">
        <v>2389</v>
      </c>
      <c r="B2173" s="77" t="s">
        <v>2165</v>
      </c>
      <c r="C2173" s="78" t="s">
        <v>2250</v>
      </c>
      <c r="D2173" s="78" t="s">
        <v>372</v>
      </c>
      <c r="E2173" s="77" t="s">
        <v>131</v>
      </c>
      <c r="F2173" s="79">
        <v>20600000</v>
      </c>
    </row>
    <row r="2174" spans="1:6" x14ac:dyDescent="0.25">
      <c r="A2174" s="74" t="s">
        <v>2271</v>
      </c>
      <c r="B2174" s="77" t="s">
        <v>2165</v>
      </c>
      <c r="C2174" s="78" t="s">
        <v>2250</v>
      </c>
      <c r="D2174" s="78" t="s">
        <v>21</v>
      </c>
      <c r="E2174" s="77" t="s">
        <v>131</v>
      </c>
      <c r="F2174" s="79">
        <v>19930000</v>
      </c>
    </row>
    <row r="2175" spans="1:6" x14ac:dyDescent="0.25">
      <c r="A2175" s="74" t="s">
        <v>2245</v>
      </c>
      <c r="B2175" s="77" t="s">
        <v>2165</v>
      </c>
      <c r="C2175" s="78" t="s">
        <v>2250</v>
      </c>
      <c r="D2175" s="78" t="s">
        <v>21</v>
      </c>
      <c r="E2175" s="77" t="s">
        <v>131</v>
      </c>
      <c r="F2175" s="79">
        <v>23710000</v>
      </c>
    </row>
    <row r="2176" spans="1:6" x14ac:dyDescent="0.25">
      <c r="A2176" s="74" t="s">
        <v>3509</v>
      </c>
      <c r="B2176" s="77" t="s">
        <v>2165</v>
      </c>
      <c r="C2176" s="78" t="s">
        <v>3510</v>
      </c>
      <c r="D2176" s="78" t="s">
        <v>18</v>
      </c>
      <c r="E2176" s="77" t="s">
        <v>96</v>
      </c>
      <c r="F2176" s="79">
        <v>10850000</v>
      </c>
    </row>
    <row r="2177" spans="1:6" x14ac:dyDescent="0.25">
      <c r="A2177" s="74" t="s">
        <v>2777</v>
      </c>
      <c r="B2177" s="77" t="s">
        <v>2165</v>
      </c>
      <c r="C2177" s="78" t="s">
        <v>3510</v>
      </c>
      <c r="D2177" s="78" t="s">
        <v>299</v>
      </c>
      <c r="E2177" s="77" t="s">
        <v>96</v>
      </c>
      <c r="F2177" s="79">
        <v>22790000</v>
      </c>
    </row>
    <row r="2178" spans="1:6" x14ac:dyDescent="0.25">
      <c r="A2178" s="74" t="s">
        <v>3511</v>
      </c>
      <c r="B2178" s="77" t="s">
        <v>2165</v>
      </c>
      <c r="C2178" s="78" t="s">
        <v>3510</v>
      </c>
      <c r="D2178" s="78" t="s">
        <v>324</v>
      </c>
      <c r="E2178" s="77" t="s">
        <v>96</v>
      </c>
      <c r="F2178" s="79">
        <v>12500000</v>
      </c>
    </row>
    <row r="2179" spans="1:6" x14ac:dyDescent="0.25">
      <c r="A2179" s="74" t="s">
        <v>2029</v>
      </c>
      <c r="B2179" s="77" t="s">
        <v>2165</v>
      </c>
      <c r="C2179" s="78" t="s">
        <v>3510</v>
      </c>
      <c r="D2179" s="78" t="s">
        <v>82</v>
      </c>
      <c r="E2179" s="77" t="s">
        <v>96</v>
      </c>
      <c r="F2179" s="79">
        <v>22540000</v>
      </c>
    </row>
    <row r="2180" spans="1:6" x14ac:dyDescent="0.25">
      <c r="A2180" s="74" t="s">
        <v>3512</v>
      </c>
      <c r="B2180" s="77" t="s">
        <v>2165</v>
      </c>
      <c r="C2180" s="78" t="s">
        <v>3510</v>
      </c>
      <c r="D2180" s="78" t="s">
        <v>21</v>
      </c>
      <c r="E2180" s="77" t="s">
        <v>96</v>
      </c>
      <c r="F2180" s="79">
        <v>19470000</v>
      </c>
    </row>
    <row r="2181" spans="1:6" x14ac:dyDescent="0.25">
      <c r="A2181" s="74" t="s">
        <v>3513</v>
      </c>
      <c r="B2181" s="77" t="s">
        <v>2165</v>
      </c>
      <c r="C2181" s="78" t="s">
        <v>3510</v>
      </c>
      <c r="D2181" s="78" t="s">
        <v>21</v>
      </c>
      <c r="E2181" s="77" t="s">
        <v>96</v>
      </c>
      <c r="F2181" s="79">
        <v>18020000</v>
      </c>
    </row>
    <row r="2182" spans="1:6" x14ac:dyDescent="0.25">
      <c r="A2182" s="74" t="s">
        <v>3514</v>
      </c>
      <c r="B2182" s="77" t="s">
        <v>2165</v>
      </c>
      <c r="C2182" s="78" t="s">
        <v>3510</v>
      </c>
      <c r="D2182" s="78" t="s">
        <v>21</v>
      </c>
      <c r="E2182" s="77" t="s">
        <v>96</v>
      </c>
      <c r="F2182" s="79">
        <v>20190000</v>
      </c>
    </row>
    <row r="2183" spans="1:6" x14ac:dyDescent="0.25">
      <c r="A2183" s="74" t="s">
        <v>3515</v>
      </c>
      <c r="B2183" s="77" t="s">
        <v>2165</v>
      </c>
      <c r="C2183" s="78" t="s">
        <v>3510</v>
      </c>
      <c r="D2183" s="78" t="s">
        <v>21</v>
      </c>
      <c r="E2183" s="77" t="s">
        <v>96</v>
      </c>
      <c r="F2183" s="79">
        <v>15000000</v>
      </c>
    </row>
    <row r="2184" spans="1:6" x14ac:dyDescent="0.25">
      <c r="A2184" s="74" t="s">
        <v>3516</v>
      </c>
      <c r="B2184" s="77" t="s">
        <v>2165</v>
      </c>
      <c r="C2184" s="78" t="s">
        <v>3510</v>
      </c>
      <c r="D2184" s="78" t="s">
        <v>21</v>
      </c>
      <c r="E2184" s="77" t="s">
        <v>96</v>
      </c>
      <c r="F2184" s="79">
        <v>19140000</v>
      </c>
    </row>
    <row r="2185" spans="1:6" x14ac:dyDescent="0.25">
      <c r="A2185" s="74" t="s">
        <v>3517</v>
      </c>
      <c r="B2185" s="77" t="s">
        <v>2165</v>
      </c>
      <c r="C2185" s="78" t="s">
        <v>3510</v>
      </c>
      <c r="D2185" s="78" t="s">
        <v>21</v>
      </c>
      <c r="E2185" s="77" t="s">
        <v>109</v>
      </c>
      <c r="F2185" s="79">
        <v>28330000</v>
      </c>
    </row>
    <row r="2186" spans="1:6" x14ac:dyDescent="0.25">
      <c r="A2186" s="74" t="s">
        <v>3518</v>
      </c>
      <c r="B2186" s="77" t="s">
        <v>2165</v>
      </c>
      <c r="C2186" s="78" t="s">
        <v>3510</v>
      </c>
      <c r="D2186" s="78" t="s">
        <v>21</v>
      </c>
      <c r="E2186" s="77" t="s">
        <v>109</v>
      </c>
      <c r="F2186" s="79">
        <v>7450000</v>
      </c>
    </row>
    <row r="2187" spans="1:6" x14ac:dyDescent="0.25">
      <c r="A2187" s="74" t="s">
        <v>3519</v>
      </c>
      <c r="B2187" s="77" t="s">
        <v>2165</v>
      </c>
      <c r="C2187" s="78" t="s">
        <v>3510</v>
      </c>
      <c r="D2187" s="78" t="s">
        <v>372</v>
      </c>
      <c r="E2187" s="77" t="s">
        <v>153</v>
      </c>
      <c r="F2187" s="79">
        <v>22960000</v>
      </c>
    </row>
    <row r="2188" spans="1:6" x14ac:dyDescent="0.25">
      <c r="A2188" s="74" t="s">
        <v>3520</v>
      </c>
      <c r="B2188" s="77" t="s">
        <v>2165</v>
      </c>
      <c r="C2188" s="78" t="s">
        <v>3510</v>
      </c>
      <c r="D2188" s="78" t="s">
        <v>21</v>
      </c>
      <c r="E2188" s="77" t="s">
        <v>153</v>
      </c>
      <c r="F2188" s="79">
        <v>25210000</v>
      </c>
    </row>
    <row r="2189" spans="1:6" x14ac:dyDescent="0.25">
      <c r="A2189" s="74" t="s">
        <v>3521</v>
      </c>
      <c r="B2189" s="77" t="s">
        <v>2165</v>
      </c>
      <c r="C2189" s="78" t="s">
        <v>3510</v>
      </c>
      <c r="D2189" s="78" t="s">
        <v>21</v>
      </c>
      <c r="E2189" s="77" t="s">
        <v>153</v>
      </c>
      <c r="F2189" s="79">
        <v>14430000</v>
      </c>
    </row>
    <row r="2190" spans="1:6" x14ac:dyDescent="0.25">
      <c r="A2190" s="74" t="s">
        <v>2428</v>
      </c>
      <c r="B2190" s="77" t="s">
        <v>2165</v>
      </c>
      <c r="C2190" s="78" t="s">
        <v>3510</v>
      </c>
      <c r="D2190" s="78" t="s">
        <v>21</v>
      </c>
      <c r="E2190" s="77" t="s">
        <v>153</v>
      </c>
      <c r="F2190" s="79">
        <v>31280000</v>
      </c>
    </row>
    <row r="2191" spans="1:6" x14ac:dyDescent="0.25">
      <c r="A2191" s="74" t="s">
        <v>2206</v>
      </c>
      <c r="B2191" s="77" t="s">
        <v>2165</v>
      </c>
      <c r="C2191" s="78" t="s">
        <v>3510</v>
      </c>
      <c r="D2191" s="78" t="s">
        <v>21</v>
      </c>
      <c r="E2191" s="77" t="s">
        <v>153</v>
      </c>
      <c r="F2191" s="79">
        <v>24350000</v>
      </c>
    </row>
    <row r="2192" spans="1:6" x14ac:dyDescent="0.25">
      <c r="A2192" s="74" t="s">
        <v>3522</v>
      </c>
      <c r="B2192" s="77" t="s">
        <v>2165</v>
      </c>
      <c r="C2192" s="78" t="s">
        <v>3510</v>
      </c>
      <c r="D2192" s="78" t="s">
        <v>21</v>
      </c>
      <c r="E2192" s="77" t="s">
        <v>116</v>
      </c>
      <c r="F2192" s="79">
        <v>21790000</v>
      </c>
    </row>
    <row r="2193" spans="1:6" x14ac:dyDescent="0.25">
      <c r="A2193" s="74" t="s">
        <v>2433</v>
      </c>
      <c r="B2193" s="77" t="s">
        <v>2165</v>
      </c>
      <c r="C2193" s="78" t="s">
        <v>3510</v>
      </c>
      <c r="D2193" s="78" t="s">
        <v>21</v>
      </c>
      <c r="E2193" s="77" t="s">
        <v>116</v>
      </c>
      <c r="F2193" s="79">
        <v>9080000</v>
      </c>
    </row>
    <row r="2194" spans="1:6" x14ac:dyDescent="0.25">
      <c r="A2194" s="74" t="s">
        <v>3523</v>
      </c>
      <c r="B2194" s="77" t="s">
        <v>2165</v>
      </c>
      <c r="C2194" s="78" t="s">
        <v>3510</v>
      </c>
      <c r="D2194" s="78" t="s">
        <v>108</v>
      </c>
      <c r="E2194" s="77" t="s">
        <v>122</v>
      </c>
      <c r="F2194" s="79">
        <v>25390000</v>
      </c>
    </row>
    <row r="2195" spans="1:6" x14ac:dyDescent="0.25">
      <c r="A2195" s="74" t="s">
        <v>3524</v>
      </c>
      <c r="B2195" s="77" t="s">
        <v>2165</v>
      </c>
      <c r="C2195" s="78" t="s">
        <v>3510</v>
      </c>
      <c r="D2195" s="78" t="s">
        <v>21</v>
      </c>
      <c r="E2195" s="77" t="s">
        <v>122</v>
      </c>
      <c r="F2195" s="79">
        <v>6670000</v>
      </c>
    </row>
    <row r="2196" spans="1:6" x14ac:dyDescent="0.25">
      <c r="A2196" s="74" t="s">
        <v>3525</v>
      </c>
      <c r="B2196" s="77" t="s">
        <v>2165</v>
      </c>
      <c r="C2196" s="78" t="s">
        <v>3510</v>
      </c>
      <c r="D2196" s="78" t="s">
        <v>21</v>
      </c>
      <c r="E2196" s="77" t="s">
        <v>122</v>
      </c>
      <c r="F2196" s="79">
        <v>22770000</v>
      </c>
    </row>
    <row r="2197" spans="1:6" x14ac:dyDescent="0.25">
      <c r="A2197" s="74" t="s">
        <v>3526</v>
      </c>
      <c r="B2197" s="77" t="s">
        <v>2165</v>
      </c>
      <c r="C2197" s="78" t="s">
        <v>3510</v>
      </c>
      <c r="D2197" s="78" t="s">
        <v>21</v>
      </c>
      <c r="E2197" s="77" t="s">
        <v>122</v>
      </c>
      <c r="F2197" s="79">
        <v>12440000</v>
      </c>
    </row>
    <row r="2198" spans="1:6" x14ac:dyDescent="0.25">
      <c r="A2198" s="74" t="s">
        <v>3527</v>
      </c>
      <c r="B2198" s="77" t="s">
        <v>2165</v>
      </c>
      <c r="C2198" s="78" t="s">
        <v>3510</v>
      </c>
      <c r="D2198" s="78" t="s">
        <v>21</v>
      </c>
      <c r="E2198" s="77" t="s">
        <v>131</v>
      </c>
      <c r="F2198" s="79">
        <v>22470000</v>
      </c>
    </row>
    <row r="2199" spans="1:6" x14ac:dyDescent="0.25">
      <c r="A2199" s="74" t="s">
        <v>3528</v>
      </c>
      <c r="B2199" s="77" t="s">
        <v>2165</v>
      </c>
      <c r="C2199" s="78" t="s">
        <v>3510</v>
      </c>
      <c r="D2199" s="78" t="s">
        <v>21</v>
      </c>
      <c r="E2199" s="77" t="s">
        <v>131</v>
      </c>
      <c r="F2199" s="79">
        <v>16850000</v>
      </c>
    </row>
    <row r="2200" spans="1:6" x14ac:dyDescent="0.25">
      <c r="A2200" s="74" t="s">
        <v>3529</v>
      </c>
      <c r="B2200" s="77" t="s">
        <v>2165</v>
      </c>
      <c r="C2200" s="78" t="s">
        <v>3510</v>
      </c>
      <c r="D2200" s="78" t="s">
        <v>21</v>
      </c>
      <c r="E2200" s="77" t="s">
        <v>131</v>
      </c>
      <c r="F2200" s="79">
        <v>18820000</v>
      </c>
    </row>
    <row r="2201" spans="1:6" x14ac:dyDescent="0.25">
      <c r="A2201" s="74" t="s">
        <v>3530</v>
      </c>
      <c r="B2201" s="77" t="s">
        <v>2165</v>
      </c>
      <c r="C2201" s="78" t="s">
        <v>3510</v>
      </c>
      <c r="D2201" s="78" t="s">
        <v>21</v>
      </c>
      <c r="E2201" s="77" t="s">
        <v>131</v>
      </c>
      <c r="F2201" s="79">
        <v>24180000</v>
      </c>
    </row>
    <row r="2202" spans="1:6" x14ac:dyDescent="0.25">
      <c r="A2202" s="74" t="s">
        <v>3531</v>
      </c>
      <c r="B2202" s="77" t="s">
        <v>2165</v>
      </c>
      <c r="C2202" s="78" t="s">
        <v>3510</v>
      </c>
      <c r="D2202" s="78" t="s">
        <v>219</v>
      </c>
      <c r="E2202" s="77" t="s">
        <v>131</v>
      </c>
      <c r="F2202" s="79">
        <v>13420000</v>
      </c>
    </row>
    <row r="2203" spans="1:6" x14ac:dyDescent="0.25">
      <c r="A2203" s="74" t="s">
        <v>2279</v>
      </c>
      <c r="B2203" s="77" t="s">
        <v>2165</v>
      </c>
      <c r="C2203" s="78" t="s">
        <v>2280</v>
      </c>
      <c r="D2203" s="78" t="s">
        <v>13</v>
      </c>
      <c r="E2203" s="77" t="s">
        <v>96</v>
      </c>
      <c r="F2203" s="79">
        <v>14300000</v>
      </c>
    </row>
    <row r="2204" spans="1:6" x14ac:dyDescent="0.25">
      <c r="A2204" s="74" t="s">
        <v>301</v>
      </c>
      <c r="B2204" s="77" t="s">
        <v>2165</v>
      </c>
      <c r="C2204" s="78" t="s">
        <v>2280</v>
      </c>
      <c r="D2204" s="78" t="s">
        <v>21</v>
      </c>
      <c r="E2204" s="77" t="s">
        <v>96</v>
      </c>
      <c r="F2204" s="79">
        <v>19040000</v>
      </c>
    </row>
    <row r="2205" spans="1:6" x14ac:dyDescent="0.25">
      <c r="A2205" s="74" t="s">
        <v>2282</v>
      </c>
      <c r="B2205" s="77" t="s">
        <v>2165</v>
      </c>
      <c r="C2205" s="78" t="s">
        <v>2280</v>
      </c>
      <c r="D2205" s="78" t="s">
        <v>21</v>
      </c>
      <c r="E2205" s="77" t="s">
        <v>96</v>
      </c>
      <c r="F2205" s="79">
        <v>28070000</v>
      </c>
    </row>
    <row r="2206" spans="1:6" x14ac:dyDescent="0.25">
      <c r="A2206" s="74" t="s">
        <v>2304</v>
      </c>
      <c r="B2206" s="77" t="s">
        <v>2165</v>
      </c>
      <c r="C2206" s="78" t="s">
        <v>2280</v>
      </c>
      <c r="D2206" s="78" t="s">
        <v>21</v>
      </c>
      <c r="E2206" s="77" t="s">
        <v>96</v>
      </c>
      <c r="F2206" s="79">
        <v>19210000</v>
      </c>
    </row>
    <row r="2207" spans="1:6" x14ac:dyDescent="0.25">
      <c r="A2207" s="74" t="s">
        <v>2283</v>
      </c>
      <c r="B2207" s="77" t="s">
        <v>2165</v>
      </c>
      <c r="C2207" s="78" t="s">
        <v>2280</v>
      </c>
      <c r="D2207" s="78" t="s">
        <v>21</v>
      </c>
      <c r="E2207" s="77" t="s">
        <v>96</v>
      </c>
      <c r="F2207" s="79">
        <v>10310000</v>
      </c>
    </row>
    <row r="2208" spans="1:6" x14ac:dyDescent="0.25">
      <c r="A2208" s="74" t="s">
        <v>2284</v>
      </c>
      <c r="B2208" s="77" t="s">
        <v>2165</v>
      </c>
      <c r="C2208" s="78" t="s">
        <v>2280</v>
      </c>
      <c r="D2208" s="78" t="s">
        <v>21</v>
      </c>
      <c r="E2208" s="77" t="s">
        <v>96</v>
      </c>
      <c r="F2208" s="79">
        <v>14500000</v>
      </c>
    </row>
    <row r="2209" spans="1:6" x14ac:dyDescent="0.25">
      <c r="A2209" s="74" t="s">
        <v>2285</v>
      </c>
      <c r="B2209" s="77" t="s">
        <v>2165</v>
      </c>
      <c r="C2209" s="78" t="s">
        <v>2280</v>
      </c>
      <c r="D2209" s="78" t="s">
        <v>21</v>
      </c>
      <c r="E2209" s="77" t="s">
        <v>96</v>
      </c>
      <c r="F2209" s="79">
        <v>18400000</v>
      </c>
    </row>
    <row r="2210" spans="1:6" x14ac:dyDescent="0.25">
      <c r="A2210" s="74" t="s">
        <v>2286</v>
      </c>
      <c r="B2210" s="77" t="s">
        <v>2165</v>
      </c>
      <c r="C2210" s="78" t="s">
        <v>2280</v>
      </c>
      <c r="D2210" s="78" t="s">
        <v>21</v>
      </c>
      <c r="E2210" s="77" t="s">
        <v>96</v>
      </c>
      <c r="F2210" s="79">
        <v>17470000</v>
      </c>
    </row>
    <row r="2211" spans="1:6" x14ac:dyDescent="0.25">
      <c r="A2211" s="74" t="s">
        <v>2287</v>
      </c>
      <c r="B2211" s="77" t="s">
        <v>2165</v>
      </c>
      <c r="C2211" s="78" t="s">
        <v>2280</v>
      </c>
      <c r="D2211" s="78" t="s">
        <v>21</v>
      </c>
      <c r="E2211" s="77" t="s">
        <v>96</v>
      </c>
      <c r="F2211" s="79">
        <v>4480000</v>
      </c>
    </row>
    <row r="2212" spans="1:6" x14ac:dyDescent="0.25">
      <c r="A2212" s="74" t="s">
        <v>3532</v>
      </c>
      <c r="B2212" s="77" t="s">
        <v>2165</v>
      </c>
      <c r="C2212" s="78" t="s">
        <v>2280</v>
      </c>
      <c r="D2212" s="78" t="s">
        <v>21</v>
      </c>
      <c r="E2212" s="77" t="s">
        <v>96</v>
      </c>
      <c r="F2212" s="79">
        <v>17990000</v>
      </c>
    </row>
    <row r="2213" spans="1:6" x14ac:dyDescent="0.25">
      <c r="A2213" s="74" t="s">
        <v>3533</v>
      </c>
      <c r="B2213" s="77" t="s">
        <v>2165</v>
      </c>
      <c r="C2213" s="78" t="s">
        <v>2280</v>
      </c>
      <c r="D2213" s="78" t="s">
        <v>13</v>
      </c>
      <c r="E2213" s="77" t="s">
        <v>213</v>
      </c>
      <c r="F2213" s="79">
        <v>12470000</v>
      </c>
    </row>
    <row r="2214" spans="1:6" x14ac:dyDescent="0.25">
      <c r="A2214" s="74" t="s">
        <v>2288</v>
      </c>
      <c r="B2214" s="77" t="s">
        <v>2165</v>
      </c>
      <c r="C2214" s="78" t="s">
        <v>2280</v>
      </c>
      <c r="D2214" s="78" t="s">
        <v>133</v>
      </c>
      <c r="E2214" s="77" t="s">
        <v>109</v>
      </c>
      <c r="F2214" s="79">
        <v>26700000</v>
      </c>
    </row>
    <row r="2215" spans="1:6" x14ac:dyDescent="0.25">
      <c r="A2215" s="74" t="s">
        <v>2289</v>
      </c>
      <c r="B2215" s="77" t="s">
        <v>2165</v>
      </c>
      <c r="C2215" s="78" t="s">
        <v>2280</v>
      </c>
      <c r="D2215" s="78" t="s">
        <v>29</v>
      </c>
      <c r="E2215" s="77" t="s">
        <v>109</v>
      </c>
      <c r="F2215" s="79">
        <v>23110000</v>
      </c>
    </row>
    <row r="2216" spans="1:6" x14ac:dyDescent="0.25">
      <c r="A2216" s="74" t="s">
        <v>2291</v>
      </c>
      <c r="B2216" s="77" t="s">
        <v>2165</v>
      </c>
      <c r="C2216" s="78" t="s">
        <v>2280</v>
      </c>
      <c r="D2216" s="78" t="s">
        <v>21</v>
      </c>
      <c r="E2216" s="77" t="s">
        <v>153</v>
      </c>
      <c r="F2216" s="79">
        <v>27960000</v>
      </c>
    </row>
    <row r="2217" spans="1:6" x14ac:dyDescent="0.25">
      <c r="A2217" s="74" t="s">
        <v>3534</v>
      </c>
      <c r="B2217" s="77" t="s">
        <v>2165</v>
      </c>
      <c r="C2217" s="78" t="s">
        <v>2280</v>
      </c>
      <c r="D2217" s="78" t="s">
        <v>21</v>
      </c>
      <c r="E2217" s="77" t="s">
        <v>153</v>
      </c>
      <c r="F2217" s="79">
        <v>30470000</v>
      </c>
    </row>
    <row r="2218" spans="1:6" x14ac:dyDescent="0.25">
      <c r="A2218" s="74" t="s">
        <v>2292</v>
      </c>
      <c r="B2218" s="77" t="s">
        <v>2165</v>
      </c>
      <c r="C2218" s="78" t="s">
        <v>2280</v>
      </c>
      <c r="D2218" s="78" t="s">
        <v>21</v>
      </c>
      <c r="E2218" s="77" t="s">
        <v>153</v>
      </c>
      <c r="F2218" s="79">
        <v>32480000</v>
      </c>
    </row>
    <row r="2219" spans="1:6" x14ac:dyDescent="0.25">
      <c r="A2219" s="74" t="s">
        <v>3535</v>
      </c>
      <c r="B2219" s="77" t="s">
        <v>2165</v>
      </c>
      <c r="C2219" s="78" t="s">
        <v>2280</v>
      </c>
      <c r="D2219" s="78" t="s">
        <v>21</v>
      </c>
      <c r="E2219" s="77" t="s">
        <v>153</v>
      </c>
      <c r="F2219" s="79">
        <v>28350000</v>
      </c>
    </row>
    <row r="2220" spans="1:6" x14ac:dyDescent="0.25">
      <c r="A2220" s="74" t="s">
        <v>2182</v>
      </c>
      <c r="B2220" s="77" t="s">
        <v>2165</v>
      </c>
      <c r="C2220" s="78" t="s">
        <v>2280</v>
      </c>
      <c r="D2220" s="78" t="s">
        <v>25</v>
      </c>
      <c r="E2220" s="77" t="s">
        <v>153</v>
      </c>
      <c r="F2220" s="79">
        <v>24480000</v>
      </c>
    </row>
    <row r="2221" spans="1:6" x14ac:dyDescent="0.25">
      <c r="A2221" s="74" t="s">
        <v>2294</v>
      </c>
      <c r="B2221" s="77" t="s">
        <v>2165</v>
      </c>
      <c r="C2221" s="78" t="s">
        <v>2280</v>
      </c>
      <c r="D2221" s="78" t="s">
        <v>27</v>
      </c>
      <c r="E2221" s="77" t="s">
        <v>153</v>
      </c>
      <c r="F2221" s="79">
        <v>26750000</v>
      </c>
    </row>
    <row r="2222" spans="1:6" x14ac:dyDescent="0.25">
      <c r="A2222" s="74" t="s">
        <v>2295</v>
      </c>
      <c r="B2222" s="77" t="s">
        <v>2165</v>
      </c>
      <c r="C2222" s="78" t="s">
        <v>2280</v>
      </c>
      <c r="D2222" s="78" t="s">
        <v>21</v>
      </c>
      <c r="E2222" s="77" t="s">
        <v>116</v>
      </c>
      <c r="F2222" s="79">
        <v>29100000</v>
      </c>
    </row>
    <row r="2223" spans="1:6" x14ac:dyDescent="0.25">
      <c r="A2223" s="74" t="s">
        <v>2297</v>
      </c>
      <c r="B2223" s="77" t="s">
        <v>2165</v>
      </c>
      <c r="C2223" s="78" t="s">
        <v>2280</v>
      </c>
      <c r="D2223" s="78" t="s">
        <v>21</v>
      </c>
      <c r="E2223" s="77" t="s">
        <v>122</v>
      </c>
      <c r="F2223" s="79">
        <v>14920000</v>
      </c>
    </row>
    <row r="2224" spans="1:6" x14ac:dyDescent="0.25">
      <c r="A2224" s="74" t="s">
        <v>2298</v>
      </c>
      <c r="B2224" s="77" t="s">
        <v>2165</v>
      </c>
      <c r="C2224" s="78" t="s">
        <v>2280</v>
      </c>
      <c r="D2224" s="78" t="s">
        <v>21</v>
      </c>
      <c r="E2224" s="77" t="s">
        <v>122</v>
      </c>
      <c r="F2224" s="79">
        <v>7660000</v>
      </c>
    </row>
    <row r="2225" spans="1:6" x14ac:dyDescent="0.25">
      <c r="A2225" s="74" t="s">
        <v>3536</v>
      </c>
      <c r="B2225" s="77" t="s">
        <v>2165</v>
      </c>
      <c r="C2225" s="78" t="s">
        <v>2280</v>
      </c>
      <c r="D2225" s="78" t="s">
        <v>21</v>
      </c>
      <c r="E2225" s="77" t="s">
        <v>122</v>
      </c>
      <c r="F2225" s="79">
        <v>22100000</v>
      </c>
    </row>
    <row r="2226" spans="1:6" x14ac:dyDescent="0.25">
      <c r="A2226" s="74" t="s">
        <v>2848</v>
      </c>
      <c r="B2226" s="77" t="s">
        <v>2165</v>
      </c>
      <c r="C2226" s="78" t="s">
        <v>2280</v>
      </c>
      <c r="D2226" s="78" t="s">
        <v>21</v>
      </c>
      <c r="E2226" s="77" t="s">
        <v>122</v>
      </c>
      <c r="F2226" s="79">
        <v>35290000</v>
      </c>
    </row>
    <row r="2227" spans="1:6" x14ac:dyDescent="0.25">
      <c r="A2227" s="74" t="s">
        <v>3537</v>
      </c>
      <c r="B2227" s="77" t="s">
        <v>2165</v>
      </c>
      <c r="C2227" s="78" t="s">
        <v>2280</v>
      </c>
      <c r="D2227" s="78" t="s">
        <v>21</v>
      </c>
      <c r="E2227" s="77" t="s">
        <v>122</v>
      </c>
      <c r="F2227" s="79">
        <v>11860000</v>
      </c>
    </row>
    <row r="2228" spans="1:6" x14ac:dyDescent="0.25">
      <c r="A2228" s="74" t="s">
        <v>2300</v>
      </c>
      <c r="B2228" s="77" t="s">
        <v>2165</v>
      </c>
      <c r="C2228" s="78" t="s">
        <v>2280</v>
      </c>
      <c r="D2228" s="78" t="s">
        <v>21</v>
      </c>
      <c r="E2228" s="77" t="s">
        <v>122</v>
      </c>
      <c r="F2228" s="79">
        <v>11740000</v>
      </c>
    </row>
    <row r="2229" spans="1:6" x14ac:dyDescent="0.25">
      <c r="A2229" s="74" t="s">
        <v>3538</v>
      </c>
      <c r="B2229" s="77" t="s">
        <v>2165</v>
      </c>
      <c r="C2229" s="78" t="s">
        <v>2280</v>
      </c>
      <c r="D2229" s="78" t="s">
        <v>21</v>
      </c>
      <c r="E2229" s="77" t="s">
        <v>122</v>
      </c>
      <c r="F2229" s="79">
        <v>15330000</v>
      </c>
    </row>
    <row r="2230" spans="1:6" x14ac:dyDescent="0.25">
      <c r="A2230" s="74" t="s">
        <v>2301</v>
      </c>
      <c r="B2230" s="77" t="s">
        <v>2165</v>
      </c>
      <c r="C2230" s="78" t="s">
        <v>2280</v>
      </c>
      <c r="D2230" s="78" t="s">
        <v>21</v>
      </c>
      <c r="E2230" s="77" t="s">
        <v>122</v>
      </c>
      <c r="F2230" s="79">
        <v>23410000</v>
      </c>
    </row>
    <row r="2231" spans="1:6" x14ac:dyDescent="0.25">
      <c r="A2231" s="74" t="s">
        <v>2305</v>
      </c>
      <c r="B2231" s="77" t="s">
        <v>2165</v>
      </c>
      <c r="C2231" s="78" t="s">
        <v>2280</v>
      </c>
      <c r="D2231" s="78" t="s">
        <v>21</v>
      </c>
      <c r="E2231" s="77" t="s">
        <v>131</v>
      </c>
      <c r="F2231" s="79">
        <v>19990000</v>
      </c>
    </row>
    <row r="2232" spans="1:6" x14ac:dyDescent="0.25">
      <c r="A2232" s="74" t="s">
        <v>2293</v>
      </c>
      <c r="B2232" s="77" t="s">
        <v>2165</v>
      </c>
      <c r="C2232" s="78" t="s">
        <v>2280</v>
      </c>
      <c r="D2232" s="78" t="s">
        <v>21</v>
      </c>
      <c r="E2232" s="77" t="s">
        <v>131</v>
      </c>
      <c r="F2232" s="79">
        <v>30920000</v>
      </c>
    </row>
    <row r="2233" spans="1:6" x14ac:dyDescent="0.25">
      <c r="A2233" s="74" t="s">
        <v>2306</v>
      </c>
      <c r="B2233" s="77" t="s">
        <v>2165</v>
      </c>
      <c r="C2233" s="78" t="s">
        <v>2307</v>
      </c>
      <c r="D2233" s="78" t="s">
        <v>18</v>
      </c>
      <c r="E2233" s="77" t="s">
        <v>96</v>
      </c>
      <c r="F2233" s="79">
        <v>10510000</v>
      </c>
    </row>
    <row r="2234" spans="1:6" x14ac:dyDescent="0.25">
      <c r="A2234" s="74" t="s">
        <v>2309</v>
      </c>
      <c r="B2234" s="77" t="s">
        <v>2165</v>
      </c>
      <c r="C2234" s="78" t="s">
        <v>2307</v>
      </c>
      <c r="D2234" s="78" t="s">
        <v>21</v>
      </c>
      <c r="E2234" s="77" t="s">
        <v>96</v>
      </c>
      <c r="F2234" s="79">
        <v>14700000</v>
      </c>
    </row>
    <row r="2235" spans="1:6" x14ac:dyDescent="0.25">
      <c r="A2235" s="74" t="s">
        <v>2311</v>
      </c>
      <c r="B2235" s="77" t="s">
        <v>2165</v>
      </c>
      <c r="C2235" s="78" t="s">
        <v>2307</v>
      </c>
      <c r="D2235" s="78" t="s">
        <v>21</v>
      </c>
      <c r="E2235" s="77" t="s">
        <v>96</v>
      </c>
      <c r="F2235" s="79">
        <v>18850000</v>
      </c>
    </row>
    <row r="2236" spans="1:6" x14ac:dyDescent="0.25">
      <c r="A2236" s="74" t="s">
        <v>2312</v>
      </c>
      <c r="B2236" s="77" t="s">
        <v>2165</v>
      </c>
      <c r="C2236" s="78" t="s">
        <v>2307</v>
      </c>
      <c r="D2236" s="78" t="s">
        <v>21</v>
      </c>
      <c r="E2236" s="77" t="s">
        <v>96</v>
      </c>
      <c r="F2236" s="79">
        <v>13680000</v>
      </c>
    </row>
    <row r="2237" spans="1:6" x14ac:dyDescent="0.25">
      <c r="A2237" s="74" t="s">
        <v>2313</v>
      </c>
      <c r="B2237" s="77" t="s">
        <v>2165</v>
      </c>
      <c r="C2237" s="78" t="s">
        <v>2307</v>
      </c>
      <c r="D2237" s="78" t="s">
        <v>21</v>
      </c>
      <c r="E2237" s="77" t="s">
        <v>96</v>
      </c>
      <c r="F2237" s="79">
        <v>8940000</v>
      </c>
    </row>
    <row r="2238" spans="1:6" x14ac:dyDescent="0.25">
      <c r="A2238" s="74" t="s">
        <v>2314</v>
      </c>
      <c r="B2238" s="77" t="s">
        <v>2165</v>
      </c>
      <c r="C2238" s="78" t="s">
        <v>2307</v>
      </c>
      <c r="D2238" s="78" t="s">
        <v>21</v>
      </c>
      <c r="E2238" s="77" t="s">
        <v>96</v>
      </c>
      <c r="F2238" s="79">
        <v>28970000</v>
      </c>
    </row>
    <row r="2239" spans="1:6" x14ac:dyDescent="0.25">
      <c r="A2239" s="74" t="s">
        <v>2315</v>
      </c>
      <c r="B2239" s="77" t="s">
        <v>2165</v>
      </c>
      <c r="C2239" s="78" t="s">
        <v>2307</v>
      </c>
      <c r="D2239" s="78" t="s">
        <v>603</v>
      </c>
      <c r="E2239" s="77" t="s">
        <v>96</v>
      </c>
      <c r="F2239" s="79">
        <v>15200000</v>
      </c>
    </row>
    <row r="2240" spans="1:6" x14ac:dyDescent="0.25">
      <c r="A2240" s="74" t="s">
        <v>2308</v>
      </c>
      <c r="B2240" s="77" t="s">
        <v>2165</v>
      </c>
      <c r="C2240" s="78" t="s">
        <v>2307</v>
      </c>
      <c r="D2240" s="78" t="s">
        <v>21</v>
      </c>
      <c r="E2240" s="77" t="s">
        <v>213</v>
      </c>
      <c r="F2240" s="79">
        <v>24210000</v>
      </c>
    </row>
    <row r="2241" spans="1:6" x14ac:dyDescent="0.25">
      <c r="A2241" s="74" t="s">
        <v>3539</v>
      </c>
      <c r="B2241" s="77" t="s">
        <v>2165</v>
      </c>
      <c r="C2241" s="78" t="s">
        <v>2307</v>
      </c>
      <c r="D2241" s="78" t="s">
        <v>21</v>
      </c>
      <c r="E2241" s="77" t="s">
        <v>213</v>
      </c>
      <c r="F2241" s="79">
        <v>18690000</v>
      </c>
    </row>
    <row r="2242" spans="1:6" x14ac:dyDescent="0.25">
      <c r="A2242" s="74" t="s">
        <v>2318</v>
      </c>
      <c r="B2242" s="77" t="s">
        <v>2165</v>
      </c>
      <c r="C2242" s="78" t="s">
        <v>2307</v>
      </c>
      <c r="D2242" s="78" t="s">
        <v>21</v>
      </c>
      <c r="E2242" s="77" t="s">
        <v>109</v>
      </c>
      <c r="F2242" s="79">
        <v>35920000</v>
      </c>
    </row>
    <row r="2243" spans="1:6" x14ac:dyDescent="0.25">
      <c r="A2243" s="74" t="s">
        <v>2319</v>
      </c>
      <c r="B2243" s="77" t="s">
        <v>2165</v>
      </c>
      <c r="C2243" s="78" t="s">
        <v>2307</v>
      </c>
      <c r="D2243" s="78" t="s">
        <v>21</v>
      </c>
      <c r="E2243" s="77" t="s">
        <v>109</v>
      </c>
      <c r="F2243" s="79">
        <v>28090000</v>
      </c>
    </row>
    <row r="2244" spans="1:6" x14ac:dyDescent="0.25">
      <c r="A2244" s="74" t="s">
        <v>3540</v>
      </c>
      <c r="B2244" s="77" t="s">
        <v>2165</v>
      </c>
      <c r="C2244" s="78" t="s">
        <v>2307</v>
      </c>
      <c r="D2244" s="78" t="s">
        <v>21</v>
      </c>
      <c r="E2244" s="77" t="s">
        <v>109</v>
      </c>
      <c r="F2244" s="79">
        <v>27450000</v>
      </c>
    </row>
    <row r="2245" spans="1:6" x14ac:dyDescent="0.25">
      <c r="A2245" s="74" t="s">
        <v>3541</v>
      </c>
      <c r="B2245" s="77" t="s">
        <v>2165</v>
      </c>
      <c r="C2245" s="78" t="s">
        <v>2307</v>
      </c>
      <c r="D2245" s="78" t="s">
        <v>21</v>
      </c>
      <c r="E2245" s="77" t="s">
        <v>109</v>
      </c>
      <c r="F2245" s="79">
        <v>19000000</v>
      </c>
    </row>
    <row r="2246" spans="1:6" x14ac:dyDescent="0.25">
      <c r="A2246" s="74" t="s">
        <v>2320</v>
      </c>
      <c r="B2246" s="77" t="s">
        <v>2165</v>
      </c>
      <c r="C2246" s="78" t="s">
        <v>2307</v>
      </c>
      <c r="D2246" s="78" t="s">
        <v>21</v>
      </c>
      <c r="E2246" s="77" t="s">
        <v>153</v>
      </c>
      <c r="F2246" s="79">
        <v>37320000</v>
      </c>
    </row>
    <row r="2247" spans="1:6" x14ac:dyDescent="0.25">
      <c r="A2247" s="74" t="s">
        <v>3542</v>
      </c>
      <c r="B2247" s="77" t="s">
        <v>2165</v>
      </c>
      <c r="C2247" s="78" t="s">
        <v>2307</v>
      </c>
      <c r="D2247" s="78" t="s">
        <v>21</v>
      </c>
      <c r="E2247" s="77" t="s">
        <v>116</v>
      </c>
      <c r="F2247" s="79">
        <v>10090000</v>
      </c>
    </row>
    <row r="2248" spans="1:6" x14ac:dyDescent="0.25">
      <c r="A2248" s="74" t="s">
        <v>2321</v>
      </c>
      <c r="B2248" s="77" t="s">
        <v>2165</v>
      </c>
      <c r="C2248" s="78" t="s">
        <v>2307</v>
      </c>
      <c r="D2248" s="78" t="s">
        <v>21</v>
      </c>
      <c r="E2248" s="77" t="s">
        <v>116</v>
      </c>
      <c r="F2248" s="79">
        <v>17380000</v>
      </c>
    </row>
    <row r="2249" spans="1:6" x14ac:dyDescent="0.25">
      <c r="A2249" s="74" t="s">
        <v>2322</v>
      </c>
      <c r="B2249" s="77" t="s">
        <v>2165</v>
      </c>
      <c r="C2249" s="78" t="s">
        <v>2307</v>
      </c>
      <c r="D2249" s="78" t="s">
        <v>21</v>
      </c>
      <c r="E2249" s="77" t="s">
        <v>116</v>
      </c>
      <c r="F2249" s="79">
        <v>25950000</v>
      </c>
    </row>
    <row r="2250" spans="1:6" x14ac:dyDescent="0.25">
      <c r="A2250" s="74" t="s">
        <v>3543</v>
      </c>
      <c r="B2250" s="77" t="s">
        <v>2165</v>
      </c>
      <c r="C2250" s="78" t="s">
        <v>2307</v>
      </c>
      <c r="D2250" s="78" t="s">
        <v>847</v>
      </c>
      <c r="E2250" s="77" t="s">
        <v>122</v>
      </c>
      <c r="F2250" s="79">
        <v>32830000</v>
      </c>
    </row>
    <row r="2251" spans="1:6" x14ac:dyDescent="0.25">
      <c r="A2251" s="74" t="s">
        <v>3544</v>
      </c>
      <c r="B2251" s="77" t="s">
        <v>2165</v>
      </c>
      <c r="C2251" s="78" t="s">
        <v>2307</v>
      </c>
      <c r="D2251" s="78" t="s">
        <v>108</v>
      </c>
      <c r="E2251" s="77" t="s">
        <v>122</v>
      </c>
      <c r="F2251" s="79">
        <v>13160000</v>
      </c>
    </row>
    <row r="2252" spans="1:6" x14ac:dyDescent="0.25">
      <c r="A2252" s="74" t="s">
        <v>3545</v>
      </c>
      <c r="B2252" s="77" t="s">
        <v>2165</v>
      </c>
      <c r="C2252" s="78" t="s">
        <v>2307</v>
      </c>
      <c r="D2252" s="78" t="s">
        <v>14</v>
      </c>
      <c r="E2252" s="77" t="s">
        <v>122</v>
      </c>
      <c r="F2252" s="79">
        <v>3500000</v>
      </c>
    </row>
    <row r="2253" spans="1:6" x14ac:dyDescent="0.25">
      <c r="A2253" s="74" t="s">
        <v>2324</v>
      </c>
      <c r="B2253" s="77" t="s">
        <v>2165</v>
      </c>
      <c r="C2253" s="78" t="s">
        <v>2307</v>
      </c>
      <c r="D2253" s="78" t="s">
        <v>21</v>
      </c>
      <c r="E2253" s="77" t="s">
        <v>122</v>
      </c>
      <c r="F2253" s="79">
        <v>21850000</v>
      </c>
    </row>
    <row r="2254" spans="1:6" x14ac:dyDescent="0.25">
      <c r="A2254" s="74" t="s">
        <v>2327</v>
      </c>
      <c r="B2254" s="77" t="s">
        <v>2165</v>
      </c>
      <c r="C2254" s="78" t="s">
        <v>2307</v>
      </c>
      <c r="D2254" s="78" t="s">
        <v>21</v>
      </c>
      <c r="E2254" s="77" t="s">
        <v>122</v>
      </c>
      <c r="F2254" s="79">
        <v>6490000</v>
      </c>
    </row>
    <row r="2255" spans="1:6" x14ac:dyDescent="0.25">
      <c r="A2255" s="74" t="s">
        <v>2328</v>
      </c>
      <c r="B2255" s="77" t="s">
        <v>2165</v>
      </c>
      <c r="C2255" s="78" t="s">
        <v>2307</v>
      </c>
      <c r="D2255" s="78" t="s">
        <v>21</v>
      </c>
      <c r="E2255" s="77" t="s">
        <v>122</v>
      </c>
      <c r="F2255" s="79">
        <v>22000000</v>
      </c>
    </row>
    <row r="2256" spans="1:6" x14ac:dyDescent="0.25">
      <c r="A2256" s="74" t="s">
        <v>2329</v>
      </c>
      <c r="B2256" s="77" t="s">
        <v>2165</v>
      </c>
      <c r="C2256" s="78" t="s">
        <v>2307</v>
      </c>
      <c r="D2256" s="78" t="s">
        <v>1006</v>
      </c>
      <c r="E2256" s="77" t="s">
        <v>122</v>
      </c>
      <c r="F2256" s="79">
        <v>16100000</v>
      </c>
    </row>
    <row r="2257" spans="1:6" x14ac:dyDescent="0.25">
      <c r="A2257" s="74" t="s">
        <v>2330</v>
      </c>
      <c r="B2257" s="77" t="s">
        <v>2165</v>
      </c>
      <c r="C2257" s="78" t="s">
        <v>2307</v>
      </c>
      <c r="D2257" s="78" t="s">
        <v>230</v>
      </c>
      <c r="E2257" s="77" t="s">
        <v>122</v>
      </c>
      <c r="F2257" s="79">
        <v>8670000</v>
      </c>
    </row>
    <row r="2258" spans="1:6" x14ac:dyDescent="0.25">
      <c r="A2258" s="74" t="s">
        <v>2331</v>
      </c>
      <c r="B2258" s="77" t="s">
        <v>2165</v>
      </c>
      <c r="C2258" s="78" t="s">
        <v>2307</v>
      </c>
      <c r="D2258" s="78" t="s">
        <v>863</v>
      </c>
      <c r="E2258" s="77" t="s">
        <v>122</v>
      </c>
      <c r="F2258" s="79">
        <v>15740000</v>
      </c>
    </row>
    <row r="2259" spans="1:6" x14ac:dyDescent="0.25">
      <c r="A2259" s="74" t="s">
        <v>2323</v>
      </c>
      <c r="B2259" s="77" t="s">
        <v>2165</v>
      </c>
      <c r="C2259" s="78" t="s">
        <v>2307</v>
      </c>
      <c r="D2259" s="78" t="s">
        <v>85</v>
      </c>
      <c r="E2259" s="77" t="s">
        <v>131</v>
      </c>
      <c r="F2259" s="79">
        <v>32320000</v>
      </c>
    </row>
    <row r="2260" spans="1:6" x14ac:dyDescent="0.25">
      <c r="A2260" s="74" t="s">
        <v>2325</v>
      </c>
      <c r="B2260" s="77" t="s">
        <v>2165</v>
      </c>
      <c r="C2260" s="78" t="s">
        <v>2307</v>
      </c>
      <c r="D2260" s="78" t="s">
        <v>21</v>
      </c>
      <c r="E2260" s="77" t="s">
        <v>131</v>
      </c>
      <c r="F2260" s="79">
        <v>27070000</v>
      </c>
    </row>
    <row r="2261" spans="1:6" x14ac:dyDescent="0.25">
      <c r="A2261" s="74" t="s">
        <v>2217</v>
      </c>
      <c r="B2261" s="77" t="s">
        <v>2165</v>
      </c>
      <c r="C2261" s="78" t="s">
        <v>2307</v>
      </c>
      <c r="D2261" s="78" t="s">
        <v>21</v>
      </c>
      <c r="E2261" s="77" t="s">
        <v>131</v>
      </c>
      <c r="F2261" s="79">
        <v>30550000</v>
      </c>
    </row>
    <row r="2262" spans="1:6" x14ac:dyDescent="0.25">
      <c r="A2262" s="74" t="s">
        <v>2334</v>
      </c>
      <c r="B2262" s="77" t="s">
        <v>2165</v>
      </c>
      <c r="C2262" s="78" t="s">
        <v>2335</v>
      </c>
      <c r="D2262" s="78" t="s">
        <v>13</v>
      </c>
      <c r="E2262" s="77" t="s">
        <v>96</v>
      </c>
      <c r="F2262" s="79">
        <v>20330000</v>
      </c>
    </row>
    <row r="2263" spans="1:6" x14ac:dyDescent="0.25">
      <c r="A2263" s="74" t="s">
        <v>2336</v>
      </c>
      <c r="B2263" s="77" t="s">
        <v>2165</v>
      </c>
      <c r="C2263" s="78" t="s">
        <v>2335</v>
      </c>
      <c r="D2263" s="78" t="s">
        <v>13</v>
      </c>
      <c r="E2263" s="77" t="s">
        <v>96</v>
      </c>
      <c r="F2263" s="79">
        <v>13910000</v>
      </c>
    </row>
    <row r="2264" spans="1:6" x14ac:dyDescent="0.25">
      <c r="A2264" s="74" t="s">
        <v>2337</v>
      </c>
      <c r="B2264" s="77" t="s">
        <v>2165</v>
      </c>
      <c r="C2264" s="78" t="s">
        <v>2335</v>
      </c>
      <c r="D2264" s="78" t="s">
        <v>133</v>
      </c>
      <c r="E2264" s="77" t="s">
        <v>96</v>
      </c>
      <c r="F2264" s="79">
        <v>10890000</v>
      </c>
    </row>
    <row r="2265" spans="1:6" x14ac:dyDescent="0.25">
      <c r="A2265" s="74" t="s">
        <v>2338</v>
      </c>
      <c r="B2265" s="77" t="s">
        <v>2165</v>
      </c>
      <c r="C2265" s="78" t="s">
        <v>2335</v>
      </c>
      <c r="D2265" s="78" t="s">
        <v>133</v>
      </c>
      <c r="E2265" s="77" t="s">
        <v>96</v>
      </c>
      <c r="F2265" s="79">
        <v>20340000</v>
      </c>
    </row>
    <row r="2266" spans="1:6" x14ac:dyDescent="0.25">
      <c r="A2266" s="74" t="s">
        <v>2339</v>
      </c>
      <c r="B2266" s="77" t="s">
        <v>2165</v>
      </c>
      <c r="C2266" s="78" t="s">
        <v>2335</v>
      </c>
      <c r="D2266" s="78" t="s">
        <v>21</v>
      </c>
      <c r="E2266" s="77" t="s">
        <v>96</v>
      </c>
      <c r="F2266" s="79">
        <v>26280000</v>
      </c>
    </row>
    <row r="2267" spans="1:6" x14ac:dyDescent="0.25">
      <c r="A2267" s="74" t="s">
        <v>3546</v>
      </c>
      <c r="B2267" s="77" t="s">
        <v>2165</v>
      </c>
      <c r="C2267" s="78" t="s">
        <v>2335</v>
      </c>
      <c r="D2267" s="78" t="s">
        <v>21</v>
      </c>
      <c r="E2267" s="77" t="s">
        <v>96</v>
      </c>
      <c r="F2267" s="79">
        <v>19390000</v>
      </c>
    </row>
    <row r="2268" spans="1:6" x14ac:dyDescent="0.25">
      <c r="A2268" s="74" t="s">
        <v>2340</v>
      </c>
      <c r="B2268" s="77" t="s">
        <v>2165</v>
      </c>
      <c r="C2268" s="78" t="s">
        <v>2335</v>
      </c>
      <c r="D2268" s="78" t="s">
        <v>21</v>
      </c>
      <c r="E2268" s="77" t="s">
        <v>96</v>
      </c>
      <c r="F2268" s="79">
        <v>29820000</v>
      </c>
    </row>
    <row r="2269" spans="1:6" x14ac:dyDescent="0.25">
      <c r="A2269" s="74" t="s">
        <v>3547</v>
      </c>
      <c r="B2269" s="77" t="s">
        <v>2165</v>
      </c>
      <c r="C2269" s="78" t="s">
        <v>2335</v>
      </c>
      <c r="D2269" s="78" t="s">
        <v>21</v>
      </c>
      <c r="E2269" s="77" t="s">
        <v>96</v>
      </c>
      <c r="F2269" s="79">
        <v>24150000</v>
      </c>
    </row>
    <row r="2270" spans="1:6" x14ac:dyDescent="0.25">
      <c r="A2270" s="74" t="s">
        <v>1495</v>
      </c>
      <c r="B2270" s="77" t="s">
        <v>2165</v>
      </c>
      <c r="C2270" s="78" t="s">
        <v>2335</v>
      </c>
      <c r="D2270" s="78" t="s">
        <v>21</v>
      </c>
      <c r="E2270" s="77" t="s">
        <v>96</v>
      </c>
      <c r="F2270" s="79">
        <v>14770000</v>
      </c>
    </row>
    <row r="2271" spans="1:6" x14ac:dyDescent="0.25">
      <c r="A2271" s="74" t="s">
        <v>2341</v>
      </c>
      <c r="B2271" s="77" t="s">
        <v>2165</v>
      </c>
      <c r="C2271" s="78" t="s">
        <v>2335</v>
      </c>
      <c r="D2271" s="78" t="s">
        <v>21</v>
      </c>
      <c r="E2271" s="77" t="s">
        <v>96</v>
      </c>
      <c r="F2271" s="79">
        <v>21180000</v>
      </c>
    </row>
    <row r="2272" spans="1:6" x14ac:dyDescent="0.25">
      <c r="A2272" s="74" t="s">
        <v>2359</v>
      </c>
      <c r="B2272" s="77" t="s">
        <v>2165</v>
      </c>
      <c r="C2272" s="78" t="s">
        <v>2335</v>
      </c>
      <c r="D2272" s="78" t="s">
        <v>21</v>
      </c>
      <c r="E2272" s="77" t="s">
        <v>148</v>
      </c>
      <c r="F2272" s="79">
        <v>29190000</v>
      </c>
    </row>
    <row r="2273" spans="1:6" x14ac:dyDescent="0.25">
      <c r="A2273" s="74" t="s">
        <v>3548</v>
      </c>
      <c r="B2273" s="77" t="s">
        <v>2165</v>
      </c>
      <c r="C2273" s="78" t="s">
        <v>2335</v>
      </c>
      <c r="D2273" s="78" t="s">
        <v>21</v>
      </c>
      <c r="E2273" s="77" t="s">
        <v>148</v>
      </c>
      <c r="F2273" s="79">
        <v>29290000</v>
      </c>
    </row>
    <row r="2274" spans="1:6" x14ac:dyDescent="0.25">
      <c r="A2274" s="74" t="s">
        <v>2342</v>
      </c>
      <c r="B2274" s="77" t="s">
        <v>2165</v>
      </c>
      <c r="C2274" s="78" t="s">
        <v>2335</v>
      </c>
      <c r="D2274" s="78" t="s">
        <v>13</v>
      </c>
      <c r="E2274" s="77" t="s">
        <v>109</v>
      </c>
      <c r="F2274" s="79">
        <v>29360000</v>
      </c>
    </row>
    <row r="2275" spans="1:6" x14ac:dyDescent="0.25">
      <c r="A2275" s="74" t="s">
        <v>2349</v>
      </c>
      <c r="B2275" s="77" t="s">
        <v>2165</v>
      </c>
      <c r="C2275" s="78" t="s">
        <v>2335</v>
      </c>
      <c r="D2275" s="78" t="s">
        <v>133</v>
      </c>
      <c r="E2275" s="77" t="s">
        <v>109</v>
      </c>
      <c r="F2275" s="79">
        <v>31640000</v>
      </c>
    </row>
    <row r="2276" spans="1:6" x14ac:dyDescent="0.25">
      <c r="A2276" s="74" t="s">
        <v>2343</v>
      </c>
      <c r="B2276" s="77" t="s">
        <v>2165</v>
      </c>
      <c r="C2276" s="78" t="s">
        <v>2335</v>
      </c>
      <c r="D2276" s="78" t="s">
        <v>133</v>
      </c>
      <c r="E2276" s="77" t="s">
        <v>109</v>
      </c>
      <c r="F2276" s="79">
        <v>25400000</v>
      </c>
    </row>
    <row r="2277" spans="1:6" x14ac:dyDescent="0.25">
      <c r="A2277" s="74" t="s">
        <v>2344</v>
      </c>
      <c r="B2277" s="77" t="s">
        <v>2165</v>
      </c>
      <c r="C2277" s="78" t="s">
        <v>2335</v>
      </c>
      <c r="D2277" s="78" t="s">
        <v>2345</v>
      </c>
      <c r="E2277" s="77" t="s">
        <v>109</v>
      </c>
      <c r="F2277" s="79">
        <v>28960000</v>
      </c>
    </row>
    <row r="2278" spans="1:6" x14ac:dyDescent="0.25">
      <c r="A2278" s="74" t="s">
        <v>2317</v>
      </c>
      <c r="B2278" s="77" t="s">
        <v>2165</v>
      </c>
      <c r="C2278" s="78" t="s">
        <v>2335</v>
      </c>
      <c r="D2278" s="78" t="s">
        <v>21</v>
      </c>
      <c r="E2278" s="77" t="s">
        <v>109</v>
      </c>
      <c r="F2278" s="79">
        <v>11010000</v>
      </c>
    </row>
    <row r="2279" spans="1:6" x14ac:dyDescent="0.25">
      <c r="A2279" s="74" t="s">
        <v>2264</v>
      </c>
      <c r="B2279" s="77" t="s">
        <v>2165</v>
      </c>
      <c r="C2279" s="78" t="s">
        <v>2335</v>
      </c>
      <c r="D2279" s="78" t="s">
        <v>21</v>
      </c>
      <c r="E2279" s="77" t="s">
        <v>109</v>
      </c>
      <c r="F2279" s="79">
        <v>23410000</v>
      </c>
    </row>
    <row r="2280" spans="1:6" x14ac:dyDescent="0.25">
      <c r="A2280" s="74" t="s">
        <v>3549</v>
      </c>
      <c r="B2280" s="77" t="s">
        <v>2165</v>
      </c>
      <c r="C2280" s="78" t="s">
        <v>2335</v>
      </c>
      <c r="D2280" s="78" t="s">
        <v>21</v>
      </c>
      <c r="E2280" s="77" t="s">
        <v>221</v>
      </c>
      <c r="F2280" s="79">
        <v>7000000</v>
      </c>
    </row>
    <row r="2281" spans="1:6" x14ac:dyDescent="0.25">
      <c r="A2281" s="74" t="s">
        <v>2346</v>
      </c>
      <c r="B2281" s="77" t="s">
        <v>2165</v>
      </c>
      <c r="C2281" s="78" t="s">
        <v>2335</v>
      </c>
      <c r="D2281" s="78" t="s">
        <v>21</v>
      </c>
      <c r="E2281" s="77" t="s">
        <v>153</v>
      </c>
      <c r="F2281" s="79">
        <v>36900000</v>
      </c>
    </row>
    <row r="2282" spans="1:6" x14ac:dyDescent="0.25">
      <c r="A2282" s="74" t="s">
        <v>2347</v>
      </c>
      <c r="B2282" s="77" t="s">
        <v>2165</v>
      </c>
      <c r="C2282" s="78" t="s">
        <v>2335</v>
      </c>
      <c r="D2282" s="78" t="s">
        <v>230</v>
      </c>
      <c r="E2282" s="77" t="s">
        <v>153</v>
      </c>
      <c r="F2282" s="79">
        <v>35470000</v>
      </c>
    </row>
    <row r="2283" spans="1:6" x14ac:dyDescent="0.25">
      <c r="A2283" s="74" t="s">
        <v>2352</v>
      </c>
      <c r="B2283" s="77" t="s">
        <v>2165</v>
      </c>
      <c r="C2283" s="78" t="s">
        <v>2335</v>
      </c>
      <c r="D2283" s="78" t="s">
        <v>27</v>
      </c>
      <c r="E2283" s="77" t="s">
        <v>153</v>
      </c>
      <c r="F2283" s="79">
        <v>30970000</v>
      </c>
    </row>
    <row r="2284" spans="1:6" x14ac:dyDescent="0.25">
      <c r="A2284" s="74" t="s">
        <v>2353</v>
      </c>
      <c r="B2284" s="77" t="s">
        <v>2165</v>
      </c>
      <c r="C2284" s="78" t="s">
        <v>2335</v>
      </c>
      <c r="D2284" s="78" t="s">
        <v>27</v>
      </c>
      <c r="E2284" s="77" t="s">
        <v>116</v>
      </c>
      <c r="F2284" s="79">
        <v>15930000</v>
      </c>
    </row>
    <row r="2285" spans="1:6" x14ac:dyDescent="0.25">
      <c r="A2285" s="74" t="s">
        <v>2354</v>
      </c>
      <c r="B2285" s="77" t="s">
        <v>2165</v>
      </c>
      <c r="C2285" s="78" t="s">
        <v>2335</v>
      </c>
      <c r="D2285" s="78" t="s">
        <v>15</v>
      </c>
      <c r="E2285" s="77" t="s">
        <v>122</v>
      </c>
      <c r="F2285" s="79">
        <v>22940000</v>
      </c>
    </row>
    <row r="2286" spans="1:6" x14ac:dyDescent="0.25">
      <c r="A2286" s="74" t="s">
        <v>2355</v>
      </c>
      <c r="B2286" s="77" t="s">
        <v>2165</v>
      </c>
      <c r="C2286" s="78" t="s">
        <v>2335</v>
      </c>
      <c r="D2286" s="78" t="s">
        <v>324</v>
      </c>
      <c r="E2286" s="77" t="s">
        <v>122</v>
      </c>
      <c r="F2286" s="79">
        <v>20090000</v>
      </c>
    </row>
    <row r="2287" spans="1:6" x14ac:dyDescent="0.25">
      <c r="A2287" s="74" t="s">
        <v>2356</v>
      </c>
      <c r="B2287" s="77" t="s">
        <v>2165</v>
      </c>
      <c r="C2287" s="78" t="s">
        <v>2335</v>
      </c>
      <c r="D2287" s="78" t="s">
        <v>133</v>
      </c>
      <c r="E2287" s="77" t="s">
        <v>122</v>
      </c>
      <c r="F2287" s="79">
        <v>14840000</v>
      </c>
    </row>
    <row r="2288" spans="1:6" x14ac:dyDescent="0.25">
      <c r="A2288" s="74" t="s">
        <v>2357</v>
      </c>
      <c r="B2288" s="77" t="s">
        <v>2165</v>
      </c>
      <c r="C2288" s="78" t="s">
        <v>2335</v>
      </c>
      <c r="D2288" s="78" t="s">
        <v>19</v>
      </c>
      <c r="E2288" s="77" t="s">
        <v>122</v>
      </c>
      <c r="F2288" s="79">
        <v>18300000</v>
      </c>
    </row>
    <row r="2289" spans="1:6" x14ac:dyDescent="0.25">
      <c r="A2289" s="74" t="s">
        <v>3550</v>
      </c>
      <c r="B2289" s="77" t="s">
        <v>2165</v>
      </c>
      <c r="C2289" s="78" t="s">
        <v>2335</v>
      </c>
      <c r="D2289" s="78" t="s">
        <v>21</v>
      </c>
      <c r="E2289" s="77" t="s">
        <v>129</v>
      </c>
      <c r="F2289" s="79">
        <v>16380000</v>
      </c>
    </row>
    <row r="2290" spans="1:6" x14ac:dyDescent="0.25">
      <c r="A2290" s="74" t="s">
        <v>2350</v>
      </c>
      <c r="B2290" s="77" t="s">
        <v>2165</v>
      </c>
      <c r="C2290" s="78" t="s">
        <v>2335</v>
      </c>
      <c r="D2290" s="78" t="s">
        <v>21</v>
      </c>
      <c r="E2290" s="77" t="s">
        <v>131</v>
      </c>
      <c r="F2290" s="79">
        <v>19010000</v>
      </c>
    </row>
    <row r="2291" spans="1:6" x14ac:dyDescent="0.25">
      <c r="A2291" s="74" t="s">
        <v>2303</v>
      </c>
      <c r="B2291" s="77" t="s">
        <v>2165</v>
      </c>
      <c r="C2291" s="78" t="s">
        <v>2335</v>
      </c>
      <c r="D2291" s="78" t="s">
        <v>196</v>
      </c>
      <c r="E2291" s="77" t="s">
        <v>131</v>
      </c>
      <c r="F2291" s="79">
        <v>11890000</v>
      </c>
    </row>
    <row r="2292" spans="1:6" x14ac:dyDescent="0.25">
      <c r="A2292" s="74" t="s">
        <v>2392</v>
      </c>
      <c r="B2292" s="77" t="s">
        <v>2165</v>
      </c>
      <c r="C2292" s="78" t="s">
        <v>2393</v>
      </c>
      <c r="D2292" s="78" t="s">
        <v>18</v>
      </c>
      <c r="E2292" s="77" t="s">
        <v>96</v>
      </c>
      <c r="F2292" s="79">
        <v>16720000</v>
      </c>
    </row>
    <row r="2293" spans="1:6" x14ac:dyDescent="0.25">
      <c r="A2293" s="74" t="s">
        <v>2394</v>
      </c>
      <c r="B2293" s="77" t="s">
        <v>2165</v>
      </c>
      <c r="C2293" s="78" t="s">
        <v>2393</v>
      </c>
      <c r="D2293" s="78" t="s">
        <v>18</v>
      </c>
      <c r="E2293" s="77" t="s">
        <v>96</v>
      </c>
      <c r="F2293" s="79">
        <v>10570000</v>
      </c>
    </row>
    <row r="2294" spans="1:6" x14ac:dyDescent="0.25">
      <c r="A2294" s="74" t="s">
        <v>2395</v>
      </c>
      <c r="B2294" s="77" t="s">
        <v>2165</v>
      </c>
      <c r="C2294" s="78" t="s">
        <v>2393</v>
      </c>
      <c r="D2294" s="78" t="s">
        <v>99</v>
      </c>
      <c r="E2294" s="77" t="s">
        <v>96</v>
      </c>
      <c r="F2294" s="79">
        <v>19860000</v>
      </c>
    </row>
    <row r="2295" spans="1:6" x14ac:dyDescent="0.25">
      <c r="A2295" s="74" t="s">
        <v>2396</v>
      </c>
      <c r="B2295" s="77" t="s">
        <v>2165</v>
      </c>
      <c r="C2295" s="78" t="s">
        <v>2393</v>
      </c>
      <c r="D2295" s="78" t="s">
        <v>21</v>
      </c>
      <c r="E2295" s="77" t="s">
        <v>96</v>
      </c>
      <c r="F2295" s="79">
        <v>17740000</v>
      </c>
    </row>
    <row r="2296" spans="1:6" x14ac:dyDescent="0.25">
      <c r="A2296" s="74" t="s">
        <v>2397</v>
      </c>
      <c r="B2296" s="77" t="s">
        <v>2165</v>
      </c>
      <c r="C2296" s="78" t="s">
        <v>2393</v>
      </c>
      <c r="D2296" s="78" t="s">
        <v>21</v>
      </c>
      <c r="E2296" s="77" t="s">
        <v>96</v>
      </c>
      <c r="F2296" s="79">
        <v>11490000</v>
      </c>
    </row>
    <row r="2297" spans="1:6" x14ac:dyDescent="0.25">
      <c r="A2297" s="74" t="s">
        <v>2398</v>
      </c>
      <c r="B2297" s="77" t="s">
        <v>2165</v>
      </c>
      <c r="C2297" s="78" t="s">
        <v>2393</v>
      </c>
      <c r="D2297" s="78" t="s">
        <v>21</v>
      </c>
      <c r="E2297" s="77" t="s">
        <v>96</v>
      </c>
      <c r="F2297" s="79">
        <v>13020000</v>
      </c>
    </row>
    <row r="2298" spans="1:6" x14ac:dyDescent="0.25">
      <c r="A2298" s="74" t="s">
        <v>3551</v>
      </c>
      <c r="B2298" s="77" t="s">
        <v>2165</v>
      </c>
      <c r="C2298" s="78" t="s">
        <v>2393</v>
      </c>
      <c r="D2298" s="78" t="s">
        <v>21</v>
      </c>
      <c r="E2298" s="77" t="s">
        <v>96</v>
      </c>
      <c r="F2298" s="79">
        <v>18700000</v>
      </c>
    </row>
    <row r="2299" spans="1:6" x14ac:dyDescent="0.25">
      <c r="A2299" s="74" t="s">
        <v>2399</v>
      </c>
      <c r="B2299" s="77" t="s">
        <v>2165</v>
      </c>
      <c r="C2299" s="78" t="s">
        <v>2393</v>
      </c>
      <c r="D2299" s="78" t="s">
        <v>21</v>
      </c>
      <c r="E2299" s="77" t="s">
        <v>96</v>
      </c>
      <c r="F2299" s="79">
        <v>13020000</v>
      </c>
    </row>
    <row r="2300" spans="1:6" x14ac:dyDescent="0.25">
      <c r="A2300" s="74" t="s">
        <v>2400</v>
      </c>
      <c r="B2300" s="77" t="s">
        <v>2165</v>
      </c>
      <c r="C2300" s="78" t="s">
        <v>2393</v>
      </c>
      <c r="D2300" s="78" t="s">
        <v>21</v>
      </c>
      <c r="E2300" s="77" t="s">
        <v>96</v>
      </c>
      <c r="F2300" s="79">
        <v>5890000</v>
      </c>
    </row>
    <row r="2301" spans="1:6" x14ac:dyDescent="0.25">
      <c r="A2301" s="74" t="s">
        <v>2367</v>
      </c>
      <c r="B2301" s="77" t="s">
        <v>2165</v>
      </c>
      <c r="C2301" s="78" t="s">
        <v>2393</v>
      </c>
      <c r="D2301" s="78" t="s">
        <v>21</v>
      </c>
      <c r="E2301" s="77" t="s">
        <v>213</v>
      </c>
      <c r="F2301" s="79">
        <v>10430000</v>
      </c>
    </row>
    <row r="2302" spans="1:6" x14ac:dyDescent="0.25">
      <c r="A2302" s="74" t="s">
        <v>2405</v>
      </c>
      <c r="B2302" s="77" t="s">
        <v>2165</v>
      </c>
      <c r="C2302" s="78" t="s">
        <v>2393</v>
      </c>
      <c r="D2302" s="78" t="s">
        <v>21</v>
      </c>
      <c r="E2302" s="77" t="s">
        <v>109</v>
      </c>
      <c r="F2302" s="79">
        <v>24460000</v>
      </c>
    </row>
    <row r="2303" spans="1:6" x14ac:dyDescent="0.25">
      <c r="A2303" s="74" t="s">
        <v>3552</v>
      </c>
      <c r="B2303" s="77" t="s">
        <v>2165</v>
      </c>
      <c r="C2303" s="78" t="s">
        <v>2393</v>
      </c>
      <c r="D2303" s="78" t="s">
        <v>21</v>
      </c>
      <c r="E2303" s="77" t="s">
        <v>109</v>
      </c>
      <c r="F2303" s="79">
        <v>13320000</v>
      </c>
    </row>
    <row r="2304" spans="1:6" x14ac:dyDescent="0.25">
      <c r="A2304" s="74" t="s">
        <v>2406</v>
      </c>
      <c r="B2304" s="77" t="s">
        <v>2165</v>
      </c>
      <c r="C2304" s="78" t="s">
        <v>2393</v>
      </c>
      <c r="D2304" s="78" t="s">
        <v>21</v>
      </c>
      <c r="E2304" s="77" t="s">
        <v>109</v>
      </c>
      <c r="F2304" s="79">
        <v>17770000</v>
      </c>
    </row>
    <row r="2305" spans="1:6" x14ac:dyDescent="0.25">
      <c r="A2305" s="74" t="s">
        <v>479</v>
      </c>
      <c r="B2305" s="77" t="s">
        <v>2165</v>
      </c>
      <c r="C2305" s="78" t="s">
        <v>2393</v>
      </c>
      <c r="D2305" s="78" t="s">
        <v>372</v>
      </c>
      <c r="E2305" s="77" t="s">
        <v>153</v>
      </c>
      <c r="F2305" s="79">
        <v>26960000</v>
      </c>
    </row>
    <row r="2306" spans="1:6" x14ac:dyDescent="0.25">
      <c r="A2306" s="74" t="s">
        <v>2404</v>
      </c>
      <c r="B2306" s="77" t="s">
        <v>2165</v>
      </c>
      <c r="C2306" s="78" t="s">
        <v>2393</v>
      </c>
      <c r="D2306" s="78" t="s">
        <v>21</v>
      </c>
      <c r="E2306" s="77" t="s">
        <v>153</v>
      </c>
      <c r="F2306" s="79">
        <v>25500000</v>
      </c>
    </row>
    <row r="2307" spans="1:6" x14ac:dyDescent="0.25">
      <c r="A2307" s="74" t="s">
        <v>3553</v>
      </c>
      <c r="B2307" s="77" t="s">
        <v>2165</v>
      </c>
      <c r="C2307" s="78" t="s">
        <v>2393</v>
      </c>
      <c r="D2307" s="78" t="s">
        <v>21</v>
      </c>
      <c r="E2307" s="77" t="s">
        <v>153</v>
      </c>
      <c r="F2307" s="79">
        <v>3460000</v>
      </c>
    </row>
    <row r="2308" spans="1:6" x14ac:dyDescent="0.25">
      <c r="A2308" s="74" t="s">
        <v>3554</v>
      </c>
      <c r="B2308" s="77" t="s">
        <v>2165</v>
      </c>
      <c r="C2308" s="78" t="s">
        <v>2393</v>
      </c>
      <c r="D2308" s="78" t="s">
        <v>22</v>
      </c>
      <c r="E2308" s="77" t="s">
        <v>153</v>
      </c>
      <c r="F2308" s="79">
        <v>14930000</v>
      </c>
    </row>
    <row r="2309" spans="1:6" x14ac:dyDescent="0.25">
      <c r="A2309" s="74" t="s">
        <v>2407</v>
      </c>
      <c r="B2309" s="77" t="s">
        <v>2165</v>
      </c>
      <c r="C2309" s="78" t="s">
        <v>2393</v>
      </c>
      <c r="D2309" s="78" t="s">
        <v>21</v>
      </c>
      <c r="E2309" s="77" t="s">
        <v>116</v>
      </c>
      <c r="F2309" s="79">
        <v>9820000</v>
      </c>
    </row>
    <row r="2310" spans="1:6" x14ac:dyDescent="0.25">
      <c r="A2310" s="74" t="s">
        <v>2408</v>
      </c>
      <c r="B2310" s="77" t="s">
        <v>2165</v>
      </c>
      <c r="C2310" s="78" t="s">
        <v>2393</v>
      </c>
      <c r="D2310" s="78" t="s">
        <v>230</v>
      </c>
      <c r="E2310" s="77" t="s">
        <v>116</v>
      </c>
      <c r="F2310" s="79">
        <v>9140000</v>
      </c>
    </row>
    <row r="2311" spans="1:6" x14ac:dyDescent="0.25">
      <c r="A2311" s="74" t="s">
        <v>2409</v>
      </c>
      <c r="B2311" s="77" t="s">
        <v>2165</v>
      </c>
      <c r="C2311" s="78" t="s">
        <v>2393</v>
      </c>
      <c r="D2311" s="78" t="s">
        <v>367</v>
      </c>
      <c r="E2311" s="77" t="s">
        <v>122</v>
      </c>
      <c r="F2311" s="79">
        <v>24610000</v>
      </c>
    </row>
    <row r="2312" spans="1:6" x14ac:dyDescent="0.25">
      <c r="A2312" s="74" t="s">
        <v>3555</v>
      </c>
      <c r="B2312" s="77" t="s">
        <v>2165</v>
      </c>
      <c r="C2312" s="78" t="s">
        <v>2393</v>
      </c>
      <c r="D2312" s="78" t="s">
        <v>21</v>
      </c>
      <c r="E2312" s="77" t="s">
        <v>122</v>
      </c>
      <c r="F2312" s="79">
        <v>15810000</v>
      </c>
    </row>
    <row r="2313" spans="1:6" x14ac:dyDescent="0.25">
      <c r="A2313" s="74" t="s">
        <v>2412</v>
      </c>
      <c r="B2313" s="77" t="s">
        <v>2165</v>
      </c>
      <c r="C2313" s="78" t="s">
        <v>2393</v>
      </c>
      <c r="D2313" s="78" t="s">
        <v>21</v>
      </c>
      <c r="E2313" s="77" t="s">
        <v>122</v>
      </c>
      <c r="F2313" s="79">
        <v>15780000</v>
      </c>
    </row>
    <row r="2314" spans="1:6" x14ac:dyDescent="0.25">
      <c r="A2314" s="74" t="s">
        <v>2413</v>
      </c>
      <c r="B2314" s="77" t="s">
        <v>2165</v>
      </c>
      <c r="C2314" s="78" t="s">
        <v>2393</v>
      </c>
      <c r="D2314" s="78" t="s">
        <v>21</v>
      </c>
      <c r="E2314" s="77" t="s">
        <v>122</v>
      </c>
      <c r="F2314" s="79">
        <v>16870000</v>
      </c>
    </row>
    <row r="2315" spans="1:6" x14ac:dyDescent="0.25">
      <c r="A2315" s="74" t="s">
        <v>3556</v>
      </c>
      <c r="B2315" s="77" t="s">
        <v>2165</v>
      </c>
      <c r="C2315" s="78" t="s">
        <v>2393</v>
      </c>
      <c r="D2315" s="78" t="s">
        <v>21</v>
      </c>
      <c r="E2315" s="77" t="s">
        <v>122</v>
      </c>
      <c r="F2315" s="79">
        <v>18980000</v>
      </c>
    </row>
    <row r="2316" spans="1:6" x14ac:dyDescent="0.25">
      <c r="A2316" s="74" t="s">
        <v>2797</v>
      </c>
      <c r="B2316" s="77" t="s">
        <v>2165</v>
      </c>
      <c r="C2316" s="78" t="s">
        <v>2393</v>
      </c>
      <c r="D2316" s="78" t="s">
        <v>21</v>
      </c>
      <c r="E2316" s="77" t="s">
        <v>122</v>
      </c>
      <c r="F2316" s="79">
        <v>27540000</v>
      </c>
    </row>
    <row r="2317" spans="1:6" x14ac:dyDescent="0.25">
      <c r="A2317" s="74" t="s">
        <v>2281</v>
      </c>
      <c r="B2317" s="77" t="s">
        <v>2165</v>
      </c>
      <c r="C2317" s="78" t="s">
        <v>2393</v>
      </c>
      <c r="D2317" s="78" t="s">
        <v>18</v>
      </c>
      <c r="E2317" s="77" t="s">
        <v>129</v>
      </c>
      <c r="F2317" s="79">
        <v>10080000</v>
      </c>
    </row>
    <row r="2318" spans="1:6" x14ac:dyDescent="0.25">
      <c r="A2318" s="74" t="s">
        <v>2414</v>
      </c>
      <c r="B2318" s="77" t="s">
        <v>2165</v>
      </c>
      <c r="C2318" s="78" t="s">
        <v>2393</v>
      </c>
      <c r="D2318" s="78" t="s">
        <v>21</v>
      </c>
      <c r="E2318" s="77" t="s">
        <v>129</v>
      </c>
      <c r="F2318" s="79">
        <v>27010000</v>
      </c>
    </row>
    <row r="2319" spans="1:6" x14ac:dyDescent="0.25">
      <c r="A2319" s="74" t="s">
        <v>2415</v>
      </c>
      <c r="B2319" s="77" t="s">
        <v>2165</v>
      </c>
      <c r="C2319" s="78" t="s">
        <v>2393</v>
      </c>
      <c r="D2319" s="78" t="s">
        <v>372</v>
      </c>
      <c r="E2319" s="77" t="s">
        <v>131</v>
      </c>
      <c r="F2319" s="79">
        <v>25790000</v>
      </c>
    </row>
    <row r="2320" spans="1:6" x14ac:dyDescent="0.25">
      <c r="A2320" s="74" t="s">
        <v>2513</v>
      </c>
      <c r="B2320" s="77" t="s">
        <v>2165</v>
      </c>
      <c r="C2320" s="78" t="s">
        <v>2393</v>
      </c>
      <c r="D2320" s="78" t="s">
        <v>21</v>
      </c>
      <c r="E2320" s="77" t="s">
        <v>131</v>
      </c>
      <c r="F2320" s="79">
        <v>27730000</v>
      </c>
    </row>
    <row r="2321" spans="1:6" x14ac:dyDescent="0.25">
      <c r="A2321" s="74" t="s">
        <v>2416</v>
      </c>
      <c r="B2321" s="77" t="s">
        <v>2165</v>
      </c>
      <c r="C2321" s="78" t="s">
        <v>2393</v>
      </c>
      <c r="D2321" s="78" t="s">
        <v>21</v>
      </c>
      <c r="E2321" s="77" t="s">
        <v>131</v>
      </c>
      <c r="F2321" s="79">
        <v>31550000</v>
      </c>
    </row>
    <row r="2322" spans="1:6" x14ac:dyDescent="0.25">
      <c r="A2322" s="74" t="s">
        <v>2418</v>
      </c>
      <c r="B2322" s="77" t="s">
        <v>2165</v>
      </c>
      <c r="C2322" s="78" t="s">
        <v>2419</v>
      </c>
      <c r="D2322" s="78" t="s">
        <v>577</v>
      </c>
      <c r="E2322" s="77" t="s">
        <v>96</v>
      </c>
      <c r="F2322" s="79">
        <v>11770000</v>
      </c>
    </row>
    <row r="2323" spans="1:6" x14ac:dyDescent="0.25">
      <c r="A2323" s="74" t="s">
        <v>2420</v>
      </c>
      <c r="B2323" s="77" t="s">
        <v>2165</v>
      </c>
      <c r="C2323" s="78" t="s">
        <v>2419</v>
      </c>
      <c r="D2323" s="78" t="s">
        <v>99</v>
      </c>
      <c r="E2323" s="77" t="s">
        <v>96</v>
      </c>
      <c r="F2323" s="79">
        <v>13610000</v>
      </c>
    </row>
    <row r="2324" spans="1:6" x14ac:dyDescent="0.25">
      <c r="A2324" s="74" t="s">
        <v>2525</v>
      </c>
      <c r="B2324" s="77" t="s">
        <v>2165</v>
      </c>
      <c r="C2324" s="78" t="s">
        <v>2419</v>
      </c>
      <c r="D2324" s="78" t="s">
        <v>1344</v>
      </c>
      <c r="E2324" s="77" t="s">
        <v>96</v>
      </c>
      <c r="F2324" s="79">
        <v>18090000</v>
      </c>
    </row>
    <row r="2325" spans="1:6" x14ac:dyDescent="0.25">
      <c r="A2325" s="74" t="s">
        <v>2421</v>
      </c>
      <c r="B2325" s="77" t="s">
        <v>2165</v>
      </c>
      <c r="C2325" s="78" t="s">
        <v>2419</v>
      </c>
      <c r="D2325" s="78" t="s">
        <v>21</v>
      </c>
      <c r="E2325" s="77" t="s">
        <v>96</v>
      </c>
      <c r="F2325" s="79">
        <v>22300000</v>
      </c>
    </row>
    <row r="2326" spans="1:6" x14ac:dyDescent="0.25">
      <c r="A2326" s="74" t="s">
        <v>2422</v>
      </c>
      <c r="B2326" s="77" t="s">
        <v>2165</v>
      </c>
      <c r="C2326" s="78" t="s">
        <v>2419</v>
      </c>
      <c r="D2326" s="78" t="s">
        <v>21</v>
      </c>
      <c r="E2326" s="77" t="s">
        <v>96</v>
      </c>
      <c r="F2326" s="79">
        <v>15490000</v>
      </c>
    </row>
    <row r="2327" spans="1:6" x14ac:dyDescent="0.25">
      <c r="A2327" s="74" t="s">
        <v>2425</v>
      </c>
      <c r="B2327" s="77" t="s">
        <v>2165</v>
      </c>
      <c r="C2327" s="78" t="s">
        <v>2419</v>
      </c>
      <c r="D2327" s="78" t="s">
        <v>21</v>
      </c>
      <c r="E2327" s="77" t="s">
        <v>96</v>
      </c>
      <c r="F2327" s="79">
        <v>5470000</v>
      </c>
    </row>
    <row r="2328" spans="1:6" x14ac:dyDescent="0.25">
      <c r="A2328" s="74" t="s">
        <v>2680</v>
      </c>
      <c r="B2328" s="77" t="s">
        <v>2165</v>
      </c>
      <c r="C2328" s="78" t="s">
        <v>2419</v>
      </c>
      <c r="D2328" s="78" t="s">
        <v>21</v>
      </c>
      <c r="E2328" s="77" t="s">
        <v>96</v>
      </c>
      <c r="F2328" s="79">
        <v>17870000</v>
      </c>
    </row>
    <row r="2329" spans="1:6" x14ac:dyDescent="0.25">
      <c r="A2329" s="74" t="s">
        <v>2426</v>
      </c>
      <c r="B2329" s="77" t="s">
        <v>2165</v>
      </c>
      <c r="C2329" s="78" t="s">
        <v>2419</v>
      </c>
      <c r="D2329" s="78" t="s">
        <v>21</v>
      </c>
      <c r="E2329" s="77" t="s">
        <v>96</v>
      </c>
      <c r="F2329" s="79">
        <v>10780000</v>
      </c>
    </row>
    <row r="2330" spans="1:6" x14ac:dyDescent="0.25">
      <c r="A2330" s="74" t="s">
        <v>495</v>
      </c>
      <c r="B2330" s="77" t="s">
        <v>2165</v>
      </c>
      <c r="C2330" s="78" t="s">
        <v>2419</v>
      </c>
      <c r="D2330" s="78" t="s">
        <v>99</v>
      </c>
      <c r="E2330" s="77" t="s">
        <v>213</v>
      </c>
      <c r="F2330" s="79">
        <v>23600000</v>
      </c>
    </row>
    <row r="2331" spans="1:6" x14ac:dyDescent="0.25">
      <c r="A2331" s="74" t="s">
        <v>2619</v>
      </c>
      <c r="B2331" s="77" t="s">
        <v>2165</v>
      </c>
      <c r="C2331" s="78" t="s">
        <v>2419</v>
      </c>
      <c r="D2331" s="78" t="s">
        <v>21</v>
      </c>
      <c r="E2331" s="77" t="s">
        <v>213</v>
      </c>
      <c r="F2331" s="79">
        <v>10730000</v>
      </c>
    </row>
    <row r="2332" spans="1:6" x14ac:dyDescent="0.25">
      <c r="A2332" s="74" t="s">
        <v>2423</v>
      </c>
      <c r="B2332" s="77" t="s">
        <v>2165</v>
      </c>
      <c r="C2332" s="78" t="s">
        <v>2419</v>
      </c>
      <c r="D2332" s="78" t="s">
        <v>21</v>
      </c>
      <c r="E2332" s="77" t="s">
        <v>213</v>
      </c>
      <c r="F2332" s="79">
        <v>16510000</v>
      </c>
    </row>
    <row r="2333" spans="1:6" x14ac:dyDescent="0.25">
      <c r="A2333" s="74" t="s">
        <v>3557</v>
      </c>
      <c r="B2333" s="77" t="s">
        <v>2165</v>
      </c>
      <c r="C2333" s="78" t="s">
        <v>2419</v>
      </c>
      <c r="D2333" s="78" t="s">
        <v>21</v>
      </c>
      <c r="E2333" s="77" t="s">
        <v>109</v>
      </c>
      <c r="F2333" s="79">
        <v>8730000</v>
      </c>
    </row>
    <row r="2334" spans="1:6" x14ac:dyDescent="0.25">
      <c r="A2334" s="74" t="s">
        <v>2427</v>
      </c>
      <c r="B2334" s="77" t="s">
        <v>2165</v>
      </c>
      <c r="C2334" s="78" t="s">
        <v>2419</v>
      </c>
      <c r="D2334" s="78" t="s">
        <v>21</v>
      </c>
      <c r="E2334" s="77" t="s">
        <v>109</v>
      </c>
      <c r="F2334" s="79">
        <v>31090000</v>
      </c>
    </row>
    <row r="2335" spans="1:6" x14ac:dyDescent="0.25">
      <c r="A2335" s="74" t="s">
        <v>1389</v>
      </c>
      <c r="B2335" s="77" t="s">
        <v>2165</v>
      </c>
      <c r="C2335" s="78" t="s">
        <v>2419</v>
      </c>
      <c r="D2335" s="78" t="s">
        <v>25</v>
      </c>
      <c r="E2335" s="77" t="s">
        <v>109</v>
      </c>
      <c r="F2335" s="79">
        <v>24610000</v>
      </c>
    </row>
    <row r="2336" spans="1:6" x14ac:dyDescent="0.25">
      <c r="A2336" s="74" t="s">
        <v>2431</v>
      </c>
      <c r="B2336" s="77" t="s">
        <v>2165</v>
      </c>
      <c r="C2336" s="78" t="s">
        <v>2419</v>
      </c>
      <c r="D2336" s="78" t="s">
        <v>128</v>
      </c>
      <c r="E2336" s="77" t="s">
        <v>109</v>
      </c>
      <c r="F2336" s="79">
        <v>24470000</v>
      </c>
    </row>
    <row r="2337" spans="1:6" x14ac:dyDescent="0.25">
      <c r="A2337" s="74" t="s">
        <v>2429</v>
      </c>
      <c r="B2337" s="77" t="s">
        <v>2165</v>
      </c>
      <c r="C2337" s="78" t="s">
        <v>2419</v>
      </c>
      <c r="D2337" s="78" t="s">
        <v>21</v>
      </c>
      <c r="E2337" s="77" t="s">
        <v>153</v>
      </c>
      <c r="F2337" s="79">
        <v>36420000</v>
      </c>
    </row>
    <row r="2338" spans="1:6" x14ac:dyDescent="0.25">
      <c r="A2338" s="74" t="s">
        <v>3558</v>
      </c>
      <c r="B2338" s="77" t="s">
        <v>2165</v>
      </c>
      <c r="C2338" s="78" t="s">
        <v>2419</v>
      </c>
      <c r="D2338" s="78" t="s">
        <v>21</v>
      </c>
      <c r="E2338" s="77" t="s">
        <v>153</v>
      </c>
      <c r="F2338" s="79">
        <v>30550000</v>
      </c>
    </row>
    <row r="2339" spans="1:6" x14ac:dyDescent="0.25">
      <c r="A2339" s="74" t="s">
        <v>1061</v>
      </c>
      <c r="B2339" s="77" t="s">
        <v>2165</v>
      </c>
      <c r="C2339" s="78" t="s">
        <v>2419</v>
      </c>
      <c r="D2339" s="78" t="s">
        <v>99</v>
      </c>
      <c r="E2339" s="77" t="s">
        <v>116</v>
      </c>
      <c r="F2339" s="79">
        <v>16060000</v>
      </c>
    </row>
    <row r="2340" spans="1:6" x14ac:dyDescent="0.25">
      <c r="A2340" s="74" t="s">
        <v>2432</v>
      </c>
      <c r="B2340" s="77" t="s">
        <v>2165</v>
      </c>
      <c r="C2340" s="78" t="s">
        <v>2419</v>
      </c>
      <c r="D2340" s="78" t="s">
        <v>21</v>
      </c>
      <c r="E2340" s="77" t="s">
        <v>116</v>
      </c>
      <c r="F2340" s="79">
        <v>23490000</v>
      </c>
    </row>
    <row r="2341" spans="1:6" x14ac:dyDescent="0.25">
      <c r="A2341" s="74" t="s">
        <v>2871</v>
      </c>
      <c r="B2341" s="77" t="s">
        <v>2165</v>
      </c>
      <c r="C2341" s="78" t="s">
        <v>2419</v>
      </c>
      <c r="D2341" s="78" t="s">
        <v>13</v>
      </c>
      <c r="E2341" s="77" t="s">
        <v>122</v>
      </c>
      <c r="F2341" s="79">
        <v>19910000</v>
      </c>
    </row>
    <row r="2342" spans="1:6" x14ac:dyDescent="0.25">
      <c r="A2342" s="74" t="s">
        <v>2631</v>
      </c>
      <c r="B2342" s="77" t="s">
        <v>2165</v>
      </c>
      <c r="C2342" s="78" t="s">
        <v>2419</v>
      </c>
      <c r="D2342" s="78" t="s">
        <v>13</v>
      </c>
      <c r="E2342" s="77" t="s">
        <v>122</v>
      </c>
      <c r="F2342" s="79">
        <v>14290000</v>
      </c>
    </row>
    <row r="2343" spans="1:6" x14ac:dyDescent="0.25">
      <c r="A2343" s="74" t="s">
        <v>2436</v>
      </c>
      <c r="B2343" s="77" t="s">
        <v>2165</v>
      </c>
      <c r="C2343" s="78" t="s">
        <v>2419</v>
      </c>
      <c r="D2343" s="78" t="s">
        <v>21</v>
      </c>
      <c r="E2343" s="77" t="s">
        <v>122</v>
      </c>
      <c r="F2343" s="79">
        <v>21780000</v>
      </c>
    </row>
    <row r="2344" spans="1:6" x14ac:dyDescent="0.25">
      <c r="A2344" s="74" t="s">
        <v>2437</v>
      </c>
      <c r="B2344" s="77" t="s">
        <v>2165</v>
      </c>
      <c r="C2344" s="78" t="s">
        <v>2419</v>
      </c>
      <c r="D2344" s="78" t="s">
        <v>21</v>
      </c>
      <c r="E2344" s="77" t="s">
        <v>122</v>
      </c>
      <c r="F2344" s="79">
        <v>24700000</v>
      </c>
    </row>
    <row r="2345" spans="1:6" x14ac:dyDescent="0.25">
      <c r="A2345" s="74" t="s">
        <v>3559</v>
      </c>
      <c r="B2345" s="77" t="s">
        <v>2165</v>
      </c>
      <c r="C2345" s="78" t="s">
        <v>2419</v>
      </c>
      <c r="D2345" s="78" t="s">
        <v>21</v>
      </c>
      <c r="E2345" s="77" t="s">
        <v>122</v>
      </c>
      <c r="F2345" s="79">
        <v>29960000</v>
      </c>
    </row>
    <row r="2346" spans="1:6" x14ac:dyDescent="0.25">
      <c r="A2346" s="74" t="s">
        <v>2439</v>
      </c>
      <c r="B2346" s="77" t="s">
        <v>2165</v>
      </c>
      <c r="C2346" s="78" t="s">
        <v>2419</v>
      </c>
      <c r="D2346" s="78" t="s">
        <v>21</v>
      </c>
      <c r="E2346" s="77" t="s">
        <v>122</v>
      </c>
      <c r="F2346" s="79">
        <v>25110000</v>
      </c>
    </row>
    <row r="2347" spans="1:6" x14ac:dyDescent="0.25">
      <c r="A2347" s="74" t="s">
        <v>2635</v>
      </c>
      <c r="B2347" s="77" t="s">
        <v>2165</v>
      </c>
      <c r="C2347" s="78" t="s">
        <v>2419</v>
      </c>
      <c r="D2347" s="78" t="s">
        <v>25</v>
      </c>
      <c r="E2347" s="77" t="s">
        <v>122</v>
      </c>
      <c r="F2347" s="79">
        <v>29660000</v>
      </c>
    </row>
    <row r="2348" spans="1:6" x14ac:dyDescent="0.25">
      <c r="A2348" s="74" t="s">
        <v>2389</v>
      </c>
      <c r="B2348" s="77" t="s">
        <v>2165</v>
      </c>
      <c r="C2348" s="78" t="s">
        <v>2419</v>
      </c>
      <c r="D2348" s="78" t="s">
        <v>372</v>
      </c>
      <c r="E2348" s="77" t="s">
        <v>131</v>
      </c>
      <c r="F2348" s="79">
        <v>26150000</v>
      </c>
    </row>
    <row r="2349" spans="1:6" x14ac:dyDescent="0.25">
      <c r="A2349" s="74" t="s">
        <v>2430</v>
      </c>
      <c r="B2349" s="77" t="s">
        <v>2165</v>
      </c>
      <c r="C2349" s="78" t="s">
        <v>2419</v>
      </c>
      <c r="D2349" s="78" t="s">
        <v>21</v>
      </c>
      <c r="E2349" s="77" t="s">
        <v>131</v>
      </c>
      <c r="F2349" s="79">
        <v>29120000</v>
      </c>
    </row>
    <row r="2350" spans="1:6" x14ac:dyDescent="0.25">
      <c r="A2350" s="74" t="s">
        <v>2441</v>
      </c>
      <c r="B2350" s="77" t="s">
        <v>2165</v>
      </c>
      <c r="C2350" s="78" t="s">
        <v>2419</v>
      </c>
      <c r="D2350" s="78" t="s">
        <v>219</v>
      </c>
      <c r="E2350" s="77" t="s">
        <v>131</v>
      </c>
      <c r="F2350" s="79">
        <v>25370000</v>
      </c>
    </row>
    <row r="2351" spans="1:6" x14ac:dyDescent="0.25">
      <c r="A2351" s="74" t="s">
        <v>2442</v>
      </c>
      <c r="B2351" s="77" t="s">
        <v>2165</v>
      </c>
      <c r="C2351" s="78" t="s">
        <v>2443</v>
      </c>
      <c r="D2351" s="78" t="s">
        <v>324</v>
      </c>
      <c r="E2351" s="77" t="s">
        <v>96</v>
      </c>
      <c r="F2351" s="79">
        <v>11040000</v>
      </c>
    </row>
    <row r="2352" spans="1:6" x14ac:dyDescent="0.25">
      <c r="A2352" s="74" t="s">
        <v>2444</v>
      </c>
      <c r="B2352" s="77" t="s">
        <v>2165</v>
      </c>
      <c r="C2352" s="78" t="s">
        <v>2443</v>
      </c>
      <c r="D2352" s="78" t="s">
        <v>133</v>
      </c>
      <c r="E2352" s="77" t="s">
        <v>96</v>
      </c>
      <c r="F2352" s="79">
        <v>17130000</v>
      </c>
    </row>
    <row r="2353" spans="1:6" x14ac:dyDescent="0.25">
      <c r="A2353" s="74" t="s">
        <v>2445</v>
      </c>
      <c r="B2353" s="77" t="s">
        <v>2165</v>
      </c>
      <c r="C2353" s="78" t="s">
        <v>2443</v>
      </c>
      <c r="D2353" s="78" t="s">
        <v>133</v>
      </c>
      <c r="E2353" s="77" t="s">
        <v>96</v>
      </c>
      <c r="F2353" s="79">
        <v>17050000</v>
      </c>
    </row>
    <row r="2354" spans="1:6" x14ac:dyDescent="0.25">
      <c r="A2354" s="74" t="s">
        <v>2446</v>
      </c>
      <c r="B2354" s="77" t="s">
        <v>2165</v>
      </c>
      <c r="C2354" s="78" t="s">
        <v>2443</v>
      </c>
      <c r="D2354" s="78" t="s">
        <v>19</v>
      </c>
      <c r="E2354" s="77" t="s">
        <v>96</v>
      </c>
      <c r="F2354" s="79">
        <v>21310000</v>
      </c>
    </row>
    <row r="2355" spans="1:6" x14ac:dyDescent="0.25">
      <c r="A2355" s="74" t="s">
        <v>2447</v>
      </c>
      <c r="B2355" s="77" t="s">
        <v>2165</v>
      </c>
      <c r="C2355" s="78" t="s">
        <v>2443</v>
      </c>
      <c r="D2355" s="78" t="s">
        <v>21</v>
      </c>
      <c r="E2355" s="77" t="s">
        <v>96</v>
      </c>
      <c r="F2355" s="79">
        <v>17720000</v>
      </c>
    </row>
    <row r="2356" spans="1:6" x14ac:dyDescent="0.25">
      <c r="A2356" s="74" t="s">
        <v>2448</v>
      </c>
      <c r="B2356" s="77" t="s">
        <v>2165</v>
      </c>
      <c r="C2356" s="78" t="s">
        <v>2443</v>
      </c>
      <c r="D2356" s="78" t="s">
        <v>21</v>
      </c>
      <c r="E2356" s="77" t="s">
        <v>96</v>
      </c>
      <c r="F2356" s="79">
        <v>11260000</v>
      </c>
    </row>
    <row r="2357" spans="1:6" x14ac:dyDescent="0.25">
      <c r="A2357" s="74" t="s">
        <v>3560</v>
      </c>
      <c r="B2357" s="77" t="s">
        <v>2165</v>
      </c>
      <c r="C2357" s="78" t="s">
        <v>2443</v>
      </c>
      <c r="D2357" s="78" t="s">
        <v>21</v>
      </c>
      <c r="E2357" s="77" t="s">
        <v>96</v>
      </c>
      <c r="F2357" s="79">
        <v>13070000</v>
      </c>
    </row>
    <row r="2358" spans="1:6" x14ac:dyDescent="0.25">
      <c r="A2358" s="74" t="s">
        <v>2449</v>
      </c>
      <c r="B2358" s="77" t="s">
        <v>2165</v>
      </c>
      <c r="C2358" s="78" t="s">
        <v>2443</v>
      </c>
      <c r="D2358" s="78" t="s">
        <v>1006</v>
      </c>
      <c r="E2358" s="77" t="s">
        <v>96</v>
      </c>
      <c r="F2358" s="79">
        <v>14860000</v>
      </c>
    </row>
    <row r="2359" spans="1:6" x14ac:dyDescent="0.25">
      <c r="A2359" s="74" t="s">
        <v>2450</v>
      </c>
      <c r="B2359" s="77" t="s">
        <v>2165</v>
      </c>
      <c r="C2359" s="78" t="s">
        <v>2443</v>
      </c>
      <c r="D2359" s="78" t="s">
        <v>23</v>
      </c>
      <c r="E2359" s="77" t="s">
        <v>96</v>
      </c>
      <c r="F2359" s="79">
        <v>23600000</v>
      </c>
    </row>
    <row r="2360" spans="1:6" x14ac:dyDescent="0.25">
      <c r="A2360" s="74" t="s">
        <v>2472</v>
      </c>
      <c r="B2360" s="77" t="s">
        <v>2165</v>
      </c>
      <c r="C2360" s="78" t="s">
        <v>2443</v>
      </c>
      <c r="D2360" s="78" t="s">
        <v>27</v>
      </c>
      <c r="E2360" s="77" t="s">
        <v>213</v>
      </c>
      <c r="F2360" s="79">
        <v>31350000</v>
      </c>
    </row>
    <row r="2361" spans="1:6" x14ac:dyDescent="0.25">
      <c r="A2361" s="74" t="s">
        <v>2235</v>
      </c>
      <c r="B2361" s="77" t="s">
        <v>2165</v>
      </c>
      <c r="C2361" s="78" t="s">
        <v>2443</v>
      </c>
      <c r="D2361" s="78" t="s">
        <v>324</v>
      </c>
      <c r="E2361" s="77" t="s">
        <v>109</v>
      </c>
      <c r="F2361" s="79">
        <v>30780000</v>
      </c>
    </row>
    <row r="2362" spans="1:6" x14ac:dyDescent="0.25">
      <c r="A2362" s="74" t="s">
        <v>2457</v>
      </c>
      <c r="B2362" s="77" t="s">
        <v>2165</v>
      </c>
      <c r="C2362" s="78" t="s">
        <v>2443</v>
      </c>
      <c r="D2362" s="78" t="s">
        <v>21</v>
      </c>
      <c r="E2362" s="77" t="s">
        <v>109</v>
      </c>
      <c r="F2362" s="79">
        <v>26730000</v>
      </c>
    </row>
    <row r="2363" spans="1:6" x14ac:dyDescent="0.25">
      <c r="A2363" s="74" t="s">
        <v>1027</v>
      </c>
      <c r="B2363" s="77" t="s">
        <v>2165</v>
      </c>
      <c r="C2363" s="78" t="s">
        <v>2443</v>
      </c>
      <c r="D2363" s="78" t="s">
        <v>13</v>
      </c>
      <c r="E2363" s="77" t="s">
        <v>153</v>
      </c>
      <c r="F2363" s="79">
        <v>21420000</v>
      </c>
    </row>
    <row r="2364" spans="1:6" x14ac:dyDescent="0.25">
      <c r="A2364" s="74" t="s">
        <v>2458</v>
      </c>
      <c r="B2364" s="77" t="s">
        <v>2165</v>
      </c>
      <c r="C2364" s="78" t="s">
        <v>2443</v>
      </c>
      <c r="D2364" s="78" t="s">
        <v>18</v>
      </c>
      <c r="E2364" s="77" t="s">
        <v>153</v>
      </c>
      <c r="F2364" s="79">
        <v>31200000</v>
      </c>
    </row>
    <row r="2365" spans="1:6" x14ac:dyDescent="0.25">
      <c r="A2365" s="74" t="s">
        <v>2469</v>
      </c>
      <c r="B2365" s="77" t="s">
        <v>2165</v>
      </c>
      <c r="C2365" s="78" t="s">
        <v>2443</v>
      </c>
      <c r="D2365" s="78" t="s">
        <v>99</v>
      </c>
      <c r="E2365" s="77" t="s">
        <v>153</v>
      </c>
      <c r="F2365" s="79">
        <v>33840000</v>
      </c>
    </row>
    <row r="2366" spans="1:6" x14ac:dyDescent="0.25">
      <c r="A2366" s="74" t="s">
        <v>2460</v>
      </c>
      <c r="B2366" s="77" t="s">
        <v>2165</v>
      </c>
      <c r="C2366" s="78" t="s">
        <v>2443</v>
      </c>
      <c r="D2366" s="78" t="s">
        <v>831</v>
      </c>
      <c r="E2366" s="77" t="s">
        <v>116</v>
      </c>
      <c r="F2366" s="79">
        <v>13220000</v>
      </c>
    </row>
    <row r="2367" spans="1:6" x14ac:dyDescent="0.25">
      <c r="A2367" s="74" t="s">
        <v>2462</v>
      </c>
      <c r="B2367" s="77" t="s">
        <v>2165</v>
      </c>
      <c r="C2367" s="78" t="s">
        <v>2443</v>
      </c>
      <c r="D2367" s="78" t="s">
        <v>423</v>
      </c>
      <c r="E2367" s="77" t="s">
        <v>122</v>
      </c>
      <c r="F2367" s="79">
        <v>21000000</v>
      </c>
    </row>
    <row r="2368" spans="1:6" x14ac:dyDescent="0.25">
      <c r="A2368" s="74" t="s">
        <v>2463</v>
      </c>
      <c r="B2368" s="77" t="s">
        <v>2165</v>
      </c>
      <c r="C2368" s="78" t="s">
        <v>2443</v>
      </c>
      <c r="D2368" s="78" t="s">
        <v>111</v>
      </c>
      <c r="E2368" s="77" t="s">
        <v>122</v>
      </c>
      <c r="F2368" s="79">
        <v>24350000</v>
      </c>
    </row>
    <row r="2369" spans="1:6" x14ac:dyDescent="0.25">
      <c r="A2369" s="74" t="s">
        <v>2465</v>
      </c>
      <c r="B2369" s="77" t="s">
        <v>2165</v>
      </c>
      <c r="C2369" s="78" t="s">
        <v>2443</v>
      </c>
      <c r="D2369" s="78" t="s">
        <v>21</v>
      </c>
      <c r="E2369" s="77" t="s">
        <v>122</v>
      </c>
      <c r="F2369" s="79">
        <v>29850000</v>
      </c>
    </row>
    <row r="2370" spans="1:6" x14ac:dyDescent="0.25">
      <c r="A2370" s="74" t="s">
        <v>2468</v>
      </c>
      <c r="B2370" s="77" t="s">
        <v>2165</v>
      </c>
      <c r="C2370" s="78" t="s">
        <v>2443</v>
      </c>
      <c r="D2370" s="78" t="s">
        <v>21</v>
      </c>
      <c r="E2370" s="77" t="s">
        <v>129</v>
      </c>
      <c r="F2370" s="79">
        <v>18630000</v>
      </c>
    </row>
    <row r="2371" spans="1:6" x14ac:dyDescent="0.25">
      <c r="A2371" s="74" t="s">
        <v>2470</v>
      </c>
      <c r="B2371" s="77" t="s">
        <v>2165</v>
      </c>
      <c r="C2371" s="78" t="s">
        <v>2443</v>
      </c>
      <c r="D2371" s="78" t="s">
        <v>21</v>
      </c>
      <c r="E2371" s="77" t="s">
        <v>129</v>
      </c>
      <c r="F2371" s="79">
        <v>27280000</v>
      </c>
    </row>
    <row r="2372" spans="1:6" x14ac:dyDescent="0.25">
      <c r="A2372" s="74" t="s">
        <v>2461</v>
      </c>
      <c r="B2372" s="77" t="s">
        <v>2165</v>
      </c>
      <c r="C2372" s="78" t="s">
        <v>2443</v>
      </c>
      <c r="D2372" s="78" t="s">
        <v>13</v>
      </c>
      <c r="E2372" s="77" t="s">
        <v>131</v>
      </c>
      <c r="F2372" s="79">
        <v>12660000</v>
      </c>
    </row>
    <row r="2373" spans="1:6" x14ac:dyDescent="0.25">
      <c r="A2373" s="74" t="s">
        <v>2632</v>
      </c>
      <c r="B2373" s="77" t="s">
        <v>2165</v>
      </c>
      <c r="C2373" s="78" t="s">
        <v>2443</v>
      </c>
      <c r="D2373" s="78" t="s">
        <v>2633</v>
      </c>
      <c r="E2373" s="77" t="s">
        <v>131</v>
      </c>
      <c r="F2373" s="79">
        <v>20240000</v>
      </c>
    </row>
    <row r="2374" spans="1:6" x14ac:dyDescent="0.25">
      <c r="A2374" s="74" t="s">
        <v>323</v>
      </c>
      <c r="B2374" s="77" t="s">
        <v>2165</v>
      </c>
      <c r="C2374" s="78" t="s">
        <v>2443</v>
      </c>
      <c r="D2374" s="78" t="s">
        <v>324</v>
      </c>
      <c r="E2374" s="77" t="s">
        <v>131</v>
      </c>
      <c r="F2374" s="79">
        <v>14790000</v>
      </c>
    </row>
    <row r="2375" spans="1:6" x14ac:dyDescent="0.25">
      <c r="A2375" s="74" t="s">
        <v>2471</v>
      </c>
      <c r="B2375" s="77" t="s">
        <v>2165</v>
      </c>
      <c r="C2375" s="78" t="s">
        <v>2443</v>
      </c>
      <c r="D2375" s="78" t="s">
        <v>21</v>
      </c>
      <c r="E2375" s="77" t="s">
        <v>131</v>
      </c>
      <c r="F2375" s="79">
        <v>27850000</v>
      </c>
    </row>
    <row r="2376" spans="1:6" x14ac:dyDescent="0.25">
      <c r="A2376" s="74" t="s">
        <v>2473</v>
      </c>
      <c r="B2376" s="77" t="s">
        <v>2165</v>
      </c>
      <c r="C2376" s="78" t="s">
        <v>2474</v>
      </c>
      <c r="D2376" s="78" t="s">
        <v>324</v>
      </c>
      <c r="E2376" s="77" t="s">
        <v>96</v>
      </c>
      <c r="F2376" s="79">
        <v>18160000</v>
      </c>
    </row>
    <row r="2377" spans="1:6" x14ac:dyDescent="0.25">
      <c r="A2377" s="74" t="s">
        <v>2475</v>
      </c>
      <c r="B2377" s="77" t="s">
        <v>2165</v>
      </c>
      <c r="C2377" s="78" t="s">
        <v>2474</v>
      </c>
      <c r="D2377" s="78" t="s">
        <v>423</v>
      </c>
      <c r="E2377" s="77" t="s">
        <v>96</v>
      </c>
      <c r="F2377" s="79">
        <v>8420000</v>
      </c>
    </row>
    <row r="2378" spans="1:6" x14ac:dyDescent="0.25">
      <c r="A2378" s="74" t="s">
        <v>2476</v>
      </c>
      <c r="B2378" s="77" t="s">
        <v>2165</v>
      </c>
      <c r="C2378" s="78" t="s">
        <v>2474</v>
      </c>
      <c r="D2378" s="78" t="s">
        <v>111</v>
      </c>
      <c r="E2378" s="77" t="s">
        <v>96</v>
      </c>
      <c r="F2378" s="79">
        <v>10070000</v>
      </c>
    </row>
    <row r="2379" spans="1:6" x14ac:dyDescent="0.25">
      <c r="A2379" s="74" t="s">
        <v>3561</v>
      </c>
      <c r="B2379" s="77" t="s">
        <v>2165</v>
      </c>
      <c r="C2379" s="78" t="s">
        <v>2474</v>
      </c>
      <c r="D2379" s="78" t="s">
        <v>21</v>
      </c>
      <c r="E2379" s="77" t="s">
        <v>96</v>
      </c>
      <c r="F2379" s="79">
        <v>17900000</v>
      </c>
    </row>
    <row r="2380" spans="1:6" x14ac:dyDescent="0.25">
      <c r="A2380" s="74" t="s">
        <v>3562</v>
      </c>
      <c r="B2380" s="77" t="s">
        <v>2165</v>
      </c>
      <c r="C2380" s="78" t="s">
        <v>2474</v>
      </c>
      <c r="D2380" s="78" t="s">
        <v>21</v>
      </c>
      <c r="E2380" s="77" t="s">
        <v>96</v>
      </c>
      <c r="F2380" s="79">
        <v>17210000</v>
      </c>
    </row>
    <row r="2381" spans="1:6" x14ac:dyDescent="0.25">
      <c r="A2381" s="74" t="s">
        <v>3563</v>
      </c>
      <c r="B2381" s="77" t="s">
        <v>2165</v>
      </c>
      <c r="C2381" s="78" t="s">
        <v>2474</v>
      </c>
      <c r="D2381" s="78" t="s">
        <v>21</v>
      </c>
      <c r="E2381" s="77" t="s">
        <v>96</v>
      </c>
      <c r="F2381" s="79">
        <v>11430000</v>
      </c>
    </row>
    <row r="2382" spans="1:6" x14ac:dyDescent="0.25">
      <c r="A2382" s="74" t="s">
        <v>1223</v>
      </c>
      <c r="B2382" s="77" t="s">
        <v>2165</v>
      </c>
      <c r="C2382" s="78" t="s">
        <v>2474</v>
      </c>
      <c r="D2382" s="78" t="s">
        <v>21</v>
      </c>
      <c r="E2382" s="77" t="s">
        <v>96</v>
      </c>
      <c r="F2382" s="79">
        <v>19010000</v>
      </c>
    </row>
    <row r="2383" spans="1:6" x14ac:dyDescent="0.25">
      <c r="A2383" s="74" t="s">
        <v>2479</v>
      </c>
      <c r="B2383" s="77" t="s">
        <v>2165</v>
      </c>
      <c r="C2383" s="78" t="s">
        <v>2474</v>
      </c>
      <c r="D2383" s="78" t="s">
        <v>21</v>
      </c>
      <c r="E2383" s="77" t="s">
        <v>96</v>
      </c>
      <c r="F2383" s="79">
        <v>17430000</v>
      </c>
    </row>
    <row r="2384" spans="1:6" x14ac:dyDescent="0.25">
      <c r="A2384" s="74" t="s">
        <v>2480</v>
      </c>
      <c r="B2384" s="77" t="s">
        <v>2165</v>
      </c>
      <c r="C2384" s="78" t="s">
        <v>2474</v>
      </c>
      <c r="D2384" s="78" t="s">
        <v>21</v>
      </c>
      <c r="E2384" s="77" t="s">
        <v>96</v>
      </c>
      <c r="F2384" s="79">
        <v>19270000</v>
      </c>
    </row>
    <row r="2385" spans="1:6" x14ac:dyDescent="0.25">
      <c r="A2385" s="74" t="s">
        <v>1878</v>
      </c>
      <c r="B2385" s="77" t="s">
        <v>2165</v>
      </c>
      <c r="C2385" s="78" t="s">
        <v>2474</v>
      </c>
      <c r="D2385" s="78" t="s">
        <v>128</v>
      </c>
      <c r="E2385" s="77" t="s">
        <v>96</v>
      </c>
      <c r="F2385" s="79">
        <v>7480000</v>
      </c>
    </row>
    <row r="2386" spans="1:6" x14ac:dyDescent="0.25">
      <c r="A2386" s="74" t="s">
        <v>2657</v>
      </c>
      <c r="B2386" s="77" t="s">
        <v>2165</v>
      </c>
      <c r="C2386" s="78" t="s">
        <v>2474</v>
      </c>
      <c r="D2386" s="78" t="s">
        <v>99</v>
      </c>
      <c r="E2386" s="77" t="s">
        <v>109</v>
      </c>
      <c r="F2386" s="79">
        <v>20110000</v>
      </c>
    </row>
    <row r="2387" spans="1:6" x14ac:dyDescent="0.25">
      <c r="A2387" s="74" t="s">
        <v>2485</v>
      </c>
      <c r="B2387" s="77" t="s">
        <v>2165</v>
      </c>
      <c r="C2387" s="78" t="s">
        <v>2474</v>
      </c>
      <c r="D2387" s="78" t="s">
        <v>21</v>
      </c>
      <c r="E2387" s="77" t="s">
        <v>109</v>
      </c>
      <c r="F2387" s="79">
        <v>28190000</v>
      </c>
    </row>
    <row r="2388" spans="1:6" x14ac:dyDescent="0.25">
      <c r="A2388" s="74" t="s">
        <v>2488</v>
      </c>
      <c r="B2388" s="77" t="s">
        <v>2165</v>
      </c>
      <c r="C2388" s="78" t="s">
        <v>2474</v>
      </c>
      <c r="D2388" s="78" t="s">
        <v>21</v>
      </c>
      <c r="E2388" s="77" t="s">
        <v>109</v>
      </c>
      <c r="F2388" s="79">
        <v>21500000</v>
      </c>
    </row>
    <row r="2389" spans="1:6" x14ac:dyDescent="0.25">
      <c r="A2389" s="74" t="s">
        <v>3564</v>
      </c>
      <c r="B2389" s="77" t="s">
        <v>2165</v>
      </c>
      <c r="C2389" s="78" t="s">
        <v>2474</v>
      </c>
      <c r="D2389" s="78" t="s">
        <v>21</v>
      </c>
      <c r="E2389" s="77" t="s">
        <v>153</v>
      </c>
      <c r="F2389" s="79">
        <v>26230000</v>
      </c>
    </row>
    <row r="2390" spans="1:6" x14ac:dyDescent="0.25">
      <c r="A2390" s="74" t="s">
        <v>3565</v>
      </c>
      <c r="B2390" s="77" t="s">
        <v>2165</v>
      </c>
      <c r="C2390" s="78" t="s">
        <v>2474</v>
      </c>
      <c r="D2390" s="78" t="s">
        <v>86</v>
      </c>
      <c r="E2390" s="77" t="s">
        <v>153</v>
      </c>
      <c r="F2390" s="79">
        <v>21360000</v>
      </c>
    </row>
    <row r="2391" spans="1:6" x14ac:dyDescent="0.25">
      <c r="A2391" s="74" t="s">
        <v>2492</v>
      </c>
      <c r="B2391" s="77" t="s">
        <v>2165</v>
      </c>
      <c r="C2391" s="78" t="s">
        <v>2474</v>
      </c>
      <c r="D2391" s="78" t="s">
        <v>21</v>
      </c>
      <c r="E2391" s="77" t="s">
        <v>116</v>
      </c>
      <c r="F2391" s="79">
        <v>6370000</v>
      </c>
    </row>
    <row r="2392" spans="1:6" x14ac:dyDescent="0.25">
      <c r="A2392" s="74" t="s">
        <v>2493</v>
      </c>
      <c r="B2392" s="77" t="s">
        <v>2165</v>
      </c>
      <c r="C2392" s="78" t="s">
        <v>2474</v>
      </c>
      <c r="D2392" s="78" t="s">
        <v>21</v>
      </c>
      <c r="E2392" s="77" t="s">
        <v>116</v>
      </c>
      <c r="F2392" s="79">
        <v>24720000</v>
      </c>
    </row>
    <row r="2393" spans="1:6" x14ac:dyDescent="0.25">
      <c r="A2393" s="74" t="s">
        <v>3566</v>
      </c>
      <c r="B2393" s="77" t="s">
        <v>2165</v>
      </c>
      <c r="C2393" s="78" t="s">
        <v>2474</v>
      </c>
      <c r="D2393" s="78" t="s">
        <v>820</v>
      </c>
      <c r="E2393" s="77" t="s">
        <v>122</v>
      </c>
      <c r="F2393" s="79">
        <v>22590000</v>
      </c>
    </row>
    <row r="2394" spans="1:6" x14ac:dyDescent="0.25">
      <c r="A2394" s="74" t="s">
        <v>3567</v>
      </c>
      <c r="B2394" s="77" t="s">
        <v>2165</v>
      </c>
      <c r="C2394" s="78" t="s">
        <v>2474</v>
      </c>
      <c r="D2394" s="78" t="s">
        <v>99</v>
      </c>
      <c r="E2394" s="77" t="s">
        <v>122</v>
      </c>
      <c r="F2394" s="79">
        <v>37140000</v>
      </c>
    </row>
    <row r="2395" spans="1:6" x14ac:dyDescent="0.25">
      <c r="A2395" s="74" t="s">
        <v>2496</v>
      </c>
      <c r="B2395" s="77" t="s">
        <v>2165</v>
      </c>
      <c r="C2395" s="78" t="s">
        <v>2474</v>
      </c>
      <c r="D2395" s="78" t="s">
        <v>21</v>
      </c>
      <c r="E2395" s="77" t="s">
        <v>122</v>
      </c>
      <c r="F2395" s="79">
        <v>14630000</v>
      </c>
    </row>
    <row r="2396" spans="1:6" x14ac:dyDescent="0.25">
      <c r="A2396" s="74" t="s">
        <v>3568</v>
      </c>
      <c r="B2396" s="77" t="s">
        <v>2165</v>
      </c>
      <c r="C2396" s="78" t="s">
        <v>2474</v>
      </c>
      <c r="D2396" s="78" t="s">
        <v>21</v>
      </c>
      <c r="E2396" s="77" t="s">
        <v>122</v>
      </c>
      <c r="F2396" s="79">
        <v>18630000</v>
      </c>
    </row>
    <row r="2397" spans="1:6" x14ac:dyDescent="0.25">
      <c r="A2397" s="74" t="s">
        <v>2500</v>
      </c>
      <c r="B2397" s="77" t="s">
        <v>2165</v>
      </c>
      <c r="C2397" s="78" t="s">
        <v>2474</v>
      </c>
      <c r="D2397" s="78" t="s">
        <v>21</v>
      </c>
      <c r="E2397" s="77" t="s">
        <v>122</v>
      </c>
      <c r="F2397" s="79">
        <v>33690000</v>
      </c>
    </row>
    <row r="2398" spans="1:6" x14ac:dyDescent="0.25">
      <c r="A2398" s="74" t="s">
        <v>3569</v>
      </c>
      <c r="B2398" s="77" t="s">
        <v>2165</v>
      </c>
      <c r="C2398" s="78" t="s">
        <v>2474</v>
      </c>
      <c r="D2398" s="78" t="s">
        <v>21</v>
      </c>
      <c r="E2398" s="77" t="s">
        <v>122</v>
      </c>
      <c r="F2398" s="79">
        <v>5650000</v>
      </c>
    </row>
    <row r="2399" spans="1:6" x14ac:dyDescent="0.25">
      <c r="A2399" s="74" t="s">
        <v>3570</v>
      </c>
      <c r="B2399" s="77" t="s">
        <v>2165</v>
      </c>
      <c r="C2399" s="78" t="s">
        <v>2474</v>
      </c>
      <c r="D2399" s="78" t="s">
        <v>84</v>
      </c>
      <c r="E2399" s="77" t="s">
        <v>122</v>
      </c>
      <c r="F2399" s="79">
        <v>12090000</v>
      </c>
    </row>
    <row r="2400" spans="1:6" x14ac:dyDescent="0.25">
      <c r="A2400" s="74" t="s">
        <v>2497</v>
      </c>
      <c r="B2400" s="77" t="s">
        <v>2165</v>
      </c>
      <c r="C2400" s="78" t="s">
        <v>2474</v>
      </c>
      <c r="D2400" s="78" t="s">
        <v>86</v>
      </c>
      <c r="E2400" s="77" t="s">
        <v>122</v>
      </c>
      <c r="F2400" s="79">
        <v>11850000</v>
      </c>
    </row>
    <row r="2401" spans="1:6" x14ac:dyDescent="0.25">
      <c r="A2401" s="74" t="s">
        <v>3571</v>
      </c>
      <c r="B2401" s="77" t="s">
        <v>2165</v>
      </c>
      <c r="C2401" s="78" t="s">
        <v>2474</v>
      </c>
      <c r="D2401" s="78" t="s">
        <v>21</v>
      </c>
      <c r="E2401" s="77" t="s">
        <v>129</v>
      </c>
      <c r="F2401" s="79">
        <v>15850000</v>
      </c>
    </row>
    <row r="2402" spans="1:6" x14ac:dyDescent="0.25">
      <c r="A2402" s="74" t="s">
        <v>3572</v>
      </c>
      <c r="B2402" s="77" t="s">
        <v>2165</v>
      </c>
      <c r="C2402" s="78" t="s">
        <v>2474</v>
      </c>
      <c r="D2402" s="78" t="s">
        <v>324</v>
      </c>
      <c r="E2402" s="77" t="s">
        <v>131</v>
      </c>
      <c r="F2402" s="79">
        <v>6560000</v>
      </c>
    </row>
    <row r="2403" spans="1:6" x14ac:dyDescent="0.25">
      <c r="A2403" s="74" t="s">
        <v>3573</v>
      </c>
      <c r="B2403" s="77" t="s">
        <v>2165</v>
      </c>
      <c r="C2403" s="78" t="s">
        <v>2474</v>
      </c>
      <c r="D2403" s="78" t="s">
        <v>21</v>
      </c>
      <c r="E2403" s="77" t="s">
        <v>131</v>
      </c>
      <c r="F2403" s="79">
        <v>25770000</v>
      </c>
    </row>
    <row r="2404" spans="1:6" x14ac:dyDescent="0.25">
      <c r="A2404" s="74" t="s">
        <v>2499</v>
      </c>
      <c r="B2404" s="77" t="s">
        <v>2165</v>
      </c>
      <c r="C2404" s="78" t="s">
        <v>2474</v>
      </c>
      <c r="D2404" s="78" t="s">
        <v>21</v>
      </c>
      <c r="E2404" s="77" t="s">
        <v>131</v>
      </c>
      <c r="F2404" s="79">
        <v>12160000</v>
      </c>
    </row>
    <row r="2405" spans="1:6" x14ac:dyDescent="0.25">
      <c r="A2405" s="74" t="s">
        <v>2490</v>
      </c>
      <c r="B2405" s="77" t="s">
        <v>2165</v>
      </c>
      <c r="C2405" s="78" t="s">
        <v>2474</v>
      </c>
      <c r="D2405" s="78" t="s">
        <v>21</v>
      </c>
      <c r="E2405" s="77" t="s">
        <v>131</v>
      </c>
      <c r="F2405" s="79">
        <v>27840000</v>
      </c>
    </row>
    <row r="2406" spans="1:6" x14ac:dyDescent="0.25">
      <c r="A2406" s="74" t="s">
        <v>3574</v>
      </c>
      <c r="B2406" s="77" t="s">
        <v>2165</v>
      </c>
      <c r="C2406" s="78" t="s">
        <v>3575</v>
      </c>
      <c r="D2406" s="78" t="s">
        <v>21</v>
      </c>
      <c r="E2406" s="77" t="s">
        <v>96</v>
      </c>
      <c r="F2406" s="79">
        <v>19500000</v>
      </c>
    </row>
    <row r="2407" spans="1:6" x14ac:dyDescent="0.25">
      <c r="A2407" s="74" t="s">
        <v>2679</v>
      </c>
      <c r="B2407" s="77" t="s">
        <v>2165</v>
      </c>
      <c r="C2407" s="78" t="s">
        <v>3575</v>
      </c>
      <c r="D2407" s="78" t="s">
        <v>21</v>
      </c>
      <c r="E2407" s="77" t="s">
        <v>96</v>
      </c>
      <c r="F2407" s="79">
        <v>11110000</v>
      </c>
    </row>
    <row r="2408" spans="1:6" x14ac:dyDescent="0.25">
      <c r="A2408" s="74" t="s">
        <v>3576</v>
      </c>
      <c r="B2408" s="77" t="s">
        <v>2165</v>
      </c>
      <c r="C2408" s="78" t="s">
        <v>3575</v>
      </c>
      <c r="D2408" s="78" t="s">
        <v>21</v>
      </c>
      <c r="E2408" s="77" t="s">
        <v>96</v>
      </c>
      <c r="F2408" s="79">
        <v>17190000</v>
      </c>
    </row>
    <row r="2409" spans="1:6" x14ac:dyDescent="0.25">
      <c r="A2409" s="74" t="s">
        <v>3577</v>
      </c>
      <c r="B2409" s="77" t="s">
        <v>2165</v>
      </c>
      <c r="C2409" s="78" t="s">
        <v>3575</v>
      </c>
      <c r="D2409" s="78" t="s">
        <v>21</v>
      </c>
      <c r="E2409" s="77" t="s">
        <v>96</v>
      </c>
      <c r="F2409" s="79">
        <v>17720000</v>
      </c>
    </row>
    <row r="2410" spans="1:6" x14ac:dyDescent="0.25">
      <c r="A2410" s="74" t="s">
        <v>3578</v>
      </c>
      <c r="B2410" s="77" t="s">
        <v>2165</v>
      </c>
      <c r="C2410" s="78" t="s">
        <v>3575</v>
      </c>
      <c r="D2410" s="78" t="s">
        <v>21</v>
      </c>
      <c r="E2410" s="77" t="s">
        <v>96</v>
      </c>
      <c r="F2410" s="79">
        <v>17880000</v>
      </c>
    </row>
    <row r="2411" spans="1:6" x14ac:dyDescent="0.25">
      <c r="A2411" s="74" t="s">
        <v>3579</v>
      </c>
      <c r="B2411" s="77" t="s">
        <v>2165</v>
      </c>
      <c r="C2411" s="78" t="s">
        <v>3575</v>
      </c>
      <c r="D2411" s="78" t="s">
        <v>21</v>
      </c>
      <c r="E2411" s="77" t="s">
        <v>96</v>
      </c>
      <c r="F2411" s="79">
        <v>12050000</v>
      </c>
    </row>
    <row r="2412" spans="1:6" x14ac:dyDescent="0.25">
      <c r="A2412" s="74" t="s">
        <v>3580</v>
      </c>
      <c r="B2412" s="77" t="s">
        <v>2165</v>
      </c>
      <c r="C2412" s="78" t="s">
        <v>3575</v>
      </c>
      <c r="D2412" s="78" t="s">
        <v>128</v>
      </c>
      <c r="E2412" s="77" t="s">
        <v>96</v>
      </c>
      <c r="F2412" s="79">
        <v>16000000</v>
      </c>
    </row>
    <row r="2413" spans="1:6" x14ac:dyDescent="0.25">
      <c r="A2413" s="74" t="s">
        <v>3379</v>
      </c>
      <c r="B2413" s="77" t="s">
        <v>2165</v>
      </c>
      <c r="C2413" s="78" t="s">
        <v>3575</v>
      </c>
      <c r="D2413" s="78" t="s">
        <v>128</v>
      </c>
      <c r="E2413" s="77" t="s">
        <v>96</v>
      </c>
      <c r="F2413" s="79">
        <v>10680000</v>
      </c>
    </row>
    <row r="2414" spans="1:6" x14ac:dyDescent="0.25">
      <c r="A2414" s="74" t="s">
        <v>3581</v>
      </c>
      <c r="B2414" s="77" t="s">
        <v>2165</v>
      </c>
      <c r="C2414" s="78" t="s">
        <v>3575</v>
      </c>
      <c r="D2414" s="78" t="s">
        <v>21</v>
      </c>
      <c r="E2414" s="77" t="s">
        <v>148</v>
      </c>
      <c r="F2414" s="79">
        <v>16510000</v>
      </c>
    </row>
    <row r="2415" spans="1:6" x14ac:dyDescent="0.25">
      <c r="A2415" s="74" t="s">
        <v>1023</v>
      </c>
      <c r="B2415" s="77" t="s">
        <v>2165</v>
      </c>
      <c r="C2415" s="78" t="s">
        <v>3575</v>
      </c>
      <c r="D2415" s="78" t="s">
        <v>162</v>
      </c>
      <c r="E2415" s="77" t="s">
        <v>148</v>
      </c>
      <c r="F2415" s="79">
        <v>10870000</v>
      </c>
    </row>
    <row r="2416" spans="1:6" x14ac:dyDescent="0.25">
      <c r="A2416" s="74" t="s">
        <v>3582</v>
      </c>
      <c r="B2416" s="77" t="s">
        <v>2165</v>
      </c>
      <c r="C2416" s="78" t="s">
        <v>3575</v>
      </c>
      <c r="D2416" s="78" t="s">
        <v>99</v>
      </c>
      <c r="E2416" s="77" t="s">
        <v>213</v>
      </c>
      <c r="F2416" s="79">
        <v>10440000</v>
      </c>
    </row>
    <row r="2417" spans="1:6" x14ac:dyDescent="0.25">
      <c r="A2417" s="74" t="s">
        <v>3583</v>
      </c>
      <c r="B2417" s="77" t="s">
        <v>2165</v>
      </c>
      <c r="C2417" s="78" t="s">
        <v>3575</v>
      </c>
      <c r="D2417" s="78" t="s">
        <v>99</v>
      </c>
      <c r="E2417" s="77" t="s">
        <v>109</v>
      </c>
      <c r="F2417" s="79">
        <v>22910000</v>
      </c>
    </row>
    <row r="2418" spans="1:6" x14ac:dyDescent="0.25">
      <c r="A2418" s="74" t="s">
        <v>2789</v>
      </c>
      <c r="B2418" s="77" t="s">
        <v>2165</v>
      </c>
      <c r="C2418" s="78" t="s">
        <v>3575</v>
      </c>
      <c r="D2418" s="78" t="s">
        <v>99</v>
      </c>
      <c r="E2418" s="77" t="s">
        <v>109</v>
      </c>
      <c r="F2418" s="79">
        <v>23590000</v>
      </c>
    </row>
    <row r="2419" spans="1:6" x14ac:dyDescent="0.25">
      <c r="A2419" s="74" t="s">
        <v>3584</v>
      </c>
      <c r="B2419" s="77" t="s">
        <v>2165</v>
      </c>
      <c r="C2419" s="78" t="s">
        <v>3575</v>
      </c>
      <c r="D2419" s="78" t="s">
        <v>21</v>
      </c>
      <c r="E2419" s="77" t="s">
        <v>153</v>
      </c>
      <c r="F2419" s="79">
        <v>28020000</v>
      </c>
    </row>
    <row r="2420" spans="1:6" x14ac:dyDescent="0.25">
      <c r="A2420" s="74" t="s">
        <v>3585</v>
      </c>
      <c r="B2420" s="77" t="s">
        <v>2165</v>
      </c>
      <c r="C2420" s="78" t="s">
        <v>3575</v>
      </c>
      <c r="D2420" s="78" t="s">
        <v>128</v>
      </c>
      <c r="E2420" s="77" t="s">
        <v>153</v>
      </c>
      <c r="F2420" s="79">
        <v>12900000</v>
      </c>
    </row>
    <row r="2421" spans="1:6" x14ac:dyDescent="0.25">
      <c r="A2421" s="74" t="s">
        <v>508</v>
      </c>
      <c r="B2421" s="77" t="s">
        <v>2165</v>
      </c>
      <c r="C2421" s="78" t="s">
        <v>3575</v>
      </c>
      <c r="D2421" s="78" t="s">
        <v>99</v>
      </c>
      <c r="E2421" s="77" t="s">
        <v>116</v>
      </c>
      <c r="F2421" s="79">
        <v>17270000</v>
      </c>
    </row>
    <row r="2422" spans="1:6" x14ac:dyDescent="0.25">
      <c r="A2422" s="74" t="s">
        <v>3586</v>
      </c>
      <c r="B2422" s="77" t="s">
        <v>2165</v>
      </c>
      <c r="C2422" s="78" t="s">
        <v>3575</v>
      </c>
      <c r="D2422" s="78" t="s">
        <v>21</v>
      </c>
      <c r="E2422" s="77" t="s">
        <v>116</v>
      </c>
      <c r="F2422" s="79">
        <v>17880000</v>
      </c>
    </row>
    <row r="2423" spans="1:6" x14ac:dyDescent="0.25">
      <c r="A2423" s="74" t="s">
        <v>3587</v>
      </c>
      <c r="B2423" s="77" t="s">
        <v>2165</v>
      </c>
      <c r="C2423" s="78" t="s">
        <v>3575</v>
      </c>
      <c r="D2423" s="78" t="s">
        <v>99</v>
      </c>
      <c r="E2423" s="77" t="s">
        <v>122</v>
      </c>
      <c r="F2423" s="79">
        <v>14590000</v>
      </c>
    </row>
    <row r="2424" spans="1:6" x14ac:dyDescent="0.25">
      <c r="A2424" s="74" t="s">
        <v>3588</v>
      </c>
      <c r="B2424" s="77" t="s">
        <v>2165</v>
      </c>
      <c r="C2424" s="78" t="s">
        <v>3575</v>
      </c>
      <c r="D2424" s="78" t="s">
        <v>101</v>
      </c>
      <c r="E2424" s="77" t="s">
        <v>122</v>
      </c>
      <c r="F2424" s="79">
        <v>24160000</v>
      </c>
    </row>
    <row r="2425" spans="1:6" x14ac:dyDescent="0.25">
      <c r="A2425" s="74" t="s">
        <v>3589</v>
      </c>
      <c r="B2425" s="77" t="s">
        <v>2165</v>
      </c>
      <c r="C2425" s="78" t="s">
        <v>3575</v>
      </c>
      <c r="D2425" s="78" t="s">
        <v>21</v>
      </c>
      <c r="E2425" s="77" t="s">
        <v>122</v>
      </c>
      <c r="F2425" s="79">
        <v>9570000</v>
      </c>
    </row>
    <row r="2426" spans="1:6" x14ac:dyDescent="0.25">
      <c r="A2426" s="74" t="s">
        <v>3590</v>
      </c>
      <c r="B2426" s="77" t="s">
        <v>2165</v>
      </c>
      <c r="C2426" s="78" t="s">
        <v>3575</v>
      </c>
      <c r="D2426" s="78" t="s">
        <v>21</v>
      </c>
      <c r="E2426" s="77" t="s">
        <v>122</v>
      </c>
      <c r="F2426" s="79">
        <v>22510000</v>
      </c>
    </row>
    <row r="2427" spans="1:6" x14ac:dyDescent="0.25">
      <c r="A2427" s="74" t="s">
        <v>3591</v>
      </c>
      <c r="B2427" s="77" t="s">
        <v>2165</v>
      </c>
      <c r="C2427" s="78" t="s">
        <v>3575</v>
      </c>
      <c r="D2427" s="78" t="s">
        <v>21</v>
      </c>
      <c r="E2427" s="77" t="s">
        <v>122</v>
      </c>
      <c r="F2427" s="79">
        <v>6100000</v>
      </c>
    </row>
    <row r="2428" spans="1:6" x14ac:dyDescent="0.25">
      <c r="A2428" s="74" t="s">
        <v>3592</v>
      </c>
      <c r="B2428" s="77" t="s">
        <v>2165</v>
      </c>
      <c r="C2428" s="78" t="s">
        <v>3575</v>
      </c>
      <c r="D2428" s="78" t="s">
        <v>21</v>
      </c>
      <c r="E2428" s="77" t="s">
        <v>122</v>
      </c>
      <c r="F2428" s="79">
        <v>15430000</v>
      </c>
    </row>
    <row r="2429" spans="1:6" x14ac:dyDescent="0.25">
      <c r="A2429" s="74" t="s">
        <v>3593</v>
      </c>
      <c r="B2429" s="77" t="s">
        <v>2165</v>
      </c>
      <c r="C2429" s="78" t="s">
        <v>3575</v>
      </c>
      <c r="D2429" s="78" t="s">
        <v>21</v>
      </c>
      <c r="E2429" s="77" t="s">
        <v>129</v>
      </c>
      <c r="F2429" s="79">
        <v>22710000</v>
      </c>
    </row>
    <row r="2430" spans="1:6" x14ac:dyDescent="0.25">
      <c r="A2430" s="74" t="s">
        <v>3594</v>
      </c>
      <c r="B2430" s="77" t="s">
        <v>2165</v>
      </c>
      <c r="C2430" s="78" t="s">
        <v>3575</v>
      </c>
      <c r="D2430" s="78" t="s">
        <v>21</v>
      </c>
      <c r="E2430" s="77" t="s">
        <v>129</v>
      </c>
      <c r="F2430" s="79">
        <v>23960000</v>
      </c>
    </row>
    <row r="2431" spans="1:6" x14ac:dyDescent="0.25">
      <c r="A2431" s="74" t="s">
        <v>3595</v>
      </c>
      <c r="B2431" s="77" t="s">
        <v>2165</v>
      </c>
      <c r="C2431" s="78" t="s">
        <v>3575</v>
      </c>
      <c r="D2431" s="78" t="s">
        <v>21</v>
      </c>
      <c r="E2431" s="77" t="s">
        <v>129</v>
      </c>
      <c r="F2431" s="79">
        <v>15620000</v>
      </c>
    </row>
    <row r="2432" spans="1:6" x14ac:dyDescent="0.25">
      <c r="A2432" s="74" t="s">
        <v>2652</v>
      </c>
      <c r="B2432" s="77" t="s">
        <v>2165</v>
      </c>
      <c r="C2432" s="78" t="s">
        <v>3575</v>
      </c>
      <c r="D2432" s="78" t="s">
        <v>99</v>
      </c>
      <c r="E2432" s="77" t="s">
        <v>131</v>
      </c>
      <c r="F2432" s="79">
        <v>22010000</v>
      </c>
    </row>
    <row r="2433" spans="1:6" x14ac:dyDescent="0.25">
      <c r="A2433" s="74" t="s">
        <v>1897</v>
      </c>
      <c r="B2433" s="77" t="s">
        <v>2165</v>
      </c>
      <c r="C2433" s="78" t="s">
        <v>3575</v>
      </c>
      <c r="D2433" s="78" t="s">
        <v>99</v>
      </c>
      <c r="E2433" s="77" t="s">
        <v>131</v>
      </c>
      <c r="F2433" s="79">
        <v>31290000</v>
      </c>
    </row>
    <row r="2434" spans="1:6" x14ac:dyDescent="0.25">
      <c r="A2434" s="74" t="s">
        <v>3596</v>
      </c>
      <c r="B2434" s="77" t="s">
        <v>2165</v>
      </c>
      <c r="C2434" s="78" t="s">
        <v>3575</v>
      </c>
      <c r="D2434" s="78" t="s">
        <v>21</v>
      </c>
      <c r="E2434" s="77" t="s">
        <v>131</v>
      </c>
      <c r="F2434" s="79">
        <v>24740000</v>
      </c>
    </row>
    <row r="2435" spans="1:6" x14ac:dyDescent="0.25">
      <c r="A2435" s="74" t="s">
        <v>3597</v>
      </c>
      <c r="B2435" s="77" t="s">
        <v>2165</v>
      </c>
      <c r="C2435" s="78" t="s">
        <v>3575</v>
      </c>
      <c r="D2435" s="78" t="s">
        <v>21</v>
      </c>
      <c r="E2435" s="77" t="s">
        <v>131</v>
      </c>
      <c r="F2435" s="79">
        <v>21000000</v>
      </c>
    </row>
    <row r="2436" spans="1:6" x14ac:dyDescent="0.25">
      <c r="A2436" s="74" t="s">
        <v>1547</v>
      </c>
      <c r="B2436" s="77" t="s">
        <v>2165</v>
      </c>
      <c r="C2436" s="78" t="s">
        <v>2502</v>
      </c>
      <c r="D2436" s="78" t="s">
        <v>10</v>
      </c>
      <c r="E2436" s="77" t="s">
        <v>96</v>
      </c>
      <c r="F2436" s="79">
        <v>17940000</v>
      </c>
    </row>
    <row r="2437" spans="1:6" x14ac:dyDescent="0.25">
      <c r="A2437" s="74" t="s">
        <v>2501</v>
      </c>
      <c r="B2437" s="77" t="s">
        <v>2165</v>
      </c>
      <c r="C2437" s="78" t="s">
        <v>2502</v>
      </c>
      <c r="D2437" s="78" t="s">
        <v>13</v>
      </c>
      <c r="E2437" s="77" t="s">
        <v>96</v>
      </c>
      <c r="F2437" s="79">
        <v>13420000</v>
      </c>
    </row>
    <row r="2438" spans="1:6" x14ac:dyDescent="0.25">
      <c r="A2438" s="74" t="s">
        <v>3598</v>
      </c>
      <c r="B2438" s="77" t="s">
        <v>2165</v>
      </c>
      <c r="C2438" s="78" t="s">
        <v>2502</v>
      </c>
      <c r="D2438" s="78" t="s">
        <v>99</v>
      </c>
      <c r="E2438" s="77" t="s">
        <v>96</v>
      </c>
      <c r="F2438" s="79">
        <v>21970000</v>
      </c>
    </row>
    <row r="2439" spans="1:6" x14ac:dyDescent="0.25">
      <c r="A2439" s="74" t="s">
        <v>2504</v>
      </c>
      <c r="B2439" s="77" t="s">
        <v>2165</v>
      </c>
      <c r="C2439" s="78" t="s">
        <v>2502</v>
      </c>
      <c r="D2439" s="78" t="s">
        <v>133</v>
      </c>
      <c r="E2439" s="77" t="s">
        <v>96</v>
      </c>
      <c r="F2439" s="79">
        <v>8370000</v>
      </c>
    </row>
    <row r="2440" spans="1:6" x14ac:dyDescent="0.25">
      <c r="A2440" s="74" t="s">
        <v>2505</v>
      </c>
      <c r="B2440" s="77" t="s">
        <v>2165</v>
      </c>
      <c r="C2440" s="78" t="s">
        <v>2502</v>
      </c>
      <c r="D2440" s="78" t="s">
        <v>21</v>
      </c>
      <c r="E2440" s="77" t="s">
        <v>96</v>
      </c>
      <c r="F2440" s="79">
        <v>21370000</v>
      </c>
    </row>
    <row r="2441" spans="1:6" x14ac:dyDescent="0.25">
      <c r="A2441" s="74" t="s">
        <v>2506</v>
      </c>
      <c r="B2441" s="77" t="s">
        <v>2165</v>
      </c>
      <c r="C2441" s="78" t="s">
        <v>2502</v>
      </c>
      <c r="D2441" s="78" t="s">
        <v>21</v>
      </c>
      <c r="E2441" s="77" t="s">
        <v>96</v>
      </c>
      <c r="F2441" s="79">
        <v>14910000</v>
      </c>
    </row>
    <row r="2442" spans="1:6" x14ac:dyDescent="0.25">
      <c r="A2442" s="74" t="s">
        <v>2580</v>
      </c>
      <c r="B2442" s="77" t="s">
        <v>2165</v>
      </c>
      <c r="C2442" s="78" t="s">
        <v>2502</v>
      </c>
      <c r="D2442" s="78" t="s">
        <v>21</v>
      </c>
      <c r="E2442" s="77" t="s">
        <v>96</v>
      </c>
      <c r="F2442" s="79">
        <v>26230000</v>
      </c>
    </row>
    <row r="2443" spans="1:6" x14ac:dyDescent="0.25">
      <c r="A2443" s="74" t="s">
        <v>2508</v>
      </c>
      <c r="B2443" s="77" t="s">
        <v>2165</v>
      </c>
      <c r="C2443" s="78" t="s">
        <v>2502</v>
      </c>
      <c r="D2443" s="78" t="s">
        <v>21</v>
      </c>
      <c r="E2443" s="77" t="s">
        <v>96</v>
      </c>
      <c r="F2443" s="79">
        <v>12010000</v>
      </c>
    </row>
    <row r="2444" spans="1:6" x14ac:dyDescent="0.25">
      <c r="A2444" s="74" t="s">
        <v>2509</v>
      </c>
      <c r="B2444" s="77" t="s">
        <v>2165</v>
      </c>
      <c r="C2444" s="78" t="s">
        <v>2502</v>
      </c>
      <c r="D2444" s="78" t="s">
        <v>577</v>
      </c>
      <c r="E2444" s="77" t="s">
        <v>109</v>
      </c>
      <c r="F2444" s="79">
        <v>27220000</v>
      </c>
    </row>
    <row r="2445" spans="1:6" x14ac:dyDescent="0.25">
      <c r="A2445" s="74" t="s">
        <v>2510</v>
      </c>
      <c r="B2445" s="77" t="s">
        <v>2165</v>
      </c>
      <c r="C2445" s="78" t="s">
        <v>2502</v>
      </c>
      <c r="D2445" s="78" t="s">
        <v>577</v>
      </c>
      <c r="E2445" s="77" t="s">
        <v>109</v>
      </c>
      <c r="F2445" s="79">
        <v>30070000</v>
      </c>
    </row>
    <row r="2446" spans="1:6" x14ac:dyDescent="0.25">
      <c r="A2446" s="74" t="s">
        <v>2511</v>
      </c>
      <c r="B2446" s="77" t="s">
        <v>2165</v>
      </c>
      <c r="C2446" s="78" t="s">
        <v>2502</v>
      </c>
      <c r="D2446" s="78" t="s">
        <v>10</v>
      </c>
      <c r="E2446" s="77" t="s">
        <v>109</v>
      </c>
      <c r="F2446" s="79">
        <v>25140000</v>
      </c>
    </row>
    <row r="2447" spans="1:6" x14ac:dyDescent="0.25">
      <c r="A2447" s="74" t="s">
        <v>2512</v>
      </c>
      <c r="B2447" s="77" t="s">
        <v>2165</v>
      </c>
      <c r="C2447" s="78" t="s">
        <v>2502</v>
      </c>
      <c r="D2447" s="78" t="s">
        <v>99</v>
      </c>
      <c r="E2447" s="77" t="s">
        <v>109</v>
      </c>
      <c r="F2447" s="79">
        <v>27500000</v>
      </c>
    </row>
    <row r="2448" spans="1:6" x14ac:dyDescent="0.25">
      <c r="A2448" s="74" t="s">
        <v>2513</v>
      </c>
      <c r="B2448" s="77" t="s">
        <v>2165</v>
      </c>
      <c r="C2448" s="78" t="s">
        <v>2502</v>
      </c>
      <c r="D2448" s="78" t="s">
        <v>21</v>
      </c>
      <c r="E2448" s="77" t="s">
        <v>109</v>
      </c>
      <c r="F2448" s="79">
        <v>11140000</v>
      </c>
    </row>
    <row r="2449" spans="1:6" x14ac:dyDescent="0.25">
      <c r="A2449" s="74" t="s">
        <v>2514</v>
      </c>
      <c r="B2449" s="77" t="s">
        <v>2165</v>
      </c>
      <c r="C2449" s="78" t="s">
        <v>2502</v>
      </c>
      <c r="D2449" s="78" t="s">
        <v>21</v>
      </c>
      <c r="E2449" s="77" t="s">
        <v>109</v>
      </c>
      <c r="F2449" s="79">
        <v>26110000</v>
      </c>
    </row>
    <row r="2450" spans="1:6" x14ac:dyDescent="0.25">
      <c r="A2450" s="74" t="s">
        <v>2182</v>
      </c>
      <c r="B2450" s="77" t="s">
        <v>2165</v>
      </c>
      <c r="C2450" s="78" t="s">
        <v>2502</v>
      </c>
      <c r="D2450" s="78" t="s">
        <v>25</v>
      </c>
      <c r="E2450" s="77" t="s">
        <v>109</v>
      </c>
      <c r="F2450" s="79">
        <v>23920000</v>
      </c>
    </row>
    <row r="2451" spans="1:6" x14ac:dyDescent="0.25">
      <c r="A2451" s="74" t="s">
        <v>3599</v>
      </c>
      <c r="B2451" s="77" t="s">
        <v>2165</v>
      </c>
      <c r="C2451" s="78" t="s">
        <v>2502</v>
      </c>
      <c r="D2451" s="78" t="s">
        <v>577</v>
      </c>
      <c r="E2451" s="77" t="s">
        <v>153</v>
      </c>
      <c r="F2451" s="79">
        <v>32670000</v>
      </c>
    </row>
    <row r="2452" spans="1:6" x14ac:dyDescent="0.25">
      <c r="A2452" s="74" t="s">
        <v>2521</v>
      </c>
      <c r="B2452" s="77" t="s">
        <v>2165</v>
      </c>
      <c r="C2452" s="78" t="s">
        <v>2502</v>
      </c>
      <c r="D2452" s="78" t="s">
        <v>99</v>
      </c>
      <c r="E2452" s="77" t="s">
        <v>153</v>
      </c>
      <c r="F2452" s="79">
        <v>21900000</v>
      </c>
    </row>
    <row r="2453" spans="1:6" x14ac:dyDescent="0.25">
      <c r="A2453" s="74" t="s">
        <v>2515</v>
      </c>
      <c r="B2453" s="77" t="s">
        <v>2165</v>
      </c>
      <c r="C2453" s="78" t="s">
        <v>2502</v>
      </c>
      <c r="D2453" s="78" t="s">
        <v>577</v>
      </c>
      <c r="E2453" s="77" t="s">
        <v>116</v>
      </c>
      <c r="F2453" s="79">
        <v>17430000</v>
      </c>
    </row>
    <row r="2454" spans="1:6" x14ac:dyDescent="0.25">
      <c r="A2454" s="74" t="s">
        <v>2516</v>
      </c>
      <c r="B2454" s="77" t="s">
        <v>2165</v>
      </c>
      <c r="C2454" s="78" t="s">
        <v>2502</v>
      </c>
      <c r="D2454" s="78" t="s">
        <v>16</v>
      </c>
      <c r="E2454" s="77" t="s">
        <v>116</v>
      </c>
      <c r="F2454" s="79">
        <v>11590000</v>
      </c>
    </row>
    <row r="2455" spans="1:6" x14ac:dyDescent="0.25">
      <c r="A2455" s="74" t="s">
        <v>2518</v>
      </c>
      <c r="B2455" s="77" t="s">
        <v>2165</v>
      </c>
      <c r="C2455" s="78" t="s">
        <v>2502</v>
      </c>
      <c r="D2455" s="78" t="s">
        <v>133</v>
      </c>
      <c r="E2455" s="77" t="s">
        <v>122</v>
      </c>
      <c r="F2455" s="79">
        <v>18700000</v>
      </c>
    </row>
    <row r="2456" spans="1:6" x14ac:dyDescent="0.25">
      <c r="A2456" s="74" t="s">
        <v>2244</v>
      </c>
      <c r="B2456" s="77" t="s">
        <v>2165</v>
      </c>
      <c r="C2456" s="78" t="s">
        <v>2502</v>
      </c>
      <c r="D2456" s="78" t="s">
        <v>19</v>
      </c>
      <c r="E2456" s="77" t="s">
        <v>122</v>
      </c>
      <c r="F2456" s="79">
        <v>25650000</v>
      </c>
    </row>
    <row r="2457" spans="1:6" x14ac:dyDescent="0.25">
      <c r="A2457" s="74" t="s">
        <v>2519</v>
      </c>
      <c r="B2457" s="77" t="s">
        <v>2165</v>
      </c>
      <c r="C2457" s="78" t="s">
        <v>2502</v>
      </c>
      <c r="D2457" s="78" t="s">
        <v>21</v>
      </c>
      <c r="E2457" s="77" t="s">
        <v>122</v>
      </c>
      <c r="F2457" s="79">
        <v>22830000</v>
      </c>
    </row>
    <row r="2458" spans="1:6" x14ac:dyDescent="0.25">
      <c r="A2458" s="74" t="s">
        <v>2520</v>
      </c>
      <c r="B2458" s="77" t="s">
        <v>2165</v>
      </c>
      <c r="C2458" s="78" t="s">
        <v>2502</v>
      </c>
      <c r="D2458" s="78" t="s">
        <v>230</v>
      </c>
      <c r="E2458" s="77" t="s">
        <v>129</v>
      </c>
      <c r="F2458" s="79">
        <v>22460000</v>
      </c>
    </row>
    <row r="2459" spans="1:6" x14ac:dyDescent="0.25">
      <c r="A2459" s="74" t="s">
        <v>1812</v>
      </c>
      <c r="B2459" s="77" t="s">
        <v>2165</v>
      </c>
      <c r="C2459" s="78" t="s">
        <v>2502</v>
      </c>
      <c r="D2459" s="78" t="s">
        <v>99</v>
      </c>
      <c r="E2459" s="77" t="s">
        <v>131</v>
      </c>
      <c r="F2459" s="79">
        <v>29480000</v>
      </c>
    </row>
    <row r="2460" spans="1:6" x14ac:dyDescent="0.25">
      <c r="A2460" s="74" t="s">
        <v>2522</v>
      </c>
      <c r="B2460" s="77" t="s">
        <v>2165</v>
      </c>
      <c r="C2460" s="78" t="s">
        <v>2502</v>
      </c>
      <c r="D2460" s="78" t="s">
        <v>21</v>
      </c>
      <c r="E2460" s="77" t="s">
        <v>131</v>
      </c>
      <c r="F2460" s="79">
        <v>21560000</v>
      </c>
    </row>
    <row r="2461" spans="1:6" x14ac:dyDescent="0.25">
      <c r="A2461" s="74" t="s">
        <v>2798</v>
      </c>
      <c r="B2461" s="77" t="s">
        <v>2165</v>
      </c>
      <c r="C2461" s="78" t="s">
        <v>2502</v>
      </c>
      <c r="D2461" s="78" t="s">
        <v>21</v>
      </c>
      <c r="E2461" s="77" t="s">
        <v>131</v>
      </c>
      <c r="F2461" s="79">
        <v>25230000</v>
      </c>
    </row>
    <row r="2462" spans="1:6" x14ac:dyDescent="0.25">
      <c r="A2462" s="74" t="s">
        <v>2523</v>
      </c>
      <c r="B2462" s="77" t="s">
        <v>2165</v>
      </c>
      <c r="C2462" s="78" t="s">
        <v>2524</v>
      </c>
      <c r="D2462" s="78" t="s">
        <v>99</v>
      </c>
      <c r="E2462" s="77" t="s">
        <v>96</v>
      </c>
      <c r="F2462" s="79">
        <v>10590000</v>
      </c>
    </row>
    <row r="2463" spans="1:6" x14ac:dyDescent="0.25">
      <c r="A2463" s="74" t="s">
        <v>2526</v>
      </c>
      <c r="B2463" s="77" t="s">
        <v>2165</v>
      </c>
      <c r="C2463" s="78" t="s">
        <v>2524</v>
      </c>
      <c r="D2463" s="78" t="s">
        <v>21</v>
      </c>
      <c r="E2463" s="77" t="s">
        <v>96</v>
      </c>
      <c r="F2463" s="79">
        <v>19340000</v>
      </c>
    </row>
    <row r="2464" spans="1:6" x14ac:dyDescent="0.25">
      <c r="A2464" s="74" t="s">
        <v>3600</v>
      </c>
      <c r="B2464" s="77" t="s">
        <v>2165</v>
      </c>
      <c r="C2464" s="78" t="s">
        <v>2524</v>
      </c>
      <c r="D2464" s="78" t="s">
        <v>21</v>
      </c>
      <c r="E2464" s="77" t="s">
        <v>96</v>
      </c>
      <c r="F2464" s="79">
        <v>9880000</v>
      </c>
    </row>
    <row r="2465" spans="1:6" x14ac:dyDescent="0.25">
      <c r="A2465" s="74" t="s">
        <v>2527</v>
      </c>
      <c r="B2465" s="77" t="s">
        <v>2165</v>
      </c>
      <c r="C2465" s="78" t="s">
        <v>2524</v>
      </c>
      <c r="D2465" s="78" t="s">
        <v>21</v>
      </c>
      <c r="E2465" s="77" t="s">
        <v>96</v>
      </c>
      <c r="F2465" s="79">
        <v>17040000</v>
      </c>
    </row>
    <row r="2466" spans="1:6" x14ac:dyDescent="0.25">
      <c r="A2466" s="74" t="s">
        <v>2528</v>
      </c>
      <c r="B2466" s="77" t="s">
        <v>2165</v>
      </c>
      <c r="C2466" s="78" t="s">
        <v>2524</v>
      </c>
      <c r="D2466" s="78" t="s">
        <v>21</v>
      </c>
      <c r="E2466" s="77" t="s">
        <v>96</v>
      </c>
      <c r="F2466" s="79">
        <v>15140000</v>
      </c>
    </row>
    <row r="2467" spans="1:6" x14ac:dyDescent="0.25">
      <c r="A2467" s="74" t="s">
        <v>2447</v>
      </c>
      <c r="B2467" s="77" t="s">
        <v>2165</v>
      </c>
      <c r="C2467" s="78" t="s">
        <v>2524</v>
      </c>
      <c r="D2467" s="78" t="s">
        <v>21</v>
      </c>
      <c r="E2467" s="77" t="s">
        <v>96</v>
      </c>
      <c r="F2467" s="79">
        <v>14770000</v>
      </c>
    </row>
    <row r="2468" spans="1:6" x14ac:dyDescent="0.25">
      <c r="A2468" s="74" t="s">
        <v>2529</v>
      </c>
      <c r="B2468" s="77" t="s">
        <v>2165</v>
      </c>
      <c r="C2468" s="78" t="s">
        <v>2524</v>
      </c>
      <c r="D2468" s="78" t="s">
        <v>21</v>
      </c>
      <c r="E2468" s="77" t="s">
        <v>96</v>
      </c>
      <c r="F2468" s="79">
        <v>23340000</v>
      </c>
    </row>
    <row r="2469" spans="1:6" x14ac:dyDescent="0.25">
      <c r="A2469" s="74" t="s">
        <v>3601</v>
      </c>
      <c r="B2469" s="77" t="s">
        <v>2165</v>
      </c>
      <c r="C2469" s="78" t="s">
        <v>2524</v>
      </c>
      <c r="D2469" s="78" t="s">
        <v>21</v>
      </c>
      <c r="E2469" s="77" t="s">
        <v>96</v>
      </c>
      <c r="F2469" s="79">
        <v>12910000</v>
      </c>
    </row>
    <row r="2470" spans="1:6" x14ac:dyDescent="0.25">
      <c r="A2470" s="74" t="s">
        <v>2531</v>
      </c>
      <c r="B2470" s="77" t="s">
        <v>2165</v>
      </c>
      <c r="C2470" s="78" t="s">
        <v>2524</v>
      </c>
      <c r="D2470" s="78" t="s">
        <v>1842</v>
      </c>
      <c r="E2470" s="77" t="s">
        <v>96</v>
      </c>
      <c r="F2470" s="79">
        <v>17100000</v>
      </c>
    </row>
    <row r="2471" spans="1:6" x14ac:dyDescent="0.25">
      <c r="A2471" s="74" t="s">
        <v>2656</v>
      </c>
      <c r="B2471" s="77" t="s">
        <v>2165</v>
      </c>
      <c r="C2471" s="78" t="s">
        <v>2524</v>
      </c>
      <c r="D2471" s="78" t="s">
        <v>99</v>
      </c>
      <c r="E2471" s="77" t="s">
        <v>109</v>
      </c>
      <c r="F2471" s="79">
        <v>23400000</v>
      </c>
    </row>
    <row r="2472" spans="1:6" x14ac:dyDescent="0.25">
      <c r="A2472" s="74" t="s">
        <v>2372</v>
      </c>
      <c r="B2472" s="77" t="s">
        <v>2165</v>
      </c>
      <c r="C2472" s="78" t="s">
        <v>2524</v>
      </c>
      <c r="D2472" s="78" t="s">
        <v>19</v>
      </c>
      <c r="E2472" s="77" t="s">
        <v>109</v>
      </c>
      <c r="F2472" s="79">
        <v>25090000</v>
      </c>
    </row>
    <row r="2473" spans="1:6" x14ac:dyDescent="0.25">
      <c r="A2473" s="74" t="s">
        <v>2263</v>
      </c>
      <c r="B2473" s="77" t="s">
        <v>2165</v>
      </c>
      <c r="C2473" s="78" t="s">
        <v>2524</v>
      </c>
      <c r="D2473" s="78" t="s">
        <v>21</v>
      </c>
      <c r="E2473" s="77" t="s">
        <v>109</v>
      </c>
      <c r="F2473" s="79">
        <v>22920000</v>
      </c>
    </row>
    <row r="2474" spans="1:6" x14ac:dyDescent="0.25">
      <c r="A2474" s="74" t="s">
        <v>2536</v>
      </c>
      <c r="B2474" s="77" t="s">
        <v>2165</v>
      </c>
      <c r="C2474" s="78" t="s">
        <v>2524</v>
      </c>
      <c r="D2474" s="78" t="s">
        <v>21</v>
      </c>
      <c r="E2474" s="77" t="s">
        <v>153</v>
      </c>
      <c r="F2474" s="79">
        <v>25060000</v>
      </c>
    </row>
    <row r="2475" spans="1:6" x14ac:dyDescent="0.25">
      <c r="A2475" s="74" t="s">
        <v>2540</v>
      </c>
      <c r="B2475" s="77" t="s">
        <v>2165</v>
      </c>
      <c r="C2475" s="78" t="s">
        <v>2524</v>
      </c>
      <c r="D2475" s="78" t="s">
        <v>21</v>
      </c>
      <c r="E2475" s="77" t="s">
        <v>153</v>
      </c>
      <c r="F2475" s="79">
        <v>32320000</v>
      </c>
    </row>
    <row r="2476" spans="1:6" x14ac:dyDescent="0.25">
      <c r="A2476" s="74" t="s">
        <v>2541</v>
      </c>
      <c r="B2476" s="77" t="s">
        <v>2165</v>
      </c>
      <c r="C2476" s="78" t="s">
        <v>2524</v>
      </c>
      <c r="D2476" s="78" t="s">
        <v>21</v>
      </c>
      <c r="E2476" s="77" t="s">
        <v>116</v>
      </c>
      <c r="F2476" s="79">
        <v>16080000</v>
      </c>
    </row>
    <row r="2477" spans="1:6" x14ac:dyDescent="0.25">
      <c r="A2477" s="74" t="s">
        <v>2542</v>
      </c>
      <c r="B2477" s="77" t="s">
        <v>2165</v>
      </c>
      <c r="C2477" s="78" t="s">
        <v>2524</v>
      </c>
      <c r="D2477" s="78" t="s">
        <v>21</v>
      </c>
      <c r="E2477" s="77" t="s">
        <v>116</v>
      </c>
      <c r="F2477" s="79">
        <v>22880000</v>
      </c>
    </row>
    <row r="2478" spans="1:6" x14ac:dyDescent="0.25">
      <c r="A2478" s="74" t="s">
        <v>2543</v>
      </c>
      <c r="B2478" s="77" t="s">
        <v>2165</v>
      </c>
      <c r="C2478" s="78" t="s">
        <v>2524</v>
      </c>
      <c r="D2478" s="78" t="s">
        <v>21</v>
      </c>
      <c r="E2478" s="77" t="s">
        <v>3602</v>
      </c>
      <c r="F2478" s="79">
        <v>11510000</v>
      </c>
    </row>
    <row r="2479" spans="1:6" x14ac:dyDescent="0.25">
      <c r="A2479" s="74" t="s">
        <v>2545</v>
      </c>
      <c r="B2479" s="77" t="s">
        <v>2165</v>
      </c>
      <c r="C2479" s="78" t="s">
        <v>2524</v>
      </c>
      <c r="D2479" s="78" t="s">
        <v>21</v>
      </c>
      <c r="E2479" s="77" t="s">
        <v>122</v>
      </c>
      <c r="F2479" s="79">
        <v>32310000</v>
      </c>
    </row>
    <row r="2480" spans="1:6" x14ac:dyDescent="0.25">
      <c r="A2480" s="74" t="s">
        <v>2549</v>
      </c>
      <c r="B2480" s="77" t="s">
        <v>2165</v>
      </c>
      <c r="C2480" s="78" t="s">
        <v>2524</v>
      </c>
      <c r="D2480" s="78" t="s">
        <v>21</v>
      </c>
      <c r="E2480" s="77" t="s">
        <v>122</v>
      </c>
      <c r="F2480" s="79">
        <v>14930000</v>
      </c>
    </row>
    <row r="2481" spans="1:6" x14ac:dyDescent="0.25">
      <c r="A2481" s="74" t="s">
        <v>1545</v>
      </c>
      <c r="B2481" s="77" t="s">
        <v>2165</v>
      </c>
      <c r="C2481" s="78" t="s">
        <v>2524</v>
      </c>
      <c r="D2481" s="78" t="s">
        <v>25</v>
      </c>
      <c r="E2481" s="77" t="s">
        <v>122</v>
      </c>
      <c r="F2481" s="79">
        <v>28640000</v>
      </c>
    </row>
    <row r="2482" spans="1:6" x14ac:dyDescent="0.25">
      <c r="A2482" s="74" t="s">
        <v>2548</v>
      </c>
      <c r="B2482" s="77" t="s">
        <v>2165</v>
      </c>
      <c r="C2482" s="78" t="s">
        <v>2524</v>
      </c>
      <c r="D2482" s="78" t="s">
        <v>230</v>
      </c>
      <c r="E2482" s="77" t="s">
        <v>122</v>
      </c>
      <c r="F2482" s="79">
        <v>9790000</v>
      </c>
    </row>
    <row r="2483" spans="1:6" x14ac:dyDescent="0.25">
      <c r="A2483" s="74" t="s">
        <v>2544</v>
      </c>
      <c r="B2483" s="77" t="s">
        <v>2165</v>
      </c>
      <c r="C2483" s="78" t="s">
        <v>2524</v>
      </c>
      <c r="D2483" s="78" t="s">
        <v>21</v>
      </c>
      <c r="E2483" s="77" t="s">
        <v>129</v>
      </c>
      <c r="F2483" s="79">
        <v>23300000</v>
      </c>
    </row>
    <row r="2484" spans="1:6" x14ac:dyDescent="0.25">
      <c r="A2484" s="74" t="s">
        <v>2533</v>
      </c>
      <c r="B2484" s="77" t="s">
        <v>2165</v>
      </c>
      <c r="C2484" s="78" t="s">
        <v>2524</v>
      </c>
      <c r="D2484" s="78" t="s">
        <v>99</v>
      </c>
      <c r="E2484" s="77" t="s">
        <v>131</v>
      </c>
      <c r="F2484" s="79">
        <v>31430000</v>
      </c>
    </row>
    <row r="2485" spans="1:6" x14ac:dyDescent="0.25">
      <c r="A2485" s="74" t="s">
        <v>2031</v>
      </c>
      <c r="B2485" s="77" t="s">
        <v>2165</v>
      </c>
      <c r="C2485" s="78" t="s">
        <v>2524</v>
      </c>
      <c r="D2485" s="78" t="s">
        <v>21</v>
      </c>
      <c r="E2485" s="77" t="s">
        <v>131</v>
      </c>
      <c r="F2485" s="79">
        <v>23200000</v>
      </c>
    </row>
    <row r="2486" spans="1:6" x14ac:dyDescent="0.25">
      <c r="A2486" s="74" t="s">
        <v>2551</v>
      </c>
      <c r="B2486" s="77" t="s">
        <v>2165</v>
      </c>
      <c r="C2486" s="78" t="s">
        <v>2524</v>
      </c>
      <c r="D2486" s="78" t="s">
        <v>21</v>
      </c>
      <c r="E2486" s="77" t="s">
        <v>131</v>
      </c>
      <c r="F2486" s="79">
        <v>25570000</v>
      </c>
    </row>
    <row r="2487" spans="1:6" x14ac:dyDescent="0.25">
      <c r="A2487" s="74" t="s">
        <v>2552</v>
      </c>
      <c r="B2487" s="77" t="s">
        <v>2165</v>
      </c>
      <c r="C2487" s="78" t="s">
        <v>2524</v>
      </c>
      <c r="D2487" s="78" t="s">
        <v>21</v>
      </c>
      <c r="E2487" s="77" t="s">
        <v>131</v>
      </c>
      <c r="F2487" s="79">
        <v>24560000</v>
      </c>
    </row>
    <row r="2488" spans="1:6" x14ac:dyDescent="0.25">
      <c r="A2488" s="74" t="s">
        <v>2553</v>
      </c>
      <c r="B2488" s="77" t="s">
        <v>2165</v>
      </c>
      <c r="C2488" s="78" t="s">
        <v>2524</v>
      </c>
      <c r="D2488" s="78" t="s">
        <v>21</v>
      </c>
      <c r="E2488" s="77" t="s">
        <v>131</v>
      </c>
      <c r="F2488" s="79">
        <v>29580000</v>
      </c>
    </row>
    <row r="2489" spans="1:6" x14ac:dyDescent="0.25">
      <c r="A2489" s="74" t="s">
        <v>2547</v>
      </c>
      <c r="B2489" s="77" t="s">
        <v>2165</v>
      </c>
      <c r="C2489" s="78" t="s">
        <v>2524</v>
      </c>
      <c r="D2489" s="78" t="s">
        <v>21</v>
      </c>
      <c r="E2489" s="77" t="s">
        <v>131</v>
      </c>
      <c r="F2489" s="79">
        <v>10690000</v>
      </c>
    </row>
    <row r="2490" spans="1:6" x14ac:dyDescent="0.25">
      <c r="A2490" s="74" t="s">
        <v>3603</v>
      </c>
      <c r="B2490" s="77" t="s">
        <v>2165</v>
      </c>
      <c r="C2490" s="78" t="s">
        <v>2555</v>
      </c>
      <c r="D2490" s="78" t="s">
        <v>164</v>
      </c>
      <c r="E2490" s="77" t="s">
        <v>96</v>
      </c>
      <c r="F2490" s="79">
        <v>17960000</v>
      </c>
    </row>
    <row r="2491" spans="1:6" x14ac:dyDescent="0.25">
      <c r="A2491" s="74" t="s">
        <v>464</v>
      </c>
      <c r="B2491" s="77" t="s">
        <v>2165</v>
      </c>
      <c r="C2491" s="78" t="s">
        <v>2555</v>
      </c>
      <c r="D2491" s="78" t="s">
        <v>13</v>
      </c>
      <c r="E2491" s="77" t="s">
        <v>96</v>
      </c>
      <c r="F2491" s="79">
        <v>19860000</v>
      </c>
    </row>
    <row r="2492" spans="1:6" x14ac:dyDescent="0.25">
      <c r="A2492" s="74" t="s">
        <v>2556</v>
      </c>
      <c r="B2492" s="77" t="s">
        <v>2165</v>
      </c>
      <c r="C2492" s="78" t="s">
        <v>2555</v>
      </c>
      <c r="D2492" s="78" t="s">
        <v>133</v>
      </c>
      <c r="E2492" s="77" t="s">
        <v>96</v>
      </c>
      <c r="F2492" s="79">
        <v>8910000</v>
      </c>
    </row>
    <row r="2493" spans="1:6" x14ac:dyDescent="0.25">
      <c r="A2493" s="74" t="s">
        <v>2558</v>
      </c>
      <c r="B2493" s="77" t="s">
        <v>2165</v>
      </c>
      <c r="C2493" s="78" t="s">
        <v>2555</v>
      </c>
      <c r="D2493" s="78" t="s">
        <v>21</v>
      </c>
      <c r="E2493" s="77" t="s">
        <v>96</v>
      </c>
      <c r="F2493" s="79">
        <v>21030000</v>
      </c>
    </row>
    <row r="2494" spans="1:6" x14ac:dyDescent="0.25">
      <c r="A2494" s="74" t="s">
        <v>2559</v>
      </c>
      <c r="B2494" s="77" t="s">
        <v>2165</v>
      </c>
      <c r="C2494" s="78" t="s">
        <v>2555</v>
      </c>
      <c r="D2494" s="78" t="s">
        <v>21</v>
      </c>
      <c r="E2494" s="77" t="s">
        <v>96</v>
      </c>
      <c r="F2494" s="79">
        <v>14330000</v>
      </c>
    </row>
    <row r="2495" spans="1:6" x14ac:dyDescent="0.25">
      <c r="A2495" s="74" t="s">
        <v>2562</v>
      </c>
      <c r="B2495" s="77" t="s">
        <v>2165</v>
      </c>
      <c r="C2495" s="78" t="s">
        <v>2555</v>
      </c>
      <c r="D2495" s="78" t="s">
        <v>21</v>
      </c>
      <c r="E2495" s="77" t="s">
        <v>96</v>
      </c>
      <c r="F2495" s="79">
        <v>19480000</v>
      </c>
    </row>
    <row r="2496" spans="1:6" x14ac:dyDescent="0.25">
      <c r="A2496" s="74" t="s">
        <v>2563</v>
      </c>
      <c r="B2496" s="77" t="s">
        <v>2165</v>
      </c>
      <c r="C2496" s="78" t="s">
        <v>2555</v>
      </c>
      <c r="D2496" s="78" t="s">
        <v>21</v>
      </c>
      <c r="E2496" s="77" t="s">
        <v>96</v>
      </c>
      <c r="F2496" s="79">
        <v>17930000</v>
      </c>
    </row>
    <row r="2497" spans="1:6" x14ac:dyDescent="0.25">
      <c r="A2497" s="74" t="s">
        <v>2557</v>
      </c>
      <c r="B2497" s="77" t="s">
        <v>2165</v>
      </c>
      <c r="C2497" s="78" t="s">
        <v>2555</v>
      </c>
      <c r="D2497" s="78" t="s">
        <v>21</v>
      </c>
      <c r="E2497" s="77" t="s">
        <v>213</v>
      </c>
      <c r="F2497" s="79">
        <v>19710000</v>
      </c>
    </row>
    <row r="2498" spans="1:6" x14ac:dyDescent="0.25">
      <c r="A2498" s="74" t="s">
        <v>2560</v>
      </c>
      <c r="B2498" s="77" t="s">
        <v>2165</v>
      </c>
      <c r="C2498" s="78" t="s">
        <v>2555</v>
      </c>
      <c r="D2498" s="78" t="s">
        <v>21</v>
      </c>
      <c r="E2498" s="77" t="s">
        <v>213</v>
      </c>
      <c r="F2498" s="79">
        <v>9970000</v>
      </c>
    </row>
    <row r="2499" spans="1:6" x14ac:dyDescent="0.25">
      <c r="A2499" s="74" t="s">
        <v>2561</v>
      </c>
      <c r="B2499" s="77" t="s">
        <v>2165</v>
      </c>
      <c r="C2499" s="78" t="s">
        <v>2555</v>
      </c>
      <c r="D2499" s="78" t="s">
        <v>21</v>
      </c>
      <c r="E2499" s="77" t="s">
        <v>213</v>
      </c>
      <c r="F2499" s="79">
        <v>17610000</v>
      </c>
    </row>
    <row r="2500" spans="1:6" x14ac:dyDescent="0.25">
      <c r="A2500" s="74" t="s">
        <v>2259</v>
      </c>
      <c r="B2500" s="77" t="s">
        <v>2165</v>
      </c>
      <c r="C2500" s="78" t="s">
        <v>2555</v>
      </c>
      <c r="D2500" s="78" t="s">
        <v>133</v>
      </c>
      <c r="E2500" s="77" t="s">
        <v>109</v>
      </c>
      <c r="F2500" s="79">
        <v>30110000</v>
      </c>
    </row>
    <row r="2501" spans="1:6" x14ac:dyDescent="0.25">
      <c r="A2501" s="74" t="s">
        <v>2566</v>
      </c>
      <c r="B2501" s="77" t="s">
        <v>2165</v>
      </c>
      <c r="C2501" s="78" t="s">
        <v>2555</v>
      </c>
      <c r="D2501" s="78" t="s">
        <v>21</v>
      </c>
      <c r="E2501" s="77" t="s">
        <v>109</v>
      </c>
      <c r="F2501" s="79">
        <v>30930000</v>
      </c>
    </row>
    <row r="2502" spans="1:6" x14ac:dyDescent="0.25">
      <c r="A2502" s="74" t="s">
        <v>2567</v>
      </c>
      <c r="B2502" s="77" t="s">
        <v>2165</v>
      </c>
      <c r="C2502" s="78" t="s">
        <v>2555</v>
      </c>
      <c r="D2502" s="78" t="s">
        <v>21</v>
      </c>
      <c r="E2502" s="77" t="s">
        <v>109</v>
      </c>
      <c r="F2502" s="79">
        <v>26840000</v>
      </c>
    </row>
    <row r="2503" spans="1:6" x14ac:dyDescent="0.25">
      <c r="A2503" s="74" t="s">
        <v>2568</v>
      </c>
      <c r="B2503" s="77" t="s">
        <v>2165</v>
      </c>
      <c r="C2503" s="78" t="s">
        <v>2555</v>
      </c>
      <c r="D2503" s="78" t="s">
        <v>29</v>
      </c>
      <c r="E2503" s="77" t="s">
        <v>153</v>
      </c>
      <c r="F2503" s="79">
        <v>30040000</v>
      </c>
    </row>
    <row r="2504" spans="1:6" x14ac:dyDescent="0.25">
      <c r="A2504" s="74" t="s">
        <v>2569</v>
      </c>
      <c r="B2504" s="77" t="s">
        <v>2165</v>
      </c>
      <c r="C2504" s="78" t="s">
        <v>2555</v>
      </c>
      <c r="D2504" s="78" t="s">
        <v>21</v>
      </c>
      <c r="E2504" s="77" t="s">
        <v>116</v>
      </c>
      <c r="F2504" s="79">
        <v>8080000</v>
      </c>
    </row>
    <row r="2505" spans="1:6" x14ac:dyDescent="0.25">
      <c r="A2505" s="74" t="s">
        <v>2570</v>
      </c>
      <c r="B2505" s="77" t="s">
        <v>2165</v>
      </c>
      <c r="C2505" s="78" t="s">
        <v>2555</v>
      </c>
      <c r="D2505" s="78" t="s">
        <v>21</v>
      </c>
      <c r="E2505" s="77" t="s">
        <v>116</v>
      </c>
      <c r="F2505" s="79">
        <v>11710000</v>
      </c>
    </row>
    <row r="2506" spans="1:6" x14ac:dyDescent="0.25">
      <c r="A2506" s="74" t="s">
        <v>2571</v>
      </c>
      <c r="B2506" s="77" t="s">
        <v>2165</v>
      </c>
      <c r="C2506" s="78" t="s">
        <v>2555</v>
      </c>
      <c r="D2506" s="78" t="s">
        <v>2572</v>
      </c>
      <c r="E2506" s="77" t="s">
        <v>122</v>
      </c>
      <c r="F2506" s="79">
        <v>10560000</v>
      </c>
    </row>
    <row r="2507" spans="1:6" x14ac:dyDescent="0.25">
      <c r="A2507" s="74" t="s">
        <v>3604</v>
      </c>
      <c r="B2507" s="77" t="s">
        <v>2165</v>
      </c>
      <c r="C2507" s="78" t="s">
        <v>2555</v>
      </c>
      <c r="D2507" s="78" t="s">
        <v>99</v>
      </c>
      <c r="E2507" s="77" t="s">
        <v>122</v>
      </c>
      <c r="F2507" s="79">
        <v>13500000</v>
      </c>
    </row>
    <row r="2508" spans="1:6" x14ac:dyDescent="0.25">
      <c r="A2508" s="74" t="s">
        <v>280</v>
      </c>
      <c r="B2508" s="77" t="s">
        <v>2165</v>
      </c>
      <c r="C2508" s="78" t="s">
        <v>2555</v>
      </c>
      <c r="D2508" s="78" t="s">
        <v>21</v>
      </c>
      <c r="E2508" s="77" t="s">
        <v>122</v>
      </c>
      <c r="F2508" s="79">
        <v>15720000</v>
      </c>
    </row>
    <row r="2509" spans="1:6" x14ac:dyDescent="0.25">
      <c r="A2509" s="74" t="s">
        <v>2574</v>
      </c>
      <c r="B2509" s="77" t="s">
        <v>2165</v>
      </c>
      <c r="C2509" s="78" t="s">
        <v>2555</v>
      </c>
      <c r="D2509" s="78" t="s">
        <v>21</v>
      </c>
      <c r="E2509" s="77" t="s">
        <v>122</v>
      </c>
      <c r="F2509" s="79">
        <v>19190000</v>
      </c>
    </row>
    <row r="2510" spans="1:6" x14ac:dyDescent="0.25">
      <c r="A2510" s="74" t="s">
        <v>2594</v>
      </c>
      <c r="B2510" s="77" t="s">
        <v>2165</v>
      </c>
      <c r="C2510" s="78" t="s">
        <v>2555</v>
      </c>
      <c r="D2510" s="78" t="s">
        <v>21</v>
      </c>
      <c r="E2510" s="77" t="s">
        <v>122</v>
      </c>
      <c r="F2510" s="79">
        <v>14350000</v>
      </c>
    </row>
    <row r="2511" spans="1:6" x14ac:dyDescent="0.25">
      <c r="A2511" s="74" t="s">
        <v>2575</v>
      </c>
      <c r="B2511" s="77" t="s">
        <v>2165</v>
      </c>
      <c r="C2511" s="78" t="s">
        <v>2555</v>
      </c>
      <c r="D2511" s="78" t="s">
        <v>21</v>
      </c>
      <c r="E2511" s="77" t="s">
        <v>122</v>
      </c>
      <c r="F2511" s="79">
        <v>1920000</v>
      </c>
    </row>
    <row r="2512" spans="1:6" x14ac:dyDescent="0.25">
      <c r="A2512" s="74" t="s">
        <v>2577</v>
      </c>
      <c r="B2512" s="77" t="s">
        <v>2165</v>
      </c>
      <c r="C2512" s="78" t="s">
        <v>2555</v>
      </c>
      <c r="D2512" s="78" t="s">
        <v>21</v>
      </c>
      <c r="E2512" s="77" t="s">
        <v>122</v>
      </c>
      <c r="F2512" s="79">
        <v>18050000</v>
      </c>
    </row>
    <row r="2513" spans="1:6" x14ac:dyDescent="0.25">
      <c r="A2513" s="74" t="s">
        <v>3605</v>
      </c>
      <c r="B2513" s="77" t="s">
        <v>2165</v>
      </c>
      <c r="C2513" s="78" t="s">
        <v>2555</v>
      </c>
      <c r="D2513" s="78" t="s">
        <v>21</v>
      </c>
      <c r="E2513" s="77" t="s">
        <v>122</v>
      </c>
      <c r="F2513" s="79">
        <v>11780000</v>
      </c>
    </row>
    <row r="2514" spans="1:6" x14ac:dyDescent="0.25">
      <c r="A2514" s="74" t="s">
        <v>2579</v>
      </c>
      <c r="B2514" s="77" t="s">
        <v>2165</v>
      </c>
      <c r="C2514" s="78" t="s">
        <v>2555</v>
      </c>
      <c r="D2514" s="78" t="s">
        <v>21</v>
      </c>
      <c r="E2514" s="77" t="s">
        <v>122</v>
      </c>
      <c r="F2514" s="79">
        <v>14950000</v>
      </c>
    </row>
    <row r="2515" spans="1:6" x14ac:dyDescent="0.25">
      <c r="A2515" s="74" t="s">
        <v>3606</v>
      </c>
      <c r="B2515" s="77" t="s">
        <v>2165</v>
      </c>
      <c r="C2515" s="78" t="s">
        <v>2555</v>
      </c>
      <c r="D2515" s="78" t="s">
        <v>18</v>
      </c>
      <c r="E2515" s="77" t="s">
        <v>129</v>
      </c>
      <c r="F2515" s="79">
        <v>12160000</v>
      </c>
    </row>
    <row r="2516" spans="1:6" x14ac:dyDescent="0.25">
      <c r="A2516" s="74" t="s">
        <v>2581</v>
      </c>
      <c r="B2516" s="77" t="s">
        <v>2165</v>
      </c>
      <c r="C2516" s="78" t="s">
        <v>2555</v>
      </c>
      <c r="D2516" s="78" t="s">
        <v>21</v>
      </c>
      <c r="E2516" s="77" t="s">
        <v>129</v>
      </c>
      <c r="F2516" s="79">
        <v>28250000</v>
      </c>
    </row>
    <row r="2517" spans="1:6" x14ac:dyDescent="0.25">
      <c r="A2517" s="74" t="s">
        <v>3607</v>
      </c>
      <c r="B2517" s="77" t="s">
        <v>2165</v>
      </c>
      <c r="C2517" s="78" t="s">
        <v>2555</v>
      </c>
      <c r="D2517" s="78" t="s">
        <v>324</v>
      </c>
      <c r="E2517" s="77" t="s">
        <v>131</v>
      </c>
      <c r="F2517" s="79">
        <v>22970000</v>
      </c>
    </row>
    <row r="2518" spans="1:6" x14ac:dyDescent="0.25">
      <c r="A2518" s="74" t="s">
        <v>2583</v>
      </c>
      <c r="B2518" s="77" t="s">
        <v>2165</v>
      </c>
      <c r="C2518" s="78" t="s">
        <v>2555</v>
      </c>
      <c r="D2518" s="78" t="s">
        <v>21</v>
      </c>
      <c r="E2518" s="77" t="s">
        <v>131</v>
      </c>
      <c r="F2518" s="79">
        <v>33270000</v>
      </c>
    </row>
    <row r="2519" spans="1:6" x14ac:dyDescent="0.25">
      <c r="A2519" s="74" t="s">
        <v>2584</v>
      </c>
      <c r="B2519" s="77" t="s">
        <v>2165</v>
      </c>
      <c r="C2519" s="78" t="s">
        <v>2555</v>
      </c>
      <c r="D2519" s="78" t="s">
        <v>21</v>
      </c>
      <c r="E2519" s="77" t="s">
        <v>131</v>
      </c>
      <c r="F2519" s="79">
        <v>12320000</v>
      </c>
    </row>
    <row r="2520" spans="1:6" x14ac:dyDescent="0.25">
      <c r="A2520" s="74" t="s">
        <v>2586</v>
      </c>
      <c r="B2520" s="77" t="s">
        <v>2165</v>
      </c>
      <c r="C2520" s="78" t="s">
        <v>2587</v>
      </c>
      <c r="D2520" s="78" t="s">
        <v>21</v>
      </c>
      <c r="E2520" s="77" t="s">
        <v>96</v>
      </c>
      <c r="F2520" s="79">
        <v>29270000</v>
      </c>
    </row>
    <row r="2521" spans="1:6" x14ac:dyDescent="0.25">
      <c r="A2521" s="74" t="s">
        <v>2599</v>
      </c>
      <c r="B2521" s="77" t="s">
        <v>2165</v>
      </c>
      <c r="C2521" s="78" t="s">
        <v>2587</v>
      </c>
      <c r="D2521" s="78" t="s">
        <v>21</v>
      </c>
      <c r="E2521" s="77" t="s">
        <v>96</v>
      </c>
      <c r="F2521" s="79">
        <v>13840000</v>
      </c>
    </row>
    <row r="2522" spans="1:6" x14ac:dyDescent="0.25">
      <c r="A2522" s="74" t="s">
        <v>2588</v>
      </c>
      <c r="B2522" s="77" t="s">
        <v>2165</v>
      </c>
      <c r="C2522" s="78" t="s">
        <v>2587</v>
      </c>
      <c r="D2522" s="78" t="s">
        <v>21</v>
      </c>
      <c r="E2522" s="77" t="s">
        <v>96</v>
      </c>
      <c r="F2522" s="79">
        <v>10170000</v>
      </c>
    </row>
    <row r="2523" spans="1:6" x14ac:dyDescent="0.25">
      <c r="A2523" s="74" t="s">
        <v>2589</v>
      </c>
      <c r="B2523" s="77" t="s">
        <v>2165</v>
      </c>
      <c r="C2523" s="78" t="s">
        <v>2587</v>
      </c>
      <c r="D2523" s="78" t="s">
        <v>21</v>
      </c>
      <c r="E2523" s="77" t="s">
        <v>96</v>
      </c>
      <c r="F2523" s="79">
        <v>11470000</v>
      </c>
    </row>
    <row r="2524" spans="1:6" x14ac:dyDescent="0.25">
      <c r="A2524" s="74" t="s">
        <v>2590</v>
      </c>
      <c r="B2524" s="77" t="s">
        <v>2165</v>
      </c>
      <c r="C2524" s="78" t="s">
        <v>2587</v>
      </c>
      <c r="D2524" s="78" t="s">
        <v>21</v>
      </c>
      <c r="E2524" s="77" t="s">
        <v>96</v>
      </c>
      <c r="F2524" s="79">
        <v>25540000</v>
      </c>
    </row>
    <row r="2525" spans="1:6" x14ac:dyDescent="0.25">
      <c r="A2525" s="74" t="s">
        <v>2591</v>
      </c>
      <c r="B2525" s="77" t="s">
        <v>2165</v>
      </c>
      <c r="C2525" s="78" t="s">
        <v>2587</v>
      </c>
      <c r="D2525" s="78" t="s">
        <v>21</v>
      </c>
      <c r="E2525" s="77" t="s">
        <v>96</v>
      </c>
      <c r="F2525" s="79">
        <v>15460000</v>
      </c>
    </row>
    <row r="2526" spans="1:6" x14ac:dyDescent="0.25">
      <c r="A2526" s="74" t="s">
        <v>2592</v>
      </c>
      <c r="B2526" s="77" t="s">
        <v>2165</v>
      </c>
      <c r="C2526" s="78" t="s">
        <v>2587</v>
      </c>
      <c r="D2526" s="78" t="s">
        <v>21</v>
      </c>
      <c r="E2526" s="77" t="s">
        <v>96</v>
      </c>
      <c r="F2526" s="79">
        <v>9120000</v>
      </c>
    </row>
    <row r="2527" spans="1:6" x14ac:dyDescent="0.25">
      <c r="A2527" s="74" t="s">
        <v>2593</v>
      </c>
      <c r="B2527" s="77" t="s">
        <v>2165</v>
      </c>
      <c r="C2527" s="78" t="s">
        <v>2587</v>
      </c>
      <c r="D2527" s="78" t="s">
        <v>21</v>
      </c>
      <c r="E2527" s="77" t="s">
        <v>213</v>
      </c>
      <c r="F2527" s="79">
        <v>18050000</v>
      </c>
    </row>
    <row r="2528" spans="1:6" x14ac:dyDescent="0.25">
      <c r="A2528" s="74" t="s">
        <v>2597</v>
      </c>
      <c r="B2528" s="77" t="s">
        <v>2165</v>
      </c>
      <c r="C2528" s="78" t="s">
        <v>2587</v>
      </c>
      <c r="D2528" s="78" t="s">
        <v>21</v>
      </c>
      <c r="E2528" s="77" t="s">
        <v>109</v>
      </c>
      <c r="F2528" s="79">
        <v>24820000</v>
      </c>
    </row>
    <row r="2529" spans="1:6" x14ac:dyDescent="0.25">
      <c r="A2529" s="74" t="s">
        <v>2598</v>
      </c>
      <c r="B2529" s="77" t="s">
        <v>2165</v>
      </c>
      <c r="C2529" s="78" t="s">
        <v>2587</v>
      </c>
      <c r="D2529" s="78" t="s">
        <v>25</v>
      </c>
      <c r="E2529" s="77" t="s">
        <v>109</v>
      </c>
      <c r="F2529" s="79">
        <v>16240000</v>
      </c>
    </row>
    <row r="2530" spans="1:6" x14ac:dyDescent="0.25">
      <c r="A2530" s="74" t="s">
        <v>2606</v>
      </c>
      <c r="B2530" s="77" t="s">
        <v>2165</v>
      </c>
      <c r="C2530" s="78" t="s">
        <v>2587</v>
      </c>
      <c r="D2530" s="78" t="s">
        <v>21</v>
      </c>
      <c r="E2530" s="77" t="s">
        <v>153</v>
      </c>
      <c r="F2530" s="79">
        <v>18260000</v>
      </c>
    </row>
    <row r="2531" spans="1:6" x14ac:dyDescent="0.25">
      <c r="A2531" s="74" t="s">
        <v>2594</v>
      </c>
      <c r="B2531" s="77" t="s">
        <v>2165</v>
      </c>
      <c r="C2531" s="78" t="s">
        <v>2587</v>
      </c>
      <c r="D2531" s="78" t="s">
        <v>21</v>
      </c>
      <c r="E2531" s="77" t="s">
        <v>153</v>
      </c>
      <c r="F2531" s="79">
        <v>24110000</v>
      </c>
    </row>
    <row r="2532" spans="1:6" x14ac:dyDescent="0.25">
      <c r="A2532" s="74" t="s">
        <v>2612</v>
      </c>
      <c r="B2532" s="77" t="s">
        <v>2165</v>
      </c>
      <c r="C2532" s="78" t="s">
        <v>2587</v>
      </c>
      <c r="D2532" s="78" t="s">
        <v>21</v>
      </c>
      <c r="E2532" s="77" t="s">
        <v>153</v>
      </c>
      <c r="F2532" s="79">
        <v>25230000</v>
      </c>
    </row>
    <row r="2533" spans="1:6" x14ac:dyDescent="0.25">
      <c r="A2533" s="74" t="s">
        <v>3608</v>
      </c>
      <c r="B2533" s="77" t="s">
        <v>2165</v>
      </c>
      <c r="C2533" s="78" t="s">
        <v>2587</v>
      </c>
      <c r="D2533" s="78" t="s">
        <v>21</v>
      </c>
      <c r="E2533" s="77" t="s">
        <v>153</v>
      </c>
      <c r="F2533" s="79">
        <v>17140000</v>
      </c>
    </row>
    <row r="2534" spans="1:6" x14ac:dyDescent="0.25">
      <c r="A2534" s="74" t="s">
        <v>2602</v>
      </c>
      <c r="B2534" s="77" t="s">
        <v>2165</v>
      </c>
      <c r="C2534" s="78" t="s">
        <v>2587</v>
      </c>
      <c r="D2534" s="78" t="s">
        <v>28</v>
      </c>
      <c r="E2534" s="77" t="s">
        <v>153</v>
      </c>
      <c r="F2534" s="79">
        <v>16850000</v>
      </c>
    </row>
    <row r="2535" spans="1:6" x14ac:dyDescent="0.25">
      <c r="A2535" s="74" t="s">
        <v>2603</v>
      </c>
      <c r="B2535" s="77" t="s">
        <v>2165</v>
      </c>
      <c r="C2535" s="78" t="s">
        <v>2587</v>
      </c>
      <c r="D2535" s="78" t="s">
        <v>21</v>
      </c>
      <c r="E2535" s="77" t="s">
        <v>116</v>
      </c>
      <c r="F2535" s="79">
        <v>14350000</v>
      </c>
    </row>
    <row r="2536" spans="1:6" x14ac:dyDescent="0.25">
      <c r="A2536" s="74" t="s">
        <v>3609</v>
      </c>
      <c r="B2536" s="77" t="s">
        <v>2165</v>
      </c>
      <c r="C2536" s="78" t="s">
        <v>2587</v>
      </c>
      <c r="D2536" s="78" t="s">
        <v>21</v>
      </c>
      <c r="E2536" s="77" t="s">
        <v>116</v>
      </c>
      <c r="F2536" s="79">
        <v>8110000</v>
      </c>
    </row>
    <row r="2537" spans="1:6" x14ac:dyDescent="0.25">
      <c r="A2537" s="74" t="s">
        <v>2605</v>
      </c>
      <c r="B2537" s="77" t="s">
        <v>2165</v>
      </c>
      <c r="C2537" s="78" t="s">
        <v>2587</v>
      </c>
      <c r="D2537" s="78" t="s">
        <v>21</v>
      </c>
      <c r="E2537" s="77" t="s">
        <v>122</v>
      </c>
      <c r="F2537" s="79">
        <v>33820000</v>
      </c>
    </row>
    <row r="2538" spans="1:6" x14ac:dyDescent="0.25">
      <c r="A2538" s="74" t="s">
        <v>2607</v>
      </c>
      <c r="B2538" s="77" t="s">
        <v>2165</v>
      </c>
      <c r="C2538" s="78" t="s">
        <v>2587</v>
      </c>
      <c r="D2538" s="78" t="s">
        <v>21</v>
      </c>
      <c r="E2538" s="77" t="s">
        <v>122</v>
      </c>
      <c r="F2538" s="79">
        <v>17950000</v>
      </c>
    </row>
    <row r="2539" spans="1:6" x14ac:dyDescent="0.25">
      <c r="A2539" s="74" t="s">
        <v>2596</v>
      </c>
      <c r="B2539" s="77" t="s">
        <v>2165</v>
      </c>
      <c r="C2539" s="78" t="s">
        <v>2587</v>
      </c>
      <c r="D2539" s="78" t="s">
        <v>21</v>
      </c>
      <c r="E2539" s="77" t="s">
        <v>122</v>
      </c>
      <c r="F2539" s="79">
        <v>26280000</v>
      </c>
    </row>
    <row r="2540" spans="1:6" x14ac:dyDescent="0.25">
      <c r="A2540" s="74" t="s">
        <v>2609</v>
      </c>
      <c r="B2540" s="77" t="s">
        <v>2165</v>
      </c>
      <c r="C2540" s="78" t="s">
        <v>2587</v>
      </c>
      <c r="D2540" s="78" t="s">
        <v>21</v>
      </c>
      <c r="E2540" s="77" t="s">
        <v>122</v>
      </c>
      <c r="F2540" s="79">
        <v>13820000</v>
      </c>
    </row>
    <row r="2541" spans="1:6" x14ac:dyDescent="0.25">
      <c r="A2541" s="74" t="s">
        <v>2610</v>
      </c>
      <c r="B2541" s="77" t="s">
        <v>2165</v>
      </c>
      <c r="C2541" s="78" t="s">
        <v>2587</v>
      </c>
      <c r="D2541" s="78" t="s">
        <v>21</v>
      </c>
      <c r="E2541" s="77" t="s">
        <v>122</v>
      </c>
      <c r="F2541" s="79">
        <v>20050000</v>
      </c>
    </row>
    <row r="2542" spans="1:6" x14ac:dyDescent="0.25">
      <c r="A2542" s="74" t="s">
        <v>3610</v>
      </c>
      <c r="B2542" s="77" t="s">
        <v>2165</v>
      </c>
      <c r="C2542" s="78" t="s">
        <v>2587</v>
      </c>
      <c r="D2542" s="78" t="s">
        <v>21</v>
      </c>
      <c r="E2542" s="77" t="s">
        <v>122</v>
      </c>
      <c r="F2542" s="79">
        <v>15390000</v>
      </c>
    </row>
    <row r="2543" spans="1:6" x14ac:dyDescent="0.25">
      <c r="A2543" s="74" t="s">
        <v>3611</v>
      </c>
      <c r="B2543" s="77" t="s">
        <v>2165</v>
      </c>
      <c r="C2543" s="78" t="s">
        <v>2587</v>
      </c>
      <c r="D2543" s="78" t="s">
        <v>21</v>
      </c>
      <c r="E2543" s="77" t="s">
        <v>122</v>
      </c>
      <c r="F2543" s="79">
        <v>10970000</v>
      </c>
    </row>
    <row r="2544" spans="1:6" x14ac:dyDescent="0.25">
      <c r="A2544" s="74" t="s">
        <v>2160</v>
      </c>
      <c r="B2544" s="77" t="s">
        <v>2165</v>
      </c>
      <c r="C2544" s="78" t="s">
        <v>2587</v>
      </c>
      <c r="D2544" s="78" t="s">
        <v>21</v>
      </c>
      <c r="E2544" s="77" t="s">
        <v>131</v>
      </c>
      <c r="F2544" s="79">
        <v>32360000</v>
      </c>
    </row>
    <row r="2545" spans="1:6" x14ac:dyDescent="0.25">
      <c r="A2545" s="74" t="s">
        <v>2601</v>
      </c>
      <c r="B2545" s="77" t="s">
        <v>2165</v>
      </c>
      <c r="C2545" s="78" t="s">
        <v>2587</v>
      </c>
      <c r="D2545" s="78" t="s">
        <v>21</v>
      </c>
      <c r="E2545" s="77" t="s">
        <v>131</v>
      </c>
      <c r="F2545" s="79">
        <v>24060000</v>
      </c>
    </row>
    <row r="2546" spans="1:6" x14ac:dyDescent="0.25">
      <c r="A2546" s="74" t="s">
        <v>3612</v>
      </c>
      <c r="B2546" s="77" t="s">
        <v>2165</v>
      </c>
      <c r="C2546" s="78" t="s">
        <v>2587</v>
      </c>
      <c r="D2546" s="78" t="s">
        <v>21</v>
      </c>
      <c r="E2546" s="77" t="s">
        <v>131</v>
      </c>
      <c r="F2546" s="79">
        <v>22500000</v>
      </c>
    </row>
    <row r="2547" spans="1:6" x14ac:dyDescent="0.25">
      <c r="A2547" s="74" t="s">
        <v>2613</v>
      </c>
      <c r="B2547" s="77" t="s">
        <v>2165</v>
      </c>
      <c r="C2547" s="78" t="s">
        <v>2614</v>
      </c>
      <c r="D2547" s="78" t="s">
        <v>13</v>
      </c>
      <c r="E2547" s="77" t="s">
        <v>96</v>
      </c>
      <c r="F2547" s="79">
        <v>9080000</v>
      </c>
    </row>
    <row r="2548" spans="1:6" x14ac:dyDescent="0.25">
      <c r="A2548" s="74" t="s">
        <v>2615</v>
      </c>
      <c r="B2548" s="77" t="s">
        <v>2165</v>
      </c>
      <c r="C2548" s="78" t="s">
        <v>2614</v>
      </c>
      <c r="D2548" s="78" t="s">
        <v>13</v>
      </c>
      <c r="E2548" s="77" t="s">
        <v>96</v>
      </c>
      <c r="F2548" s="79">
        <v>12820000</v>
      </c>
    </row>
    <row r="2549" spans="1:6" x14ac:dyDescent="0.25">
      <c r="A2549" s="74" t="s">
        <v>2616</v>
      </c>
      <c r="B2549" s="77" t="s">
        <v>2165</v>
      </c>
      <c r="C2549" s="78" t="s">
        <v>2614</v>
      </c>
      <c r="D2549" s="78" t="s">
        <v>18</v>
      </c>
      <c r="E2549" s="77" t="s">
        <v>96</v>
      </c>
      <c r="F2549" s="79">
        <v>23580000</v>
      </c>
    </row>
    <row r="2550" spans="1:6" x14ac:dyDescent="0.25">
      <c r="A2550" s="74" t="s">
        <v>3613</v>
      </c>
      <c r="B2550" s="77" t="s">
        <v>2165</v>
      </c>
      <c r="C2550" s="78" t="s">
        <v>2614</v>
      </c>
      <c r="D2550" s="78" t="s">
        <v>18</v>
      </c>
      <c r="E2550" s="77" t="s">
        <v>96</v>
      </c>
      <c r="F2550" s="79">
        <v>4130000</v>
      </c>
    </row>
    <row r="2551" spans="1:6" x14ac:dyDescent="0.25">
      <c r="A2551" s="74" t="s">
        <v>2618</v>
      </c>
      <c r="B2551" s="77" t="s">
        <v>2165</v>
      </c>
      <c r="C2551" s="78" t="s">
        <v>2614</v>
      </c>
      <c r="D2551" s="78" t="s">
        <v>133</v>
      </c>
      <c r="E2551" s="77" t="s">
        <v>96</v>
      </c>
      <c r="F2551" s="79">
        <v>16800000</v>
      </c>
    </row>
    <row r="2552" spans="1:6" x14ac:dyDescent="0.25">
      <c r="A2552" s="74" t="s">
        <v>3614</v>
      </c>
      <c r="B2552" s="77" t="s">
        <v>2165</v>
      </c>
      <c r="C2552" s="78" t="s">
        <v>2614</v>
      </c>
      <c r="D2552" s="78" t="s">
        <v>21</v>
      </c>
      <c r="E2552" s="77" t="s">
        <v>96</v>
      </c>
      <c r="F2552" s="79">
        <v>12650000</v>
      </c>
    </row>
    <row r="2553" spans="1:6" x14ac:dyDescent="0.25">
      <c r="A2553" s="74" t="s">
        <v>2620</v>
      </c>
      <c r="B2553" s="77" t="s">
        <v>2165</v>
      </c>
      <c r="C2553" s="78" t="s">
        <v>2614</v>
      </c>
      <c r="D2553" s="78" t="s">
        <v>21</v>
      </c>
      <c r="E2553" s="77" t="s">
        <v>96</v>
      </c>
      <c r="F2553" s="79">
        <v>17940000</v>
      </c>
    </row>
    <row r="2554" spans="1:6" x14ac:dyDescent="0.25">
      <c r="A2554" s="74" t="s">
        <v>2622</v>
      </c>
      <c r="B2554" s="77" t="s">
        <v>2165</v>
      </c>
      <c r="C2554" s="78" t="s">
        <v>2614</v>
      </c>
      <c r="D2554" s="78" t="s">
        <v>21</v>
      </c>
      <c r="E2554" s="77" t="s">
        <v>96</v>
      </c>
      <c r="F2554" s="79">
        <v>18620000</v>
      </c>
    </row>
    <row r="2555" spans="1:6" x14ac:dyDescent="0.25">
      <c r="A2555" s="74" t="s">
        <v>2532</v>
      </c>
      <c r="B2555" s="77" t="s">
        <v>2165</v>
      </c>
      <c r="C2555" s="78" t="s">
        <v>2614</v>
      </c>
      <c r="D2555" s="78" t="s">
        <v>21</v>
      </c>
      <c r="E2555" s="77" t="s">
        <v>96</v>
      </c>
      <c r="F2555" s="79">
        <v>24270000</v>
      </c>
    </row>
    <row r="2556" spans="1:6" x14ac:dyDescent="0.25">
      <c r="A2556" s="74" t="s">
        <v>2623</v>
      </c>
      <c r="B2556" s="77" t="s">
        <v>2165</v>
      </c>
      <c r="C2556" s="78" t="s">
        <v>2614</v>
      </c>
      <c r="D2556" s="78" t="s">
        <v>26</v>
      </c>
      <c r="E2556" s="77" t="s">
        <v>96</v>
      </c>
      <c r="F2556" s="79">
        <v>23640000</v>
      </c>
    </row>
    <row r="2557" spans="1:6" x14ac:dyDescent="0.25">
      <c r="A2557" s="74" t="s">
        <v>2625</v>
      </c>
      <c r="B2557" s="77" t="s">
        <v>2165</v>
      </c>
      <c r="C2557" s="78" t="s">
        <v>2614</v>
      </c>
      <c r="D2557" s="78" t="s">
        <v>13</v>
      </c>
      <c r="E2557" s="77" t="s">
        <v>109</v>
      </c>
      <c r="F2557" s="79">
        <v>23090000</v>
      </c>
    </row>
    <row r="2558" spans="1:6" x14ac:dyDescent="0.25">
      <c r="A2558" s="74" t="s">
        <v>2626</v>
      </c>
      <c r="B2558" s="77" t="s">
        <v>2165</v>
      </c>
      <c r="C2558" s="78" t="s">
        <v>2614</v>
      </c>
      <c r="D2558" s="78" t="s">
        <v>324</v>
      </c>
      <c r="E2558" s="77" t="s">
        <v>109</v>
      </c>
      <c r="F2558" s="79">
        <v>22170000</v>
      </c>
    </row>
    <row r="2559" spans="1:6" x14ac:dyDescent="0.25">
      <c r="A2559" s="74" t="s">
        <v>2099</v>
      </c>
      <c r="B2559" s="77" t="s">
        <v>2165</v>
      </c>
      <c r="C2559" s="78" t="s">
        <v>2614</v>
      </c>
      <c r="D2559" s="78" t="s">
        <v>26</v>
      </c>
      <c r="E2559" s="77" t="s">
        <v>109</v>
      </c>
      <c r="F2559" s="79">
        <v>28510000</v>
      </c>
    </row>
    <row r="2560" spans="1:6" x14ac:dyDescent="0.25">
      <c r="A2560" s="74" t="s">
        <v>2638</v>
      </c>
      <c r="B2560" s="77" t="s">
        <v>2165</v>
      </c>
      <c r="C2560" s="78" t="s">
        <v>2614</v>
      </c>
      <c r="D2560" s="78" t="s">
        <v>483</v>
      </c>
      <c r="E2560" s="77" t="s">
        <v>153</v>
      </c>
      <c r="F2560" s="79">
        <v>21230000</v>
      </c>
    </row>
    <row r="2561" spans="1:6" x14ac:dyDescent="0.25">
      <c r="A2561" s="74" t="s">
        <v>2641</v>
      </c>
      <c r="B2561" s="77" t="s">
        <v>2165</v>
      </c>
      <c r="C2561" s="78" t="s">
        <v>2614</v>
      </c>
      <c r="D2561" s="78" t="s">
        <v>21</v>
      </c>
      <c r="E2561" s="77" t="s">
        <v>153</v>
      </c>
      <c r="F2561" s="79">
        <v>35720000</v>
      </c>
    </row>
    <row r="2562" spans="1:6" x14ac:dyDescent="0.25">
      <c r="A2562" s="74" t="s">
        <v>2629</v>
      </c>
      <c r="B2562" s="77" t="s">
        <v>2165</v>
      </c>
      <c r="C2562" s="78" t="s">
        <v>2614</v>
      </c>
      <c r="D2562" s="78" t="s">
        <v>10</v>
      </c>
      <c r="E2562" s="77" t="s">
        <v>116</v>
      </c>
      <c r="F2562" s="79">
        <v>14670000</v>
      </c>
    </row>
    <row r="2563" spans="1:6" x14ac:dyDescent="0.25">
      <c r="A2563" s="74" t="s">
        <v>2630</v>
      </c>
      <c r="B2563" s="77" t="s">
        <v>2165</v>
      </c>
      <c r="C2563" s="78" t="s">
        <v>2614</v>
      </c>
      <c r="D2563" s="78" t="s">
        <v>21</v>
      </c>
      <c r="E2563" s="77" t="s">
        <v>116</v>
      </c>
      <c r="F2563" s="79">
        <v>18270000</v>
      </c>
    </row>
    <row r="2564" spans="1:6" x14ac:dyDescent="0.25">
      <c r="A2564" s="74" t="s">
        <v>3615</v>
      </c>
      <c r="B2564" s="77" t="s">
        <v>2165</v>
      </c>
      <c r="C2564" s="78" t="s">
        <v>2614</v>
      </c>
      <c r="D2564" s="78" t="s">
        <v>13</v>
      </c>
      <c r="E2564" s="77" t="s">
        <v>122</v>
      </c>
      <c r="F2564" s="79">
        <v>18720000</v>
      </c>
    </row>
    <row r="2565" spans="1:6" x14ac:dyDescent="0.25">
      <c r="A2565" s="74" t="s">
        <v>2636</v>
      </c>
      <c r="B2565" s="77" t="s">
        <v>2165</v>
      </c>
      <c r="C2565" s="78" t="s">
        <v>2614</v>
      </c>
      <c r="D2565" s="78" t="s">
        <v>14</v>
      </c>
      <c r="E2565" s="77" t="s">
        <v>122</v>
      </c>
      <c r="F2565" s="79">
        <v>34660000</v>
      </c>
    </row>
    <row r="2566" spans="1:6" x14ac:dyDescent="0.25">
      <c r="A2566" s="74" t="s">
        <v>2632</v>
      </c>
      <c r="B2566" s="77" t="s">
        <v>2165</v>
      </c>
      <c r="C2566" s="78" t="s">
        <v>2614</v>
      </c>
      <c r="D2566" s="78" t="s">
        <v>2633</v>
      </c>
      <c r="E2566" s="77" t="s">
        <v>122</v>
      </c>
      <c r="F2566" s="79">
        <v>13650000</v>
      </c>
    </row>
    <row r="2567" spans="1:6" x14ac:dyDescent="0.25">
      <c r="A2567" s="74" t="s">
        <v>1774</v>
      </c>
      <c r="B2567" s="77" t="s">
        <v>2165</v>
      </c>
      <c r="C2567" s="78" t="s">
        <v>2614</v>
      </c>
      <c r="D2567" s="78" t="s">
        <v>324</v>
      </c>
      <c r="E2567" s="77" t="s">
        <v>122</v>
      </c>
      <c r="F2567" s="79">
        <v>14590000</v>
      </c>
    </row>
    <row r="2568" spans="1:6" x14ac:dyDescent="0.25">
      <c r="A2568" s="74" t="s">
        <v>2634</v>
      </c>
      <c r="B2568" s="77" t="s">
        <v>2165</v>
      </c>
      <c r="C2568" s="78" t="s">
        <v>2614</v>
      </c>
      <c r="D2568" s="78" t="s">
        <v>21</v>
      </c>
      <c r="E2568" s="77" t="s">
        <v>122</v>
      </c>
      <c r="F2568" s="79">
        <v>16190000</v>
      </c>
    </row>
    <row r="2569" spans="1:6" x14ac:dyDescent="0.25">
      <c r="A2569" s="74" t="s">
        <v>2640</v>
      </c>
      <c r="B2569" s="77" t="s">
        <v>2165</v>
      </c>
      <c r="C2569" s="78" t="s">
        <v>2614</v>
      </c>
      <c r="D2569" s="78" t="s">
        <v>21</v>
      </c>
      <c r="E2569" s="77" t="s">
        <v>122</v>
      </c>
      <c r="F2569" s="79">
        <v>3530000</v>
      </c>
    </row>
    <row r="2570" spans="1:6" x14ac:dyDescent="0.25">
      <c r="A2570" s="74" t="s">
        <v>3616</v>
      </c>
      <c r="B2570" s="77" t="s">
        <v>2165</v>
      </c>
      <c r="C2570" s="78" t="s">
        <v>2614</v>
      </c>
      <c r="D2570" s="78" t="s">
        <v>21</v>
      </c>
      <c r="E2570" s="77" t="s">
        <v>122</v>
      </c>
      <c r="F2570" s="79">
        <v>17680000</v>
      </c>
    </row>
    <row r="2571" spans="1:6" x14ac:dyDescent="0.25">
      <c r="A2571" s="74" t="s">
        <v>3617</v>
      </c>
      <c r="B2571" s="77" t="s">
        <v>2165</v>
      </c>
      <c r="C2571" s="78" t="s">
        <v>2614</v>
      </c>
      <c r="D2571" s="78" t="s">
        <v>230</v>
      </c>
      <c r="E2571" s="77" t="s">
        <v>122</v>
      </c>
      <c r="F2571" s="79">
        <v>14720000</v>
      </c>
    </row>
    <row r="2572" spans="1:6" x14ac:dyDescent="0.25">
      <c r="A2572" s="74" t="s">
        <v>3618</v>
      </c>
      <c r="B2572" s="77" t="s">
        <v>2165</v>
      </c>
      <c r="C2572" s="78" t="s">
        <v>2614</v>
      </c>
      <c r="D2572" s="78" t="s">
        <v>252</v>
      </c>
      <c r="E2572" s="77" t="s">
        <v>122</v>
      </c>
      <c r="F2572" s="79">
        <v>20200000</v>
      </c>
    </row>
    <row r="2573" spans="1:6" x14ac:dyDescent="0.25">
      <c r="A2573" s="74" t="s">
        <v>2624</v>
      </c>
      <c r="B2573" s="77" t="s">
        <v>2165</v>
      </c>
      <c r="C2573" s="78" t="s">
        <v>2614</v>
      </c>
      <c r="D2573" s="78" t="s">
        <v>20</v>
      </c>
      <c r="E2573" s="77" t="s">
        <v>129</v>
      </c>
      <c r="F2573" s="79">
        <v>16550000</v>
      </c>
    </row>
    <row r="2574" spans="1:6" x14ac:dyDescent="0.25">
      <c r="A2574" s="74" t="s">
        <v>2273</v>
      </c>
      <c r="B2574" s="77" t="s">
        <v>2165</v>
      </c>
      <c r="C2574" s="78" t="s">
        <v>2614</v>
      </c>
      <c r="D2574" s="78" t="s">
        <v>21</v>
      </c>
      <c r="E2574" s="77" t="s">
        <v>129</v>
      </c>
      <c r="F2574" s="79">
        <v>14980000</v>
      </c>
    </row>
    <row r="2575" spans="1:6" x14ac:dyDescent="0.25">
      <c r="A2575" s="74" t="s">
        <v>2637</v>
      </c>
      <c r="B2575" s="77" t="s">
        <v>2165</v>
      </c>
      <c r="C2575" s="78" t="s">
        <v>2614</v>
      </c>
      <c r="D2575" s="78" t="s">
        <v>18</v>
      </c>
      <c r="E2575" s="77" t="s">
        <v>131</v>
      </c>
      <c r="F2575" s="79">
        <v>19350000</v>
      </c>
    </row>
    <row r="2576" spans="1:6" x14ac:dyDescent="0.25">
      <c r="A2576" s="74" t="s">
        <v>2628</v>
      </c>
      <c r="B2576" s="77" t="s">
        <v>2165</v>
      </c>
      <c r="C2576" s="78" t="s">
        <v>2614</v>
      </c>
      <c r="D2576" s="78" t="s">
        <v>21</v>
      </c>
      <c r="E2576" s="77" t="s">
        <v>131</v>
      </c>
      <c r="F2576" s="79">
        <v>26880000</v>
      </c>
    </row>
    <row r="2577" spans="1:6" x14ac:dyDescent="0.25">
      <c r="A2577" s="74" t="s">
        <v>2676</v>
      </c>
      <c r="B2577" s="77" t="s">
        <v>2165</v>
      </c>
      <c r="C2577" s="78" t="s">
        <v>2675</v>
      </c>
      <c r="D2577" s="78" t="s">
        <v>133</v>
      </c>
      <c r="E2577" s="77" t="s">
        <v>96</v>
      </c>
      <c r="F2577" s="79">
        <v>15230000</v>
      </c>
    </row>
    <row r="2578" spans="1:6" x14ac:dyDescent="0.25">
      <c r="A2578" s="74" t="s">
        <v>2677</v>
      </c>
      <c r="B2578" s="77" t="s">
        <v>2165</v>
      </c>
      <c r="C2578" s="78" t="s">
        <v>2675</v>
      </c>
      <c r="D2578" s="78" t="s">
        <v>133</v>
      </c>
      <c r="E2578" s="77" t="s">
        <v>96</v>
      </c>
      <c r="F2578" s="79">
        <v>29020000</v>
      </c>
    </row>
    <row r="2579" spans="1:6" x14ac:dyDescent="0.25">
      <c r="A2579" s="74" t="s">
        <v>2682</v>
      </c>
      <c r="B2579" s="77" t="s">
        <v>2165</v>
      </c>
      <c r="C2579" s="78" t="s">
        <v>2675</v>
      </c>
      <c r="D2579" s="78" t="s">
        <v>21</v>
      </c>
      <c r="E2579" s="77" t="s">
        <v>96</v>
      </c>
      <c r="F2579" s="79">
        <v>17920000</v>
      </c>
    </row>
    <row r="2580" spans="1:6" x14ac:dyDescent="0.25">
      <c r="A2580" s="74" t="s">
        <v>2678</v>
      </c>
      <c r="B2580" s="77" t="s">
        <v>2165</v>
      </c>
      <c r="C2580" s="78" t="s">
        <v>2675</v>
      </c>
      <c r="D2580" s="78" t="s">
        <v>21</v>
      </c>
      <c r="E2580" s="77" t="s">
        <v>96</v>
      </c>
      <c r="F2580" s="79">
        <v>17770000</v>
      </c>
    </row>
    <row r="2581" spans="1:6" x14ac:dyDescent="0.25">
      <c r="A2581" s="74" t="s">
        <v>3619</v>
      </c>
      <c r="B2581" s="77" t="s">
        <v>2165</v>
      </c>
      <c r="C2581" s="78" t="s">
        <v>2675</v>
      </c>
      <c r="D2581" s="78" t="s">
        <v>21</v>
      </c>
      <c r="E2581" s="77" t="s">
        <v>96</v>
      </c>
      <c r="F2581" s="79">
        <v>11430000</v>
      </c>
    </row>
    <row r="2582" spans="1:6" x14ac:dyDescent="0.25">
      <c r="A2582" s="74" t="s">
        <v>1466</v>
      </c>
      <c r="B2582" s="77" t="s">
        <v>2165</v>
      </c>
      <c r="C2582" s="78" t="s">
        <v>2675</v>
      </c>
      <c r="D2582" s="78" t="s">
        <v>21</v>
      </c>
      <c r="E2582" s="77" t="s">
        <v>96</v>
      </c>
      <c r="F2582" s="79">
        <v>22190000</v>
      </c>
    </row>
    <row r="2583" spans="1:6" x14ac:dyDescent="0.25">
      <c r="A2583" s="74" t="s">
        <v>140</v>
      </c>
      <c r="B2583" s="77" t="s">
        <v>2165</v>
      </c>
      <c r="C2583" s="78" t="s">
        <v>2675</v>
      </c>
      <c r="D2583" s="78" t="s">
        <v>21</v>
      </c>
      <c r="E2583" s="77" t="s">
        <v>96</v>
      </c>
      <c r="F2583" s="79">
        <v>11840000</v>
      </c>
    </row>
    <row r="2584" spans="1:6" x14ac:dyDescent="0.25">
      <c r="A2584" s="74" t="s">
        <v>2681</v>
      </c>
      <c r="B2584" s="77" t="s">
        <v>2165</v>
      </c>
      <c r="C2584" s="78" t="s">
        <v>2675</v>
      </c>
      <c r="D2584" s="78" t="s">
        <v>489</v>
      </c>
      <c r="E2584" s="77" t="s">
        <v>96</v>
      </c>
      <c r="F2584" s="79">
        <v>23940000</v>
      </c>
    </row>
    <row r="2585" spans="1:6" x14ac:dyDescent="0.25">
      <c r="A2585" s="74" t="s">
        <v>2067</v>
      </c>
      <c r="B2585" s="77" t="s">
        <v>2165</v>
      </c>
      <c r="C2585" s="78" t="s">
        <v>2675</v>
      </c>
      <c r="D2585" s="78" t="s">
        <v>95</v>
      </c>
      <c r="E2585" s="77" t="s">
        <v>109</v>
      </c>
      <c r="F2585" s="79">
        <v>25040000</v>
      </c>
    </row>
    <row r="2586" spans="1:6" x14ac:dyDescent="0.25">
      <c r="A2586" s="74" t="s">
        <v>2697</v>
      </c>
      <c r="B2586" s="77" t="s">
        <v>2165</v>
      </c>
      <c r="C2586" s="78" t="s">
        <v>2675</v>
      </c>
      <c r="D2586" s="78" t="s">
        <v>111</v>
      </c>
      <c r="E2586" s="77" t="s">
        <v>109</v>
      </c>
      <c r="F2586" s="79">
        <v>14190000</v>
      </c>
    </row>
    <row r="2587" spans="1:6" x14ac:dyDescent="0.25">
      <c r="A2587" s="74" t="s">
        <v>2683</v>
      </c>
      <c r="B2587" s="77" t="s">
        <v>2165</v>
      </c>
      <c r="C2587" s="78" t="s">
        <v>2675</v>
      </c>
      <c r="D2587" s="78" t="s">
        <v>21</v>
      </c>
      <c r="E2587" s="77" t="s">
        <v>109</v>
      </c>
      <c r="F2587" s="79">
        <v>13510000</v>
      </c>
    </row>
    <row r="2588" spans="1:6" x14ac:dyDescent="0.25">
      <c r="A2588" s="74" t="s">
        <v>2698</v>
      </c>
      <c r="B2588" s="77" t="s">
        <v>2165</v>
      </c>
      <c r="C2588" s="78" t="s">
        <v>2675</v>
      </c>
      <c r="D2588" s="78" t="s">
        <v>21</v>
      </c>
      <c r="E2588" s="77" t="s">
        <v>153</v>
      </c>
      <c r="F2588" s="79">
        <v>16880000</v>
      </c>
    </row>
    <row r="2589" spans="1:6" x14ac:dyDescent="0.25">
      <c r="A2589" s="74" t="s">
        <v>2699</v>
      </c>
      <c r="B2589" s="77" t="s">
        <v>2165</v>
      </c>
      <c r="C2589" s="78" t="s">
        <v>2675</v>
      </c>
      <c r="D2589" s="78" t="s">
        <v>21</v>
      </c>
      <c r="E2589" s="77" t="s">
        <v>153</v>
      </c>
      <c r="F2589" s="79">
        <v>23460000</v>
      </c>
    </row>
    <row r="2590" spans="1:6" x14ac:dyDescent="0.25">
      <c r="A2590" s="74" t="s">
        <v>3620</v>
      </c>
      <c r="B2590" s="77" t="s">
        <v>2165</v>
      </c>
      <c r="C2590" s="78" t="s">
        <v>2675</v>
      </c>
      <c r="D2590" s="78" t="s">
        <v>21</v>
      </c>
      <c r="E2590" s="77" t="s">
        <v>153</v>
      </c>
      <c r="F2590" s="79">
        <v>19440000</v>
      </c>
    </row>
    <row r="2591" spans="1:6" x14ac:dyDescent="0.25">
      <c r="A2591" s="74" t="s">
        <v>2786</v>
      </c>
      <c r="B2591" s="77" t="s">
        <v>2165</v>
      </c>
      <c r="C2591" s="78" t="s">
        <v>2675</v>
      </c>
      <c r="D2591" s="78" t="s">
        <v>21</v>
      </c>
      <c r="E2591" s="77" t="s">
        <v>153</v>
      </c>
      <c r="F2591" s="79">
        <v>24620000</v>
      </c>
    </row>
    <row r="2592" spans="1:6" x14ac:dyDescent="0.25">
      <c r="A2592" s="74" t="s">
        <v>2686</v>
      </c>
      <c r="B2592" s="77" t="s">
        <v>2165</v>
      </c>
      <c r="C2592" s="78" t="s">
        <v>2675</v>
      </c>
      <c r="D2592" s="78" t="s">
        <v>21</v>
      </c>
      <c r="E2592" s="77" t="s">
        <v>153</v>
      </c>
      <c r="F2592" s="79">
        <v>27350000</v>
      </c>
    </row>
    <row r="2593" spans="1:6" x14ac:dyDescent="0.25">
      <c r="A2593" s="74" t="s">
        <v>2684</v>
      </c>
      <c r="B2593" s="77" t="s">
        <v>2165</v>
      </c>
      <c r="C2593" s="78" t="s">
        <v>2675</v>
      </c>
      <c r="D2593" s="78" t="s">
        <v>21</v>
      </c>
      <c r="E2593" s="77" t="s">
        <v>153</v>
      </c>
      <c r="F2593" s="79">
        <v>24900000</v>
      </c>
    </row>
    <row r="2594" spans="1:6" x14ac:dyDescent="0.25">
      <c r="A2594" s="74" t="s">
        <v>2687</v>
      </c>
      <c r="B2594" s="77" t="s">
        <v>2165</v>
      </c>
      <c r="C2594" s="78" t="s">
        <v>2675</v>
      </c>
      <c r="D2594" s="78" t="s">
        <v>21</v>
      </c>
      <c r="E2594" s="77" t="s">
        <v>116</v>
      </c>
      <c r="F2594" s="79">
        <v>8500000</v>
      </c>
    </row>
    <row r="2595" spans="1:6" x14ac:dyDescent="0.25">
      <c r="A2595" s="74" t="s">
        <v>2846</v>
      </c>
      <c r="B2595" s="77" t="s">
        <v>2165</v>
      </c>
      <c r="C2595" s="78" t="s">
        <v>2675</v>
      </c>
      <c r="D2595" s="78" t="s">
        <v>25</v>
      </c>
      <c r="E2595" s="77" t="s">
        <v>116</v>
      </c>
      <c r="F2595" s="79">
        <v>11390000</v>
      </c>
    </row>
    <row r="2596" spans="1:6" x14ac:dyDescent="0.25">
      <c r="A2596" s="74" t="s">
        <v>3621</v>
      </c>
      <c r="B2596" s="77" t="s">
        <v>2165</v>
      </c>
      <c r="C2596" s="78" t="s">
        <v>2675</v>
      </c>
      <c r="D2596" s="78" t="s">
        <v>108</v>
      </c>
      <c r="E2596" s="77" t="s">
        <v>122</v>
      </c>
      <c r="F2596" s="79">
        <v>26600000</v>
      </c>
    </row>
    <row r="2597" spans="1:6" x14ac:dyDescent="0.25">
      <c r="A2597" s="74" t="s">
        <v>2690</v>
      </c>
      <c r="B2597" s="77" t="s">
        <v>2165</v>
      </c>
      <c r="C2597" s="78" t="s">
        <v>2675</v>
      </c>
      <c r="D2597" s="78" t="s">
        <v>18</v>
      </c>
      <c r="E2597" s="77" t="s">
        <v>122</v>
      </c>
      <c r="F2597" s="79">
        <v>21080000</v>
      </c>
    </row>
    <row r="2598" spans="1:6" x14ac:dyDescent="0.25">
      <c r="A2598" s="74" t="s">
        <v>2691</v>
      </c>
      <c r="B2598" s="77" t="s">
        <v>2165</v>
      </c>
      <c r="C2598" s="78" t="s">
        <v>2675</v>
      </c>
      <c r="D2598" s="78" t="s">
        <v>99</v>
      </c>
      <c r="E2598" s="77" t="s">
        <v>122</v>
      </c>
      <c r="F2598" s="79">
        <v>23850000</v>
      </c>
    </row>
    <row r="2599" spans="1:6" x14ac:dyDescent="0.25">
      <c r="A2599" s="74" t="s">
        <v>2692</v>
      </c>
      <c r="B2599" s="77" t="s">
        <v>2165</v>
      </c>
      <c r="C2599" s="78" t="s">
        <v>2675</v>
      </c>
      <c r="D2599" s="78" t="s">
        <v>111</v>
      </c>
      <c r="E2599" s="77" t="s">
        <v>122</v>
      </c>
      <c r="F2599" s="79">
        <v>11640000</v>
      </c>
    </row>
    <row r="2600" spans="1:6" x14ac:dyDescent="0.25">
      <c r="A2600" s="74" t="s">
        <v>2696</v>
      </c>
      <c r="B2600" s="77" t="s">
        <v>2165</v>
      </c>
      <c r="C2600" s="78" t="s">
        <v>2675</v>
      </c>
      <c r="D2600" s="78" t="s">
        <v>13</v>
      </c>
      <c r="E2600" s="77" t="s">
        <v>131</v>
      </c>
      <c r="F2600" s="79">
        <v>24600000</v>
      </c>
    </row>
    <row r="2601" spans="1:6" x14ac:dyDescent="0.25">
      <c r="A2601" s="74" t="s">
        <v>2700</v>
      </c>
      <c r="B2601" s="77" t="s">
        <v>2165</v>
      </c>
      <c r="C2601" s="78" t="s">
        <v>2675</v>
      </c>
      <c r="D2601" s="78" t="s">
        <v>21</v>
      </c>
      <c r="E2601" s="77" t="s">
        <v>131</v>
      </c>
      <c r="F2601" s="79">
        <v>27530000</v>
      </c>
    </row>
    <row r="2602" spans="1:6" x14ac:dyDescent="0.25">
      <c r="A2602" s="74" t="s">
        <v>2701</v>
      </c>
      <c r="B2602" s="77" t="s">
        <v>2702</v>
      </c>
      <c r="C2602" s="78" t="s">
        <v>2703</v>
      </c>
      <c r="D2602" s="78" t="s">
        <v>13</v>
      </c>
      <c r="E2602" s="77" t="s">
        <v>96</v>
      </c>
      <c r="F2602" s="79">
        <v>1510000</v>
      </c>
    </row>
    <row r="2603" spans="1:6" x14ac:dyDescent="0.25">
      <c r="A2603" s="74" t="s">
        <v>1793</v>
      </c>
      <c r="B2603" s="77" t="s">
        <v>2702</v>
      </c>
      <c r="C2603" s="78" t="s">
        <v>2703</v>
      </c>
      <c r="D2603" s="78" t="s">
        <v>20</v>
      </c>
      <c r="E2603" s="77" t="s">
        <v>96</v>
      </c>
      <c r="F2603" s="79">
        <v>1310000</v>
      </c>
    </row>
    <row r="2604" spans="1:6" x14ac:dyDescent="0.25">
      <c r="A2604" s="74" t="s">
        <v>3622</v>
      </c>
      <c r="B2604" s="77" t="s">
        <v>2702</v>
      </c>
      <c r="C2604" s="78" t="s">
        <v>2703</v>
      </c>
      <c r="D2604" s="78" t="s">
        <v>25</v>
      </c>
      <c r="E2604" s="77" t="s">
        <v>96</v>
      </c>
      <c r="F2604" s="79">
        <v>7760000</v>
      </c>
    </row>
    <row r="2605" spans="1:6" x14ac:dyDescent="0.25">
      <c r="A2605" s="74" t="s">
        <v>2705</v>
      </c>
      <c r="B2605" s="77" t="s">
        <v>2702</v>
      </c>
      <c r="C2605" s="78" t="s">
        <v>2703</v>
      </c>
      <c r="D2605" s="78" t="s">
        <v>25</v>
      </c>
      <c r="E2605" s="77" t="s">
        <v>96</v>
      </c>
      <c r="F2605" s="79">
        <v>970000</v>
      </c>
    </row>
    <row r="2606" spans="1:6" x14ac:dyDescent="0.25">
      <c r="A2606" s="74" t="s">
        <v>212</v>
      </c>
      <c r="B2606" s="77" t="s">
        <v>2702</v>
      </c>
      <c r="C2606" s="78" t="s">
        <v>2703</v>
      </c>
      <c r="D2606" s="78" t="s">
        <v>25</v>
      </c>
      <c r="E2606" s="77" t="s">
        <v>96</v>
      </c>
      <c r="F2606" s="79">
        <v>5110000</v>
      </c>
    </row>
    <row r="2607" spans="1:6" x14ac:dyDescent="0.25">
      <c r="A2607" s="74" t="s">
        <v>2706</v>
      </c>
      <c r="B2607" s="77" t="s">
        <v>2702</v>
      </c>
      <c r="C2607" s="78" t="s">
        <v>2703</v>
      </c>
      <c r="D2607" s="78" t="s">
        <v>25</v>
      </c>
      <c r="E2607" s="77" t="s">
        <v>96</v>
      </c>
      <c r="F2607" s="79">
        <v>1060000</v>
      </c>
    </row>
    <row r="2608" spans="1:6" x14ac:dyDescent="0.25">
      <c r="A2608" s="74" t="s">
        <v>2707</v>
      </c>
      <c r="B2608" s="77" t="s">
        <v>2702</v>
      </c>
      <c r="C2608" s="78" t="s">
        <v>2703</v>
      </c>
      <c r="D2608" s="78" t="s">
        <v>25</v>
      </c>
      <c r="E2608" s="77" t="s">
        <v>96</v>
      </c>
      <c r="F2608" s="79">
        <v>920000</v>
      </c>
    </row>
    <row r="2609" spans="1:6" x14ac:dyDescent="0.25">
      <c r="A2609" s="74" t="s">
        <v>2708</v>
      </c>
      <c r="B2609" s="77" t="s">
        <v>2702</v>
      </c>
      <c r="C2609" s="78" t="s">
        <v>2703</v>
      </c>
      <c r="D2609" s="78" t="s">
        <v>25</v>
      </c>
      <c r="E2609" s="77" t="s">
        <v>96</v>
      </c>
      <c r="F2609" s="79">
        <v>1140000</v>
      </c>
    </row>
    <row r="2610" spans="1:6" x14ac:dyDescent="0.25">
      <c r="A2610" s="74" t="s">
        <v>240</v>
      </c>
      <c r="B2610" s="77" t="s">
        <v>2702</v>
      </c>
      <c r="C2610" s="78" t="s">
        <v>2703</v>
      </c>
      <c r="D2610" s="78" t="s">
        <v>25</v>
      </c>
      <c r="E2610" s="77" t="s">
        <v>96</v>
      </c>
      <c r="F2610" s="79">
        <v>1960000</v>
      </c>
    </row>
    <row r="2611" spans="1:6" x14ac:dyDescent="0.25">
      <c r="A2611" s="74" t="s">
        <v>2709</v>
      </c>
      <c r="B2611" s="77" t="s">
        <v>2702</v>
      </c>
      <c r="C2611" s="78" t="s">
        <v>2703</v>
      </c>
      <c r="D2611" s="78" t="s">
        <v>25</v>
      </c>
      <c r="E2611" s="77" t="s">
        <v>96</v>
      </c>
      <c r="F2611" s="79">
        <v>730000</v>
      </c>
    </row>
    <row r="2612" spans="1:6" x14ac:dyDescent="0.25">
      <c r="A2612" s="74" t="s">
        <v>2710</v>
      </c>
      <c r="B2612" s="77" t="s">
        <v>2702</v>
      </c>
      <c r="C2612" s="78" t="s">
        <v>2703</v>
      </c>
      <c r="D2612" s="78" t="s">
        <v>26</v>
      </c>
      <c r="E2612" s="77" t="s">
        <v>96</v>
      </c>
      <c r="F2612" s="79">
        <v>1340000</v>
      </c>
    </row>
    <row r="2613" spans="1:6" x14ac:dyDescent="0.25">
      <c r="A2613" s="74" t="s">
        <v>1534</v>
      </c>
      <c r="B2613" s="77" t="s">
        <v>2702</v>
      </c>
      <c r="C2613" s="78" t="s">
        <v>2703</v>
      </c>
      <c r="D2613" s="78" t="s">
        <v>19</v>
      </c>
      <c r="E2613" s="77" t="s">
        <v>109</v>
      </c>
      <c r="F2613" s="79">
        <v>2400000</v>
      </c>
    </row>
    <row r="2614" spans="1:6" x14ac:dyDescent="0.25">
      <c r="A2614" s="74" t="s">
        <v>2715</v>
      </c>
      <c r="B2614" s="77" t="s">
        <v>2702</v>
      </c>
      <c r="C2614" s="78" t="s">
        <v>2703</v>
      </c>
      <c r="D2614" s="78" t="s">
        <v>25</v>
      </c>
      <c r="E2614" s="77" t="s">
        <v>109</v>
      </c>
      <c r="F2614" s="79">
        <v>1940000</v>
      </c>
    </row>
    <row r="2615" spans="1:6" x14ac:dyDescent="0.25">
      <c r="A2615" s="74" t="s">
        <v>2711</v>
      </c>
      <c r="B2615" s="77" t="s">
        <v>2702</v>
      </c>
      <c r="C2615" s="78" t="s">
        <v>2703</v>
      </c>
      <c r="D2615" s="78" t="s">
        <v>25</v>
      </c>
      <c r="E2615" s="77" t="s">
        <v>109</v>
      </c>
      <c r="F2615" s="79">
        <v>1170000</v>
      </c>
    </row>
    <row r="2616" spans="1:6" x14ac:dyDescent="0.25">
      <c r="A2616" s="74" t="s">
        <v>2712</v>
      </c>
      <c r="B2616" s="77" t="s">
        <v>2702</v>
      </c>
      <c r="C2616" s="78" t="s">
        <v>2703</v>
      </c>
      <c r="D2616" s="78" t="s">
        <v>25</v>
      </c>
      <c r="E2616" s="77" t="s">
        <v>109</v>
      </c>
      <c r="F2616" s="79">
        <v>2370000</v>
      </c>
    </row>
    <row r="2617" spans="1:6" x14ac:dyDescent="0.25">
      <c r="A2617" s="74" t="s">
        <v>3623</v>
      </c>
      <c r="B2617" s="77" t="s">
        <v>2702</v>
      </c>
      <c r="C2617" s="78" t="s">
        <v>2703</v>
      </c>
      <c r="D2617" s="78" t="s">
        <v>25</v>
      </c>
      <c r="E2617" s="77" t="s">
        <v>109</v>
      </c>
      <c r="F2617" s="79">
        <v>6220000</v>
      </c>
    </row>
    <row r="2618" spans="1:6" x14ac:dyDescent="0.25">
      <c r="A2618" s="74" t="s">
        <v>2713</v>
      </c>
      <c r="B2618" s="77" t="s">
        <v>2702</v>
      </c>
      <c r="C2618" s="78" t="s">
        <v>2703</v>
      </c>
      <c r="D2618" s="78" t="s">
        <v>25</v>
      </c>
      <c r="E2618" s="77" t="s">
        <v>109</v>
      </c>
      <c r="F2618" s="79">
        <v>2060000</v>
      </c>
    </row>
    <row r="2619" spans="1:6" x14ac:dyDescent="0.25">
      <c r="A2619" s="74" t="s">
        <v>2714</v>
      </c>
      <c r="B2619" s="77" t="s">
        <v>2702</v>
      </c>
      <c r="C2619" s="78" t="s">
        <v>2703</v>
      </c>
      <c r="D2619" s="78" t="s">
        <v>27</v>
      </c>
      <c r="E2619" s="77" t="s">
        <v>109</v>
      </c>
      <c r="F2619" s="79">
        <v>1680000</v>
      </c>
    </row>
    <row r="2620" spans="1:6" x14ac:dyDescent="0.25">
      <c r="A2620" s="74" t="s">
        <v>2716</v>
      </c>
      <c r="B2620" s="77" t="s">
        <v>2702</v>
      </c>
      <c r="C2620" s="78" t="s">
        <v>2703</v>
      </c>
      <c r="D2620" s="78" t="s">
        <v>25</v>
      </c>
      <c r="E2620" s="77" t="s">
        <v>153</v>
      </c>
      <c r="F2620" s="79">
        <v>470000</v>
      </c>
    </row>
    <row r="2621" spans="1:6" x14ac:dyDescent="0.25">
      <c r="A2621" s="74" t="s">
        <v>3624</v>
      </c>
      <c r="B2621" s="77" t="s">
        <v>2702</v>
      </c>
      <c r="C2621" s="78" t="s">
        <v>2703</v>
      </c>
      <c r="D2621" s="78" t="s">
        <v>196</v>
      </c>
      <c r="E2621" s="77" t="s">
        <v>153</v>
      </c>
      <c r="F2621" s="79">
        <v>5740000</v>
      </c>
    </row>
    <row r="2622" spans="1:6" x14ac:dyDescent="0.25">
      <c r="A2622" s="74" t="s">
        <v>1032</v>
      </c>
      <c r="B2622" s="77" t="s">
        <v>2702</v>
      </c>
      <c r="C2622" s="78" t="s">
        <v>2703</v>
      </c>
      <c r="D2622" s="78" t="s">
        <v>168</v>
      </c>
      <c r="E2622" s="77" t="s">
        <v>116</v>
      </c>
      <c r="F2622" s="79">
        <v>3730000</v>
      </c>
    </row>
    <row r="2623" spans="1:6" x14ac:dyDescent="0.25">
      <c r="A2623" s="74" t="s">
        <v>2717</v>
      </c>
      <c r="B2623" s="77" t="s">
        <v>2702</v>
      </c>
      <c r="C2623" s="78" t="s">
        <v>2703</v>
      </c>
      <c r="D2623" s="78" t="s">
        <v>26</v>
      </c>
      <c r="E2623" s="77" t="s">
        <v>116</v>
      </c>
      <c r="F2623" s="79">
        <v>1490000</v>
      </c>
    </row>
    <row r="2624" spans="1:6" x14ac:dyDescent="0.25">
      <c r="A2624" s="74" t="s">
        <v>2156</v>
      </c>
      <c r="B2624" s="77" t="s">
        <v>2702</v>
      </c>
      <c r="C2624" s="78" t="s">
        <v>2703</v>
      </c>
      <c r="D2624" s="78" t="s">
        <v>25</v>
      </c>
      <c r="E2624" s="77" t="s">
        <v>122</v>
      </c>
      <c r="F2624" s="79">
        <v>6670000</v>
      </c>
    </row>
    <row r="2625" spans="1:6" x14ac:dyDescent="0.25">
      <c r="A2625" s="74" t="s">
        <v>2719</v>
      </c>
      <c r="B2625" s="77" t="s">
        <v>2702</v>
      </c>
      <c r="C2625" s="78" t="s">
        <v>2703</v>
      </c>
      <c r="D2625" s="78" t="s">
        <v>25</v>
      </c>
      <c r="E2625" s="77" t="s">
        <v>122</v>
      </c>
      <c r="F2625" s="79">
        <v>1340000</v>
      </c>
    </row>
    <row r="2626" spans="1:6" x14ac:dyDescent="0.25">
      <c r="A2626" s="74" t="s">
        <v>2721</v>
      </c>
      <c r="B2626" s="77" t="s">
        <v>2702</v>
      </c>
      <c r="C2626" s="78" t="s">
        <v>2703</v>
      </c>
      <c r="D2626" s="78" t="s">
        <v>25</v>
      </c>
      <c r="E2626" s="77" t="s">
        <v>122</v>
      </c>
      <c r="F2626" s="79">
        <v>1750000</v>
      </c>
    </row>
    <row r="2627" spans="1:6" x14ac:dyDescent="0.25">
      <c r="A2627" s="74" t="s">
        <v>2018</v>
      </c>
      <c r="B2627" s="77" t="s">
        <v>2702</v>
      </c>
      <c r="C2627" s="78" t="s">
        <v>2703</v>
      </c>
      <c r="D2627" s="78" t="s">
        <v>25</v>
      </c>
      <c r="E2627" s="77" t="s">
        <v>122</v>
      </c>
      <c r="F2627" s="79">
        <v>4580000</v>
      </c>
    </row>
    <row r="2628" spans="1:6" x14ac:dyDescent="0.25">
      <c r="A2628" s="74" t="s">
        <v>2351</v>
      </c>
      <c r="B2628" s="77" t="s">
        <v>2702</v>
      </c>
      <c r="C2628" s="78" t="s">
        <v>2703</v>
      </c>
      <c r="D2628" s="78" t="s">
        <v>25</v>
      </c>
      <c r="E2628" s="77" t="s">
        <v>131</v>
      </c>
      <c r="F2628" s="79">
        <v>7820000</v>
      </c>
    </row>
    <row r="2629" spans="1:6" x14ac:dyDescent="0.25">
      <c r="A2629" s="74" t="s">
        <v>2725</v>
      </c>
      <c r="B2629" s="77" t="s">
        <v>2702</v>
      </c>
      <c r="C2629" s="78" t="s">
        <v>2703</v>
      </c>
      <c r="D2629" s="78" t="s">
        <v>28</v>
      </c>
      <c r="E2629" s="77" t="s">
        <v>131</v>
      </c>
      <c r="F2629" s="79">
        <v>1600000</v>
      </c>
    </row>
    <row r="2630" spans="1:6" x14ac:dyDescent="0.25">
      <c r="A2630" s="74" t="s">
        <v>2726</v>
      </c>
      <c r="B2630" s="77" t="s">
        <v>2702</v>
      </c>
      <c r="C2630" s="78" t="s">
        <v>2703</v>
      </c>
      <c r="D2630" s="78" t="s">
        <v>86</v>
      </c>
      <c r="E2630" s="77" t="s">
        <v>131</v>
      </c>
      <c r="F2630" s="79">
        <v>1690000</v>
      </c>
    </row>
    <row r="2631" spans="1:6" x14ac:dyDescent="0.25">
      <c r="A2631" s="74" t="s">
        <v>2727</v>
      </c>
      <c r="B2631" s="77" t="s">
        <v>2702</v>
      </c>
      <c r="C2631" s="78" t="s">
        <v>2728</v>
      </c>
      <c r="D2631" s="78" t="s">
        <v>25</v>
      </c>
      <c r="E2631" s="77" t="s">
        <v>96</v>
      </c>
      <c r="F2631" s="79">
        <v>680000</v>
      </c>
    </row>
    <row r="2632" spans="1:6" x14ac:dyDescent="0.25">
      <c r="A2632" s="74" t="s">
        <v>2729</v>
      </c>
      <c r="B2632" s="77" t="s">
        <v>2702</v>
      </c>
      <c r="C2632" s="78" t="s">
        <v>2728</v>
      </c>
      <c r="D2632" s="78" t="s">
        <v>25</v>
      </c>
      <c r="E2632" s="77" t="s">
        <v>96</v>
      </c>
      <c r="F2632" s="79">
        <v>750000</v>
      </c>
    </row>
    <row r="2633" spans="1:6" x14ac:dyDescent="0.25">
      <c r="A2633" s="74" t="s">
        <v>3625</v>
      </c>
      <c r="B2633" s="77" t="s">
        <v>2702</v>
      </c>
      <c r="C2633" s="78" t="s">
        <v>2728</v>
      </c>
      <c r="D2633" s="78" t="s">
        <v>25</v>
      </c>
      <c r="E2633" s="77" t="s">
        <v>96</v>
      </c>
      <c r="F2633" s="79">
        <v>6380000</v>
      </c>
    </row>
    <row r="2634" spans="1:6" x14ac:dyDescent="0.25">
      <c r="A2634" s="74" t="s">
        <v>2730</v>
      </c>
      <c r="B2634" s="77" t="s">
        <v>2702</v>
      </c>
      <c r="C2634" s="78" t="s">
        <v>2728</v>
      </c>
      <c r="D2634" s="78" t="s">
        <v>25</v>
      </c>
      <c r="E2634" s="77" t="s">
        <v>96</v>
      </c>
      <c r="F2634" s="79">
        <v>1230000</v>
      </c>
    </row>
    <row r="2635" spans="1:6" x14ac:dyDescent="0.25">
      <c r="A2635" s="74" t="s">
        <v>2731</v>
      </c>
      <c r="B2635" s="77" t="s">
        <v>2702</v>
      </c>
      <c r="C2635" s="78" t="s">
        <v>2728</v>
      </c>
      <c r="D2635" s="78" t="s">
        <v>25</v>
      </c>
      <c r="E2635" s="77" t="s">
        <v>96</v>
      </c>
      <c r="F2635" s="79">
        <v>1360000</v>
      </c>
    </row>
    <row r="2636" spans="1:6" x14ac:dyDescent="0.25">
      <c r="A2636" s="74" t="s">
        <v>2732</v>
      </c>
      <c r="B2636" s="77" t="s">
        <v>2702</v>
      </c>
      <c r="C2636" s="78" t="s">
        <v>2728</v>
      </c>
      <c r="D2636" s="78" t="s">
        <v>25</v>
      </c>
      <c r="E2636" s="77" t="s">
        <v>96</v>
      </c>
      <c r="F2636" s="79">
        <v>730000</v>
      </c>
    </row>
    <row r="2637" spans="1:6" x14ac:dyDescent="0.25">
      <c r="A2637" s="74" t="s">
        <v>2733</v>
      </c>
      <c r="B2637" s="77" t="s">
        <v>2702</v>
      </c>
      <c r="C2637" s="78" t="s">
        <v>2728</v>
      </c>
      <c r="D2637" s="78" t="s">
        <v>120</v>
      </c>
      <c r="E2637" s="77" t="s">
        <v>96</v>
      </c>
      <c r="F2637" s="79">
        <v>210000</v>
      </c>
    </row>
    <row r="2638" spans="1:6" x14ac:dyDescent="0.25">
      <c r="A2638" s="74" t="s">
        <v>2734</v>
      </c>
      <c r="B2638" s="77" t="s">
        <v>2702</v>
      </c>
      <c r="C2638" s="78" t="s">
        <v>2728</v>
      </c>
      <c r="D2638" s="78" t="s">
        <v>25</v>
      </c>
      <c r="E2638" s="77" t="s">
        <v>213</v>
      </c>
      <c r="F2638" s="79">
        <v>1560000</v>
      </c>
    </row>
    <row r="2639" spans="1:6" x14ac:dyDescent="0.25">
      <c r="A2639" s="74" t="s">
        <v>2735</v>
      </c>
      <c r="B2639" s="77" t="s">
        <v>2702</v>
      </c>
      <c r="C2639" s="78" t="s">
        <v>2728</v>
      </c>
      <c r="D2639" s="78" t="s">
        <v>16</v>
      </c>
      <c r="E2639" s="77" t="s">
        <v>109</v>
      </c>
      <c r="F2639" s="79">
        <v>1790000</v>
      </c>
    </row>
    <row r="2640" spans="1:6" x14ac:dyDescent="0.25">
      <c r="A2640" s="74" t="s">
        <v>3626</v>
      </c>
      <c r="B2640" s="77" t="s">
        <v>2702</v>
      </c>
      <c r="C2640" s="78" t="s">
        <v>2728</v>
      </c>
      <c r="D2640" s="78" t="s">
        <v>25</v>
      </c>
      <c r="E2640" s="77" t="s">
        <v>109</v>
      </c>
      <c r="F2640" s="79">
        <v>3190000</v>
      </c>
    </row>
    <row r="2641" spans="1:6" x14ac:dyDescent="0.25">
      <c r="A2641" s="74" t="s">
        <v>2738</v>
      </c>
      <c r="B2641" s="77" t="s">
        <v>2702</v>
      </c>
      <c r="C2641" s="78" t="s">
        <v>2728</v>
      </c>
      <c r="D2641" s="78" t="s">
        <v>25</v>
      </c>
      <c r="E2641" s="77" t="s">
        <v>109</v>
      </c>
      <c r="F2641" s="79">
        <v>1620000</v>
      </c>
    </row>
    <row r="2642" spans="1:6" x14ac:dyDescent="0.25">
      <c r="A2642" s="74" t="s">
        <v>2739</v>
      </c>
      <c r="B2642" s="77" t="s">
        <v>2702</v>
      </c>
      <c r="C2642" s="78" t="s">
        <v>2728</v>
      </c>
      <c r="D2642" s="78" t="s">
        <v>25</v>
      </c>
      <c r="E2642" s="77" t="s">
        <v>109</v>
      </c>
      <c r="F2642" s="79">
        <v>1680000</v>
      </c>
    </row>
    <row r="2643" spans="1:6" x14ac:dyDescent="0.25">
      <c r="A2643" s="74" t="s">
        <v>3627</v>
      </c>
      <c r="B2643" s="77" t="s">
        <v>2702</v>
      </c>
      <c r="C2643" s="78" t="s">
        <v>2728</v>
      </c>
      <c r="D2643" s="78" t="s">
        <v>25</v>
      </c>
      <c r="E2643" s="77" t="s">
        <v>153</v>
      </c>
      <c r="F2643" s="79">
        <v>2310000</v>
      </c>
    </row>
    <row r="2644" spans="1:6" x14ac:dyDescent="0.25">
      <c r="A2644" s="74" t="s">
        <v>2737</v>
      </c>
      <c r="B2644" s="77" t="s">
        <v>2702</v>
      </c>
      <c r="C2644" s="78" t="s">
        <v>2728</v>
      </c>
      <c r="D2644" s="78" t="s">
        <v>25</v>
      </c>
      <c r="E2644" s="77" t="s">
        <v>153</v>
      </c>
      <c r="F2644" s="79">
        <v>1960000</v>
      </c>
    </row>
    <row r="2645" spans="1:6" x14ac:dyDescent="0.25">
      <c r="A2645" s="74" t="s">
        <v>3628</v>
      </c>
      <c r="B2645" s="77" t="s">
        <v>2702</v>
      </c>
      <c r="C2645" s="78" t="s">
        <v>2728</v>
      </c>
      <c r="D2645" s="78" t="s">
        <v>190</v>
      </c>
      <c r="E2645" s="77" t="s">
        <v>116</v>
      </c>
      <c r="F2645" s="79">
        <v>3130000</v>
      </c>
    </row>
    <row r="2646" spans="1:6" x14ac:dyDescent="0.25">
      <c r="A2646" s="74" t="s">
        <v>2740</v>
      </c>
      <c r="B2646" s="77" t="s">
        <v>2702</v>
      </c>
      <c r="C2646" s="78" t="s">
        <v>2728</v>
      </c>
      <c r="D2646" s="78" t="s">
        <v>25</v>
      </c>
      <c r="E2646" s="77" t="s">
        <v>116</v>
      </c>
      <c r="F2646" s="79">
        <v>1530000</v>
      </c>
    </row>
    <row r="2647" spans="1:6" x14ac:dyDescent="0.25">
      <c r="A2647" s="74" t="s">
        <v>3629</v>
      </c>
      <c r="B2647" s="77" t="s">
        <v>2702</v>
      </c>
      <c r="C2647" s="78" t="s">
        <v>2728</v>
      </c>
      <c r="D2647" s="78" t="s">
        <v>25</v>
      </c>
      <c r="E2647" s="77" t="s">
        <v>116</v>
      </c>
      <c r="F2647" s="79">
        <v>1720000</v>
      </c>
    </row>
    <row r="2648" spans="1:6" x14ac:dyDescent="0.25">
      <c r="A2648" s="74" t="s">
        <v>3630</v>
      </c>
      <c r="B2648" s="77" t="s">
        <v>2702</v>
      </c>
      <c r="C2648" s="78" t="s">
        <v>2728</v>
      </c>
      <c r="D2648" s="78" t="s">
        <v>25</v>
      </c>
      <c r="E2648" s="77" t="s">
        <v>122</v>
      </c>
      <c r="F2648" s="79">
        <v>5660000</v>
      </c>
    </row>
    <row r="2649" spans="1:6" x14ac:dyDescent="0.25">
      <c r="A2649" s="74" t="s">
        <v>2741</v>
      </c>
      <c r="B2649" s="77" t="s">
        <v>2702</v>
      </c>
      <c r="C2649" s="78" t="s">
        <v>2728</v>
      </c>
      <c r="D2649" s="78" t="s">
        <v>25</v>
      </c>
      <c r="E2649" s="77" t="s">
        <v>122</v>
      </c>
      <c r="F2649" s="79">
        <v>1430000</v>
      </c>
    </row>
    <row r="2650" spans="1:6" x14ac:dyDescent="0.25">
      <c r="A2650" s="74" t="s">
        <v>2743</v>
      </c>
      <c r="B2650" s="77" t="s">
        <v>2702</v>
      </c>
      <c r="C2650" s="78" t="s">
        <v>2728</v>
      </c>
      <c r="D2650" s="78" t="s">
        <v>25</v>
      </c>
      <c r="E2650" s="77" t="s">
        <v>122</v>
      </c>
      <c r="F2650" s="79">
        <v>750000</v>
      </c>
    </row>
    <row r="2651" spans="1:6" x14ac:dyDescent="0.25">
      <c r="A2651" s="74" t="s">
        <v>2744</v>
      </c>
      <c r="B2651" s="77" t="s">
        <v>2702</v>
      </c>
      <c r="C2651" s="78" t="s">
        <v>2728</v>
      </c>
      <c r="D2651" s="78" t="s">
        <v>25</v>
      </c>
      <c r="E2651" s="77" t="s">
        <v>122</v>
      </c>
      <c r="F2651" s="79">
        <v>980000</v>
      </c>
    </row>
    <row r="2652" spans="1:6" x14ac:dyDescent="0.25">
      <c r="A2652" s="74" t="s">
        <v>2745</v>
      </c>
      <c r="B2652" s="77" t="s">
        <v>2702</v>
      </c>
      <c r="C2652" s="78" t="s">
        <v>2728</v>
      </c>
      <c r="D2652" s="78" t="s">
        <v>25</v>
      </c>
      <c r="E2652" s="77" t="s">
        <v>122</v>
      </c>
      <c r="F2652" s="79">
        <v>1480000</v>
      </c>
    </row>
    <row r="2653" spans="1:6" x14ac:dyDescent="0.25">
      <c r="A2653" s="74" t="s">
        <v>160</v>
      </c>
      <c r="B2653" s="77" t="s">
        <v>2702</v>
      </c>
      <c r="C2653" s="78" t="s">
        <v>2728</v>
      </c>
      <c r="D2653" s="78" t="s">
        <v>25</v>
      </c>
      <c r="E2653" s="77" t="s">
        <v>122</v>
      </c>
      <c r="F2653" s="79">
        <v>5350000</v>
      </c>
    </row>
    <row r="2654" spans="1:6" x14ac:dyDescent="0.25">
      <c r="A2654" s="74" t="s">
        <v>2746</v>
      </c>
      <c r="B2654" s="77" t="s">
        <v>2702</v>
      </c>
      <c r="C2654" s="78" t="s">
        <v>2728</v>
      </c>
      <c r="D2654" s="78" t="s">
        <v>25</v>
      </c>
      <c r="E2654" s="77" t="s">
        <v>122</v>
      </c>
      <c r="F2654" s="79">
        <v>1150000</v>
      </c>
    </row>
    <row r="2655" spans="1:6" x14ac:dyDescent="0.25">
      <c r="A2655" s="74" t="s">
        <v>2748</v>
      </c>
      <c r="B2655" s="77" t="s">
        <v>2702</v>
      </c>
      <c r="C2655" s="78" t="s">
        <v>2728</v>
      </c>
      <c r="D2655" s="78" t="s">
        <v>120</v>
      </c>
      <c r="E2655" s="77" t="s">
        <v>122</v>
      </c>
      <c r="F2655" s="79">
        <v>1830000</v>
      </c>
    </row>
    <row r="2656" spans="1:6" x14ac:dyDescent="0.25">
      <c r="A2656" s="74" t="s">
        <v>3631</v>
      </c>
      <c r="B2656" s="77" t="s">
        <v>2702</v>
      </c>
      <c r="C2656" s="78" t="s">
        <v>3632</v>
      </c>
      <c r="D2656" s="78" t="s">
        <v>267</v>
      </c>
      <c r="E2656" s="77" t="s">
        <v>96</v>
      </c>
      <c r="F2656" s="79">
        <v>3000000</v>
      </c>
    </row>
    <row r="2657" spans="1:6" x14ac:dyDescent="0.25">
      <c r="A2657" s="74" t="s">
        <v>3633</v>
      </c>
      <c r="B2657" s="77" t="s">
        <v>2702</v>
      </c>
      <c r="C2657" s="78" t="s">
        <v>3632</v>
      </c>
      <c r="D2657" s="78" t="s">
        <v>23</v>
      </c>
      <c r="E2657" s="77" t="s">
        <v>96</v>
      </c>
      <c r="F2657" s="79">
        <v>3790000</v>
      </c>
    </row>
    <row r="2658" spans="1:6" x14ac:dyDescent="0.25">
      <c r="A2658" s="74" t="s">
        <v>3634</v>
      </c>
      <c r="B2658" s="77" t="s">
        <v>2702</v>
      </c>
      <c r="C2658" s="78" t="s">
        <v>3632</v>
      </c>
      <c r="D2658" s="78" t="s">
        <v>23</v>
      </c>
      <c r="E2658" s="77" t="s">
        <v>96</v>
      </c>
      <c r="F2658" s="79">
        <v>5530000</v>
      </c>
    </row>
    <row r="2659" spans="1:6" x14ac:dyDescent="0.25">
      <c r="A2659" s="74" t="s">
        <v>3635</v>
      </c>
      <c r="B2659" s="77" t="s">
        <v>2702</v>
      </c>
      <c r="C2659" s="78" t="s">
        <v>3632</v>
      </c>
      <c r="D2659" s="78" t="s">
        <v>23</v>
      </c>
      <c r="E2659" s="77" t="s">
        <v>96</v>
      </c>
      <c r="F2659" s="79">
        <v>4750000</v>
      </c>
    </row>
    <row r="2660" spans="1:6" x14ac:dyDescent="0.25">
      <c r="A2660" s="74" t="s">
        <v>3636</v>
      </c>
      <c r="B2660" s="77" t="s">
        <v>2702</v>
      </c>
      <c r="C2660" s="78" t="s">
        <v>3632</v>
      </c>
      <c r="D2660" s="78" t="s">
        <v>23</v>
      </c>
      <c r="E2660" s="77" t="s">
        <v>96</v>
      </c>
      <c r="F2660" s="79">
        <v>4890000</v>
      </c>
    </row>
    <row r="2661" spans="1:6" x14ac:dyDescent="0.25">
      <c r="A2661" s="74" t="s">
        <v>3637</v>
      </c>
      <c r="B2661" s="77" t="s">
        <v>2702</v>
      </c>
      <c r="C2661" s="78" t="s">
        <v>3632</v>
      </c>
      <c r="D2661" s="78" t="s">
        <v>23</v>
      </c>
      <c r="E2661" s="77" t="s">
        <v>96</v>
      </c>
      <c r="F2661" s="79">
        <v>3990000</v>
      </c>
    </row>
    <row r="2662" spans="1:6" x14ac:dyDescent="0.25">
      <c r="A2662" s="74" t="s">
        <v>3638</v>
      </c>
      <c r="B2662" s="77" t="s">
        <v>2702</v>
      </c>
      <c r="C2662" s="78" t="s">
        <v>3632</v>
      </c>
      <c r="D2662" s="78" t="s">
        <v>219</v>
      </c>
      <c r="E2662" s="77" t="s">
        <v>96</v>
      </c>
      <c r="F2662" s="79">
        <v>2560000</v>
      </c>
    </row>
    <row r="2663" spans="1:6" x14ac:dyDescent="0.25">
      <c r="A2663" s="74" t="s">
        <v>3639</v>
      </c>
      <c r="B2663" s="77" t="s">
        <v>2702</v>
      </c>
      <c r="C2663" s="78" t="s">
        <v>3632</v>
      </c>
      <c r="D2663" s="78" t="s">
        <v>230</v>
      </c>
      <c r="E2663" s="77" t="s">
        <v>96</v>
      </c>
      <c r="F2663" s="79">
        <v>3790000</v>
      </c>
    </row>
    <row r="2664" spans="1:6" x14ac:dyDescent="0.25">
      <c r="A2664" s="74" t="s">
        <v>3640</v>
      </c>
      <c r="B2664" s="77" t="s">
        <v>2702</v>
      </c>
      <c r="C2664" s="78" t="s">
        <v>3632</v>
      </c>
      <c r="D2664" s="78" t="s">
        <v>120</v>
      </c>
      <c r="E2664" s="77" t="s">
        <v>96</v>
      </c>
      <c r="F2664" s="79">
        <v>4180000</v>
      </c>
    </row>
    <row r="2665" spans="1:6" x14ac:dyDescent="0.25">
      <c r="A2665" s="74" t="s">
        <v>3641</v>
      </c>
      <c r="B2665" s="77" t="s">
        <v>2702</v>
      </c>
      <c r="C2665" s="78" t="s">
        <v>3632</v>
      </c>
      <c r="D2665" s="78" t="s">
        <v>367</v>
      </c>
      <c r="E2665" s="77" t="s">
        <v>109</v>
      </c>
      <c r="F2665" s="79">
        <v>8210000</v>
      </c>
    </row>
    <row r="2666" spans="1:6" x14ac:dyDescent="0.25">
      <c r="A2666" s="74" t="s">
        <v>3642</v>
      </c>
      <c r="B2666" s="77" t="s">
        <v>2702</v>
      </c>
      <c r="C2666" s="78" t="s">
        <v>3632</v>
      </c>
      <c r="D2666" s="78" t="s">
        <v>23</v>
      </c>
      <c r="E2666" s="77" t="s">
        <v>109</v>
      </c>
      <c r="F2666" s="79">
        <v>7110000</v>
      </c>
    </row>
    <row r="2667" spans="1:6" x14ac:dyDescent="0.25">
      <c r="A2667" s="74" t="s">
        <v>3643</v>
      </c>
      <c r="B2667" s="77" t="s">
        <v>2702</v>
      </c>
      <c r="C2667" s="78" t="s">
        <v>3632</v>
      </c>
      <c r="D2667" s="78" t="s">
        <v>12</v>
      </c>
      <c r="E2667" s="77" t="s">
        <v>153</v>
      </c>
      <c r="F2667" s="79">
        <v>6550000</v>
      </c>
    </row>
    <row r="2668" spans="1:6" x14ac:dyDescent="0.25">
      <c r="A2668" s="74" t="s">
        <v>3644</v>
      </c>
      <c r="B2668" s="77" t="s">
        <v>2702</v>
      </c>
      <c r="C2668" s="78" t="s">
        <v>3632</v>
      </c>
      <c r="D2668" s="78" t="s">
        <v>22</v>
      </c>
      <c r="E2668" s="77" t="s">
        <v>153</v>
      </c>
      <c r="F2668" s="79">
        <v>1900000</v>
      </c>
    </row>
    <row r="2669" spans="1:6" x14ac:dyDescent="0.25">
      <c r="A2669" s="74" t="s">
        <v>3645</v>
      </c>
      <c r="B2669" s="77" t="s">
        <v>2702</v>
      </c>
      <c r="C2669" s="78" t="s">
        <v>3632</v>
      </c>
      <c r="D2669" s="78" t="s">
        <v>23</v>
      </c>
      <c r="E2669" s="77" t="s">
        <v>153</v>
      </c>
      <c r="F2669" s="79">
        <v>5300000</v>
      </c>
    </row>
    <row r="2670" spans="1:6" x14ac:dyDescent="0.25">
      <c r="A2670" s="74" t="s">
        <v>186</v>
      </c>
      <c r="B2670" s="77" t="s">
        <v>2702</v>
      </c>
      <c r="C2670" s="78" t="s">
        <v>3632</v>
      </c>
      <c r="D2670" s="78" t="s">
        <v>120</v>
      </c>
      <c r="E2670" s="77" t="s">
        <v>153</v>
      </c>
      <c r="F2670" s="79">
        <v>5310000</v>
      </c>
    </row>
    <row r="2671" spans="1:6" x14ac:dyDescent="0.25">
      <c r="A2671" s="74" t="s">
        <v>3646</v>
      </c>
      <c r="B2671" s="77" t="s">
        <v>2702</v>
      </c>
      <c r="C2671" s="78" t="s">
        <v>3632</v>
      </c>
      <c r="D2671" s="78" t="s">
        <v>23</v>
      </c>
      <c r="E2671" s="77" t="s">
        <v>116</v>
      </c>
      <c r="F2671" s="79">
        <v>6750000</v>
      </c>
    </row>
    <row r="2672" spans="1:6" x14ac:dyDescent="0.25">
      <c r="A2672" s="74" t="s">
        <v>3647</v>
      </c>
      <c r="B2672" s="77" t="s">
        <v>2702</v>
      </c>
      <c r="C2672" s="78" t="s">
        <v>3632</v>
      </c>
      <c r="D2672" s="78" t="s">
        <v>25</v>
      </c>
      <c r="E2672" s="77" t="s">
        <v>116</v>
      </c>
      <c r="F2672" s="79">
        <v>3390000</v>
      </c>
    </row>
    <row r="2673" spans="1:6" x14ac:dyDescent="0.25">
      <c r="A2673" s="74" t="s">
        <v>3648</v>
      </c>
      <c r="B2673" s="77" t="s">
        <v>2702</v>
      </c>
      <c r="C2673" s="78" t="s">
        <v>3632</v>
      </c>
      <c r="D2673" s="78" t="s">
        <v>3649</v>
      </c>
      <c r="E2673" s="77" t="s">
        <v>122</v>
      </c>
      <c r="F2673" s="79">
        <v>1930000</v>
      </c>
    </row>
    <row r="2674" spans="1:6" x14ac:dyDescent="0.25">
      <c r="A2674" s="74" t="s">
        <v>3650</v>
      </c>
      <c r="B2674" s="77" t="s">
        <v>2702</v>
      </c>
      <c r="C2674" s="78" t="s">
        <v>3632</v>
      </c>
      <c r="D2674" s="78" t="s">
        <v>19</v>
      </c>
      <c r="E2674" s="77" t="s">
        <v>122</v>
      </c>
      <c r="F2674" s="79">
        <v>5110000</v>
      </c>
    </row>
    <row r="2675" spans="1:6" x14ac:dyDescent="0.25">
      <c r="A2675" s="74" t="s">
        <v>3651</v>
      </c>
      <c r="B2675" s="77" t="s">
        <v>2702</v>
      </c>
      <c r="C2675" s="78" t="s">
        <v>3632</v>
      </c>
      <c r="D2675" s="78" t="s">
        <v>23</v>
      </c>
      <c r="E2675" s="77" t="s">
        <v>122</v>
      </c>
      <c r="F2675" s="79">
        <v>3500000</v>
      </c>
    </row>
    <row r="2676" spans="1:6" x14ac:dyDescent="0.25">
      <c r="A2676" s="74" t="s">
        <v>3652</v>
      </c>
      <c r="B2676" s="77" t="s">
        <v>2702</v>
      </c>
      <c r="C2676" s="78" t="s">
        <v>3632</v>
      </c>
      <c r="D2676" s="78" t="s">
        <v>23</v>
      </c>
      <c r="E2676" s="77" t="s">
        <v>122</v>
      </c>
      <c r="F2676" s="79">
        <v>2660000</v>
      </c>
    </row>
    <row r="2677" spans="1:6" x14ac:dyDescent="0.25">
      <c r="A2677" s="74" t="s">
        <v>3653</v>
      </c>
      <c r="B2677" s="77" t="s">
        <v>2702</v>
      </c>
      <c r="C2677" s="78" t="s">
        <v>3632</v>
      </c>
      <c r="D2677" s="78" t="s">
        <v>23</v>
      </c>
      <c r="E2677" s="77" t="s">
        <v>122</v>
      </c>
      <c r="F2677" s="79">
        <v>6170000</v>
      </c>
    </row>
    <row r="2678" spans="1:6" x14ac:dyDescent="0.25">
      <c r="A2678" s="74" t="s">
        <v>3654</v>
      </c>
      <c r="B2678" s="77" t="s">
        <v>2702</v>
      </c>
      <c r="C2678" s="78" t="s">
        <v>3632</v>
      </c>
      <c r="D2678" s="78" t="s">
        <v>23</v>
      </c>
      <c r="E2678" s="77" t="s">
        <v>122</v>
      </c>
      <c r="F2678" s="79">
        <v>2990000</v>
      </c>
    </row>
    <row r="2679" spans="1:6" x14ac:dyDescent="0.25">
      <c r="A2679" s="74" t="s">
        <v>307</v>
      </c>
      <c r="B2679" s="77" t="s">
        <v>2702</v>
      </c>
      <c r="C2679" s="78" t="s">
        <v>3632</v>
      </c>
      <c r="D2679" s="78" t="s">
        <v>23</v>
      </c>
      <c r="E2679" s="77" t="s">
        <v>122</v>
      </c>
      <c r="F2679" s="79">
        <v>6520000</v>
      </c>
    </row>
    <row r="2680" spans="1:6" x14ac:dyDescent="0.25">
      <c r="A2680" s="74" t="s">
        <v>2497</v>
      </c>
      <c r="B2680" s="77" t="s">
        <v>2702</v>
      </c>
      <c r="C2680" s="78" t="s">
        <v>3632</v>
      </c>
      <c r="D2680" s="78" t="s">
        <v>86</v>
      </c>
      <c r="E2680" s="77" t="s">
        <v>122</v>
      </c>
      <c r="F2680" s="79">
        <v>5770000</v>
      </c>
    </row>
    <row r="2681" spans="1:6" x14ac:dyDescent="0.25">
      <c r="A2681" s="74" t="s">
        <v>3655</v>
      </c>
      <c r="B2681" s="77" t="s">
        <v>2702</v>
      </c>
      <c r="C2681" s="78" t="s">
        <v>3632</v>
      </c>
      <c r="D2681" s="78" t="s">
        <v>18</v>
      </c>
      <c r="E2681" s="77" t="s">
        <v>131</v>
      </c>
      <c r="F2681" s="79">
        <v>8690000</v>
      </c>
    </row>
    <row r="2682" spans="1:6" x14ac:dyDescent="0.25">
      <c r="A2682" s="74" t="s">
        <v>135</v>
      </c>
      <c r="B2682" s="77" t="s">
        <v>2702</v>
      </c>
      <c r="C2682" s="78" t="s">
        <v>3632</v>
      </c>
      <c r="D2682" s="78" t="s">
        <v>84</v>
      </c>
      <c r="E2682" s="77" t="s">
        <v>131</v>
      </c>
      <c r="F2682" s="79">
        <v>7430000</v>
      </c>
    </row>
    <row r="2683" spans="1:6" x14ac:dyDescent="0.25">
      <c r="A2683" s="74" t="s">
        <v>3656</v>
      </c>
      <c r="B2683" s="77" t="s">
        <v>2702</v>
      </c>
      <c r="C2683" s="78" t="s">
        <v>3632</v>
      </c>
      <c r="D2683" s="78" t="s">
        <v>84</v>
      </c>
      <c r="E2683" s="77" t="s">
        <v>131</v>
      </c>
      <c r="F2683" s="79">
        <v>6880000</v>
      </c>
    </row>
    <row r="2684" spans="1:6" x14ac:dyDescent="0.25">
      <c r="A2684" s="74" t="s">
        <v>3657</v>
      </c>
      <c r="B2684" s="77" t="s">
        <v>2702</v>
      </c>
      <c r="C2684" s="78" t="s">
        <v>3632</v>
      </c>
      <c r="D2684" s="78" t="s">
        <v>23</v>
      </c>
      <c r="E2684" s="77" t="s">
        <v>131</v>
      </c>
      <c r="F2684" s="79">
        <v>7510000</v>
      </c>
    </row>
    <row r="2685" spans="1:6" x14ac:dyDescent="0.25">
      <c r="A2685" s="74" t="s">
        <v>3658</v>
      </c>
      <c r="B2685" s="77" t="s">
        <v>2702</v>
      </c>
      <c r="C2685" s="78" t="s">
        <v>3632</v>
      </c>
      <c r="D2685" s="78" t="s">
        <v>23</v>
      </c>
      <c r="E2685" s="77" t="s">
        <v>131</v>
      </c>
      <c r="F2685" s="79">
        <v>5790000</v>
      </c>
    </row>
    <row r="2686" spans="1:6" x14ac:dyDescent="0.25">
      <c r="A2686" s="74" t="s">
        <v>2828</v>
      </c>
      <c r="B2686" s="77" t="s">
        <v>2702</v>
      </c>
      <c r="C2686" s="78" t="s">
        <v>2829</v>
      </c>
      <c r="D2686" s="78" t="s">
        <v>9</v>
      </c>
      <c r="E2686" s="77" t="s">
        <v>96</v>
      </c>
      <c r="F2686" s="79">
        <v>720000</v>
      </c>
    </row>
    <row r="2687" spans="1:6" x14ac:dyDescent="0.25">
      <c r="A2687" s="74" t="s">
        <v>329</v>
      </c>
      <c r="B2687" s="77" t="s">
        <v>2702</v>
      </c>
      <c r="C2687" s="78" t="s">
        <v>2829</v>
      </c>
      <c r="D2687" s="78" t="s">
        <v>10</v>
      </c>
      <c r="E2687" s="77" t="s">
        <v>96</v>
      </c>
      <c r="F2687" s="79">
        <v>2480000</v>
      </c>
    </row>
    <row r="2688" spans="1:6" x14ac:dyDescent="0.25">
      <c r="A2688" s="74" t="s">
        <v>2830</v>
      </c>
      <c r="B2688" s="77" t="s">
        <v>2702</v>
      </c>
      <c r="C2688" s="78" t="s">
        <v>2829</v>
      </c>
      <c r="D2688" s="78" t="s">
        <v>13</v>
      </c>
      <c r="E2688" s="77" t="s">
        <v>96</v>
      </c>
      <c r="F2688" s="79">
        <v>670000</v>
      </c>
    </row>
    <row r="2689" spans="1:6" x14ac:dyDescent="0.25">
      <c r="A2689" s="74" t="s">
        <v>3659</v>
      </c>
      <c r="B2689" s="77" t="s">
        <v>2702</v>
      </c>
      <c r="C2689" s="78" t="s">
        <v>2829</v>
      </c>
      <c r="D2689" s="78" t="s">
        <v>18</v>
      </c>
      <c r="E2689" s="77" t="s">
        <v>96</v>
      </c>
      <c r="F2689" s="79">
        <v>5950000</v>
      </c>
    </row>
    <row r="2690" spans="1:6" x14ac:dyDescent="0.25">
      <c r="A2690" s="74" t="s">
        <v>2831</v>
      </c>
      <c r="B2690" s="77" t="s">
        <v>2702</v>
      </c>
      <c r="C2690" s="78" t="s">
        <v>2829</v>
      </c>
      <c r="D2690" s="78" t="s">
        <v>18</v>
      </c>
      <c r="E2690" s="77" t="s">
        <v>96</v>
      </c>
      <c r="F2690" s="79">
        <v>1160000</v>
      </c>
    </row>
    <row r="2691" spans="1:6" x14ac:dyDescent="0.25">
      <c r="A2691" s="74" t="s">
        <v>2834</v>
      </c>
      <c r="B2691" s="77" t="s">
        <v>2702</v>
      </c>
      <c r="C2691" s="78" t="s">
        <v>2829</v>
      </c>
      <c r="D2691" s="78" t="s">
        <v>21</v>
      </c>
      <c r="E2691" s="77" t="s">
        <v>96</v>
      </c>
      <c r="F2691" s="79">
        <v>1080000</v>
      </c>
    </row>
    <row r="2692" spans="1:6" x14ac:dyDescent="0.25">
      <c r="A2692" s="74" t="s">
        <v>2835</v>
      </c>
      <c r="B2692" s="77" t="s">
        <v>2702</v>
      </c>
      <c r="C2692" s="78" t="s">
        <v>2829</v>
      </c>
      <c r="D2692" s="78" t="s">
        <v>21</v>
      </c>
      <c r="E2692" s="77" t="s">
        <v>96</v>
      </c>
      <c r="F2692" s="79">
        <v>1410000</v>
      </c>
    </row>
    <row r="2693" spans="1:6" x14ac:dyDescent="0.25">
      <c r="A2693" s="74" t="s">
        <v>2836</v>
      </c>
      <c r="B2693" s="77" t="s">
        <v>2702</v>
      </c>
      <c r="C2693" s="78" t="s">
        <v>2829</v>
      </c>
      <c r="D2693" s="78" t="s">
        <v>23</v>
      </c>
      <c r="E2693" s="77" t="s">
        <v>96</v>
      </c>
      <c r="F2693" s="79">
        <v>1310000</v>
      </c>
    </row>
    <row r="2694" spans="1:6" x14ac:dyDescent="0.25">
      <c r="A2694" s="74" t="s">
        <v>2837</v>
      </c>
      <c r="B2694" s="77" t="s">
        <v>2702</v>
      </c>
      <c r="C2694" s="78" t="s">
        <v>2829</v>
      </c>
      <c r="D2694" s="78" t="s">
        <v>23</v>
      </c>
      <c r="E2694" s="77" t="s">
        <v>96</v>
      </c>
      <c r="F2694" s="79">
        <v>950000</v>
      </c>
    </row>
    <row r="2695" spans="1:6" x14ac:dyDescent="0.25">
      <c r="A2695" s="74" t="s">
        <v>2840</v>
      </c>
      <c r="B2695" s="77" t="s">
        <v>2702</v>
      </c>
      <c r="C2695" s="78" t="s">
        <v>2829</v>
      </c>
      <c r="D2695" s="78" t="s">
        <v>133</v>
      </c>
      <c r="E2695" s="77" t="s">
        <v>109</v>
      </c>
      <c r="F2695" s="79">
        <v>2710000</v>
      </c>
    </row>
    <row r="2696" spans="1:6" x14ac:dyDescent="0.25">
      <c r="A2696" s="74" t="s">
        <v>3660</v>
      </c>
      <c r="B2696" s="77" t="s">
        <v>2702</v>
      </c>
      <c r="C2696" s="78" t="s">
        <v>2829</v>
      </c>
      <c r="D2696" s="78" t="s">
        <v>23</v>
      </c>
      <c r="E2696" s="77" t="s">
        <v>109</v>
      </c>
      <c r="F2696" s="79">
        <v>2650000</v>
      </c>
    </row>
    <row r="2697" spans="1:6" x14ac:dyDescent="0.25">
      <c r="A2697" s="74" t="s">
        <v>2841</v>
      </c>
      <c r="B2697" s="77" t="s">
        <v>2702</v>
      </c>
      <c r="C2697" s="78" t="s">
        <v>2829</v>
      </c>
      <c r="D2697" s="78" t="s">
        <v>23</v>
      </c>
      <c r="E2697" s="77" t="s">
        <v>109</v>
      </c>
      <c r="F2697" s="79">
        <v>1920000</v>
      </c>
    </row>
    <row r="2698" spans="1:6" x14ac:dyDescent="0.25">
      <c r="A2698" s="74" t="s">
        <v>2844</v>
      </c>
      <c r="B2698" s="77" t="s">
        <v>2702</v>
      </c>
      <c r="C2698" s="78" t="s">
        <v>2829</v>
      </c>
      <c r="D2698" s="78" t="s">
        <v>489</v>
      </c>
      <c r="E2698" s="77" t="s">
        <v>109</v>
      </c>
      <c r="F2698" s="79">
        <v>2280000</v>
      </c>
    </row>
    <row r="2699" spans="1:6" x14ac:dyDescent="0.25">
      <c r="A2699" s="74" t="s">
        <v>2839</v>
      </c>
      <c r="B2699" s="77" t="s">
        <v>2702</v>
      </c>
      <c r="C2699" s="78" t="s">
        <v>2829</v>
      </c>
      <c r="D2699" s="78" t="s">
        <v>99</v>
      </c>
      <c r="E2699" s="77" t="s">
        <v>153</v>
      </c>
      <c r="F2699" s="79">
        <v>2010000</v>
      </c>
    </row>
    <row r="2700" spans="1:6" x14ac:dyDescent="0.25">
      <c r="A2700" s="74" t="s">
        <v>2639</v>
      </c>
      <c r="B2700" s="77" t="s">
        <v>2702</v>
      </c>
      <c r="C2700" s="78" t="s">
        <v>2829</v>
      </c>
      <c r="D2700" s="78" t="s">
        <v>21</v>
      </c>
      <c r="E2700" s="77" t="s">
        <v>153</v>
      </c>
      <c r="F2700" s="79">
        <v>7130000</v>
      </c>
    </row>
    <row r="2701" spans="1:6" x14ac:dyDescent="0.25">
      <c r="A2701" s="74" t="s">
        <v>2843</v>
      </c>
      <c r="B2701" s="77" t="s">
        <v>2702</v>
      </c>
      <c r="C2701" s="78" t="s">
        <v>2829</v>
      </c>
      <c r="D2701" s="78" t="s">
        <v>23</v>
      </c>
      <c r="E2701" s="77" t="s">
        <v>153</v>
      </c>
      <c r="F2701" s="79">
        <v>2410000</v>
      </c>
    </row>
    <row r="2702" spans="1:6" x14ac:dyDescent="0.25">
      <c r="A2702" s="74" t="s">
        <v>2845</v>
      </c>
      <c r="B2702" s="77" t="s">
        <v>2702</v>
      </c>
      <c r="C2702" s="78" t="s">
        <v>2829</v>
      </c>
      <c r="D2702" s="78" t="s">
        <v>133</v>
      </c>
      <c r="E2702" s="77" t="s">
        <v>116</v>
      </c>
      <c r="F2702" s="79">
        <v>1580000</v>
      </c>
    </row>
    <row r="2703" spans="1:6" x14ac:dyDescent="0.25">
      <c r="A2703" s="74" t="s">
        <v>3661</v>
      </c>
      <c r="B2703" s="77" t="s">
        <v>2702</v>
      </c>
      <c r="C2703" s="78" t="s">
        <v>2829</v>
      </c>
      <c r="D2703" s="78" t="s">
        <v>23</v>
      </c>
      <c r="E2703" s="77" t="s">
        <v>116</v>
      </c>
      <c r="F2703" s="79">
        <v>4390000</v>
      </c>
    </row>
    <row r="2704" spans="1:6" x14ac:dyDescent="0.25">
      <c r="A2704" s="74" t="s">
        <v>2769</v>
      </c>
      <c r="B2704" s="77" t="s">
        <v>2702</v>
      </c>
      <c r="C2704" s="78" t="s">
        <v>2829</v>
      </c>
      <c r="D2704" s="78" t="s">
        <v>252</v>
      </c>
      <c r="E2704" s="77" t="s">
        <v>116</v>
      </c>
      <c r="F2704" s="79">
        <v>1620000</v>
      </c>
    </row>
    <row r="2705" spans="1:6" x14ac:dyDescent="0.25">
      <c r="A2705" s="74" t="s">
        <v>2847</v>
      </c>
      <c r="B2705" s="77" t="s">
        <v>2702</v>
      </c>
      <c r="C2705" s="78" t="s">
        <v>2829</v>
      </c>
      <c r="D2705" s="78" t="s">
        <v>15</v>
      </c>
      <c r="E2705" s="77" t="s">
        <v>122</v>
      </c>
      <c r="F2705" s="79">
        <v>2010000</v>
      </c>
    </row>
    <row r="2706" spans="1:6" x14ac:dyDescent="0.25">
      <c r="A2706" s="74" t="s">
        <v>2833</v>
      </c>
      <c r="B2706" s="77" t="s">
        <v>2702</v>
      </c>
      <c r="C2706" s="78" t="s">
        <v>2829</v>
      </c>
      <c r="D2706" s="78" t="s">
        <v>133</v>
      </c>
      <c r="E2706" s="77" t="s">
        <v>122</v>
      </c>
      <c r="F2706" s="79">
        <v>730000</v>
      </c>
    </row>
    <row r="2707" spans="1:6" x14ac:dyDescent="0.25">
      <c r="A2707" s="74" t="s">
        <v>2849</v>
      </c>
      <c r="B2707" s="77" t="s">
        <v>2702</v>
      </c>
      <c r="C2707" s="78" t="s">
        <v>2829</v>
      </c>
      <c r="D2707" s="78" t="s">
        <v>21</v>
      </c>
      <c r="E2707" s="77" t="s">
        <v>122</v>
      </c>
      <c r="F2707" s="79">
        <v>1800000</v>
      </c>
    </row>
    <row r="2708" spans="1:6" x14ac:dyDescent="0.25">
      <c r="A2708" s="74" t="s">
        <v>2851</v>
      </c>
      <c r="B2708" s="77" t="s">
        <v>2702</v>
      </c>
      <c r="C2708" s="78" t="s">
        <v>2829</v>
      </c>
      <c r="D2708" s="78" t="s">
        <v>27</v>
      </c>
      <c r="E2708" s="77" t="s">
        <v>122</v>
      </c>
      <c r="F2708" s="79">
        <v>1890000</v>
      </c>
    </row>
    <row r="2709" spans="1:6" x14ac:dyDescent="0.25">
      <c r="A2709" s="74" t="s">
        <v>2842</v>
      </c>
      <c r="B2709" s="77" t="s">
        <v>2702</v>
      </c>
      <c r="C2709" s="78" t="s">
        <v>2829</v>
      </c>
      <c r="D2709" s="78" t="s">
        <v>18</v>
      </c>
      <c r="E2709" s="77" t="s">
        <v>131</v>
      </c>
      <c r="F2709" s="79">
        <v>1910000</v>
      </c>
    </row>
    <row r="2710" spans="1:6" x14ac:dyDescent="0.25">
      <c r="A2710" s="74" t="s">
        <v>3662</v>
      </c>
      <c r="B2710" s="77" t="s">
        <v>2702</v>
      </c>
      <c r="C2710" s="78" t="s">
        <v>3663</v>
      </c>
      <c r="D2710" s="78" t="s">
        <v>85</v>
      </c>
      <c r="E2710" s="77" t="s">
        <v>96</v>
      </c>
      <c r="F2710" s="79">
        <v>4730000</v>
      </c>
    </row>
    <row r="2711" spans="1:6" x14ac:dyDescent="0.25">
      <c r="A2711" s="74" t="s">
        <v>3664</v>
      </c>
      <c r="B2711" s="77" t="s">
        <v>2702</v>
      </c>
      <c r="C2711" s="78" t="s">
        <v>3663</v>
      </c>
      <c r="D2711" s="78" t="s">
        <v>84</v>
      </c>
      <c r="E2711" s="77" t="s">
        <v>96</v>
      </c>
      <c r="F2711" s="79">
        <v>3480000</v>
      </c>
    </row>
    <row r="2712" spans="1:6" x14ac:dyDescent="0.25">
      <c r="A2712" s="74" t="s">
        <v>3665</v>
      </c>
      <c r="B2712" s="77" t="s">
        <v>2702</v>
      </c>
      <c r="C2712" s="78" t="s">
        <v>3663</v>
      </c>
      <c r="D2712" s="78" t="s">
        <v>25</v>
      </c>
      <c r="E2712" s="77" t="s">
        <v>96</v>
      </c>
      <c r="F2712" s="79">
        <v>6520000</v>
      </c>
    </row>
    <row r="2713" spans="1:6" x14ac:dyDescent="0.25">
      <c r="A2713" s="74" t="s">
        <v>2283</v>
      </c>
      <c r="B2713" s="77" t="s">
        <v>2702</v>
      </c>
      <c r="C2713" s="78" t="s">
        <v>3663</v>
      </c>
      <c r="D2713" s="78" t="s">
        <v>25</v>
      </c>
      <c r="E2713" s="77" t="s">
        <v>96</v>
      </c>
      <c r="F2713" s="79">
        <v>3260000</v>
      </c>
    </row>
    <row r="2714" spans="1:6" x14ac:dyDescent="0.25">
      <c r="A2714" s="74" t="s">
        <v>3666</v>
      </c>
      <c r="B2714" s="77" t="s">
        <v>2702</v>
      </c>
      <c r="C2714" s="78" t="s">
        <v>3663</v>
      </c>
      <c r="D2714" s="78" t="s">
        <v>25</v>
      </c>
      <c r="E2714" s="77" t="s">
        <v>96</v>
      </c>
      <c r="F2714" s="79">
        <v>840000</v>
      </c>
    </row>
    <row r="2715" spans="1:6" x14ac:dyDescent="0.25">
      <c r="A2715" s="74" t="s">
        <v>3667</v>
      </c>
      <c r="B2715" s="77" t="s">
        <v>2702</v>
      </c>
      <c r="C2715" s="78" t="s">
        <v>3663</v>
      </c>
      <c r="D2715" s="78" t="s">
        <v>25</v>
      </c>
      <c r="E2715" s="77" t="s">
        <v>96</v>
      </c>
      <c r="F2715" s="79">
        <v>4120000</v>
      </c>
    </row>
    <row r="2716" spans="1:6" x14ac:dyDescent="0.25">
      <c r="A2716" s="74" t="s">
        <v>3668</v>
      </c>
      <c r="B2716" s="77" t="s">
        <v>2702</v>
      </c>
      <c r="C2716" s="78" t="s">
        <v>3663</v>
      </c>
      <c r="D2716" s="78" t="s">
        <v>25</v>
      </c>
      <c r="E2716" s="77" t="s">
        <v>96</v>
      </c>
      <c r="F2716" s="79">
        <v>2590000</v>
      </c>
    </row>
    <row r="2717" spans="1:6" x14ac:dyDescent="0.25">
      <c r="A2717" s="74" t="s">
        <v>1302</v>
      </c>
      <c r="B2717" s="77" t="s">
        <v>2702</v>
      </c>
      <c r="C2717" s="78" t="s">
        <v>3663</v>
      </c>
      <c r="D2717" s="78" t="s">
        <v>15</v>
      </c>
      <c r="E2717" s="77" t="s">
        <v>213</v>
      </c>
      <c r="F2717" s="79">
        <v>5390000</v>
      </c>
    </row>
    <row r="2718" spans="1:6" x14ac:dyDescent="0.25">
      <c r="A2718" s="74" t="s">
        <v>3669</v>
      </c>
      <c r="B2718" s="77" t="s">
        <v>2702</v>
      </c>
      <c r="C2718" s="78" t="s">
        <v>3663</v>
      </c>
      <c r="D2718" s="78" t="s">
        <v>190</v>
      </c>
      <c r="E2718" s="77" t="s">
        <v>213</v>
      </c>
      <c r="F2718" s="79">
        <v>5440000</v>
      </c>
    </row>
    <row r="2719" spans="1:6" x14ac:dyDescent="0.25">
      <c r="A2719" s="74" t="s">
        <v>3670</v>
      </c>
      <c r="B2719" s="77" t="s">
        <v>2702</v>
      </c>
      <c r="C2719" s="78" t="s">
        <v>3663</v>
      </c>
      <c r="D2719" s="78" t="s">
        <v>25</v>
      </c>
      <c r="E2719" s="77" t="s">
        <v>213</v>
      </c>
      <c r="F2719" s="79">
        <v>5080000</v>
      </c>
    </row>
    <row r="2720" spans="1:6" x14ac:dyDescent="0.25">
      <c r="A2720" s="74" t="s">
        <v>3671</v>
      </c>
      <c r="B2720" s="77" t="s">
        <v>2702</v>
      </c>
      <c r="C2720" s="78" t="s">
        <v>3663</v>
      </c>
      <c r="D2720" s="78" t="s">
        <v>25</v>
      </c>
      <c r="E2720" s="77" t="s">
        <v>109</v>
      </c>
      <c r="F2720" s="79">
        <v>7430000</v>
      </c>
    </row>
    <row r="2721" spans="1:6" x14ac:dyDescent="0.25">
      <c r="A2721" s="74" t="s">
        <v>3672</v>
      </c>
      <c r="B2721" s="77" t="s">
        <v>2702</v>
      </c>
      <c r="C2721" s="78" t="s">
        <v>3663</v>
      </c>
      <c r="D2721" s="78" t="s">
        <v>25</v>
      </c>
      <c r="E2721" s="77" t="s">
        <v>116</v>
      </c>
      <c r="F2721" s="79">
        <v>7320000</v>
      </c>
    </row>
    <row r="2722" spans="1:6" x14ac:dyDescent="0.25">
      <c r="A2722" s="74" t="s">
        <v>3673</v>
      </c>
      <c r="B2722" s="77" t="s">
        <v>2702</v>
      </c>
      <c r="C2722" s="78" t="s">
        <v>3663</v>
      </c>
      <c r="D2722" s="78" t="s">
        <v>25</v>
      </c>
      <c r="E2722" s="77" t="s">
        <v>116</v>
      </c>
      <c r="F2722" s="79">
        <v>5600000</v>
      </c>
    </row>
    <row r="2723" spans="1:6" x14ac:dyDescent="0.25">
      <c r="A2723" s="74" t="s">
        <v>3674</v>
      </c>
      <c r="B2723" s="77" t="s">
        <v>2702</v>
      </c>
      <c r="C2723" s="78" t="s">
        <v>3663</v>
      </c>
      <c r="D2723" s="78" t="s">
        <v>22</v>
      </c>
      <c r="E2723" s="77" t="s">
        <v>122</v>
      </c>
      <c r="F2723" s="79">
        <v>4780000</v>
      </c>
    </row>
    <row r="2724" spans="1:6" x14ac:dyDescent="0.25">
      <c r="A2724" s="74" t="s">
        <v>3675</v>
      </c>
      <c r="B2724" s="77" t="s">
        <v>2702</v>
      </c>
      <c r="C2724" s="78" t="s">
        <v>3663</v>
      </c>
      <c r="D2724" s="78" t="s">
        <v>23</v>
      </c>
      <c r="E2724" s="77" t="s">
        <v>122</v>
      </c>
      <c r="F2724" s="79">
        <v>4400000</v>
      </c>
    </row>
    <row r="2725" spans="1:6" x14ac:dyDescent="0.25">
      <c r="A2725" s="74" t="s">
        <v>3676</v>
      </c>
      <c r="B2725" s="77" t="s">
        <v>2702</v>
      </c>
      <c r="C2725" s="78" t="s">
        <v>3663</v>
      </c>
      <c r="D2725" s="78" t="s">
        <v>25</v>
      </c>
      <c r="E2725" s="77" t="s">
        <v>122</v>
      </c>
      <c r="F2725" s="79">
        <v>7350000</v>
      </c>
    </row>
    <row r="2726" spans="1:6" x14ac:dyDescent="0.25">
      <c r="A2726" s="74" t="s">
        <v>810</v>
      </c>
      <c r="B2726" s="77" t="s">
        <v>2702</v>
      </c>
      <c r="C2726" s="78" t="s">
        <v>3663</v>
      </c>
      <c r="D2726" s="78" t="s">
        <v>25</v>
      </c>
      <c r="E2726" s="77" t="s">
        <v>122</v>
      </c>
      <c r="F2726" s="79">
        <v>7820000</v>
      </c>
    </row>
    <row r="2727" spans="1:6" x14ac:dyDescent="0.25">
      <c r="A2727" s="74" t="s">
        <v>3677</v>
      </c>
      <c r="B2727" s="77" t="s">
        <v>2702</v>
      </c>
      <c r="C2727" s="78" t="s">
        <v>3663</v>
      </c>
      <c r="D2727" s="78" t="s">
        <v>25</v>
      </c>
      <c r="E2727" s="77" t="s">
        <v>129</v>
      </c>
      <c r="F2727" s="79">
        <v>5070000</v>
      </c>
    </row>
    <row r="2728" spans="1:6" x14ac:dyDescent="0.25">
      <c r="A2728" s="74" t="s">
        <v>3678</v>
      </c>
      <c r="B2728" s="77" t="s">
        <v>2702</v>
      </c>
      <c r="C2728" s="78" t="s">
        <v>3663</v>
      </c>
      <c r="D2728" s="78" t="s">
        <v>25</v>
      </c>
      <c r="E2728" s="77" t="s">
        <v>129</v>
      </c>
      <c r="F2728" s="79">
        <v>4120000</v>
      </c>
    </row>
    <row r="2729" spans="1:6" x14ac:dyDescent="0.25">
      <c r="A2729" s="74" t="s">
        <v>3679</v>
      </c>
      <c r="B2729" s="77" t="s">
        <v>2702</v>
      </c>
      <c r="C2729" s="78" t="s">
        <v>3663</v>
      </c>
      <c r="D2729" s="78" t="s">
        <v>12</v>
      </c>
      <c r="E2729" s="77" t="s">
        <v>131</v>
      </c>
      <c r="F2729" s="79">
        <v>6050000</v>
      </c>
    </row>
    <row r="2730" spans="1:6" x14ac:dyDescent="0.25">
      <c r="A2730" s="74" t="s">
        <v>2627</v>
      </c>
      <c r="B2730" s="77" t="s">
        <v>2702</v>
      </c>
      <c r="C2730" s="78" t="s">
        <v>3663</v>
      </c>
      <c r="D2730" s="78" t="s">
        <v>21</v>
      </c>
      <c r="E2730" s="77" t="s">
        <v>131</v>
      </c>
      <c r="F2730" s="79">
        <v>8270000</v>
      </c>
    </row>
    <row r="2731" spans="1:6" x14ac:dyDescent="0.25">
      <c r="A2731" s="74" t="s">
        <v>3680</v>
      </c>
      <c r="B2731" s="77" t="s">
        <v>2702</v>
      </c>
      <c r="C2731" s="78" t="s">
        <v>3663</v>
      </c>
      <c r="D2731" s="78" t="s">
        <v>25</v>
      </c>
      <c r="E2731" s="77" t="s">
        <v>131</v>
      </c>
      <c r="F2731" s="79">
        <v>4940000</v>
      </c>
    </row>
    <row r="2732" spans="1:6" x14ac:dyDescent="0.25">
      <c r="A2732" s="74" t="s">
        <v>3681</v>
      </c>
      <c r="B2732" s="77" t="s">
        <v>2702</v>
      </c>
      <c r="C2732" s="78" t="s">
        <v>3663</v>
      </c>
      <c r="D2732" s="78" t="s">
        <v>25</v>
      </c>
      <c r="E2732" s="77" t="s">
        <v>131</v>
      </c>
      <c r="F2732" s="79">
        <v>7250000</v>
      </c>
    </row>
    <row r="2733" spans="1:6" x14ac:dyDescent="0.25">
      <c r="A2733" s="74" t="s">
        <v>3682</v>
      </c>
      <c r="B2733" s="77" t="s">
        <v>2702</v>
      </c>
      <c r="C2733" s="78" t="s">
        <v>2878</v>
      </c>
      <c r="D2733" s="78" t="s">
        <v>25</v>
      </c>
      <c r="E2733" s="77" t="s">
        <v>131</v>
      </c>
      <c r="F2733" s="79">
        <v>7030000</v>
      </c>
    </row>
    <row r="2734" spans="1:6" x14ac:dyDescent="0.25">
      <c r="A2734" s="74" t="s">
        <v>3683</v>
      </c>
      <c r="B2734" s="77" t="s">
        <v>2702</v>
      </c>
      <c r="C2734" s="78" t="s">
        <v>3684</v>
      </c>
      <c r="D2734" s="78" t="s">
        <v>25</v>
      </c>
      <c r="E2734" s="77" t="s">
        <v>96</v>
      </c>
      <c r="F2734" s="79">
        <v>1960000</v>
      </c>
    </row>
    <row r="2735" spans="1:6" x14ac:dyDescent="0.25">
      <c r="A2735" s="74" t="s">
        <v>3685</v>
      </c>
      <c r="B2735" s="77" t="s">
        <v>2702</v>
      </c>
      <c r="C2735" s="78" t="s">
        <v>3684</v>
      </c>
      <c r="D2735" s="78" t="s">
        <v>25</v>
      </c>
      <c r="E2735" s="77" t="s">
        <v>96</v>
      </c>
      <c r="F2735" s="79">
        <v>4080000</v>
      </c>
    </row>
    <row r="2736" spans="1:6" x14ac:dyDescent="0.25">
      <c r="A2736" s="74" t="s">
        <v>3686</v>
      </c>
      <c r="B2736" s="77" t="s">
        <v>2702</v>
      </c>
      <c r="C2736" s="78" t="s">
        <v>3684</v>
      </c>
      <c r="D2736" s="78" t="s">
        <v>25</v>
      </c>
      <c r="E2736" s="77" t="s">
        <v>96</v>
      </c>
      <c r="F2736" s="79">
        <v>3830000</v>
      </c>
    </row>
    <row r="2737" spans="1:6" x14ac:dyDescent="0.25">
      <c r="A2737" s="74" t="s">
        <v>3687</v>
      </c>
      <c r="B2737" s="77" t="s">
        <v>2702</v>
      </c>
      <c r="C2737" s="78" t="s">
        <v>3684</v>
      </c>
      <c r="D2737" s="78" t="s">
        <v>25</v>
      </c>
      <c r="E2737" s="77" t="s">
        <v>96</v>
      </c>
      <c r="F2737" s="79">
        <v>5180000</v>
      </c>
    </row>
    <row r="2738" spans="1:6" x14ac:dyDescent="0.25">
      <c r="A2738" s="74" t="s">
        <v>1895</v>
      </c>
      <c r="B2738" s="77" t="s">
        <v>2702</v>
      </c>
      <c r="C2738" s="78" t="s">
        <v>3684</v>
      </c>
      <c r="D2738" s="78" t="s">
        <v>25</v>
      </c>
      <c r="E2738" s="77" t="s">
        <v>96</v>
      </c>
      <c r="F2738" s="79">
        <v>6870000</v>
      </c>
    </row>
    <row r="2739" spans="1:6" x14ac:dyDescent="0.25">
      <c r="A2739" s="74" t="s">
        <v>2198</v>
      </c>
      <c r="B2739" s="77" t="s">
        <v>2702</v>
      </c>
      <c r="C2739" s="78" t="s">
        <v>3684</v>
      </c>
      <c r="D2739" s="78" t="s">
        <v>25</v>
      </c>
      <c r="E2739" s="77" t="s">
        <v>96</v>
      </c>
      <c r="F2739" s="79">
        <v>6530000</v>
      </c>
    </row>
    <row r="2740" spans="1:6" x14ac:dyDescent="0.25">
      <c r="A2740" s="74" t="s">
        <v>3688</v>
      </c>
      <c r="B2740" s="77" t="s">
        <v>2702</v>
      </c>
      <c r="C2740" s="78" t="s">
        <v>3684</v>
      </c>
      <c r="D2740" s="78" t="s">
        <v>25</v>
      </c>
      <c r="E2740" s="77" t="s">
        <v>96</v>
      </c>
      <c r="F2740" s="79">
        <v>4910000</v>
      </c>
    </row>
    <row r="2741" spans="1:6" x14ac:dyDescent="0.25">
      <c r="A2741" s="74" t="s">
        <v>3689</v>
      </c>
      <c r="B2741" s="77" t="s">
        <v>2702</v>
      </c>
      <c r="C2741" s="78" t="s">
        <v>3684</v>
      </c>
      <c r="D2741" s="78" t="s">
        <v>25</v>
      </c>
      <c r="E2741" s="77" t="s">
        <v>96</v>
      </c>
      <c r="F2741" s="79">
        <v>5860000</v>
      </c>
    </row>
    <row r="2742" spans="1:6" x14ac:dyDescent="0.25">
      <c r="A2742" s="74" t="s">
        <v>3690</v>
      </c>
      <c r="B2742" s="77" t="s">
        <v>2702</v>
      </c>
      <c r="C2742" s="78" t="s">
        <v>3684</v>
      </c>
      <c r="D2742" s="78" t="s">
        <v>25</v>
      </c>
      <c r="E2742" s="77" t="s">
        <v>109</v>
      </c>
      <c r="F2742" s="79">
        <v>2060000</v>
      </c>
    </row>
    <row r="2743" spans="1:6" x14ac:dyDescent="0.25">
      <c r="A2743" s="74" t="s">
        <v>3691</v>
      </c>
      <c r="B2743" s="77" t="s">
        <v>2702</v>
      </c>
      <c r="C2743" s="78" t="s">
        <v>3684</v>
      </c>
      <c r="D2743" s="78" t="s">
        <v>25</v>
      </c>
      <c r="E2743" s="77" t="s">
        <v>109</v>
      </c>
      <c r="F2743" s="79">
        <v>7950000</v>
      </c>
    </row>
    <row r="2744" spans="1:6" x14ac:dyDescent="0.25">
      <c r="A2744" s="74" t="s">
        <v>1648</v>
      </c>
      <c r="B2744" s="77" t="s">
        <v>2702</v>
      </c>
      <c r="C2744" s="78" t="s">
        <v>3684</v>
      </c>
      <c r="D2744" s="78" t="s">
        <v>25</v>
      </c>
      <c r="E2744" s="77" t="s">
        <v>109</v>
      </c>
      <c r="F2744" s="79">
        <v>7850000</v>
      </c>
    </row>
    <row r="2745" spans="1:6" x14ac:dyDescent="0.25">
      <c r="A2745" s="74" t="s">
        <v>1919</v>
      </c>
      <c r="B2745" s="77" t="s">
        <v>2702</v>
      </c>
      <c r="C2745" s="78" t="s">
        <v>3684</v>
      </c>
      <c r="D2745" s="78" t="s">
        <v>25</v>
      </c>
      <c r="E2745" s="77" t="s">
        <v>109</v>
      </c>
      <c r="F2745" s="79">
        <v>6030000</v>
      </c>
    </row>
    <row r="2746" spans="1:6" x14ac:dyDescent="0.25">
      <c r="A2746" s="74" t="s">
        <v>3692</v>
      </c>
      <c r="B2746" s="77" t="s">
        <v>2702</v>
      </c>
      <c r="C2746" s="78" t="s">
        <v>3684</v>
      </c>
      <c r="D2746" s="78" t="s">
        <v>25</v>
      </c>
      <c r="E2746" s="77" t="s">
        <v>153</v>
      </c>
      <c r="F2746" s="79">
        <v>3710000</v>
      </c>
    </row>
    <row r="2747" spans="1:6" x14ac:dyDescent="0.25">
      <c r="A2747" s="74" t="s">
        <v>3693</v>
      </c>
      <c r="B2747" s="77" t="s">
        <v>2702</v>
      </c>
      <c r="C2747" s="78" t="s">
        <v>3684</v>
      </c>
      <c r="D2747" s="78" t="s">
        <v>25</v>
      </c>
      <c r="E2747" s="77" t="s">
        <v>116</v>
      </c>
      <c r="F2747" s="79">
        <v>3840000</v>
      </c>
    </row>
    <row r="2748" spans="1:6" x14ac:dyDescent="0.25">
      <c r="A2748" s="74" t="s">
        <v>3694</v>
      </c>
      <c r="B2748" s="77" t="s">
        <v>2702</v>
      </c>
      <c r="C2748" s="78" t="s">
        <v>3684</v>
      </c>
      <c r="D2748" s="78" t="s">
        <v>25</v>
      </c>
      <c r="E2748" s="77" t="s">
        <v>116</v>
      </c>
      <c r="F2748" s="79">
        <v>2430000</v>
      </c>
    </row>
    <row r="2749" spans="1:6" x14ac:dyDescent="0.25">
      <c r="A2749" s="74" t="s">
        <v>1775</v>
      </c>
      <c r="B2749" s="77" t="s">
        <v>2702</v>
      </c>
      <c r="C2749" s="78" t="s">
        <v>3684</v>
      </c>
      <c r="D2749" s="78" t="s">
        <v>1776</v>
      </c>
      <c r="E2749" s="77" t="s">
        <v>122</v>
      </c>
      <c r="F2749" s="79">
        <v>8660000</v>
      </c>
    </row>
    <row r="2750" spans="1:6" x14ac:dyDescent="0.25">
      <c r="A2750" s="74" t="s">
        <v>3695</v>
      </c>
      <c r="B2750" s="77" t="s">
        <v>2702</v>
      </c>
      <c r="C2750" s="78" t="s">
        <v>3684</v>
      </c>
      <c r="D2750" s="78" t="s">
        <v>25</v>
      </c>
      <c r="E2750" s="77" t="s">
        <v>122</v>
      </c>
      <c r="F2750" s="79">
        <v>4570000</v>
      </c>
    </row>
    <row r="2751" spans="1:6" x14ac:dyDescent="0.25">
      <c r="A2751" s="74" t="s">
        <v>1924</v>
      </c>
      <c r="B2751" s="77" t="s">
        <v>2702</v>
      </c>
      <c r="C2751" s="78" t="s">
        <v>3684</v>
      </c>
      <c r="D2751" s="78" t="s">
        <v>25</v>
      </c>
      <c r="E2751" s="77" t="s">
        <v>122</v>
      </c>
      <c r="F2751" s="79">
        <v>7580000</v>
      </c>
    </row>
    <row r="2752" spans="1:6" x14ac:dyDescent="0.25">
      <c r="A2752" s="74" t="s">
        <v>3696</v>
      </c>
      <c r="B2752" s="77" t="s">
        <v>2702</v>
      </c>
      <c r="C2752" s="78" t="s">
        <v>3684</v>
      </c>
      <c r="D2752" s="78" t="s">
        <v>25</v>
      </c>
      <c r="E2752" s="77" t="s">
        <v>122</v>
      </c>
      <c r="F2752" s="79">
        <v>8330000</v>
      </c>
    </row>
    <row r="2753" spans="1:6" x14ac:dyDescent="0.25">
      <c r="A2753" s="74" t="s">
        <v>3697</v>
      </c>
      <c r="B2753" s="77" t="s">
        <v>2702</v>
      </c>
      <c r="C2753" s="78" t="s">
        <v>3684</v>
      </c>
      <c r="D2753" s="78" t="s">
        <v>25</v>
      </c>
      <c r="E2753" s="77" t="s">
        <v>122</v>
      </c>
      <c r="F2753" s="79">
        <v>6510000</v>
      </c>
    </row>
    <row r="2754" spans="1:6" x14ac:dyDescent="0.25">
      <c r="A2754" s="74" t="s">
        <v>3698</v>
      </c>
      <c r="B2754" s="77" t="s">
        <v>2702</v>
      </c>
      <c r="C2754" s="78" t="s">
        <v>3684</v>
      </c>
      <c r="D2754" s="78" t="s">
        <v>25</v>
      </c>
      <c r="E2754" s="77" t="s">
        <v>122</v>
      </c>
      <c r="F2754" s="79">
        <v>8770000</v>
      </c>
    </row>
    <row r="2755" spans="1:6" x14ac:dyDescent="0.25">
      <c r="A2755" s="74" t="s">
        <v>3699</v>
      </c>
      <c r="B2755" s="77" t="s">
        <v>2702</v>
      </c>
      <c r="C2755" s="78" t="s">
        <v>3684</v>
      </c>
      <c r="D2755" s="78" t="s">
        <v>25</v>
      </c>
      <c r="E2755" s="77" t="s">
        <v>122</v>
      </c>
      <c r="F2755" s="79">
        <v>360000</v>
      </c>
    </row>
    <row r="2756" spans="1:6" x14ac:dyDescent="0.25">
      <c r="A2756" s="74" t="s">
        <v>3700</v>
      </c>
      <c r="B2756" s="77" t="s">
        <v>2702</v>
      </c>
      <c r="C2756" s="78" t="s">
        <v>3684</v>
      </c>
      <c r="D2756" s="78" t="s">
        <v>25</v>
      </c>
      <c r="E2756" s="77" t="s">
        <v>129</v>
      </c>
      <c r="F2756" s="79">
        <v>4680000</v>
      </c>
    </row>
    <row r="2757" spans="1:6" x14ac:dyDescent="0.25">
      <c r="A2757" s="74" t="s">
        <v>3701</v>
      </c>
      <c r="B2757" s="77" t="s">
        <v>2702</v>
      </c>
      <c r="C2757" s="78" t="s">
        <v>3684</v>
      </c>
      <c r="D2757" s="78" t="s">
        <v>25</v>
      </c>
      <c r="E2757" s="77" t="s">
        <v>129</v>
      </c>
      <c r="F2757" s="79">
        <v>6910000</v>
      </c>
    </row>
    <row r="2758" spans="1:6" x14ac:dyDescent="0.25">
      <c r="A2758" s="74" t="s">
        <v>3702</v>
      </c>
      <c r="B2758" s="77" t="s">
        <v>2702</v>
      </c>
      <c r="C2758" s="78" t="s">
        <v>3684</v>
      </c>
      <c r="D2758" s="78" t="s">
        <v>25</v>
      </c>
      <c r="E2758" s="77" t="s">
        <v>131</v>
      </c>
      <c r="F2758" s="79">
        <v>6730000</v>
      </c>
    </row>
    <row r="2759" spans="1:6" x14ac:dyDescent="0.25">
      <c r="A2759" s="74" t="s">
        <v>3703</v>
      </c>
      <c r="B2759" s="77" t="s">
        <v>2702</v>
      </c>
      <c r="C2759" s="78" t="s">
        <v>3684</v>
      </c>
      <c r="D2759" s="78" t="s">
        <v>25</v>
      </c>
      <c r="E2759" s="77" t="s">
        <v>131</v>
      </c>
      <c r="F2759" s="79">
        <v>7570000</v>
      </c>
    </row>
    <row r="2760" spans="1:6" x14ac:dyDescent="0.25">
      <c r="A2760" s="74" t="s">
        <v>2076</v>
      </c>
      <c r="B2760" s="77" t="s">
        <v>2702</v>
      </c>
      <c r="C2760" s="78" t="s">
        <v>3684</v>
      </c>
      <c r="D2760" s="78" t="s">
        <v>25</v>
      </c>
      <c r="E2760" s="77" t="s">
        <v>131</v>
      </c>
      <c r="F2760" s="79">
        <v>7220000</v>
      </c>
    </row>
    <row r="2761" spans="1:6" x14ac:dyDescent="0.25">
      <c r="A2761" s="74" t="s">
        <v>1621</v>
      </c>
      <c r="B2761" s="77" t="s">
        <v>2702</v>
      </c>
      <c r="C2761" s="78" t="s">
        <v>3684</v>
      </c>
      <c r="D2761" s="78" t="s">
        <v>25</v>
      </c>
      <c r="E2761" s="77" t="s">
        <v>131</v>
      </c>
      <c r="F2761" s="79">
        <v>7280000</v>
      </c>
    </row>
    <row r="2762" spans="1:6" x14ac:dyDescent="0.25">
      <c r="A2762" s="74" t="s">
        <v>3704</v>
      </c>
      <c r="B2762" s="77" t="s">
        <v>2702</v>
      </c>
      <c r="C2762" s="78" t="s">
        <v>3705</v>
      </c>
      <c r="D2762" s="78" t="s">
        <v>246</v>
      </c>
      <c r="E2762" s="77" t="s">
        <v>96</v>
      </c>
      <c r="F2762" s="79">
        <v>5890000</v>
      </c>
    </row>
    <row r="2763" spans="1:6" x14ac:dyDescent="0.25">
      <c r="A2763" s="74" t="s">
        <v>3706</v>
      </c>
      <c r="B2763" s="77" t="s">
        <v>2702</v>
      </c>
      <c r="C2763" s="78" t="s">
        <v>3705</v>
      </c>
      <c r="D2763" s="78" t="s">
        <v>25</v>
      </c>
      <c r="E2763" s="77" t="s">
        <v>96</v>
      </c>
      <c r="F2763" s="79">
        <v>6560000</v>
      </c>
    </row>
    <row r="2764" spans="1:6" x14ac:dyDescent="0.25">
      <c r="A2764" s="74" t="s">
        <v>1640</v>
      </c>
      <c r="B2764" s="77" t="s">
        <v>2702</v>
      </c>
      <c r="C2764" s="78" t="s">
        <v>3705</v>
      </c>
      <c r="D2764" s="78" t="s">
        <v>25</v>
      </c>
      <c r="E2764" s="77" t="s">
        <v>96</v>
      </c>
      <c r="F2764" s="79">
        <v>4780000</v>
      </c>
    </row>
    <row r="2765" spans="1:6" x14ac:dyDescent="0.25">
      <c r="A2765" s="74" t="s">
        <v>3707</v>
      </c>
      <c r="B2765" s="77" t="s">
        <v>2702</v>
      </c>
      <c r="C2765" s="78" t="s">
        <v>3705</v>
      </c>
      <c r="D2765" s="78" t="s">
        <v>25</v>
      </c>
      <c r="E2765" s="77" t="s">
        <v>96</v>
      </c>
      <c r="F2765" s="79">
        <v>7060000</v>
      </c>
    </row>
    <row r="2766" spans="1:6" x14ac:dyDescent="0.25">
      <c r="A2766" s="74" t="s">
        <v>3708</v>
      </c>
      <c r="B2766" s="77" t="s">
        <v>2702</v>
      </c>
      <c r="C2766" s="78" t="s">
        <v>3705</v>
      </c>
      <c r="D2766" s="78" t="s">
        <v>25</v>
      </c>
      <c r="E2766" s="77" t="s">
        <v>96</v>
      </c>
      <c r="F2766" s="79">
        <v>5870000</v>
      </c>
    </row>
    <row r="2767" spans="1:6" x14ac:dyDescent="0.25">
      <c r="A2767" s="74" t="s">
        <v>3709</v>
      </c>
      <c r="B2767" s="77" t="s">
        <v>2702</v>
      </c>
      <c r="C2767" s="78" t="s">
        <v>3705</v>
      </c>
      <c r="D2767" s="78" t="s">
        <v>25</v>
      </c>
      <c r="E2767" s="77" t="s">
        <v>96</v>
      </c>
      <c r="F2767" s="79">
        <v>5290000</v>
      </c>
    </row>
    <row r="2768" spans="1:6" x14ac:dyDescent="0.25">
      <c r="A2768" s="74" t="s">
        <v>1909</v>
      </c>
      <c r="B2768" s="77" t="s">
        <v>2702</v>
      </c>
      <c r="C2768" s="78" t="s">
        <v>3705</v>
      </c>
      <c r="D2768" s="78" t="s">
        <v>25</v>
      </c>
      <c r="E2768" s="77" t="s">
        <v>96</v>
      </c>
      <c r="F2768" s="79">
        <v>8240000</v>
      </c>
    </row>
    <row r="2769" spans="1:6" x14ac:dyDescent="0.25">
      <c r="A2769" s="74" t="s">
        <v>1870</v>
      </c>
      <c r="B2769" s="77" t="s">
        <v>2702</v>
      </c>
      <c r="C2769" s="78" t="s">
        <v>3705</v>
      </c>
      <c r="D2769" s="78" t="s">
        <v>25</v>
      </c>
      <c r="E2769" s="77" t="s">
        <v>96</v>
      </c>
      <c r="F2769" s="79">
        <v>5000000</v>
      </c>
    </row>
    <row r="2770" spans="1:6" x14ac:dyDescent="0.25">
      <c r="A2770" s="74" t="s">
        <v>3710</v>
      </c>
      <c r="B2770" s="77" t="s">
        <v>2702</v>
      </c>
      <c r="C2770" s="78" t="s">
        <v>3705</v>
      </c>
      <c r="D2770" s="78" t="s">
        <v>25</v>
      </c>
      <c r="E2770" s="77" t="s">
        <v>96</v>
      </c>
      <c r="F2770" s="79">
        <v>5570000</v>
      </c>
    </row>
    <row r="2771" spans="1:6" x14ac:dyDescent="0.25">
      <c r="A2771" s="74" t="s">
        <v>3711</v>
      </c>
      <c r="B2771" s="77" t="s">
        <v>2702</v>
      </c>
      <c r="C2771" s="78" t="s">
        <v>3705</v>
      </c>
      <c r="D2771" s="78" t="s">
        <v>25</v>
      </c>
      <c r="E2771" s="77" t="s">
        <v>96</v>
      </c>
      <c r="F2771" s="79">
        <v>5300000</v>
      </c>
    </row>
    <row r="2772" spans="1:6" x14ac:dyDescent="0.25">
      <c r="A2772" s="74" t="s">
        <v>3712</v>
      </c>
      <c r="B2772" s="77" t="s">
        <v>2702</v>
      </c>
      <c r="C2772" s="78" t="s">
        <v>3705</v>
      </c>
      <c r="D2772" s="78" t="s">
        <v>25</v>
      </c>
      <c r="E2772" s="77" t="s">
        <v>96</v>
      </c>
      <c r="F2772" s="79">
        <v>4000000</v>
      </c>
    </row>
    <row r="2773" spans="1:6" x14ac:dyDescent="0.25">
      <c r="A2773" s="74" t="s">
        <v>3713</v>
      </c>
      <c r="B2773" s="77" t="s">
        <v>2702</v>
      </c>
      <c r="C2773" s="78" t="s">
        <v>3705</v>
      </c>
      <c r="D2773" s="78" t="s">
        <v>25</v>
      </c>
      <c r="E2773" s="77" t="s">
        <v>96</v>
      </c>
      <c r="F2773" s="79">
        <v>4810000</v>
      </c>
    </row>
    <row r="2774" spans="1:6" x14ac:dyDescent="0.25">
      <c r="A2774" s="74" t="s">
        <v>1762</v>
      </c>
      <c r="B2774" s="77" t="s">
        <v>2702</v>
      </c>
      <c r="C2774" s="78" t="s">
        <v>3705</v>
      </c>
      <c r="D2774" s="78" t="s">
        <v>25</v>
      </c>
      <c r="E2774" s="77" t="s">
        <v>96</v>
      </c>
      <c r="F2774" s="79">
        <v>2090000</v>
      </c>
    </row>
    <row r="2775" spans="1:6" x14ac:dyDescent="0.25">
      <c r="A2775" s="74" t="s">
        <v>1650</v>
      </c>
      <c r="B2775" s="77" t="s">
        <v>2702</v>
      </c>
      <c r="C2775" s="78" t="s">
        <v>3705</v>
      </c>
      <c r="D2775" s="78" t="s">
        <v>25</v>
      </c>
      <c r="E2775" s="77" t="s">
        <v>109</v>
      </c>
      <c r="F2775" s="79">
        <v>8870000</v>
      </c>
    </row>
    <row r="2776" spans="1:6" x14ac:dyDescent="0.25">
      <c r="A2776" s="74" t="s">
        <v>2083</v>
      </c>
      <c r="B2776" s="77" t="s">
        <v>2702</v>
      </c>
      <c r="C2776" s="78" t="s">
        <v>3705</v>
      </c>
      <c r="D2776" s="78" t="s">
        <v>25</v>
      </c>
      <c r="E2776" s="77" t="s">
        <v>109</v>
      </c>
      <c r="F2776" s="79">
        <v>8320000</v>
      </c>
    </row>
    <row r="2777" spans="1:6" x14ac:dyDescent="0.25">
      <c r="A2777" s="74" t="s">
        <v>3714</v>
      </c>
      <c r="B2777" s="77" t="s">
        <v>2702</v>
      </c>
      <c r="C2777" s="78" t="s">
        <v>3705</v>
      </c>
      <c r="D2777" s="78" t="s">
        <v>25</v>
      </c>
      <c r="E2777" s="77" t="s">
        <v>109</v>
      </c>
      <c r="F2777" s="79">
        <v>8380000</v>
      </c>
    </row>
    <row r="2778" spans="1:6" x14ac:dyDescent="0.25">
      <c r="A2778" s="74" t="s">
        <v>3715</v>
      </c>
      <c r="B2778" s="77" t="s">
        <v>2702</v>
      </c>
      <c r="C2778" s="78" t="s">
        <v>3705</v>
      </c>
      <c r="D2778" s="78" t="s">
        <v>25</v>
      </c>
      <c r="E2778" s="77" t="s">
        <v>109</v>
      </c>
      <c r="F2778" s="79">
        <v>6400000</v>
      </c>
    </row>
    <row r="2779" spans="1:6" x14ac:dyDescent="0.25">
      <c r="A2779" s="74" t="s">
        <v>1802</v>
      </c>
      <c r="B2779" s="77" t="s">
        <v>2702</v>
      </c>
      <c r="C2779" s="78" t="s">
        <v>3705</v>
      </c>
      <c r="D2779" s="78" t="s">
        <v>25</v>
      </c>
      <c r="E2779" s="77" t="s">
        <v>109</v>
      </c>
      <c r="F2779" s="79">
        <v>8270000</v>
      </c>
    </row>
    <row r="2780" spans="1:6" x14ac:dyDescent="0.25">
      <c r="A2780" s="74" t="s">
        <v>3716</v>
      </c>
      <c r="B2780" s="77" t="s">
        <v>2702</v>
      </c>
      <c r="C2780" s="78" t="s">
        <v>3705</v>
      </c>
      <c r="D2780" s="78" t="s">
        <v>25</v>
      </c>
      <c r="E2780" s="77" t="s">
        <v>109</v>
      </c>
      <c r="F2780" s="79">
        <v>7560000</v>
      </c>
    </row>
    <row r="2781" spans="1:6" x14ac:dyDescent="0.25">
      <c r="A2781" s="74" t="s">
        <v>3717</v>
      </c>
      <c r="B2781" s="77" t="s">
        <v>2702</v>
      </c>
      <c r="C2781" s="78" t="s">
        <v>3705</v>
      </c>
      <c r="D2781" s="78" t="s">
        <v>25</v>
      </c>
      <c r="E2781" s="77" t="s">
        <v>109</v>
      </c>
      <c r="F2781" s="79">
        <v>9120000</v>
      </c>
    </row>
    <row r="2782" spans="1:6" x14ac:dyDescent="0.25">
      <c r="A2782" s="74" t="s">
        <v>1662</v>
      </c>
      <c r="B2782" s="77" t="s">
        <v>2702</v>
      </c>
      <c r="C2782" s="78" t="s">
        <v>3705</v>
      </c>
      <c r="D2782" s="78" t="s">
        <v>25</v>
      </c>
      <c r="E2782" s="77" t="s">
        <v>153</v>
      </c>
      <c r="F2782" s="79">
        <v>6520000</v>
      </c>
    </row>
    <row r="2783" spans="1:6" x14ac:dyDescent="0.25">
      <c r="A2783" s="74" t="s">
        <v>3718</v>
      </c>
      <c r="B2783" s="77" t="s">
        <v>2702</v>
      </c>
      <c r="C2783" s="78" t="s">
        <v>3705</v>
      </c>
      <c r="D2783" s="78" t="s">
        <v>25</v>
      </c>
      <c r="E2783" s="77" t="s">
        <v>153</v>
      </c>
      <c r="F2783" s="79">
        <v>5610000</v>
      </c>
    </row>
    <row r="2784" spans="1:6" x14ac:dyDescent="0.25">
      <c r="A2784" s="74" t="s">
        <v>3719</v>
      </c>
      <c r="B2784" s="77" t="s">
        <v>2702</v>
      </c>
      <c r="C2784" s="78" t="s">
        <v>3705</v>
      </c>
      <c r="D2784" s="78" t="s">
        <v>25</v>
      </c>
      <c r="E2784" s="77" t="s">
        <v>116</v>
      </c>
      <c r="F2784" s="79">
        <v>1660000</v>
      </c>
    </row>
    <row r="2785" spans="1:6" x14ac:dyDescent="0.25">
      <c r="A2785" s="74" t="s">
        <v>3720</v>
      </c>
      <c r="B2785" s="77" t="s">
        <v>2702</v>
      </c>
      <c r="C2785" s="78" t="s">
        <v>3705</v>
      </c>
      <c r="D2785" s="78" t="s">
        <v>25</v>
      </c>
      <c r="E2785" s="77" t="s">
        <v>116</v>
      </c>
      <c r="F2785" s="79">
        <v>2370000</v>
      </c>
    </row>
    <row r="2786" spans="1:6" x14ac:dyDescent="0.25">
      <c r="A2786" s="74" t="s">
        <v>1770</v>
      </c>
      <c r="B2786" s="77" t="s">
        <v>2702</v>
      </c>
      <c r="C2786" s="78" t="s">
        <v>3705</v>
      </c>
      <c r="D2786" s="78" t="s">
        <v>25</v>
      </c>
      <c r="E2786" s="77" t="s">
        <v>116</v>
      </c>
      <c r="F2786" s="79">
        <v>7740000</v>
      </c>
    </row>
    <row r="2787" spans="1:6" x14ac:dyDescent="0.25">
      <c r="A2787" s="74" t="s">
        <v>3721</v>
      </c>
      <c r="B2787" s="77" t="s">
        <v>2702</v>
      </c>
      <c r="C2787" s="78" t="s">
        <v>3705</v>
      </c>
      <c r="D2787" s="78" t="s">
        <v>25</v>
      </c>
      <c r="E2787" s="77" t="s">
        <v>122</v>
      </c>
      <c r="F2787" s="79">
        <v>3610000</v>
      </c>
    </row>
    <row r="2788" spans="1:6" x14ac:dyDescent="0.25">
      <c r="A2788" s="74" t="s">
        <v>3722</v>
      </c>
      <c r="B2788" s="77" t="s">
        <v>2702</v>
      </c>
      <c r="C2788" s="78" t="s">
        <v>3705</v>
      </c>
      <c r="D2788" s="78" t="s">
        <v>25</v>
      </c>
      <c r="E2788" s="77" t="s">
        <v>122</v>
      </c>
      <c r="F2788" s="79">
        <v>5830000</v>
      </c>
    </row>
    <row r="2789" spans="1:6" x14ac:dyDescent="0.25">
      <c r="A2789" s="74" t="s">
        <v>3723</v>
      </c>
      <c r="B2789" s="77" t="s">
        <v>2702</v>
      </c>
      <c r="C2789" s="78" t="s">
        <v>3705</v>
      </c>
      <c r="D2789" s="78" t="s">
        <v>25</v>
      </c>
      <c r="E2789" s="77" t="s">
        <v>122</v>
      </c>
      <c r="F2789" s="79">
        <v>9020000</v>
      </c>
    </row>
    <row r="2790" spans="1:6" x14ac:dyDescent="0.25">
      <c r="A2790" s="74" t="s">
        <v>1659</v>
      </c>
      <c r="B2790" s="77" t="s">
        <v>2702</v>
      </c>
      <c r="C2790" s="78" t="s">
        <v>3705</v>
      </c>
      <c r="D2790" s="78" t="s">
        <v>25</v>
      </c>
      <c r="E2790" s="77" t="s">
        <v>122</v>
      </c>
      <c r="F2790" s="79">
        <v>7050000</v>
      </c>
    </row>
    <row r="2791" spans="1:6" x14ac:dyDescent="0.25">
      <c r="A2791" s="74" t="s">
        <v>3724</v>
      </c>
      <c r="B2791" s="77" t="s">
        <v>2702</v>
      </c>
      <c r="C2791" s="78" t="s">
        <v>3705</v>
      </c>
      <c r="D2791" s="78" t="s">
        <v>25</v>
      </c>
      <c r="E2791" s="77" t="s">
        <v>122</v>
      </c>
      <c r="F2791" s="79">
        <v>8600000</v>
      </c>
    </row>
    <row r="2792" spans="1:6" x14ac:dyDescent="0.25">
      <c r="A2792" s="74" t="s">
        <v>3725</v>
      </c>
      <c r="B2792" s="77" t="s">
        <v>2702</v>
      </c>
      <c r="C2792" s="78" t="s">
        <v>3705</v>
      </c>
      <c r="D2792" s="78" t="s">
        <v>25</v>
      </c>
      <c r="E2792" s="77" t="s">
        <v>122</v>
      </c>
      <c r="F2792" s="79">
        <v>8680000</v>
      </c>
    </row>
    <row r="2793" spans="1:6" x14ac:dyDescent="0.25">
      <c r="A2793" s="74" t="s">
        <v>3726</v>
      </c>
      <c r="B2793" s="77" t="s">
        <v>2702</v>
      </c>
      <c r="C2793" s="78" t="s">
        <v>3705</v>
      </c>
      <c r="D2793" s="78" t="s">
        <v>25</v>
      </c>
      <c r="E2793" s="77" t="s">
        <v>122</v>
      </c>
      <c r="F2793" s="79">
        <v>5630000</v>
      </c>
    </row>
    <row r="2794" spans="1:6" x14ac:dyDescent="0.25">
      <c r="A2794" s="74" t="s">
        <v>2131</v>
      </c>
      <c r="B2794" s="77" t="s">
        <v>2702</v>
      </c>
      <c r="C2794" s="78" t="s">
        <v>3705</v>
      </c>
      <c r="D2794" s="78" t="s">
        <v>25</v>
      </c>
      <c r="E2794" s="77" t="s">
        <v>122</v>
      </c>
      <c r="F2794" s="79">
        <v>6190000</v>
      </c>
    </row>
    <row r="2795" spans="1:6" x14ac:dyDescent="0.25">
      <c r="A2795" s="74" t="s">
        <v>3727</v>
      </c>
      <c r="B2795" s="77" t="s">
        <v>2702</v>
      </c>
      <c r="C2795" s="78" t="s">
        <v>3705</v>
      </c>
      <c r="D2795" s="78" t="s">
        <v>25</v>
      </c>
      <c r="E2795" s="77" t="s">
        <v>131</v>
      </c>
      <c r="F2795" s="79">
        <v>4530000</v>
      </c>
    </row>
    <row r="2796" spans="1:6" x14ac:dyDescent="0.25">
      <c r="A2796" s="74" t="s">
        <v>3728</v>
      </c>
      <c r="B2796" s="77" t="s">
        <v>2702</v>
      </c>
      <c r="C2796" s="78" t="s">
        <v>3705</v>
      </c>
      <c r="D2796" s="78" t="s">
        <v>25</v>
      </c>
      <c r="E2796" s="77" t="s">
        <v>131</v>
      </c>
      <c r="F2796" s="79">
        <v>6550000</v>
      </c>
    </row>
    <row r="2797" spans="1:6" x14ac:dyDescent="0.25">
      <c r="A2797" s="74" t="s">
        <v>2226</v>
      </c>
      <c r="B2797" s="77" t="s">
        <v>2702</v>
      </c>
      <c r="C2797" s="78" t="s">
        <v>2878</v>
      </c>
      <c r="D2797" s="78" t="s">
        <v>18</v>
      </c>
      <c r="E2797" s="77" t="s">
        <v>96</v>
      </c>
      <c r="F2797" s="79">
        <v>5590000</v>
      </c>
    </row>
    <row r="2798" spans="1:6" x14ac:dyDescent="0.25">
      <c r="A2798" s="74" t="s">
        <v>2877</v>
      </c>
      <c r="B2798" s="77" t="s">
        <v>2702</v>
      </c>
      <c r="C2798" s="78" t="s">
        <v>2878</v>
      </c>
      <c r="D2798" s="78" t="s">
        <v>23</v>
      </c>
      <c r="E2798" s="77" t="s">
        <v>96</v>
      </c>
      <c r="F2798" s="79">
        <v>580000</v>
      </c>
    </row>
    <row r="2799" spans="1:6" x14ac:dyDescent="0.25">
      <c r="A2799" s="74" t="s">
        <v>3729</v>
      </c>
      <c r="B2799" s="77" t="s">
        <v>2702</v>
      </c>
      <c r="C2799" s="78" t="s">
        <v>2878</v>
      </c>
      <c r="D2799" s="78" t="s">
        <v>25</v>
      </c>
      <c r="E2799" s="77" t="s">
        <v>96</v>
      </c>
      <c r="F2799" s="79">
        <v>1250000</v>
      </c>
    </row>
    <row r="2800" spans="1:6" x14ac:dyDescent="0.25">
      <c r="A2800" s="74" t="s">
        <v>2880</v>
      </c>
      <c r="B2800" s="77" t="s">
        <v>2702</v>
      </c>
      <c r="C2800" s="78" t="s">
        <v>2878</v>
      </c>
      <c r="D2800" s="78" t="s">
        <v>25</v>
      </c>
      <c r="E2800" s="77" t="s">
        <v>96</v>
      </c>
      <c r="F2800" s="79">
        <v>620000</v>
      </c>
    </row>
    <row r="2801" spans="1:6" x14ac:dyDescent="0.25">
      <c r="A2801" s="74" t="s">
        <v>2881</v>
      </c>
      <c r="B2801" s="77" t="s">
        <v>2702</v>
      </c>
      <c r="C2801" s="78" t="s">
        <v>2878</v>
      </c>
      <c r="D2801" s="78" t="s">
        <v>25</v>
      </c>
      <c r="E2801" s="77" t="s">
        <v>96</v>
      </c>
      <c r="F2801" s="79">
        <v>1640000</v>
      </c>
    </row>
    <row r="2802" spans="1:6" x14ac:dyDescent="0.25">
      <c r="A2802" s="74" t="s">
        <v>3730</v>
      </c>
      <c r="B2802" s="77" t="s">
        <v>2702</v>
      </c>
      <c r="C2802" s="78" t="s">
        <v>2878</v>
      </c>
      <c r="D2802" s="78" t="s">
        <v>25</v>
      </c>
      <c r="E2802" s="77" t="s">
        <v>96</v>
      </c>
      <c r="F2802" s="79">
        <v>2720000</v>
      </c>
    </row>
    <row r="2803" spans="1:6" x14ac:dyDescent="0.25">
      <c r="A2803" s="74" t="s">
        <v>1075</v>
      </c>
      <c r="B2803" s="77" t="s">
        <v>2702</v>
      </c>
      <c r="C2803" s="78" t="s">
        <v>2878</v>
      </c>
      <c r="D2803" s="78" t="s">
        <v>25</v>
      </c>
      <c r="E2803" s="77" t="s">
        <v>96</v>
      </c>
      <c r="F2803" s="79">
        <v>5820000</v>
      </c>
    </row>
    <row r="2804" spans="1:6" x14ac:dyDescent="0.25">
      <c r="A2804" s="74" t="s">
        <v>2882</v>
      </c>
      <c r="B2804" s="77" t="s">
        <v>2702</v>
      </c>
      <c r="C2804" s="78" t="s">
        <v>2878</v>
      </c>
      <c r="D2804" s="78" t="s">
        <v>25</v>
      </c>
      <c r="E2804" s="77" t="s">
        <v>96</v>
      </c>
      <c r="F2804" s="79">
        <v>980000</v>
      </c>
    </row>
    <row r="2805" spans="1:6" x14ac:dyDescent="0.25">
      <c r="A2805" s="74" t="s">
        <v>1021</v>
      </c>
      <c r="B2805" s="77" t="s">
        <v>2702</v>
      </c>
      <c r="C2805" s="78" t="s">
        <v>2878</v>
      </c>
      <c r="D2805" s="78" t="s">
        <v>25</v>
      </c>
      <c r="E2805" s="77" t="s">
        <v>96</v>
      </c>
      <c r="F2805" s="79">
        <v>7080000</v>
      </c>
    </row>
    <row r="2806" spans="1:6" x14ac:dyDescent="0.25">
      <c r="A2806" s="74" t="s">
        <v>2883</v>
      </c>
      <c r="B2806" s="77" t="s">
        <v>2702</v>
      </c>
      <c r="C2806" s="78" t="s">
        <v>2878</v>
      </c>
      <c r="D2806" s="78" t="s">
        <v>25</v>
      </c>
      <c r="E2806" s="77" t="s">
        <v>96</v>
      </c>
      <c r="F2806" s="79">
        <v>1040000</v>
      </c>
    </row>
    <row r="2807" spans="1:6" x14ac:dyDescent="0.25">
      <c r="A2807" s="74" t="s">
        <v>2884</v>
      </c>
      <c r="B2807" s="77" t="s">
        <v>2702</v>
      </c>
      <c r="C2807" s="78" t="s">
        <v>2878</v>
      </c>
      <c r="D2807" s="78" t="s">
        <v>25</v>
      </c>
      <c r="E2807" s="77" t="s">
        <v>96</v>
      </c>
      <c r="F2807" s="79">
        <v>560000</v>
      </c>
    </row>
    <row r="2808" spans="1:6" x14ac:dyDescent="0.25">
      <c r="A2808" s="74" t="s">
        <v>2889</v>
      </c>
      <c r="B2808" s="77" t="s">
        <v>2702</v>
      </c>
      <c r="C2808" s="78" t="s">
        <v>2878</v>
      </c>
      <c r="D2808" s="78" t="s">
        <v>21</v>
      </c>
      <c r="E2808" s="77" t="s">
        <v>109</v>
      </c>
      <c r="F2808" s="79">
        <v>2210000</v>
      </c>
    </row>
    <row r="2809" spans="1:6" x14ac:dyDescent="0.25">
      <c r="A2809" s="74" t="s">
        <v>3731</v>
      </c>
      <c r="B2809" s="77" t="s">
        <v>2702</v>
      </c>
      <c r="C2809" s="78" t="s">
        <v>2878</v>
      </c>
      <c r="D2809" s="78" t="s">
        <v>25</v>
      </c>
      <c r="E2809" s="77" t="s">
        <v>109</v>
      </c>
      <c r="F2809" s="79">
        <v>5310000</v>
      </c>
    </row>
    <row r="2810" spans="1:6" x14ac:dyDescent="0.25">
      <c r="A2810" s="74" t="s">
        <v>2099</v>
      </c>
      <c r="B2810" s="77" t="s">
        <v>2702</v>
      </c>
      <c r="C2810" s="78" t="s">
        <v>2878</v>
      </c>
      <c r="D2810" s="78" t="s">
        <v>25</v>
      </c>
      <c r="E2810" s="77" t="s">
        <v>109</v>
      </c>
      <c r="F2810" s="79">
        <v>1790000</v>
      </c>
    </row>
    <row r="2811" spans="1:6" x14ac:dyDescent="0.25">
      <c r="A2811" s="74" t="s">
        <v>2885</v>
      </c>
      <c r="B2811" s="77" t="s">
        <v>2702</v>
      </c>
      <c r="C2811" s="78" t="s">
        <v>2878</v>
      </c>
      <c r="D2811" s="78" t="s">
        <v>25</v>
      </c>
      <c r="E2811" s="77" t="s">
        <v>109</v>
      </c>
      <c r="F2811" s="79">
        <v>1990000</v>
      </c>
    </row>
    <row r="2812" spans="1:6" x14ac:dyDescent="0.25">
      <c r="A2812" s="74" t="s">
        <v>3732</v>
      </c>
      <c r="B2812" s="77" t="s">
        <v>2702</v>
      </c>
      <c r="C2812" s="78" t="s">
        <v>2878</v>
      </c>
      <c r="D2812" s="78" t="s">
        <v>25</v>
      </c>
      <c r="E2812" s="77" t="s">
        <v>109</v>
      </c>
      <c r="F2812" s="79">
        <v>6240000</v>
      </c>
    </row>
    <row r="2813" spans="1:6" x14ac:dyDescent="0.25">
      <c r="A2813" s="74" t="s">
        <v>2288</v>
      </c>
      <c r="B2813" s="77" t="s">
        <v>2702</v>
      </c>
      <c r="C2813" s="78" t="s">
        <v>2878</v>
      </c>
      <c r="D2813" s="78" t="s">
        <v>25</v>
      </c>
      <c r="E2813" s="77" t="s">
        <v>109</v>
      </c>
      <c r="F2813" s="79">
        <v>4040000</v>
      </c>
    </row>
    <row r="2814" spans="1:6" x14ac:dyDescent="0.25">
      <c r="A2814" s="74" t="s">
        <v>2890</v>
      </c>
      <c r="B2814" s="77" t="s">
        <v>2702</v>
      </c>
      <c r="C2814" s="78" t="s">
        <v>2878</v>
      </c>
      <c r="D2814" s="78" t="s">
        <v>25</v>
      </c>
      <c r="E2814" s="77" t="s">
        <v>153</v>
      </c>
      <c r="F2814" s="79">
        <v>2170000</v>
      </c>
    </row>
    <row r="2815" spans="1:6" x14ac:dyDescent="0.25">
      <c r="A2815" s="74" t="s">
        <v>2891</v>
      </c>
      <c r="B2815" s="77" t="s">
        <v>2702</v>
      </c>
      <c r="C2815" s="78" t="s">
        <v>2878</v>
      </c>
      <c r="D2815" s="78" t="s">
        <v>18</v>
      </c>
      <c r="E2815" s="77" t="s">
        <v>116</v>
      </c>
      <c r="F2815" s="79">
        <v>1240000</v>
      </c>
    </row>
    <row r="2816" spans="1:6" x14ac:dyDescent="0.25">
      <c r="A2816" s="74" t="s">
        <v>3733</v>
      </c>
      <c r="B2816" s="77" t="s">
        <v>2702</v>
      </c>
      <c r="C2816" s="78" t="s">
        <v>2878</v>
      </c>
      <c r="D2816" s="78" t="s">
        <v>25</v>
      </c>
      <c r="E2816" s="77" t="s">
        <v>116</v>
      </c>
      <c r="F2816" s="79">
        <v>4490000</v>
      </c>
    </row>
    <row r="2817" spans="1:6" x14ac:dyDescent="0.25">
      <c r="A2817" s="74" t="s">
        <v>2892</v>
      </c>
      <c r="B2817" s="77" t="s">
        <v>2702</v>
      </c>
      <c r="C2817" s="78" t="s">
        <v>2878</v>
      </c>
      <c r="D2817" s="78" t="s">
        <v>18</v>
      </c>
      <c r="E2817" s="77" t="s">
        <v>122</v>
      </c>
      <c r="F2817" s="79">
        <v>1690000</v>
      </c>
    </row>
    <row r="2818" spans="1:6" x14ac:dyDescent="0.25">
      <c r="A2818" s="74" t="s">
        <v>2893</v>
      </c>
      <c r="B2818" s="77" t="s">
        <v>2702</v>
      </c>
      <c r="C2818" s="78" t="s">
        <v>2878</v>
      </c>
      <c r="D2818" s="78" t="s">
        <v>18</v>
      </c>
      <c r="E2818" s="77" t="s">
        <v>122</v>
      </c>
      <c r="F2818" s="79">
        <v>1470000</v>
      </c>
    </row>
    <row r="2819" spans="1:6" x14ac:dyDescent="0.25">
      <c r="A2819" s="74" t="s">
        <v>3734</v>
      </c>
      <c r="B2819" s="77" t="s">
        <v>2702</v>
      </c>
      <c r="C2819" s="78" t="s">
        <v>2878</v>
      </c>
      <c r="D2819" s="78" t="s">
        <v>25</v>
      </c>
      <c r="E2819" s="77" t="s">
        <v>122</v>
      </c>
      <c r="F2819" s="79">
        <v>4380000</v>
      </c>
    </row>
    <row r="2820" spans="1:6" x14ac:dyDescent="0.25">
      <c r="A2820" s="74" t="s">
        <v>2894</v>
      </c>
      <c r="B2820" s="77" t="s">
        <v>2702</v>
      </c>
      <c r="C2820" s="78" t="s">
        <v>2878</v>
      </c>
      <c r="D2820" s="78" t="s">
        <v>27</v>
      </c>
      <c r="E2820" s="77" t="s">
        <v>129</v>
      </c>
      <c r="F2820" s="79">
        <v>1660000</v>
      </c>
    </row>
    <row r="2821" spans="1:6" x14ac:dyDescent="0.25">
      <c r="A2821" s="74" t="s">
        <v>2888</v>
      </c>
      <c r="B2821" s="77" t="s">
        <v>2702</v>
      </c>
      <c r="C2821" s="78" t="s">
        <v>2878</v>
      </c>
      <c r="D2821" s="78" t="s">
        <v>18</v>
      </c>
      <c r="E2821" s="77" t="s">
        <v>131</v>
      </c>
      <c r="F2821" s="79">
        <v>1650000</v>
      </c>
    </row>
    <row r="2822" spans="1:6" x14ac:dyDescent="0.25">
      <c r="A2822" s="74" t="s">
        <v>2895</v>
      </c>
      <c r="B2822" s="77" t="s">
        <v>2702</v>
      </c>
      <c r="C2822" s="78" t="s">
        <v>2878</v>
      </c>
      <c r="D2822" s="78" t="s">
        <v>25</v>
      </c>
      <c r="E2822" s="77" t="s">
        <v>131</v>
      </c>
      <c r="F2822" s="79">
        <v>1710000</v>
      </c>
    </row>
    <row r="2823" spans="1:6" x14ac:dyDescent="0.25">
      <c r="A2823" s="74" t="s">
        <v>3682</v>
      </c>
      <c r="B2823" s="77" t="s">
        <v>2702</v>
      </c>
      <c r="C2823" s="78" t="s">
        <v>2878</v>
      </c>
      <c r="D2823" s="78" t="s">
        <v>25</v>
      </c>
      <c r="E2823" s="77" t="s">
        <v>131</v>
      </c>
      <c r="F2823" s="79">
        <v>6280000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A73A-C548-4521-841B-34C30A814E14}">
  <dimension ref="A1:I2823"/>
  <sheetViews>
    <sheetView workbookViewId="0">
      <selection activeCell="A341" sqref="A341:E347"/>
    </sheetView>
  </sheetViews>
  <sheetFormatPr defaultRowHeight="15" x14ac:dyDescent="0.25"/>
  <cols>
    <col min="1" max="1" width="19.42578125" bestFit="1" customWidth="1"/>
    <col min="2" max="2" width="32.140625" bestFit="1" customWidth="1"/>
    <col min="3" max="4" width="12.85546875" customWidth="1"/>
    <col min="5" max="5" width="10.140625" customWidth="1"/>
  </cols>
  <sheetData>
    <row r="1" spans="1:9" x14ac:dyDescent="0.25">
      <c r="A1" t="s">
        <v>3751</v>
      </c>
      <c r="B1" t="s">
        <v>78</v>
      </c>
      <c r="C1" t="s">
        <v>3747</v>
      </c>
      <c r="D1" t="s">
        <v>3748</v>
      </c>
      <c r="E1" t="s">
        <v>3750</v>
      </c>
      <c r="G1" s="73"/>
      <c r="H1" s="73"/>
      <c r="I1" s="73"/>
    </row>
    <row r="2" spans="1:9" x14ac:dyDescent="0.25">
      <c r="A2" t="s">
        <v>92</v>
      </c>
      <c r="B2" s="93" t="str">
        <f>Table2[[#This Row],[Country]]</f>
        <v>Danan Seekeeling</v>
      </c>
      <c r="C2">
        <f>VLOOKUP(A2, Table1[], 6, FALSE)</f>
        <v>25480000</v>
      </c>
      <c r="D2">
        <f>Table2[[#This Row],[Annualized Salary]]</f>
        <v>26230000</v>
      </c>
      <c r="E2">
        <f>D2/C2</f>
        <v>1.0294348508634223</v>
      </c>
      <c r="F2" s="73"/>
      <c r="G2" s="73"/>
      <c r="H2" s="73"/>
      <c r="I2" s="73"/>
    </row>
    <row r="3" spans="1:9" x14ac:dyDescent="0.25">
      <c r="A3" t="s">
        <v>97</v>
      </c>
      <c r="B3" s="93" t="str">
        <f>Table2[[#This Row],[Country]]</f>
        <v>Dosqaly</v>
      </c>
      <c r="C3" s="73">
        <f>VLOOKUP(A3, Table1[], 6, FALSE)</f>
        <v>9950000</v>
      </c>
      <c r="D3">
        <f>Table2[[#This Row],[Annualized Salary]]</f>
        <v>10180000</v>
      </c>
      <c r="E3" s="73">
        <f t="shared" ref="E3:E24" si="0">D3/C3</f>
        <v>1.0231155778894472</v>
      </c>
    </row>
    <row r="4" spans="1:9" x14ac:dyDescent="0.25">
      <c r="A4" t="s">
        <v>2896</v>
      </c>
      <c r="B4" s="93" t="str">
        <f>Table2[[#This Row],[Country]]</f>
        <v>Galamily</v>
      </c>
      <c r="C4" s="73" t="e">
        <f>VLOOKUP(A4, Table1[], 6, FALSE)</f>
        <v>#N/A</v>
      </c>
      <c r="D4">
        <f>Table2[[#This Row],[Annualized Salary]]</f>
        <v>27000000</v>
      </c>
      <c r="E4" s="73" t="e">
        <f t="shared" si="0"/>
        <v>#N/A</v>
      </c>
    </row>
    <row r="5" spans="1:9" x14ac:dyDescent="0.25">
      <c r="A5" t="s">
        <v>103</v>
      </c>
      <c r="B5" s="93" t="str">
        <f>Table2[[#This Row],[Country]]</f>
        <v>People's Land of Maneau</v>
      </c>
      <c r="C5" s="73">
        <f>VLOOKUP(A5, Table1[], 6, FALSE)</f>
        <v>18120000</v>
      </c>
      <c r="D5">
        <f>Table2[[#This Row],[Annualized Salary]]</f>
        <v>19740000</v>
      </c>
      <c r="E5" s="73">
        <f t="shared" si="0"/>
        <v>1.0894039735099337</v>
      </c>
    </row>
    <row r="6" spans="1:9" x14ac:dyDescent="0.25">
      <c r="A6" t="s">
        <v>105</v>
      </c>
      <c r="B6" s="93" t="str">
        <f>Table2[[#This Row],[Country]]</f>
        <v>People's Land of Maneau</v>
      </c>
      <c r="C6" s="73">
        <f>VLOOKUP(A6, Table1[], 6, FALSE)</f>
        <v>25710000</v>
      </c>
      <c r="D6">
        <f>Table2[[#This Row],[Annualized Salary]]</f>
        <v>27030000</v>
      </c>
      <c r="E6" s="73">
        <f t="shared" si="0"/>
        <v>1.0513418903150524</v>
      </c>
    </row>
    <row r="7" spans="1:9" x14ac:dyDescent="0.25">
      <c r="A7" t="s">
        <v>2859</v>
      </c>
      <c r="B7" s="93" t="str">
        <f>Table2[[#This Row],[Country]]</f>
        <v>People's Land of Maneau</v>
      </c>
      <c r="C7" s="73">
        <f>VLOOKUP(A7, Table1[], 6, FALSE)</f>
        <v>3670000</v>
      </c>
      <c r="D7">
        <f>Table2[[#This Row],[Annualized Salary]]</f>
        <v>18960000</v>
      </c>
      <c r="E7" s="73">
        <f t="shared" si="0"/>
        <v>5.1662125340599454</v>
      </c>
    </row>
    <row r="8" spans="1:9" x14ac:dyDescent="0.25">
      <c r="A8" t="s">
        <v>106</v>
      </c>
      <c r="B8" s="93" t="str">
        <f>Table2[[#This Row],[Country]]</f>
        <v>Sobianitedrucy</v>
      </c>
      <c r="C8" s="73">
        <f>VLOOKUP(A8, Table1[], 6, FALSE)</f>
        <v>7640000</v>
      </c>
      <c r="D8">
        <f>Table2[[#This Row],[Annualized Salary]]</f>
        <v>8020000</v>
      </c>
      <c r="E8" s="73">
        <f t="shared" si="0"/>
        <v>1.049738219895288</v>
      </c>
    </row>
    <row r="9" spans="1:9" x14ac:dyDescent="0.25">
      <c r="A9" t="s">
        <v>100</v>
      </c>
      <c r="B9" s="93" t="str">
        <f>Table2[[#This Row],[Country]]</f>
        <v>Lenia Gerdanho</v>
      </c>
      <c r="C9" s="73">
        <f>VLOOKUP(A9, Table1[], 6, FALSE)</f>
        <v>25530000</v>
      </c>
      <c r="D9">
        <f>Table2[[#This Row],[Annualized Salary]]</f>
        <v>27600000</v>
      </c>
      <c r="E9" s="73">
        <f t="shared" si="0"/>
        <v>1.0810810810810811</v>
      </c>
    </row>
    <row r="10" spans="1:9" x14ac:dyDescent="0.25">
      <c r="A10" t="s">
        <v>104</v>
      </c>
      <c r="B10" s="93" t="str">
        <f>Table2[[#This Row],[Country]]</f>
        <v>People's Land of Maneau</v>
      </c>
      <c r="C10" s="73">
        <f>VLOOKUP(A10, Table1[], 6, FALSE)</f>
        <v>22520000</v>
      </c>
      <c r="D10">
        <f>Table2[[#This Row],[Annualized Salary]]</f>
        <v>23030000</v>
      </c>
      <c r="E10" s="73">
        <f t="shared" si="0"/>
        <v>1.0226465364120783</v>
      </c>
    </row>
    <row r="11" spans="1:9" x14ac:dyDescent="0.25">
      <c r="A11" t="s">
        <v>107</v>
      </c>
      <c r="B11" s="93" t="str">
        <f>Table2[[#This Row],[Country]]</f>
        <v>Central Diasongo</v>
      </c>
      <c r="C11" s="73">
        <f>VLOOKUP(A11, Table1[], 6, FALSE)</f>
        <v>29330000</v>
      </c>
      <c r="D11">
        <f>Table2[[#This Row],[Annualized Salary]]</f>
        <v>30120000</v>
      </c>
      <c r="E11" s="73">
        <f t="shared" si="0"/>
        <v>1.0269348789635186</v>
      </c>
    </row>
    <row r="12" spans="1:9" x14ac:dyDescent="0.25">
      <c r="A12" t="s">
        <v>113</v>
      </c>
      <c r="B12" s="93" t="str">
        <f>Table2[[#This Row],[Country]]</f>
        <v>Thaijagypt</v>
      </c>
      <c r="C12" s="73">
        <f>VLOOKUP(A12, Table1[], 6, FALSE)</f>
        <v>25250000</v>
      </c>
      <c r="D12">
        <f>Table2[[#This Row],[Annualized Salary]]</f>
        <v>25950000</v>
      </c>
      <c r="E12" s="73">
        <f t="shared" si="0"/>
        <v>1.0277227722772277</v>
      </c>
    </row>
    <row r="13" spans="1:9" x14ac:dyDescent="0.25">
      <c r="A13" t="s">
        <v>135</v>
      </c>
      <c r="B13" s="93" t="str">
        <f>Table2[[#This Row],[Country]]</f>
        <v>Ngoque Blicri</v>
      </c>
      <c r="C13" s="73">
        <f>VLOOKUP(A13, Table1[], 6, FALSE)</f>
        <v>25650000</v>
      </c>
      <c r="D13">
        <f>Table2[[#This Row],[Annualized Salary]]</f>
        <v>27750000</v>
      </c>
      <c r="E13" s="73">
        <f t="shared" si="0"/>
        <v>1.0818713450292399</v>
      </c>
    </row>
    <row r="14" spans="1:9" x14ac:dyDescent="0.25">
      <c r="A14" t="s">
        <v>130</v>
      </c>
      <c r="B14" s="93" t="str">
        <f>Table2[[#This Row],[Country]]</f>
        <v>Bernepamar</v>
      </c>
      <c r="C14" s="73">
        <f>VLOOKUP(A14, Table1[], 6, FALSE)</f>
        <v>27820000</v>
      </c>
      <c r="D14">
        <f>Table2[[#This Row],[Annualized Salary]]</f>
        <v>29220000</v>
      </c>
      <c r="E14" s="73">
        <f t="shared" si="0"/>
        <v>1.0503235082674336</v>
      </c>
    </row>
    <row r="15" spans="1:9" x14ac:dyDescent="0.25">
      <c r="A15" t="s">
        <v>132</v>
      </c>
      <c r="B15" s="93" t="str">
        <f>Table2[[#This Row],[Country]]</f>
        <v>Lefghau</v>
      </c>
      <c r="C15" s="73">
        <f>VLOOKUP(A15, Table1[], 6, FALSE)</f>
        <v>31460000</v>
      </c>
      <c r="D15">
        <f>Table2[[#This Row],[Annualized Salary]]</f>
        <v>34090000</v>
      </c>
      <c r="E15" s="73">
        <f t="shared" si="0"/>
        <v>1.0835982199618563</v>
      </c>
    </row>
    <row r="16" spans="1:9" x14ac:dyDescent="0.25">
      <c r="A16" t="s">
        <v>134</v>
      </c>
      <c r="B16" s="93" t="str">
        <f>Table2[[#This Row],[Country]]</f>
        <v>Nganion</v>
      </c>
      <c r="C16" s="73">
        <f>VLOOKUP(A16, Table1[], 6, FALSE)</f>
        <v>22810000</v>
      </c>
      <c r="D16">
        <f>Table2[[#This Row],[Annualized Salary]]</f>
        <v>23090000</v>
      </c>
      <c r="E16" s="73">
        <f t="shared" si="0"/>
        <v>1.0122753178430512</v>
      </c>
    </row>
    <row r="17" spans="1:5" x14ac:dyDescent="0.25">
      <c r="A17" t="s">
        <v>112</v>
      </c>
      <c r="B17" s="93" t="str">
        <f>Table2[[#This Row],[Country]]</f>
        <v>People's Land of Maneau</v>
      </c>
      <c r="C17" s="73">
        <f>VLOOKUP(A17, Table1[], 6, FALSE)</f>
        <v>25600000</v>
      </c>
      <c r="D17">
        <f>Table2[[#This Row],[Annualized Salary]]</f>
        <v>27370000</v>
      </c>
      <c r="E17" s="73">
        <f t="shared" si="0"/>
        <v>1.069140625</v>
      </c>
    </row>
    <row r="18" spans="1:5" x14ac:dyDescent="0.25">
      <c r="A18" t="s">
        <v>2897</v>
      </c>
      <c r="B18" s="93" t="str">
        <f>Table2[[#This Row],[Country]]</f>
        <v>Pierrema</v>
      </c>
      <c r="C18" s="73" t="e">
        <f>VLOOKUP(A18, Table1[], 6, FALSE)</f>
        <v>#N/A</v>
      </c>
      <c r="D18">
        <f>Table2[[#This Row],[Annualized Salary]]</f>
        <v>32840000</v>
      </c>
      <c r="E18" s="73" t="e">
        <f t="shared" si="0"/>
        <v>#N/A</v>
      </c>
    </row>
    <row r="19" spans="1:5" x14ac:dyDescent="0.25">
      <c r="A19" t="s">
        <v>117</v>
      </c>
      <c r="B19" s="93" t="str">
        <f>Table2[[#This Row],[Country]]</f>
        <v>Nkasland Cronestan</v>
      </c>
      <c r="C19" s="73">
        <f>VLOOKUP(A19, Table1[], 6, FALSE)</f>
        <v>16720000</v>
      </c>
      <c r="D19">
        <f>Table2[[#This Row],[Annualized Salary]]</f>
        <v>17580000</v>
      </c>
      <c r="E19" s="73">
        <f t="shared" si="0"/>
        <v>1.0514354066985645</v>
      </c>
    </row>
    <row r="20" spans="1:5" x14ac:dyDescent="0.25">
      <c r="A20" t="s">
        <v>119</v>
      </c>
      <c r="B20" s="93" t="str">
        <f>Table2[[#This Row],[Country]]</f>
        <v>Southslands</v>
      </c>
      <c r="C20" s="73">
        <f>VLOOKUP(A20, Table1[], 6, FALSE)</f>
        <v>4940000</v>
      </c>
      <c r="D20">
        <f>Table2[[#This Row],[Annualized Salary]]</f>
        <v>5250000</v>
      </c>
      <c r="E20" s="73">
        <f t="shared" si="0"/>
        <v>1.0627530364372471</v>
      </c>
    </row>
    <row r="21" spans="1:5" x14ac:dyDescent="0.25">
      <c r="A21" t="s">
        <v>121</v>
      </c>
      <c r="B21" s="93" t="str">
        <f>Table2[[#This Row],[Country]]</f>
        <v>Galamily</v>
      </c>
      <c r="C21" s="73">
        <f>VLOOKUP(A21, Table1[], 6, FALSE)</f>
        <v>31300000</v>
      </c>
      <c r="D21">
        <f>Table2[[#This Row],[Annualized Salary]]</f>
        <v>32160000</v>
      </c>
      <c r="E21" s="73">
        <f t="shared" si="0"/>
        <v>1.0274760383386581</v>
      </c>
    </row>
    <row r="22" spans="1:5" x14ac:dyDescent="0.25">
      <c r="A22" t="s">
        <v>123</v>
      </c>
      <c r="B22" s="93" t="str">
        <f>Table2[[#This Row],[Country]]</f>
        <v>People's Land of Maneau</v>
      </c>
      <c r="C22" s="73">
        <f>VLOOKUP(A22, Table1[], 6, FALSE)</f>
        <v>20200000</v>
      </c>
      <c r="D22">
        <f>Table2[[#This Row],[Annualized Salary]]</f>
        <v>21620000</v>
      </c>
      <c r="E22" s="73">
        <f t="shared" si="0"/>
        <v>1.0702970297029704</v>
      </c>
    </row>
    <row r="23" spans="1:5" x14ac:dyDescent="0.25">
      <c r="A23" t="s">
        <v>124</v>
      </c>
      <c r="B23" s="93" t="str">
        <f>Table2[[#This Row],[Country]]</f>
        <v>People's Land of Maneau</v>
      </c>
      <c r="C23" s="73">
        <f>VLOOKUP(A23, Table1[], 6, FALSE)</f>
        <v>16220000</v>
      </c>
      <c r="D23">
        <f>Table2[[#This Row],[Annualized Salary]]</f>
        <v>17300000</v>
      </c>
      <c r="E23" s="73">
        <f t="shared" si="0"/>
        <v>1.066584463625154</v>
      </c>
    </row>
    <row r="24" spans="1:5" x14ac:dyDescent="0.25">
      <c r="A24" t="s">
        <v>232</v>
      </c>
      <c r="B24" s="93" t="str">
        <f>Table2[[#This Row],[Country]]</f>
        <v>People's Land of Maneau</v>
      </c>
      <c r="C24" s="73">
        <f>VLOOKUP(A24, Table1[], 6, FALSE)</f>
        <v>26050000</v>
      </c>
      <c r="D24">
        <f>Table2[[#This Row],[Annualized Salary]]</f>
        <v>32720000</v>
      </c>
      <c r="E24" s="73">
        <f t="shared" si="0"/>
        <v>1.256046065259117</v>
      </c>
    </row>
    <row r="25" spans="1:5" x14ac:dyDescent="0.25">
      <c r="A25" t="s">
        <v>1990</v>
      </c>
      <c r="B25" s="93" t="str">
        <f>Table2[[#This Row],[Country]]</f>
        <v>Rarita</v>
      </c>
      <c r="C25" s="73">
        <f>VLOOKUP(A25, Table1[], 6, FALSE)</f>
        <v>32380000</v>
      </c>
      <c r="D25">
        <f>Table2[[#This Row],[Annualized Salary]]</f>
        <v>30700000</v>
      </c>
      <c r="E25" s="73">
        <f t="shared" ref="E25:E88" si="1">D25/C25</f>
        <v>0.94811612106238419</v>
      </c>
    </row>
    <row r="26" spans="1:5" x14ac:dyDescent="0.25">
      <c r="A26" t="s">
        <v>2898</v>
      </c>
      <c r="B26" s="93" t="str">
        <f>Table2[[#This Row],[Country]]</f>
        <v>Byasier Pujan</v>
      </c>
      <c r="C26" s="73" t="e">
        <f>VLOOKUP(A26, Table1[], 6, FALSE)</f>
        <v>#N/A</v>
      </c>
      <c r="D26">
        <f>Table2[[#This Row],[Annualized Salary]]</f>
        <v>15100000</v>
      </c>
      <c r="E26" s="73" t="e">
        <f t="shared" si="1"/>
        <v>#N/A</v>
      </c>
    </row>
    <row r="27" spans="1:5" x14ac:dyDescent="0.25">
      <c r="A27" t="s">
        <v>141</v>
      </c>
      <c r="B27" s="93" t="str">
        <f>Table2[[#This Row],[Country]]</f>
        <v>People's Land of Maneau</v>
      </c>
      <c r="C27" s="73">
        <f>VLOOKUP(A27, Table1[], 6, FALSE)</f>
        <v>16490000</v>
      </c>
      <c r="D27">
        <f>Table2[[#This Row],[Annualized Salary]]</f>
        <v>17210000</v>
      </c>
      <c r="E27" s="73">
        <f t="shared" si="1"/>
        <v>1.0436628259551244</v>
      </c>
    </row>
    <row r="28" spans="1:5" x14ac:dyDescent="0.25">
      <c r="A28" t="s">
        <v>147</v>
      </c>
      <c r="B28" s="93" t="str">
        <f>Table2[[#This Row],[Country]]</f>
        <v>People's Land of Maneau</v>
      </c>
      <c r="C28" s="73">
        <f>VLOOKUP(A28, Table1[], 6, FALSE)</f>
        <v>23300000</v>
      </c>
      <c r="D28">
        <f>Table2[[#This Row],[Annualized Salary]]</f>
        <v>23440000</v>
      </c>
      <c r="E28" s="73">
        <f t="shared" si="1"/>
        <v>1.0060085836909871</v>
      </c>
    </row>
    <row r="29" spans="1:5" x14ac:dyDescent="0.25">
      <c r="A29" t="s">
        <v>142</v>
      </c>
      <c r="B29" s="93" t="str">
        <f>Table2[[#This Row],[Country]]</f>
        <v>People's Land of Maneau</v>
      </c>
      <c r="C29" s="73">
        <f>VLOOKUP(A29, Table1[], 6, FALSE)</f>
        <v>26490000</v>
      </c>
      <c r="D29">
        <f>Table2[[#This Row],[Annualized Salary]]</f>
        <v>27450000</v>
      </c>
      <c r="E29" s="73">
        <f t="shared" si="1"/>
        <v>1.0362400906002265</v>
      </c>
    </row>
    <row r="30" spans="1:5" x14ac:dyDescent="0.25">
      <c r="A30" t="s">
        <v>143</v>
      </c>
      <c r="B30" s="93" t="str">
        <f>Table2[[#This Row],[Country]]</f>
        <v>People's Land of Maneau</v>
      </c>
      <c r="C30" s="73">
        <f>VLOOKUP(A30, Table1[], 6, FALSE)</f>
        <v>24130000</v>
      </c>
      <c r="D30">
        <f>Table2[[#This Row],[Annualized Salary]]</f>
        <v>26350000</v>
      </c>
      <c r="E30" s="73">
        <f t="shared" si="1"/>
        <v>1.092001657687526</v>
      </c>
    </row>
    <row r="31" spans="1:5" x14ac:dyDescent="0.25">
      <c r="A31" t="s">
        <v>144</v>
      </c>
      <c r="B31" s="93" t="str">
        <f>Table2[[#This Row],[Country]]</f>
        <v>People's Land of Maneau</v>
      </c>
      <c r="C31" s="73">
        <f>VLOOKUP(A31, Table1[], 6, FALSE)</f>
        <v>14590000</v>
      </c>
      <c r="D31">
        <f>Table2[[#This Row],[Annualized Salary]]</f>
        <v>15200000</v>
      </c>
      <c r="E31" s="73">
        <f t="shared" si="1"/>
        <v>1.041809458533242</v>
      </c>
    </row>
    <row r="32" spans="1:5" x14ac:dyDescent="0.25">
      <c r="A32" t="s">
        <v>2899</v>
      </c>
      <c r="B32" s="93" t="str">
        <f>Table2[[#This Row],[Country]]</f>
        <v>Western Niasland</v>
      </c>
      <c r="C32" s="73" t="e">
        <f>VLOOKUP(A32, Table1[], 6, FALSE)</f>
        <v>#N/A</v>
      </c>
      <c r="D32">
        <f>Table2[[#This Row],[Annualized Salary]]</f>
        <v>15950000</v>
      </c>
      <c r="E32" s="73" t="e">
        <f t="shared" si="1"/>
        <v>#N/A</v>
      </c>
    </row>
    <row r="33" spans="1:5" x14ac:dyDescent="0.25">
      <c r="A33" t="s">
        <v>138</v>
      </c>
      <c r="B33" s="93" t="str">
        <f>Table2[[#This Row],[Country]]</f>
        <v>Lefghau</v>
      </c>
      <c r="C33" s="73">
        <f>VLOOKUP(A33, Table1[], 6, FALSE)</f>
        <v>17170000</v>
      </c>
      <c r="D33">
        <f>Table2[[#This Row],[Annualized Salary]]</f>
        <v>18590000</v>
      </c>
      <c r="E33" s="73">
        <f t="shared" si="1"/>
        <v>1.0827023878858475</v>
      </c>
    </row>
    <row r="34" spans="1:5" x14ac:dyDescent="0.25">
      <c r="A34" t="s">
        <v>2900</v>
      </c>
      <c r="B34" s="93" t="str">
        <f>Table2[[#This Row],[Country]]</f>
        <v>Nkasland Cronestan</v>
      </c>
      <c r="C34" s="73" t="e">
        <f>VLOOKUP(A34, Table1[], 6, FALSE)</f>
        <v>#N/A</v>
      </c>
      <c r="D34">
        <f>Table2[[#This Row],[Annualized Salary]]</f>
        <v>19140000</v>
      </c>
      <c r="E34" s="73" t="e">
        <f t="shared" si="1"/>
        <v>#N/A</v>
      </c>
    </row>
    <row r="35" spans="1:5" x14ac:dyDescent="0.25">
      <c r="A35" t="s">
        <v>2901</v>
      </c>
      <c r="B35" s="93" t="str">
        <f>Table2[[#This Row],[Country]]</f>
        <v>People's Land of Maneau</v>
      </c>
      <c r="C35" s="73" t="e">
        <f>VLOOKUP(A35, Table1[], 6, FALSE)</f>
        <v>#N/A</v>
      </c>
      <c r="D35">
        <f>Table2[[#This Row],[Annualized Salary]]</f>
        <v>14730000</v>
      </c>
      <c r="E35" s="73" t="e">
        <f t="shared" si="1"/>
        <v>#N/A</v>
      </c>
    </row>
    <row r="36" spans="1:5" x14ac:dyDescent="0.25">
      <c r="A36" t="s">
        <v>2902</v>
      </c>
      <c r="B36" s="93" t="str">
        <f>Table2[[#This Row],[Country]]</f>
        <v>Esia</v>
      </c>
      <c r="C36" s="73" t="e">
        <f>VLOOKUP(A36, Table1[], 6, FALSE)</f>
        <v>#N/A</v>
      </c>
      <c r="D36">
        <f>Table2[[#This Row],[Annualized Salary]]</f>
        <v>10230000</v>
      </c>
      <c r="E36" s="73" t="e">
        <f t="shared" si="1"/>
        <v>#N/A</v>
      </c>
    </row>
    <row r="37" spans="1:5" x14ac:dyDescent="0.25">
      <c r="A37" t="s">
        <v>2868</v>
      </c>
      <c r="B37" s="93" t="str">
        <f>Table2[[#This Row],[Country]]</f>
        <v>People's Land of Maneau</v>
      </c>
      <c r="C37" s="73">
        <f>VLOOKUP(A37, Table1[], 6, FALSE)</f>
        <v>5130000</v>
      </c>
      <c r="D37">
        <f>Table2[[#This Row],[Annualized Salary]]</f>
        <v>28630000</v>
      </c>
      <c r="E37" s="73">
        <f t="shared" si="1"/>
        <v>5.5808966861598437</v>
      </c>
    </row>
    <row r="38" spans="1:5" x14ac:dyDescent="0.25">
      <c r="A38" t="s">
        <v>151</v>
      </c>
      <c r="B38" s="93" t="str">
        <f>Table2[[#This Row],[Country]]</f>
        <v>Southslands</v>
      </c>
      <c r="C38" s="73">
        <f>VLOOKUP(A38, Table1[], 6, FALSE)</f>
        <v>18370000</v>
      </c>
      <c r="D38">
        <f>Table2[[#This Row],[Annualized Salary]]</f>
        <v>18910000</v>
      </c>
      <c r="E38" s="73">
        <f t="shared" si="1"/>
        <v>1.0293957539466521</v>
      </c>
    </row>
    <row r="39" spans="1:5" x14ac:dyDescent="0.25">
      <c r="A39" t="s">
        <v>2903</v>
      </c>
      <c r="B39" s="93" t="str">
        <f>Table2[[#This Row],[Country]]</f>
        <v>Quewenia</v>
      </c>
      <c r="C39" s="73" t="e">
        <f>VLOOKUP(A39, Table1[], 6, FALSE)</f>
        <v>#N/A</v>
      </c>
      <c r="D39">
        <f>Table2[[#This Row],[Annualized Salary]]</f>
        <v>30370000</v>
      </c>
      <c r="E39" s="73" t="e">
        <f t="shared" si="1"/>
        <v>#N/A</v>
      </c>
    </row>
    <row r="40" spans="1:5" x14ac:dyDescent="0.25">
      <c r="A40" t="s">
        <v>2904</v>
      </c>
      <c r="B40" s="93" t="str">
        <f>Table2[[#This Row],[Country]]</f>
        <v>Buhegeor</v>
      </c>
      <c r="C40" s="73" t="e">
        <f>VLOOKUP(A40, Table1[], 6, FALSE)</f>
        <v>#N/A</v>
      </c>
      <c r="D40">
        <f>Table2[[#This Row],[Annualized Salary]]</f>
        <v>24400000</v>
      </c>
      <c r="E40" s="73" t="e">
        <f t="shared" si="1"/>
        <v>#N/A</v>
      </c>
    </row>
    <row r="41" spans="1:5" x14ac:dyDescent="0.25">
      <c r="A41" t="s">
        <v>149</v>
      </c>
      <c r="B41" s="93" t="str">
        <f>Table2[[#This Row],[Country]]</f>
        <v>Dosqaly</v>
      </c>
      <c r="C41" s="73">
        <f>VLOOKUP(A41, Table1[], 6, FALSE)</f>
        <v>24580000</v>
      </c>
      <c r="D41">
        <f>Table2[[#This Row],[Annualized Salary]]</f>
        <v>24770000</v>
      </c>
      <c r="E41" s="73">
        <f t="shared" si="1"/>
        <v>1.0077298616761594</v>
      </c>
    </row>
    <row r="42" spans="1:5" x14ac:dyDescent="0.25">
      <c r="A42" t="s">
        <v>154</v>
      </c>
      <c r="B42" s="93" t="str">
        <f>Table2[[#This Row],[Country]]</f>
        <v>Lonnia Haba</v>
      </c>
      <c r="C42" s="73">
        <f>VLOOKUP(A42, Table1[], 6, FALSE)</f>
        <v>17470000</v>
      </c>
      <c r="D42">
        <f>Table2[[#This Row],[Annualized Salary]]</f>
        <v>17540000</v>
      </c>
      <c r="E42" s="73">
        <f t="shared" si="1"/>
        <v>1.0040068689181454</v>
      </c>
    </row>
    <row r="43" spans="1:5" x14ac:dyDescent="0.25">
      <c r="A43" t="s">
        <v>156</v>
      </c>
      <c r="B43" s="93" t="str">
        <f>Table2[[#This Row],[Country]]</f>
        <v>Southern Ristan</v>
      </c>
      <c r="C43" s="73">
        <f>VLOOKUP(A43, Table1[], 6, FALSE)</f>
        <v>29960000</v>
      </c>
      <c r="D43">
        <f>Table2[[#This Row],[Annualized Salary]]</f>
        <v>32370000</v>
      </c>
      <c r="E43" s="73">
        <f t="shared" si="1"/>
        <v>1.0804405874499332</v>
      </c>
    </row>
    <row r="44" spans="1:5" x14ac:dyDescent="0.25">
      <c r="A44" t="s">
        <v>157</v>
      </c>
      <c r="B44" s="93" t="str">
        <f>Table2[[#This Row],[Country]]</f>
        <v>Central Republic of Boekrainego</v>
      </c>
      <c r="C44" s="73">
        <f>VLOOKUP(A44, Table1[], 6, FALSE)</f>
        <v>22680000</v>
      </c>
      <c r="D44">
        <f>Table2[[#This Row],[Annualized Salary]]</f>
        <v>22740000</v>
      </c>
      <c r="E44" s="73">
        <f t="shared" si="1"/>
        <v>1.0026455026455026</v>
      </c>
    </row>
    <row r="45" spans="1:5" x14ac:dyDescent="0.25">
      <c r="A45" t="s">
        <v>2905</v>
      </c>
      <c r="B45" s="93" t="str">
        <f>Table2[[#This Row],[Country]]</f>
        <v>Nganion</v>
      </c>
      <c r="C45" s="73" t="e">
        <f>VLOOKUP(A45, Table1[], 6, FALSE)</f>
        <v>#N/A</v>
      </c>
      <c r="D45">
        <f>Table2[[#This Row],[Annualized Salary]]</f>
        <v>22460000</v>
      </c>
      <c r="E45" s="73" t="e">
        <f t="shared" si="1"/>
        <v>#N/A</v>
      </c>
    </row>
    <row r="46" spans="1:5" x14ac:dyDescent="0.25">
      <c r="A46" t="s">
        <v>159</v>
      </c>
      <c r="B46" s="93" t="str">
        <f>Table2[[#This Row],[Country]]</f>
        <v>Byasier Pujan</v>
      </c>
      <c r="C46" s="73">
        <f>VLOOKUP(A46, Table1[], 6, FALSE)</f>
        <v>19590000</v>
      </c>
      <c r="D46">
        <f>Table2[[#This Row],[Annualized Salary]]</f>
        <v>21300000</v>
      </c>
      <c r="E46" s="73">
        <f t="shared" si="1"/>
        <v>1.0872894333843799</v>
      </c>
    </row>
    <row r="47" spans="1:5" x14ac:dyDescent="0.25">
      <c r="A47" t="s">
        <v>161</v>
      </c>
      <c r="B47" s="93" t="str">
        <f>Table2[[#This Row],[Country]]</f>
        <v>Reugha</v>
      </c>
      <c r="C47" s="73">
        <f>VLOOKUP(A47, Table1[], 6, FALSE)</f>
        <v>17280000</v>
      </c>
      <c r="D47">
        <f>Table2[[#This Row],[Annualized Salary]]</f>
        <v>18780000</v>
      </c>
      <c r="E47" s="73">
        <f t="shared" si="1"/>
        <v>1.0868055555555556</v>
      </c>
    </row>
    <row r="48" spans="1:5" x14ac:dyDescent="0.25">
      <c r="A48" t="s">
        <v>2906</v>
      </c>
      <c r="B48" s="93" t="str">
        <f>Table2[[#This Row],[Country]]</f>
        <v>Southslands</v>
      </c>
      <c r="C48" s="73" t="e">
        <f>VLOOKUP(A48, Table1[], 6, FALSE)</f>
        <v>#N/A</v>
      </c>
      <c r="D48">
        <f>Table2[[#This Row],[Annualized Salary]]</f>
        <v>2620000</v>
      </c>
      <c r="E48" s="73" t="e">
        <f t="shared" si="1"/>
        <v>#N/A</v>
      </c>
    </row>
    <row r="49" spans="1:5" x14ac:dyDescent="0.25">
      <c r="A49" t="s">
        <v>152</v>
      </c>
      <c r="B49" s="93" t="str">
        <f>Table2[[#This Row],[Country]]</f>
        <v>Esia</v>
      </c>
      <c r="C49" s="73">
        <f>VLOOKUP(A49, Table1[], 6, FALSE)</f>
        <v>28460000</v>
      </c>
      <c r="D49">
        <f>Table2[[#This Row],[Annualized Salary]]</f>
        <v>28480000</v>
      </c>
      <c r="E49" s="73">
        <f t="shared" si="1"/>
        <v>1.0007027406886859</v>
      </c>
    </row>
    <row r="50" spans="1:5" x14ac:dyDescent="0.25">
      <c r="A50" t="s">
        <v>165</v>
      </c>
      <c r="B50" s="93" t="str">
        <f>Table2[[#This Row],[Country]]</f>
        <v>Western Niasland</v>
      </c>
      <c r="C50" s="73">
        <f>VLOOKUP(A50, Table1[], 6, FALSE)</f>
        <v>23450000</v>
      </c>
      <c r="D50">
        <f>Table2[[#This Row],[Annualized Salary]]</f>
        <v>23910000</v>
      </c>
      <c r="E50" s="73">
        <f t="shared" si="1"/>
        <v>1.0196162046908315</v>
      </c>
    </row>
    <row r="51" spans="1:5" x14ac:dyDescent="0.25">
      <c r="A51" t="s">
        <v>170</v>
      </c>
      <c r="B51" s="93" t="str">
        <f>Table2[[#This Row],[Country]]</f>
        <v>Imaar Vircoand</v>
      </c>
      <c r="C51" s="73">
        <f>VLOOKUP(A51, Table1[], 6, FALSE)</f>
        <v>10660000</v>
      </c>
      <c r="D51">
        <f>Table2[[#This Row],[Annualized Salary]]</f>
        <v>10780000</v>
      </c>
      <c r="E51" s="73">
        <f t="shared" si="1"/>
        <v>1.0112570356472796</v>
      </c>
    </row>
    <row r="52" spans="1:5" x14ac:dyDescent="0.25">
      <c r="A52" t="s">
        <v>383</v>
      </c>
      <c r="B52" s="93" t="str">
        <f>Table2[[#This Row],[Country]]</f>
        <v>People's Land of Maneau</v>
      </c>
      <c r="C52" s="73">
        <f>VLOOKUP(A52, Table1[], 6, FALSE)</f>
        <v>34750000</v>
      </c>
      <c r="D52">
        <f>Table2[[#This Row],[Annualized Salary]]</f>
        <v>28360000</v>
      </c>
      <c r="E52" s="73">
        <f t="shared" si="1"/>
        <v>0.81611510791366904</v>
      </c>
    </row>
    <row r="53" spans="1:5" x14ac:dyDescent="0.25">
      <c r="A53" t="s">
        <v>171</v>
      </c>
      <c r="B53" s="93" t="str">
        <f>Table2[[#This Row],[Country]]</f>
        <v>People's Land of Maneau</v>
      </c>
      <c r="C53" s="73">
        <f>VLOOKUP(A53, Table1[], 6, FALSE)</f>
        <v>12700000</v>
      </c>
      <c r="D53">
        <f>Table2[[#This Row],[Annualized Salary]]</f>
        <v>13630000</v>
      </c>
      <c r="E53" s="73">
        <f t="shared" si="1"/>
        <v>1.073228346456693</v>
      </c>
    </row>
    <row r="54" spans="1:5" x14ac:dyDescent="0.25">
      <c r="A54" t="s">
        <v>2907</v>
      </c>
      <c r="B54" s="93" t="str">
        <f>Table2[[#This Row],[Country]]</f>
        <v>People's Land of Maneau</v>
      </c>
      <c r="C54" s="73" t="e">
        <f>VLOOKUP(A54, Table1[], 6, FALSE)</f>
        <v>#N/A</v>
      </c>
      <c r="D54">
        <f>Table2[[#This Row],[Annualized Salary]]</f>
        <v>18790000</v>
      </c>
      <c r="E54" s="73" t="e">
        <f t="shared" si="1"/>
        <v>#N/A</v>
      </c>
    </row>
    <row r="55" spans="1:5" x14ac:dyDescent="0.25">
      <c r="A55" t="s">
        <v>2908</v>
      </c>
      <c r="B55" s="93" t="str">
        <f>Table2[[#This Row],[Country]]</f>
        <v>People's Land of Maneau</v>
      </c>
      <c r="C55" s="73" t="e">
        <f>VLOOKUP(A55, Table1[], 6, FALSE)</f>
        <v>#N/A</v>
      </c>
      <c r="D55">
        <f>Table2[[#This Row],[Annualized Salary]]</f>
        <v>3260000</v>
      </c>
      <c r="E55" s="73" t="e">
        <f t="shared" si="1"/>
        <v>#N/A</v>
      </c>
    </row>
    <row r="56" spans="1:5" x14ac:dyDescent="0.25">
      <c r="A56" t="s">
        <v>173</v>
      </c>
      <c r="B56" s="93" t="str">
        <f>Table2[[#This Row],[Country]]</f>
        <v>People's Land of Maneau</v>
      </c>
      <c r="C56" s="73">
        <f>VLOOKUP(A56, Table1[], 6, FALSE)</f>
        <v>16890000</v>
      </c>
      <c r="D56">
        <f>Table2[[#This Row],[Annualized Salary]]</f>
        <v>18580000</v>
      </c>
      <c r="E56" s="73">
        <f t="shared" si="1"/>
        <v>1.1000592066311428</v>
      </c>
    </row>
    <row r="57" spans="1:5" x14ac:dyDescent="0.25">
      <c r="A57" t="s">
        <v>174</v>
      </c>
      <c r="B57" s="93" t="str">
        <f>Table2[[#This Row],[Country]]</f>
        <v>People's Land of Maneau</v>
      </c>
      <c r="C57" s="73">
        <f>VLOOKUP(A57, Table1[], 6, FALSE)</f>
        <v>20240000</v>
      </c>
      <c r="D57">
        <f>Table2[[#This Row],[Annualized Salary]]</f>
        <v>20540000</v>
      </c>
      <c r="E57" s="73">
        <f t="shared" si="1"/>
        <v>1.0148221343873518</v>
      </c>
    </row>
    <row r="58" spans="1:5" x14ac:dyDescent="0.25">
      <c r="A58" t="s">
        <v>175</v>
      </c>
      <c r="B58" s="93" t="str">
        <f>Table2[[#This Row],[Country]]</f>
        <v>People's Land of Maneau</v>
      </c>
      <c r="C58" s="73">
        <f>VLOOKUP(A58, Table1[], 6, FALSE)</f>
        <v>16530000</v>
      </c>
      <c r="D58">
        <f>Table2[[#This Row],[Annualized Salary]]</f>
        <v>17100000</v>
      </c>
      <c r="E58" s="73">
        <f t="shared" si="1"/>
        <v>1.0344827586206897</v>
      </c>
    </row>
    <row r="59" spans="1:5" x14ac:dyDescent="0.25">
      <c r="A59" t="s">
        <v>2909</v>
      </c>
      <c r="B59" s="93" t="str">
        <f>Table2[[#This Row],[Country]]</f>
        <v>People's Land of Maneau</v>
      </c>
      <c r="C59" s="73" t="e">
        <f>VLOOKUP(A59, Table1[], 6, FALSE)</f>
        <v>#N/A</v>
      </c>
      <c r="D59">
        <f>Table2[[#This Row],[Annualized Salary]]</f>
        <v>15110000</v>
      </c>
      <c r="E59" s="73" t="e">
        <f t="shared" si="1"/>
        <v>#N/A</v>
      </c>
    </row>
    <row r="60" spans="1:5" x14ac:dyDescent="0.25">
      <c r="A60" t="s">
        <v>2910</v>
      </c>
      <c r="B60" s="93" t="str">
        <f>Table2[[#This Row],[Country]]</f>
        <v>People's Land of Maneau</v>
      </c>
      <c r="C60" s="73" t="e">
        <f>VLOOKUP(A60, Table1[], 6, FALSE)</f>
        <v>#N/A</v>
      </c>
      <c r="D60">
        <f>Table2[[#This Row],[Annualized Salary]]</f>
        <v>31340000</v>
      </c>
      <c r="E60" s="73" t="e">
        <f t="shared" si="1"/>
        <v>#N/A</v>
      </c>
    </row>
    <row r="61" spans="1:5" x14ac:dyDescent="0.25">
      <c r="A61" t="s">
        <v>177</v>
      </c>
      <c r="B61" s="93" t="str">
        <f>Table2[[#This Row],[Country]]</f>
        <v>Southslands</v>
      </c>
      <c r="C61" s="73">
        <f>VLOOKUP(A61, Table1[], 6, FALSE)</f>
        <v>24200000</v>
      </c>
      <c r="D61">
        <f>Table2[[#This Row],[Annualized Salary]]</f>
        <v>24550000</v>
      </c>
      <c r="E61" s="73">
        <f t="shared" si="1"/>
        <v>1.0144628099173554</v>
      </c>
    </row>
    <row r="62" spans="1:5" x14ac:dyDescent="0.25">
      <c r="A62" t="s">
        <v>178</v>
      </c>
      <c r="B62" s="93" t="str">
        <f>Table2[[#This Row],[Country]]</f>
        <v>Southslands</v>
      </c>
      <c r="C62" s="73">
        <f>VLOOKUP(A62, Table1[], 6, FALSE)</f>
        <v>24720000</v>
      </c>
      <c r="D62">
        <f>Table2[[#This Row],[Annualized Salary]]</f>
        <v>25340000</v>
      </c>
      <c r="E62" s="73">
        <f t="shared" si="1"/>
        <v>1.0250809061488673</v>
      </c>
    </row>
    <row r="63" spans="1:5" x14ac:dyDescent="0.25">
      <c r="A63" t="s">
        <v>1577</v>
      </c>
      <c r="B63" s="93" t="str">
        <f>Table2[[#This Row],[Country]]</f>
        <v>Djipines</v>
      </c>
      <c r="C63" s="73">
        <f>VLOOKUP(A63, Table1[], 6, FALSE)</f>
        <v>21170000</v>
      </c>
      <c r="D63">
        <f>Table2[[#This Row],[Annualized Salary]]</f>
        <v>20450000</v>
      </c>
      <c r="E63" s="73">
        <f t="shared" si="1"/>
        <v>0.96598960793575817</v>
      </c>
    </row>
    <row r="64" spans="1:5" x14ac:dyDescent="0.25">
      <c r="A64" t="s">
        <v>1153</v>
      </c>
      <c r="B64" s="93" t="str">
        <f>Table2[[#This Row],[Country]]</f>
        <v>Rarita</v>
      </c>
      <c r="C64" s="73">
        <f>VLOOKUP(A64, Table1[], 6, FALSE)</f>
        <v>17510000</v>
      </c>
      <c r="D64">
        <f>Table2[[#This Row],[Annualized Salary]]</f>
        <v>11910000</v>
      </c>
      <c r="E64" s="73">
        <f t="shared" si="1"/>
        <v>0.68018275271273554</v>
      </c>
    </row>
    <row r="65" spans="1:5" x14ac:dyDescent="0.25">
      <c r="A65" t="s">
        <v>2585</v>
      </c>
      <c r="B65" s="93" t="str">
        <f>Table2[[#This Row],[Country]]</f>
        <v>Ngoque Blicri</v>
      </c>
      <c r="C65" s="73">
        <f>VLOOKUP(A65, Table1[], 6, FALSE)</f>
        <v>30970000</v>
      </c>
      <c r="D65">
        <f>Table2[[#This Row],[Annualized Salary]]</f>
        <v>26200000</v>
      </c>
      <c r="E65" s="73">
        <f t="shared" si="1"/>
        <v>0.84597998062641266</v>
      </c>
    </row>
    <row r="66" spans="1:5" x14ac:dyDescent="0.25">
      <c r="A66" t="s">
        <v>182</v>
      </c>
      <c r="B66" s="93" t="str">
        <f>Table2[[#This Row],[Country]]</f>
        <v>Ngoque Blicri</v>
      </c>
      <c r="C66" s="73">
        <f>VLOOKUP(A66, Table1[], 6, FALSE)</f>
        <v>26340000</v>
      </c>
      <c r="D66">
        <f>Table2[[#This Row],[Annualized Salary]]</f>
        <v>27640000</v>
      </c>
      <c r="E66" s="73">
        <f t="shared" si="1"/>
        <v>1.0493545937737281</v>
      </c>
    </row>
    <row r="67" spans="1:5" x14ac:dyDescent="0.25">
      <c r="A67" t="s">
        <v>183</v>
      </c>
      <c r="B67" s="93" t="str">
        <f>Table2[[#This Row],[Country]]</f>
        <v>People's Land of Maneau</v>
      </c>
      <c r="C67" s="73">
        <f>VLOOKUP(A67, Table1[], 6, FALSE)</f>
        <v>26120000</v>
      </c>
      <c r="D67">
        <f>Table2[[#This Row],[Annualized Salary]]</f>
        <v>26370000</v>
      </c>
      <c r="E67" s="73">
        <f t="shared" si="1"/>
        <v>1.0095712098009189</v>
      </c>
    </row>
    <row r="68" spans="1:5" x14ac:dyDescent="0.25">
      <c r="A68" t="s">
        <v>2911</v>
      </c>
      <c r="B68" s="93" t="str">
        <f>Table2[[#This Row],[Country]]</f>
        <v>People's Land of Maneau</v>
      </c>
      <c r="C68" s="73" t="e">
        <f>VLOOKUP(A68, Table1[], 6, FALSE)</f>
        <v>#N/A</v>
      </c>
      <c r="D68">
        <f>Table2[[#This Row],[Annualized Salary]]</f>
        <v>34980000</v>
      </c>
      <c r="E68" s="73" t="e">
        <f t="shared" si="1"/>
        <v>#N/A</v>
      </c>
    </row>
    <row r="69" spans="1:5" x14ac:dyDescent="0.25">
      <c r="A69" t="s">
        <v>2912</v>
      </c>
      <c r="B69" s="93" t="str">
        <f>Table2[[#This Row],[Country]]</f>
        <v>People's Land of Maneau</v>
      </c>
      <c r="C69" s="73" t="e">
        <f>VLOOKUP(A69, Table1[], 6, FALSE)</f>
        <v>#N/A</v>
      </c>
      <c r="D69">
        <f>Table2[[#This Row],[Annualized Salary]]</f>
        <v>19550000</v>
      </c>
      <c r="E69" s="73" t="e">
        <f t="shared" si="1"/>
        <v>#N/A</v>
      </c>
    </row>
    <row r="70" spans="1:5" x14ac:dyDescent="0.25">
      <c r="A70" t="s">
        <v>2913</v>
      </c>
      <c r="B70" s="93" t="str">
        <f>Table2[[#This Row],[Country]]</f>
        <v>People's Land of Maneau</v>
      </c>
      <c r="C70" s="73" t="e">
        <f>VLOOKUP(A70, Table1[], 6, FALSE)</f>
        <v>#N/A</v>
      </c>
      <c r="D70">
        <f>Table2[[#This Row],[Annualized Salary]]</f>
        <v>24470000</v>
      </c>
      <c r="E70" s="73" t="e">
        <f t="shared" si="1"/>
        <v>#N/A</v>
      </c>
    </row>
    <row r="71" spans="1:5" x14ac:dyDescent="0.25">
      <c r="A71" t="s">
        <v>181</v>
      </c>
      <c r="B71" s="93" t="str">
        <f>Table2[[#This Row],[Country]]</f>
        <v>Dosqaly</v>
      </c>
      <c r="C71" s="73">
        <f>VLOOKUP(A71, Table1[], 6, FALSE)</f>
        <v>28350000</v>
      </c>
      <c r="D71">
        <f>Table2[[#This Row],[Annualized Salary]]</f>
        <v>30260000</v>
      </c>
      <c r="E71" s="73">
        <f t="shared" si="1"/>
        <v>1.0673721340388007</v>
      </c>
    </row>
    <row r="72" spans="1:5" x14ac:dyDescent="0.25">
      <c r="A72" t="s">
        <v>184</v>
      </c>
      <c r="B72" s="93" t="str">
        <f>Table2[[#This Row],[Country]]</f>
        <v>Southslands</v>
      </c>
      <c r="C72" s="73">
        <f>VLOOKUP(A72, Table1[], 6, FALSE)</f>
        <v>27240000</v>
      </c>
      <c r="D72">
        <f>Table2[[#This Row],[Annualized Salary]]</f>
        <v>29870000</v>
      </c>
      <c r="E72" s="73">
        <f t="shared" si="1"/>
        <v>1.0965491923641704</v>
      </c>
    </row>
    <row r="73" spans="1:5" x14ac:dyDescent="0.25">
      <c r="A73" t="s">
        <v>345</v>
      </c>
      <c r="B73" s="93" t="str">
        <f>Table2[[#This Row],[Country]]</f>
        <v>People's Land of Maneau</v>
      </c>
      <c r="C73" s="73">
        <f>VLOOKUP(A73, Table1[], 6, FALSE)</f>
        <v>10210000</v>
      </c>
      <c r="D73">
        <f>Table2[[#This Row],[Annualized Salary]]</f>
        <v>25510000</v>
      </c>
      <c r="E73" s="73">
        <f t="shared" si="1"/>
        <v>2.4985308521057785</v>
      </c>
    </row>
    <row r="74" spans="1:5" x14ac:dyDescent="0.25">
      <c r="A74" t="s">
        <v>2914</v>
      </c>
      <c r="B74" s="93" t="str">
        <f>Table2[[#This Row],[Country]]</f>
        <v>Dosqaly</v>
      </c>
      <c r="C74" s="73" t="e">
        <f>VLOOKUP(A74, Table1[], 6, FALSE)</f>
        <v>#N/A</v>
      </c>
      <c r="D74">
        <f>Table2[[#This Row],[Annualized Salary]]</f>
        <v>10690000</v>
      </c>
      <c r="E74" s="73" t="e">
        <f t="shared" si="1"/>
        <v>#N/A</v>
      </c>
    </row>
    <row r="75" spans="1:5" x14ac:dyDescent="0.25">
      <c r="A75" t="s">
        <v>189</v>
      </c>
      <c r="B75" s="93" t="str">
        <f>Table2[[#This Row],[Country]]</f>
        <v>Highhlaands</v>
      </c>
      <c r="C75" s="73">
        <f>VLOOKUP(A75, Table1[], 6, FALSE)</f>
        <v>29050000</v>
      </c>
      <c r="D75">
        <f>Table2[[#This Row],[Annualized Salary]]</f>
        <v>31520000</v>
      </c>
      <c r="E75" s="73">
        <f t="shared" si="1"/>
        <v>1.085025817555938</v>
      </c>
    </row>
    <row r="76" spans="1:5" x14ac:dyDescent="0.25">
      <c r="A76" t="s">
        <v>191</v>
      </c>
      <c r="B76" s="93" t="str">
        <f>Table2[[#This Row],[Country]]</f>
        <v>Ngoque Blicri</v>
      </c>
      <c r="C76" s="73">
        <f>VLOOKUP(A76, Table1[], 6, FALSE)</f>
        <v>32020000</v>
      </c>
      <c r="D76">
        <f>Table2[[#This Row],[Annualized Salary]]</f>
        <v>32610000</v>
      </c>
      <c r="E76" s="73">
        <f t="shared" si="1"/>
        <v>1.0184259837601499</v>
      </c>
    </row>
    <row r="77" spans="1:5" x14ac:dyDescent="0.25">
      <c r="A77" t="s">
        <v>193</v>
      </c>
      <c r="B77" s="93" t="str">
        <f>Table2[[#This Row],[Country]]</f>
        <v>People's Land of Maneau</v>
      </c>
      <c r="C77" s="73">
        <f>VLOOKUP(A77, Table1[], 6, FALSE)</f>
        <v>29520000</v>
      </c>
      <c r="D77">
        <f>Table2[[#This Row],[Annualized Salary]]</f>
        <v>30720000</v>
      </c>
      <c r="E77" s="73">
        <f t="shared" si="1"/>
        <v>1.0406504065040652</v>
      </c>
    </row>
    <row r="78" spans="1:5" x14ac:dyDescent="0.25">
      <c r="A78" t="s">
        <v>195</v>
      </c>
      <c r="B78" s="93" t="str">
        <f>Table2[[#This Row],[Country]]</f>
        <v>Redohrainbri</v>
      </c>
      <c r="C78" s="73">
        <f>VLOOKUP(A78, Table1[], 6, FALSE)</f>
        <v>17370000</v>
      </c>
      <c r="D78">
        <f>Table2[[#This Row],[Annualized Salary]]</f>
        <v>18810000</v>
      </c>
      <c r="E78" s="73">
        <f t="shared" si="1"/>
        <v>1.0829015544041452</v>
      </c>
    </row>
    <row r="79" spans="1:5" x14ac:dyDescent="0.25">
      <c r="A79" t="s">
        <v>199</v>
      </c>
      <c r="B79" s="93" t="str">
        <f>Table2[[#This Row],[Country]]</f>
        <v>People's Land of Maneau</v>
      </c>
      <c r="C79" s="73">
        <f>VLOOKUP(A79, Table1[], 6, FALSE)</f>
        <v>19340000</v>
      </c>
      <c r="D79">
        <f>Table2[[#This Row],[Annualized Salary]]</f>
        <v>20660000</v>
      </c>
      <c r="E79" s="73">
        <f t="shared" si="1"/>
        <v>1.0682523267838677</v>
      </c>
    </row>
    <row r="80" spans="1:5" x14ac:dyDescent="0.25">
      <c r="A80" t="s">
        <v>200</v>
      </c>
      <c r="B80" s="93" t="str">
        <f>Table2[[#This Row],[Country]]</f>
        <v>Byasier Pujan</v>
      </c>
      <c r="C80" s="73">
        <f>VLOOKUP(A80, Table1[], 6, FALSE)</f>
        <v>23090000</v>
      </c>
      <c r="D80">
        <f>Table2[[#This Row],[Annualized Salary]]</f>
        <v>23880000</v>
      </c>
      <c r="E80" s="73">
        <f t="shared" si="1"/>
        <v>1.0342139454309225</v>
      </c>
    </row>
    <row r="81" spans="1:5" x14ac:dyDescent="0.25">
      <c r="A81" t="s">
        <v>202</v>
      </c>
      <c r="B81" s="93" t="str">
        <f>Table2[[#This Row],[Country]]</f>
        <v>Central Diasongo</v>
      </c>
      <c r="C81" s="73">
        <f>VLOOKUP(A81, Table1[], 6, FALSE)</f>
        <v>3040000</v>
      </c>
      <c r="D81">
        <f>Table2[[#This Row],[Annualized Salary]]</f>
        <v>3220000</v>
      </c>
      <c r="E81" s="73">
        <f t="shared" si="1"/>
        <v>1.0592105263157894</v>
      </c>
    </row>
    <row r="82" spans="1:5" x14ac:dyDescent="0.25">
      <c r="A82" t="s">
        <v>2915</v>
      </c>
      <c r="B82" s="93" t="str">
        <f>Table2[[#This Row],[Country]]</f>
        <v>Lefghau</v>
      </c>
      <c r="C82" s="73" t="e">
        <f>VLOOKUP(A82, Table1[], 6, FALSE)</f>
        <v>#N/A</v>
      </c>
      <c r="D82">
        <f>Table2[[#This Row],[Annualized Salary]]</f>
        <v>24280000</v>
      </c>
      <c r="E82" s="73" t="e">
        <f t="shared" si="1"/>
        <v>#N/A</v>
      </c>
    </row>
    <row r="83" spans="1:5" x14ac:dyDescent="0.25">
      <c r="A83" t="s">
        <v>204</v>
      </c>
      <c r="B83" s="93" t="str">
        <f>Table2[[#This Row],[Country]]</f>
        <v>People's Land of Maneau</v>
      </c>
      <c r="C83" s="73">
        <f>VLOOKUP(A83, Table1[], 6, FALSE)</f>
        <v>18830000</v>
      </c>
      <c r="D83">
        <f>Table2[[#This Row],[Annualized Salary]]</f>
        <v>19050000</v>
      </c>
      <c r="E83" s="73">
        <f t="shared" si="1"/>
        <v>1.0116834838024429</v>
      </c>
    </row>
    <row r="84" spans="1:5" x14ac:dyDescent="0.25">
      <c r="A84" t="s">
        <v>205</v>
      </c>
      <c r="B84" s="93" t="str">
        <f>Table2[[#This Row],[Country]]</f>
        <v>People's Land of Maneau</v>
      </c>
      <c r="C84" s="73">
        <f>VLOOKUP(A84, Table1[], 6, FALSE)</f>
        <v>13890000</v>
      </c>
      <c r="D84">
        <f>Table2[[#This Row],[Annualized Salary]]</f>
        <v>14680000</v>
      </c>
      <c r="E84" s="73">
        <f t="shared" si="1"/>
        <v>1.056875449964003</v>
      </c>
    </row>
    <row r="85" spans="1:5" x14ac:dyDescent="0.25">
      <c r="A85" t="s">
        <v>207</v>
      </c>
      <c r="B85" s="93" t="str">
        <f>Table2[[#This Row],[Country]]</f>
        <v>People's Land of Maneau</v>
      </c>
      <c r="C85" s="73">
        <f>VLOOKUP(A85, Table1[], 6, FALSE)</f>
        <v>12800000</v>
      </c>
      <c r="D85">
        <f>Table2[[#This Row],[Annualized Salary]]</f>
        <v>12990000</v>
      </c>
      <c r="E85" s="73">
        <f t="shared" si="1"/>
        <v>1.01484375</v>
      </c>
    </row>
    <row r="86" spans="1:5" x14ac:dyDescent="0.25">
      <c r="A86" t="s">
        <v>2916</v>
      </c>
      <c r="B86" s="93" t="str">
        <f>Table2[[#This Row],[Country]]</f>
        <v>People's Land of Maneau</v>
      </c>
      <c r="C86" s="73" t="e">
        <f>VLOOKUP(A86, Table1[], 6, FALSE)</f>
        <v>#N/A</v>
      </c>
      <c r="D86">
        <f>Table2[[#This Row],[Annualized Salary]]</f>
        <v>7230000</v>
      </c>
      <c r="E86" s="73" t="e">
        <f t="shared" si="1"/>
        <v>#N/A</v>
      </c>
    </row>
    <row r="87" spans="1:5" x14ac:dyDescent="0.25">
      <c r="A87" t="s">
        <v>209</v>
      </c>
      <c r="B87" s="93" t="str">
        <f>Table2[[#This Row],[Country]]</f>
        <v>People's Land of Maneau</v>
      </c>
      <c r="C87" s="73">
        <f>VLOOKUP(A87, Table1[], 6, FALSE)</f>
        <v>20870000</v>
      </c>
      <c r="D87">
        <f>Table2[[#This Row],[Annualized Salary]]</f>
        <v>22000000</v>
      </c>
      <c r="E87" s="73">
        <f t="shared" si="1"/>
        <v>1.0541447053186392</v>
      </c>
    </row>
    <row r="88" spans="1:5" x14ac:dyDescent="0.25">
      <c r="A88" t="s">
        <v>210</v>
      </c>
      <c r="B88" s="93" t="str">
        <f>Table2[[#This Row],[Country]]</f>
        <v>People's Land of Maneau</v>
      </c>
      <c r="C88" s="73">
        <f>VLOOKUP(A88, Table1[], 6, FALSE)</f>
        <v>13920000</v>
      </c>
      <c r="D88">
        <f>Table2[[#This Row],[Annualized Salary]]</f>
        <v>14770000</v>
      </c>
      <c r="E88" s="73">
        <f t="shared" si="1"/>
        <v>1.0610632183908046</v>
      </c>
    </row>
    <row r="89" spans="1:5" x14ac:dyDescent="0.25">
      <c r="A89" t="s">
        <v>211</v>
      </c>
      <c r="B89" s="93" t="str">
        <f>Table2[[#This Row],[Country]]</f>
        <v>Xikong</v>
      </c>
      <c r="C89" s="73">
        <f>VLOOKUP(A89, Table1[], 6, FALSE)</f>
        <v>3180000</v>
      </c>
      <c r="D89">
        <f>Table2[[#This Row],[Annualized Salary]]</f>
        <v>3260000</v>
      </c>
      <c r="E89" s="73">
        <f t="shared" ref="E89:E152" si="2">D89/C89</f>
        <v>1.0251572327044025</v>
      </c>
    </row>
    <row r="90" spans="1:5" x14ac:dyDescent="0.25">
      <c r="A90" t="s">
        <v>1799</v>
      </c>
      <c r="B90" s="93" t="str">
        <f>Table2[[#This Row],[Country]]</f>
        <v>Central Diasongo</v>
      </c>
      <c r="C90" s="73">
        <f>VLOOKUP(A90, Table1[], 6, FALSE)</f>
        <v>38690000</v>
      </c>
      <c r="D90">
        <f>Table2[[#This Row],[Annualized Salary]]</f>
        <v>17030000</v>
      </c>
      <c r="E90" s="73">
        <f t="shared" si="2"/>
        <v>0.44016541742052212</v>
      </c>
    </row>
    <row r="91" spans="1:5" x14ac:dyDescent="0.25">
      <c r="A91" t="s">
        <v>214</v>
      </c>
      <c r="B91" s="93" t="str">
        <f>Table2[[#This Row],[Country]]</f>
        <v>Djipines</v>
      </c>
      <c r="C91" s="73">
        <f>VLOOKUP(A91, Table1[], 6, FALSE)</f>
        <v>19330000</v>
      </c>
      <c r="D91">
        <f>Table2[[#This Row],[Annualized Salary]]</f>
        <v>21140000</v>
      </c>
      <c r="E91" s="73">
        <f t="shared" si="2"/>
        <v>1.0936368339368856</v>
      </c>
    </row>
    <row r="92" spans="1:5" x14ac:dyDescent="0.25">
      <c r="A92" t="s">
        <v>215</v>
      </c>
      <c r="B92" s="93" t="str">
        <f>Table2[[#This Row],[Country]]</f>
        <v>Dosqaly</v>
      </c>
      <c r="C92" s="73">
        <f>VLOOKUP(A92, Table1[], 6, FALSE)</f>
        <v>30190000</v>
      </c>
      <c r="D92">
        <f>Table2[[#This Row],[Annualized Salary]]</f>
        <v>32590000</v>
      </c>
      <c r="E92" s="73">
        <f t="shared" si="2"/>
        <v>1.0794965220271613</v>
      </c>
    </row>
    <row r="93" spans="1:5" x14ac:dyDescent="0.25">
      <c r="A93" t="s">
        <v>594</v>
      </c>
      <c r="B93" s="93" t="str">
        <f>Table2[[#This Row],[Country]]</f>
        <v>Janmico</v>
      </c>
      <c r="C93" s="73">
        <f>VLOOKUP(A93, Table1[], 6, FALSE)</f>
        <v>29370000</v>
      </c>
      <c r="D93">
        <f>Table2[[#This Row],[Annualized Salary]]</f>
        <v>38440000</v>
      </c>
      <c r="E93" s="73">
        <f t="shared" si="2"/>
        <v>1.3088185223016684</v>
      </c>
    </row>
    <row r="94" spans="1:5" x14ac:dyDescent="0.25">
      <c r="A94" t="s">
        <v>2917</v>
      </c>
      <c r="B94" s="93" t="str">
        <f>Table2[[#This Row],[Country]]</f>
        <v>People's Land of Maneau</v>
      </c>
      <c r="C94" s="73" t="e">
        <f>VLOOKUP(A94, Table1[], 6, FALSE)</f>
        <v>#N/A</v>
      </c>
      <c r="D94">
        <f>Table2[[#This Row],[Annualized Salary]]</f>
        <v>6920000</v>
      </c>
      <c r="E94" s="73" t="e">
        <f t="shared" si="2"/>
        <v>#N/A</v>
      </c>
    </row>
    <row r="95" spans="1:5" x14ac:dyDescent="0.25">
      <c r="A95" t="s">
        <v>216</v>
      </c>
      <c r="B95" s="93" t="str">
        <f>Table2[[#This Row],[Country]]</f>
        <v>People's Land of Maneau</v>
      </c>
      <c r="C95" s="73">
        <f>VLOOKUP(A95, Table1[], 6, FALSE)</f>
        <v>29120000</v>
      </c>
      <c r="D95">
        <f>Table2[[#This Row],[Annualized Salary]]</f>
        <v>31170000</v>
      </c>
      <c r="E95" s="73">
        <f t="shared" si="2"/>
        <v>1.0703983516483517</v>
      </c>
    </row>
    <row r="96" spans="1:5" x14ac:dyDescent="0.25">
      <c r="A96" t="s">
        <v>217</v>
      </c>
      <c r="B96" s="93" t="str">
        <f>Table2[[#This Row],[Country]]</f>
        <v>People's Land of Maneau</v>
      </c>
      <c r="C96" s="73">
        <f>VLOOKUP(A96, Table1[], 6, FALSE)</f>
        <v>26810000</v>
      </c>
      <c r="D96">
        <f>Table2[[#This Row],[Annualized Salary]]</f>
        <v>28400000</v>
      </c>
      <c r="E96" s="73">
        <f t="shared" si="2"/>
        <v>1.0593062290190227</v>
      </c>
    </row>
    <row r="97" spans="1:5" x14ac:dyDescent="0.25">
      <c r="A97" t="s">
        <v>218</v>
      </c>
      <c r="B97" s="93" t="str">
        <f>Table2[[#This Row],[Country]]</f>
        <v>Republic of Denand Landsa</v>
      </c>
      <c r="C97" s="73">
        <f>VLOOKUP(A97, Table1[], 6, FALSE)</f>
        <v>26930000</v>
      </c>
      <c r="D97">
        <f>Table2[[#This Row],[Annualized Salary]]</f>
        <v>27490000</v>
      </c>
      <c r="E97" s="73">
        <f t="shared" si="2"/>
        <v>1.0207946528035647</v>
      </c>
    </row>
    <row r="98" spans="1:5" x14ac:dyDescent="0.25">
      <c r="A98" t="s">
        <v>2918</v>
      </c>
      <c r="B98" s="93" t="str">
        <f>Table2[[#This Row],[Country]]</f>
        <v>Xikong</v>
      </c>
      <c r="C98" s="73" t="e">
        <f>VLOOKUP(A98, Table1[], 6, FALSE)</f>
        <v>#N/A</v>
      </c>
      <c r="D98">
        <f>Table2[[#This Row],[Annualized Salary]]</f>
        <v>32270000</v>
      </c>
      <c r="E98" s="73" t="e">
        <f t="shared" si="2"/>
        <v>#N/A</v>
      </c>
    </row>
    <row r="99" spans="1:5" x14ac:dyDescent="0.25">
      <c r="A99" t="s">
        <v>231</v>
      </c>
      <c r="B99" s="93" t="str">
        <f>Table2[[#This Row],[Country]]</f>
        <v>Nganion</v>
      </c>
      <c r="C99" s="73">
        <f>VLOOKUP(A99, Table1[], 6, FALSE)</f>
        <v>25530000</v>
      </c>
      <c r="D99">
        <f>Table2[[#This Row],[Annualized Salary]]</f>
        <v>27800000</v>
      </c>
      <c r="E99" s="73">
        <f t="shared" si="2"/>
        <v>1.0889150019584801</v>
      </c>
    </row>
    <row r="100" spans="1:5" x14ac:dyDescent="0.25">
      <c r="A100" t="s">
        <v>222</v>
      </c>
      <c r="B100" s="93" t="str">
        <f>Table2[[#This Row],[Country]]</f>
        <v>Nganion</v>
      </c>
      <c r="C100" s="73">
        <f>VLOOKUP(A100, Table1[], 6, FALSE)</f>
        <v>17220000</v>
      </c>
      <c r="D100">
        <f>Table2[[#This Row],[Annualized Salary]]</f>
        <v>18080000</v>
      </c>
      <c r="E100" s="73">
        <f t="shared" si="2"/>
        <v>1.0499419279907085</v>
      </c>
    </row>
    <row r="101" spans="1:5" x14ac:dyDescent="0.25">
      <c r="A101" t="s">
        <v>188</v>
      </c>
      <c r="B101" s="93" t="str">
        <f>Table2[[#This Row],[Country]]</f>
        <v>People's Land of Maneau</v>
      </c>
      <c r="C101" s="73">
        <f>VLOOKUP(A101, Table1[], 6, FALSE)</f>
        <v>21600000</v>
      </c>
      <c r="D101">
        <f>Table2[[#This Row],[Annualized Salary]]</f>
        <v>19620000</v>
      </c>
      <c r="E101" s="73">
        <f t="shared" si="2"/>
        <v>0.90833333333333333</v>
      </c>
    </row>
    <row r="102" spans="1:5" x14ac:dyDescent="0.25">
      <c r="A102" t="s">
        <v>224</v>
      </c>
      <c r="B102" s="93" t="str">
        <f>Table2[[#This Row],[Country]]</f>
        <v>Greri Landmoslands</v>
      </c>
      <c r="C102" s="73">
        <f>VLOOKUP(A102, Table1[], 6, FALSE)</f>
        <v>30660000</v>
      </c>
      <c r="D102">
        <f>Table2[[#This Row],[Annualized Salary]]</f>
        <v>31790000</v>
      </c>
      <c r="E102" s="73">
        <f t="shared" si="2"/>
        <v>1.0368558382257012</v>
      </c>
    </row>
    <row r="103" spans="1:5" x14ac:dyDescent="0.25">
      <c r="A103" t="s">
        <v>225</v>
      </c>
      <c r="B103" s="93" t="str">
        <f>Table2[[#This Row],[Country]]</f>
        <v>Lefghau</v>
      </c>
      <c r="C103" s="73">
        <f>VLOOKUP(A103, Table1[], 6, FALSE)</f>
        <v>18150000</v>
      </c>
      <c r="D103">
        <f>Table2[[#This Row],[Annualized Salary]]</f>
        <v>19920000</v>
      </c>
      <c r="E103" s="73">
        <f t="shared" si="2"/>
        <v>1.0975206611570247</v>
      </c>
    </row>
    <row r="104" spans="1:5" x14ac:dyDescent="0.25">
      <c r="A104" t="s">
        <v>226</v>
      </c>
      <c r="B104" s="93" t="str">
        <f>Table2[[#This Row],[Country]]</f>
        <v>Ngoque Blicri</v>
      </c>
      <c r="C104" s="73">
        <f>VLOOKUP(A104, Table1[], 6, FALSE)</f>
        <v>33690000</v>
      </c>
      <c r="D104">
        <f>Table2[[#This Row],[Annualized Salary]]</f>
        <v>35260000</v>
      </c>
      <c r="E104" s="73">
        <f t="shared" si="2"/>
        <v>1.0466013653903234</v>
      </c>
    </row>
    <row r="105" spans="1:5" x14ac:dyDescent="0.25">
      <c r="A105" t="s">
        <v>229</v>
      </c>
      <c r="B105" s="93" t="str">
        <f>Table2[[#This Row],[Country]]</f>
        <v>Rosvi</v>
      </c>
      <c r="C105" s="73">
        <f>VLOOKUP(A105, Table1[], 6, FALSE)</f>
        <v>14710000</v>
      </c>
      <c r="D105">
        <f>Table2[[#This Row],[Annualized Salary]]</f>
        <v>16090000</v>
      </c>
      <c r="E105" s="73">
        <f t="shared" si="2"/>
        <v>1.0938137321549966</v>
      </c>
    </row>
    <row r="106" spans="1:5" x14ac:dyDescent="0.25">
      <c r="A106" t="s">
        <v>2919</v>
      </c>
      <c r="B106" s="93" t="str">
        <f>Table2[[#This Row],[Country]]</f>
        <v>Tabhu Striary</v>
      </c>
      <c r="C106" s="73" t="e">
        <f>VLOOKUP(A106, Table1[], 6, FALSE)</f>
        <v>#N/A</v>
      </c>
      <c r="D106">
        <f>Table2[[#This Row],[Annualized Salary]]</f>
        <v>4470000</v>
      </c>
      <c r="E106" s="73" t="e">
        <f t="shared" si="2"/>
        <v>#N/A</v>
      </c>
    </row>
    <row r="107" spans="1:5" x14ac:dyDescent="0.25">
      <c r="A107" t="s">
        <v>2920</v>
      </c>
      <c r="B107" s="93" t="str">
        <f>Table2[[#This Row],[Country]]</f>
        <v>Byasier Pujan</v>
      </c>
      <c r="C107" s="73" t="e">
        <f>VLOOKUP(A107, Table1[], 6, FALSE)</f>
        <v>#N/A</v>
      </c>
      <c r="D107">
        <f>Table2[[#This Row],[Annualized Salary]]</f>
        <v>27650000</v>
      </c>
      <c r="E107" s="73" t="e">
        <f t="shared" si="2"/>
        <v>#N/A</v>
      </c>
    </row>
    <row r="108" spans="1:5" x14ac:dyDescent="0.25">
      <c r="A108" t="s">
        <v>223</v>
      </c>
      <c r="B108" s="93" t="str">
        <f>Table2[[#This Row],[Country]]</f>
        <v>Dosqaly</v>
      </c>
      <c r="C108" s="73">
        <f>VLOOKUP(A108, Table1[], 6, FALSE)</f>
        <v>29710000</v>
      </c>
      <c r="D108">
        <f>Table2[[#This Row],[Annualized Salary]]</f>
        <v>31430000</v>
      </c>
      <c r="E108" s="73">
        <f t="shared" si="2"/>
        <v>1.0578929653315381</v>
      </c>
    </row>
    <row r="109" spans="1:5" x14ac:dyDescent="0.25">
      <c r="A109" t="s">
        <v>234</v>
      </c>
      <c r="B109" s="93" t="str">
        <f>Table2[[#This Row],[Country]]</f>
        <v>Dosqaly</v>
      </c>
      <c r="C109" s="73">
        <f>VLOOKUP(A109, Table1[], 6, FALSE)</f>
        <v>22300000</v>
      </c>
      <c r="D109">
        <f>Table2[[#This Row],[Annualized Salary]]</f>
        <v>23430000</v>
      </c>
      <c r="E109" s="73">
        <f t="shared" si="2"/>
        <v>1.0506726457399103</v>
      </c>
    </row>
    <row r="110" spans="1:5" x14ac:dyDescent="0.25">
      <c r="A110" t="s">
        <v>236</v>
      </c>
      <c r="B110" s="93" t="str">
        <f>Table2[[#This Row],[Country]]</f>
        <v>Esia</v>
      </c>
      <c r="C110" s="73">
        <f>VLOOKUP(A110, Table1[], 6, FALSE)</f>
        <v>8210000</v>
      </c>
      <c r="D110">
        <f>Table2[[#This Row],[Annualized Salary]]</f>
        <v>8810000</v>
      </c>
      <c r="E110" s="73">
        <f t="shared" si="2"/>
        <v>1.0730816077953715</v>
      </c>
    </row>
    <row r="111" spans="1:5" x14ac:dyDescent="0.25">
      <c r="A111" t="s">
        <v>588</v>
      </c>
      <c r="B111" s="93" t="str">
        <f>Table2[[#This Row],[Country]]</f>
        <v>Lefghau</v>
      </c>
      <c r="C111" s="73">
        <f>VLOOKUP(A111, Table1[], 6, FALSE)</f>
        <v>20030000</v>
      </c>
      <c r="D111">
        <f>Table2[[#This Row],[Annualized Salary]]</f>
        <v>11720000</v>
      </c>
      <c r="E111" s="73">
        <f t="shared" si="2"/>
        <v>0.58512231652521218</v>
      </c>
    </row>
    <row r="112" spans="1:5" x14ac:dyDescent="0.25">
      <c r="A112" t="s">
        <v>237</v>
      </c>
      <c r="B112" s="93" t="str">
        <f>Table2[[#This Row],[Country]]</f>
        <v>Mico</v>
      </c>
      <c r="C112" s="73">
        <f>VLOOKUP(A112, Table1[], 6, FALSE)</f>
        <v>15210000</v>
      </c>
      <c r="D112">
        <f>Table2[[#This Row],[Annualized Salary]]</f>
        <v>15490000</v>
      </c>
      <c r="E112" s="73">
        <f t="shared" si="2"/>
        <v>1.0184089414858646</v>
      </c>
    </row>
    <row r="113" spans="1:5" x14ac:dyDescent="0.25">
      <c r="A113" t="s">
        <v>238</v>
      </c>
      <c r="B113" s="93" t="str">
        <f>Table2[[#This Row],[Country]]</f>
        <v>Nganion</v>
      </c>
      <c r="C113" s="73">
        <f>VLOOKUP(A113, Table1[], 6, FALSE)</f>
        <v>29120000</v>
      </c>
      <c r="D113">
        <f>Table2[[#This Row],[Annualized Salary]]</f>
        <v>31860000</v>
      </c>
      <c r="E113" s="73">
        <f t="shared" si="2"/>
        <v>1.0940934065934067</v>
      </c>
    </row>
    <row r="114" spans="1:5" x14ac:dyDescent="0.25">
      <c r="A114" t="s">
        <v>239</v>
      </c>
      <c r="B114" s="93" t="str">
        <f>Table2[[#This Row],[Country]]</f>
        <v>Nganion</v>
      </c>
      <c r="C114" s="73">
        <f>VLOOKUP(A114, Table1[], 6, FALSE)</f>
        <v>20740000</v>
      </c>
      <c r="D114">
        <f>Table2[[#This Row],[Annualized Salary]]</f>
        <v>22230000</v>
      </c>
      <c r="E114" s="73">
        <f t="shared" si="2"/>
        <v>1.0718418514946961</v>
      </c>
    </row>
    <row r="115" spans="1:5" x14ac:dyDescent="0.25">
      <c r="A115" t="s">
        <v>441</v>
      </c>
      <c r="B115" s="93" t="str">
        <f>Table2[[#This Row],[Country]]</f>
        <v>People's Land of Maneau</v>
      </c>
      <c r="C115" s="73">
        <f>VLOOKUP(A115, Table1[], 6, FALSE)</f>
        <v>11610000</v>
      </c>
      <c r="D115">
        <f>Table2[[#This Row],[Annualized Salary]]</f>
        <v>27830000</v>
      </c>
      <c r="E115" s="73">
        <f t="shared" si="2"/>
        <v>2.3970714900947461</v>
      </c>
    </row>
    <row r="116" spans="1:5" x14ac:dyDescent="0.25">
      <c r="A116" t="s">
        <v>240</v>
      </c>
      <c r="B116" s="93" t="str">
        <f>Table2[[#This Row],[Country]]</f>
        <v>People's Land of Maneau</v>
      </c>
      <c r="C116" s="73">
        <f>VLOOKUP(A116, Table1[], 6, FALSE)</f>
        <v>19220000</v>
      </c>
      <c r="D116">
        <f>Table2[[#This Row],[Annualized Salary]]</f>
        <v>19540000</v>
      </c>
      <c r="E116" s="73">
        <f t="shared" si="2"/>
        <v>1.016649323621228</v>
      </c>
    </row>
    <row r="117" spans="1:5" x14ac:dyDescent="0.25">
      <c r="A117" t="s">
        <v>241</v>
      </c>
      <c r="B117" s="93" t="str">
        <f>Table2[[#This Row],[Country]]</f>
        <v>People's Land of Maneau</v>
      </c>
      <c r="C117" s="73">
        <f>VLOOKUP(A117, Table1[], 6, FALSE)</f>
        <v>29130000</v>
      </c>
      <c r="D117">
        <f>Table2[[#This Row],[Annualized Salary]]</f>
        <v>31250000</v>
      </c>
      <c r="E117" s="73">
        <f t="shared" si="2"/>
        <v>1.0727772056299347</v>
      </c>
    </row>
    <row r="118" spans="1:5" x14ac:dyDescent="0.25">
      <c r="A118" t="s">
        <v>242</v>
      </c>
      <c r="B118" s="93" t="str">
        <f>Table2[[#This Row],[Country]]</f>
        <v>Sobianitedrucy</v>
      </c>
      <c r="C118" s="73">
        <f>VLOOKUP(A118, Table1[], 6, FALSE)</f>
        <v>22910000</v>
      </c>
      <c r="D118">
        <f>Table2[[#This Row],[Annualized Salary]]</f>
        <v>24980000</v>
      </c>
      <c r="E118" s="73">
        <f t="shared" si="2"/>
        <v>1.0903535573985159</v>
      </c>
    </row>
    <row r="119" spans="1:5" x14ac:dyDescent="0.25">
      <c r="A119" t="s">
        <v>243</v>
      </c>
      <c r="B119" s="93" t="str">
        <f>Table2[[#This Row],[Country]]</f>
        <v>Dosqaly</v>
      </c>
      <c r="C119" s="73">
        <f>VLOOKUP(A119, Table1[], 6, FALSE)</f>
        <v>28230000</v>
      </c>
      <c r="D119">
        <f>Table2[[#This Row],[Annualized Salary]]</f>
        <v>30800000</v>
      </c>
      <c r="E119" s="73">
        <f t="shared" si="2"/>
        <v>1.0910379029401347</v>
      </c>
    </row>
    <row r="120" spans="1:5" x14ac:dyDescent="0.25">
      <c r="A120" t="s">
        <v>1587</v>
      </c>
      <c r="B120" s="93" t="str">
        <f>Table2[[#This Row],[Country]]</f>
        <v>Esia</v>
      </c>
      <c r="C120" s="73">
        <f>VLOOKUP(A120, Table1[], 6, FALSE)</f>
        <v>30450000</v>
      </c>
      <c r="D120">
        <f>Table2[[#This Row],[Annualized Salary]]</f>
        <v>29980000</v>
      </c>
      <c r="E120" s="73">
        <f t="shared" si="2"/>
        <v>0.98456486042692937</v>
      </c>
    </row>
    <row r="121" spans="1:5" x14ac:dyDescent="0.25">
      <c r="A121" t="s">
        <v>261</v>
      </c>
      <c r="B121" s="93" t="str">
        <f>Table2[[#This Row],[Country]]</f>
        <v>People's Land of Maneau</v>
      </c>
      <c r="C121" s="73">
        <f>VLOOKUP(A121, Table1[], 6, FALSE)</f>
        <v>20170000</v>
      </c>
      <c r="D121">
        <f>Table2[[#This Row],[Annualized Salary]]</f>
        <v>20530000</v>
      </c>
      <c r="E121" s="73">
        <f t="shared" si="2"/>
        <v>1.0178482895389191</v>
      </c>
    </row>
    <row r="122" spans="1:5" x14ac:dyDescent="0.25">
      <c r="A122" t="s">
        <v>250</v>
      </c>
      <c r="B122" s="93" t="str">
        <f>Table2[[#This Row],[Country]]</f>
        <v>People's Land of Maneau</v>
      </c>
      <c r="C122" s="73">
        <f>VLOOKUP(A122, Table1[], 6, FALSE)</f>
        <v>22760000</v>
      </c>
      <c r="D122">
        <f>Table2[[#This Row],[Annualized Salary]]</f>
        <v>24900000</v>
      </c>
      <c r="E122" s="73">
        <f t="shared" si="2"/>
        <v>1.09402460456942</v>
      </c>
    </row>
    <row r="123" spans="1:5" x14ac:dyDescent="0.25">
      <c r="A123" t="s">
        <v>249</v>
      </c>
      <c r="B123" s="93" t="str">
        <f>Table2[[#This Row],[Country]]</f>
        <v>People's Land of Maneau</v>
      </c>
      <c r="C123" s="73">
        <f>VLOOKUP(A123, Table1[], 6, FALSE)</f>
        <v>32380000</v>
      </c>
      <c r="D123">
        <f>Table2[[#This Row],[Annualized Salary]]</f>
        <v>33180000</v>
      </c>
      <c r="E123" s="73">
        <f t="shared" si="2"/>
        <v>1.0247066090179122</v>
      </c>
    </row>
    <row r="124" spans="1:5" x14ac:dyDescent="0.25">
      <c r="A124" t="s">
        <v>2921</v>
      </c>
      <c r="B124" s="93" t="str">
        <f>Table2[[#This Row],[Country]]</f>
        <v>Biarizea</v>
      </c>
      <c r="C124" s="73" t="e">
        <f>VLOOKUP(A124, Table1[], 6, FALSE)</f>
        <v>#N/A</v>
      </c>
      <c r="D124">
        <f>Table2[[#This Row],[Annualized Salary]]</f>
        <v>30470000</v>
      </c>
      <c r="E124" s="73" t="e">
        <f t="shared" si="2"/>
        <v>#N/A</v>
      </c>
    </row>
    <row r="125" spans="1:5" x14ac:dyDescent="0.25">
      <c r="A125" t="s">
        <v>251</v>
      </c>
      <c r="B125" s="93" t="str">
        <f>Table2[[#This Row],[Country]]</f>
        <v>Slandsganiamayotteque</v>
      </c>
      <c r="C125" s="73">
        <f>VLOOKUP(A125, Table1[], 6, FALSE)</f>
        <v>26640000</v>
      </c>
      <c r="D125">
        <f>Table2[[#This Row],[Annualized Salary]]</f>
        <v>26810000</v>
      </c>
      <c r="E125" s="73">
        <f t="shared" si="2"/>
        <v>1.0063813813813813</v>
      </c>
    </row>
    <row r="126" spans="1:5" x14ac:dyDescent="0.25">
      <c r="A126" t="s">
        <v>800</v>
      </c>
      <c r="B126" s="93" t="str">
        <f>Table2[[#This Row],[Country]]</f>
        <v>Coastpa Barleslands</v>
      </c>
      <c r="C126" s="73">
        <f>VLOOKUP(A126, Table1[], 6, FALSE)</f>
        <v>16090000</v>
      </c>
      <c r="D126">
        <f>Table2[[#This Row],[Annualized Salary]]</f>
        <v>15120000</v>
      </c>
      <c r="E126" s="73">
        <f t="shared" si="2"/>
        <v>0.93971410814170298</v>
      </c>
    </row>
    <row r="127" spans="1:5" x14ac:dyDescent="0.25">
      <c r="A127" t="s">
        <v>254</v>
      </c>
      <c r="B127" s="93" t="str">
        <f>Table2[[#This Row],[Country]]</f>
        <v>Imaar Vircoand</v>
      </c>
      <c r="C127" s="73">
        <f>VLOOKUP(A127, Table1[], 6, FALSE)</f>
        <v>10480000</v>
      </c>
      <c r="D127">
        <f>Table2[[#This Row],[Annualized Salary]]</f>
        <v>11490000</v>
      </c>
      <c r="E127" s="73">
        <f t="shared" si="2"/>
        <v>1.0963740458015268</v>
      </c>
    </row>
    <row r="128" spans="1:5" x14ac:dyDescent="0.25">
      <c r="A128" t="s">
        <v>255</v>
      </c>
      <c r="B128" s="93" t="str">
        <f>Table2[[#This Row],[Country]]</f>
        <v>Nganion</v>
      </c>
      <c r="C128" s="73">
        <f>VLOOKUP(A128, Table1[], 6, FALSE)</f>
        <v>9020000</v>
      </c>
      <c r="D128">
        <f>Table2[[#This Row],[Annualized Salary]]</f>
        <v>9830000</v>
      </c>
      <c r="E128" s="73">
        <f t="shared" si="2"/>
        <v>1.0898004434589801</v>
      </c>
    </row>
    <row r="129" spans="1:5" x14ac:dyDescent="0.25">
      <c r="A129" t="s">
        <v>256</v>
      </c>
      <c r="B129" s="93" t="str">
        <f>Table2[[#This Row],[Country]]</f>
        <v>Dosqaly</v>
      </c>
      <c r="C129" s="73">
        <f>VLOOKUP(A129, Table1[], 6, FALSE)</f>
        <v>30730000</v>
      </c>
      <c r="D129">
        <f>Table2[[#This Row],[Annualized Salary]]</f>
        <v>30800000</v>
      </c>
      <c r="E129" s="73">
        <f t="shared" si="2"/>
        <v>1.0022779043280183</v>
      </c>
    </row>
    <row r="130" spans="1:5" x14ac:dyDescent="0.25">
      <c r="A130" t="s">
        <v>257</v>
      </c>
      <c r="B130" s="93" t="str">
        <f>Table2[[#This Row],[Country]]</f>
        <v>Manlisgamncent</v>
      </c>
      <c r="C130" s="73">
        <f>VLOOKUP(A130, Table1[], 6, FALSE)</f>
        <v>21820000</v>
      </c>
      <c r="D130">
        <f>Table2[[#This Row],[Annualized Salary]]</f>
        <v>22560000</v>
      </c>
      <c r="E130" s="73">
        <f t="shared" si="2"/>
        <v>1.0339138405132906</v>
      </c>
    </row>
    <row r="131" spans="1:5" x14ac:dyDescent="0.25">
      <c r="A131" t="s">
        <v>258</v>
      </c>
      <c r="B131" s="93" t="str">
        <f>Table2[[#This Row],[Country]]</f>
        <v>Ngoque Blicri</v>
      </c>
      <c r="C131" s="73">
        <f>VLOOKUP(A131, Table1[], 6, FALSE)</f>
        <v>11200000</v>
      </c>
      <c r="D131">
        <f>Table2[[#This Row],[Annualized Salary]]</f>
        <v>12230000</v>
      </c>
      <c r="E131" s="73">
        <f t="shared" si="2"/>
        <v>1.0919642857142857</v>
      </c>
    </row>
    <row r="132" spans="1:5" x14ac:dyDescent="0.25">
      <c r="A132" t="s">
        <v>259</v>
      </c>
      <c r="B132" s="93" t="str">
        <f>Table2[[#This Row],[Country]]</f>
        <v>People's Land of Maneau</v>
      </c>
      <c r="C132" s="73">
        <f>VLOOKUP(A132, Table1[], 6, FALSE)</f>
        <v>24870000</v>
      </c>
      <c r="D132">
        <f>Table2[[#This Row],[Annualized Salary]]</f>
        <v>26330000</v>
      </c>
      <c r="E132" s="73">
        <f t="shared" si="2"/>
        <v>1.0587052673904302</v>
      </c>
    </row>
    <row r="133" spans="1:5" x14ac:dyDescent="0.25">
      <c r="A133" t="s">
        <v>260</v>
      </c>
      <c r="B133" s="93" t="str">
        <f>Table2[[#This Row],[Country]]</f>
        <v>Sobianitedrucy</v>
      </c>
      <c r="C133" s="73">
        <f>VLOOKUP(A133, Table1[], 6, FALSE)</f>
        <v>25620000</v>
      </c>
      <c r="D133">
        <f>Table2[[#This Row],[Annualized Salary]]</f>
        <v>27700000</v>
      </c>
      <c r="E133" s="73">
        <f t="shared" si="2"/>
        <v>1.0811865729898518</v>
      </c>
    </row>
    <row r="134" spans="1:5" x14ac:dyDescent="0.25">
      <c r="A134" t="s">
        <v>1265</v>
      </c>
      <c r="B134" s="93" t="str">
        <f>Table2[[#This Row],[Country]]</f>
        <v>Esia</v>
      </c>
      <c r="C134" s="73">
        <f>VLOOKUP(A134, Table1[], 6, FALSE)</f>
        <v>28600000</v>
      </c>
      <c r="D134">
        <f>Table2[[#This Row],[Annualized Salary]]</f>
        <v>27350000</v>
      </c>
      <c r="E134" s="73">
        <f t="shared" si="2"/>
        <v>0.95629370629370625</v>
      </c>
    </row>
    <row r="135" spans="1:5" x14ac:dyDescent="0.25">
      <c r="A135" t="s">
        <v>262</v>
      </c>
      <c r="B135" s="93" t="str">
        <f>Table2[[#This Row],[Country]]</f>
        <v>People's Land of Maneau</v>
      </c>
      <c r="C135" s="73">
        <f>VLOOKUP(A135, Table1[], 6, FALSE)</f>
        <v>29250000</v>
      </c>
      <c r="D135">
        <f>Table2[[#This Row],[Annualized Salary]]</f>
        <v>30150000</v>
      </c>
      <c r="E135" s="73">
        <f t="shared" si="2"/>
        <v>1.0307692307692307</v>
      </c>
    </row>
    <row r="136" spans="1:5" x14ac:dyDescent="0.25">
      <c r="A136" t="s">
        <v>263</v>
      </c>
      <c r="B136" s="93" t="str">
        <f>Table2[[#This Row],[Country]]</f>
        <v>Djipines</v>
      </c>
      <c r="C136" s="73">
        <f>VLOOKUP(A136, Table1[], 6, FALSE)</f>
        <v>8840000</v>
      </c>
      <c r="D136">
        <f>Table2[[#This Row],[Annualized Salary]]</f>
        <v>9600000</v>
      </c>
      <c r="E136" s="73">
        <f t="shared" si="2"/>
        <v>1.0859728506787329</v>
      </c>
    </row>
    <row r="137" spans="1:5" x14ac:dyDescent="0.25">
      <c r="A137" t="s">
        <v>266</v>
      </c>
      <c r="B137" s="93" t="str">
        <f>Table2[[#This Row],[Country]]</f>
        <v>Frenchdo Stanser</v>
      </c>
      <c r="C137" s="73">
        <f>VLOOKUP(A137, Table1[], 6, FALSE)</f>
        <v>28430000</v>
      </c>
      <c r="D137">
        <f>Table2[[#This Row],[Annualized Salary]]</f>
        <v>28970000</v>
      </c>
      <c r="E137" s="73">
        <f t="shared" si="2"/>
        <v>1.0189940204009849</v>
      </c>
    </row>
    <row r="138" spans="1:5" x14ac:dyDescent="0.25">
      <c r="A138" t="s">
        <v>2922</v>
      </c>
      <c r="B138" s="93" t="str">
        <f>Table2[[#This Row],[Country]]</f>
        <v>Nkasland Cronestan</v>
      </c>
      <c r="C138" s="73" t="e">
        <f>VLOOKUP(A138, Table1[], 6, FALSE)</f>
        <v>#N/A</v>
      </c>
      <c r="D138">
        <f>Table2[[#This Row],[Annualized Salary]]</f>
        <v>21510000</v>
      </c>
      <c r="E138" s="73" t="e">
        <f t="shared" si="2"/>
        <v>#N/A</v>
      </c>
    </row>
    <row r="139" spans="1:5" x14ac:dyDescent="0.25">
      <c r="A139" t="s">
        <v>268</v>
      </c>
      <c r="B139" s="93" t="str">
        <f>Table2[[#This Row],[Country]]</f>
        <v>People's Land of Maneau</v>
      </c>
      <c r="C139" s="73">
        <f>VLOOKUP(A139, Table1[], 6, FALSE)</f>
        <v>18400000</v>
      </c>
      <c r="D139">
        <f>Table2[[#This Row],[Annualized Salary]]</f>
        <v>19400000</v>
      </c>
      <c r="E139" s="73">
        <f t="shared" si="2"/>
        <v>1.0543478260869565</v>
      </c>
    </row>
    <row r="140" spans="1:5" x14ac:dyDescent="0.25">
      <c r="A140" t="s">
        <v>269</v>
      </c>
      <c r="B140" s="93" t="str">
        <f>Table2[[#This Row],[Country]]</f>
        <v>People's Land of Maneau</v>
      </c>
      <c r="C140" s="73">
        <f>VLOOKUP(A140, Table1[], 6, FALSE)</f>
        <v>14840000</v>
      </c>
      <c r="D140">
        <f>Table2[[#This Row],[Annualized Salary]]</f>
        <v>14950000</v>
      </c>
      <c r="E140" s="73">
        <f t="shared" si="2"/>
        <v>1.0074123989218329</v>
      </c>
    </row>
    <row r="141" spans="1:5" x14ac:dyDescent="0.25">
      <c r="A141" t="s">
        <v>270</v>
      </c>
      <c r="B141" s="93" t="str">
        <f>Table2[[#This Row],[Country]]</f>
        <v>People's Land of Maneau</v>
      </c>
      <c r="C141" s="73">
        <f>VLOOKUP(A141, Table1[], 6, FALSE)</f>
        <v>16040000</v>
      </c>
      <c r="D141">
        <f>Table2[[#This Row],[Annualized Salary]]</f>
        <v>17400000</v>
      </c>
      <c r="E141" s="73">
        <f t="shared" si="2"/>
        <v>1.0847880299251871</v>
      </c>
    </row>
    <row r="142" spans="1:5" x14ac:dyDescent="0.25">
      <c r="A142" t="s">
        <v>271</v>
      </c>
      <c r="B142" s="93" t="str">
        <f>Table2[[#This Row],[Country]]</f>
        <v>People's Land of Maneau</v>
      </c>
      <c r="C142" s="73">
        <f>VLOOKUP(A142, Table1[], 6, FALSE)</f>
        <v>22850000</v>
      </c>
      <c r="D142">
        <f>Table2[[#This Row],[Annualized Salary]]</f>
        <v>23230000</v>
      </c>
      <c r="E142" s="73">
        <f t="shared" si="2"/>
        <v>1.0166301969365428</v>
      </c>
    </row>
    <row r="143" spans="1:5" x14ac:dyDescent="0.25">
      <c r="A143" t="s">
        <v>277</v>
      </c>
      <c r="B143" s="93" t="str">
        <f>Table2[[#This Row],[Country]]</f>
        <v>Byasier Pujan</v>
      </c>
      <c r="C143" s="73">
        <f>VLOOKUP(A143, Table1[], 6, FALSE)</f>
        <v>23390000</v>
      </c>
      <c r="D143">
        <f>Table2[[#This Row],[Annualized Salary]]</f>
        <v>24050000</v>
      </c>
      <c r="E143" s="73">
        <f t="shared" si="2"/>
        <v>1.0282171868319794</v>
      </c>
    </row>
    <row r="144" spans="1:5" x14ac:dyDescent="0.25">
      <c r="A144" t="s">
        <v>279</v>
      </c>
      <c r="B144" s="93" t="str">
        <f>Table2[[#This Row],[Country]]</f>
        <v>Frenchdo Stanser</v>
      </c>
      <c r="C144" s="73">
        <f>VLOOKUP(A144, Table1[], 6, FALSE)</f>
        <v>22460000</v>
      </c>
      <c r="D144">
        <f>Table2[[#This Row],[Annualized Salary]]</f>
        <v>23230000</v>
      </c>
      <c r="E144" s="73">
        <f t="shared" si="2"/>
        <v>1.0342831700801425</v>
      </c>
    </row>
    <row r="145" spans="1:5" x14ac:dyDescent="0.25">
      <c r="A145" t="s">
        <v>2923</v>
      </c>
      <c r="B145" s="93" t="str">
        <f>Table2[[#This Row],[Country]]</f>
        <v>People's Land of Maneau</v>
      </c>
      <c r="C145" s="73" t="e">
        <f>VLOOKUP(A145, Table1[], 6, FALSE)</f>
        <v>#N/A</v>
      </c>
      <c r="D145">
        <f>Table2[[#This Row],[Annualized Salary]]</f>
        <v>32520000</v>
      </c>
      <c r="E145" s="73" t="e">
        <f t="shared" si="2"/>
        <v>#N/A</v>
      </c>
    </row>
    <row r="146" spans="1:5" x14ac:dyDescent="0.25">
      <c r="A146" t="s">
        <v>2924</v>
      </c>
      <c r="B146" s="93" t="str">
        <f>Table2[[#This Row],[Country]]</f>
        <v>People's Land of Maneau</v>
      </c>
      <c r="C146" s="73" t="e">
        <f>VLOOKUP(A146, Table1[], 6, FALSE)</f>
        <v>#N/A</v>
      </c>
      <c r="D146">
        <f>Table2[[#This Row],[Annualized Salary]]</f>
        <v>15100000</v>
      </c>
      <c r="E146" s="73" t="e">
        <f t="shared" si="2"/>
        <v>#N/A</v>
      </c>
    </row>
    <row r="147" spans="1:5" x14ac:dyDescent="0.25">
      <c r="A147" t="s">
        <v>1031</v>
      </c>
      <c r="B147" s="93" t="str">
        <f>Table2[[#This Row],[Country]]</f>
        <v>Saintswacroa</v>
      </c>
      <c r="C147" s="73">
        <f>VLOOKUP(A147, Table1[], 6, FALSE)</f>
        <v>34000000</v>
      </c>
      <c r="D147">
        <f>Table2[[#This Row],[Annualized Salary]]</f>
        <v>22290000</v>
      </c>
      <c r="E147" s="73">
        <f t="shared" si="2"/>
        <v>0.65558823529411769</v>
      </c>
    </row>
    <row r="148" spans="1:5" x14ac:dyDescent="0.25">
      <c r="A148" t="s">
        <v>274</v>
      </c>
      <c r="B148" s="93" t="str">
        <f>Table2[[#This Row],[Country]]</f>
        <v>People's Land of Maneau</v>
      </c>
      <c r="C148" s="73">
        <f>VLOOKUP(A148, Table1[], 6, FALSE)</f>
        <v>21160000</v>
      </c>
      <c r="D148">
        <f>Table2[[#This Row],[Annualized Salary]]</f>
        <v>22310000</v>
      </c>
      <c r="E148" s="73">
        <f t="shared" si="2"/>
        <v>1.0543478260869565</v>
      </c>
    </row>
    <row r="149" spans="1:5" x14ac:dyDescent="0.25">
      <c r="A149" t="s">
        <v>281</v>
      </c>
      <c r="B149" s="93" t="str">
        <f>Table2[[#This Row],[Country]]</f>
        <v>People's Land of Maneau</v>
      </c>
      <c r="C149" s="73">
        <f>VLOOKUP(A149, Table1[], 6, FALSE)</f>
        <v>25190000</v>
      </c>
      <c r="D149">
        <f>Table2[[#This Row],[Annualized Salary]]</f>
        <v>25750000</v>
      </c>
      <c r="E149" s="73">
        <f t="shared" si="2"/>
        <v>1.0222310440651052</v>
      </c>
    </row>
    <row r="150" spans="1:5" x14ac:dyDescent="0.25">
      <c r="A150" t="s">
        <v>2925</v>
      </c>
      <c r="B150" s="93" t="str">
        <f>Table2[[#This Row],[Country]]</f>
        <v>People's Land of Maneau</v>
      </c>
      <c r="C150" s="73" t="e">
        <f>VLOOKUP(A150, Table1[], 6, FALSE)</f>
        <v>#N/A</v>
      </c>
      <c r="D150">
        <f>Table2[[#This Row],[Annualized Salary]]</f>
        <v>30860000</v>
      </c>
      <c r="E150" s="73" t="e">
        <f t="shared" si="2"/>
        <v>#N/A</v>
      </c>
    </row>
    <row r="151" spans="1:5" x14ac:dyDescent="0.25">
      <c r="A151" t="s">
        <v>320</v>
      </c>
      <c r="B151" s="93" t="str">
        <f>Table2[[#This Row],[Country]]</f>
        <v>Imaar Vircoand</v>
      </c>
      <c r="C151" s="73">
        <f>VLOOKUP(A151, Table1[], 6, FALSE)</f>
        <v>21810000</v>
      </c>
      <c r="D151">
        <f>Table2[[#This Row],[Annualized Salary]]</f>
        <v>26390000</v>
      </c>
      <c r="E151" s="73">
        <f t="shared" si="2"/>
        <v>1.2099954149472718</v>
      </c>
    </row>
    <row r="152" spans="1:5" x14ac:dyDescent="0.25">
      <c r="A152" t="s">
        <v>923</v>
      </c>
      <c r="B152" s="93" t="str">
        <f>Table2[[#This Row],[Country]]</f>
        <v>Dosqaly</v>
      </c>
      <c r="C152" s="73">
        <f>VLOOKUP(A152, Table1[], 6, FALSE)</f>
        <v>29210000</v>
      </c>
      <c r="D152">
        <f>Table2[[#This Row],[Annualized Salary]]</f>
        <v>11530000</v>
      </c>
      <c r="E152" s="73">
        <f t="shared" si="2"/>
        <v>0.39472783293392671</v>
      </c>
    </row>
    <row r="153" spans="1:5" x14ac:dyDescent="0.25">
      <c r="A153" t="s">
        <v>287</v>
      </c>
      <c r="B153" s="93" t="str">
        <f>Table2[[#This Row],[Country]]</f>
        <v>Eastern Covaki</v>
      </c>
      <c r="C153" s="73">
        <f>VLOOKUP(A153, Table1[], 6, FALSE)</f>
        <v>16420000</v>
      </c>
      <c r="D153">
        <f>Table2[[#This Row],[Annualized Salary]]</f>
        <v>17110000</v>
      </c>
      <c r="E153" s="73">
        <f t="shared" ref="E153:E216" si="3">D153/C153</f>
        <v>1.0420219244823385</v>
      </c>
    </row>
    <row r="154" spans="1:5" x14ac:dyDescent="0.25">
      <c r="A154" t="s">
        <v>289</v>
      </c>
      <c r="B154" s="93" t="str">
        <f>Table2[[#This Row],[Country]]</f>
        <v>Lefghau</v>
      </c>
      <c r="C154" s="73">
        <f>VLOOKUP(A154, Table1[], 6, FALSE)</f>
        <v>13820000</v>
      </c>
      <c r="D154">
        <f>Table2[[#This Row],[Annualized Salary]]</f>
        <v>13950000</v>
      </c>
      <c r="E154" s="73">
        <f t="shared" si="3"/>
        <v>1.0094066570188134</v>
      </c>
    </row>
    <row r="155" spans="1:5" x14ac:dyDescent="0.25">
      <c r="A155" t="s">
        <v>290</v>
      </c>
      <c r="B155" s="93" t="str">
        <f>Table2[[#This Row],[Country]]</f>
        <v>Ngoque Blicri</v>
      </c>
      <c r="C155" s="73">
        <f>VLOOKUP(A155, Table1[], 6, FALSE)</f>
        <v>27170000</v>
      </c>
      <c r="D155">
        <f>Table2[[#This Row],[Annualized Salary]]</f>
        <v>29810000</v>
      </c>
      <c r="E155" s="73">
        <f t="shared" si="3"/>
        <v>1.097165991902834</v>
      </c>
    </row>
    <row r="156" spans="1:5" x14ac:dyDescent="0.25">
      <c r="A156" t="s">
        <v>259</v>
      </c>
      <c r="B156" s="93" t="str">
        <f>Table2[[#This Row],[Country]]</f>
        <v>People's Land of Maneau</v>
      </c>
      <c r="C156" s="73">
        <f>VLOOKUP(A156, Table1[], 6, FALSE)</f>
        <v>24870000</v>
      </c>
      <c r="D156">
        <f>Table2[[#This Row],[Annualized Salary]]</f>
        <v>30190000</v>
      </c>
      <c r="E156" s="73">
        <f t="shared" si="3"/>
        <v>1.213912344189787</v>
      </c>
    </row>
    <row r="157" spans="1:5" x14ac:dyDescent="0.25">
      <c r="A157" t="s">
        <v>292</v>
      </c>
      <c r="B157" s="93" t="str">
        <f>Table2[[#This Row],[Country]]</f>
        <v>Southslands</v>
      </c>
      <c r="C157" s="73">
        <f>VLOOKUP(A157, Table1[], 6, FALSE)</f>
        <v>25310000</v>
      </c>
      <c r="D157">
        <f>Table2[[#This Row],[Annualized Salary]]</f>
        <v>26430000</v>
      </c>
      <c r="E157" s="73">
        <f t="shared" si="3"/>
        <v>1.0442512840774398</v>
      </c>
    </row>
    <row r="158" spans="1:5" x14ac:dyDescent="0.25">
      <c r="A158" t="s">
        <v>273</v>
      </c>
      <c r="B158" s="93" t="str">
        <f>Table2[[#This Row],[Country]]</f>
        <v>Lefghau</v>
      </c>
      <c r="C158" s="73">
        <f>VLOOKUP(A158, Table1[], 6, FALSE)</f>
        <v>25430000</v>
      </c>
      <c r="D158">
        <f>Table2[[#This Row],[Annualized Salary]]</f>
        <v>27710000</v>
      </c>
      <c r="E158" s="73">
        <f t="shared" si="3"/>
        <v>1.0896578843885174</v>
      </c>
    </row>
    <row r="159" spans="1:5" x14ac:dyDescent="0.25">
      <c r="A159" t="s">
        <v>2926</v>
      </c>
      <c r="B159" s="93" t="str">
        <f>Table2[[#This Row],[Country]]</f>
        <v>People's Land of Maneau</v>
      </c>
      <c r="C159" s="73" t="e">
        <f>VLOOKUP(A159, Table1[], 6, FALSE)</f>
        <v>#N/A</v>
      </c>
      <c r="D159">
        <f>Table2[[#This Row],[Annualized Salary]]</f>
        <v>10500000</v>
      </c>
      <c r="E159" s="73" t="e">
        <f t="shared" si="3"/>
        <v>#N/A</v>
      </c>
    </row>
    <row r="160" spans="1:5" x14ac:dyDescent="0.25">
      <c r="A160" t="s">
        <v>295</v>
      </c>
      <c r="B160" s="93" t="str">
        <f>Table2[[#This Row],[Country]]</f>
        <v>Esia</v>
      </c>
      <c r="C160" s="73">
        <f>VLOOKUP(A160, Table1[], 6, FALSE)</f>
        <v>14080000</v>
      </c>
      <c r="D160">
        <f>Table2[[#This Row],[Annualized Salary]]</f>
        <v>14950000</v>
      </c>
      <c r="E160" s="73">
        <f t="shared" si="3"/>
        <v>1.0617897727272727</v>
      </c>
    </row>
    <row r="161" spans="1:5" x14ac:dyDescent="0.25">
      <c r="A161" t="s">
        <v>297</v>
      </c>
      <c r="B161" s="93" t="str">
        <f>Table2[[#This Row],[Country]]</f>
        <v>Greri Landmoslands</v>
      </c>
      <c r="C161" s="73">
        <f>VLOOKUP(A161, Table1[], 6, FALSE)</f>
        <v>7750000</v>
      </c>
      <c r="D161">
        <f>Table2[[#This Row],[Annualized Salary]]</f>
        <v>8490000</v>
      </c>
      <c r="E161" s="73">
        <f t="shared" si="3"/>
        <v>1.0954838709677419</v>
      </c>
    </row>
    <row r="162" spans="1:5" x14ac:dyDescent="0.25">
      <c r="A162" t="s">
        <v>934</v>
      </c>
      <c r="B162" s="93" t="str">
        <f>Table2[[#This Row],[Country]]</f>
        <v>Lefghau</v>
      </c>
      <c r="C162" s="73">
        <f>VLOOKUP(A162, Table1[], 6, FALSE)</f>
        <v>22160000</v>
      </c>
      <c r="D162">
        <f>Table2[[#This Row],[Annualized Salary]]</f>
        <v>14780000</v>
      </c>
      <c r="E162" s="73">
        <f t="shared" si="3"/>
        <v>0.6669675090252708</v>
      </c>
    </row>
    <row r="163" spans="1:5" x14ac:dyDescent="0.25">
      <c r="A163" t="s">
        <v>300</v>
      </c>
      <c r="B163" s="93" t="str">
        <f>Table2[[#This Row],[Country]]</f>
        <v>Lefghau</v>
      </c>
      <c r="C163" s="73">
        <f>VLOOKUP(A163, Table1[], 6, FALSE)</f>
        <v>17950000</v>
      </c>
      <c r="D163">
        <f>Table2[[#This Row],[Annualized Salary]]</f>
        <v>17980000</v>
      </c>
      <c r="E163" s="73">
        <f t="shared" si="3"/>
        <v>1.0016713091922005</v>
      </c>
    </row>
    <row r="164" spans="1:5" x14ac:dyDescent="0.25">
      <c r="A164" t="s">
        <v>302</v>
      </c>
      <c r="B164" s="93" t="str">
        <f>Table2[[#This Row],[Country]]</f>
        <v>Nganion</v>
      </c>
      <c r="C164" s="73">
        <f>VLOOKUP(A164, Table1[], 6, FALSE)</f>
        <v>8240000</v>
      </c>
      <c r="D164">
        <f>Table2[[#This Row],[Annualized Salary]]</f>
        <v>8670000</v>
      </c>
      <c r="E164" s="73">
        <f t="shared" si="3"/>
        <v>1.0521844660194175</v>
      </c>
    </row>
    <row r="165" spans="1:5" x14ac:dyDescent="0.25">
      <c r="A165" t="s">
        <v>303</v>
      </c>
      <c r="B165" s="93" t="str">
        <f>Table2[[#This Row],[Country]]</f>
        <v>Nganion</v>
      </c>
      <c r="C165" s="73">
        <f>VLOOKUP(A165, Table1[], 6, FALSE)</f>
        <v>24350000</v>
      </c>
      <c r="D165">
        <f>Table2[[#This Row],[Annualized Salary]]</f>
        <v>25460000</v>
      </c>
      <c r="E165" s="73">
        <f t="shared" si="3"/>
        <v>1.0455852156057495</v>
      </c>
    </row>
    <row r="166" spans="1:5" x14ac:dyDescent="0.25">
      <c r="A166" t="s">
        <v>304</v>
      </c>
      <c r="B166" s="93" t="str">
        <f>Table2[[#This Row],[Country]]</f>
        <v>Ngoque Blicri</v>
      </c>
      <c r="C166" s="73">
        <f>VLOOKUP(A166, Table1[], 6, FALSE)</f>
        <v>15740000</v>
      </c>
      <c r="D166">
        <f>Table2[[#This Row],[Annualized Salary]]</f>
        <v>16720000</v>
      </c>
      <c r="E166" s="73">
        <f t="shared" si="3"/>
        <v>1.062261753494282</v>
      </c>
    </row>
    <row r="167" spans="1:5" x14ac:dyDescent="0.25">
      <c r="A167" t="s">
        <v>305</v>
      </c>
      <c r="B167" s="93" t="str">
        <f>Table2[[#This Row],[Country]]</f>
        <v>People's Land of Maneau</v>
      </c>
      <c r="C167" s="73">
        <f>VLOOKUP(A167, Table1[], 6, FALSE)</f>
        <v>12130000</v>
      </c>
      <c r="D167">
        <f>Table2[[#This Row],[Annualized Salary]]</f>
        <v>13270000</v>
      </c>
      <c r="E167" s="73">
        <f t="shared" si="3"/>
        <v>1.0939818631492169</v>
      </c>
    </row>
    <row r="168" spans="1:5" x14ac:dyDescent="0.25">
      <c r="A168" t="s">
        <v>306</v>
      </c>
      <c r="B168" s="93" t="str">
        <f>Table2[[#This Row],[Country]]</f>
        <v>People's Land of Maneau</v>
      </c>
      <c r="C168" s="73">
        <f>VLOOKUP(A168, Table1[], 6, FALSE)</f>
        <v>13530000</v>
      </c>
      <c r="D168">
        <f>Table2[[#This Row],[Annualized Salary]]</f>
        <v>14380000</v>
      </c>
      <c r="E168" s="73">
        <f t="shared" si="3"/>
        <v>1.0628233555062823</v>
      </c>
    </row>
    <row r="169" spans="1:5" x14ac:dyDescent="0.25">
      <c r="A169" t="s">
        <v>307</v>
      </c>
      <c r="B169" s="93" t="str">
        <f>Table2[[#This Row],[Country]]</f>
        <v>People's Land of Maneau</v>
      </c>
      <c r="C169" s="73">
        <f>VLOOKUP(A169, Table1[], 6, FALSE)</f>
        <v>17820000</v>
      </c>
      <c r="D169">
        <f>Table2[[#This Row],[Annualized Salary]]</f>
        <v>19000000</v>
      </c>
      <c r="E169" s="73">
        <f t="shared" si="3"/>
        <v>1.0662177328843996</v>
      </c>
    </row>
    <row r="170" spans="1:5" x14ac:dyDescent="0.25">
      <c r="A170" t="s">
        <v>308</v>
      </c>
      <c r="B170" s="93" t="str">
        <f>Table2[[#This Row],[Country]]</f>
        <v>Unicorporated Tiagascar</v>
      </c>
      <c r="C170" s="73">
        <f>VLOOKUP(A170, Table1[], 6, FALSE)</f>
        <v>19560000</v>
      </c>
      <c r="D170">
        <f>Table2[[#This Row],[Annualized Salary]]</f>
        <v>20000000</v>
      </c>
      <c r="E170" s="73">
        <f t="shared" si="3"/>
        <v>1.0224948875255624</v>
      </c>
    </row>
    <row r="171" spans="1:5" x14ac:dyDescent="0.25">
      <c r="A171" t="s">
        <v>310</v>
      </c>
      <c r="B171" s="93" t="str">
        <f>Table2[[#This Row],[Country]]</f>
        <v>Central Diasongo</v>
      </c>
      <c r="C171" s="73">
        <f>VLOOKUP(A171, Table1[], 6, FALSE)</f>
        <v>26640000</v>
      </c>
      <c r="D171">
        <f>Table2[[#This Row],[Annualized Salary]]</f>
        <v>28170000</v>
      </c>
      <c r="E171" s="73">
        <f t="shared" si="3"/>
        <v>1.0574324324324325</v>
      </c>
    </row>
    <row r="172" spans="1:5" x14ac:dyDescent="0.25">
      <c r="A172" t="s">
        <v>311</v>
      </c>
      <c r="B172" s="93" t="str">
        <f>Table2[[#This Row],[Country]]</f>
        <v>Czechnor</v>
      </c>
      <c r="C172" s="73">
        <f>VLOOKUP(A172, Table1[], 6, FALSE)</f>
        <v>26570000</v>
      </c>
      <c r="D172">
        <f>Table2[[#This Row],[Annualized Salary]]</f>
        <v>26610000</v>
      </c>
      <c r="E172" s="73">
        <f t="shared" si="3"/>
        <v>1.0015054572826496</v>
      </c>
    </row>
    <row r="173" spans="1:5" x14ac:dyDescent="0.25">
      <c r="A173" t="s">
        <v>313</v>
      </c>
      <c r="B173" s="93" t="str">
        <f>Table2[[#This Row],[Country]]</f>
        <v>Dosqaly</v>
      </c>
      <c r="C173" s="73">
        <f>VLOOKUP(A173, Table1[], 6, FALSE)</f>
        <v>23830000</v>
      </c>
      <c r="D173">
        <f>Table2[[#This Row],[Annualized Salary]]</f>
        <v>25220000</v>
      </c>
      <c r="E173" s="73">
        <f t="shared" si="3"/>
        <v>1.058329836340747</v>
      </c>
    </row>
    <row r="174" spans="1:5" x14ac:dyDescent="0.25">
      <c r="A174" t="s">
        <v>316</v>
      </c>
      <c r="B174" s="93" t="str">
        <f>Table2[[#This Row],[Country]]</f>
        <v>Lefghau</v>
      </c>
      <c r="C174" s="73">
        <f>VLOOKUP(A174, Table1[], 6, FALSE)</f>
        <v>33480000</v>
      </c>
      <c r="D174">
        <f>Table2[[#This Row],[Annualized Salary]]</f>
        <v>35710000</v>
      </c>
      <c r="E174" s="73">
        <f t="shared" si="3"/>
        <v>1.0666069295101552</v>
      </c>
    </row>
    <row r="175" spans="1:5" x14ac:dyDescent="0.25">
      <c r="A175" t="s">
        <v>317</v>
      </c>
      <c r="B175" s="93" t="str">
        <f>Table2[[#This Row],[Country]]</f>
        <v>People's Land of Maneau</v>
      </c>
      <c r="C175" s="73">
        <f>VLOOKUP(A175, Table1[], 6, FALSE)</f>
        <v>26450000</v>
      </c>
      <c r="D175">
        <f>Table2[[#This Row],[Annualized Salary]]</f>
        <v>26670000</v>
      </c>
      <c r="E175" s="73">
        <f t="shared" si="3"/>
        <v>1.0083175803402646</v>
      </c>
    </row>
    <row r="176" spans="1:5" x14ac:dyDescent="0.25">
      <c r="A176" t="s">
        <v>318</v>
      </c>
      <c r="B176" s="93" t="str">
        <f>Table2[[#This Row],[Country]]</f>
        <v>People's Land of Maneau</v>
      </c>
      <c r="C176" s="73">
        <f>VLOOKUP(A176, Table1[], 6, FALSE)</f>
        <v>21840000</v>
      </c>
      <c r="D176">
        <f>Table2[[#This Row],[Annualized Salary]]</f>
        <v>22990000</v>
      </c>
      <c r="E176" s="73">
        <f t="shared" si="3"/>
        <v>1.0526556776556777</v>
      </c>
    </row>
    <row r="177" spans="1:5" x14ac:dyDescent="0.25">
      <c r="A177" t="s">
        <v>309</v>
      </c>
      <c r="B177" s="93" t="str">
        <f>Table2[[#This Row],[Country]]</f>
        <v>People's Land of Maneau</v>
      </c>
      <c r="C177" s="73">
        <f>VLOOKUP(A177, Table1[], 6, FALSE)</f>
        <v>26490000</v>
      </c>
      <c r="D177">
        <f>Table2[[#This Row],[Annualized Salary]]</f>
        <v>26510000</v>
      </c>
      <c r="E177" s="73">
        <f t="shared" si="3"/>
        <v>1.0007550018875047</v>
      </c>
    </row>
    <row r="178" spans="1:5" x14ac:dyDescent="0.25">
      <c r="A178" t="s">
        <v>244</v>
      </c>
      <c r="B178" s="93" t="str">
        <f>Table2[[#This Row],[Country]]</f>
        <v>Lefghau</v>
      </c>
      <c r="C178" s="73">
        <f>VLOOKUP(A178, Table1[], 6, FALSE)</f>
        <v>35420000</v>
      </c>
      <c r="D178">
        <f>Table2[[#This Row],[Annualized Salary]]</f>
        <v>24940000</v>
      </c>
      <c r="E178" s="73">
        <f t="shared" si="3"/>
        <v>0.70412196499153024</v>
      </c>
    </row>
    <row r="179" spans="1:5" x14ac:dyDescent="0.25">
      <c r="A179" t="s">
        <v>157</v>
      </c>
      <c r="B179" s="93" t="str">
        <f>Table2[[#This Row],[Country]]</f>
        <v>Central Republic of Boekrainego</v>
      </c>
      <c r="C179" s="73">
        <f>VLOOKUP(A179, Table1[], 6, FALSE)</f>
        <v>22680000</v>
      </c>
      <c r="D179">
        <f>Table2[[#This Row],[Annualized Salary]]</f>
        <v>24650000</v>
      </c>
      <c r="E179" s="73">
        <f t="shared" si="3"/>
        <v>1.0868606701940036</v>
      </c>
    </row>
    <row r="180" spans="1:5" x14ac:dyDescent="0.25">
      <c r="A180" t="s">
        <v>890</v>
      </c>
      <c r="B180" s="93" t="str">
        <f>Table2[[#This Row],[Country]]</f>
        <v>Cuandbo</v>
      </c>
      <c r="C180" s="73">
        <f>VLOOKUP(A180, Table1[], 6, FALSE)</f>
        <v>8010000</v>
      </c>
      <c r="D180">
        <f>Table2[[#This Row],[Annualized Salary]]</f>
        <v>18110000</v>
      </c>
      <c r="E180" s="73">
        <f t="shared" si="3"/>
        <v>2.2609238451935081</v>
      </c>
    </row>
    <row r="181" spans="1:5" x14ac:dyDescent="0.25">
      <c r="A181" t="s">
        <v>319</v>
      </c>
      <c r="B181" s="93" t="str">
        <f>Table2[[#This Row],[Country]]</f>
        <v>Esia</v>
      </c>
      <c r="C181" s="73">
        <f>VLOOKUP(A181, Table1[], 6, FALSE)</f>
        <v>33830000</v>
      </c>
      <c r="D181">
        <f>Table2[[#This Row],[Annualized Salary]]</f>
        <v>36670000</v>
      </c>
      <c r="E181" s="73">
        <f t="shared" si="3"/>
        <v>1.0839491575524682</v>
      </c>
    </row>
    <row r="182" spans="1:5" x14ac:dyDescent="0.25">
      <c r="A182" t="s">
        <v>2927</v>
      </c>
      <c r="B182" s="93" t="str">
        <f>Table2[[#This Row],[Country]]</f>
        <v>Frenchdo Stanser</v>
      </c>
      <c r="C182" s="73" t="e">
        <f>VLOOKUP(A182, Table1[], 6, FALSE)</f>
        <v>#N/A</v>
      </c>
      <c r="D182">
        <f>Table2[[#This Row],[Annualized Salary]]</f>
        <v>7580000</v>
      </c>
      <c r="E182" s="73" t="e">
        <f t="shared" si="3"/>
        <v>#N/A</v>
      </c>
    </row>
    <row r="183" spans="1:5" x14ac:dyDescent="0.25">
      <c r="A183" t="s">
        <v>2462</v>
      </c>
      <c r="B183" s="93" t="str">
        <f>Table2[[#This Row],[Country]]</f>
        <v>Nancipenuaroe</v>
      </c>
      <c r="C183" s="73">
        <f>VLOOKUP(A183, Table1[], 6, FALSE)</f>
        <v>20840000</v>
      </c>
      <c r="D183">
        <f>Table2[[#This Row],[Annualized Salary]]</f>
        <v>34240000</v>
      </c>
      <c r="E183" s="73">
        <f t="shared" si="3"/>
        <v>1.6429942418426104</v>
      </c>
    </row>
    <row r="184" spans="1:5" x14ac:dyDescent="0.25">
      <c r="A184" t="s">
        <v>325</v>
      </c>
      <c r="B184" s="93" t="str">
        <f>Table2[[#This Row],[Country]]</f>
        <v>Nganion</v>
      </c>
      <c r="C184" s="73">
        <f>VLOOKUP(A184, Table1[], 6, FALSE)</f>
        <v>14960000</v>
      </c>
      <c r="D184">
        <f>Table2[[#This Row],[Annualized Salary]]</f>
        <v>15070000</v>
      </c>
      <c r="E184" s="73">
        <f t="shared" si="3"/>
        <v>1.0073529411764706</v>
      </c>
    </row>
    <row r="185" spans="1:5" x14ac:dyDescent="0.25">
      <c r="A185" t="s">
        <v>328</v>
      </c>
      <c r="B185" s="93" t="str">
        <f>Table2[[#This Row],[Country]]</f>
        <v>People's Land of Maneau</v>
      </c>
      <c r="C185" s="73">
        <f>VLOOKUP(A185, Table1[], 6, FALSE)</f>
        <v>27240000</v>
      </c>
      <c r="D185">
        <f>Table2[[#This Row],[Annualized Salary]]</f>
        <v>28900000</v>
      </c>
      <c r="E185" s="73">
        <f t="shared" si="3"/>
        <v>1.0609397944199705</v>
      </c>
    </row>
    <row r="186" spans="1:5" x14ac:dyDescent="0.25">
      <c r="A186" t="s">
        <v>2303</v>
      </c>
      <c r="B186" s="93" t="str">
        <f>Table2[[#This Row],[Country]]</f>
        <v>Redohrainbri</v>
      </c>
      <c r="C186" s="73">
        <f>VLOOKUP(A186, Table1[], 6, FALSE)</f>
        <v>19260000</v>
      </c>
      <c r="D186">
        <f>Table2[[#This Row],[Annualized Salary]]</f>
        <v>33160000</v>
      </c>
      <c r="E186" s="73">
        <f t="shared" si="3"/>
        <v>1.7217030114226375</v>
      </c>
    </row>
    <row r="187" spans="1:5" x14ac:dyDescent="0.25">
      <c r="A187" t="s">
        <v>326</v>
      </c>
      <c r="B187" s="93" t="str">
        <f>Table2[[#This Row],[Country]]</f>
        <v>Quewenia</v>
      </c>
      <c r="C187" s="73">
        <f>VLOOKUP(A187, Table1[], 6, FALSE)</f>
        <v>14600000</v>
      </c>
      <c r="D187">
        <f>Table2[[#This Row],[Annualized Salary]]</f>
        <v>15940000</v>
      </c>
      <c r="E187" s="73">
        <f t="shared" si="3"/>
        <v>1.0917808219178082</v>
      </c>
    </row>
    <row r="188" spans="1:5" x14ac:dyDescent="0.25">
      <c r="A188" t="s">
        <v>2064</v>
      </c>
      <c r="B188" s="93" t="str">
        <f>Table2[[#This Row],[Country]]</f>
        <v>Rarita</v>
      </c>
      <c r="C188" s="73">
        <f>VLOOKUP(A188, Table1[], 6, FALSE)</f>
        <v>10750000</v>
      </c>
      <c r="D188">
        <f>Table2[[#This Row],[Annualized Salary]]</f>
        <v>10750000</v>
      </c>
      <c r="E188" s="73">
        <f t="shared" si="3"/>
        <v>1</v>
      </c>
    </row>
    <row r="189" spans="1:5" x14ac:dyDescent="0.25">
      <c r="A189" t="s">
        <v>357</v>
      </c>
      <c r="B189" s="93" t="str">
        <f>Table2[[#This Row],[Country]]</f>
        <v>Byasier Pujan</v>
      </c>
      <c r="C189" s="73">
        <f>VLOOKUP(A189, Table1[], 6, FALSE)</f>
        <v>15760000</v>
      </c>
      <c r="D189">
        <f>Table2[[#This Row],[Annualized Salary]]</f>
        <v>16030000</v>
      </c>
      <c r="E189" s="73">
        <f t="shared" si="3"/>
        <v>1.0171319796954315</v>
      </c>
    </row>
    <row r="190" spans="1:5" x14ac:dyDescent="0.25">
      <c r="A190" t="s">
        <v>359</v>
      </c>
      <c r="B190" s="93" t="str">
        <f>Table2[[#This Row],[Country]]</f>
        <v>Central Namemo Laand</v>
      </c>
      <c r="C190" s="73">
        <f>VLOOKUP(A190, Table1[], 6, FALSE)</f>
        <v>23310000</v>
      </c>
      <c r="D190">
        <f>Table2[[#This Row],[Annualized Salary]]</f>
        <v>23440000</v>
      </c>
      <c r="E190" s="73">
        <f t="shared" si="3"/>
        <v>1.0055770055770055</v>
      </c>
    </row>
    <row r="191" spans="1:5" x14ac:dyDescent="0.25">
      <c r="A191" t="s">
        <v>360</v>
      </c>
      <c r="B191" s="93" t="str">
        <f>Table2[[#This Row],[Country]]</f>
        <v>Djipines</v>
      </c>
      <c r="C191" s="73">
        <f>VLOOKUP(A191, Table1[], 6, FALSE)</f>
        <v>25760000</v>
      </c>
      <c r="D191">
        <f>Table2[[#This Row],[Annualized Salary]]</f>
        <v>26640000</v>
      </c>
      <c r="E191" s="73">
        <f t="shared" si="3"/>
        <v>1.0341614906832297</v>
      </c>
    </row>
    <row r="192" spans="1:5" x14ac:dyDescent="0.25">
      <c r="A192" t="s">
        <v>362</v>
      </c>
      <c r="B192" s="93" t="str">
        <f>Table2[[#This Row],[Country]]</f>
        <v>Ngoque Blicri</v>
      </c>
      <c r="C192" s="73">
        <f>VLOOKUP(A192, Table1[], 6, FALSE)</f>
        <v>28610000</v>
      </c>
      <c r="D192">
        <f>Table2[[#This Row],[Annualized Salary]]</f>
        <v>28620000</v>
      </c>
      <c r="E192" s="73">
        <f t="shared" si="3"/>
        <v>1.0003495281370149</v>
      </c>
    </row>
    <row r="193" spans="1:5" x14ac:dyDescent="0.25">
      <c r="A193" t="s">
        <v>2928</v>
      </c>
      <c r="B193" s="93" t="str">
        <f>Table2[[#This Row],[Country]]</f>
        <v>People's Land of Maneau</v>
      </c>
      <c r="C193" s="73" t="e">
        <f>VLOOKUP(A193, Table1[], 6, FALSE)</f>
        <v>#N/A</v>
      </c>
      <c r="D193">
        <f>Table2[[#This Row],[Annualized Salary]]</f>
        <v>19420000</v>
      </c>
      <c r="E193" s="73" t="e">
        <f t="shared" si="3"/>
        <v>#N/A</v>
      </c>
    </row>
    <row r="194" spans="1:5" x14ac:dyDescent="0.25">
      <c r="A194" t="s">
        <v>2929</v>
      </c>
      <c r="B194" s="93" t="str">
        <f>Table2[[#This Row],[Country]]</f>
        <v>People's Land of Maneau</v>
      </c>
      <c r="C194" s="73" t="e">
        <f>VLOOKUP(A194, Table1[], 6, FALSE)</f>
        <v>#N/A</v>
      </c>
      <c r="D194">
        <f>Table2[[#This Row],[Annualized Salary]]</f>
        <v>18110000</v>
      </c>
      <c r="E194" s="73" t="e">
        <f t="shared" si="3"/>
        <v>#N/A</v>
      </c>
    </row>
    <row r="195" spans="1:5" x14ac:dyDescent="0.25">
      <c r="A195" t="s">
        <v>363</v>
      </c>
      <c r="B195" s="93" t="str">
        <f>Table2[[#This Row],[Country]]</f>
        <v>People's Land of Maneau</v>
      </c>
      <c r="C195" s="73">
        <f>VLOOKUP(A195, Table1[], 6, FALSE)</f>
        <v>8630000</v>
      </c>
      <c r="D195">
        <f>Table2[[#This Row],[Annualized Salary]]</f>
        <v>9420000</v>
      </c>
      <c r="E195" s="73">
        <f t="shared" si="3"/>
        <v>1.0915411355735805</v>
      </c>
    </row>
    <row r="196" spans="1:5" x14ac:dyDescent="0.25">
      <c r="A196" t="s">
        <v>365</v>
      </c>
      <c r="B196" s="93" t="str">
        <f>Table2[[#This Row],[Country]]</f>
        <v>People's Land of Maneau</v>
      </c>
      <c r="C196" s="73">
        <f>VLOOKUP(A196, Table1[], 6, FALSE)</f>
        <v>28690000</v>
      </c>
      <c r="D196">
        <f>Table2[[#This Row],[Annualized Salary]]</f>
        <v>28960000</v>
      </c>
      <c r="E196" s="73">
        <f t="shared" si="3"/>
        <v>1.009410944579993</v>
      </c>
    </row>
    <row r="197" spans="1:5" x14ac:dyDescent="0.25">
      <c r="A197" t="s">
        <v>1469</v>
      </c>
      <c r="B197" s="93" t="str">
        <f>Table2[[#This Row],[Country]]</f>
        <v>Varijitri Isles</v>
      </c>
      <c r="C197" s="73">
        <f>VLOOKUP(A197, Table1[], 6, FALSE)</f>
        <v>14420000</v>
      </c>
      <c r="D197">
        <f>Table2[[#This Row],[Annualized Salary]]</f>
        <v>10370000</v>
      </c>
      <c r="E197" s="73">
        <f t="shared" si="3"/>
        <v>0.71914008321775313</v>
      </c>
    </row>
    <row r="198" spans="1:5" x14ac:dyDescent="0.25">
      <c r="A198" t="s">
        <v>2930</v>
      </c>
      <c r="B198" s="93" t="str">
        <f>Table2[[#This Row],[Country]]</f>
        <v>Ingre</v>
      </c>
      <c r="C198" s="73" t="e">
        <f>VLOOKUP(A198, Table1[], 6, FALSE)</f>
        <v>#N/A</v>
      </c>
      <c r="D198">
        <f>Table2[[#This Row],[Annualized Salary]]</f>
        <v>4160000</v>
      </c>
      <c r="E198" s="73" t="e">
        <f t="shared" si="3"/>
        <v>#N/A</v>
      </c>
    </row>
    <row r="199" spans="1:5" x14ac:dyDescent="0.25">
      <c r="A199" t="s">
        <v>379</v>
      </c>
      <c r="B199" s="93" t="str">
        <f>Table2[[#This Row],[Country]]</f>
        <v>Lefghau</v>
      </c>
      <c r="C199" s="73">
        <f>VLOOKUP(A199, Table1[], 6, FALSE)</f>
        <v>24160000</v>
      </c>
      <c r="D199">
        <f>Table2[[#This Row],[Annualized Salary]]</f>
        <v>25960000</v>
      </c>
      <c r="E199" s="73">
        <f t="shared" si="3"/>
        <v>1.0745033112582782</v>
      </c>
    </row>
    <row r="200" spans="1:5" x14ac:dyDescent="0.25">
      <c r="A200" t="s">
        <v>366</v>
      </c>
      <c r="B200" s="93" t="str">
        <f>Table2[[#This Row],[Country]]</f>
        <v>Coastpa Barleslands</v>
      </c>
      <c r="C200" s="73">
        <f>VLOOKUP(A200, Table1[], 6, FALSE)</f>
        <v>30940000</v>
      </c>
      <c r="D200">
        <f>Table2[[#This Row],[Annualized Salary]]</f>
        <v>33480000</v>
      </c>
      <c r="E200" s="73">
        <f t="shared" si="3"/>
        <v>1.0820943762120232</v>
      </c>
    </row>
    <row r="201" spans="1:5" x14ac:dyDescent="0.25">
      <c r="A201" t="s">
        <v>368</v>
      </c>
      <c r="B201" s="93" t="str">
        <f>Table2[[#This Row],[Country]]</f>
        <v>Frenchdo Stanser</v>
      </c>
      <c r="C201" s="73">
        <f>VLOOKUP(A201, Table1[], 6, FALSE)</f>
        <v>27820000</v>
      </c>
      <c r="D201">
        <f>Table2[[#This Row],[Annualized Salary]]</f>
        <v>29870000</v>
      </c>
      <c r="E201" s="73">
        <f t="shared" si="3"/>
        <v>1.0736879942487418</v>
      </c>
    </row>
    <row r="202" spans="1:5" x14ac:dyDescent="0.25">
      <c r="A202" t="s">
        <v>2887</v>
      </c>
      <c r="B202" s="93" t="str">
        <f>Table2[[#This Row],[Country]]</f>
        <v>Greri Landmoslands</v>
      </c>
      <c r="C202" s="73">
        <f>VLOOKUP(A202, Table1[], 6, FALSE)</f>
        <v>8570000</v>
      </c>
      <c r="D202">
        <f>Table2[[#This Row],[Annualized Salary]]</f>
        <v>31060000</v>
      </c>
      <c r="E202" s="73">
        <f t="shared" si="3"/>
        <v>3.6242707117852975</v>
      </c>
    </row>
    <row r="203" spans="1:5" x14ac:dyDescent="0.25">
      <c r="A203" t="s">
        <v>369</v>
      </c>
      <c r="B203" s="93" t="str">
        <f>Table2[[#This Row],[Country]]</f>
        <v>Lefghau</v>
      </c>
      <c r="C203" s="73">
        <f>VLOOKUP(A203, Table1[], 6, FALSE)</f>
        <v>26870000</v>
      </c>
      <c r="D203">
        <f>Table2[[#This Row],[Annualized Salary]]</f>
        <v>28160000</v>
      </c>
      <c r="E203" s="73">
        <f t="shared" si="3"/>
        <v>1.048008931894306</v>
      </c>
    </row>
    <row r="204" spans="1:5" x14ac:dyDescent="0.25">
      <c r="A204" t="s">
        <v>370</v>
      </c>
      <c r="B204" s="93" t="str">
        <f>Table2[[#This Row],[Country]]</f>
        <v>Southern Ristan</v>
      </c>
      <c r="C204" s="73">
        <f>VLOOKUP(A204, Table1[], 6, FALSE)</f>
        <v>22510000</v>
      </c>
      <c r="D204">
        <f>Table2[[#This Row],[Annualized Salary]]</f>
        <v>23150000</v>
      </c>
      <c r="E204" s="73">
        <f t="shared" si="3"/>
        <v>1.0284318080852954</v>
      </c>
    </row>
    <row r="205" spans="1:5" x14ac:dyDescent="0.25">
      <c r="A205" t="s">
        <v>384</v>
      </c>
      <c r="B205" s="93" t="str">
        <f>Table2[[#This Row],[Country]]</f>
        <v>People's Land of Maneau</v>
      </c>
      <c r="C205" s="73">
        <f>VLOOKUP(A205, Table1[], 6, FALSE)</f>
        <v>22900000</v>
      </c>
      <c r="D205">
        <f>Table2[[#This Row],[Annualized Salary]]</f>
        <v>23610000</v>
      </c>
      <c r="E205" s="73">
        <f t="shared" si="3"/>
        <v>1.0310043668122271</v>
      </c>
    </row>
    <row r="206" spans="1:5" x14ac:dyDescent="0.25">
      <c r="A206" t="s">
        <v>374</v>
      </c>
      <c r="B206" s="93" t="str">
        <f>Table2[[#This Row],[Country]]</f>
        <v>Lefghau</v>
      </c>
      <c r="C206" s="73">
        <f>VLOOKUP(A206, Table1[], 6, FALSE)</f>
        <v>26960000</v>
      </c>
      <c r="D206">
        <f>Table2[[#This Row],[Annualized Salary]]</f>
        <v>29470000</v>
      </c>
      <c r="E206" s="73">
        <f t="shared" si="3"/>
        <v>1.0931008902077151</v>
      </c>
    </row>
    <row r="207" spans="1:5" x14ac:dyDescent="0.25">
      <c r="A207" t="s">
        <v>375</v>
      </c>
      <c r="B207" s="93" t="str">
        <f>Table2[[#This Row],[Country]]</f>
        <v>Nganion</v>
      </c>
      <c r="C207" s="73">
        <f>VLOOKUP(A207, Table1[], 6, FALSE)</f>
        <v>9410000</v>
      </c>
      <c r="D207">
        <f>Table2[[#This Row],[Annualized Salary]]</f>
        <v>10160000</v>
      </c>
      <c r="E207" s="73">
        <f t="shared" si="3"/>
        <v>1.079702444208289</v>
      </c>
    </row>
    <row r="208" spans="1:5" x14ac:dyDescent="0.25">
      <c r="A208" t="s">
        <v>2931</v>
      </c>
      <c r="B208" s="93" t="str">
        <f>Table2[[#This Row],[Country]]</f>
        <v>Southslands</v>
      </c>
      <c r="C208" s="73" t="e">
        <f>VLOOKUP(A208, Table1[], 6, FALSE)</f>
        <v>#N/A</v>
      </c>
      <c r="D208">
        <f>Table2[[#This Row],[Annualized Salary]]</f>
        <v>22300000</v>
      </c>
      <c r="E208" s="73" t="e">
        <f t="shared" si="3"/>
        <v>#N/A</v>
      </c>
    </row>
    <row r="209" spans="1:5" x14ac:dyDescent="0.25">
      <c r="A209" t="s">
        <v>376</v>
      </c>
      <c r="B209" s="93" t="str">
        <f>Table2[[#This Row],[Country]]</f>
        <v>Byasier Pujan</v>
      </c>
      <c r="C209" s="73">
        <f>VLOOKUP(A209, Table1[], 6, FALSE)</f>
        <v>18650000</v>
      </c>
      <c r="D209">
        <f>Table2[[#This Row],[Annualized Salary]]</f>
        <v>18870000</v>
      </c>
      <c r="E209" s="73">
        <f t="shared" si="3"/>
        <v>1.0117962466487935</v>
      </c>
    </row>
    <row r="210" spans="1:5" x14ac:dyDescent="0.25">
      <c r="A210" t="s">
        <v>377</v>
      </c>
      <c r="B210" s="93" t="str">
        <f>Table2[[#This Row],[Country]]</f>
        <v>Iverde</v>
      </c>
      <c r="C210" s="73">
        <f>VLOOKUP(A210, Table1[], 6, FALSE)</f>
        <v>26040000</v>
      </c>
      <c r="D210">
        <f>Table2[[#This Row],[Annualized Salary]]</f>
        <v>27620000</v>
      </c>
      <c r="E210" s="73">
        <f t="shared" si="3"/>
        <v>1.0606758832565284</v>
      </c>
    </row>
    <row r="211" spans="1:5" x14ac:dyDescent="0.25">
      <c r="A211" t="s">
        <v>1514</v>
      </c>
      <c r="B211" s="93" t="str">
        <f>Table2[[#This Row],[Country]]</f>
        <v>Nganion</v>
      </c>
      <c r="C211" s="73">
        <f>VLOOKUP(A211, Table1[], 6, FALSE)</f>
        <v>26990000</v>
      </c>
      <c r="D211">
        <f>Table2[[#This Row],[Annualized Salary]]</f>
        <v>18570000</v>
      </c>
      <c r="E211" s="73">
        <f t="shared" si="3"/>
        <v>0.68803260466839566</v>
      </c>
    </row>
    <row r="212" spans="1:5" x14ac:dyDescent="0.25">
      <c r="A212" t="s">
        <v>381</v>
      </c>
      <c r="B212" s="93" t="str">
        <f>Table2[[#This Row],[Country]]</f>
        <v>People's Land of Maneau</v>
      </c>
      <c r="C212" s="73">
        <f>VLOOKUP(A212, Table1[], 6, FALSE)</f>
        <v>33470000</v>
      </c>
      <c r="D212">
        <f>Table2[[#This Row],[Annualized Salary]]</f>
        <v>34130000</v>
      </c>
      <c r="E212" s="73">
        <f t="shared" si="3"/>
        <v>1.0197191514789363</v>
      </c>
    </row>
    <row r="213" spans="1:5" x14ac:dyDescent="0.25">
      <c r="A213" t="s">
        <v>380</v>
      </c>
      <c r="B213" s="93" t="str">
        <f>Table2[[#This Row],[Country]]</f>
        <v>People's Land of Maneau</v>
      </c>
      <c r="C213" s="73">
        <f>VLOOKUP(A213, Table1[], 6, FALSE)</f>
        <v>15940000</v>
      </c>
      <c r="D213">
        <f>Table2[[#This Row],[Annualized Salary]]</f>
        <v>16190000</v>
      </c>
      <c r="E213" s="73">
        <f t="shared" si="3"/>
        <v>1.0156838143036386</v>
      </c>
    </row>
    <row r="214" spans="1:5" x14ac:dyDescent="0.25">
      <c r="A214" t="s">
        <v>382</v>
      </c>
      <c r="B214" s="93" t="str">
        <f>Table2[[#This Row],[Country]]</f>
        <v>People's Land of Maneau</v>
      </c>
      <c r="C214" s="73">
        <f>VLOOKUP(A214, Table1[], 6, FALSE)</f>
        <v>22110000</v>
      </c>
      <c r="D214">
        <f>Table2[[#This Row],[Annualized Salary]]</f>
        <v>23070000</v>
      </c>
      <c r="E214" s="73">
        <f t="shared" si="3"/>
        <v>1.0434192672998643</v>
      </c>
    </row>
    <row r="215" spans="1:5" x14ac:dyDescent="0.25">
      <c r="A215" t="s">
        <v>371</v>
      </c>
      <c r="B215" s="93" t="str">
        <f>Table2[[#This Row],[Country]]</f>
        <v>Lylimi</v>
      </c>
      <c r="C215" s="73">
        <f>VLOOKUP(A215, Table1[], 6, FALSE)</f>
        <v>22770000</v>
      </c>
      <c r="D215">
        <f>Table2[[#This Row],[Annualized Salary]]</f>
        <v>24420000</v>
      </c>
      <c r="E215" s="73">
        <f t="shared" si="3"/>
        <v>1.0724637681159421</v>
      </c>
    </row>
    <row r="216" spans="1:5" x14ac:dyDescent="0.25">
      <c r="A216" t="s">
        <v>373</v>
      </c>
      <c r="B216" s="93" t="str">
        <f>Table2[[#This Row],[Country]]</f>
        <v>Quewenia</v>
      </c>
      <c r="C216" s="73">
        <f>VLOOKUP(A216, Table1[], 6, FALSE)</f>
        <v>24430000</v>
      </c>
      <c r="D216">
        <f>Table2[[#This Row],[Annualized Salary]]</f>
        <v>26040000</v>
      </c>
      <c r="E216" s="73">
        <f t="shared" si="3"/>
        <v>1.0659025787965617</v>
      </c>
    </row>
    <row r="217" spans="1:5" x14ac:dyDescent="0.25">
      <c r="A217" t="s">
        <v>385</v>
      </c>
      <c r="B217" s="93" t="str">
        <f>Table2[[#This Row],[Country]]</f>
        <v>Dosqaly</v>
      </c>
      <c r="C217" s="73">
        <f>VLOOKUP(A217, Table1[], 6, FALSE)</f>
        <v>25250000</v>
      </c>
      <c r="D217">
        <f>Table2[[#This Row],[Annualized Salary]]</f>
        <v>25780000</v>
      </c>
      <c r="E217" s="73">
        <f t="shared" ref="E217:E280" si="4">D217/C217</f>
        <v>1.020990099009901</v>
      </c>
    </row>
    <row r="218" spans="1:5" x14ac:dyDescent="0.25">
      <c r="A218" t="s">
        <v>526</v>
      </c>
      <c r="B218" s="93" t="str">
        <f>Table2[[#This Row],[Country]]</f>
        <v>People's Land of Maneau</v>
      </c>
      <c r="C218" s="73">
        <f>VLOOKUP(A218, Table1[], 6, FALSE)</f>
        <v>21190000</v>
      </c>
      <c r="D218">
        <f>Table2[[#This Row],[Annualized Salary]]</f>
        <v>14430000</v>
      </c>
      <c r="E218" s="73">
        <f t="shared" si="4"/>
        <v>0.68098159509202449</v>
      </c>
    </row>
    <row r="219" spans="1:5" x14ac:dyDescent="0.25">
      <c r="A219" t="s">
        <v>388</v>
      </c>
      <c r="B219" s="93" t="str">
        <f>Table2[[#This Row],[Country]]</f>
        <v>People's Land of Maneau</v>
      </c>
      <c r="C219" s="73">
        <f>VLOOKUP(A219, Table1[], 6, FALSE)</f>
        <v>24960000</v>
      </c>
      <c r="D219">
        <f>Table2[[#This Row],[Annualized Salary]]</f>
        <v>27230000</v>
      </c>
      <c r="E219" s="73">
        <f t="shared" si="4"/>
        <v>1.0909455128205128</v>
      </c>
    </row>
    <row r="220" spans="1:5" x14ac:dyDescent="0.25">
      <c r="A220" t="s">
        <v>389</v>
      </c>
      <c r="B220" s="93" t="str">
        <f>Table2[[#This Row],[Country]]</f>
        <v>People's Land of Maneau</v>
      </c>
      <c r="C220" s="73">
        <f>VLOOKUP(A220, Table1[], 6, FALSE)</f>
        <v>11700000</v>
      </c>
      <c r="D220">
        <f>Table2[[#This Row],[Annualized Salary]]</f>
        <v>12330000</v>
      </c>
      <c r="E220" s="73">
        <f t="shared" si="4"/>
        <v>1.0538461538461539</v>
      </c>
    </row>
    <row r="221" spans="1:5" x14ac:dyDescent="0.25">
      <c r="A221" t="s">
        <v>393</v>
      </c>
      <c r="B221" s="93" t="str">
        <f>Table2[[#This Row],[Country]]</f>
        <v>Western Niasland</v>
      </c>
      <c r="C221" s="73">
        <f>VLOOKUP(A221, Table1[], 6, FALSE)</f>
        <v>11460000</v>
      </c>
      <c r="D221">
        <f>Table2[[#This Row],[Annualized Salary]]</f>
        <v>12280000</v>
      </c>
      <c r="E221" s="73">
        <f t="shared" si="4"/>
        <v>1.0715532286212914</v>
      </c>
    </row>
    <row r="222" spans="1:5" x14ac:dyDescent="0.25">
      <c r="A222" t="s">
        <v>2932</v>
      </c>
      <c r="B222" s="93" t="str">
        <f>Table2[[#This Row],[Country]]</f>
        <v>Dosqaly</v>
      </c>
      <c r="C222" s="73" t="e">
        <f>VLOOKUP(A222, Table1[], 6, FALSE)</f>
        <v>#N/A</v>
      </c>
      <c r="D222">
        <f>Table2[[#This Row],[Annualized Salary]]</f>
        <v>17550000</v>
      </c>
      <c r="E222" s="73" t="e">
        <f t="shared" si="4"/>
        <v>#N/A</v>
      </c>
    </row>
    <row r="223" spans="1:5" x14ac:dyDescent="0.25">
      <c r="A223" t="s">
        <v>1467</v>
      </c>
      <c r="B223" s="93" t="str">
        <f>Table2[[#This Row],[Country]]</f>
        <v>People's Land of Maneau</v>
      </c>
      <c r="C223" s="73">
        <f>VLOOKUP(A223, Table1[], 6, FALSE)</f>
        <v>16850000</v>
      </c>
      <c r="D223">
        <f>Table2[[#This Row],[Annualized Salary]]</f>
        <v>16380000</v>
      </c>
      <c r="E223" s="73">
        <f t="shared" si="4"/>
        <v>0.97210682492581602</v>
      </c>
    </row>
    <row r="224" spans="1:5" x14ac:dyDescent="0.25">
      <c r="A224" t="s">
        <v>392</v>
      </c>
      <c r="B224" s="93" t="str">
        <f>Table2[[#This Row],[Country]]</f>
        <v>Southslands</v>
      </c>
      <c r="C224" s="73">
        <f>VLOOKUP(A224, Table1[], 6, FALSE)</f>
        <v>20130000</v>
      </c>
      <c r="D224">
        <f>Table2[[#This Row],[Annualized Salary]]</f>
        <v>21060000</v>
      </c>
      <c r="E224" s="73">
        <f t="shared" si="4"/>
        <v>1.0461997019374067</v>
      </c>
    </row>
    <row r="225" spans="1:5" x14ac:dyDescent="0.25">
      <c r="A225" t="s">
        <v>395</v>
      </c>
      <c r="B225" s="93" t="str">
        <f>Table2[[#This Row],[Country]]</f>
        <v>Lefghau</v>
      </c>
      <c r="C225" s="73">
        <f>VLOOKUP(A225, Table1[], 6, FALSE)</f>
        <v>32260000</v>
      </c>
      <c r="D225">
        <f>Table2[[#This Row],[Annualized Salary]]</f>
        <v>32310000</v>
      </c>
      <c r="E225" s="73">
        <f t="shared" si="4"/>
        <v>1.0015499070055798</v>
      </c>
    </row>
    <row r="226" spans="1:5" x14ac:dyDescent="0.25">
      <c r="A226" t="s">
        <v>407</v>
      </c>
      <c r="B226" s="93" t="str">
        <f>Table2[[#This Row],[Country]]</f>
        <v>People's Land of Maneau</v>
      </c>
      <c r="C226" s="73">
        <f>VLOOKUP(A226, Table1[], 6, FALSE)</f>
        <v>35740000</v>
      </c>
      <c r="D226">
        <f>Table2[[#This Row],[Annualized Salary]]</f>
        <v>39230000</v>
      </c>
      <c r="E226" s="73">
        <f t="shared" si="4"/>
        <v>1.0976496922216004</v>
      </c>
    </row>
    <row r="227" spans="1:5" x14ac:dyDescent="0.25">
      <c r="A227" t="s">
        <v>396</v>
      </c>
      <c r="B227" s="93" t="str">
        <f>Table2[[#This Row],[Country]]</f>
        <v>People's Land of Maneau</v>
      </c>
      <c r="C227" s="73">
        <f>VLOOKUP(A227, Table1[], 6, FALSE)</f>
        <v>25950000</v>
      </c>
      <c r="D227">
        <f>Table2[[#This Row],[Annualized Salary]]</f>
        <v>27840000</v>
      </c>
      <c r="E227" s="73">
        <f t="shared" si="4"/>
        <v>1.0728323699421964</v>
      </c>
    </row>
    <row r="228" spans="1:5" x14ac:dyDescent="0.25">
      <c r="A228" t="s">
        <v>397</v>
      </c>
      <c r="B228" s="93" t="str">
        <f>Table2[[#This Row],[Country]]</f>
        <v>Sobianitedrucy</v>
      </c>
      <c r="C228" s="73">
        <f>VLOOKUP(A228, Table1[], 6, FALSE)</f>
        <v>23090000</v>
      </c>
      <c r="D228">
        <f>Table2[[#This Row],[Annualized Salary]]</f>
        <v>24740000</v>
      </c>
      <c r="E228" s="73">
        <f t="shared" si="4"/>
        <v>1.0714595062797747</v>
      </c>
    </row>
    <row r="229" spans="1:5" x14ac:dyDescent="0.25">
      <c r="A229" t="s">
        <v>398</v>
      </c>
      <c r="B229" s="93" t="str">
        <f>Table2[[#This Row],[Country]]</f>
        <v>Varijitri Isles</v>
      </c>
      <c r="C229" s="73">
        <f>VLOOKUP(A229, Table1[], 6, FALSE)</f>
        <v>23730000</v>
      </c>
      <c r="D229">
        <f>Table2[[#This Row],[Annualized Salary]]</f>
        <v>25630000</v>
      </c>
      <c r="E229" s="73">
        <f t="shared" si="4"/>
        <v>1.0800674252001685</v>
      </c>
    </row>
    <row r="230" spans="1:5" x14ac:dyDescent="0.25">
      <c r="A230" t="s">
        <v>409</v>
      </c>
      <c r="B230" s="93" t="str">
        <f>Table2[[#This Row],[Country]]</f>
        <v>Republic of Denand Landsa</v>
      </c>
      <c r="C230" s="73">
        <f>VLOOKUP(A230, Table1[], 6, FALSE)</f>
        <v>28160000</v>
      </c>
      <c r="D230">
        <f>Table2[[#This Row],[Annualized Salary]]</f>
        <v>30270000</v>
      </c>
      <c r="E230" s="73">
        <f t="shared" si="4"/>
        <v>1.0749289772727273</v>
      </c>
    </row>
    <row r="231" spans="1:5" x14ac:dyDescent="0.25">
      <c r="A231" t="s">
        <v>408</v>
      </c>
      <c r="B231" s="93" t="str">
        <f>Table2[[#This Row],[Country]]</f>
        <v>People's Land of Maneau</v>
      </c>
      <c r="C231" s="73">
        <f>VLOOKUP(A231, Table1[], 6, FALSE)</f>
        <v>17810000</v>
      </c>
      <c r="D231">
        <f>Table2[[#This Row],[Annualized Salary]]</f>
        <v>17930000</v>
      </c>
      <c r="E231" s="73">
        <f t="shared" si="4"/>
        <v>1.0067377877596855</v>
      </c>
    </row>
    <row r="232" spans="1:5" x14ac:dyDescent="0.25">
      <c r="A232" t="s">
        <v>2358</v>
      </c>
      <c r="B232" s="93" t="str">
        <f>Table2[[#This Row],[Country]]</f>
        <v>Western Niasland</v>
      </c>
      <c r="C232" s="73">
        <f>VLOOKUP(A232, Table1[], 6, FALSE)</f>
        <v>30070000</v>
      </c>
      <c r="D232">
        <f>Table2[[#This Row],[Annualized Salary]]</f>
        <v>31880000</v>
      </c>
      <c r="E232" s="73">
        <f t="shared" si="4"/>
        <v>1.0601928832723644</v>
      </c>
    </row>
    <row r="233" spans="1:5" x14ac:dyDescent="0.25">
      <c r="A233" t="s">
        <v>2933</v>
      </c>
      <c r="B233" s="93" t="str">
        <f>Table2[[#This Row],[Country]]</f>
        <v>Greri Landmoslands</v>
      </c>
      <c r="C233" s="73" t="e">
        <f>VLOOKUP(A233, Table1[], 6, FALSE)</f>
        <v>#N/A</v>
      </c>
      <c r="D233">
        <f>Table2[[#This Row],[Annualized Salary]]</f>
        <v>27720000</v>
      </c>
      <c r="E233" s="73" t="e">
        <f t="shared" si="4"/>
        <v>#N/A</v>
      </c>
    </row>
    <row r="234" spans="1:5" x14ac:dyDescent="0.25">
      <c r="A234" t="s">
        <v>399</v>
      </c>
      <c r="B234" s="93" t="str">
        <f>Table2[[#This Row],[Country]]</f>
        <v>People's Land of Maneau</v>
      </c>
      <c r="C234" s="73">
        <f>VLOOKUP(A234, Table1[], 6, FALSE)</f>
        <v>12620000</v>
      </c>
      <c r="D234">
        <f>Table2[[#This Row],[Annualized Salary]]</f>
        <v>13340000</v>
      </c>
      <c r="E234" s="73">
        <f t="shared" si="4"/>
        <v>1.0570522979397781</v>
      </c>
    </row>
    <row r="235" spans="1:5" x14ac:dyDescent="0.25">
      <c r="A235" t="s">
        <v>1772</v>
      </c>
      <c r="B235" s="93" t="str">
        <f>Table2[[#This Row],[Country]]</f>
        <v>Xikong</v>
      </c>
      <c r="C235" s="73">
        <f>VLOOKUP(A235, Table1[], 6, FALSE)</f>
        <v>15070000</v>
      </c>
      <c r="D235">
        <f>Table2[[#This Row],[Annualized Salary]]</f>
        <v>13320000</v>
      </c>
      <c r="E235" s="73">
        <f t="shared" si="4"/>
        <v>0.88387524883875246</v>
      </c>
    </row>
    <row r="236" spans="1:5" x14ac:dyDescent="0.25">
      <c r="A236" t="s">
        <v>400</v>
      </c>
      <c r="B236" s="93" t="str">
        <f>Table2[[#This Row],[Country]]</f>
        <v>Central Diasongo</v>
      </c>
      <c r="C236" s="73">
        <f>VLOOKUP(A236, Table1[], 6, FALSE)</f>
        <v>20750000</v>
      </c>
      <c r="D236">
        <f>Table2[[#This Row],[Annualized Salary]]</f>
        <v>21800000</v>
      </c>
      <c r="E236" s="73">
        <f t="shared" si="4"/>
        <v>1.0506024096385542</v>
      </c>
    </row>
    <row r="237" spans="1:5" x14ac:dyDescent="0.25">
      <c r="A237" t="s">
        <v>401</v>
      </c>
      <c r="B237" s="93" t="str">
        <f>Table2[[#This Row],[Country]]</f>
        <v>Cuandbo</v>
      </c>
      <c r="C237" s="73">
        <f>VLOOKUP(A237, Table1[], 6, FALSE)</f>
        <v>25790000</v>
      </c>
      <c r="D237">
        <f>Table2[[#This Row],[Annualized Salary]]</f>
        <v>27560000</v>
      </c>
      <c r="E237" s="73">
        <f t="shared" si="4"/>
        <v>1.0686312524234198</v>
      </c>
    </row>
    <row r="238" spans="1:5" x14ac:dyDescent="0.25">
      <c r="A238" t="s">
        <v>2934</v>
      </c>
      <c r="B238" s="93" t="str">
        <f>Table2[[#This Row],[Country]]</f>
        <v>Djipines</v>
      </c>
      <c r="C238" s="73" t="e">
        <f>VLOOKUP(A238, Table1[], 6, FALSE)</f>
        <v>#N/A</v>
      </c>
      <c r="D238">
        <f>Table2[[#This Row],[Annualized Salary]]</f>
        <v>13610000</v>
      </c>
      <c r="E238" s="73" t="e">
        <f t="shared" si="4"/>
        <v>#N/A</v>
      </c>
    </row>
    <row r="239" spans="1:5" x14ac:dyDescent="0.25">
      <c r="A239" t="s">
        <v>2872</v>
      </c>
      <c r="B239" s="93" t="str">
        <f>Table2[[#This Row],[Country]]</f>
        <v>Dosqaly</v>
      </c>
      <c r="C239" s="73">
        <f>VLOOKUP(A239, Table1[], 6, FALSE)</f>
        <v>7120000</v>
      </c>
      <c r="D239">
        <f>Table2[[#This Row],[Annualized Salary]]</f>
        <v>20930000</v>
      </c>
      <c r="E239" s="73">
        <f t="shared" si="4"/>
        <v>2.9396067415730336</v>
      </c>
    </row>
    <row r="240" spans="1:5" x14ac:dyDescent="0.25">
      <c r="A240" t="s">
        <v>403</v>
      </c>
      <c r="B240" s="93" t="str">
        <f>Table2[[#This Row],[Country]]</f>
        <v>Greri Landmoslands</v>
      </c>
      <c r="C240" s="73">
        <f>VLOOKUP(A240, Table1[], 6, FALSE)</f>
        <v>18960000</v>
      </c>
      <c r="D240">
        <f>Table2[[#This Row],[Annualized Salary]]</f>
        <v>19300000</v>
      </c>
      <c r="E240" s="73">
        <f t="shared" si="4"/>
        <v>1.0179324894514767</v>
      </c>
    </row>
    <row r="241" spans="1:5" x14ac:dyDescent="0.25">
      <c r="A241" t="s">
        <v>1686</v>
      </c>
      <c r="B241" s="93" t="str">
        <f>Table2[[#This Row],[Country]]</f>
        <v>Lefghau</v>
      </c>
      <c r="C241" s="73">
        <f>VLOOKUP(A241, Table1[], 6, FALSE)</f>
        <v>24600000</v>
      </c>
      <c r="D241">
        <f>Table2[[#This Row],[Annualized Salary]]</f>
        <v>12550000</v>
      </c>
      <c r="E241" s="73">
        <f t="shared" si="4"/>
        <v>0.51016260162601623</v>
      </c>
    </row>
    <row r="242" spans="1:5" x14ac:dyDescent="0.25">
      <c r="A242" t="s">
        <v>405</v>
      </c>
      <c r="B242" s="93" t="str">
        <f>Table2[[#This Row],[Country]]</f>
        <v>People's Land of Maneau</v>
      </c>
      <c r="C242" s="73">
        <f>VLOOKUP(A242, Table1[], 6, FALSE)</f>
        <v>22470000</v>
      </c>
      <c r="D242">
        <f>Table2[[#This Row],[Annualized Salary]]</f>
        <v>24370000</v>
      </c>
      <c r="E242" s="73">
        <f t="shared" si="4"/>
        <v>1.0845571873609257</v>
      </c>
    </row>
    <row r="243" spans="1:5" x14ac:dyDescent="0.25">
      <c r="A243" t="s">
        <v>404</v>
      </c>
      <c r="B243" s="93" t="str">
        <f>Table2[[#This Row],[Country]]</f>
        <v>People's Land of Maneau</v>
      </c>
      <c r="C243" s="73">
        <f>VLOOKUP(A243, Table1[], 6, FALSE)</f>
        <v>15970000</v>
      </c>
      <c r="D243">
        <f>Table2[[#This Row],[Annualized Salary]]</f>
        <v>16000000</v>
      </c>
      <c r="E243" s="73">
        <f t="shared" si="4"/>
        <v>1.0018785222291797</v>
      </c>
    </row>
    <row r="244" spans="1:5" x14ac:dyDescent="0.25">
      <c r="A244" t="s">
        <v>406</v>
      </c>
      <c r="B244" s="93" t="str">
        <f>Table2[[#This Row],[Country]]</f>
        <v>Lefghau</v>
      </c>
      <c r="C244" s="73">
        <f>VLOOKUP(A244, Table1[], 6, FALSE)</f>
        <v>20420000</v>
      </c>
      <c r="D244">
        <f>Table2[[#This Row],[Annualized Salary]]</f>
        <v>21540000</v>
      </c>
      <c r="E244" s="73">
        <f t="shared" si="4"/>
        <v>1.0548481880509304</v>
      </c>
    </row>
    <row r="245" spans="1:5" x14ac:dyDescent="0.25">
      <c r="A245" t="s">
        <v>344</v>
      </c>
      <c r="B245" s="93" t="str">
        <f>Table2[[#This Row],[Country]]</f>
        <v>Redohrainbri</v>
      </c>
      <c r="C245" s="73">
        <f>VLOOKUP(A245, Table1[], 6, FALSE)</f>
        <v>31340000</v>
      </c>
      <c r="D245">
        <f>Table2[[#This Row],[Annualized Salary]]</f>
        <v>30080000</v>
      </c>
      <c r="E245" s="73">
        <f t="shared" si="4"/>
        <v>0.95979578813018507</v>
      </c>
    </row>
    <row r="246" spans="1:5" x14ac:dyDescent="0.25">
      <c r="A246" t="s">
        <v>410</v>
      </c>
      <c r="B246" s="93" t="str">
        <f>Table2[[#This Row],[Country]]</f>
        <v>Byasier Pujan</v>
      </c>
      <c r="C246" s="73">
        <f>VLOOKUP(A246, Table1[], 6, FALSE)</f>
        <v>24620000</v>
      </c>
      <c r="D246">
        <f>Table2[[#This Row],[Annualized Salary]]</f>
        <v>24870000</v>
      </c>
      <c r="E246" s="73">
        <f t="shared" si="4"/>
        <v>1.0101543460601137</v>
      </c>
    </row>
    <row r="247" spans="1:5" x14ac:dyDescent="0.25">
      <c r="A247" t="s">
        <v>433</v>
      </c>
      <c r="B247" s="93" t="str">
        <f>Table2[[#This Row],[Country]]</f>
        <v>Coastpa Barleslands</v>
      </c>
      <c r="C247" s="73">
        <f>VLOOKUP(A247, Table1[], 6, FALSE)</f>
        <v>19860000</v>
      </c>
      <c r="D247">
        <f>Table2[[#This Row],[Annualized Salary]]</f>
        <v>20680000</v>
      </c>
      <c r="E247" s="73">
        <f t="shared" si="4"/>
        <v>1.041289023162135</v>
      </c>
    </row>
    <row r="248" spans="1:5" x14ac:dyDescent="0.25">
      <c r="A248" t="s">
        <v>412</v>
      </c>
      <c r="B248" s="93" t="str">
        <f>Table2[[#This Row],[Country]]</f>
        <v>Dosqaly</v>
      </c>
      <c r="C248" s="73">
        <f>VLOOKUP(A248, Table1[], 6, FALSE)</f>
        <v>8930000</v>
      </c>
      <c r="D248">
        <f>Table2[[#This Row],[Annualized Salary]]</f>
        <v>9590000</v>
      </c>
      <c r="E248" s="73">
        <f t="shared" si="4"/>
        <v>1.0739081746920494</v>
      </c>
    </row>
    <row r="249" spans="1:5" x14ac:dyDescent="0.25">
      <c r="A249" t="s">
        <v>413</v>
      </c>
      <c r="B249" s="93" t="str">
        <f>Table2[[#This Row],[Country]]</f>
        <v>People's Land of Maneau</v>
      </c>
      <c r="C249" s="73">
        <f>VLOOKUP(A249, Table1[], 6, FALSE)</f>
        <v>8650000</v>
      </c>
      <c r="D249">
        <f>Table2[[#This Row],[Annualized Salary]]</f>
        <v>8880000</v>
      </c>
      <c r="E249" s="73">
        <f t="shared" si="4"/>
        <v>1.0265895953757225</v>
      </c>
    </row>
    <row r="250" spans="1:5" x14ac:dyDescent="0.25">
      <c r="A250" t="s">
        <v>414</v>
      </c>
      <c r="B250" s="93" t="str">
        <f>Table2[[#This Row],[Country]]</f>
        <v>People's Land of Maneau</v>
      </c>
      <c r="C250" s="73">
        <f>VLOOKUP(A250, Table1[], 6, FALSE)</f>
        <v>11420000</v>
      </c>
      <c r="D250">
        <f>Table2[[#This Row],[Annualized Salary]]</f>
        <v>11480000</v>
      </c>
      <c r="E250" s="73">
        <f t="shared" si="4"/>
        <v>1.0052539404553416</v>
      </c>
    </row>
    <row r="251" spans="1:5" x14ac:dyDescent="0.25">
      <c r="A251" t="s">
        <v>415</v>
      </c>
      <c r="B251" s="93" t="str">
        <f>Table2[[#This Row],[Country]]</f>
        <v>People's Land of Maneau</v>
      </c>
      <c r="C251" s="73">
        <f>VLOOKUP(A251, Table1[], 6, FALSE)</f>
        <v>15160000</v>
      </c>
      <c r="D251">
        <f>Table2[[#This Row],[Annualized Salary]]</f>
        <v>16180000</v>
      </c>
      <c r="E251" s="73">
        <f t="shared" si="4"/>
        <v>1.067282321899736</v>
      </c>
    </row>
    <row r="252" spans="1:5" x14ac:dyDescent="0.25">
      <c r="A252" t="s">
        <v>416</v>
      </c>
      <c r="B252" s="93" t="str">
        <f>Table2[[#This Row],[Country]]</f>
        <v>People's Land of Maneau</v>
      </c>
      <c r="C252" s="73">
        <f>VLOOKUP(A252, Table1[], 6, FALSE)</f>
        <v>15060000</v>
      </c>
      <c r="D252">
        <f>Table2[[#This Row],[Annualized Salary]]</f>
        <v>15200000</v>
      </c>
      <c r="E252" s="73">
        <f t="shared" si="4"/>
        <v>1.0092961487383798</v>
      </c>
    </row>
    <row r="253" spans="1:5" x14ac:dyDescent="0.25">
      <c r="A253" t="s">
        <v>2935</v>
      </c>
      <c r="B253" s="93" t="str">
        <f>Table2[[#This Row],[Country]]</f>
        <v>People's Land of Maneau</v>
      </c>
      <c r="C253" s="73" t="e">
        <f>VLOOKUP(A253, Table1[], 6, FALSE)</f>
        <v>#N/A</v>
      </c>
      <c r="D253">
        <f>Table2[[#This Row],[Annualized Salary]]</f>
        <v>21290000</v>
      </c>
      <c r="E253" s="73" t="e">
        <f t="shared" si="4"/>
        <v>#N/A</v>
      </c>
    </row>
    <row r="254" spans="1:5" x14ac:dyDescent="0.25">
      <c r="A254" t="s">
        <v>417</v>
      </c>
      <c r="B254" s="93" t="str">
        <f>Table2[[#This Row],[Country]]</f>
        <v>People's Land of Maneau</v>
      </c>
      <c r="C254" s="73">
        <f>VLOOKUP(A254, Table1[], 6, FALSE)</f>
        <v>12670000</v>
      </c>
      <c r="D254">
        <f>Table2[[#This Row],[Annualized Salary]]</f>
        <v>13180000</v>
      </c>
      <c r="E254" s="73">
        <f t="shared" si="4"/>
        <v>1.0402525651144436</v>
      </c>
    </row>
    <row r="255" spans="1:5" x14ac:dyDescent="0.25">
      <c r="A255" t="s">
        <v>418</v>
      </c>
      <c r="B255" s="93" t="str">
        <f>Table2[[#This Row],[Country]]</f>
        <v>People's Land of Maneau</v>
      </c>
      <c r="C255" s="73">
        <f>VLOOKUP(A255, Table1[], 6, FALSE)</f>
        <v>22090000</v>
      </c>
      <c r="D255">
        <f>Table2[[#This Row],[Annualized Salary]]</f>
        <v>23280000</v>
      </c>
      <c r="E255" s="73">
        <f t="shared" si="4"/>
        <v>1.0538705296514259</v>
      </c>
    </row>
    <row r="256" spans="1:5" x14ac:dyDescent="0.25">
      <c r="A256" t="s">
        <v>434</v>
      </c>
      <c r="B256" s="93" t="str">
        <f>Table2[[#This Row],[Country]]</f>
        <v>Central Diasongo</v>
      </c>
      <c r="C256" s="73">
        <f>VLOOKUP(A256, Table1[], 6, FALSE)</f>
        <v>25100000</v>
      </c>
      <c r="D256">
        <f>Table2[[#This Row],[Annualized Salary]]</f>
        <v>26300000</v>
      </c>
      <c r="E256" s="73">
        <f t="shared" si="4"/>
        <v>1.047808764940239</v>
      </c>
    </row>
    <row r="257" spans="1:5" x14ac:dyDescent="0.25">
      <c r="A257" t="s">
        <v>1225</v>
      </c>
      <c r="B257" s="93" t="str">
        <f>Table2[[#This Row],[Country]]</f>
        <v>Dosqaly</v>
      </c>
      <c r="C257" s="73">
        <f>VLOOKUP(A257, Table1[], 6, FALSE)</f>
        <v>19740000</v>
      </c>
      <c r="D257">
        <f>Table2[[#This Row],[Annualized Salary]]</f>
        <v>13150000</v>
      </c>
      <c r="E257" s="73">
        <f t="shared" si="4"/>
        <v>0.66616008105369806</v>
      </c>
    </row>
    <row r="258" spans="1:5" x14ac:dyDescent="0.25">
      <c r="A258" t="s">
        <v>421</v>
      </c>
      <c r="B258" s="93" t="str">
        <f>Table2[[#This Row],[Country]]</f>
        <v>Southern Ristan</v>
      </c>
      <c r="C258" s="73">
        <f>VLOOKUP(A258, Table1[], 6, FALSE)</f>
        <v>22130000</v>
      </c>
      <c r="D258">
        <f>Table2[[#This Row],[Annualized Salary]]</f>
        <v>22880000</v>
      </c>
      <c r="E258" s="73">
        <f t="shared" si="4"/>
        <v>1.0338906461816539</v>
      </c>
    </row>
    <row r="259" spans="1:5" x14ac:dyDescent="0.25">
      <c r="A259" t="s">
        <v>253</v>
      </c>
      <c r="B259" s="93" t="str">
        <f>Table2[[#This Row],[Country]]</f>
        <v>Southern Ristan</v>
      </c>
      <c r="C259" s="73">
        <f>VLOOKUP(A259, Table1[], 6, FALSE)</f>
        <v>25810000</v>
      </c>
      <c r="D259">
        <f>Table2[[#This Row],[Annualized Salary]]</f>
        <v>18630000</v>
      </c>
      <c r="E259" s="73">
        <f t="shared" si="4"/>
        <v>0.72181325067803181</v>
      </c>
    </row>
    <row r="260" spans="1:5" x14ac:dyDescent="0.25">
      <c r="A260" t="s">
        <v>422</v>
      </c>
      <c r="B260" s="93" t="str">
        <f>Table2[[#This Row],[Country]]</f>
        <v>Nancipenuaroe</v>
      </c>
      <c r="C260" s="73">
        <f>VLOOKUP(A260, Table1[], 6, FALSE)</f>
        <v>24250000</v>
      </c>
      <c r="D260">
        <f>Table2[[#This Row],[Annualized Salary]]</f>
        <v>26070000</v>
      </c>
      <c r="E260" s="73">
        <f t="shared" si="4"/>
        <v>1.0750515463917525</v>
      </c>
    </row>
    <row r="261" spans="1:5" x14ac:dyDescent="0.25">
      <c r="A261" t="s">
        <v>426</v>
      </c>
      <c r="B261" s="93" t="str">
        <f>Table2[[#This Row],[Country]]</f>
        <v>Nganion</v>
      </c>
      <c r="C261" s="73">
        <f>VLOOKUP(A261, Table1[], 6, FALSE)</f>
        <v>10610000</v>
      </c>
      <c r="D261">
        <f>Table2[[#This Row],[Annualized Salary]]</f>
        <v>11470000</v>
      </c>
      <c r="E261" s="73">
        <f t="shared" si="4"/>
        <v>1.0810556079170595</v>
      </c>
    </row>
    <row r="262" spans="1:5" x14ac:dyDescent="0.25">
      <c r="A262" t="s">
        <v>2936</v>
      </c>
      <c r="B262" s="93" t="str">
        <f>Table2[[#This Row],[Country]]</f>
        <v>People's Land of Maneau</v>
      </c>
      <c r="C262" s="73" t="e">
        <f>VLOOKUP(A262, Table1[], 6, FALSE)</f>
        <v>#N/A</v>
      </c>
      <c r="D262">
        <f>Table2[[#This Row],[Annualized Salary]]</f>
        <v>3970000</v>
      </c>
      <c r="E262" s="73" t="e">
        <f t="shared" si="4"/>
        <v>#N/A</v>
      </c>
    </row>
    <row r="263" spans="1:5" x14ac:dyDescent="0.25">
      <c r="A263" t="s">
        <v>420</v>
      </c>
      <c r="B263" s="93" t="str">
        <f>Table2[[#This Row],[Country]]</f>
        <v>Byasier Pujan</v>
      </c>
      <c r="C263" s="73">
        <f>VLOOKUP(A263, Table1[], 6, FALSE)</f>
        <v>22660000</v>
      </c>
      <c r="D263">
        <f>Table2[[#This Row],[Annualized Salary]]</f>
        <v>23400000</v>
      </c>
      <c r="E263" s="73">
        <f t="shared" si="4"/>
        <v>1.0326566637246248</v>
      </c>
    </row>
    <row r="264" spans="1:5" x14ac:dyDescent="0.25">
      <c r="A264" t="s">
        <v>427</v>
      </c>
      <c r="B264" s="93" t="str">
        <f>Table2[[#This Row],[Country]]</f>
        <v>Nancipenuaroe</v>
      </c>
      <c r="C264" s="73">
        <f>VLOOKUP(A264, Table1[], 6, FALSE)</f>
        <v>26440000</v>
      </c>
      <c r="D264">
        <f>Table2[[#This Row],[Annualized Salary]]</f>
        <v>27490000</v>
      </c>
      <c r="E264" s="73">
        <f t="shared" si="4"/>
        <v>1.0397125567322238</v>
      </c>
    </row>
    <row r="265" spans="1:5" x14ac:dyDescent="0.25">
      <c r="A265" t="s">
        <v>429</v>
      </c>
      <c r="B265" s="93" t="str">
        <f>Table2[[#This Row],[Country]]</f>
        <v>Ngoque Blicri</v>
      </c>
      <c r="C265" s="73">
        <f>VLOOKUP(A265, Table1[], 6, FALSE)</f>
        <v>19850000</v>
      </c>
      <c r="D265">
        <f>Table2[[#This Row],[Annualized Salary]]</f>
        <v>21360000</v>
      </c>
      <c r="E265" s="73">
        <f t="shared" si="4"/>
        <v>1.0760705289672543</v>
      </c>
    </row>
    <row r="266" spans="1:5" x14ac:dyDescent="0.25">
      <c r="A266" t="s">
        <v>2937</v>
      </c>
      <c r="B266" s="93" t="str">
        <f>Table2[[#This Row],[Country]]</f>
        <v>People's Land of Maneau</v>
      </c>
      <c r="C266" s="73" t="e">
        <f>VLOOKUP(A266, Table1[], 6, FALSE)</f>
        <v>#N/A</v>
      </c>
      <c r="D266">
        <f>Table2[[#This Row],[Annualized Salary]]</f>
        <v>26870000</v>
      </c>
      <c r="E266" s="73" t="e">
        <f t="shared" si="4"/>
        <v>#N/A</v>
      </c>
    </row>
    <row r="267" spans="1:5" x14ac:dyDescent="0.25">
      <c r="A267" t="s">
        <v>431</v>
      </c>
      <c r="B267" s="93" t="str">
        <f>Table2[[#This Row],[Country]]</f>
        <v>Rosvi</v>
      </c>
      <c r="C267" s="73">
        <f>VLOOKUP(A267, Table1[], 6, FALSE)</f>
        <v>23090000</v>
      </c>
      <c r="D267">
        <f>Table2[[#This Row],[Annualized Salary]]</f>
        <v>23500000</v>
      </c>
      <c r="E267" s="73">
        <f t="shared" si="4"/>
        <v>1.017756604590732</v>
      </c>
    </row>
    <row r="268" spans="1:5" x14ac:dyDescent="0.25">
      <c r="A268" t="s">
        <v>432</v>
      </c>
      <c r="B268" s="93" t="str">
        <f>Table2[[#This Row],[Country]]</f>
        <v>Southslands</v>
      </c>
      <c r="C268" s="73">
        <f>VLOOKUP(A268, Table1[], 6, FALSE)</f>
        <v>8830000</v>
      </c>
      <c r="D268">
        <f>Table2[[#This Row],[Annualized Salary]]</f>
        <v>9510000</v>
      </c>
      <c r="E268" s="73">
        <f t="shared" si="4"/>
        <v>1.0770101925254814</v>
      </c>
    </row>
    <row r="269" spans="1:5" x14ac:dyDescent="0.25">
      <c r="A269" t="s">
        <v>430</v>
      </c>
      <c r="B269" s="93" t="str">
        <f>Table2[[#This Row],[Country]]</f>
        <v>People's Land of Maneau</v>
      </c>
      <c r="C269" s="73">
        <f>VLOOKUP(A269, Table1[], 6, FALSE)</f>
        <v>29850000</v>
      </c>
      <c r="D269">
        <f>Table2[[#This Row],[Annualized Salary]]</f>
        <v>30890000</v>
      </c>
      <c r="E269" s="73">
        <f t="shared" si="4"/>
        <v>1.0348408710217756</v>
      </c>
    </row>
    <row r="270" spans="1:5" x14ac:dyDescent="0.25">
      <c r="A270" t="s">
        <v>813</v>
      </c>
      <c r="B270" s="93" t="str">
        <f>Table2[[#This Row],[Country]]</f>
        <v>Dosqaly</v>
      </c>
      <c r="C270" s="73">
        <f>VLOOKUP(A270, Table1[], 6, FALSE)</f>
        <v>21440000</v>
      </c>
      <c r="D270">
        <f>Table2[[#This Row],[Annualized Salary]]</f>
        <v>10370000</v>
      </c>
      <c r="E270" s="73">
        <f t="shared" si="4"/>
        <v>0.48367537313432835</v>
      </c>
    </row>
    <row r="271" spans="1:5" x14ac:dyDescent="0.25">
      <c r="A271" t="s">
        <v>436</v>
      </c>
      <c r="B271" s="93" t="str">
        <f>Table2[[#This Row],[Country]]</f>
        <v>Giumle Lizeibon</v>
      </c>
      <c r="C271" s="73">
        <f>VLOOKUP(A271, Table1[], 6, FALSE)</f>
        <v>13900000</v>
      </c>
      <c r="D271">
        <f>Table2[[#This Row],[Annualized Salary]]</f>
        <v>14380000</v>
      </c>
      <c r="E271" s="73">
        <f t="shared" si="4"/>
        <v>1.0345323741007195</v>
      </c>
    </row>
    <row r="272" spans="1:5" x14ac:dyDescent="0.25">
      <c r="A272" t="s">
        <v>438</v>
      </c>
      <c r="B272" s="93" t="str">
        <f>Table2[[#This Row],[Country]]</f>
        <v>Greri Landmoslands</v>
      </c>
      <c r="C272" s="73">
        <f>VLOOKUP(A272, Table1[], 6, FALSE)</f>
        <v>26620000</v>
      </c>
      <c r="D272">
        <f>Table2[[#This Row],[Annualized Salary]]</f>
        <v>27320000</v>
      </c>
      <c r="E272" s="73">
        <f t="shared" si="4"/>
        <v>1.0262960180315552</v>
      </c>
    </row>
    <row r="273" spans="1:5" x14ac:dyDescent="0.25">
      <c r="A273" t="s">
        <v>439</v>
      </c>
      <c r="B273" s="93" t="str">
        <f>Table2[[#This Row],[Country]]</f>
        <v>Highhlaands</v>
      </c>
      <c r="C273" s="73">
        <f>VLOOKUP(A273, Table1[], 6, FALSE)</f>
        <v>19020000</v>
      </c>
      <c r="D273">
        <f>Table2[[#This Row],[Annualized Salary]]</f>
        <v>19610000</v>
      </c>
      <c r="E273" s="73">
        <f t="shared" si="4"/>
        <v>1.0310199789695058</v>
      </c>
    </row>
    <row r="274" spans="1:5" x14ac:dyDescent="0.25">
      <c r="A274" t="s">
        <v>2938</v>
      </c>
      <c r="B274" s="93" t="str">
        <f>Table2[[#This Row],[Country]]</f>
        <v>Nancipenuaroe</v>
      </c>
      <c r="C274" s="73" t="e">
        <f>VLOOKUP(A274, Table1[], 6, FALSE)</f>
        <v>#N/A</v>
      </c>
      <c r="D274">
        <f>Table2[[#This Row],[Annualized Salary]]</f>
        <v>21540000</v>
      </c>
      <c r="E274" s="73" t="e">
        <f t="shared" si="4"/>
        <v>#N/A</v>
      </c>
    </row>
    <row r="275" spans="1:5" x14ac:dyDescent="0.25">
      <c r="A275" t="s">
        <v>442</v>
      </c>
      <c r="B275" s="93" t="str">
        <f>Table2[[#This Row],[Country]]</f>
        <v>People's Land of Maneau</v>
      </c>
      <c r="C275" s="73">
        <f>VLOOKUP(A275, Table1[], 6, FALSE)</f>
        <v>21310000</v>
      </c>
      <c r="D275">
        <f>Table2[[#This Row],[Annualized Salary]]</f>
        <v>21500000</v>
      </c>
      <c r="E275" s="73">
        <f t="shared" si="4"/>
        <v>1.0089160018770531</v>
      </c>
    </row>
    <row r="276" spans="1:5" x14ac:dyDescent="0.25">
      <c r="A276" t="s">
        <v>443</v>
      </c>
      <c r="B276" s="93" t="str">
        <f>Table2[[#This Row],[Country]]</f>
        <v>People's Land of Maneau</v>
      </c>
      <c r="C276" s="73">
        <f>VLOOKUP(A276, Table1[], 6, FALSE)</f>
        <v>24320000</v>
      </c>
      <c r="D276">
        <f>Table2[[#This Row],[Annualized Salary]]</f>
        <v>25330000</v>
      </c>
      <c r="E276" s="73">
        <f t="shared" si="4"/>
        <v>1.041529605263158</v>
      </c>
    </row>
    <row r="277" spans="1:5" x14ac:dyDescent="0.25">
      <c r="A277" t="s">
        <v>1798</v>
      </c>
      <c r="B277" s="93" t="str">
        <f>Table2[[#This Row],[Country]]</f>
        <v>Southern Ristan</v>
      </c>
      <c r="C277" s="73">
        <f>VLOOKUP(A277, Table1[], 6, FALSE)</f>
        <v>33090000</v>
      </c>
      <c r="D277">
        <f>Table2[[#This Row],[Annualized Salary]]</f>
        <v>25870000</v>
      </c>
      <c r="E277" s="73">
        <f t="shared" si="4"/>
        <v>0.78180719250528863</v>
      </c>
    </row>
    <row r="278" spans="1:5" x14ac:dyDescent="0.25">
      <c r="A278" t="s">
        <v>444</v>
      </c>
      <c r="B278" s="93" t="str">
        <f>Table2[[#This Row],[Country]]</f>
        <v>Thaijagypt</v>
      </c>
      <c r="C278" s="73">
        <f>VLOOKUP(A278, Table1[], 6, FALSE)</f>
        <v>11390000</v>
      </c>
      <c r="D278">
        <f>Table2[[#This Row],[Annualized Salary]]</f>
        <v>11620000</v>
      </c>
      <c r="E278" s="73">
        <f t="shared" si="4"/>
        <v>1.0201931518876208</v>
      </c>
    </row>
    <row r="279" spans="1:5" x14ac:dyDescent="0.25">
      <c r="A279" t="s">
        <v>445</v>
      </c>
      <c r="B279" s="93" t="str">
        <f>Table2[[#This Row],[Country]]</f>
        <v>Varijitri Isles</v>
      </c>
      <c r="C279" s="73">
        <f>VLOOKUP(A279, Table1[], 6, FALSE)</f>
        <v>20100000</v>
      </c>
      <c r="D279">
        <f>Table2[[#This Row],[Annualized Salary]]</f>
        <v>21220000</v>
      </c>
      <c r="E279" s="73">
        <f t="shared" si="4"/>
        <v>1.0557213930348259</v>
      </c>
    </row>
    <row r="280" spans="1:5" x14ac:dyDescent="0.25">
      <c r="A280" t="s">
        <v>457</v>
      </c>
      <c r="B280" s="93" t="str">
        <f>Table2[[#This Row],[Country]]</f>
        <v>People's Land of Maneau</v>
      </c>
      <c r="C280" s="73">
        <f>VLOOKUP(A280, Table1[], 6, FALSE)</f>
        <v>27310000</v>
      </c>
      <c r="D280">
        <f>Table2[[#This Row],[Annualized Salary]]</f>
        <v>29350000</v>
      </c>
      <c r="E280" s="73">
        <f t="shared" si="4"/>
        <v>1.074697912852435</v>
      </c>
    </row>
    <row r="281" spans="1:5" x14ac:dyDescent="0.25">
      <c r="A281" t="s">
        <v>447</v>
      </c>
      <c r="B281" s="93" t="str">
        <f>Table2[[#This Row],[Country]]</f>
        <v>People's Land of Maneau</v>
      </c>
      <c r="C281" s="73">
        <f>VLOOKUP(A281, Table1[], 6, FALSE)</f>
        <v>26290000</v>
      </c>
      <c r="D281">
        <f>Table2[[#This Row],[Annualized Salary]]</f>
        <v>27430000</v>
      </c>
      <c r="E281" s="73">
        <f t="shared" ref="E281:E344" si="5">D281/C281</f>
        <v>1.0433624952453404</v>
      </c>
    </row>
    <row r="282" spans="1:5" x14ac:dyDescent="0.25">
      <c r="A282" t="s">
        <v>459</v>
      </c>
      <c r="B282" s="93" t="str">
        <f>Table2[[#This Row],[Country]]</f>
        <v>People's Land of Maneau</v>
      </c>
      <c r="C282" s="73">
        <f>VLOOKUP(A282, Table1[], 6, FALSE)</f>
        <v>30830000</v>
      </c>
      <c r="D282">
        <f>Table2[[#This Row],[Annualized Salary]]</f>
        <v>32680000</v>
      </c>
      <c r="E282" s="73">
        <f t="shared" si="5"/>
        <v>1.0600064871878041</v>
      </c>
    </row>
    <row r="283" spans="1:5" x14ac:dyDescent="0.25">
      <c r="A283" t="s">
        <v>137</v>
      </c>
      <c r="B283" s="93" t="str">
        <f>Table2[[#This Row],[Country]]</f>
        <v>Rarita</v>
      </c>
      <c r="C283" s="73">
        <f>VLOOKUP(A283, Table1[], 6, FALSE)</f>
        <v>29240000</v>
      </c>
      <c r="D283">
        <f>Table2[[#This Row],[Annualized Salary]]</f>
        <v>1580000</v>
      </c>
      <c r="E283" s="73">
        <f t="shared" si="5"/>
        <v>5.4035567715458276E-2</v>
      </c>
    </row>
    <row r="284" spans="1:5" x14ac:dyDescent="0.25">
      <c r="A284" t="s">
        <v>448</v>
      </c>
      <c r="B284" s="93" t="str">
        <f>Table2[[#This Row],[Country]]</f>
        <v>Republic of Denand Landsa</v>
      </c>
      <c r="C284" s="73">
        <f>VLOOKUP(A284, Table1[], 6, FALSE)</f>
        <v>33980000</v>
      </c>
      <c r="D284">
        <f>Table2[[#This Row],[Annualized Salary]]</f>
        <v>37280000</v>
      </c>
      <c r="E284" s="73">
        <f t="shared" si="5"/>
        <v>1.0971159505591523</v>
      </c>
    </row>
    <row r="285" spans="1:5" x14ac:dyDescent="0.25">
      <c r="A285" t="s">
        <v>460</v>
      </c>
      <c r="B285" s="93" t="str">
        <f>Table2[[#This Row],[Country]]</f>
        <v>People's Land of Maneau</v>
      </c>
      <c r="C285" s="73">
        <f>VLOOKUP(A285, Table1[], 6, FALSE)</f>
        <v>35650000</v>
      </c>
      <c r="D285">
        <f>Table2[[#This Row],[Annualized Salary]]</f>
        <v>38050000</v>
      </c>
      <c r="E285" s="73">
        <f t="shared" si="5"/>
        <v>1.0673211781206171</v>
      </c>
    </row>
    <row r="286" spans="1:5" x14ac:dyDescent="0.25">
      <c r="A286" t="s">
        <v>449</v>
      </c>
      <c r="B286" s="93" t="str">
        <f>Table2[[#This Row],[Country]]</f>
        <v>Mico</v>
      </c>
      <c r="C286" s="73">
        <f>VLOOKUP(A286, Table1[], 6, FALSE)</f>
        <v>16450000</v>
      </c>
      <c r="D286">
        <f>Table2[[#This Row],[Annualized Salary]]</f>
        <v>17000000</v>
      </c>
      <c r="E286" s="73">
        <f t="shared" si="5"/>
        <v>1.0334346504559271</v>
      </c>
    </row>
    <row r="287" spans="1:5" x14ac:dyDescent="0.25">
      <c r="A287" t="s">
        <v>2939</v>
      </c>
      <c r="B287" s="93" t="str">
        <f>Table2[[#This Row],[Country]]</f>
        <v>Buhegeor</v>
      </c>
      <c r="C287" s="73" t="e">
        <f>VLOOKUP(A287, Table1[], 6, FALSE)</f>
        <v>#N/A</v>
      </c>
      <c r="D287">
        <f>Table2[[#This Row],[Annualized Salary]]</f>
        <v>21980000</v>
      </c>
      <c r="E287" s="73" t="e">
        <f t="shared" si="5"/>
        <v>#N/A</v>
      </c>
    </row>
    <row r="288" spans="1:5" x14ac:dyDescent="0.25">
      <c r="A288" t="s">
        <v>450</v>
      </c>
      <c r="B288" s="93" t="str">
        <f>Table2[[#This Row],[Country]]</f>
        <v>Coastpa Barleslands</v>
      </c>
      <c r="C288" s="73">
        <f>VLOOKUP(A288, Table1[], 6, FALSE)</f>
        <v>10650000</v>
      </c>
      <c r="D288">
        <f>Table2[[#This Row],[Annualized Salary]]</f>
        <v>10920000</v>
      </c>
      <c r="E288" s="73">
        <f t="shared" si="5"/>
        <v>1.0253521126760563</v>
      </c>
    </row>
    <row r="289" spans="1:5" x14ac:dyDescent="0.25">
      <c r="A289" t="s">
        <v>2940</v>
      </c>
      <c r="B289" s="93" t="str">
        <f>Table2[[#This Row],[Country]]</f>
        <v>Greri Landmoslands</v>
      </c>
      <c r="C289" s="73" t="e">
        <f>VLOOKUP(A289, Table1[], 6, FALSE)</f>
        <v>#N/A</v>
      </c>
      <c r="D289">
        <f>Table2[[#This Row],[Annualized Salary]]</f>
        <v>17530000</v>
      </c>
      <c r="E289" s="73" t="e">
        <f t="shared" si="5"/>
        <v>#N/A</v>
      </c>
    </row>
    <row r="290" spans="1:5" x14ac:dyDescent="0.25">
      <c r="A290" t="s">
        <v>452</v>
      </c>
      <c r="B290" s="93" t="str">
        <f>Table2[[#This Row],[Country]]</f>
        <v>People's Land of Maneau</v>
      </c>
      <c r="C290" s="73">
        <f>VLOOKUP(A290, Table1[], 6, FALSE)</f>
        <v>15570000</v>
      </c>
      <c r="D290">
        <f>Table2[[#This Row],[Annualized Salary]]</f>
        <v>15990000</v>
      </c>
      <c r="E290" s="73">
        <f t="shared" si="5"/>
        <v>1.0269749518304432</v>
      </c>
    </row>
    <row r="291" spans="1:5" x14ac:dyDescent="0.25">
      <c r="A291" t="s">
        <v>455</v>
      </c>
      <c r="B291" s="93" t="str">
        <f>Table2[[#This Row],[Country]]</f>
        <v>Southern Ristan</v>
      </c>
      <c r="C291" s="73">
        <f>VLOOKUP(A291, Table1[], 6, FALSE)</f>
        <v>28780000</v>
      </c>
      <c r="D291">
        <f>Table2[[#This Row],[Annualized Salary]]</f>
        <v>29510000</v>
      </c>
      <c r="E291" s="73">
        <f t="shared" si="5"/>
        <v>1.0253648366921473</v>
      </c>
    </row>
    <row r="292" spans="1:5" x14ac:dyDescent="0.25">
      <c r="A292" t="s">
        <v>454</v>
      </c>
      <c r="B292" s="93" t="str">
        <f>Table2[[#This Row],[Country]]</f>
        <v>Republic of Denand Landsa</v>
      </c>
      <c r="C292" s="73">
        <f>VLOOKUP(A292, Table1[], 6, FALSE)</f>
        <v>30980000</v>
      </c>
      <c r="D292">
        <f>Table2[[#This Row],[Annualized Salary]]</f>
        <v>32300000</v>
      </c>
      <c r="E292" s="73">
        <f t="shared" si="5"/>
        <v>1.0426081342801807</v>
      </c>
    </row>
    <row r="293" spans="1:5" x14ac:dyDescent="0.25">
      <c r="A293" t="s">
        <v>458</v>
      </c>
      <c r="B293" s="93" t="str">
        <f>Table2[[#This Row],[Country]]</f>
        <v>Nganion</v>
      </c>
      <c r="C293" s="73">
        <f>VLOOKUP(A293, Table1[], 6, FALSE)</f>
        <v>34660000</v>
      </c>
      <c r="D293">
        <f>Table2[[#This Row],[Annualized Salary]]</f>
        <v>36830000</v>
      </c>
      <c r="E293" s="73">
        <f t="shared" si="5"/>
        <v>1.0626081938834391</v>
      </c>
    </row>
    <row r="294" spans="1:5" x14ac:dyDescent="0.25">
      <c r="A294" t="s">
        <v>453</v>
      </c>
      <c r="B294" s="93" t="str">
        <f>Table2[[#This Row],[Country]]</f>
        <v>People's Land of Maneau</v>
      </c>
      <c r="C294" s="73">
        <f>VLOOKUP(A294, Table1[], 6, FALSE)</f>
        <v>29950000</v>
      </c>
      <c r="D294">
        <f>Table2[[#This Row],[Annualized Salary]]</f>
        <v>31290000</v>
      </c>
      <c r="E294" s="73">
        <f t="shared" si="5"/>
        <v>1.0447412353923204</v>
      </c>
    </row>
    <row r="295" spans="1:5" x14ac:dyDescent="0.25">
      <c r="A295" t="s">
        <v>456</v>
      </c>
      <c r="B295" s="93" t="str">
        <f>Table2[[#This Row],[Country]]</f>
        <v>Southern Ristan</v>
      </c>
      <c r="C295" s="73">
        <f>VLOOKUP(A295, Table1[], 6, FALSE)</f>
        <v>25260000</v>
      </c>
      <c r="D295">
        <f>Table2[[#This Row],[Annualized Salary]]</f>
        <v>26170000</v>
      </c>
      <c r="E295" s="73">
        <f t="shared" si="5"/>
        <v>1.036025336500396</v>
      </c>
    </row>
    <row r="296" spans="1:5" x14ac:dyDescent="0.25">
      <c r="A296" t="s">
        <v>1978</v>
      </c>
      <c r="B296" s="93" t="str">
        <f>Table2[[#This Row],[Country]]</f>
        <v>Varijitri Isles</v>
      </c>
      <c r="C296" s="73">
        <f>VLOOKUP(A296, Table1[], 6, FALSE)</f>
        <v>34390000</v>
      </c>
      <c r="D296">
        <f>Table2[[#This Row],[Annualized Salary]]</f>
        <v>20980000</v>
      </c>
      <c r="E296" s="73">
        <f t="shared" si="5"/>
        <v>0.6100610642628671</v>
      </c>
    </row>
    <row r="297" spans="1:5" x14ac:dyDescent="0.25">
      <c r="A297" t="s">
        <v>463</v>
      </c>
      <c r="B297" s="93" t="str">
        <f>Table2[[#This Row],[Country]]</f>
        <v>Djipines</v>
      </c>
      <c r="C297" s="73">
        <f>VLOOKUP(A297, Table1[], 6, FALSE)</f>
        <v>13470000</v>
      </c>
      <c r="D297">
        <f>Table2[[#This Row],[Annualized Salary]]</f>
        <v>13730000</v>
      </c>
      <c r="E297" s="73">
        <f t="shared" si="5"/>
        <v>1.0193021529324424</v>
      </c>
    </row>
    <row r="298" spans="1:5" x14ac:dyDescent="0.25">
      <c r="A298" t="s">
        <v>524</v>
      </c>
      <c r="B298" s="93" t="str">
        <f>Table2[[#This Row],[Country]]</f>
        <v>Highhlaands</v>
      </c>
      <c r="C298" s="73">
        <f>VLOOKUP(A298, Table1[], 6, FALSE)</f>
        <v>10700000</v>
      </c>
      <c r="D298">
        <f>Table2[[#This Row],[Annualized Salary]]</f>
        <v>22930000</v>
      </c>
      <c r="E298" s="73">
        <f t="shared" si="5"/>
        <v>2.1429906542056076</v>
      </c>
    </row>
    <row r="299" spans="1:5" x14ac:dyDescent="0.25">
      <c r="A299" t="s">
        <v>465</v>
      </c>
      <c r="B299" s="93" t="str">
        <f>Table2[[#This Row],[Country]]</f>
        <v>Imaar Vircoand</v>
      </c>
      <c r="C299" s="73">
        <f>VLOOKUP(A299, Table1[], 6, FALSE)</f>
        <v>18570000</v>
      </c>
      <c r="D299">
        <f>Table2[[#This Row],[Annualized Salary]]</f>
        <v>18870000</v>
      </c>
      <c r="E299" s="73">
        <f t="shared" si="5"/>
        <v>1.0161550888529887</v>
      </c>
    </row>
    <row r="300" spans="1:5" x14ac:dyDescent="0.25">
      <c r="A300" t="s">
        <v>466</v>
      </c>
      <c r="B300" s="93" t="str">
        <f>Table2[[#This Row],[Country]]</f>
        <v>Nganion</v>
      </c>
      <c r="C300" s="73">
        <f>VLOOKUP(A300, Table1[], 6, FALSE)</f>
        <v>21330000</v>
      </c>
      <c r="D300">
        <f>Table2[[#This Row],[Annualized Salary]]</f>
        <v>22160000</v>
      </c>
      <c r="E300" s="73">
        <f t="shared" si="5"/>
        <v>1.0389123300515706</v>
      </c>
    </row>
    <row r="301" spans="1:5" x14ac:dyDescent="0.25">
      <c r="A301" t="s">
        <v>469</v>
      </c>
      <c r="B301" s="93" t="str">
        <f>Table2[[#This Row],[Country]]</f>
        <v>People's Land of Maneau</v>
      </c>
      <c r="C301" s="73">
        <f>VLOOKUP(A301, Table1[], 6, FALSE)</f>
        <v>15050000</v>
      </c>
      <c r="D301">
        <f>Table2[[#This Row],[Annualized Salary]]</f>
        <v>16010000</v>
      </c>
      <c r="E301" s="73">
        <f t="shared" si="5"/>
        <v>1.0637873754152825</v>
      </c>
    </row>
    <row r="302" spans="1:5" x14ac:dyDescent="0.25">
      <c r="A302" t="s">
        <v>475</v>
      </c>
      <c r="B302" s="93" t="str">
        <f>Table2[[#This Row],[Country]]</f>
        <v>Quewenia</v>
      </c>
      <c r="C302" s="73">
        <f>VLOOKUP(A302, Table1[], 6, FALSE)</f>
        <v>15130000</v>
      </c>
      <c r="D302">
        <f>Table2[[#This Row],[Annualized Salary]]</f>
        <v>15440000</v>
      </c>
      <c r="E302" s="73">
        <f t="shared" si="5"/>
        <v>1.0204890945142102</v>
      </c>
    </row>
    <row r="303" spans="1:5" x14ac:dyDescent="0.25">
      <c r="A303" t="s">
        <v>470</v>
      </c>
      <c r="B303" s="93" t="str">
        <f>Table2[[#This Row],[Country]]</f>
        <v>Slandsganiamayotteque</v>
      </c>
      <c r="C303" s="73">
        <f>VLOOKUP(A303, Table1[], 6, FALSE)</f>
        <v>10840000</v>
      </c>
      <c r="D303">
        <f>Table2[[#This Row],[Annualized Salary]]</f>
        <v>10970000</v>
      </c>
      <c r="E303" s="73">
        <f t="shared" si="5"/>
        <v>1.0119926199261993</v>
      </c>
    </row>
    <row r="304" spans="1:5" x14ac:dyDescent="0.25">
      <c r="A304" t="s">
        <v>471</v>
      </c>
      <c r="B304" s="93" t="str">
        <f>Table2[[#This Row],[Country]]</f>
        <v>Southslands</v>
      </c>
      <c r="C304" s="73">
        <f>VLOOKUP(A304, Table1[], 6, FALSE)</f>
        <v>29630000</v>
      </c>
      <c r="D304">
        <f>Table2[[#This Row],[Annualized Salary]]</f>
        <v>32440000</v>
      </c>
      <c r="E304" s="73">
        <f t="shared" si="5"/>
        <v>1.0948363145460682</v>
      </c>
    </row>
    <row r="305" spans="1:5" x14ac:dyDescent="0.25">
      <c r="A305" t="s">
        <v>472</v>
      </c>
      <c r="B305" s="93" t="str">
        <f>Table2[[#This Row],[Country]]</f>
        <v>Xikong</v>
      </c>
      <c r="C305" s="73">
        <f>VLOOKUP(A305, Table1[], 6, FALSE)</f>
        <v>6450000</v>
      </c>
      <c r="D305">
        <f>Table2[[#This Row],[Annualized Salary]]</f>
        <v>6550000</v>
      </c>
      <c r="E305" s="73">
        <f t="shared" si="5"/>
        <v>1.0155038759689923</v>
      </c>
    </row>
    <row r="306" spans="1:5" x14ac:dyDescent="0.25">
      <c r="A306" t="s">
        <v>474</v>
      </c>
      <c r="B306" s="93" t="str">
        <f>Table2[[#This Row],[Country]]</f>
        <v>Ngoque Blicri</v>
      </c>
      <c r="C306" s="73">
        <f>VLOOKUP(A306, Table1[], 6, FALSE)</f>
        <v>22470000</v>
      </c>
      <c r="D306">
        <f>Table2[[#This Row],[Annualized Salary]]</f>
        <v>24690000</v>
      </c>
      <c r="E306" s="73">
        <f t="shared" si="5"/>
        <v>1.0987983978638185</v>
      </c>
    </row>
    <row r="307" spans="1:5" x14ac:dyDescent="0.25">
      <c r="A307" t="s">
        <v>2941</v>
      </c>
      <c r="B307" s="93" t="str">
        <f>Table2[[#This Row],[Country]]</f>
        <v>People's Land of Maneau</v>
      </c>
      <c r="C307" s="73" t="e">
        <f>VLOOKUP(A307, Table1[], 6, FALSE)</f>
        <v>#N/A</v>
      </c>
      <c r="D307">
        <f>Table2[[#This Row],[Annualized Salary]]</f>
        <v>14050000</v>
      </c>
      <c r="E307" s="73" t="e">
        <f t="shared" si="5"/>
        <v>#N/A</v>
      </c>
    </row>
    <row r="308" spans="1:5" x14ac:dyDescent="0.25">
      <c r="A308" t="s">
        <v>341</v>
      </c>
      <c r="B308" s="93" t="str">
        <f>Table2[[#This Row],[Country]]</f>
        <v>People's Land of Maneau</v>
      </c>
      <c r="C308" s="73">
        <f>VLOOKUP(A308, Table1[], 6, FALSE)</f>
        <v>32790000</v>
      </c>
      <c r="D308">
        <f>Table2[[#This Row],[Annualized Salary]]</f>
        <v>22370000</v>
      </c>
      <c r="E308" s="73">
        <f t="shared" si="5"/>
        <v>0.68222018908203719</v>
      </c>
    </row>
    <row r="309" spans="1:5" x14ac:dyDescent="0.25">
      <c r="A309" t="s">
        <v>477</v>
      </c>
      <c r="B309" s="93" t="str">
        <f>Table2[[#This Row],[Country]]</f>
        <v>People's Land of Maneau</v>
      </c>
      <c r="C309" s="73">
        <f>VLOOKUP(A309, Table1[], 6, FALSE)</f>
        <v>23350000</v>
      </c>
      <c r="D309">
        <f>Table2[[#This Row],[Annualized Salary]]</f>
        <v>23810000</v>
      </c>
      <c r="E309" s="73">
        <f t="shared" si="5"/>
        <v>1.0197002141327622</v>
      </c>
    </row>
    <row r="310" spans="1:5" x14ac:dyDescent="0.25">
      <c r="A310" t="s">
        <v>491</v>
      </c>
      <c r="B310" s="93" t="str">
        <f>Table2[[#This Row],[Country]]</f>
        <v>Dosqaly</v>
      </c>
      <c r="C310" s="73">
        <f>VLOOKUP(A310, Table1[], 6, FALSE)</f>
        <v>19700000</v>
      </c>
      <c r="D310">
        <f>Table2[[#This Row],[Annualized Salary]]</f>
        <v>20050000</v>
      </c>
      <c r="E310" s="73">
        <f t="shared" si="5"/>
        <v>1.0177664974619289</v>
      </c>
    </row>
    <row r="311" spans="1:5" x14ac:dyDescent="0.25">
      <c r="A311" t="s">
        <v>476</v>
      </c>
      <c r="B311" s="93" t="str">
        <f>Table2[[#This Row],[Country]]</f>
        <v>Lefghau</v>
      </c>
      <c r="C311" s="73">
        <f>VLOOKUP(A311, Table1[], 6, FALSE)</f>
        <v>26410000</v>
      </c>
      <c r="D311">
        <f>Table2[[#This Row],[Annualized Salary]]</f>
        <v>26680000</v>
      </c>
      <c r="E311" s="73">
        <f t="shared" si="5"/>
        <v>1.0102234002271866</v>
      </c>
    </row>
    <row r="312" spans="1:5" x14ac:dyDescent="0.25">
      <c r="A312" t="s">
        <v>356</v>
      </c>
      <c r="B312" s="93" t="str">
        <f>Table2[[#This Row],[Country]]</f>
        <v>Ngoque Blicri</v>
      </c>
      <c r="C312" s="73">
        <f>VLOOKUP(A312, Table1[], 6, FALSE)</f>
        <v>19390000</v>
      </c>
      <c r="D312">
        <f>Table2[[#This Row],[Annualized Salary]]</f>
        <v>13010000</v>
      </c>
      <c r="E312" s="73">
        <f t="shared" si="5"/>
        <v>0.67096441464672507</v>
      </c>
    </row>
    <row r="313" spans="1:5" x14ac:dyDescent="0.25">
      <c r="A313" t="s">
        <v>478</v>
      </c>
      <c r="B313" s="93" t="str">
        <f>Table2[[#This Row],[Country]]</f>
        <v>People's Land of Maneau</v>
      </c>
      <c r="C313" s="73">
        <f>VLOOKUP(A313, Table1[], 6, FALSE)</f>
        <v>29080000</v>
      </c>
      <c r="D313">
        <f>Table2[[#This Row],[Annualized Salary]]</f>
        <v>29920000</v>
      </c>
      <c r="E313" s="73">
        <f t="shared" si="5"/>
        <v>1.0288858321870702</v>
      </c>
    </row>
    <row r="314" spans="1:5" x14ac:dyDescent="0.25">
      <c r="A314" t="s">
        <v>481</v>
      </c>
      <c r="B314" s="93" t="str">
        <f>Table2[[#This Row],[Country]]</f>
        <v>Ledian</v>
      </c>
      <c r="C314" s="73">
        <f>VLOOKUP(A314, Table1[], 6, FALSE)</f>
        <v>20260000</v>
      </c>
      <c r="D314">
        <f>Table2[[#This Row],[Annualized Salary]]</f>
        <v>21840000</v>
      </c>
      <c r="E314" s="73">
        <f t="shared" si="5"/>
        <v>1.0779861796643633</v>
      </c>
    </row>
    <row r="315" spans="1:5" x14ac:dyDescent="0.25">
      <c r="A315" t="s">
        <v>2942</v>
      </c>
      <c r="B315" s="93" t="str">
        <f>Table2[[#This Row],[Country]]</f>
        <v>People's Land of Maneau</v>
      </c>
      <c r="C315" s="73" t="e">
        <f>VLOOKUP(A315, Table1[], 6, FALSE)</f>
        <v>#N/A</v>
      </c>
      <c r="D315">
        <f>Table2[[#This Row],[Annualized Salary]]</f>
        <v>23110000</v>
      </c>
      <c r="E315" s="73" t="e">
        <f t="shared" si="5"/>
        <v>#N/A</v>
      </c>
    </row>
    <row r="316" spans="1:5" x14ac:dyDescent="0.25">
      <c r="A316" t="s">
        <v>2943</v>
      </c>
      <c r="B316" s="93" t="str">
        <f>Table2[[#This Row],[Country]]</f>
        <v>Ngoque Blicri</v>
      </c>
      <c r="C316" s="73" t="e">
        <f>VLOOKUP(A316, Table1[], 6, FALSE)</f>
        <v>#N/A</v>
      </c>
      <c r="D316">
        <f>Table2[[#This Row],[Annualized Salary]]</f>
        <v>7960000</v>
      </c>
      <c r="E316" s="73" t="e">
        <f t="shared" si="5"/>
        <v>#N/A</v>
      </c>
    </row>
    <row r="317" spans="1:5" x14ac:dyDescent="0.25">
      <c r="A317" t="s">
        <v>484</v>
      </c>
      <c r="B317" s="93" t="str">
        <f>Table2[[#This Row],[Country]]</f>
        <v>People's Land of Maneau</v>
      </c>
      <c r="C317" s="73">
        <f>VLOOKUP(A317, Table1[], 6, FALSE)</f>
        <v>21490000</v>
      </c>
      <c r="D317">
        <f>Table2[[#This Row],[Annualized Salary]]</f>
        <v>22780000</v>
      </c>
      <c r="E317" s="73">
        <f t="shared" si="5"/>
        <v>1.0600279199627733</v>
      </c>
    </row>
    <row r="318" spans="1:5" x14ac:dyDescent="0.25">
      <c r="A318" t="s">
        <v>486</v>
      </c>
      <c r="B318" s="93" t="str">
        <f>Table2[[#This Row],[Country]]</f>
        <v>People's Land of Maneau</v>
      </c>
      <c r="C318" s="73">
        <f>VLOOKUP(A318, Table1[], 6, FALSE)</f>
        <v>15510000</v>
      </c>
      <c r="D318">
        <f>Table2[[#This Row],[Annualized Salary]]</f>
        <v>16770000</v>
      </c>
      <c r="E318" s="73">
        <f t="shared" si="5"/>
        <v>1.0812379110251451</v>
      </c>
    </row>
    <row r="319" spans="1:5" x14ac:dyDescent="0.25">
      <c r="A319" t="s">
        <v>328</v>
      </c>
      <c r="B319" s="93" t="str">
        <f>Table2[[#This Row],[Country]]</f>
        <v>People's Land of Maneau</v>
      </c>
      <c r="C319" s="73">
        <f>VLOOKUP(A319, Table1[], 6, FALSE)</f>
        <v>27240000</v>
      </c>
      <c r="D319">
        <f>Table2[[#This Row],[Annualized Salary]]</f>
        <v>34120000</v>
      </c>
      <c r="E319" s="73">
        <f t="shared" si="5"/>
        <v>1.2525697503671072</v>
      </c>
    </row>
    <row r="320" spans="1:5" x14ac:dyDescent="0.25">
      <c r="A320" t="s">
        <v>487</v>
      </c>
      <c r="B320" s="93" t="str">
        <f>Table2[[#This Row],[Country]]</f>
        <v>People's Land of Maneau</v>
      </c>
      <c r="C320" s="73">
        <f>VLOOKUP(A320, Table1[], 6, FALSE)</f>
        <v>11110000</v>
      </c>
      <c r="D320">
        <f>Table2[[#This Row],[Annualized Salary]]</f>
        <v>12040000</v>
      </c>
      <c r="E320" s="73">
        <f t="shared" si="5"/>
        <v>1.0837083708370836</v>
      </c>
    </row>
    <row r="321" spans="1:5" x14ac:dyDescent="0.25">
      <c r="A321" t="s">
        <v>2747</v>
      </c>
      <c r="B321" s="93" t="str">
        <f>Table2[[#This Row],[Country]]</f>
        <v>Southslands</v>
      </c>
      <c r="C321" s="73">
        <f>VLOOKUP(A321, Table1[], 6, FALSE)</f>
        <v>4170000</v>
      </c>
      <c r="D321">
        <f>Table2[[#This Row],[Annualized Salary]]</f>
        <v>23300000</v>
      </c>
      <c r="E321" s="73">
        <f t="shared" si="5"/>
        <v>5.5875299760191846</v>
      </c>
    </row>
    <row r="322" spans="1:5" x14ac:dyDescent="0.25">
      <c r="A322" t="s">
        <v>485</v>
      </c>
      <c r="B322" s="93" t="str">
        <f>Table2[[#This Row],[Country]]</f>
        <v>People's Land of Maneau</v>
      </c>
      <c r="C322" s="73">
        <f>VLOOKUP(A322, Table1[], 6, FALSE)</f>
        <v>26240000</v>
      </c>
      <c r="D322">
        <f>Table2[[#This Row],[Annualized Salary]]</f>
        <v>27790000</v>
      </c>
      <c r="E322" s="73">
        <f t="shared" si="5"/>
        <v>1.0590701219512195</v>
      </c>
    </row>
    <row r="323" spans="1:5" x14ac:dyDescent="0.25">
      <c r="A323" t="s">
        <v>490</v>
      </c>
      <c r="B323" s="93" t="str">
        <f>Table2[[#This Row],[Country]]</f>
        <v>Danan Seekeeling</v>
      </c>
      <c r="C323" s="73">
        <f>VLOOKUP(A323, Table1[], 6, FALSE)</f>
        <v>22630000</v>
      </c>
      <c r="D323">
        <f>Table2[[#This Row],[Annualized Salary]]</f>
        <v>24490000</v>
      </c>
      <c r="E323" s="73">
        <f t="shared" si="5"/>
        <v>1.0821917808219179</v>
      </c>
    </row>
    <row r="324" spans="1:5" x14ac:dyDescent="0.25">
      <c r="A324" t="s">
        <v>492</v>
      </c>
      <c r="B324" s="93" t="str">
        <f>Table2[[#This Row],[Country]]</f>
        <v>Central Diasongo</v>
      </c>
      <c r="C324" s="73">
        <f>VLOOKUP(A324, Table1[], 6, FALSE)</f>
        <v>25920000</v>
      </c>
      <c r="D324">
        <f>Table2[[#This Row],[Annualized Salary]]</f>
        <v>26170000</v>
      </c>
      <c r="E324" s="73">
        <f t="shared" si="5"/>
        <v>1.009645061728395</v>
      </c>
    </row>
    <row r="325" spans="1:5" x14ac:dyDescent="0.25">
      <c r="A325" t="s">
        <v>2944</v>
      </c>
      <c r="B325" s="93" t="str">
        <f>Table2[[#This Row],[Country]]</f>
        <v>Djipines</v>
      </c>
      <c r="C325" s="73" t="e">
        <f>VLOOKUP(A325, Table1[], 6, FALSE)</f>
        <v>#N/A</v>
      </c>
      <c r="D325">
        <f>Table2[[#This Row],[Annualized Salary]]</f>
        <v>6920000</v>
      </c>
      <c r="E325" s="73" t="e">
        <f t="shared" si="5"/>
        <v>#N/A</v>
      </c>
    </row>
    <row r="326" spans="1:5" x14ac:dyDescent="0.25">
      <c r="A326" t="s">
        <v>494</v>
      </c>
      <c r="B326" s="93" t="str">
        <f>Table2[[#This Row],[Country]]</f>
        <v>Djipines</v>
      </c>
      <c r="C326" s="73">
        <f>VLOOKUP(A326, Table1[], 6, FALSE)</f>
        <v>21080000</v>
      </c>
      <c r="D326">
        <f>Table2[[#This Row],[Annualized Salary]]</f>
        <v>21800000</v>
      </c>
      <c r="E326" s="73">
        <f t="shared" si="5"/>
        <v>1.0341555977229602</v>
      </c>
    </row>
    <row r="327" spans="1:5" x14ac:dyDescent="0.25">
      <c r="A327" t="s">
        <v>2507</v>
      </c>
      <c r="B327" s="93" t="str">
        <f>Table2[[#This Row],[Country]]</f>
        <v>Nganion</v>
      </c>
      <c r="C327" s="73">
        <f>VLOOKUP(A327, Table1[], 6, FALSE)</f>
        <v>20820000</v>
      </c>
      <c r="D327">
        <f>Table2[[#This Row],[Annualized Salary]]</f>
        <v>30790000</v>
      </c>
      <c r="E327" s="73">
        <f t="shared" si="5"/>
        <v>1.4788664745437079</v>
      </c>
    </row>
    <row r="328" spans="1:5" x14ac:dyDescent="0.25">
      <c r="A328" t="s">
        <v>496</v>
      </c>
      <c r="B328" s="93" t="str">
        <f>Table2[[#This Row],[Country]]</f>
        <v>People's Land of Maneau</v>
      </c>
      <c r="C328" s="73">
        <f>VLOOKUP(A328, Table1[], 6, FALSE)</f>
        <v>19010000</v>
      </c>
      <c r="D328">
        <f>Table2[[#This Row],[Annualized Salary]]</f>
        <v>19030000</v>
      </c>
      <c r="E328" s="73">
        <f t="shared" si="5"/>
        <v>1.0010520778537613</v>
      </c>
    </row>
    <row r="329" spans="1:5" x14ac:dyDescent="0.25">
      <c r="A329" t="s">
        <v>502</v>
      </c>
      <c r="B329" s="93" t="str">
        <f>Table2[[#This Row],[Country]]</f>
        <v>People's Land of Maneau</v>
      </c>
      <c r="C329" s="73">
        <f>VLOOKUP(A329, Table1[], 6, FALSE)</f>
        <v>19650000</v>
      </c>
      <c r="D329">
        <f>Table2[[#This Row],[Annualized Salary]]</f>
        <v>20550000</v>
      </c>
      <c r="E329" s="73">
        <f t="shared" si="5"/>
        <v>1.0458015267175573</v>
      </c>
    </row>
    <row r="330" spans="1:5" x14ac:dyDescent="0.25">
      <c r="A330" t="s">
        <v>810</v>
      </c>
      <c r="B330" s="93" t="str">
        <f>Table2[[#This Row],[Country]]</f>
        <v>Rarita</v>
      </c>
      <c r="C330" s="73">
        <f>VLOOKUP(A330, Table1[], 6, FALSE)</f>
        <v>36370000</v>
      </c>
      <c r="D330">
        <f>Table2[[#This Row],[Annualized Salary]]</f>
        <v>14050000</v>
      </c>
      <c r="E330" s="73">
        <f t="shared" si="5"/>
        <v>0.38630739620566401</v>
      </c>
    </row>
    <row r="331" spans="1:5" x14ac:dyDescent="0.25">
      <c r="A331" t="s">
        <v>499</v>
      </c>
      <c r="B331" s="93" t="str">
        <f>Table2[[#This Row],[Country]]</f>
        <v>Southern Ristan</v>
      </c>
      <c r="C331" s="73">
        <f>VLOOKUP(A331, Table1[], 6, FALSE)</f>
        <v>8030000</v>
      </c>
      <c r="D331">
        <f>Table2[[#This Row],[Annualized Salary]]</f>
        <v>8610000</v>
      </c>
      <c r="E331" s="73">
        <f t="shared" si="5"/>
        <v>1.0722291407222915</v>
      </c>
    </row>
    <row r="332" spans="1:5" x14ac:dyDescent="0.25">
      <c r="A332" t="s">
        <v>501</v>
      </c>
      <c r="B332" s="93" t="str">
        <f>Table2[[#This Row],[Country]]</f>
        <v>Western Niasland</v>
      </c>
      <c r="C332" s="73">
        <f>VLOOKUP(A332, Table1[], 6, FALSE)</f>
        <v>13880000</v>
      </c>
      <c r="D332">
        <f>Table2[[#This Row],[Annualized Salary]]</f>
        <v>14830000</v>
      </c>
      <c r="E332" s="73">
        <f t="shared" si="5"/>
        <v>1.0684438040345821</v>
      </c>
    </row>
    <row r="333" spans="1:5" x14ac:dyDescent="0.25">
      <c r="A333" t="s">
        <v>2348</v>
      </c>
      <c r="B333" s="93" t="str">
        <f>Table2[[#This Row],[Country]]</f>
        <v>Djipines</v>
      </c>
      <c r="C333" s="73">
        <f>VLOOKUP(A333, Table1[], 6, FALSE)</f>
        <v>24890000</v>
      </c>
      <c r="D333">
        <f>Table2[[#This Row],[Annualized Salary]]</f>
        <v>34440000</v>
      </c>
      <c r="E333" s="73">
        <f t="shared" si="5"/>
        <v>1.3836882282040981</v>
      </c>
    </row>
    <row r="334" spans="1:5" x14ac:dyDescent="0.25">
      <c r="A334" t="s">
        <v>506</v>
      </c>
      <c r="B334" s="93" t="str">
        <f>Table2[[#This Row],[Country]]</f>
        <v>Landli Blicporlip</v>
      </c>
      <c r="C334" s="73">
        <f>VLOOKUP(A334, Table1[], 6, FALSE)</f>
        <v>31960000</v>
      </c>
      <c r="D334">
        <f>Table2[[#This Row],[Annualized Salary]]</f>
        <v>33020000</v>
      </c>
      <c r="E334" s="73">
        <f t="shared" si="5"/>
        <v>1.0331664580725908</v>
      </c>
    </row>
    <row r="335" spans="1:5" x14ac:dyDescent="0.25">
      <c r="A335" t="s">
        <v>2945</v>
      </c>
      <c r="B335" s="93" t="str">
        <f>Table2[[#This Row],[Country]]</f>
        <v>Lefghau</v>
      </c>
      <c r="C335" s="73" t="e">
        <f>VLOOKUP(A335, Table1[], 6, FALSE)</f>
        <v>#N/A</v>
      </c>
      <c r="D335">
        <f>Table2[[#This Row],[Annualized Salary]]</f>
        <v>26930000</v>
      </c>
      <c r="E335" s="73" t="e">
        <f t="shared" si="5"/>
        <v>#N/A</v>
      </c>
    </row>
    <row r="336" spans="1:5" x14ac:dyDescent="0.25">
      <c r="A336" t="s">
        <v>2946</v>
      </c>
      <c r="B336" s="93" t="str">
        <f>Table2[[#This Row],[Country]]</f>
        <v>People's Land of Maneau</v>
      </c>
      <c r="C336" s="73" t="e">
        <f>VLOOKUP(A336, Table1[], 6, FALSE)</f>
        <v>#N/A</v>
      </c>
      <c r="D336">
        <f>Table2[[#This Row],[Annualized Salary]]</f>
        <v>9770000</v>
      </c>
      <c r="E336" s="73" t="e">
        <f t="shared" si="5"/>
        <v>#N/A</v>
      </c>
    </row>
    <row r="337" spans="1:5" x14ac:dyDescent="0.25">
      <c r="A337" t="s">
        <v>504</v>
      </c>
      <c r="B337" s="93" t="str">
        <f>Table2[[#This Row],[Country]]</f>
        <v>People's Land of Maneau</v>
      </c>
      <c r="C337" s="73">
        <f>VLOOKUP(A337, Table1[], 6, FALSE)</f>
        <v>30440000</v>
      </c>
      <c r="D337">
        <f>Table2[[#This Row],[Annualized Salary]]</f>
        <v>31400000</v>
      </c>
      <c r="E337" s="73">
        <f t="shared" si="5"/>
        <v>1.0315374507227333</v>
      </c>
    </row>
    <row r="338" spans="1:5" x14ac:dyDescent="0.25">
      <c r="A338" t="s">
        <v>505</v>
      </c>
      <c r="B338" s="93" t="str">
        <f>Table2[[#This Row],[Country]]</f>
        <v>Byasier Pujan</v>
      </c>
      <c r="C338" s="73">
        <f>VLOOKUP(A338, Table1[], 6, FALSE)</f>
        <v>18160000</v>
      </c>
      <c r="D338">
        <f>Table2[[#This Row],[Annualized Salary]]</f>
        <v>19220000</v>
      </c>
      <c r="E338" s="73">
        <f t="shared" si="5"/>
        <v>1.0583700440528634</v>
      </c>
    </row>
    <row r="339" spans="1:5" x14ac:dyDescent="0.25">
      <c r="A339" t="s">
        <v>518</v>
      </c>
      <c r="B339" s="93" t="str">
        <f>Table2[[#This Row],[Country]]</f>
        <v>Imaar Vircoand</v>
      </c>
      <c r="C339" s="73">
        <f>VLOOKUP(A339, Table1[], 6, FALSE)</f>
        <v>27500000</v>
      </c>
      <c r="D339">
        <f>Table2[[#This Row],[Annualized Salary]]</f>
        <v>29860000</v>
      </c>
      <c r="E339" s="73">
        <f t="shared" si="5"/>
        <v>1.0858181818181818</v>
      </c>
    </row>
    <row r="340" spans="1:5" x14ac:dyDescent="0.25">
      <c r="A340" t="s">
        <v>507</v>
      </c>
      <c r="B340" s="93" t="str">
        <f>Table2[[#This Row],[Country]]</f>
        <v>Lefghau</v>
      </c>
      <c r="C340" s="73">
        <f>VLOOKUP(A340, Table1[], 6, FALSE)</f>
        <v>31530000</v>
      </c>
      <c r="D340">
        <f>Table2[[#This Row],[Annualized Salary]]</f>
        <v>33230000</v>
      </c>
      <c r="E340" s="73">
        <f t="shared" si="5"/>
        <v>1.0539169045353631</v>
      </c>
    </row>
    <row r="341" spans="1:5" x14ac:dyDescent="0.25">
      <c r="A341" t="s">
        <v>861</v>
      </c>
      <c r="B341" s="93" t="str">
        <f>Table2[[#This Row],[Country]]</f>
        <v>Rarita</v>
      </c>
      <c r="C341" s="73">
        <f>VLOOKUP(A341, Table1[], 6, FALSE)</f>
        <v>22180000</v>
      </c>
      <c r="D341">
        <f>Table2[[#This Row],[Annualized Salary]]</f>
        <v>22410000</v>
      </c>
      <c r="E341" s="73">
        <f t="shared" si="5"/>
        <v>1.0103697024346259</v>
      </c>
    </row>
    <row r="342" spans="1:5" x14ac:dyDescent="0.25">
      <c r="A342" t="s">
        <v>510</v>
      </c>
      <c r="B342" s="93" t="str">
        <f>Table2[[#This Row],[Country]]</f>
        <v>Dosqaly</v>
      </c>
      <c r="C342" s="73">
        <f>VLOOKUP(A342, Table1[], 6, FALSE)</f>
        <v>21800000</v>
      </c>
      <c r="D342">
        <f>Table2[[#This Row],[Annualized Salary]]</f>
        <v>23890000</v>
      </c>
      <c r="E342" s="73">
        <f t="shared" si="5"/>
        <v>1.0958715596330275</v>
      </c>
    </row>
    <row r="343" spans="1:5" x14ac:dyDescent="0.25">
      <c r="A343" t="s">
        <v>511</v>
      </c>
      <c r="B343" s="93" t="str">
        <f>Table2[[#This Row],[Country]]</f>
        <v>Dosqaly</v>
      </c>
      <c r="C343" s="73">
        <f>VLOOKUP(A343, Table1[], 6, FALSE)</f>
        <v>15390000</v>
      </c>
      <c r="D343">
        <f>Table2[[#This Row],[Annualized Salary]]</f>
        <v>16120000</v>
      </c>
      <c r="E343" s="73">
        <f t="shared" si="5"/>
        <v>1.0474333983105912</v>
      </c>
    </row>
    <row r="344" spans="1:5" x14ac:dyDescent="0.25">
      <c r="A344" t="s">
        <v>519</v>
      </c>
      <c r="B344" s="93" t="str">
        <f>Table2[[#This Row],[Country]]</f>
        <v>Imaar Vircoand</v>
      </c>
      <c r="C344" s="73">
        <f>VLOOKUP(A344, Table1[], 6, FALSE)</f>
        <v>23400000</v>
      </c>
      <c r="D344">
        <f>Table2[[#This Row],[Annualized Salary]]</f>
        <v>25380000</v>
      </c>
      <c r="E344" s="73">
        <f t="shared" si="5"/>
        <v>1.0846153846153845</v>
      </c>
    </row>
    <row r="345" spans="1:5" x14ac:dyDescent="0.25">
      <c r="A345" t="s">
        <v>570</v>
      </c>
      <c r="B345" s="93" t="str">
        <f>Table2[[#This Row],[Country]]</f>
        <v>Mico</v>
      </c>
      <c r="C345" s="73">
        <f>VLOOKUP(A345, Table1[], 6, FALSE)</f>
        <v>21490000</v>
      </c>
      <c r="D345">
        <f>Table2[[#This Row],[Annualized Salary]]</f>
        <v>12340000</v>
      </c>
      <c r="E345" s="73">
        <f t="shared" ref="E345:E408" si="6">D345/C345</f>
        <v>0.57422056770590968</v>
      </c>
    </row>
    <row r="346" spans="1:5" x14ac:dyDescent="0.25">
      <c r="A346" t="s">
        <v>512</v>
      </c>
      <c r="B346" s="93" t="str">
        <f>Table2[[#This Row],[Country]]</f>
        <v>People's Land of Maneau</v>
      </c>
      <c r="C346" s="73">
        <f>VLOOKUP(A346, Table1[], 6, FALSE)</f>
        <v>11810000</v>
      </c>
      <c r="D346">
        <f>Table2[[#This Row],[Annualized Salary]]</f>
        <v>12860000</v>
      </c>
      <c r="E346" s="73">
        <f t="shared" si="6"/>
        <v>1.0889077053344622</v>
      </c>
    </row>
    <row r="347" spans="1:5" x14ac:dyDescent="0.25">
      <c r="A347" t="s">
        <v>2182</v>
      </c>
      <c r="B347" s="93" t="str">
        <f>Table2[[#This Row],[Country]]</f>
        <v>Rarita</v>
      </c>
      <c r="C347" s="73">
        <f>VLOOKUP(A347, Table1[], 6, FALSE)</f>
        <v>26490000</v>
      </c>
      <c r="D347">
        <f>Table2[[#This Row],[Annualized Salary]]</f>
        <v>27580000</v>
      </c>
      <c r="E347" s="73">
        <f t="shared" si="6"/>
        <v>1.0411476028690072</v>
      </c>
    </row>
    <row r="348" spans="1:5" x14ac:dyDescent="0.25">
      <c r="A348" t="s">
        <v>2947</v>
      </c>
      <c r="B348" s="93" t="str">
        <f>Table2[[#This Row],[Country]]</f>
        <v>Dosqaly</v>
      </c>
      <c r="C348" s="73" t="e">
        <f>VLOOKUP(A348, Table1[], 6, FALSE)</f>
        <v>#N/A</v>
      </c>
      <c r="D348">
        <f>Table2[[#This Row],[Annualized Salary]]</f>
        <v>14990000</v>
      </c>
      <c r="E348" s="73" t="e">
        <f t="shared" si="6"/>
        <v>#N/A</v>
      </c>
    </row>
    <row r="349" spans="1:5" x14ac:dyDescent="0.25">
      <c r="A349" t="s">
        <v>558</v>
      </c>
      <c r="B349" s="93" t="str">
        <f>Table2[[#This Row],[Country]]</f>
        <v>Mico</v>
      </c>
      <c r="C349" s="73">
        <f>VLOOKUP(A349, Table1[], 6, FALSE)</f>
        <v>10980000</v>
      </c>
      <c r="D349">
        <f>Table2[[#This Row],[Annualized Salary]]</f>
        <v>11320000</v>
      </c>
      <c r="E349" s="73">
        <f t="shared" si="6"/>
        <v>1.0309653916211294</v>
      </c>
    </row>
    <row r="350" spans="1:5" x14ac:dyDescent="0.25">
      <c r="A350" t="s">
        <v>2192</v>
      </c>
      <c r="B350" s="93" t="str">
        <f>Table2[[#This Row],[Country]]</f>
        <v>Nancipenuaroe</v>
      </c>
      <c r="C350" s="73">
        <f>VLOOKUP(A350, Table1[], 6, FALSE)</f>
        <v>12930000</v>
      </c>
      <c r="D350">
        <f>Table2[[#This Row],[Annualized Salary]]</f>
        <v>15610000</v>
      </c>
      <c r="E350" s="73">
        <f t="shared" si="6"/>
        <v>1.2072699149265274</v>
      </c>
    </row>
    <row r="351" spans="1:5" x14ac:dyDescent="0.25">
      <c r="A351" t="s">
        <v>559</v>
      </c>
      <c r="B351" s="93" t="str">
        <f>Table2[[#This Row],[Country]]</f>
        <v>Nkasland Cronestan</v>
      </c>
      <c r="C351" s="73">
        <f>VLOOKUP(A351, Table1[], 6, FALSE)</f>
        <v>11380000</v>
      </c>
      <c r="D351">
        <f>Table2[[#This Row],[Annualized Salary]]</f>
        <v>12060000</v>
      </c>
      <c r="E351" s="73">
        <f t="shared" si="6"/>
        <v>1.0597539543057997</v>
      </c>
    </row>
    <row r="352" spans="1:5" x14ac:dyDescent="0.25">
      <c r="A352" t="s">
        <v>498</v>
      </c>
      <c r="B352" s="93" t="str">
        <f>Table2[[#This Row],[Country]]</f>
        <v>People's Land of Maneau</v>
      </c>
      <c r="C352" s="73">
        <f>VLOOKUP(A352, Table1[], 6, FALSE)</f>
        <v>15230000</v>
      </c>
      <c r="D352">
        <f>Table2[[#This Row],[Annualized Salary]]</f>
        <v>20700000</v>
      </c>
      <c r="E352" s="73">
        <f t="shared" si="6"/>
        <v>1.3591595535128036</v>
      </c>
    </row>
    <row r="353" spans="1:5" x14ac:dyDescent="0.25">
      <c r="A353" t="s">
        <v>560</v>
      </c>
      <c r="B353" s="93" t="str">
        <f>Table2[[#This Row],[Country]]</f>
        <v>People's Land of Maneau</v>
      </c>
      <c r="C353" s="73">
        <f>VLOOKUP(A353, Table1[], 6, FALSE)</f>
        <v>14420000</v>
      </c>
      <c r="D353">
        <f>Table2[[#This Row],[Annualized Salary]]</f>
        <v>15840000</v>
      </c>
      <c r="E353" s="73">
        <f t="shared" si="6"/>
        <v>1.0984743411927878</v>
      </c>
    </row>
    <row r="354" spans="1:5" x14ac:dyDescent="0.25">
      <c r="A354" t="s">
        <v>561</v>
      </c>
      <c r="B354" s="93" t="str">
        <f>Table2[[#This Row],[Country]]</f>
        <v>People's Land of Maneau</v>
      </c>
      <c r="C354" s="73">
        <f>VLOOKUP(A354, Table1[], 6, FALSE)</f>
        <v>17080000</v>
      </c>
      <c r="D354">
        <f>Table2[[#This Row],[Annualized Salary]]</f>
        <v>18330000</v>
      </c>
      <c r="E354" s="73">
        <f t="shared" si="6"/>
        <v>1.0731850117096018</v>
      </c>
    </row>
    <row r="355" spans="1:5" x14ac:dyDescent="0.25">
      <c r="A355" t="s">
        <v>562</v>
      </c>
      <c r="B355" s="93" t="str">
        <f>Table2[[#This Row],[Country]]</f>
        <v>People's Land of Maneau</v>
      </c>
      <c r="C355" s="73">
        <f>VLOOKUP(A355, Table1[], 6, FALSE)</f>
        <v>11580000</v>
      </c>
      <c r="D355">
        <f>Table2[[#This Row],[Annualized Salary]]</f>
        <v>12270000</v>
      </c>
      <c r="E355" s="73">
        <f t="shared" si="6"/>
        <v>1.0595854922279793</v>
      </c>
    </row>
    <row r="356" spans="1:5" x14ac:dyDescent="0.25">
      <c r="A356" t="s">
        <v>2948</v>
      </c>
      <c r="B356" s="93" t="str">
        <f>Table2[[#This Row],[Country]]</f>
        <v>People's Land of Maneau</v>
      </c>
      <c r="C356" s="73" t="e">
        <f>VLOOKUP(A356, Table1[], 6, FALSE)</f>
        <v>#N/A</v>
      </c>
      <c r="D356">
        <f>Table2[[#This Row],[Annualized Salary]]</f>
        <v>12900000</v>
      </c>
      <c r="E356" s="73" t="e">
        <f t="shared" si="6"/>
        <v>#N/A</v>
      </c>
    </row>
    <row r="357" spans="1:5" x14ac:dyDescent="0.25">
      <c r="A357" t="s">
        <v>554</v>
      </c>
      <c r="B357" s="93" t="str">
        <f>Table2[[#This Row],[Country]]</f>
        <v>Dosqaly</v>
      </c>
      <c r="C357" s="73">
        <f>VLOOKUP(A357, Table1[], 6, FALSE)</f>
        <v>23810000</v>
      </c>
      <c r="D357">
        <f>Table2[[#This Row],[Annualized Salary]]</f>
        <v>24300000</v>
      </c>
      <c r="E357" s="73">
        <f t="shared" si="6"/>
        <v>1.0205795884082318</v>
      </c>
    </row>
    <row r="358" spans="1:5" x14ac:dyDescent="0.25">
      <c r="A358" t="s">
        <v>563</v>
      </c>
      <c r="B358" s="93" t="str">
        <f>Table2[[#This Row],[Country]]</f>
        <v>Ngoque Blicri</v>
      </c>
      <c r="C358" s="73">
        <f>VLOOKUP(A358, Table1[], 6, FALSE)</f>
        <v>26240000</v>
      </c>
      <c r="D358">
        <f>Table2[[#This Row],[Annualized Salary]]</f>
        <v>26810000</v>
      </c>
      <c r="E358" s="73">
        <f t="shared" si="6"/>
        <v>1.0217225609756098</v>
      </c>
    </row>
    <row r="359" spans="1:5" x14ac:dyDescent="0.25">
      <c r="A359" t="s">
        <v>2949</v>
      </c>
      <c r="B359" s="93" t="str">
        <f>Table2[[#This Row],[Country]]</f>
        <v>People's Land of Maneau</v>
      </c>
      <c r="C359" s="73" t="e">
        <f>VLOOKUP(A359, Table1[], 6, FALSE)</f>
        <v>#N/A</v>
      </c>
      <c r="D359">
        <f>Table2[[#This Row],[Annualized Salary]]</f>
        <v>18000000</v>
      </c>
      <c r="E359" s="73" t="e">
        <f t="shared" si="6"/>
        <v>#N/A</v>
      </c>
    </row>
    <row r="360" spans="1:5" x14ac:dyDescent="0.25">
      <c r="A360" t="s">
        <v>565</v>
      </c>
      <c r="B360" s="93" t="str">
        <f>Table2[[#This Row],[Country]]</f>
        <v>People's Land of Maneau</v>
      </c>
      <c r="C360" s="73">
        <f>VLOOKUP(A360, Table1[], 6, FALSE)</f>
        <v>33190000</v>
      </c>
      <c r="D360">
        <f>Table2[[#This Row],[Annualized Salary]]</f>
        <v>33590000</v>
      </c>
      <c r="E360" s="73">
        <f t="shared" si="6"/>
        <v>1.0120518228382043</v>
      </c>
    </row>
    <row r="361" spans="1:5" x14ac:dyDescent="0.25">
      <c r="A361" t="s">
        <v>566</v>
      </c>
      <c r="B361" s="93" t="str">
        <f>Table2[[#This Row],[Country]]</f>
        <v>Southslands</v>
      </c>
      <c r="C361" s="73">
        <f>VLOOKUP(A361, Table1[], 6, FALSE)</f>
        <v>24410000</v>
      </c>
      <c r="D361">
        <f>Table2[[#This Row],[Annualized Salary]]</f>
        <v>26220000</v>
      </c>
      <c r="E361" s="73">
        <f t="shared" si="6"/>
        <v>1.0741499385497746</v>
      </c>
    </row>
    <row r="362" spans="1:5" x14ac:dyDescent="0.25">
      <c r="A362" t="s">
        <v>567</v>
      </c>
      <c r="B362" s="93" t="str">
        <f>Table2[[#This Row],[Country]]</f>
        <v>Southslands</v>
      </c>
      <c r="C362" s="73">
        <f>VLOOKUP(A362, Table1[], 6, FALSE)</f>
        <v>25340000</v>
      </c>
      <c r="D362">
        <f>Table2[[#This Row],[Annualized Salary]]</f>
        <v>26170000</v>
      </c>
      <c r="E362" s="73">
        <f t="shared" si="6"/>
        <v>1.0327545382794001</v>
      </c>
    </row>
    <row r="363" spans="1:5" x14ac:dyDescent="0.25">
      <c r="A363" t="s">
        <v>564</v>
      </c>
      <c r="B363" s="93" t="str">
        <f>Table2[[#This Row],[Country]]</f>
        <v>People's Land of Maneau</v>
      </c>
      <c r="C363" s="73">
        <f>VLOOKUP(A363, Table1[], 6, FALSE)</f>
        <v>22310000</v>
      </c>
      <c r="D363">
        <f>Table2[[#This Row],[Annualized Salary]]</f>
        <v>22990000</v>
      </c>
      <c r="E363" s="73">
        <f t="shared" si="6"/>
        <v>1.0304796055580456</v>
      </c>
    </row>
    <row r="364" spans="1:5" x14ac:dyDescent="0.25">
      <c r="A364" t="s">
        <v>569</v>
      </c>
      <c r="B364" s="93" t="str">
        <f>Table2[[#This Row],[Country]]</f>
        <v>People's Land of Maneau</v>
      </c>
      <c r="C364" s="73">
        <f>VLOOKUP(A364, Table1[], 6, FALSE)</f>
        <v>24760000</v>
      </c>
      <c r="D364">
        <f>Table2[[#This Row],[Annualized Salary]]</f>
        <v>25830000</v>
      </c>
      <c r="E364" s="73">
        <f t="shared" si="6"/>
        <v>1.0432148626817448</v>
      </c>
    </row>
    <row r="365" spans="1:5" x14ac:dyDescent="0.25">
      <c r="A365" t="s">
        <v>2950</v>
      </c>
      <c r="B365" s="93" t="str">
        <f>Table2[[#This Row],[Country]]</f>
        <v>People's Land of Maneau</v>
      </c>
      <c r="C365" s="73" t="e">
        <f>VLOOKUP(A365, Table1[], 6, FALSE)</f>
        <v>#N/A</v>
      </c>
      <c r="D365">
        <f>Table2[[#This Row],[Annualized Salary]]</f>
        <v>21840000</v>
      </c>
      <c r="E365" s="73" t="e">
        <f t="shared" si="6"/>
        <v>#N/A</v>
      </c>
    </row>
    <row r="366" spans="1:5" x14ac:dyDescent="0.25">
      <c r="A366" t="s">
        <v>633</v>
      </c>
      <c r="B366" s="93" t="str">
        <f>Table2[[#This Row],[Country]]</f>
        <v>Dosqaly</v>
      </c>
      <c r="C366" s="73">
        <f>VLOOKUP(A366, Table1[], 6, FALSE)</f>
        <v>18290000</v>
      </c>
      <c r="D366">
        <f>Table2[[#This Row],[Annualized Salary]]</f>
        <v>19880000</v>
      </c>
      <c r="E366" s="73">
        <f t="shared" si="6"/>
        <v>1.0869327501366868</v>
      </c>
    </row>
    <row r="367" spans="1:5" x14ac:dyDescent="0.25">
      <c r="A367" t="s">
        <v>571</v>
      </c>
      <c r="B367" s="93" t="str">
        <f>Table2[[#This Row],[Country]]</f>
        <v>Nganion</v>
      </c>
      <c r="C367" s="73">
        <f>VLOOKUP(A367, Table1[], 6, FALSE)</f>
        <v>15890000</v>
      </c>
      <c r="D367">
        <f>Table2[[#This Row],[Annualized Salary]]</f>
        <v>17210000</v>
      </c>
      <c r="E367" s="73">
        <f t="shared" si="6"/>
        <v>1.0830711139081184</v>
      </c>
    </row>
    <row r="368" spans="1:5" x14ac:dyDescent="0.25">
      <c r="A368" t="s">
        <v>572</v>
      </c>
      <c r="B368" s="93" t="str">
        <f>Table2[[#This Row],[Country]]</f>
        <v>Ngoque Blicri</v>
      </c>
      <c r="C368" s="73">
        <f>VLOOKUP(A368, Table1[], 6, FALSE)</f>
        <v>35630000</v>
      </c>
      <c r="D368">
        <f>Table2[[#This Row],[Annualized Salary]]</f>
        <v>38940000</v>
      </c>
      <c r="E368" s="73">
        <f t="shared" si="6"/>
        <v>1.0928992422116195</v>
      </c>
    </row>
    <row r="369" spans="1:5" x14ac:dyDescent="0.25">
      <c r="A369" t="s">
        <v>574</v>
      </c>
      <c r="B369" s="93" t="str">
        <f>Table2[[#This Row],[Country]]</f>
        <v>People's Land of Maneau</v>
      </c>
      <c r="C369" s="73">
        <f>VLOOKUP(A369, Table1[], 6, FALSE)</f>
        <v>29710000</v>
      </c>
      <c r="D369">
        <f>Table2[[#This Row],[Annualized Salary]]</f>
        <v>32070000</v>
      </c>
      <c r="E369" s="73">
        <f t="shared" si="6"/>
        <v>1.0794345338269942</v>
      </c>
    </row>
    <row r="370" spans="1:5" x14ac:dyDescent="0.25">
      <c r="A370" t="s">
        <v>2951</v>
      </c>
      <c r="B370" s="93" t="str">
        <f>Table2[[#This Row],[Country]]</f>
        <v>Quewenia</v>
      </c>
      <c r="C370" s="73" t="e">
        <f>VLOOKUP(A370, Table1[], 6, FALSE)</f>
        <v>#N/A</v>
      </c>
      <c r="D370">
        <f>Table2[[#This Row],[Annualized Salary]]</f>
        <v>10470000</v>
      </c>
      <c r="E370" s="73" t="e">
        <f t="shared" si="6"/>
        <v>#N/A</v>
      </c>
    </row>
    <row r="371" spans="1:5" x14ac:dyDescent="0.25">
      <c r="A371" t="s">
        <v>575</v>
      </c>
      <c r="B371" s="93" t="str">
        <f>Table2[[#This Row],[Country]]</f>
        <v>Reugha</v>
      </c>
      <c r="C371" s="73">
        <f>VLOOKUP(A371, Table1[], 6, FALSE)</f>
        <v>33900000</v>
      </c>
      <c r="D371">
        <f>Table2[[#This Row],[Annualized Salary]]</f>
        <v>36720000</v>
      </c>
      <c r="E371" s="73">
        <f t="shared" si="6"/>
        <v>1.0831858407079646</v>
      </c>
    </row>
    <row r="372" spans="1:5" x14ac:dyDescent="0.25">
      <c r="A372" t="s">
        <v>573</v>
      </c>
      <c r="B372" s="93" t="str">
        <f>Table2[[#This Row],[Country]]</f>
        <v>Southslands</v>
      </c>
      <c r="C372" s="73">
        <f>VLOOKUP(A372, Table1[], 6, FALSE)</f>
        <v>12480000</v>
      </c>
      <c r="D372">
        <f>Table2[[#This Row],[Annualized Salary]]</f>
        <v>13350000</v>
      </c>
      <c r="E372" s="73">
        <f t="shared" si="6"/>
        <v>1.0697115384615385</v>
      </c>
    </row>
    <row r="373" spans="1:5" x14ac:dyDescent="0.25">
      <c r="A373" t="s">
        <v>2952</v>
      </c>
      <c r="B373" s="93" t="str">
        <f>Table2[[#This Row],[Country]]</f>
        <v>Central Republic of Boekrainego</v>
      </c>
      <c r="C373" s="73" t="e">
        <f>VLOOKUP(A373, Table1[], 6, FALSE)</f>
        <v>#N/A</v>
      </c>
      <c r="D373">
        <f>Table2[[#This Row],[Annualized Salary]]</f>
        <v>22590000</v>
      </c>
      <c r="E373" s="73" t="e">
        <f t="shared" si="6"/>
        <v>#N/A</v>
      </c>
    </row>
    <row r="374" spans="1:5" x14ac:dyDescent="0.25">
      <c r="A374" t="s">
        <v>371</v>
      </c>
      <c r="B374" s="93" t="str">
        <f>Table2[[#This Row],[Country]]</f>
        <v>Lylimi</v>
      </c>
      <c r="C374" s="73">
        <f>VLOOKUP(A374, Table1[], 6, FALSE)</f>
        <v>22770000</v>
      </c>
      <c r="D374">
        <f>Table2[[#This Row],[Annualized Salary]]</f>
        <v>21650000</v>
      </c>
      <c r="E374" s="73">
        <f t="shared" si="6"/>
        <v>0.95081247255160295</v>
      </c>
    </row>
    <row r="375" spans="1:5" x14ac:dyDescent="0.25">
      <c r="A375" t="s">
        <v>407</v>
      </c>
      <c r="B375" s="93" t="str">
        <f>Table2[[#This Row],[Country]]</f>
        <v>People's Land of Maneau</v>
      </c>
      <c r="C375" s="73">
        <f>VLOOKUP(A375, Table1[], 6, FALSE)</f>
        <v>35740000</v>
      </c>
      <c r="D375">
        <f>Table2[[#This Row],[Annualized Salary]]</f>
        <v>28860000</v>
      </c>
      <c r="E375" s="73">
        <f t="shared" si="6"/>
        <v>0.80749860100727477</v>
      </c>
    </row>
    <row r="376" spans="1:5" x14ac:dyDescent="0.25">
      <c r="A376" t="s">
        <v>578</v>
      </c>
      <c r="B376" s="93" t="str">
        <f>Table2[[#This Row],[Country]]</f>
        <v>People's Land of Maneau</v>
      </c>
      <c r="C376" s="73">
        <f>VLOOKUP(A376, Table1[], 6, FALSE)</f>
        <v>23470000</v>
      </c>
      <c r="D376">
        <f>Table2[[#This Row],[Annualized Salary]]</f>
        <v>25210000</v>
      </c>
      <c r="E376" s="73">
        <f t="shared" si="6"/>
        <v>1.0741371964209629</v>
      </c>
    </row>
    <row r="377" spans="1:5" x14ac:dyDescent="0.25">
      <c r="A377" t="s">
        <v>1014</v>
      </c>
      <c r="B377" s="93" t="str">
        <f>Table2[[#This Row],[Country]]</f>
        <v>Byasier Pujan</v>
      </c>
      <c r="C377" s="73">
        <f>VLOOKUP(A377, Table1[], 6, FALSE)</f>
        <v>28450000</v>
      </c>
      <c r="D377">
        <f>Table2[[#This Row],[Annualized Salary]]</f>
        <v>15800000</v>
      </c>
      <c r="E377" s="73">
        <f t="shared" si="6"/>
        <v>0.55536028119507908</v>
      </c>
    </row>
    <row r="378" spans="1:5" x14ac:dyDescent="0.25">
      <c r="A378" t="s">
        <v>2954</v>
      </c>
      <c r="B378" s="93" t="str">
        <f>Table2[[#This Row],[Country]]</f>
        <v>Byasier Pujan</v>
      </c>
      <c r="C378" s="73" t="e">
        <f>VLOOKUP(A378, Table1[], 6, FALSE)</f>
        <v>#N/A</v>
      </c>
      <c r="D378">
        <f>Table2[[#This Row],[Annualized Salary]]</f>
        <v>11750000</v>
      </c>
      <c r="E378" s="73" t="e">
        <f t="shared" si="6"/>
        <v>#N/A</v>
      </c>
    </row>
    <row r="379" spans="1:5" x14ac:dyDescent="0.25">
      <c r="A379" t="s">
        <v>2955</v>
      </c>
      <c r="B379" s="93" t="str">
        <f>Table2[[#This Row],[Country]]</f>
        <v>Central Republic of Boekrainego</v>
      </c>
      <c r="C379" s="73" t="e">
        <f>VLOOKUP(A379, Table1[], 6, FALSE)</f>
        <v>#N/A</v>
      </c>
      <c r="D379">
        <f>Table2[[#This Row],[Annualized Salary]]</f>
        <v>12790000</v>
      </c>
      <c r="E379" s="73" t="e">
        <f t="shared" si="6"/>
        <v>#N/A</v>
      </c>
    </row>
    <row r="380" spans="1:5" x14ac:dyDescent="0.25">
      <c r="A380" t="s">
        <v>2956</v>
      </c>
      <c r="B380" s="93" t="str">
        <f>Table2[[#This Row],[Country]]</f>
        <v>Dosqaly</v>
      </c>
      <c r="C380" s="73" t="e">
        <f>VLOOKUP(A380, Table1[], 6, FALSE)</f>
        <v>#N/A</v>
      </c>
      <c r="D380">
        <f>Table2[[#This Row],[Annualized Salary]]</f>
        <v>3330000</v>
      </c>
      <c r="E380" s="73" t="e">
        <f t="shared" si="6"/>
        <v>#N/A</v>
      </c>
    </row>
    <row r="381" spans="1:5" x14ac:dyDescent="0.25">
      <c r="A381" t="s">
        <v>1022</v>
      </c>
      <c r="B381" s="93" t="str">
        <f>Table2[[#This Row],[Country]]</f>
        <v>Mico</v>
      </c>
      <c r="C381" s="73">
        <f>VLOOKUP(A381, Table1[], 6, FALSE)</f>
        <v>15620000</v>
      </c>
      <c r="D381">
        <f>Table2[[#This Row],[Annualized Salary]]</f>
        <v>14690000</v>
      </c>
      <c r="E381" s="73">
        <f t="shared" si="6"/>
        <v>0.94046094750320097</v>
      </c>
    </row>
    <row r="382" spans="1:5" x14ac:dyDescent="0.25">
      <c r="A382" t="s">
        <v>2957</v>
      </c>
      <c r="B382" s="93" t="str">
        <f>Table2[[#This Row],[Country]]</f>
        <v>People's Land of Maneau</v>
      </c>
      <c r="C382" s="73" t="e">
        <f>VLOOKUP(A382, Table1[], 6, FALSE)</f>
        <v>#N/A</v>
      </c>
      <c r="D382">
        <f>Table2[[#This Row],[Annualized Salary]]</f>
        <v>8410000</v>
      </c>
      <c r="E382" s="73" t="e">
        <f t="shared" si="6"/>
        <v>#N/A</v>
      </c>
    </row>
    <row r="383" spans="1:5" x14ac:dyDescent="0.25">
      <c r="A383" t="s">
        <v>2144</v>
      </c>
      <c r="B383" s="93" t="str">
        <f>Table2[[#This Row],[Country]]</f>
        <v>Republic of Denand Landsa</v>
      </c>
      <c r="C383" s="73">
        <f>VLOOKUP(A383, Table1[], 6, FALSE)</f>
        <v>21080000</v>
      </c>
      <c r="D383">
        <f>Table2[[#This Row],[Annualized Salary]]</f>
        <v>15270000</v>
      </c>
      <c r="E383" s="73">
        <f t="shared" si="6"/>
        <v>0.72438330170777987</v>
      </c>
    </row>
    <row r="384" spans="1:5" x14ac:dyDescent="0.25">
      <c r="A384" t="s">
        <v>2958</v>
      </c>
      <c r="B384" s="93" t="str">
        <f>Table2[[#This Row],[Country]]</f>
        <v>Slandsganiamayotteque</v>
      </c>
      <c r="C384" s="73" t="e">
        <f>VLOOKUP(A384, Table1[], 6, FALSE)</f>
        <v>#N/A</v>
      </c>
      <c r="D384">
        <f>Table2[[#This Row],[Annualized Salary]]</f>
        <v>11650000</v>
      </c>
      <c r="E384" s="73" t="e">
        <f t="shared" si="6"/>
        <v>#N/A</v>
      </c>
    </row>
    <row r="385" spans="1:5" x14ac:dyDescent="0.25">
      <c r="A385" t="s">
        <v>2959</v>
      </c>
      <c r="B385" s="93" t="str">
        <f>Table2[[#This Row],[Country]]</f>
        <v>Slandsganiamayotteque</v>
      </c>
      <c r="C385" s="73" t="e">
        <f>VLOOKUP(A385, Table1[], 6, FALSE)</f>
        <v>#N/A</v>
      </c>
      <c r="D385">
        <f>Table2[[#This Row],[Annualized Salary]]</f>
        <v>11170000</v>
      </c>
      <c r="E385" s="73" t="e">
        <f t="shared" si="6"/>
        <v>#N/A</v>
      </c>
    </row>
    <row r="386" spans="1:5" x14ac:dyDescent="0.25">
      <c r="A386" t="s">
        <v>2960</v>
      </c>
      <c r="B386" s="93" t="str">
        <f>Table2[[#This Row],[Country]]</f>
        <v>Southern Ristan</v>
      </c>
      <c r="C386" s="73" t="e">
        <f>VLOOKUP(A386, Table1[], 6, FALSE)</f>
        <v>#N/A</v>
      </c>
      <c r="D386">
        <f>Table2[[#This Row],[Annualized Salary]]</f>
        <v>10910000</v>
      </c>
      <c r="E386" s="73" t="e">
        <f t="shared" si="6"/>
        <v>#N/A</v>
      </c>
    </row>
    <row r="387" spans="1:5" x14ac:dyDescent="0.25">
      <c r="A387" t="s">
        <v>2961</v>
      </c>
      <c r="B387" s="93" t="str">
        <f>Table2[[#This Row],[Country]]</f>
        <v>Thaijagypt</v>
      </c>
      <c r="C387" s="73" t="e">
        <f>VLOOKUP(A387, Table1[], 6, FALSE)</f>
        <v>#N/A</v>
      </c>
      <c r="D387">
        <f>Table2[[#This Row],[Annualized Salary]]</f>
        <v>15810000</v>
      </c>
      <c r="E387" s="73" t="e">
        <f t="shared" si="6"/>
        <v>#N/A</v>
      </c>
    </row>
    <row r="388" spans="1:5" x14ac:dyDescent="0.25">
      <c r="A388" t="s">
        <v>2962</v>
      </c>
      <c r="B388" s="93" t="str">
        <f>Table2[[#This Row],[Country]]</f>
        <v>People's Land of Maneau</v>
      </c>
      <c r="C388" s="73" t="e">
        <f>VLOOKUP(A388, Table1[], 6, FALSE)</f>
        <v>#N/A</v>
      </c>
      <c r="D388">
        <f>Table2[[#This Row],[Annualized Salary]]</f>
        <v>18070000</v>
      </c>
      <c r="E388" s="73" t="e">
        <f t="shared" si="6"/>
        <v>#N/A</v>
      </c>
    </row>
    <row r="389" spans="1:5" x14ac:dyDescent="0.25">
      <c r="A389" t="s">
        <v>2963</v>
      </c>
      <c r="B389" s="93" t="str">
        <f>Table2[[#This Row],[Country]]</f>
        <v>Rosvi</v>
      </c>
      <c r="C389" s="73" t="e">
        <f>VLOOKUP(A389, Table1[], 6, FALSE)</f>
        <v>#N/A</v>
      </c>
      <c r="D389">
        <f>Table2[[#This Row],[Annualized Salary]]</f>
        <v>28110000</v>
      </c>
      <c r="E389" s="73" t="e">
        <f t="shared" si="6"/>
        <v>#N/A</v>
      </c>
    </row>
    <row r="390" spans="1:5" x14ac:dyDescent="0.25">
      <c r="A390" t="s">
        <v>2964</v>
      </c>
      <c r="B390" s="93" t="str">
        <f>Table2[[#This Row],[Country]]</f>
        <v>Central Badad</v>
      </c>
      <c r="C390" s="73" t="e">
        <f>VLOOKUP(A390, Table1[], 6, FALSE)</f>
        <v>#N/A</v>
      </c>
      <c r="D390">
        <f>Table2[[#This Row],[Annualized Salary]]</f>
        <v>25300000</v>
      </c>
      <c r="E390" s="73" t="e">
        <f t="shared" si="6"/>
        <v>#N/A</v>
      </c>
    </row>
    <row r="391" spans="1:5" x14ac:dyDescent="0.25">
      <c r="A391" t="s">
        <v>2965</v>
      </c>
      <c r="B391" s="93" t="str">
        <f>Table2[[#This Row],[Country]]</f>
        <v>Greri Landmoslands</v>
      </c>
      <c r="C391" s="73" t="e">
        <f>VLOOKUP(A391, Table1[], 6, FALSE)</f>
        <v>#N/A</v>
      </c>
      <c r="D391">
        <f>Table2[[#This Row],[Annualized Salary]]</f>
        <v>34230000</v>
      </c>
      <c r="E391" s="73" t="e">
        <f t="shared" si="6"/>
        <v>#N/A</v>
      </c>
    </row>
    <row r="392" spans="1:5" x14ac:dyDescent="0.25">
      <c r="A392" t="s">
        <v>2966</v>
      </c>
      <c r="B392" s="93" t="str">
        <f>Table2[[#This Row],[Country]]</f>
        <v>Lenia Gerdanho</v>
      </c>
      <c r="C392" s="73" t="e">
        <f>VLOOKUP(A392, Table1[], 6, FALSE)</f>
        <v>#N/A</v>
      </c>
      <c r="D392">
        <f>Table2[[#This Row],[Annualized Salary]]</f>
        <v>22670000</v>
      </c>
      <c r="E392" s="73" t="e">
        <f t="shared" si="6"/>
        <v>#N/A</v>
      </c>
    </row>
    <row r="393" spans="1:5" x14ac:dyDescent="0.25">
      <c r="A393" t="s">
        <v>1603</v>
      </c>
      <c r="B393" s="93" t="str">
        <f>Table2[[#This Row],[Country]]</f>
        <v>People's Land of Maneau</v>
      </c>
      <c r="C393" s="73">
        <f>VLOOKUP(A393, Table1[], 6, FALSE)</f>
        <v>37110000</v>
      </c>
      <c r="D393">
        <f>Table2[[#This Row],[Annualized Salary]]</f>
        <v>24850000</v>
      </c>
      <c r="E393" s="73">
        <f t="shared" si="6"/>
        <v>0.66963082727027756</v>
      </c>
    </row>
    <row r="394" spans="1:5" x14ac:dyDescent="0.25">
      <c r="A394" t="s">
        <v>654</v>
      </c>
      <c r="B394" s="93" t="str">
        <f>Table2[[#This Row],[Country]]</f>
        <v>Republic of Denand Landsa</v>
      </c>
      <c r="C394" s="73">
        <f>VLOOKUP(A394, Table1[], 6, FALSE)</f>
        <v>30760000</v>
      </c>
      <c r="D394">
        <f>Table2[[#This Row],[Annualized Salary]]</f>
        <v>30250000</v>
      </c>
      <c r="E394" s="73">
        <f t="shared" si="6"/>
        <v>0.98342002600780232</v>
      </c>
    </row>
    <row r="395" spans="1:5" x14ac:dyDescent="0.25">
      <c r="A395" t="s">
        <v>599</v>
      </c>
      <c r="B395" s="93" t="str">
        <f>Table2[[#This Row],[Country]]</f>
        <v>Dosqaly</v>
      </c>
      <c r="C395" s="73">
        <f>VLOOKUP(A395, Table1[], 6, FALSE)</f>
        <v>1680000</v>
      </c>
      <c r="D395">
        <f>Table2[[#This Row],[Annualized Salary]]</f>
        <v>23590000</v>
      </c>
      <c r="E395" s="73">
        <f t="shared" si="6"/>
        <v>14.041666666666666</v>
      </c>
    </row>
    <row r="396" spans="1:5" x14ac:dyDescent="0.25">
      <c r="A396" t="s">
        <v>2967</v>
      </c>
      <c r="B396" s="93" t="str">
        <f>Table2[[#This Row],[Country]]</f>
        <v>Ledian</v>
      </c>
      <c r="C396" s="73" t="e">
        <f>VLOOKUP(A396, Table1[], 6, FALSE)</f>
        <v>#N/A</v>
      </c>
      <c r="D396">
        <f>Table2[[#This Row],[Annualized Salary]]</f>
        <v>10840000</v>
      </c>
      <c r="E396" s="73" t="e">
        <f t="shared" si="6"/>
        <v>#N/A</v>
      </c>
    </row>
    <row r="397" spans="1:5" x14ac:dyDescent="0.25">
      <c r="A397" t="s">
        <v>2434</v>
      </c>
      <c r="B397" s="93" t="str">
        <f>Table2[[#This Row],[Country]]</f>
        <v>Central Namemo Laand</v>
      </c>
      <c r="C397" s="73">
        <f>VLOOKUP(A397, Table1[], 6, FALSE)</f>
        <v>14270000</v>
      </c>
      <c r="D397">
        <f>Table2[[#This Row],[Annualized Salary]]</f>
        <v>21910000</v>
      </c>
      <c r="E397" s="73">
        <f t="shared" si="6"/>
        <v>1.5353889278206028</v>
      </c>
    </row>
    <row r="398" spans="1:5" x14ac:dyDescent="0.25">
      <c r="A398" t="s">
        <v>2968</v>
      </c>
      <c r="B398" s="93" t="str">
        <f>Table2[[#This Row],[Country]]</f>
        <v>Czechnor</v>
      </c>
      <c r="C398" s="73" t="e">
        <f>VLOOKUP(A398, Table1[], 6, FALSE)</f>
        <v>#N/A</v>
      </c>
      <c r="D398">
        <f>Table2[[#This Row],[Annualized Salary]]</f>
        <v>17020000</v>
      </c>
      <c r="E398" s="73" t="e">
        <f t="shared" si="6"/>
        <v>#N/A</v>
      </c>
    </row>
    <row r="399" spans="1:5" x14ac:dyDescent="0.25">
      <c r="A399" t="s">
        <v>2969</v>
      </c>
      <c r="B399" s="93" t="str">
        <f>Table2[[#This Row],[Country]]</f>
        <v>Ngoque Blicri</v>
      </c>
      <c r="C399" s="73" t="e">
        <f>VLOOKUP(A399, Table1[], 6, FALSE)</f>
        <v>#N/A</v>
      </c>
      <c r="D399">
        <f>Table2[[#This Row],[Annualized Salary]]</f>
        <v>20670000</v>
      </c>
      <c r="E399" s="73" t="e">
        <f t="shared" si="6"/>
        <v>#N/A</v>
      </c>
    </row>
    <row r="400" spans="1:5" x14ac:dyDescent="0.25">
      <c r="A400" t="s">
        <v>2970</v>
      </c>
      <c r="B400" s="93" t="str">
        <f>Table2[[#This Row],[Country]]</f>
        <v>People's Land of Maneau</v>
      </c>
      <c r="C400" s="73" t="e">
        <f>VLOOKUP(A400, Table1[], 6, FALSE)</f>
        <v>#N/A</v>
      </c>
      <c r="D400">
        <f>Table2[[#This Row],[Annualized Salary]]</f>
        <v>21250000</v>
      </c>
      <c r="E400" s="73" t="e">
        <f t="shared" si="6"/>
        <v>#N/A</v>
      </c>
    </row>
    <row r="401" spans="1:5" x14ac:dyDescent="0.25">
      <c r="A401" t="s">
        <v>2971</v>
      </c>
      <c r="B401" s="93" t="str">
        <f>Table2[[#This Row],[Country]]</f>
        <v>People's Land of Maneau</v>
      </c>
      <c r="C401" s="73" t="e">
        <f>VLOOKUP(A401, Table1[], 6, FALSE)</f>
        <v>#N/A</v>
      </c>
      <c r="D401">
        <f>Table2[[#This Row],[Annualized Salary]]</f>
        <v>15420000</v>
      </c>
      <c r="E401" s="73" t="e">
        <f t="shared" si="6"/>
        <v>#N/A</v>
      </c>
    </row>
    <row r="402" spans="1:5" x14ac:dyDescent="0.25">
      <c r="A402" t="s">
        <v>2972</v>
      </c>
      <c r="B402" s="93" t="str">
        <f>Table2[[#This Row],[Country]]</f>
        <v>Thaijagypt</v>
      </c>
      <c r="C402" s="73" t="e">
        <f>VLOOKUP(A402, Table1[], 6, FALSE)</f>
        <v>#N/A</v>
      </c>
      <c r="D402">
        <f>Table2[[#This Row],[Annualized Salary]]</f>
        <v>30210000</v>
      </c>
      <c r="E402" s="73" t="e">
        <f t="shared" si="6"/>
        <v>#N/A</v>
      </c>
    </row>
    <row r="403" spans="1:5" x14ac:dyDescent="0.25">
      <c r="A403" t="s">
        <v>261</v>
      </c>
      <c r="B403" s="93" t="str">
        <f>Table2[[#This Row],[Country]]</f>
        <v>People's Land of Maneau</v>
      </c>
      <c r="C403" s="73">
        <f>VLOOKUP(A403, Table1[], 6, FALSE)</f>
        <v>20170000</v>
      </c>
      <c r="D403">
        <f>Table2[[#This Row],[Annualized Salary]]</f>
        <v>22490000</v>
      </c>
      <c r="E403" s="73">
        <f t="shared" si="6"/>
        <v>1.1150223103619237</v>
      </c>
    </row>
    <row r="404" spans="1:5" x14ac:dyDescent="0.25">
      <c r="A404" t="s">
        <v>2973</v>
      </c>
      <c r="B404" s="93" t="str">
        <f>Table2[[#This Row],[Country]]</f>
        <v>People's Land of Maneau</v>
      </c>
      <c r="C404" s="73" t="e">
        <f>VLOOKUP(A404, Table1[], 6, FALSE)</f>
        <v>#N/A</v>
      </c>
      <c r="D404">
        <f>Table2[[#This Row],[Annualized Salary]]</f>
        <v>33630000</v>
      </c>
      <c r="E404" s="73" t="e">
        <f t="shared" si="6"/>
        <v>#N/A</v>
      </c>
    </row>
    <row r="405" spans="1:5" x14ac:dyDescent="0.25">
      <c r="A405" t="s">
        <v>579</v>
      </c>
      <c r="B405" s="93" t="str">
        <f>Table2[[#This Row],[Country]]</f>
        <v>Byasier Pujan</v>
      </c>
      <c r="C405" s="73">
        <f>VLOOKUP(A405, Table1[], 6, FALSE)</f>
        <v>16370000</v>
      </c>
      <c r="D405">
        <f>Table2[[#This Row],[Annualized Salary]]</f>
        <v>17220000</v>
      </c>
      <c r="E405" s="73">
        <f t="shared" si="6"/>
        <v>1.0519242516799023</v>
      </c>
    </row>
    <row r="406" spans="1:5" x14ac:dyDescent="0.25">
      <c r="A406" t="s">
        <v>582</v>
      </c>
      <c r="B406" s="93" t="str">
        <f>Table2[[#This Row],[Country]]</f>
        <v>Coastpa Barleslands</v>
      </c>
      <c r="C406" s="73">
        <f>VLOOKUP(A406, Table1[], 6, FALSE)</f>
        <v>18350000</v>
      </c>
      <c r="D406">
        <f>Table2[[#This Row],[Annualized Salary]]</f>
        <v>18880000</v>
      </c>
      <c r="E406" s="73">
        <f t="shared" si="6"/>
        <v>1.028882833787466</v>
      </c>
    </row>
    <row r="407" spans="1:5" x14ac:dyDescent="0.25">
      <c r="A407" t="s">
        <v>583</v>
      </c>
      <c r="B407" s="93" t="str">
        <f>Table2[[#This Row],[Country]]</f>
        <v>Dosqaly</v>
      </c>
      <c r="C407" s="73">
        <f>VLOOKUP(A407, Table1[], 6, FALSE)</f>
        <v>13920000</v>
      </c>
      <c r="D407">
        <f>Table2[[#This Row],[Annualized Salary]]</f>
        <v>15310000</v>
      </c>
      <c r="E407" s="73">
        <f t="shared" si="6"/>
        <v>1.0998563218390804</v>
      </c>
    </row>
    <row r="408" spans="1:5" x14ac:dyDescent="0.25">
      <c r="A408" t="s">
        <v>2974</v>
      </c>
      <c r="B408" s="93" t="str">
        <f>Table2[[#This Row],[Country]]</f>
        <v>Dosqaly</v>
      </c>
      <c r="C408" s="73" t="e">
        <f>VLOOKUP(A408, Table1[], 6, FALSE)</f>
        <v>#N/A</v>
      </c>
      <c r="D408">
        <f>Table2[[#This Row],[Annualized Salary]]</f>
        <v>27650000</v>
      </c>
      <c r="E408" s="73" t="e">
        <f t="shared" si="6"/>
        <v>#N/A</v>
      </c>
    </row>
    <row r="409" spans="1:5" x14ac:dyDescent="0.25">
      <c r="A409" t="s">
        <v>585</v>
      </c>
      <c r="B409" s="93" t="str">
        <f>Table2[[#This Row],[Country]]</f>
        <v>Dosqaly</v>
      </c>
      <c r="C409" s="73">
        <f>VLOOKUP(A409, Table1[], 6, FALSE)</f>
        <v>22580000</v>
      </c>
      <c r="D409">
        <f>Table2[[#This Row],[Annualized Salary]]</f>
        <v>24730000</v>
      </c>
      <c r="E409" s="73">
        <f t="shared" ref="E409:E472" si="7">D409/C409</f>
        <v>1.0952170062001771</v>
      </c>
    </row>
    <row r="410" spans="1:5" x14ac:dyDescent="0.25">
      <c r="A410" t="s">
        <v>586</v>
      </c>
      <c r="B410" s="93" t="str">
        <f>Table2[[#This Row],[Country]]</f>
        <v>Dosqaly</v>
      </c>
      <c r="C410" s="73">
        <f>VLOOKUP(A410, Table1[], 6, FALSE)</f>
        <v>20830000</v>
      </c>
      <c r="D410">
        <f>Table2[[#This Row],[Annualized Salary]]</f>
        <v>21630000</v>
      </c>
      <c r="E410" s="73">
        <f t="shared" si="7"/>
        <v>1.0384061449831974</v>
      </c>
    </row>
    <row r="411" spans="1:5" x14ac:dyDescent="0.25">
      <c r="A411" t="s">
        <v>587</v>
      </c>
      <c r="B411" s="93" t="str">
        <f>Table2[[#This Row],[Country]]</f>
        <v>Esia</v>
      </c>
      <c r="C411" s="73">
        <f>VLOOKUP(A411, Table1[], 6, FALSE)</f>
        <v>16570000</v>
      </c>
      <c r="D411">
        <f>Table2[[#This Row],[Annualized Salary]]</f>
        <v>17530000</v>
      </c>
      <c r="E411" s="73">
        <f t="shared" si="7"/>
        <v>1.0579360289680144</v>
      </c>
    </row>
    <row r="412" spans="1:5" x14ac:dyDescent="0.25">
      <c r="A412" t="s">
        <v>591</v>
      </c>
      <c r="B412" s="93" t="str">
        <f>Table2[[#This Row],[Country]]</f>
        <v>Nganion</v>
      </c>
      <c r="C412" s="73">
        <f>VLOOKUP(A412, Table1[], 6, FALSE)</f>
        <v>20970000</v>
      </c>
      <c r="D412">
        <f>Table2[[#This Row],[Annualized Salary]]</f>
        <v>21260000</v>
      </c>
      <c r="E412" s="73">
        <f t="shared" si="7"/>
        <v>1.0138292799237005</v>
      </c>
    </row>
    <row r="413" spans="1:5" x14ac:dyDescent="0.25">
      <c r="A413" t="s">
        <v>1389</v>
      </c>
      <c r="B413" s="93" t="str">
        <f>Table2[[#This Row],[Country]]</f>
        <v>Rarita</v>
      </c>
      <c r="C413" s="73">
        <f>VLOOKUP(A413, Table1[], 6, FALSE)</f>
        <v>26020000</v>
      </c>
      <c r="D413">
        <f>Table2[[#This Row],[Annualized Salary]]</f>
        <v>18150000</v>
      </c>
      <c r="E413" s="73">
        <f t="shared" si="7"/>
        <v>0.69754035357417377</v>
      </c>
    </row>
    <row r="414" spans="1:5" x14ac:dyDescent="0.25">
      <c r="A414" t="s">
        <v>1974</v>
      </c>
      <c r="B414" s="93" t="str">
        <f>Table2[[#This Row],[Country]]</f>
        <v>Sobianitedrucy</v>
      </c>
      <c r="C414" s="73">
        <f>VLOOKUP(A414, Table1[], 6, FALSE)</f>
        <v>23000000</v>
      </c>
      <c r="D414">
        <f>Table2[[#This Row],[Annualized Salary]]</f>
        <v>30990000</v>
      </c>
      <c r="E414" s="73">
        <f t="shared" si="7"/>
        <v>1.3473913043478261</v>
      </c>
    </row>
    <row r="415" spans="1:5" x14ac:dyDescent="0.25">
      <c r="A415" t="s">
        <v>592</v>
      </c>
      <c r="B415" s="93" t="str">
        <f>Table2[[#This Row],[Country]]</f>
        <v>Dosqaly</v>
      </c>
      <c r="C415" s="73">
        <f>VLOOKUP(A415, Table1[], 6, FALSE)</f>
        <v>33220000</v>
      </c>
      <c r="D415">
        <f>Table2[[#This Row],[Annualized Salary]]</f>
        <v>33510000</v>
      </c>
      <c r="E415" s="73">
        <f t="shared" si="7"/>
        <v>1.0087296809151114</v>
      </c>
    </row>
    <row r="416" spans="1:5" x14ac:dyDescent="0.25">
      <c r="A416" t="s">
        <v>2975</v>
      </c>
      <c r="B416" s="93" t="str">
        <f>Table2[[#This Row],[Country]]</f>
        <v>Dosqaly</v>
      </c>
      <c r="C416" s="73" t="e">
        <f>VLOOKUP(A416, Table1[], 6, FALSE)</f>
        <v>#N/A</v>
      </c>
      <c r="D416">
        <f>Table2[[#This Row],[Annualized Salary]]</f>
        <v>12080000</v>
      </c>
      <c r="E416" s="73" t="e">
        <f t="shared" si="7"/>
        <v>#N/A</v>
      </c>
    </row>
    <row r="417" spans="1:5" x14ac:dyDescent="0.25">
      <c r="A417" t="s">
        <v>2976</v>
      </c>
      <c r="B417" s="93" t="str">
        <f>Table2[[#This Row],[Country]]</f>
        <v>Dosqaly</v>
      </c>
      <c r="C417" s="73" t="e">
        <f>VLOOKUP(A417, Table1[], 6, FALSE)</f>
        <v>#N/A</v>
      </c>
      <c r="D417">
        <f>Table2[[#This Row],[Annualized Salary]]</f>
        <v>33730000</v>
      </c>
      <c r="E417" s="73" t="e">
        <f t="shared" si="7"/>
        <v>#N/A</v>
      </c>
    </row>
    <row r="418" spans="1:5" x14ac:dyDescent="0.25">
      <c r="A418" t="s">
        <v>593</v>
      </c>
      <c r="B418" s="93" t="str">
        <f>Table2[[#This Row],[Country]]</f>
        <v>Imaar Vircoand</v>
      </c>
      <c r="C418" s="73">
        <f>VLOOKUP(A418, Table1[], 6, FALSE)</f>
        <v>37130000</v>
      </c>
      <c r="D418">
        <f>Table2[[#This Row],[Annualized Salary]]</f>
        <v>37660000</v>
      </c>
      <c r="E418" s="73">
        <f t="shared" si="7"/>
        <v>1.01427417182871</v>
      </c>
    </row>
    <row r="419" spans="1:5" x14ac:dyDescent="0.25">
      <c r="A419" t="s">
        <v>595</v>
      </c>
      <c r="B419" s="93" t="str">
        <f>Table2[[#This Row],[Country]]</f>
        <v>Nganion</v>
      </c>
      <c r="C419" s="73">
        <f>VLOOKUP(A419, Table1[], 6, FALSE)</f>
        <v>1150000</v>
      </c>
      <c r="D419">
        <f>Table2[[#This Row],[Annualized Salary]]</f>
        <v>1200000</v>
      </c>
      <c r="E419" s="73">
        <f t="shared" si="7"/>
        <v>1.0434782608695652</v>
      </c>
    </row>
    <row r="420" spans="1:5" x14ac:dyDescent="0.25">
      <c r="A420" t="s">
        <v>397</v>
      </c>
      <c r="B420" s="93" t="str">
        <f>Table2[[#This Row],[Country]]</f>
        <v>Sobianitedrucy</v>
      </c>
      <c r="C420" s="73">
        <f>VLOOKUP(A420, Table1[], 6, FALSE)</f>
        <v>23090000</v>
      </c>
      <c r="D420">
        <f>Table2[[#This Row],[Annualized Salary]]</f>
        <v>34620000</v>
      </c>
      <c r="E420" s="73">
        <f t="shared" si="7"/>
        <v>1.4993503681247293</v>
      </c>
    </row>
    <row r="421" spans="1:5" x14ac:dyDescent="0.25">
      <c r="A421" t="s">
        <v>2977</v>
      </c>
      <c r="B421" s="93" t="str">
        <f>Table2[[#This Row],[Country]]</f>
        <v>Biarizea</v>
      </c>
      <c r="C421" s="73" t="e">
        <f>VLOOKUP(A421, Table1[], 6, FALSE)</f>
        <v>#N/A</v>
      </c>
      <c r="D421">
        <f>Table2[[#This Row],[Annualized Salary]]</f>
        <v>10890000</v>
      </c>
      <c r="E421" s="73" t="e">
        <f t="shared" si="7"/>
        <v>#N/A</v>
      </c>
    </row>
    <row r="422" spans="1:5" x14ac:dyDescent="0.25">
      <c r="A422" t="s">
        <v>2978</v>
      </c>
      <c r="B422" s="93" t="str">
        <f>Table2[[#This Row],[Country]]</f>
        <v>Dosqaly</v>
      </c>
      <c r="C422" s="73" t="e">
        <f>VLOOKUP(A422, Table1[], 6, FALSE)</f>
        <v>#N/A</v>
      </c>
      <c r="D422">
        <f>Table2[[#This Row],[Annualized Salary]]</f>
        <v>22900000</v>
      </c>
      <c r="E422" s="73" t="e">
        <f t="shared" si="7"/>
        <v>#N/A</v>
      </c>
    </row>
    <row r="423" spans="1:5" x14ac:dyDescent="0.25">
      <c r="A423" t="s">
        <v>597</v>
      </c>
      <c r="B423" s="93" t="str">
        <f>Table2[[#This Row],[Country]]</f>
        <v>Imaar Vircoand</v>
      </c>
      <c r="C423" s="73">
        <f>VLOOKUP(A423, Table1[], 6, FALSE)</f>
        <v>32120000</v>
      </c>
      <c r="D423">
        <f>Table2[[#This Row],[Annualized Salary]]</f>
        <v>32320000</v>
      </c>
      <c r="E423" s="73">
        <f t="shared" si="7"/>
        <v>1.0062266500622665</v>
      </c>
    </row>
    <row r="424" spans="1:5" x14ac:dyDescent="0.25">
      <c r="A424" t="s">
        <v>598</v>
      </c>
      <c r="B424" s="93" t="str">
        <f>Table2[[#This Row],[Country]]</f>
        <v>Nganion</v>
      </c>
      <c r="C424" s="73">
        <f>VLOOKUP(A424, Table1[], 6, FALSE)</f>
        <v>23070000</v>
      </c>
      <c r="D424">
        <f>Table2[[#This Row],[Annualized Salary]]</f>
        <v>24780000</v>
      </c>
      <c r="E424" s="73">
        <f t="shared" si="7"/>
        <v>1.0741222366710013</v>
      </c>
    </row>
    <row r="425" spans="1:5" x14ac:dyDescent="0.25">
      <c r="A425" t="s">
        <v>600</v>
      </c>
      <c r="B425" s="93" t="str">
        <f>Table2[[#This Row],[Country]]</f>
        <v>Nganion</v>
      </c>
      <c r="C425" s="73">
        <f>VLOOKUP(A425, Table1[], 6, FALSE)</f>
        <v>13760000</v>
      </c>
      <c r="D425">
        <f>Table2[[#This Row],[Annualized Salary]]</f>
        <v>14410000</v>
      </c>
      <c r="E425" s="73">
        <f t="shared" si="7"/>
        <v>1.0472383720930232</v>
      </c>
    </row>
    <row r="426" spans="1:5" x14ac:dyDescent="0.25">
      <c r="A426" t="s">
        <v>601</v>
      </c>
      <c r="B426" s="93" t="str">
        <f>Table2[[#This Row],[Country]]</f>
        <v>Nkasland Cronestan</v>
      </c>
      <c r="C426" s="73">
        <f>VLOOKUP(A426, Table1[], 6, FALSE)</f>
        <v>20720000</v>
      </c>
      <c r="D426">
        <f>Table2[[#This Row],[Annualized Salary]]</f>
        <v>22110000</v>
      </c>
      <c r="E426" s="73">
        <f t="shared" si="7"/>
        <v>1.067084942084942</v>
      </c>
    </row>
    <row r="427" spans="1:5" x14ac:dyDescent="0.25">
      <c r="A427" t="s">
        <v>602</v>
      </c>
      <c r="B427" s="93" t="str">
        <f>Table2[[#This Row],[Country]]</f>
        <v>South Sati Fatina</v>
      </c>
      <c r="C427" s="73">
        <f>VLOOKUP(A427, Table1[], 6, FALSE)</f>
        <v>12390000</v>
      </c>
      <c r="D427">
        <f>Table2[[#This Row],[Annualized Salary]]</f>
        <v>13170000</v>
      </c>
      <c r="E427" s="73">
        <f t="shared" si="7"/>
        <v>1.062953995157385</v>
      </c>
    </row>
    <row r="428" spans="1:5" x14ac:dyDescent="0.25">
      <c r="A428" t="s">
        <v>2979</v>
      </c>
      <c r="B428" s="93" t="str">
        <f>Table2[[#This Row],[Country]]</f>
        <v>Byasier Pujan</v>
      </c>
      <c r="C428" s="73" t="e">
        <f>VLOOKUP(A428, Table1[], 6, FALSE)</f>
        <v>#N/A</v>
      </c>
      <c r="D428">
        <f>Table2[[#This Row],[Annualized Salary]]</f>
        <v>7380000</v>
      </c>
      <c r="E428" s="73" t="e">
        <f t="shared" si="7"/>
        <v>#N/A</v>
      </c>
    </row>
    <row r="429" spans="1:5" x14ac:dyDescent="0.25">
      <c r="A429" t="s">
        <v>604</v>
      </c>
      <c r="B429" s="93" t="str">
        <f>Table2[[#This Row],[Country]]</f>
        <v>Coastpa Barleslands</v>
      </c>
      <c r="C429" s="73">
        <f>VLOOKUP(A429, Table1[], 6, FALSE)</f>
        <v>33430000</v>
      </c>
      <c r="D429">
        <f>Table2[[#This Row],[Annualized Salary]]</f>
        <v>34050000</v>
      </c>
      <c r="E429" s="73">
        <f t="shared" si="7"/>
        <v>1.0185462159736762</v>
      </c>
    </row>
    <row r="430" spans="1:5" x14ac:dyDescent="0.25">
      <c r="A430" t="s">
        <v>2980</v>
      </c>
      <c r="B430" s="93" t="str">
        <f>Table2[[#This Row],[Country]]</f>
        <v>Dosqaly</v>
      </c>
      <c r="C430" s="73" t="e">
        <f>VLOOKUP(A430, Table1[], 6, FALSE)</f>
        <v>#N/A</v>
      </c>
      <c r="D430">
        <f>Table2[[#This Row],[Annualized Salary]]</f>
        <v>5700000</v>
      </c>
      <c r="E430" s="73" t="e">
        <f t="shared" si="7"/>
        <v>#N/A</v>
      </c>
    </row>
    <row r="431" spans="1:5" x14ac:dyDescent="0.25">
      <c r="A431" t="s">
        <v>608</v>
      </c>
      <c r="B431" s="93" t="str">
        <f>Table2[[#This Row],[Country]]</f>
        <v>Imaar Vircoand</v>
      </c>
      <c r="C431" s="73">
        <f>VLOOKUP(A431, Table1[], 6, FALSE)</f>
        <v>15690000</v>
      </c>
      <c r="D431">
        <f>Table2[[#This Row],[Annualized Salary]]</f>
        <v>15780000</v>
      </c>
      <c r="E431" s="73">
        <f t="shared" si="7"/>
        <v>1.005736137667304</v>
      </c>
    </row>
    <row r="432" spans="1:5" x14ac:dyDescent="0.25">
      <c r="A432" t="s">
        <v>2238</v>
      </c>
      <c r="B432" s="93" t="str">
        <f>Table2[[#This Row],[Country]]</f>
        <v>Lefghau</v>
      </c>
      <c r="C432" s="73">
        <f>VLOOKUP(A432, Table1[], 6, FALSE)</f>
        <v>27650000</v>
      </c>
      <c r="D432">
        <f>Table2[[#This Row],[Annualized Salary]]</f>
        <v>23300000</v>
      </c>
      <c r="E432" s="73">
        <f t="shared" si="7"/>
        <v>0.84267631103074137</v>
      </c>
    </row>
    <row r="433" spans="1:5" x14ac:dyDescent="0.25">
      <c r="A433" t="s">
        <v>610</v>
      </c>
      <c r="B433" s="93" t="str">
        <f>Table2[[#This Row],[Country]]</f>
        <v>Nganion</v>
      </c>
      <c r="C433" s="73">
        <f>VLOOKUP(A433, Table1[], 6, FALSE)</f>
        <v>12470000</v>
      </c>
      <c r="D433">
        <f>Table2[[#This Row],[Annualized Salary]]</f>
        <v>13270000</v>
      </c>
      <c r="E433" s="73">
        <f t="shared" si="7"/>
        <v>1.0641539695268645</v>
      </c>
    </row>
    <row r="434" spans="1:5" x14ac:dyDescent="0.25">
      <c r="A434" t="s">
        <v>609</v>
      </c>
      <c r="B434" s="93" t="str">
        <f>Table2[[#This Row],[Country]]</f>
        <v>Sobianitedrucy</v>
      </c>
      <c r="C434" s="73">
        <f>VLOOKUP(A434, Table1[], 6, FALSE)</f>
        <v>22750000</v>
      </c>
      <c r="D434">
        <f>Table2[[#This Row],[Annualized Salary]]</f>
        <v>24550000</v>
      </c>
      <c r="E434" s="73">
        <f t="shared" si="7"/>
        <v>1.0791208791208791</v>
      </c>
    </row>
    <row r="435" spans="1:5" x14ac:dyDescent="0.25">
      <c r="A435" t="s">
        <v>2981</v>
      </c>
      <c r="B435" s="93" t="str">
        <f>Table2[[#This Row],[Country]]</f>
        <v>Greri Landmoslands</v>
      </c>
      <c r="C435" s="73" t="e">
        <f>VLOOKUP(A435, Table1[], 6, FALSE)</f>
        <v>#N/A</v>
      </c>
      <c r="D435">
        <f>Table2[[#This Row],[Annualized Salary]]</f>
        <v>20000000</v>
      </c>
      <c r="E435" s="73" t="e">
        <f t="shared" si="7"/>
        <v>#N/A</v>
      </c>
    </row>
    <row r="436" spans="1:5" x14ac:dyDescent="0.25">
      <c r="A436" t="s">
        <v>607</v>
      </c>
      <c r="B436" s="93" t="str">
        <f>Table2[[#This Row],[Country]]</f>
        <v>Esia</v>
      </c>
      <c r="C436" s="73">
        <f>VLOOKUP(A436, Table1[], 6, FALSE)</f>
        <v>28520000</v>
      </c>
      <c r="D436">
        <f>Table2[[#This Row],[Annualized Salary]]</f>
        <v>30710000</v>
      </c>
      <c r="E436" s="73">
        <f t="shared" si="7"/>
        <v>1.0767882187938289</v>
      </c>
    </row>
    <row r="437" spans="1:5" x14ac:dyDescent="0.25">
      <c r="A437" t="s">
        <v>612</v>
      </c>
      <c r="B437" s="93" t="str">
        <f>Table2[[#This Row],[Country]]</f>
        <v>Lefghau</v>
      </c>
      <c r="C437" s="73">
        <f>VLOOKUP(A437, Table1[], 6, FALSE)</f>
        <v>30980000</v>
      </c>
      <c r="D437">
        <f>Table2[[#This Row],[Annualized Salary]]</f>
        <v>31600000</v>
      </c>
      <c r="E437" s="73">
        <f t="shared" si="7"/>
        <v>1.0200129115558425</v>
      </c>
    </row>
    <row r="438" spans="1:5" x14ac:dyDescent="0.25">
      <c r="A438" t="s">
        <v>1097</v>
      </c>
      <c r="B438" s="93" t="str">
        <f>Table2[[#This Row],[Country]]</f>
        <v>Badad</v>
      </c>
      <c r="C438" s="73">
        <f>VLOOKUP(A438, Table1[], 6, FALSE)</f>
        <v>12220000</v>
      </c>
      <c r="D438">
        <f>Table2[[#This Row],[Annualized Salary]]</f>
        <v>11950000</v>
      </c>
      <c r="E438" s="73">
        <f t="shared" si="7"/>
        <v>0.97790507364975454</v>
      </c>
    </row>
    <row r="439" spans="1:5" x14ac:dyDescent="0.25">
      <c r="A439" t="s">
        <v>615</v>
      </c>
      <c r="B439" s="93" t="str">
        <f>Table2[[#This Row],[Country]]</f>
        <v>Dosqaly</v>
      </c>
      <c r="C439" s="73">
        <f>VLOOKUP(A439, Table1[], 6, FALSE)</f>
        <v>23240000</v>
      </c>
      <c r="D439">
        <f>Table2[[#This Row],[Annualized Salary]]</f>
        <v>25080000</v>
      </c>
      <c r="E439" s="73">
        <f t="shared" si="7"/>
        <v>1.0791738382099827</v>
      </c>
    </row>
    <row r="440" spans="1:5" x14ac:dyDescent="0.25">
      <c r="A440" t="s">
        <v>2982</v>
      </c>
      <c r="B440" s="93" t="str">
        <f>Table2[[#This Row],[Country]]</f>
        <v>Dosqaly</v>
      </c>
      <c r="C440" s="73" t="e">
        <f>VLOOKUP(A440, Table1[], 6, FALSE)</f>
        <v>#N/A</v>
      </c>
      <c r="D440">
        <f>Table2[[#This Row],[Annualized Salary]]</f>
        <v>12180000</v>
      </c>
      <c r="E440" s="73" t="e">
        <f t="shared" si="7"/>
        <v>#N/A</v>
      </c>
    </row>
    <row r="441" spans="1:5" x14ac:dyDescent="0.25">
      <c r="A441" t="s">
        <v>1218</v>
      </c>
      <c r="B441" s="93" t="str">
        <f>Table2[[#This Row],[Country]]</f>
        <v>Dosqaly</v>
      </c>
      <c r="C441" s="73">
        <f>VLOOKUP(A441, Table1[], 6, FALSE)</f>
        <v>20870000</v>
      </c>
      <c r="D441">
        <f>Table2[[#This Row],[Annualized Salary]]</f>
        <v>17970000</v>
      </c>
      <c r="E441" s="73">
        <f t="shared" si="7"/>
        <v>0.86104456157163389</v>
      </c>
    </row>
    <row r="442" spans="1:5" x14ac:dyDescent="0.25">
      <c r="A442" t="s">
        <v>616</v>
      </c>
      <c r="B442" s="93" t="str">
        <f>Table2[[#This Row],[Country]]</f>
        <v>Dosqaly</v>
      </c>
      <c r="C442" s="73">
        <f>VLOOKUP(A442, Table1[], 6, FALSE)</f>
        <v>15960000</v>
      </c>
      <c r="D442">
        <f>Table2[[#This Row],[Annualized Salary]]</f>
        <v>17410000</v>
      </c>
      <c r="E442" s="73">
        <f t="shared" si="7"/>
        <v>1.0908521303258145</v>
      </c>
    </row>
    <row r="443" spans="1:5" x14ac:dyDescent="0.25">
      <c r="A443" t="s">
        <v>617</v>
      </c>
      <c r="B443" s="93" t="str">
        <f>Table2[[#This Row],[Country]]</f>
        <v>Dosqaly</v>
      </c>
      <c r="C443" s="73">
        <f>VLOOKUP(A443, Table1[], 6, FALSE)</f>
        <v>7190000</v>
      </c>
      <c r="D443">
        <f>Table2[[#This Row],[Annualized Salary]]</f>
        <v>7730000</v>
      </c>
      <c r="E443" s="73">
        <f t="shared" si="7"/>
        <v>1.0751043115438108</v>
      </c>
    </row>
    <row r="444" spans="1:5" x14ac:dyDescent="0.25">
      <c r="A444" t="s">
        <v>620</v>
      </c>
      <c r="B444" s="93" t="str">
        <f>Table2[[#This Row],[Country]]</f>
        <v>Dosqaly</v>
      </c>
      <c r="C444" s="73">
        <f>VLOOKUP(A444, Table1[], 6, FALSE)</f>
        <v>15750000</v>
      </c>
      <c r="D444">
        <f>Table2[[#This Row],[Annualized Salary]]</f>
        <v>17140000</v>
      </c>
      <c r="E444" s="73">
        <f t="shared" si="7"/>
        <v>1.0882539682539683</v>
      </c>
    </row>
    <row r="445" spans="1:5" x14ac:dyDescent="0.25">
      <c r="A445" t="s">
        <v>621</v>
      </c>
      <c r="B445" s="93" t="str">
        <f>Table2[[#This Row],[Country]]</f>
        <v>Landsfupua</v>
      </c>
      <c r="C445" s="73">
        <f>VLOOKUP(A445, Table1[], 6, FALSE)</f>
        <v>31140000</v>
      </c>
      <c r="D445">
        <f>Table2[[#This Row],[Annualized Salary]]</f>
        <v>34010000</v>
      </c>
      <c r="E445" s="73">
        <f t="shared" si="7"/>
        <v>1.092164418754014</v>
      </c>
    </row>
    <row r="446" spans="1:5" x14ac:dyDescent="0.25">
      <c r="A446" t="s">
        <v>2983</v>
      </c>
      <c r="B446" s="93" t="str">
        <f>Table2[[#This Row],[Country]]</f>
        <v>Tito Mia</v>
      </c>
      <c r="C446" s="73" t="e">
        <f>VLOOKUP(A446, Table1[], 6, FALSE)</f>
        <v>#N/A</v>
      </c>
      <c r="D446">
        <f>Table2[[#This Row],[Annualized Salary]]</f>
        <v>33740000</v>
      </c>
      <c r="E446" s="73" t="e">
        <f t="shared" si="7"/>
        <v>#N/A</v>
      </c>
    </row>
    <row r="447" spans="1:5" x14ac:dyDescent="0.25">
      <c r="A447" t="s">
        <v>625</v>
      </c>
      <c r="B447" s="93" t="str">
        <f>Table2[[#This Row],[Country]]</f>
        <v>Dosqaly</v>
      </c>
      <c r="C447" s="73">
        <f>VLOOKUP(A447, Table1[], 6, FALSE)</f>
        <v>28610000</v>
      </c>
      <c r="D447">
        <f>Table2[[#This Row],[Annualized Salary]]</f>
        <v>29200000</v>
      </c>
      <c r="E447" s="73">
        <f t="shared" si="7"/>
        <v>1.0206221600838867</v>
      </c>
    </row>
    <row r="448" spans="1:5" x14ac:dyDescent="0.25">
      <c r="A448" t="s">
        <v>2985</v>
      </c>
      <c r="B448" s="93" t="str">
        <f>Table2[[#This Row],[Country]]</f>
        <v>Dosqaly</v>
      </c>
      <c r="C448" s="73" t="e">
        <f>VLOOKUP(A448, Table1[], 6, FALSE)</f>
        <v>#N/A</v>
      </c>
      <c r="D448">
        <f>Table2[[#This Row],[Annualized Salary]]</f>
        <v>25230000</v>
      </c>
      <c r="E448" s="73" t="e">
        <f t="shared" si="7"/>
        <v>#N/A</v>
      </c>
    </row>
    <row r="449" spans="1:5" x14ac:dyDescent="0.25">
      <c r="A449" t="s">
        <v>631</v>
      </c>
      <c r="B449" s="93" t="str">
        <f>Table2[[#This Row],[Country]]</f>
        <v>Dosqaly</v>
      </c>
      <c r="C449" s="73">
        <f>VLOOKUP(A449, Table1[], 6, FALSE)</f>
        <v>19470000</v>
      </c>
      <c r="D449">
        <f>Table2[[#This Row],[Annualized Salary]]</f>
        <v>20670000</v>
      </c>
      <c r="E449" s="73">
        <f t="shared" si="7"/>
        <v>1.0616332819722649</v>
      </c>
    </row>
    <row r="450" spans="1:5" x14ac:dyDescent="0.25">
      <c r="A450" t="s">
        <v>2986</v>
      </c>
      <c r="B450" s="93" t="str">
        <f>Table2[[#This Row],[Country]]</f>
        <v>Dosqaly</v>
      </c>
      <c r="C450" s="73" t="e">
        <f>VLOOKUP(A450, Table1[], 6, FALSE)</f>
        <v>#N/A</v>
      </c>
      <c r="D450">
        <f>Table2[[#This Row],[Annualized Salary]]</f>
        <v>22390000</v>
      </c>
      <c r="E450" s="73" t="e">
        <f t="shared" si="7"/>
        <v>#N/A</v>
      </c>
    </row>
    <row r="451" spans="1:5" x14ac:dyDescent="0.25">
      <c r="A451" t="s">
        <v>2978</v>
      </c>
      <c r="B451" s="93" t="str">
        <f>Table2[[#This Row],[Country]]</f>
        <v>Dosqaly</v>
      </c>
      <c r="C451" s="73" t="e">
        <f>VLOOKUP(A451, Table1[], 6, FALSE)</f>
        <v>#N/A</v>
      </c>
      <c r="D451">
        <f>Table2[[#This Row],[Annualized Salary]]</f>
        <v>5990000</v>
      </c>
      <c r="E451" s="73" t="e">
        <f t="shared" si="7"/>
        <v>#N/A</v>
      </c>
    </row>
    <row r="452" spans="1:5" x14ac:dyDescent="0.25">
      <c r="A452" t="s">
        <v>633</v>
      </c>
      <c r="B452" s="93" t="str">
        <f>Table2[[#This Row],[Country]]</f>
        <v>Dosqaly</v>
      </c>
      <c r="C452" s="73">
        <f>VLOOKUP(A452, Table1[], 6, FALSE)</f>
        <v>18290000</v>
      </c>
      <c r="D452">
        <f>Table2[[#This Row],[Annualized Salary]]</f>
        <v>19870000</v>
      </c>
      <c r="E452" s="73">
        <f t="shared" si="7"/>
        <v>1.0863860032804811</v>
      </c>
    </row>
    <row r="453" spans="1:5" x14ac:dyDescent="0.25">
      <c r="A453" t="s">
        <v>634</v>
      </c>
      <c r="B453" s="93" t="str">
        <f>Table2[[#This Row],[Country]]</f>
        <v>Dosqaly</v>
      </c>
      <c r="C453" s="73">
        <f>VLOOKUP(A453, Table1[], 6, FALSE)</f>
        <v>14050000</v>
      </c>
      <c r="D453">
        <f>Table2[[#This Row],[Annualized Salary]]</f>
        <v>15270000</v>
      </c>
      <c r="E453" s="73">
        <f t="shared" si="7"/>
        <v>1.0868327402135232</v>
      </c>
    </row>
    <row r="454" spans="1:5" x14ac:dyDescent="0.25">
      <c r="A454" t="s">
        <v>635</v>
      </c>
      <c r="B454" s="93" t="str">
        <f>Table2[[#This Row],[Country]]</f>
        <v>Dosqaly</v>
      </c>
      <c r="C454" s="73">
        <f>VLOOKUP(A454, Table1[], 6, FALSE)</f>
        <v>34800000</v>
      </c>
      <c r="D454">
        <f>Table2[[#This Row],[Annualized Salary]]</f>
        <v>37380000</v>
      </c>
      <c r="E454" s="73">
        <f t="shared" si="7"/>
        <v>1.0741379310344827</v>
      </c>
    </row>
    <row r="455" spans="1:5" x14ac:dyDescent="0.25">
      <c r="A455" t="s">
        <v>639</v>
      </c>
      <c r="B455" s="93" t="str">
        <f>Table2[[#This Row],[Country]]</f>
        <v>Dosqaly</v>
      </c>
      <c r="C455" s="73">
        <f>VLOOKUP(A455, Table1[], 6, FALSE)</f>
        <v>21650000</v>
      </c>
      <c r="D455">
        <f>Table2[[#This Row],[Annualized Salary]]</f>
        <v>23300000</v>
      </c>
      <c r="E455" s="73">
        <f t="shared" si="7"/>
        <v>1.0762124711316396</v>
      </c>
    </row>
    <row r="456" spans="1:5" x14ac:dyDescent="0.25">
      <c r="A456" t="s">
        <v>1036</v>
      </c>
      <c r="B456" s="93" t="str">
        <f>Table2[[#This Row],[Country]]</f>
        <v>Lefghau</v>
      </c>
      <c r="C456" s="73">
        <f>VLOOKUP(A456, Table1[], 6, FALSE)</f>
        <v>33420000</v>
      </c>
      <c r="D456">
        <f>Table2[[#This Row],[Annualized Salary]]</f>
        <v>23390000</v>
      </c>
      <c r="E456" s="73">
        <f t="shared" si="7"/>
        <v>0.69988031119090366</v>
      </c>
    </row>
    <row r="457" spans="1:5" x14ac:dyDescent="0.25">
      <c r="A457" t="s">
        <v>636</v>
      </c>
      <c r="B457" s="93" t="str">
        <f>Table2[[#This Row],[Country]]</f>
        <v>Pierrema</v>
      </c>
      <c r="C457" s="73">
        <f>VLOOKUP(A457, Table1[], 6, FALSE)</f>
        <v>23010000</v>
      </c>
      <c r="D457">
        <f>Table2[[#This Row],[Annualized Salary]]</f>
        <v>24530000</v>
      </c>
      <c r="E457" s="73">
        <f t="shared" si="7"/>
        <v>1.066058235549761</v>
      </c>
    </row>
    <row r="458" spans="1:5" x14ac:dyDescent="0.25">
      <c r="A458" t="s">
        <v>626</v>
      </c>
      <c r="B458" s="93" t="str">
        <f>Table2[[#This Row],[Country]]</f>
        <v>Dosqaly</v>
      </c>
      <c r="C458" s="73">
        <f>VLOOKUP(A458, Table1[], 6, FALSE)</f>
        <v>35010000</v>
      </c>
      <c r="D458">
        <f>Table2[[#This Row],[Annualized Salary]]</f>
        <v>37880000</v>
      </c>
      <c r="E458" s="73">
        <f t="shared" si="7"/>
        <v>1.081976578120537</v>
      </c>
    </row>
    <row r="459" spans="1:5" x14ac:dyDescent="0.25">
      <c r="A459" t="s">
        <v>1141</v>
      </c>
      <c r="B459" s="93" t="str">
        <f>Table2[[#This Row],[Country]]</f>
        <v>Dosqaly</v>
      </c>
      <c r="C459" s="73">
        <f>VLOOKUP(A459, Table1[], 6, FALSE)</f>
        <v>25660000</v>
      </c>
      <c r="D459">
        <f>Table2[[#This Row],[Annualized Salary]]</f>
        <v>20980000</v>
      </c>
      <c r="E459" s="73">
        <f t="shared" si="7"/>
        <v>0.81761496492595476</v>
      </c>
    </row>
    <row r="460" spans="1:5" x14ac:dyDescent="0.25">
      <c r="A460" t="s">
        <v>828</v>
      </c>
      <c r="B460" s="93" t="str">
        <f>Table2[[#This Row],[Country]]</f>
        <v>Dosqaly</v>
      </c>
      <c r="C460" s="73">
        <f>VLOOKUP(A460, Table1[], 6, FALSE)</f>
        <v>20240000</v>
      </c>
      <c r="D460">
        <f>Table2[[#This Row],[Annualized Salary]]</f>
        <v>31000000</v>
      </c>
      <c r="E460" s="73">
        <f t="shared" si="7"/>
        <v>1.5316205533596838</v>
      </c>
    </row>
    <row r="461" spans="1:5" x14ac:dyDescent="0.25">
      <c r="A461" t="s">
        <v>2987</v>
      </c>
      <c r="B461" s="93" t="str">
        <f>Table2[[#This Row],[Country]]</f>
        <v>Dosqaly</v>
      </c>
      <c r="C461" s="73" t="e">
        <f>VLOOKUP(A461, Table1[], 6, FALSE)</f>
        <v>#N/A</v>
      </c>
      <c r="D461">
        <f>Table2[[#This Row],[Annualized Salary]]</f>
        <v>30150000</v>
      </c>
      <c r="E461" s="73" t="e">
        <f t="shared" si="7"/>
        <v>#N/A</v>
      </c>
    </row>
    <row r="462" spans="1:5" x14ac:dyDescent="0.25">
      <c r="A462" t="s">
        <v>2988</v>
      </c>
      <c r="B462" s="93" t="str">
        <f>Table2[[#This Row],[Country]]</f>
        <v>Greri Landmoslands</v>
      </c>
      <c r="C462" s="73" t="e">
        <f>VLOOKUP(A462, Table1[], 6, FALSE)</f>
        <v>#N/A</v>
      </c>
      <c r="D462">
        <f>Table2[[#This Row],[Annualized Salary]]</f>
        <v>29980000</v>
      </c>
      <c r="E462" s="73" t="e">
        <f t="shared" si="7"/>
        <v>#N/A</v>
      </c>
    </row>
    <row r="463" spans="1:5" x14ac:dyDescent="0.25">
      <c r="A463" t="s">
        <v>637</v>
      </c>
      <c r="B463" s="93" t="str">
        <f>Table2[[#This Row],[Country]]</f>
        <v>Sobianitedrucy</v>
      </c>
      <c r="C463" s="73">
        <f>VLOOKUP(A463, Table1[], 6, FALSE)</f>
        <v>31420000</v>
      </c>
      <c r="D463">
        <f>Table2[[#This Row],[Annualized Salary]]</f>
        <v>32520000</v>
      </c>
      <c r="E463" s="73">
        <f t="shared" si="7"/>
        <v>1.0350095480585615</v>
      </c>
    </row>
    <row r="464" spans="1:5" x14ac:dyDescent="0.25">
      <c r="A464" t="s">
        <v>640</v>
      </c>
      <c r="B464" s="93" t="str">
        <f>Table2[[#This Row],[Country]]</f>
        <v>Coastpa Barleslands</v>
      </c>
      <c r="C464" s="73">
        <f>VLOOKUP(A464, Table1[], 6, FALSE)</f>
        <v>12200000</v>
      </c>
      <c r="D464">
        <f>Table2[[#This Row],[Annualized Salary]]</f>
        <v>13020000</v>
      </c>
      <c r="E464" s="73">
        <f t="shared" si="7"/>
        <v>1.0672131147540984</v>
      </c>
    </row>
    <row r="465" spans="1:5" x14ac:dyDescent="0.25">
      <c r="A465" t="s">
        <v>642</v>
      </c>
      <c r="B465" s="93" t="str">
        <f>Table2[[#This Row],[Country]]</f>
        <v>Dosqaly</v>
      </c>
      <c r="C465" s="73">
        <f>VLOOKUP(A465, Table1[], 6, FALSE)</f>
        <v>10680000</v>
      </c>
      <c r="D465">
        <f>Table2[[#This Row],[Annualized Salary]]</f>
        <v>10890000</v>
      </c>
      <c r="E465" s="73">
        <f t="shared" si="7"/>
        <v>1.0196629213483146</v>
      </c>
    </row>
    <row r="466" spans="1:5" x14ac:dyDescent="0.25">
      <c r="A466" t="s">
        <v>643</v>
      </c>
      <c r="B466" s="93" t="str">
        <f>Table2[[#This Row],[Country]]</f>
        <v>Dosqaly</v>
      </c>
      <c r="C466" s="73">
        <f>VLOOKUP(A466, Table1[], 6, FALSE)</f>
        <v>15020000</v>
      </c>
      <c r="D466">
        <f>Table2[[#This Row],[Annualized Salary]]</f>
        <v>16390000</v>
      </c>
      <c r="E466" s="73">
        <f t="shared" si="7"/>
        <v>1.0912117177097205</v>
      </c>
    </row>
    <row r="467" spans="1:5" x14ac:dyDescent="0.25">
      <c r="A467" t="s">
        <v>644</v>
      </c>
      <c r="B467" s="93" t="str">
        <f>Table2[[#This Row],[Country]]</f>
        <v>Dosqaly</v>
      </c>
      <c r="C467" s="73">
        <f>VLOOKUP(A467, Table1[], 6, FALSE)</f>
        <v>17600000</v>
      </c>
      <c r="D467">
        <f>Table2[[#This Row],[Annualized Salary]]</f>
        <v>18860000</v>
      </c>
      <c r="E467" s="73">
        <f t="shared" si="7"/>
        <v>1.071590909090909</v>
      </c>
    </row>
    <row r="468" spans="1:5" x14ac:dyDescent="0.25">
      <c r="A468" t="s">
        <v>2989</v>
      </c>
      <c r="B468" s="93" t="str">
        <f>Table2[[#This Row],[Country]]</f>
        <v>Dosqaly</v>
      </c>
      <c r="C468" s="73" t="e">
        <f>VLOOKUP(A468, Table1[], 6, FALSE)</f>
        <v>#N/A</v>
      </c>
      <c r="D468">
        <f>Table2[[#This Row],[Annualized Salary]]</f>
        <v>7180000</v>
      </c>
      <c r="E468" s="73" t="e">
        <f t="shared" si="7"/>
        <v>#N/A</v>
      </c>
    </row>
    <row r="469" spans="1:5" x14ac:dyDescent="0.25">
      <c r="A469" t="s">
        <v>645</v>
      </c>
      <c r="B469" s="93" t="str">
        <f>Table2[[#This Row],[Country]]</f>
        <v>Lefghau</v>
      </c>
      <c r="C469" s="73">
        <f>VLOOKUP(A469, Table1[], 6, FALSE)</f>
        <v>18240000</v>
      </c>
      <c r="D469">
        <f>Table2[[#This Row],[Annualized Salary]]</f>
        <v>18610000</v>
      </c>
      <c r="E469" s="73">
        <f t="shared" si="7"/>
        <v>1.0202850877192982</v>
      </c>
    </row>
    <row r="470" spans="1:5" x14ac:dyDescent="0.25">
      <c r="A470" t="s">
        <v>647</v>
      </c>
      <c r="B470" s="93" t="str">
        <f>Table2[[#This Row],[Country]]</f>
        <v>Quewenia</v>
      </c>
      <c r="C470" s="73">
        <f>VLOOKUP(A470, Table1[], 6, FALSE)</f>
        <v>27650000</v>
      </c>
      <c r="D470">
        <f>Table2[[#This Row],[Annualized Salary]]</f>
        <v>27880000</v>
      </c>
      <c r="E470" s="73">
        <f t="shared" si="7"/>
        <v>1.0083182640144666</v>
      </c>
    </row>
    <row r="471" spans="1:5" x14ac:dyDescent="0.25">
      <c r="A471" t="s">
        <v>1650</v>
      </c>
      <c r="B471" s="93" t="str">
        <f>Table2[[#This Row],[Country]]</f>
        <v>Rarita</v>
      </c>
      <c r="C471" s="73">
        <f>VLOOKUP(A471, Table1[], 6, FALSE)</f>
        <v>25810000</v>
      </c>
      <c r="D471">
        <f>Table2[[#This Row],[Annualized Salary]]</f>
        <v>15490000</v>
      </c>
      <c r="E471" s="73">
        <f t="shared" si="7"/>
        <v>0.60015497869043011</v>
      </c>
    </row>
    <row r="472" spans="1:5" x14ac:dyDescent="0.25">
      <c r="A472" t="s">
        <v>2990</v>
      </c>
      <c r="B472" s="93" t="str">
        <f>Table2[[#This Row],[Country]]</f>
        <v>Southern Viout Aman</v>
      </c>
      <c r="C472" s="73" t="e">
        <f>VLOOKUP(A472, Table1[], 6, FALSE)</f>
        <v>#N/A</v>
      </c>
      <c r="D472">
        <f>Table2[[#This Row],[Annualized Salary]]</f>
        <v>12860000</v>
      </c>
      <c r="E472" s="73" t="e">
        <f t="shared" si="7"/>
        <v>#N/A</v>
      </c>
    </row>
    <row r="473" spans="1:5" x14ac:dyDescent="0.25">
      <c r="A473" t="s">
        <v>652</v>
      </c>
      <c r="B473" s="93" t="str">
        <f>Table2[[#This Row],[Country]]</f>
        <v>Dosqaly</v>
      </c>
      <c r="C473" s="73">
        <f>VLOOKUP(A473, Table1[], 6, FALSE)</f>
        <v>27460000</v>
      </c>
      <c r="D473">
        <f>Table2[[#This Row],[Annualized Salary]]</f>
        <v>28950000</v>
      </c>
      <c r="E473" s="73">
        <f t="shared" ref="E473:E536" si="8">D473/C473</f>
        <v>1.0542607428987618</v>
      </c>
    </row>
    <row r="474" spans="1:5" x14ac:dyDescent="0.25">
      <c r="A474" t="s">
        <v>2991</v>
      </c>
      <c r="B474" s="93" t="str">
        <f>Table2[[#This Row],[Country]]</f>
        <v>Dosqaly</v>
      </c>
      <c r="C474" s="73" t="e">
        <f>VLOOKUP(A474, Table1[], 6, FALSE)</f>
        <v>#N/A</v>
      </c>
      <c r="D474">
        <f>Table2[[#This Row],[Annualized Salary]]</f>
        <v>26770000</v>
      </c>
      <c r="E474" s="73" t="e">
        <f t="shared" si="8"/>
        <v>#N/A</v>
      </c>
    </row>
    <row r="475" spans="1:5" x14ac:dyDescent="0.25">
      <c r="A475" t="s">
        <v>654</v>
      </c>
      <c r="B475" s="93" t="str">
        <f>Table2[[#This Row],[Country]]</f>
        <v>Republic of Denand Landsa</v>
      </c>
      <c r="C475" s="73">
        <f>VLOOKUP(A475, Table1[], 6, FALSE)</f>
        <v>30760000</v>
      </c>
      <c r="D475">
        <f>Table2[[#This Row],[Annualized Salary]]</f>
        <v>33660000</v>
      </c>
      <c r="E475" s="73">
        <f t="shared" si="8"/>
        <v>1.0942782834850455</v>
      </c>
    </row>
    <row r="476" spans="1:5" x14ac:dyDescent="0.25">
      <c r="A476" t="s">
        <v>653</v>
      </c>
      <c r="B476" s="93" t="str">
        <f>Table2[[#This Row],[Country]]</f>
        <v>Dosqaly</v>
      </c>
      <c r="C476" s="73">
        <f>VLOOKUP(A476, Table1[], 6, FALSE)</f>
        <v>29680000</v>
      </c>
      <c r="D476">
        <f>Table2[[#This Row],[Annualized Salary]]</f>
        <v>30830000</v>
      </c>
      <c r="E476" s="73">
        <f t="shared" si="8"/>
        <v>1.0387466307277629</v>
      </c>
    </row>
    <row r="477" spans="1:5" x14ac:dyDescent="0.25">
      <c r="A477" t="s">
        <v>2992</v>
      </c>
      <c r="B477" s="93" t="str">
        <f>Table2[[#This Row],[Country]]</f>
        <v>Dosqaly</v>
      </c>
      <c r="C477" s="73" t="e">
        <f>VLOOKUP(A477, Table1[], 6, FALSE)</f>
        <v>#N/A</v>
      </c>
      <c r="D477">
        <f>Table2[[#This Row],[Annualized Salary]]</f>
        <v>29340000</v>
      </c>
      <c r="E477" s="73" t="e">
        <f t="shared" si="8"/>
        <v>#N/A</v>
      </c>
    </row>
    <row r="478" spans="1:5" x14ac:dyDescent="0.25">
      <c r="A478" t="s">
        <v>666</v>
      </c>
      <c r="B478" s="93" t="str">
        <f>Table2[[#This Row],[Country]]</f>
        <v>Dosqaly</v>
      </c>
      <c r="C478" s="73">
        <f>VLOOKUP(A478, Table1[], 6, FALSE)</f>
        <v>30590000</v>
      </c>
      <c r="D478">
        <f>Table2[[#This Row],[Annualized Salary]]</f>
        <v>32620000</v>
      </c>
      <c r="E478" s="73">
        <f t="shared" si="8"/>
        <v>1.0663615560640731</v>
      </c>
    </row>
    <row r="479" spans="1:5" x14ac:dyDescent="0.25">
      <c r="A479" t="s">
        <v>657</v>
      </c>
      <c r="B479" s="93" t="str">
        <f>Table2[[#This Row],[Country]]</f>
        <v>Landli Blicporlip</v>
      </c>
      <c r="C479" s="73">
        <f>VLOOKUP(A479, Table1[], 6, FALSE)</f>
        <v>21330000</v>
      </c>
      <c r="D479">
        <f>Table2[[#This Row],[Annualized Salary]]</f>
        <v>23410000</v>
      </c>
      <c r="E479" s="73">
        <f t="shared" si="8"/>
        <v>1.097515236755743</v>
      </c>
    </row>
    <row r="480" spans="1:5" x14ac:dyDescent="0.25">
      <c r="A480" t="s">
        <v>655</v>
      </c>
      <c r="B480" s="93" t="str">
        <f>Table2[[#This Row],[Country]]</f>
        <v>Republic of Denand Landsa</v>
      </c>
      <c r="C480" s="73">
        <f>VLOOKUP(A480, Table1[], 6, FALSE)</f>
        <v>33130000</v>
      </c>
      <c r="D480">
        <f>Table2[[#This Row],[Annualized Salary]]</f>
        <v>35680000</v>
      </c>
      <c r="E480" s="73">
        <f t="shared" si="8"/>
        <v>1.0769695140356172</v>
      </c>
    </row>
    <row r="481" spans="1:5" x14ac:dyDescent="0.25">
      <c r="A481" t="s">
        <v>658</v>
      </c>
      <c r="B481" s="93" t="str">
        <f>Table2[[#This Row],[Country]]</f>
        <v>Dosqaly</v>
      </c>
      <c r="C481" s="73">
        <f>VLOOKUP(A481, Table1[], 6, FALSE)</f>
        <v>17350000</v>
      </c>
      <c r="D481">
        <f>Table2[[#This Row],[Annualized Salary]]</f>
        <v>18830000</v>
      </c>
      <c r="E481" s="73">
        <f t="shared" si="8"/>
        <v>1.0853025936599423</v>
      </c>
    </row>
    <row r="482" spans="1:5" x14ac:dyDescent="0.25">
      <c r="A482" t="s">
        <v>2993</v>
      </c>
      <c r="B482" s="93" t="str">
        <f>Table2[[#This Row],[Country]]</f>
        <v>Central Diasongo</v>
      </c>
      <c r="C482" s="73" t="e">
        <f>VLOOKUP(A482, Table1[], 6, FALSE)</f>
        <v>#N/A</v>
      </c>
      <c r="D482">
        <f>Table2[[#This Row],[Annualized Salary]]</f>
        <v>18620000</v>
      </c>
      <c r="E482" s="73" t="e">
        <f t="shared" si="8"/>
        <v>#N/A</v>
      </c>
    </row>
    <row r="483" spans="1:5" x14ac:dyDescent="0.25">
      <c r="A483" t="s">
        <v>665</v>
      </c>
      <c r="B483" s="93" t="str">
        <f>Table2[[#This Row],[Country]]</f>
        <v>Dosqaly</v>
      </c>
      <c r="C483" s="73">
        <f>VLOOKUP(A483, Table1[], 6, FALSE)</f>
        <v>27490000</v>
      </c>
      <c r="D483">
        <f>Table2[[#This Row],[Annualized Salary]]</f>
        <v>29480000</v>
      </c>
      <c r="E483" s="73">
        <f t="shared" si="8"/>
        <v>1.0723899599854492</v>
      </c>
    </row>
    <row r="484" spans="1:5" x14ac:dyDescent="0.25">
      <c r="A484" t="s">
        <v>2994</v>
      </c>
      <c r="B484" s="93" t="str">
        <f>Table2[[#This Row],[Country]]</f>
        <v>Dosqaly</v>
      </c>
      <c r="C484" s="73" t="e">
        <f>VLOOKUP(A484, Table1[], 6, FALSE)</f>
        <v>#N/A</v>
      </c>
      <c r="D484">
        <f>Table2[[#This Row],[Annualized Salary]]</f>
        <v>21300000</v>
      </c>
      <c r="E484" s="73" t="e">
        <f t="shared" si="8"/>
        <v>#N/A</v>
      </c>
    </row>
    <row r="485" spans="1:5" x14ac:dyDescent="0.25">
      <c r="A485" t="s">
        <v>662</v>
      </c>
      <c r="B485" s="93" t="str">
        <f>Table2[[#This Row],[Country]]</f>
        <v>Lefghau</v>
      </c>
      <c r="C485" s="73">
        <f>VLOOKUP(A485, Table1[], 6, FALSE)</f>
        <v>25300000</v>
      </c>
      <c r="D485">
        <f>Table2[[#This Row],[Annualized Salary]]</f>
        <v>27110000</v>
      </c>
      <c r="E485" s="73">
        <f t="shared" si="8"/>
        <v>1.0715415019762846</v>
      </c>
    </row>
    <row r="486" spans="1:5" x14ac:dyDescent="0.25">
      <c r="A486" t="s">
        <v>663</v>
      </c>
      <c r="B486" s="93" t="str">
        <f>Table2[[#This Row],[Country]]</f>
        <v>Manlisgamncent</v>
      </c>
      <c r="C486" s="73">
        <f>VLOOKUP(A486, Table1[], 6, FALSE)</f>
        <v>35020000</v>
      </c>
      <c r="D486">
        <f>Table2[[#This Row],[Annualized Salary]]</f>
        <v>36170000</v>
      </c>
      <c r="E486" s="73">
        <f t="shared" si="8"/>
        <v>1.0328383780696744</v>
      </c>
    </row>
    <row r="487" spans="1:5" x14ac:dyDescent="0.25">
      <c r="A487" t="s">
        <v>2995</v>
      </c>
      <c r="B487" s="93" t="str">
        <f>Table2[[#This Row],[Country]]</f>
        <v>Reugha</v>
      </c>
      <c r="C487" s="73" t="e">
        <f>VLOOKUP(A487, Table1[], 6, FALSE)</f>
        <v>#N/A</v>
      </c>
      <c r="D487">
        <f>Table2[[#This Row],[Annualized Salary]]</f>
        <v>21170000</v>
      </c>
      <c r="E487" s="73" t="e">
        <f t="shared" si="8"/>
        <v>#N/A</v>
      </c>
    </row>
    <row r="488" spans="1:5" x14ac:dyDescent="0.25">
      <c r="A488" t="s">
        <v>2996</v>
      </c>
      <c r="B488" s="93" t="str">
        <f>Table2[[#This Row],[Country]]</f>
        <v>Dosqaly</v>
      </c>
      <c r="C488" s="73" t="e">
        <f>VLOOKUP(A488, Table1[], 6, FALSE)</f>
        <v>#N/A</v>
      </c>
      <c r="D488">
        <f>Table2[[#This Row],[Annualized Salary]]</f>
        <v>30240000</v>
      </c>
      <c r="E488" s="73" t="e">
        <f t="shared" si="8"/>
        <v>#N/A</v>
      </c>
    </row>
    <row r="489" spans="1:5" x14ac:dyDescent="0.25">
      <c r="A489" t="s">
        <v>2219</v>
      </c>
      <c r="B489" s="93" t="str">
        <f>Table2[[#This Row],[Country]]</f>
        <v>Dosqaly</v>
      </c>
      <c r="C489" s="73">
        <f>VLOOKUP(A489, Table1[], 6, FALSE)</f>
        <v>7640000</v>
      </c>
      <c r="D489">
        <f>Table2[[#This Row],[Annualized Salary]]</f>
        <v>27780000</v>
      </c>
      <c r="E489" s="73">
        <f t="shared" si="8"/>
        <v>3.6361256544502618</v>
      </c>
    </row>
    <row r="490" spans="1:5" x14ac:dyDescent="0.25">
      <c r="A490" t="s">
        <v>664</v>
      </c>
      <c r="B490" s="93" t="str">
        <f>Table2[[#This Row],[Country]]</f>
        <v>Nganion</v>
      </c>
      <c r="C490" s="73">
        <f>VLOOKUP(A490, Table1[], 6, FALSE)</f>
        <v>13270000</v>
      </c>
      <c r="D490">
        <f>Table2[[#This Row],[Annualized Salary]]</f>
        <v>13970000</v>
      </c>
      <c r="E490" s="73">
        <f t="shared" si="8"/>
        <v>1.052750565184627</v>
      </c>
    </row>
    <row r="491" spans="1:5" x14ac:dyDescent="0.25">
      <c r="A491" t="s">
        <v>2997</v>
      </c>
      <c r="B491" s="93" t="str">
        <f>Table2[[#This Row],[Country]]</f>
        <v>Pierrema</v>
      </c>
      <c r="C491" s="73" t="e">
        <f>VLOOKUP(A491, Table1[], 6, FALSE)</f>
        <v>#N/A</v>
      </c>
      <c r="D491">
        <f>Table2[[#This Row],[Annualized Salary]]</f>
        <v>28650000</v>
      </c>
      <c r="E491" s="73" t="e">
        <f t="shared" si="8"/>
        <v>#N/A</v>
      </c>
    </row>
    <row r="492" spans="1:5" x14ac:dyDescent="0.25">
      <c r="A492" t="s">
        <v>667</v>
      </c>
      <c r="B492" s="93" t="str">
        <f>Table2[[#This Row],[Country]]</f>
        <v>Central Diasongo</v>
      </c>
      <c r="C492" s="73">
        <f>VLOOKUP(A492, Table1[], 6, FALSE)</f>
        <v>8100000</v>
      </c>
      <c r="D492">
        <f>Table2[[#This Row],[Annualized Salary]]</f>
        <v>8280000</v>
      </c>
      <c r="E492" s="73">
        <f t="shared" si="8"/>
        <v>1.0222222222222221</v>
      </c>
    </row>
    <row r="493" spans="1:5" x14ac:dyDescent="0.25">
      <c r="A493" t="s">
        <v>670</v>
      </c>
      <c r="B493" s="93" t="str">
        <f>Table2[[#This Row],[Country]]</f>
        <v>Dosqaly</v>
      </c>
      <c r="C493" s="73">
        <f>VLOOKUP(A493, Table1[], 6, FALSE)</f>
        <v>17380000</v>
      </c>
      <c r="D493">
        <f>Table2[[#This Row],[Annualized Salary]]</f>
        <v>18920000</v>
      </c>
      <c r="E493" s="73">
        <f t="shared" si="8"/>
        <v>1.0886075949367089</v>
      </c>
    </row>
    <row r="494" spans="1:5" x14ac:dyDescent="0.25">
      <c r="A494" t="s">
        <v>265</v>
      </c>
      <c r="B494" s="93" t="str">
        <f>Table2[[#This Row],[Country]]</f>
        <v>Dosqaly</v>
      </c>
      <c r="C494" s="73">
        <f>VLOOKUP(A494, Table1[], 6, FALSE)</f>
        <v>20460000</v>
      </c>
      <c r="D494">
        <f>Table2[[#This Row],[Annualized Salary]]</f>
        <v>28450000</v>
      </c>
      <c r="E494" s="73">
        <f t="shared" si="8"/>
        <v>1.3905180840664713</v>
      </c>
    </row>
    <row r="495" spans="1:5" x14ac:dyDescent="0.25">
      <c r="A495" t="s">
        <v>671</v>
      </c>
      <c r="B495" s="93" t="str">
        <f>Table2[[#This Row],[Country]]</f>
        <v>Dosqaly</v>
      </c>
      <c r="C495" s="73">
        <f>VLOOKUP(A495, Table1[], 6, FALSE)</f>
        <v>18030000</v>
      </c>
      <c r="D495">
        <f>Table2[[#This Row],[Annualized Salary]]</f>
        <v>18410000</v>
      </c>
      <c r="E495" s="73">
        <f t="shared" si="8"/>
        <v>1.0210759844703272</v>
      </c>
    </row>
    <row r="496" spans="1:5" x14ac:dyDescent="0.25">
      <c r="A496" t="s">
        <v>672</v>
      </c>
      <c r="B496" s="93" t="str">
        <f>Table2[[#This Row],[Country]]</f>
        <v>Dosqaly</v>
      </c>
      <c r="C496" s="73">
        <f>VLOOKUP(A496, Table1[], 6, FALSE)</f>
        <v>23190000</v>
      </c>
      <c r="D496">
        <f>Table2[[#This Row],[Annualized Salary]]</f>
        <v>24430000</v>
      </c>
      <c r="E496" s="73">
        <f t="shared" si="8"/>
        <v>1.0534713238464855</v>
      </c>
    </row>
    <row r="497" spans="1:5" x14ac:dyDescent="0.25">
      <c r="A497" t="s">
        <v>673</v>
      </c>
      <c r="B497" s="93" t="str">
        <f>Table2[[#This Row],[Country]]</f>
        <v>Dosqaly</v>
      </c>
      <c r="C497" s="73">
        <f>VLOOKUP(A497, Table1[], 6, FALSE)</f>
        <v>24140000</v>
      </c>
      <c r="D497">
        <f>Table2[[#This Row],[Annualized Salary]]</f>
        <v>24960000</v>
      </c>
      <c r="E497" s="73">
        <f t="shared" si="8"/>
        <v>1.0339685169842585</v>
      </c>
    </row>
    <row r="498" spans="1:5" x14ac:dyDescent="0.25">
      <c r="A498" t="s">
        <v>674</v>
      </c>
      <c r="B498" s="93" t="str">
        <f>Table2[[#This Row],[Country]]</f>
        <v>Rosvi</v>
      </c>
      <c r="C498" s="73">
        <f>VLOOKUP(A498, Table1[], 6, FALSE)</f>
        <v>15860000</v>
      </c>
      <c r="D498">
        <f>Table2[[#This Row],[Annualized Salary]]</f>
        <v>16170000</v>
      </c>
      <c r="E498" s="73">
        <f t="shared" si="8"/>
        <v>1.0195460277427491</v>
      </c>
    </row>
    <row r="499" spans="1:5" x14ac:dyDescent="0.25">
      <c r="A499" t="s">
        <v>1662</v>
      </c>
      <c r="B499" s="93" t="str">
        <f>Table2[[#This Row],[Country]]</f>
        <v>Rarita</v>
      </c>
      <c r="C499" s="73">
        <f>VLOOKUP(A499, Table1[], 6, FALSE)</f>
        <v>26160000</v>
      </c>
      <c r="D499">
        <f>Table2[[#This Row],[Annualized Salary]]</f>
        <v>28050000</v>
      </c>
      <c r="E499" s="73">
        <f t="shared" si="8"/>
        <v>1.0722477064220184</v>
      </c>
    </row>
    <row r="500" spans="1:5" x14ac:dyDescent="0.25">
      <c r="A500" t="s">
        <v>856</v>
      </c>
      <c r="B500" s="93" t="str">
        <f>Table2[[#This Row],[Country]]</f>
        <v>Coastpa Barleslands</v>
      </c>
      <c r="C500" s="73">
        <f>VLOOKUP(A500, Table1[], 6, FALSE)</f>
        <v>29040000</v>
      </c>
      <c r="D500">
        <f>Table2[[#This Row],[Annualized Salary]]</f>
        <v>24970000</v>
      </c>
      <c r="E500" s="73">
        <f t="shared" si="8"/>
        <v>0.85984848484848486</v>
      </c>
    </row>
    <row r="501" spans="1:5" x14ac:dyDescent="0.25">
      <c r="A501" t="s">
        <v>680</v>
      </c>
      <c r="B501" s="93" t="str">
        <f>Table2[[#This Row],[Country]]</f>
        <v>Ngogalar</v>
      </c>
      <c r="C501" s="73">
        <f>VLOOKUP(A501, Table1[], 6, FALSE)</f>
        <v>31450000</v>
      </c>
      <c r="D501">
        <f>Table2[[#This Row],[Annualized Salary]]</f>
        <v>32930000</v>
      </c>
      <c r="E501" s="73">
        <f t="shared" si="8"/>
        <v>1.0470588235294118</v>
      </c>
    </row>
    <row r="502" spans="1:5" x14ac:dyDescent="0.25">
      <c r="A502" t="s">
        <v>2998</v>
      </c>
      <c r="B502" s="93" t="str">
        <f>Table2[[#This Row],[Country]]</f>
        <v>Dosqaly</v>
      </c>
      <c r="C502" s="73" t="e">
        <f>VLOOKUP(A502, Table1[], 6, FALSE)</f>
        <v>#N/A</v>
      </c>
      <c r="D502">
        <f>Table2[[#This Row],[Annualized Salary]]</f>
        <v>12320000</v>
      </c>
      <c r="E502" s="73" t="e">
        <f t="shared" si="8"/>
        <v>#N/A</v>
      </c>
    </row>
    <row r="503" spans="1:5" x14ac:dyDescent="0.25">
      <c r="A503" t="s">
        <v>2999</v>
      </c>
      <c r="B503" s="93" t="str">
        <f>Table2[[#This Row],[Country]]</f>
        <v>Biarizea</v>
      </c>
      <c r="C503" s="73" t="e">
        <f>VLOOKUP(A503, Table1[], 6, FALSE)</f>
        <v>#N/A</v>
      </c>
      <c r="D503">
        <f>Table2[[#This Row],[Annualized Salary]]</f>
        <v>38630000</v>
      </c>
      <c r="E503" s="73" t="e">
        <f t="shared" si="8"/>
        <v>#N/A</v>
      </c>
    </row>
    <row r="504" spans="1:5" x14ac:dyDescent="0.25">
      <c r="A504" t="s">
        <v>3000</v>
      </c>
      <c r="B504" s="93" t="str">
        <f>Table2[[#This Row],[Country]]</f>
        <v>Central Diasongo</v>
      </c>
      <c r="C504" s="73" t="e">
        <f>VLOOKUP(A504, Table1[], 6, FALSE)</f>
        <v>#N/A</v>
      </c>
      <c r="D504">
        <f>Table2[[#This Row],[Annualized Salary]]</f>
        <v>24060000</v>
      </c>
      <c r="E504" s="73" t="e">
        <f t="shared" si="8"/>
        <v>#N/A</v>
      </c>
    </row>
    <row r="505" spans="1:5" x14ac:dyDescent="0.25">
      <c r="A505" t="s">
        <v>679</v>
      </c>
      <c r="B505" s="93" t="str">
        <f>Table2[[#This Row],[Country]]</f>
        <v>Nancipenuaroe</v>
      </c>
      <c r="C505" s="73">
        <f>VLOOKUP(A505, Table1[], 6, FALSE)</f>
        <v>35180000</v>
      </c>
      <c r="D505">
        <f>Table2[[#This Row],[Annualized Salary]]</f>
        <v>35500000</v>
      </c>
      <c r="E505" s="73">
        <f t="shared" si="8"/>
        <v>1.0090960773166573</v>
      </c>
    </row>
    <row r="506" spans="1:5" x14ac:dyDescent="0.25">
      <c r="A506" t="s">
        <v>3001</v>
      </c>
      <c r="B506" s="93" t="str">
        <f>Table2[[#This Row],[Country]]</f>
        <v>Pierrema</v>
      </c>
      <c r="C506" s="73" t="e">
        <f>VLOOKUP(A506, Table1[], 6, FALSE)</f>
        <v>#N/A</v>
      </c>
      <c r="D506">
        <f>Table2[[#This Row],[Annualized Salary]]</f>
        <v>37100000</v>
      </c>
      <c r="E506" s="73" t="e">
        <f t="shared" si="8"/>
        <v>#N/A</v>
      </c>
    </row>
    <row r="507" spans="1:5" x14ac:dyDescent="0.25">
      <c r="A507" t="s">
        <v>684</v>
      </c>
      <c r="B507" s="93" t="str">
        <f>Table2[[#This Row],[Country]]</f>
        <v>Reugha</v>
      </c>
      <c r="C507" s="73">
        <f>VLOOKUP(A507, Table1[], 6, FALSE)</f>
        <v>29870000</v>
      </c>
      <c r="D507">
        <f>Table2[[#This Row],[Annualized Salary]]</f>
        <v>31940000</v>
      </c>
      <c r="E507" s="73">
        <f t="shared" si="8"/>
        <v>1.0693003013056579</v>
      </c>
    </row>
    <row r="508" spans="1:5" x14ac:dyDescent="0.25">
      <c r="A508" t="s">
        <v>3002</v>
      </c>
      <c r="B508" s="93" t="str">
        <f>Table2[[#This Row],[Country]]</f>
        <v>Coastpa Barleslands</v>
      </c>
      <c r="C508" s="73" t="e">
        <f>VLOOKUP(A508, Table1[], 6, FALSE)</f>
        <v>#N/A</v>
      </c>
      <c r="D508">
        <f>Table2[[#This Row],[Annualized Salary]]</f>
        <v>19570000</v>
      </c>
      <c r="E508" s="73" t="e">
        <f t="shared" si="8"/>
        <v>#N/A</v>
      </c>
    </row>
    <row r="509" spans="1:5" x14ac:dyDescent="0.25">
      <c r="A509" t="s">
        <v>3003</v>
      </c>
      <c r="B509" s="93" t="str">
        <f>Table2[[#This Row],[Country]]</f>
        <v>Lylimi</v>
      </c>
      <c r="C509" s="73" t="e">
        <f>VLOOKUP(A509, Table1[], 6, FALSE)</f>
        <v>#N/A</v>
      </c>
      <c r="D509">
        <f>Table2[[#This Row],[Annualized Salary]]</f>
        <v>14740000</v>
      </c>
      <c r="E509" s="73" t="e">
        <f t="shared" si="8"/>
        <v>#N/A</v>
      </c>
    </row>
    <row r="510" spans="1:5" x14ac:dyDescent="0.25">
      <c r="A510" t="s">
        <v>685</v>
      </c>
      <c r="B510" s="93" t="str">
        <f>Table2[[#This Row],[Country]]</f>
        <v>Southern Ristan</v>
      </c>
      <c r="C510" s="73">
        <f>VLOOKUP(A510, Table1[], 6, FALSE)</f>
        <v>11020000</v>
      </c>
      <c r="D510">
        <f>Table2[[#This Row],[Annualized Salary]]</f>
        <v>11540000</v>
      </c>
      <c r="E510" s="73">
        <f t="shared" si="8"/>
        <v>1.0471869328493648</v>
      </c>
    </row>
    <row r="511" spans="1:5" x14ac:dyDescent="0.25">
      <c r="A511" t="s">
        <v>836</v>
      </c>
      <c r="B511" s="93" t="str">
        <f>Table2[[#This Row],[Country]]</f>
        <v>Central Diasongo</v>
      </c>
      <c r="C511" s="73">
        <f>VLOOKUP(A511, Table1[], 6, FALSE)</f>
        <v>27140000</v>
      </c>
      <c r="D511">
        <f>Table2[[#This Row],[Annualized Salary]]</f>
        <v>20290000</v>
      </c>
      <c r="E511" s="73">
        <f t="shared" si="8"/>
        <v>0.74760501105379518</v>
      </c>
    </row>
    <row r="512" spans="1:5" x14ac:dyDescent="0.25">
      <c r="A512" t="s">
        <v>686</v>
      </c>
      <c r="B512" s="93" t="str">
        <f>Table2[[#This Row],[Country]]</f>
        <v>Dosqaly</v>
      </c>
      <c r="C512" s="73">
        <f>VLOOKUP(A512, Table1[], 6, FALSE)</f>
        <v>28900000</v>
      </c>
      <c r="D512">
        <f>Table2[[#This Row],[Annualized Salary]]</f>
        <v>29480000</v>
      </c>
      <c r="E512" s="73">
        <f t="shared" si="8"/>
        <v>1.0200692041522492</v>
      </c>
    </row>
    <row r="513" spans="1:5" x14ac:dyDescent="0.25">
      <c r="A513" t="s">
        <v>689</v>
      </c>
      <c r="B513" s="93" t="str">
        <f>Table2[[#This Row],[Country]]</f>
        <v>Dosqaly</v>
      </c>
      <c r="C513" s="73">
        <f>VLOOKUP(A513, Table1[], 6, FALSE)</f>
        <v>21160000</v>
      </c>
      <c r="D513">
        <f>Table2[[#This Row],[Annualized Salary]]</f>
        <v>21850000</v>
      </c>
      <c r="E513" s="73">
        <f t="shared" si="8"/>
        <v>1.0326086956521738</v>
      </c>
    </row>
    <row r="514" spans="1:5" x14ac:dyDescent="0.25">
      <c r="A514" t="s">
        <v>692</v>
      </c>
      <c r="B514" s="93" t="str">
        <f>Table2[[#This Row],[Country]]</f>
        <v>Dosqaly</v>
      </c>
      <c r="C514" s="73">
        <f>VLOOKUP(A514, Table1[], 6, FALSE)</f>
        <v>30850000</v>
      </c>
      <c r="D514">
        <f>Table2[[#This Row],[Annualized Salary]]</f>
        <v>33130000</v>
      </c>
      <c r="E514" s="73">
        <f t="shared" si="8"/>
        <v>1.073905996758509</v>
      </c>
    </row>
    <row r="515" spans="1:5" x14ac:dyDescent="0.25">
      <c r="A515" t="s">
        <v>696</v>
      </c>
      <c r="B515" s="93" t="str">
        <f>Table2[[#This Row],[Country]]</f>
        <v>Unicorporated Tiagascar</v>
      </c>
      <c r="C515" s="73">
        <f>VLOOKUP(A515, Table1[], 6, FALSE)</f>
        <v>9950000</v>
      </c>
      <c r="D515">
        <f>Table2[[#This Row],[Annualized Salary]]</f>
        <v>10030000</v>
      </c>
      <c r="E515" s="73">
        <f t="shared" si="8"/>
        <v>1.0080402010050251</v>
      </c>
    </row>
    <row r="516" spans="1:5" x14ac:dyDescent="0.25">
      <c r="A516" t="s">
        <v>691</v>
      </c>
      <c r="B516" s="93" t="str">
        <f>Table2[[#This Row],[Country]]</f>
        <v>Dosqaly</v>
      </c>
      <c r="C516" s="73">
        <f>VLOOKUP(A516, Table1[], 6, FALSE)</f>
        <v>32000000</v>
      </c>
      <c r="D516">
        <f>Table2[[#This Row],[Annualized Salary]]</f>
        <v>32590000</v>
      </c>
      <c r="E516" s="73">
        <f t="shared" si="8"/>
        <v>1.0184375000000001</v>
      </c>
    </row>
    <row r="517" spans="1:5" x14ac:dyDescent="0.25">
      <c r="A517" t="s">
        <v>3004</v>
      </c>
      <c r="B517" s="93" t="str">
        <f>Table2[[#This Row],[Country]]</f>
        <v>Reugha</v>
      </c>
      <c r="C517" s="73" t="e">
        <f>VLOOKUP(A517, Table1[], 6, FALSE)</f>
        <v>#N/A</v>
      </c>
      <c r="D517">
        <f>Table2[[#This Row],[Annualized Salary]]</f>
        <v>3780000</v>
      </c>
      <c r="E517" s="73" t="e">
        <f t="shared" si="8"/>
        <v>#N/A</v>
      </c>
    </row>
    <row r="518" spans="1:5" x14ac:dyDescent="0.25">
      <c r="A518" t="s">
        <v>729</v>
      </c>
      <c r="B518" s="93" t="str">
        <f>Table2[[#This Row],[Country]]</f>
        <v>Biarizea</v>
      </c>
      <c r="C518" s="73">
        <f>VLOOKUP(A518, Table1[], 6, FALSE)</f>
        <v>21230000</v>
      </c>
      <c r="D518">
        <f>Table2[[#This Row],[Annualized Salary]]</f>
        <v>22340000</v>
      </c>
      <c r="E518" s="73">
        <f t="shared" si="8"/>
        <v>1.0522845030617052</v>
      </c>
    </row>
    <row r="519" spans="1:5" x14ac:dyDescent="0.25">
      <c r="A519" t="s">
        <v>731</v>
      </c>
      <c r="B519" s="93" t="str">
        <f>Table2[[#This Row],[Country]]</f>
        <v>Central Diasongo</v>
      </c>
      <c r="C519" s="73">
        <f>VLOOKUP(A519, Table1[], 6, FALSE)</f>
        <v>15020000</v>
      </c>
      <c r="D519">
        <f>Table2[[#This Row],[Annualized Salary]]</f>
        <v>16390000</v>
      </c>
      <c r="E519" s="73">
        <f t="shared" si="8"/>
        <v>1.0912117177097205</v>
      </c>
    </row>
    <row r="520" spans="1:5" x14ac:dyDescent="0.25">
      <c r="A520" t="s">
        <v>733</v>
      </c>
      <c r="B520" s="93" t="str">
        <f>Table2[[#This Row],[Country]]</f>
        <v>Giumle Lizeibon</v>
      </c>
      <c r="C520" s="73">
        <f>VLOOKUP(A520, Table1[], 6, FALSE)</f>
        <v>1640000</v>
      </c>
      <c r="D520">
        <f>Table2[[#This Row],[Annualized Salary]]</f>
        <v>1690000</v>
      </c>
      <c r="E520" s="73">
        <f t="shared" si="8"/>
        <v>1.0304878048780488</v>
      </c>
    </row>
    <row r="521" spans="1:5" x14ac:dyDescent="0.25">
      <c r="A521" t="s">
        <v>3005</v>
      </c>
      <c r="B521" s="93" t="str">
        <f>Table2[[#This Row],[Country]]</f>
        <v>Reugha</v>
      </c>
      <c r="C521" s="73" t="e">
        <f>VLOOKUP(A521, Table1[], 6, FALSE)</f>
        <v>#N/A</v>
      </c>
      <c r="D521">
        <f>Table2[[#This Row],[Annualized Salary]]</f>
        <v>29660000</v>
      </c>
      <c r="E521" s="73" t="e">
        <f t="shared" si="8"/>
        <v>#N/A</v>
      </c>
    </row>
    <row r="522" spans="1:5" x14ac:dyDescent="0.25">
      <c r="A522" t="s">
        <v>3006</v>
      </c>
      <c r="B522" s="93" t="str">
        <f>Table2[[#This Row],[Country]]</f>
        <v>Southern Ristan</v>
      </c>
      <c r="C522" s="73" t="e">
        <f>VLOOKUP(A522, Table1[], 6, FALSE)</f>
        <v>#N/A</v>
      </c>
      <c r="D522">
        <f>Table2[[#This Row],[Annualized Salary]]</f>
        <v>17560000</v>
      </c>
      <c r="E522" s="73" t="e">
        <f t="shared" si="8"/>
        <v>#N/A</v>
      </c>
    </row>
    <row r="523" spans="1:5" x14ac:dyDescent="0.25">
      <c r="A523" t="s">
        <v>3007</v>
      </c>
      <c r="B523" s="93" t="str">
        <f>Table2[[#This Row],[Country]]</f>
        <v>Southern Ristan</v>
      </c>
      <c r="C523" s="73" t="e">
        <f>VLOOKUP(A523, Table1[], 6, FALSE)</f>
        <v>#N/A</v>
      </c>
      <c r="D523">
        <f>Table2[[#This Row],[Annualized Salary]]</f>
        <v>16160000</v>
      </c>
      <c r="E523" s="73" t="e">
        <f t="shared" si="8"/>
        <v>#N/A</v>
      </c>
    </row>
    <row r="524" spans="1:5" x14ac:dyDescent="0.25">
      <c r="A524" t="s">
        <v>734</v>
      </c>
      <c r="B524" s="93" t="str">
        <f>Table2[[#This Row],[Country]]</f>
        <v>Southern Ristan</v>
      </c>
      <c r="C524" s="73">
        <f>VLOOKUP(A524, Table1[], 6, FALSE)</f>
        <v>16030000</v>
      </c>
      <c r="D524">
        <f>Table2[[#This Row],[Annualized Salary]]</f>
        <v>17550000</v>
      </c>
      <c r="E524" s="73">
        <f t="shared" si="8"/>
        <v>1.0948222083593262</v>
      </c>
    </row>
    <row r="525" spans="1:5" x14ac:dyDescent="0.25">
      <c r="A525" t="s">
        <v>736</v>
      </c>
      <c r="B525" s="93" t="str">
        <f>Table2[[#This Row],[Country]]</f>
        <v>Byasier Pujan</v>
      </c>
      <c r="C525" s="73">
        <f>VLOOKUP(A525, Table1[], 6, FALSE)</f>
        <v>10070000</v>
      </c>
      <c r="D525">
        <f>Table2[[#This Row],[Annualized Salary]]</f>
        <v>10510000</v>
      </c>
      <c r="E525" s="73">
        <f t="shared" si="8"/>
        <v>1.0436941410129097</v>
      </c>
    </row>
    <row r="526" spans="1:5" x14ac:dyDescent="0.25">
      <c r="A526" t="s">
        <v>3008</v>
      </c>
      <c r="B526" s="93" t="str">
        <f>Table2[[#This Row],[Country]]</f>
        <v>Ngoque Blicri</v>
      </c>
      <c r="C526" s="73" t="e">
        <f>VLOOKUP(A526, Table1[], 6, FALSE)</f>
        <v>#N/A</v>
      </c>
      <c r="D526">
        <f>Table2[[#This Row],[Annualized Salary]]</f>
        <v>23700000</v>
      </c>
      <c r="E526" s="73" t="e">
        <f t="shared" si="8"/>
        <v>#N/A</v>
      </c>
    </row>
    <row r="527" spans="1:5" x14ac:dyDescent="0.25">
      <c r="A527" t="s">
        <v>737</v>
      </c>
      <c r="B527" s="93" t="str">
        <f>Table2[[#This Row],[Country]]</f>
        <v>Coastpa Barleslands</v>
      </c>
      <c r="C527" s="73">
        <f>VLOOKUP(A527, Table1[], 6, FALSE)</f>
        <v>21060000</v>
      </c>
      <c r="D527">
        <f>Table2[[#This Row],[Annualized Salary]]</f>
        <v>22670000</v>
      </c>
      <c r="E527" s="73">
        <f t="shared" si="8"/>
        <v>1.0764482431149098</v>
      </c>
    </row>
    <row r="528" spans="1:5" x14ac:dyDescent="0.25">
      <c r="A528" t="s">
        <v>738</v>
      </c>
      <c r="B528" s="93" t="str">
        <f>Table2[[#This Row],[Country]]</f>
        <v>Reugha</v>
      </c>
      <c r="C528" s="73">
        <f>VLOOKUP(A528, Table1[], 6, FALSE)</f>
        <v>19770000</v>
      </c>
      <c r="D528">
        <f>Table2[[#This Row],[Annualized Salary]]</f>
        <v>20170000</v>
      </c>
      <c r="E528" s="73">
        <f t="shared" si="8"/>
        <v>1.0202326757713707</v>
      </c>
    </row>
    <row r="529" spans="1:5" x14ac:dyDescent="0.25">
      <c r="A529" t="s">
        <v>3009</v>
      </c>
      <c r="B529" s="93" t="str">
        <f>Table2[[#This Row],[Country]]</f>
        <v>Dosqaly</v>
      </c>
      <c r="C529" s="73" t="e">
        <f>VLOOKUP(A529, Table1[], 6, FALSE)</f>
        <v>#N/A</v>
      </c>
      <c r="D529">
        <f>Table2[[#This Row],[Annualized Salary]]</f>
        <v>25300000</v>
      </c>
      <c r="E529" s="73" t="e">
        <f t="shared" si="8"/>
        <v>#N/A</v>
      </c>
    </row>
    <row r="530" spans="1:5" x14ac:dyDescent="0.25">
      <c r="A530" t="s">
        <v>747</v>
      </c>
      <c r="B530" s="93" t="str">
        <f>Table2[[#This Row],[Country]]</f>
        <v>Rosvi</v>
      </c>
      <c r="C530" s="73">
        <f>VLOOKUP(A530, Table1[], 6, FALSE)</f>
        <v>11660000</v>
      </c>
      <c r="D530">
        <f>Table2[[#This Row],[Annualized Salary]]</f>
        <v>12060000</v>
      </c>
      <c r="E530" s="73">
        <f t="shared" si="8"/>
        <v>1.0343053173241852</v>
      </c>
    </row>
    <row r="531" spans="1:5" x14ac:dyDescent="0.25">
      <c r="A531" t="s">
        <v>748</v>
      </c>
      <c r="B531" s="93" t="str">
        <f>Table2[[#This Row],[Country]]</f>
        <v>Central Namemo Laand</v>
      </c>
      <c r="C531" s="73">
        <f>VLOOKUP(A531, Table1[], 6, FALSE)</f>
        <v>20050000</v>
      </c>
      <c r="D531">
        <f>Table2[[#This Row],[Annualized Salary]]</f>
        <v>21920000</v>
      </c>
      <c r="E531" s="73">
        <f t="shared" si="8"/>
        <v>1.0932668329177058</v>
      </c>
    </row>
    <row r="532" spans="1:5" x14ac:dyDescent="0.25">
      <c r="A532" t="s">
        <v>3010</v>
      </c>
      <c r="B532" s="93" t="str">
        <f>Table2[[#This Row],[Country]]</f>
        <v>Central Namemo Laand</v>
      </c>
      <c r="C532" s="73" t="e">
        <f>VLOOKUP(A532, Table1[], 6, FALSE)</f>
        <v>#N/A</v>
      </c>
      <c r="D532">
        <f>Table2[[#This Row],[Annualized Salary]]</f>
        <v>8410000</v>
      </c>
      <c r="E532" s="73" t="e">
        <f t="shared" si="8"/>
        <v>#N/A</v>
      </c>
    </row>
    <row r="533" spans="1:5" x14ac:dyDescent="0.25">
      <c r="A533" t="s">
        <v>3011</v>
      </c>
      <c r="B533" s="93" t="str">
        <f>Table2[[#This Row],[Country]]</f>
        <v>Coastpa Barleslands</v>
      </c>
      <c r="C533" s="73" t="e">
        <f>VLOOKUP(A533, Table1[], 6, FALSE)</f>
        <v>#N/A</v>
      </c>
      <c r="D533">
        <f>Table2[[#This Row],[Annualized Salary]]</f>
        <v>23980000</v>
      </c>
      <c r="E533" s="73" t="e">
        <f t="shared" si="8"/>
        <v>#N/A</v>
      </c>
    </row>
    <row r="534" spans="1:5" x14ac:dyDescent="0.25">
      <c r="A534" t="s">
        <v>3012</v>
      </c>
      <c r="B534" s="93" t="str">
        <f>Table2[[#This Row],[Country]]</f>
        <v>Dosqaly</v>
      </c>
      <c r="C534" s="73" t="e">
        <f>VLOOKUP(A534, Table1[], 6, FALSE)</f>
        <v>#N/A</v>
      </c>
      <c r="D534">
        <f>Table2[[#This Row],[Annualized Salary]]</f>
        <v>18540000</v>
      </c>
      <c r="E534" s="73" t="e">
        <f t="shared" si="8"/>
        <v>#N/A</v>
      </c>
    </row>
    <row r="535" spans="1:5" x14ac:dyDescent="0.25">
      <c r="A535" t="s">
        <v>749</v>
      </c>
      <c r="B535" s="93" t="str">
        <f>Table2[[#This Row],[Country]]</f>
        <v>Dosqaly</v>
      </c>
      <c r="C535" s="73">
        <f>VLOOKUP(A535, Table1[], 6, FALSE)</f>
        <v>23560000</v>
      </c>
      <c r="D535">
        <f>Table2[[#This Row],[Annualized Salary]]</f>
        <v>24260000</v>
      </c>
      <c r="E535" s="73">
        <f t="shared" si="8"/>
        <v>1.029711375212224</v>
      </c>
    </row>
    <row r="536" spans="1:5" x14ac:dyDescent="0.25">
      <c r="A536" t="s">
        <v>3013</v>
      </c>
      <c r="B536" s="93" t="str">
        <f>Table2[[#This Row],[Country]]</f>
        <v>Dosqaly</v>
      </c>
      <c r="C536" s="73" t="e">
        <f>VLOOKUP(A536, Table1[], 6, FALSE)</f>
        <v>#N/A</v>
      </c>
      <c r="D536">
        <f>Table2[[#This Row],[Annualized Salary]]</f>
        <v>20330000</v>
      </c>
      <c r="E536" s="73" t="e">
        <f t="shared" si="8"/>
        <v>#N/A</v>
      </c>
    </row>
    <row r="537" spans="1:5" x14ac:dyDescent="0.25">
      <c r="A537" t="s">
        <v>742</v>
      </c>
      <c r="B537" s="93" t="str">
        <f>Table2[[#This Row],[Country]]</f>
        <v>Ingre</v>
      </c>
      <c r="C537" s="73">
        <f>VLOOKUP(A537, Table1[], 6, FALSE)</f>
        <v>23100000</v>
      </c>
      <c r="D537">
        <f>Table2[[#This Row],[Annualized Salary]]</f>
        <v>25240000</v>
      </c>
      <c r="E537" s="73">
        <f t="shared" ref="E537:E600" si="9">D537/C537</f>
        <v>1.0926406926406926</v>
      </c>
    </row>
    <row r="538" spans="1:5" x14ac:dyDescent="0.25">
      <c r="A538" t="s">
        <v>2053</v>
      </c>
      <c r="B538" s="93" t="str">
        <f>Table2[[#This Row],[Country]]</f>
        <v>Loco Phirema</v>
      </c>
      <c r="C538" s="73">
        <f>VLOOKUP(A538, Table1[], 6, FALSE)</f>
        <v>8180000</v>
      </c>
      <c r="D538">
        <f>Table2[[#This Row],[Annualized Salary]]</f>
        <v>25200000</v>
      </c>
      <c r="E538" s="73">
        <f t="shared" si="9"/>
        <v>3.0806845965770173</v>
      </c>
    </row>
    <row r="539" spans="1:5" x14ac:dyDescent="0.25">
      <c r="A539" t="s">
        <v>754</v>
      </c>
      <c r="B539" s="93" t="str">
        <f>Table2[[#This Row],[Country]]</f>
        <v>Tercapetralgrorus</v>
      </c>
      <c r="C539" s="73">
        <f>VLOOKUP(A539, Table1[], 6, FALSE)</f>
        <v>23890000</v>
      </c>
      <c r="D539">
        <f>Table2[[#This Row],[Annualized Salary]]</f>
        <v>25090000</v>
      </c>
      <c r="E539" s="73">
        <f t="shared" si="9"/>
        <v>1.0502302218501465</v>
      </c>
    </row>
    <row r="540" spans="1:5" x14ac:dyDescent="0.25">
      <c r="A540" t="s">
        <v>750</v>
      </c>
      <c r="B540" s="93" t="str">
        <f>Table2[[#This Row],[Country]]</f>
        <v>Eastern Covaki</v>
      </c>
      <c r="C540" s="73">
        <f>VLOOKUP(A540, Table1[], 6, FALSE)</f>
        <v>20960000</v>
      </c>
      <c r="D540">
        <f>Table2[[#This Row],[Annualized Salary]]</f>
        <v>23010000</v>
      </c>
      <c r="E540" s="73">
        <f t="shared" si="9"/>
        <v>1.0978053435114503</v>
      </c>
    </row>
    <row r="541" spans="1:5" x14ac:dyDescent="0.25">
      <c r="A541" t="s">
        <v>739</v>
      </c>
      <c r="B541" s="93" t="str">
        <f>Table2[[#This Row],[Country]]</f>
        <v>Dosqaly</v>
      </c>
      <c r="C541" s="73">
        <f>VLOOKUP(A541, Table1[], 6, FALSE)</f>
        <v>24970000</v>
      </c>
      <c r="D541">
        <f>Table2[[#This Row],[Annualized Salary]]</f>
        <v>26240000</v>
      </c>
      <c r="E541" s="73">
        <f t="shared" si="9"/>
        <v>1.0508610332398878</v>
      </c>
    </row>
    <row r="542" spans="1:5" x14ac:dyDescent="0.25">
      <c r="A542" t="s">
        <v>3014</v>
      </c>
      <c r="B542" s="93" t="str">
        <f>Table2[[#This Row],[Country]]</f>
        <v>Dosqaly</v>
      </c>
      <c r="C542" s="73" t="e">
        <f>VLOOKUP(A542, Table1[], 6, FALSE)</f>
        <v>#N/A</v>
      </c>
      <c r="D542">
        <f>Table2[[#This Row],[Annualized Salary]]</f>
        <v>22040000</v>
      </c>
      <c r="E542" s="73" t="e">
        <f t="shared" si="9"/>
        <v>#N/A</v>
      </c>
    </row>
    <row r="543" spans="1:5" x14ac:dyDescent="0.25">
      <c r="A543" t="s">
        <v>755</v>
      </c>
      <c r="B543" s="93" t="str">
        <f>Table2[[#This Row],[Country]]</f>
        <v>Dosqaly</v>
      </c>
      <c r="C543" s="73">
        <f>VLOOKUP(A543, Table1[], 6, FALSE)</f>
        <v>10600000</v>
      </c>
      <c r="D543">
        <f>Table2[[#This Row],[Annualized Salary]]</f>
        <v>11190000</v>
      </c>
      <c r="E543" s="73">
        <f t="shared" si="9"/>
        <v>1.0556603773584905</v>
      </c>
    </row>
    <row r="544" spans="1:5" x14ac:dyDescent="0.25">
      <c r="A544" t="s">
        <v>751</v>
      </c>
      <c r="B544" s="93" t="str">
        <f>Table2[[#This Row],[Country]]</f>
        <v>Loco Phirema</v>
      </c>
      <c r="C544" s="73">
        <f>VLOOKUP(A544, Table1[], 6, FALSE)</f>
        <v>6350000</v>
      </c>
      <c r="D544">
        <f>Table2[[#This Row],[Annualized Salary]]</f>
        <v>6670000</v>
      </c>
      <c r="E544" s="73">
        <f t="shared" si="9"/>
        <v>1.0503937007874016</v>
      </c>
    </row>
    <row r="545" spans="1:5" x14ac:dyDescent="0.25">
      <c r="A545" t="s">
        <v>744</v>
      </c>
      <c r="B545" s="93" t="str">
        <f>Table2[[#This Row],[Country]]</f>
        <v>Quewenia</v>
      </c>
      <c r="C545" s="73">
        <f>VLOOKUP(A545, Table1[], 6, FALSE)</f>
        <v>10460000</v>
      </c>
      <c r="D545">
        <f>Table2[[#This Row],[Annualized Salary]]</f>
        <v>10700000</v>
      </c>
      <c r="E545" s="73">
        <f t="shared" si="9"/>
        <v>1.0229445506692161</v>
      </c>
    </row>
    <row r="546" spans="1:5" x14ac:dyDescent="0.25">
      <c r="A546" t="s">
        <v>745</v>
      </c>
      <c r="B546" s="93" t="str">
        <f>Table2[[#This Row],[Country]]</f>
        <v>Reugha</v>
      </c>
      <c r="C546" s="73">
        <f>VLOOKUP(A546, Table1[], 6, FALSE)</f>
        <v>27500000</v>
      </c>
      <c r="D546">
        <f>Table2[[#This Row],[Annualized Salary]]</f>
        <v>28530000</v>
      </c>
      <c r="E546" s="73">
        <f t="shared" si="9"/>
        <v>1.0374545454545454</v>
      </c>
    </row>
    <row r="547" spans="1:5" x14ac:dyDescent="0.25">
      <c r="A547" t="s">
        <v>3015</v>
      </c>
      <c r="B547" s="93" t="str">
        <f>Table2[[#This Row],[Country]]</f>
        <v>Dosqaly</v>
      </c>
      <c r="C547" s="73" t="e">
        <f>VLOOKUP(A547, Table1[], 6, FALSE)</f>
        <v>#N/A</v>
      </c>
      <c r="D547">
        <f>Table2[[#This Row],[Annualized Salary]]</f>
        <v>4990000</v>
      </c>
      <c r="E547" s="73" t="e">
        <f t="shared" si="9"/>
        <v>#N/A</v>
      </c>
    </row>
    <row r="548" spans="1:5" x14ac:dyDescent="0.25">
      <c r="A548" t="s">
        <v>3017</v>
      </c>
      <c r="B548" s="93" t="str">
        <f>Table2[[#This Row],[Country]]</f>
        <v>Dosqaly</v>
      </c>
      <c r="C548" s="73" t="e">
        <f>VLOOKUP(A548, Table1[], 6, FALSE)</f>
        <v>#N/A</v>
      </c>
      <c r="D548">
        <f>Table2[[#This Row],[Annualized Salary]]</f>
        <v>18090000</v>
      </c>
      <c r="E548" s="73" t="e">
        <f t="shared" si="9"/>
        <v>#N/A</v>
      </c>
    </row>
    <row r="549" spans="1:5" x14ac:dyDescent="0.25">
      <c r="A549" t="s">
        <v>3018</v>
      </c>
      <c r="B549" s="93" t="str">
        <f>Table2[[#This Row],[Country]]</f>
        <v>Dosqaly</v>
      </c>
      <c r="C549" s="73" t="e">
        <f>VLOOKUP(A549, Table1[], 6, FALSE)</f>
        <v>#N/A</v>
      </c>
      <c r="D549">
        <f>Table2[[#This Row],[Annualized Salary]]</f>
        <v>18550000</v>
      </c>
      <c r="E549" s="73" t="e">
        <f t="shared" si="9"/>
        <v>#N/A</v>
      </c>
    </row>
    <row r="550" spans="1:5" x14ac:dyDescent="0.25">
      <c r="A550" t="s">
        <v>3019</v>
      </c>
      <c r="B550" s="93" t="str">
        <f>Table2[[#This Row],[Country]]</f>
        <v>Dosqaly</v>
      </c>
      <c r="C550" s="73" t="e">
        <f>VLOOKUP(A550, Table1[], 6, FALSE)</f>
        <v>#N/A</v>
      </c>
      <c r="D550">
        <f>Table2[[#This Row],[Annualized Salary]]</f>
        <v>22060000</v>
      </c>
      <c r="E550" s="73" t="e">
        <f t="shared" si="9"/>
        <v>#N/A</v>
      </c>
    </row>
    <row r="551" spans="1:5" x14ac:dyDescent="0.25">
      <c r="A551" t="s">
        <v>3020</v>
      </c>
      <c r="B551" s="93" t="str">
        <f>Table2[[#This Row],[Country]]</f>
        <v>Dosqaly</v>
      </c>
      <c r="C551" s="73" t="e">
        <f>VLOOKUP(A551, Table1[], 6, FALSE)</f>
        <v>#N/A</v>
      </c>
      <c r="D551">
        <f>Table2[[#This Row],[Annualized Salary]]</f>
        <v>19670000</v>
      </c>
      <c r="E551" s="73" t="e">
        <f t="shared" si="9"/>
        <v>#N/A</v>
      </c>
    </row>
    <row r="552" spans="1:5" x14ac:dyDescent="0.25">
      <c r="A552" t="s">
        <v>3021</v>
      </c>
      <c r="B552" s="93" t="str">
        <f>Table2[[#This Row],[Country]]</f>
        <v>Dosqaly</v>
      </c>
      <c r="C552" s="73" t="e">
        <f>VLOOKUP(A552, Table1[], 6, FALSE)</f>
        <v>#N/A</v>
      </c>
      <c r="D552">
        <f>Table2[[#This Row],[Annualized Salary]]</f>
        <v>23920000</v>
      </c>
      <c r="E552" s="73" t="e">
        <f t="shared" si="9"/>
        <v>#N/A</v>
      </c>
    </row>
    <row r="553" spans="1:5" x14ac:dyDescent="0.25">
      <c r="A553" t="s">
        <v>3022</v>
      </c>
      <c r="B553" s="93" t="str">
        <f>Table2[[#This Row],[Country]]</f>
        <v>Imaar Vircoand</v>
      </c>
      <c r="C553" s="73" t="e">
        <f>VLOOKUP(A553, Table1[], 6, FALSE)</f>
        <v>#N/A</v>
      </c>
      <c r="D553">
        <f>Table2[[#This Row],[Annualized Salary]]</f>
        <v>10010000</v>
      </c>
      <c r="E553" s="73" t="e">
        <f t="shared" si="9"/>
        <v>#N/A</v>
      </c>
    </row>
    <row r="554" spans="1:5" x14ac:dyDescent="0.25">
      <c r="A554" t="s">
        <v>705</v>
      </c>
      <c r="B554" s="93" t="str">
        <f>Table2[[#This Row],[Country]]</f>
        <v>Iverde</v>
      </c>
      <c r="C554" s="73">
        <f>VLOOKUP(A554, Table1[], 6, FALSE)</f>
        <v>19150000</v>
      </c>
      <c r="D554">
        <f>Table2[[#This Row],[Annualized Salary]]</f>
        <v>16810000</v>
      </c>
      <c r="E554" s="73">
        <f t="shared" si="9"/>
        <v>0.87780678851174931</v>
      </c>
    </row>
    <row r="555" spans="1:5" x14ac:dyDescent="0.25">
      <c r="A555" t="s">
        <v>3023</v>
      </c>
      <c r="B555" s="93" t="str">
        <f>Table2[[#This Row],[Country]]</f>
        <v>New Somoe</v>
      </c>
      <c r="C555" s="73" t="e">
        <f>VLOOKUP(A555, Table1[], 6, FALSE)</f>
        <v>#N/A</v>
      </c>
      <c r="D555">
        <f>Table2[[#This Row],[Annualized Salary]]</f>
        <v>15050000</v>
      </c>
      <c r="E555" s="73" t="e">
        <f t="shared" si="9"/>
        <v>#N/A</v>
      </c>
    </row>
    <row r="556" spans="1:5" x14ac:dyDescent="0.25">
      <c r="A556" t="s">
        <v>3024</v>
      </c>
      <c r="B556" s="93" t="str">
        <f>Table2[[#This Row],[Country]]</f>
        <v>Reugha</v>
      </c>
      <c r="C556" s="73" t="e">
        <f>VLOOKUP(A556, Table1[], 6, FALSE)</f>
        <v>#N/A</v>
      </c>
      <c r="D556">
        <f>Table2[[#This Row],[Annualized Salary]]</f>
        <v>14890000</v>
      </c>
      <c r="E556" s="73" t="e">
        <f t="shared" si="9"/>
        <v>#N/A</v>
      </c>
    </row>
    <row r="557" spans="1:5" x14ac:dyDescent="0.25">
      <c r="A557" t="s">
        <v>3025</v>
      </c>
      <c r="B557" s="93" t="str">
        <f>Table2[[#This Row],[Country]]</f>
        <v>Reugha</v>
      </c>
      <c r="C557" s="73" t="e">
        <f>VLOOKUP(A557, Table1[], 6, FALSE)</f>
        <v>#N/A</v>
      </c>
      <c r="D557">
        <f>Table2[[#This Row],[Annualized Salary]]</f>
        <v>24310000</v>
      </c>
      <c r="E557" s="73" t="e">
        <f t="shared" si="9"/>
        <v>#N/A</v>
      </c>
    </row>
    <row r="558" spans="1:5" x14ac:dyDescent="0.25">
      <c r="A558" t="s">
        <v>3026</v>
      </c>
      <c r="B558" s="93" t="str">
        <f>Table2[[#This Row],[Country]]</f>
        <v>Rosvi</v>
      </c>
      <c r="C558" s="73" t="e">
        <f>VLOOKUP(A558, Table1[], 6, FALSE)</f>
        <v>#N/A</v>
      </c>
      <c r="D558">
        <f>Table2[[#This Row],[Annualized Salary]]</f>
        <v>9130000</v>
      </c>
      <c r="E558" s="73" t="e">
        <f t="shared" si="9"/>
        <v>#N/A</v>
      </c>
    </row>
    <row r="559" spans="1:5" x14ac:dyDescent="0.25">
      <c r="A559" t="s">
        <v>1113</v>
      </c>
      <c r="B559" s="93" t="str">
        <f>Table2[[#This Row],[Country]]</f>
        <v>Central Namemo Laand</v>
      </c>
      <c r="C559" s="73">
        <f>VLOOKUP(A559, Table1[], 6, FALSE)</f>
        <v>17130000</v>
      </c>
      <c r="D559">
        <f>Table2[[#This Row],[Annualized Salary]]</f>
        <v>30190000</v>
      </c>
      <c r="E559" s="73">
        <f t="shared" si="9"/>
        <v>1.762405137186223</v>
      </c>
    </row>
    <row r="560" spans="1:5" x14ac:dyDescent="0.25">
      <c r="A560" t="s">
        <v>3027</v>
      </c>
      <c r="B560" s="93" t="str">
        <f>Table2[[#This Row],[Country]]</f>
        <v>Dosqaly</v>
      </c>
      <c r="C560" s="73" t="e">
        <f>VLOOKUP(A560, Table1[], 6, FALSE)</f>
        <v>#N/A</v>
      </c>
      <c r="D560">
        <f>Table2[[#This Row],[Annualized Salary]]</f>
        <v>28320000</v>
      </c>
      <c r="E560" s="73" t="e">
        <f t="shared" si="9"/>
        <v>#N/A</v>
      </c>
    </row>
    <row r="561" spans="1:5" x14ac:dyDescent="0.25">
      <c r="A561" t="s">
        <v>3028</v>
      </c>
      <c r="B561" s="93" t="str">
        <f>Table2[[#This Row],[Country]]</f>
        <v>Dosqaly</v>
      </c>
      <c r="C561" s="73" t="e">
        <f>VLOOKUP(A561, Table1[], 6, FALSE)</f>
        <v>#N/A</v>
      </c>
      <c r="D561">
        <f>Table2[[#This Row],[Annualized Salary]]</f>
        <v>26820000</v>
      </c>
      <c r="E561" s="73" t="e">
        <f t="shared" si="9"/>
        <v>#N/A</v>
      </c>
    </row>
    <row r="562" spans="1:5" x14ac:dyDescent="0.25">
      <c r="A562" t="s">
        <v>2976</v>
      </c>
      <c r="B562" s="93" t="str">
        <f>Table2[[#This Row],[Country]]</f>
        <v>Dosqaly</v>
      </c>
      <c r="C562" s="73" t="e">
        <f>VLOOKUP(A562, Table1[], 6, FALSE)</f>
        <v>#N/A</v>
      </c>
      <c r="D562">
        <f>Table2[[#This Row],[Annualized Salary]]</f>
        <v>31410000</v>
      </c>
      <c r="E562" s="73" t="e">
        <f t="shared" si="9"/>
        <v>#N/A</v>
      </c>
    </row>
    <row r="563" spans="1:5" x14ac:dyDescent="0.25">
      <c r="A563" t="s">
        <v>700</v>
      </c>
      <c r="B563" s="93" t="str">
        <f>Table2[[#This Row],[Country]]</f>
        <v>Dosqaly</v>
      </c>
      <c r="C563" s="73">
        <f>VLOOKUP(A563, Table1[], 6, FALSE)</f>
        <v>7820000</v>
      </c>
      <c r="D563">
        <f>Table2[[#This Row],[Annualized Salary]]</f>
        <v>19610000</v>
      </c>
      <c r="E563" s="73">
        <f t="shared" si="9"/>
        <v>2.5076726342710995</v>
      </c>
    </row>
    <row r="564" spans="1:5" x14ac:dyDescent="0.25">
      <c r="A564" t="s">
        <v>3029</v>
      </c>
      <c r="B564" s="93" t="str">
        <f>Table2[[#This Row],[Country]]</f>
        <v>Dosqaly</v>
      </c>
      <c r="C564" s="73" t="e">
        <f>VLOOKUP(A564, Table1[], 6, FALSE)</f>
        <v>#N/A</v>
      </c>
      <c r="D564">
        <f>Table2[[#This Row],[Annualized Salary]]</f>
        <v>8370000</v>
      </c>
      <c r="E564" s="73" t="e">
        <f t="shared" si="9"/>
        <v>#N/A</v>
      </c>
    </row>
    <row r="565" spans="1:5" x14ac:dyDescent="0.25">
      <c r="A565" t="s">
        <v>3030</v>
      </c>
      <c r="B565" s="93" t="str">
        <f>Table2[[#This Row],[Country]]</f>
        <v>Zamlie Niabangthe</v>
      </c>
      <c r="C565" s="73" t="e">
        <f>VLOOKUP(A565, Table1[], 6, FALSE)</f>
        <v>#N/A</v>
      </c>
      <c r="D565">
        <f>Table2[[#This Row],[Annualized Salary]]</f>
        <v>22410000</v>
      </c>
      <c r="E565" s="73" t="e">
        <f t="shared" si="9"/>
        <v>#N/A</v>
      </c>
    </row>
    <row r="566" spans="1:5" x14ac:dyDescent="0.25">
      <c r="A566" t="s">
        <v>1863</v>
      </c>
      <c r="B566" s="93" t="str">
        <f>Table2[[#This Row],[Country]]</f>
        <v>Central Diasongo</v>
      </c>
      <c r="C566" s="73">
        <f>VLOOKUP(A566, Table1[], 6, FALSE)</f>
        <v>26850000</v>
      </c>
      <c r="D566">
        <f>Table2[[#This Row],[Annualized Salary]]</f>
        <v>18500000</v>
      </c>
      <c r="E566" s="73">
        <f t="shared" si="9"/>
        <v>0.68901303538175052</v>
      </c>
    </row>
    <row r="567" spans="1:5" x14ac:dyDescent="0.25">
      <c r="A567" t="s">
        <v>3031</v>
      </c>
      <c r="B567" s="93" t="str">
        <f>Table2[[#This Row],[Country]]</f>
        <v>Dosqaly</v>
      </c>
      <c r="C567" s="73" t="e">
        <f>VLOOKUP(A567, Table1[], 6, FALSE)</f>
        <v>#N/A</v>
      </c>
      <c r="D567">
        <f>Table2[[#This Row],[Annualized Salary]]</f>
        <v>28800000</v>
      </c>
      <c r="E567" s="73" t="e">
        <f t="shared" si="9"/>
        <v>#N/A</v>
      </c>
    </row>
    <row r="568" spans="1:5" x14ac:dyDescent="0.25">
      <c r="A568" t="s">
        <v>3032</v>
      </c>
      <c r="B568" s="93" t="str">
        <f>Table2[[#This Row],[Country]]</f>
        <v>Dosqaly</v>
      </c>
      <c r="C568" s="73" t="e">
        <f>VLOOKUP(A568, Table1[], 6, FALSE)</f>
        <v>#N/A</v>
      </c>
      <c r="D568">
        <f>Table2[[#This Row],[Annualized Salary]]</f>
        <v>16950000</v>
      </c>
      <c r="E568" s="73" t="e">
        <f t="shared" si="9"/>
        <v>#N/A</v>
      </c>
    </row>
    <row r="569" spans="1:5" x14ac:dyDescent="0.25">
      <c r="A569" t="s">
        <v>3033</v>
      </c>
      <c r="B569" s="93" t="str">
        <f>Table2[[#This Row],[Country]]</f>
        <v>Dosqaly</v>
      </c>
      <c r="C569" s="73" t="e">
        <f>VLOOKUP(A569, Table1[], 6, FALSE)</f>
        <v>#N/A</v>
      </c>
      <c r="D569">
        <f>Table2[[#This Row],[Annualized Salary]]</f>
        <v>19270000</v>
      </c>
      <c r="E569" s="73" t="e">
        <f t="shared" si="9"/>
        <v>#N/A</v>
      </c>
    </row>
    <row r="570" spans="1:5" x14ac:dyDescent="0.25">
      <c r="A570" t="s">
        <v>3034</v>
      </c>
      <c r="B570" s="93" t="str">
        <f>Table2[[#This Row],[Country]]</f>
        <v>Dosqaly</v>
      </c>
      <c r="C570" s="73" t="e">
        <f>VLOOKUP(A570, Table1[], 6, FALSE)</f>
        <v>#N/A</v>
      </c>
      <c r="D570">
        <f>Table2[[#This Row],[Annualized Salary]]</f>
        <v>4050000</v>
      </c>
      <c r="E570" s="73" t="e">
        <f t="shared" si="9"/>
        <v>#N/A</v>
      </c>
    </row>
    <row r="571" spans="1:5" x14ac:dyDescent="0.25">
      <c r="A571" t="s">
        <v>3035</v>
      </c>
      <c r="B571" s="93" t="str">
        <f>Table2[[#This Row],[Country]]</f>
        <v>Reugha</v>
      </c>
      <c r="C571" s="73" t="e">
        <f>VLOOKUP(A571, Table1[], 6, FALSE)</f>
        <v>#N/A</v>
      </c>
      <c r="D571">
        <f>Table2[[#This Row],[Annualized Salary]]</f>
        <v>17370000</v>
      </c>
      <c r="E571" s="73" t="e">
        <f t="shared" si="9"/>
        <v>#N/A</v>
      </c>
    </row>
    <row r="572" spans="1:5" x14ac:dyDescent="0.25">
      <c r="A572" t="s">
        <v>3036</v>
      </c>
      <c r="B572" s="93" t="str">
        <f>Table2[[#This Row],[Country]]</f>
        <v>Greri Landmoslands</v>
      </c>
      <c r="C572" s="73" t="e">
        <f>VLOOKUP(A572, Table1[], 6, FALSE)</f>
        <v>#N/A</v>
      </c>
      <c r="D572">
        <f>Table2[[#This Row],[Annualized Salary]]</f>
        <v>31290000</v>
      </c>
      <c r="E572" s="73" t="e">
        <f t="shared" si="9"/>
        <v>#N/A</v>
      </c>
    </row>
    <row r="573" spans="1:5" x14ac:dyDescent="0.25">
      <c r="A573" t="s">
        <v>783</v>
      </c>
      <c r="B573" s="93" t="str">
        <f>Table2[[#This Row],[Country]]</f>
        <v>Lenia Gerdanho</v>
      </c>
      <c r="C573" s="73">
        <f>VLOOKUP(A573, Table1[], 6, FALSE)</f>
        <v>23380000</v>
      </c>
      <c r="D573">
        <f>Table2[[#This Row],[Annualized Salary]]</f>
        <v>40710000</v>
      </c>
      <c r="E573" s="73">
        <f t="shared" si="9"/>
        <v>1.7412318220701455</v>
      </c>
    </row>
    <row r="574" spans="1:5" x14ac:dyDescent="0.25">
      <c r="A574" t="s">
        <v>3037</v>
      </c>
      <c r="B574" s="93" t="str">
        <f>Table2[[#This Row],[Country]]</f>
        <v>Dosqaly</v>
      </c>
      <c r="C574" s="73" t="e">
        <f>VLOOKUP(A574, Table1[], 6, FALSE)</f>
        <v>#N/A</v>
      </c>
      <c r="D574">
        <f>Table2[[#This Row],[Annualized Salary]]</f>
        <v>11430000</v>
      </c>
      <c r="E574" s="73" t="e">
        <f t="shared" si="9"/>
        <v>#N/A</v>
      </c>
    </row>
    <row r="575" spans="1:5" x14ac:dyDescent="0.25">
      <c r="A575" t="s">
        <v>3039</v>
      </c>
      <c r="B575" s="93" t="str">
        <f>Table2[[#This Row],[Country]]</f>
        <v>Dosqaly</v>
      </c>
      <c r="C575" s="73" t="e">
        <f>VLOOKUP(A575, Table1[], 6, FALSE)</f>
        <v>#N/A</v>
      </c>
      <c r="D575">
        <f>Table2[[#This Row],[Annualized Salary]]</f>
        <v>28420000</v>
      </c>
      <c r="E575" s="73" t="e">
        <f t="shared" si="9"/>
        <v>#N/A</v>
      </c>
    </row>
    <row r="576" spans="1:5" x14ac:dyDescent="0.25">
      <c r="A576" t="s">
        <v>3040</v>
      </c>
      <c r="B576" s="93" t="str">
        <f>Table2[[#This Row],[Country]]</f>
        <v>Dosqaly</v>
      </c>
      <c r="C576" s="73" t="e">
        <f>VLOOKUP(A576, Table1[], 6, FALSE)</f>
        <v>#N/A</v>
      </c>
      <c r="D576">
        <f>Table2[[#This Row],[Annualized Salary]]</f>
        <v>9610000</v>
      </c>
      <c r="E576" s="73" t="e">
        <f t="shared" si="9"/>
        <v>#N/A</v>
      </c>
    </row>
    <row r="577" spans="1:5" x14ac:dyDescent="0.25">
      <c r="A577" t="s">
        <v>3041</v>
      </c>
      <c r="B577" s="93" t="str">
        <f>Table2[[#This Row],[Country]]</f>
        <v>Dosqaly</v>
      </c>
      <c r="C577" s="73" t="e">
        <f>VLOOKUP(A577, Table1[], 6, FALSE)</f>
        <v>#N/A</v>
      </c>
      <c r="D577">
        <f>Table2[[#This Row],[Annualized Salary]]</f>
        <v>18480000</v>
      </c>
      <c r="E577" s="73" t="e">
        <f t="shared" si="9"/>
        <v>#N/A</v>
      </c>
    </row>
    <row r="578" spans="1:5" x14ac:dyDescent="0.25">
      <c r="A578" t="s">
        <v>3042</v>
      </c>
      <c r="B578" s="93" t="str">
        <f>Table2[[#This Row],[Country]]</f>
        <v>Dosqaly</v>
      </c>
      <c r="C578" s="73" t="e">
        <f>VLOOKUP(A578, Table1[], 6, FALSE)</f>
        <v>#N/A</v>
      </c>
      <c r="D578">
        <f>Table2[[#This Row],[Annualized Salary]]</f>
        <v>19120000</v>
      </c>
      <c r="E578" s="73" t="e">
        <f t="shared" si="9"/>
        <v>#N/A</v>
      </c>
    </row>
    <row r="579" spans="1:5" x14ac:dyDescent="0.25">
      <c r="A579" t="s">
        <v>3043</v>
      </c>
      <c r="B579" s="93" t="str">
        <f>Table2[[#This Row],[Country]]</f>
        <v>Dosqaly</v>
      </c>
      <c r="C579" s="73" t="e">
        <f>VLOOKUP(A579, Table1[], 6, FALSE)</f>
        <v>#N/A</v>
      </c>
      <c r="D579">
        <f>Table2[[#This Row],[Annualized Salary]]</f>
        <v>17250000</v>
      </c>
      <c r="E579" s="73" t="e">
        <f t="shared" si="9"/>
        <v>#N/A</v>
      </c>
    </row>
    <row r="580" spans="1:5" x14ac:dyDescent="0.25">
      <c r="A580" t="s">
        <v>3044</v>
      </c>
      <c r="B580" s="93" t="str">
        <f>Table2[[#This Row],[Country]]</f>
        <v>Dosqaly</v>
      </c>
      <c r="C580" s="73" t="e">
        <f>VLOOKUP(A580, Table1[], 6, FALSE)</f>
        <v>#N/A</v>
      </c>
      <c r="D580">
        <f>Table2[[#This Row],[Annualized Salary]]</f>
        <v>15700000</v>
      </c>
      <c r="E580" s="73" t="e">
        <f t="shared" si="9"/>
        <v>#N/A</v>
      </c>
    </row>
    <row r="581" spans="1:5" x14ac:dyDescent="0.25">
      <c r="A581" t="s">
        <v>3045</v>
      </c>
      <c r="B581" s="93" t="str">
        <f>Table2[[#This Row],[Country]]</f>
        <v>New Rapore</v>
      </c>
      <c r="C581" s="73" t="e">
        <f>VLOOKUP(A581, Table1[], 6, FALSE)</f>
        <v>#N/A</v>
      </c>
      <c r="D581">
        <f>Table2[[#This Row],[Annualized Salary]]</f>
        <v>17390000</v>
      </c>
      <c r="E581" s="73" t="e">
        <f t="shared" si="9"/>
        <v>#N/A</v>
      </c>
    </row>
    <row r="582" spans="1:5" x14ac:dyDescent="0.25">
      <c r="A582" t="s">
        <v>791</v>
      </c>
      <c r="B582" s="93" t="str">
        <f>Table2[[#This Row],[Country]]</f>
        <v>Puway</v>
      </c>
      <c r="C582" s="73">
        <f>VLOOKUP(A582, Table1[], 6, FALSE)</f>
        <v>14990000</v>
      </c>
      <c r="D582">
        <f>Table2[[#This Row],[Annualized Salary]]</f>
        <v>10460000</v>
      </c>
      <c r="E582" s="73">
        <f t="shared" si="9"/>
        <v>0.6977985323549033</v>
      </c>
    </row>
    <row r="583" spans="1:5" x14ac:dyDescent="0.25">
      <c r="A583" t="s">
        <v>3047</v>
      </c>
      <c r="B583" s="93" t="str">
        <f>Table2[[#This Row],[Country]]</f>
        <v>Puway</v>
      </c>
      <c r="C583" s="73" t="e">
        <f>VLOOKUP(A583, Table1[], 6, FALSE)</f>
        <v>#N/A</v>
      </c>
      <c r="D583">
        <f>Table2[[#This Row],[Annualized Salary]]</f>
        <v>13690000</v>
      </c>
      <c r="E583" s="73" t="e">
        <f t="shared" si="9"/>
        <v>#N/A</v>
      </c>
    </row>
    <row r="584" spans="1:5" x14ac:dyDescent="0.25">
      <c r="A584" t="s">
        <v>3048</v>
      </c>
      <c r="B584" s="93" t="str">
        <f>Table2[[#This Row],[Country]]</f>
        <v>People's Land of Maneau</v>
      </c>
      <c r="C584" s="73" t="e">
        <f>VLOOKUP(A584, Table1[], 6, FALSE)</f>
        <v>#N/A</v>
      </c>
      <c r="D584">
        <f>Table2[[#This Row],[Annualized Salary]]</f>
        <v>24870000</v>
      </c>
      <c r="E584" s="73" t="e">
        <f t="shared" si="9"/>
        <v>#N/A</v>
      </c>
    </row>
    <row r="585" spans="1:5" x14ac:dyDescent="0.25">
      <c r="A585" t="s">
        <v>3049</v>
      </c>
      <c r="B585" s="93" t="str">
        <f>Table2[[#This Row],[Country]]</f>
        <v>Dosqaly</v>
      </c>
      <c r="C585" s="73" t="e">
        <f>VLOOKUP(A585, Table1[], 6, FALSE)</f>
        <v>#N/A</v>
      </c>
      <c r="D585">
        <f>Table2[[#This Row],[Annualized Salary]]</f>
        <v>35610000</v>
      </c>
      <c r="E585" s="73" t="e">
        <f t="shared" si="9"/>
        <v>#N/A</v>
      </c>
    </row>
    <row r="586" spans="1:5" x14ac:dyDescent="0.25">
      <c r="A586" t="s">
        <v>3050</v>
      </c>
      <c r="B586" s="93" t="str">
        <f>Table2[[#This Row],[Country]]</f>
        <v>Giumle Lizeibon</v>
      </c>
      <c r="C586" s="73" t="e">
        <f>VLOOKUP(A586, Table1[], 6, FALSE)</f>
        <v>#N/A</v>
      </c>
      <c r="D586">
        <f>Table2[[#This Row],[Annualized Salary]]</f>
        <v>26440000</v>
      </c>
      <c r="E586" s="73" t="e">
        <f t="shared" si="9"/>
        <v>#N/A</v>
      </c>
    </row>
    <row r="587" spans="1:5" x14ac:dyDescent="0.25">
      <c r="A587" t="s">
        <v>3051</v>
      </c>
      <c r="B587" s="93" t="str">
        <f>Table2[[#This Row],[Country]]</f>
        <v>Republic of Denand Landsa</v>
      </c>
      <c r="C587" s="73" t="e">
        <f>VLOOKUP(A587, Table1[], 6, FALSE)</f>
        <v>#N/A</v>
      </c>
      <c r="D587">
        <f>Table2[[#This Row],[Annualized Salary]]</f>
        <v>37460000</v>
      </c>
      <c r="E587" s="73" t="e">
        <f t="shared" si="9"/>
        <v>#N/A</v>
      </c>
    </row>
    <row r="588" spans="1:5" x14ac:dyDescent="0.25">
      <c r="A588" t="s">
        <v>3052</v>
      </c>
      <c r="B588" s="93" t="str">
        <f>Table2[[#This Row],[Country]]</f>
        <v>Dosqaly</v>
      </c>
      <c r="C588" s="73" t="e">
        <f>VLOOKUP(A588, Table1[], 6, FALSE)</f>
        <v>#N/A</v>
      </c>
      <c r="D588">
        <f>Table2[[#This Row],[Annualized Salary]]</f>
        <v>24400000</v>
      </c>
      <c r="E588" s="73" t="e">
        <f t="shared" si="9"/>
        <v>#N/A</v>
      </c>
    </row>
    <row r="589" spans="1:5" x14ac:dyDescent="0.25">
      <c r="A589" t="s">
        <v>3053</v>
      </c>
      <c r="B589" s="93" t="str">
        <f>Table2[[#This Row],[Country]]</f>
        <v>Dosqaly</v>
      </c>
      <c r="C589" s="73" t="e">
        <f>VLOOKUP(A589, Table1[], 6, FALSE)</f>
        <v>#N/A</v>
      </c>
      <c r="D589">
        <f>Table2[[#This Row],[Annualized Salary]]</f>
        <v>22640000</v>
      </c>
      <c r="E589" s="73" t="e">
        <f t="shared" si="9"/>
        <v>#N/A</v>
      </c>
    </row>
    <row r="590" spans="1:5" x14ac:dyDescent="0.25">
      <c r="A590" t="s">
        <v>3054</v>
      </c>
      <c r="B590" s="93" t="str">
        <f>Table2[[#This Row],[Country]]</f>
        <v>Lenia Gerdanho</v>
      </c>
      <c r="C590" s="73" t="e">
        <f>VLOOKUP(A590, Table1[], 6, FALSE)</f>
        <v>#N/A</v>
      </c>
      <c r="D590">
        <f>Table2[[#This Row],[Annualized Salary]]</f>
        <v>31860000</v>
      </c>
      <c r="E590" s="73" t="e">
        <f t="shared" si="9"/>
        <v>#N/A</v>
      </c>
    </row>
    <row r="591" spans="1:5" x14ac:dyDescent="0.25">
      <c r="A591" t="s">
        <v>3055</v>
      </c>
      <c r="B591" s="93" t="str">
        <f>Table2[[#This Row],[Country]]</f>
        <v>Varijitri Isles</v>
      </c>
      <c r="C591" s="73" t="e">
        <f>VLOOKUP(A591, Table1[], 6, FALSE)</f>
        <v>#N/A</v>
      </c>
      <c r="D591">
        <f>Table2[[#This Row],[Annualized Salary]]</f>
        <v>11110000</v>
      </c>
      <c r="E591" s="73" t="e">
        <f t="shared" si="9"/>
        <v>#N/A</v>
      </c>
    </row>
    <row r="592" spans="1:5" x14ac:dyDescent="0.25">
      <c r="A592" t="s">
        <v>3056</v>
      </c>
      <c r="B592" s="93" t="str">
        <f>Table2[[#This Row],[Country]]</f>
        <v>Dosqaly</v>
      </c>
      <c r="C592" s="73" t="e">
        <f>VLOOKUP(A592, Table1[], 6, FALSE)</f>
        <v>#N/A</v>
      </c>
      <c r="D592">
        <f>Table2[[#This Row],[Annualized Salary]]</f>
        <v>12380000</v>
      </c>
      <c r="E592" s="73" t="e">
        <f t="shared" si="9"/>
        <v>#N/A</v>
      </c>
    </row>
    <row r="593" spans="1:5" x14ac:dyDescent="0.25">
      <c r="A593" t="s">
        <v>3057</v>
      </c>
      <c r="B593" s="93" t="str">
        <f>Table2[[#This Row],[Country]]</f>
        <v>Dosqaly</v>
      </c>
      <c r="C593" s="73" t="e">
        <f>VLOOKUP(A593, Table1[], 6, FALSE)</f>
        <v>#N/A</v>
      </c>
      <c r="D593">
        <f>Table2[[#This Row],[Annualized Salary]]</f>
        <v>9890000</v>
      </c>
      <c r="E593" s="73" t="e">
        <f t="shared" si="9"/>
        <v>#N/A</v>
      </c>
    </row>
    <row r="594" spans="1:5" x14ac:dyDescent="0.25">
      <c r="A594" t="s">
        <v>3058</v>
      </c>
      <c r="B594" s="93" t="str">
        <f>Table2[[#This Row],[Country]]</f>
        <v>Dosqaly</v>
      </c>
      <c r="C594" s="73" t="e">
        <f>VLOOKUP(A594, Table1[], 6, FALSE)</f>
        <v>#N/A</v>
      </c>
      <c r="D594">
        <f>Table2[[#This Row],[Annualized Salary]]</f>
        <v>27340000</v>
      </c>
      <c r="E594" s="73" t="e">
        <f t="shared" si="9"/>
        <v>#N/A</v>
      </c>
    </row>
    <row r="595" spans="1:5" x14ac:dyDescent="0.25">
      <c r="A595" t="s">
        <v>780</v>
      </c>
      <c r="B595" s="93" t="str">
        <f>Table2[[#This Row],[Country]]</f>
        <v>Dosqaly</v>
      </c>
      <c r="C595" s="73">
        <f>VLOOKUP(A595, Table1[], 6, FALSE)</f>
        <v>21540000</v>
      </c>
      <c r="D595">
        <f>Table2[[#This Row],[Annualized Salary]]</f>
        <v>22520000</v>
      </c>
      <c r="E595" s="73">
        <f t="shared" si="9"/>
        <v>1.0454967502321262</v>
      </c>
    </row>
    <row r="596" spans="1:5" x14ac:dyDescent="0.25">
      <c r="A596" t="s">
        <v>3059</v>
      </c>
      <c r="B596" s="93" t="str">
        <f>Table2[[#This Row],[Country]]</f>
        <v>Dosqaly</v>
      </c>
      <c r="C596" s="73" t="e">
        <f>VLOOKUP(A596, Table1[], 6, FALSE)</f>
        <v>#N/A</v>
      </c>
      <c r="D596">
        <f>Table2[[#This Row],[Annualized Salary]]</f>
        <v>21640000</v>
      </c>
      <c r="E596" s="73" t="e">
        <f t="shared" si="9"/>
        <v>#N/A</v>
      </c>
    </row>
    <row r="597" spans="1:5" x14ac:dyDescent="0.25">
      <c r="A597" t="s">
        <v>3060</v>
      </c>
      <c r="B597" s="93" t="str">
        <f>Table2[[#This Row],[Country]]</f>
        <v>Central Namemo Laand</v>
      </c>
      <c r="C597" s="73" t="e">
        <f>VLOOKUP(A597, Table1[], 6, FALSE)</f>
        <v>#N/A</v>
      </c>
      <c r="D597">
        <f>Table2[[#This Row],[Annualized Salary]]</f>
        <v>13510000</v>
      </c>
      <c r="E597" s="73" t="e">
        <f t="shared" si="9"/>
        <v>#N/A</v>
      </c>
    </row>
    <row r="598" spans="1:5" x14ac:dyDescent="0.25">
      <c r="A598" t="s">
        <v>3061</v>
      </c>
      <c r="B598" s="93" t="str">
        <f>Table2[[#This Row],[Country]]</f>
        <v>Dosqaly</v>
      </c>
      <c r="C598" s="73" t="e">
        <f>VLOOKUP(A598, Table1[], 6, FALSE)</f>
        <v>#N/A</v>
      </c>
      <c r="D598">
        <f>Table2[[#This Row],[Annualized Salary]]</f>
        <v>22760000</v>
      </c>
      <c r="E598" s="73" t="e">
        <f t="shared" si="9"/>
        <v>#N/A</v>
      </c>
    </row>
    <row r="599" spans="1:5" x14ac:dyDescent="0.25">
      <c r="A599" t="s">
        <v>3062</v>
      </c>
      <c r="B599" s="93" t="str">
        <f>Table2[[#This Row],[Country]]</f>
        <v>Dosqaly</v>
      </c>
      <c r="C599" s="73" t="e">
        <f>VLOOKUP(A599, Table1[], 6, FALSE)</f>
        <v>#N/A</v>
      </c>
      <c r="D599">
        <f>Table2[[#This Row],[Annualized Salary]]</f>
        <v>29210000</v>
      </c>
      <c r="E599" s="73" t="e">
        <f t="shared" si="9"/>
        <v>#N/A</v>
      </c>
    </row>
    <row r="600" spans="1:5" x14ac:dyDescent="0.25">
      <c r="A600" t="s">
        <v>725</v>
      </c>
      <c r="B600" s="93" t="str">
        <f>Table2[[#This Row],[Country]]</f>
        <v>Dosqaly</v>
      </c>
      <c r="C600" s="73">
        <f>VLOOKUP(A600, Table1[], 6, FALSE)</f>
        <v>14150000</v>
      </c>
      <c r="D600">
        <f>Table2[[#This Row],[Annualized Salary]]</f>
        <v>25970000</v>
      </c>
      <c r="E600" s="73">
        <f t="shared" si="9"/>
        <v>1.8353356890459365</v>
      </c>
    </row>
    <row r="601" spans="1:5" x14ac:dyDescent="0.25">
      <c r="A601" t="s">
        <v>876</v>
      </c>
      <c r="B601" s="93" t="str">
        <f>Table2[[#This Row],[Country]]</f>
        <v>Biarizea</v>
      </c>
      <c r="C601" s="73">
        <f>VLOOKUP(A601, Table1[], 6, FALSE)</f>
        <v>18550000</v>
      </c>
      <c r="D601">
        <f>Table2[[#This Row],[Annualized Salary]]</f>
        <v>10490000</v>
      </c>
      <c r="E601" s="73">
        <f t="shared" ref="E601:E664" si="10">D601/C601</f>
        <v>0.56549865229110508</v>
      </c>
    </row>
    <row r="602" spans="1:5" x14ac:dyDescent="0.25">
      <c r="A602" t="s">
        <v>3063</v>
      </c>
      <c r="B602" s="93" t="str">
        <f>Table2[[#This Row],[Country]]</f>
        <v>Dosqaly</v>
      </c>
      <c r="C602" s="73" t="e">
        <f>VLOOKUP(A602, Table1[], 6, FALSE)</f>
        <v>#N/A</v>
      </c>
      <c r="D602">
        <f>Table2[[#This Row],[Annualized Salary]]</f>
        <v>8840000</v>
      </c>
      <c r="E602" s="73" t="e">
        <f t="shared" si="10"/>
        <v>#N/A</v>
      </c>
    </row>
    <row r="603" spans="1:5" x14ac:dyDescent="0.25">
      <c r="A603" t="s">
        <v>786</v>
      </c>
      <c r="B603" s="93" t="str">
        <f>Table2[[#This Row],[Country]]</f>
        <v>Dosqaly</v>
      </c>
      <c r="C603" s="73">
        <f>VLOOKUP(A603, Table1[], 6, FALSE)</f>
        <v>13450000</v>
      </c>
      <c r="D603">
        <f>Table2[[#This Row],[Annualized Salary]]</f>
        <v>14680000</v>
      </c>
      <c r="E603" s="73">
        <f t="shared" si="10"/>
        <v>1.091449814126394</v>
      </c>
    </row>
    <row r="604" spans="1:5" x14ac:dyDescent="0.25">
      <c r="A604" t="s">
        <v>788</v>
      </c>
      <c r="B604" s="93" t="str">
        <f>Table2[[#This Row],[Country]]</f>
        <v>Dosqaly</v>
      </c>
      <c r="C604" s="73">
        <f>VLOOKUP(A604, Table1[], 6, FALSE)</f>
        <v>22680000</v>
      </c>
      <c r="D604">
        <f>Table2[[#This Row],[Annualized Salary]]</f>
        <v>24570000</v>
      </c>
      <c r="E604" s="73">
        <f t="shared" si="10"/>
        <v>1.0833333333333333</v>
      </c>
    </row>
    <row r="605" spans="1:5" x14ac:dyDescent="0.25">
      <c r="A605" t="s">
        <v>789</v>
      </c>
      <c r="B605" s="93" t="str">
        <f>Table2[[#This Row],[Country]]</f>
        <v>Dosqaly</v>
      </c>
      <c r="C605" s="73">
        <f>VLOOKUP(A605, Table1[], 6, FALSE)</f>
        <v>16300000</v>
      </c>
      <c r="D605">
        <f>Table2[[#This Row],[Annualized Salary]]</f>
        <v>17830000</v>
      </c>
      <c r="E605" s="73">
        <f t="shared" si="10"/>
        <v>1.0938650306748465</v>
      </c>
    </row>
    <row r="606" spans="1:5" x14ac:dyDescent="0.25">
      <c r="A606" t="s">
        <v>790</v>
      </c>
      <c r="B606" s="93" t="str">
        <f>Table2[[#This Row],[Country]]</f>
        <v>Dosqaly</v>
      </c>
      <c r="C606" s="73">
        <f>VLOOKUP(A606, Table1[], 6, FALSE)</f>
        <v>10140000</v>
      </c>
      <c r="D606">
        <f>Table2[[#This Row],[Annualized Salary]]</f>
        <v>10830000</v>
      </c>
      <c r="E606" s="73">
        <f t="shared" si="10"/>
        <v>1.0680473372781065</v>
      </c>
    </row>
    <row r="607" spans="1:5" x14ac:dyDescent="0.25">
      <c r="A607" t="s">
        <v>2088</v>
      </c>
      <c r="B607" s="93" t="str">
        <f>Table2[[#This Row],[Country]]</f>
        <v>Lefghau</v>
      </c>
      <c r="C607" s="73">
        <f>VLOOKUP(A607, Table1[], 6, FALSE)</f>
        <v>10120000</v>
      </c>
      <c r="D607">
        <f>Table2[[#This Row],[Annualized Salary]]</f>
        <v>22460000</v>
      </c>
      <c r="E607" s="73">
        <f t="shared" si="10"/>
        <v>2.2193675889328062</v>
      </c>
    </row>
    <row r="608" spans="1:5" x14ac:dyDescent="0.25">
      <c r="A608" t="s">
        <v>793</v>
      </c>
      <c r="B608" s="93" t="str">
        <f>Table2[[#This Row],[Country]]</f>
        <v>Reugha</v>
      </c>
      <c r="C608" s="73">
        <f>VLOOKUP(A608, Table1[], 6, FALSE)</f>
        <v>12260000</v>
      </c>
      <c r="D608">
        <f>Table2[[#This Row],[Annualized Salary]]</f>
        <v>13180000</v>
      </c>
      <c r="E608" s="73">
        <f t="shared" si="10"/>
        <v>1.0750407830342577</v>
      </c>
    </row>
    <row r="609" spans="1:5" x14ac:dyDescent="0.25">
      <c r="A609" t="s">
        <v>1693</v>
      </c>
      <c r="B609" s="93" t="str">
        <f>Table2[[#This Row],[Country]]</f>
        <v>Sobianitedrucy</v>
      </c>
      <c r="C609" s="73">
        <f>VLOOKUP(A609, Table1[], 6, FALSE)</f>
        <v>5480000</v>
      </c>
      <c r="D609">
        <f>Table2[[#This Row],[Annualized Salary]]</f>
        <v>11690000</v>
      </c>
      <c r="E609" s="73">
        <f t="shared" si="10"/>
        <v>2.1332116788321169</v>
      </c>
    </row>
    <row r="610" spans="1:5" x14ac:dyDescent="0.25">
      <c r="A610" t="s">
        <v>3064</v>
      </c>
      <c r="B610" s="93" t="str">
        <f>Table2[[#This Row],[Country]]</f>
        <v>Dosqaly</v>
      </c>
      <c r="C610" s="73" t="e">
        <f>VLOOKUP(A610, Table1[], 6, FALSE)</f>
        <v>#N/A</v>
      </c>
      <c r="D610">
        <f>Table2[[#This Row],[Annualized Salary]]</f>
        <v>27750000</v>
      </c>
      <c r="E610" s="73" t="e">
        <f t="shared" si="10"/>
        <v>#N/A</v>
      </c>
    </row>
    <row r="611" spans="1:5" x14ac:dyDescent="0.25">
      <c r="A611" t="s">
        <v>795</v>
      </c>
      <c r="B611" s="93" t="str">
        <f>Table2[[#This Row],[Country]]</f>
        <v>Coastpa Barleslands</v>
      </c>
      <c r="C611" s="73">
        <f>VLOOKUP(A611, Table1[], 6, FALSE)</f>
        <v>18770000</v>
      </c>
      <c r="D611">
        <f>Table2[[#This Row],[Annualized Salary]]</f>
        <v>20440000</v>
      </c>
      <c r="E611" s="73">
        <f t="shared" si="10"/>
        <v>1.0889717634523175</v>
      </c>
    </row>
    <row r="612" spans="1:5" x14ac:dyDescent="0.25">
      <c r="A612" t="s">
        <v>3065</v>
      </c>
      <c r="B612" s="93" t="str">
        <f>Table2[[#This Row],[Country]]</f>
        <v>Dosqaly</v>
      </c>
      <c r="C612" s="73" t="e">
        <f>VLOOKUP(A612, Table1[], 6, FALSE)</f>
        <v>#N/A</v>
      </c>
      <c r="D612">
        <f>Table2[[#This Row],[Annualized Salary]]</f>
        <v>12920000</v>
      </c>
      <c r="E612" s="73" t="e">
        <f t="shared" si="10"/>
        <v>#N/A</v>
      </c>
    </row>
    <row r="613" spans="1:5" x14ac:dyDescent="0.25">
      <c r="A613" t="s">
        <v>766</v>
      </c>
      <c r="B613" s="93" t="str">
        <f>Table2[[#This Row],[Country]]</f>
        <v>Dosqaly</v>
      </c>
      <c r="C613" s="73">
        <f>VLOOKUP(A613, Table1[], 6, FALSE)</f>
        <v>26610000</v>
      </c>
      <c r="D613">
        <f>Table2[[#This Row],[Annualized Salary]]</f>
        <v>28800000</v>
      </c>
      <c r="E613" s="73">
        <f t="shared" si="10"/>
        <v>1.0822998872604284</v>
      </c>
    </row>
    <row r="614" spans="1:5" x14ac:dyDescent="0.25">
      <c r="A614" t="s">
        <v>3066</v>
      </c>
      <c r="B614" s="93" t="str">
        <f>Table2[[#This Row],[Country]]</f>
        <v>Dosqaly</v>
      </c>
      <c r="C614" s="73" t="e">
        <f>VLOOKUP(A614, Table1[], 6, FALSE)</f>
        <v>#N/A</v>
      </c>
      <c r="D614">
        <f>Table2[[#This Row],[Annualized Salary]]</f>
        <v>9190000</v>
      </c>
      <c r="E614" s="73" t="e">
        <f t="shared" si="10"/>
        <v>#N/A</v>
      </c>
    </row>
    <row r="615" spans="1:5" x14ac:dyDescent="0.25">
      <c r="A615" t="s">
        <v>1030</v>
      </c>
      <c r="B615" s="93" t="str">
        <f>Table2[[#This Row],[Country]]</f>
        <v>Dosqaly</v>
      </c>
      <c r="C615" s="73">
        <f>VLOOKUP(A615, Table1[], 6, FALSE)</f>
        <v>19830000</v>
      </c>
      <c r="D615">
        <f>Table2[[#This Row],[Annualized Salary]]</f>
        <v>22400000</v>
      </c>
      <c r="E615" s="73">
        <f t="shared" si="10"/>
        <v>1.129601613716591</v>
      </c>
    </row>
    <row r="616" spans="1:5" x14ac:dyDescent="0.25">
      <c r="A616" t="s">
        <v>3067</v>
      </c>
      <c r="B616" s="93" t="str">
        <f>Table2[[#This Row],[Country]]</f>
        <v>Dosqaly</v>
      </c>
      <c r="C616" s="73" t="e">
        <f>VLOOKUP(A616, Table1[], 6, FALSE)</f>
        <v>#N/A</v>
      </c>
      <c r="D616">
        <f>Table2[[#This Row],[Annualized Salary]]</f>
        <v>14560000</v>
      </c>
      <c r="E616" s="73" t="e">
        <f t="shared" si="10"/>
        <v>#N/A</v>
      </c>
    </row>
    <row r="617" spans="1:5" x14ac:dyDescent="0.25">
      <c r="A617" t="s">
        <v>798</v>
      </c>
      <c r="B617" s="93" t="str">
        <f>Table2[[#This Row],[Country]]</f>
        <v>Dosqaly</v>
      </c>
      <c r="C617" s="73">
        <f>VLOOKUP(A617, Table1[], 6, FALSE)</f>
        <v>26400000</v>
      </c>
      <c r="D617">
        <f>Table2[[#This Row],[Annualized Salary]]</f>
        <v>28570000</v>
      </c>
      <c r="E617" s="73">
        <f t="shared" si="10"/>
        <v>1.0821969696969698</v>
      </c>
    </row>
    <row r="618" spans="1:5" x14ac:dyDescent="0.25">
      <c r="A618" t="s">
        <v>810</v>
      </c>
      <c r="B618" s="93" t="str">
        <f>Table2[[#This Row],[Country]]</f>
        <v>Lefghau</v>
      </c>
      <c r="C618" s="73">
        <f>VLOOKUP(A618, Table1[], 6, FALSE)</f>
        <v>36370000</v>
      </c>
      <c r="D618">
        <f>Table2[[#This Row],[Annualized Salary]]</f>
        <v>38960000</v>
      </c>
      <c r="E618" s="73">
        <f t="shared" si="10"/>
        <v>1.0712125378058839</v>
      </c>
    </row>
    <row r="619" spans="1:5" x14ac:dyDescent="0.25">
      <c r="A619" t="s">
        <v>800</v>
      </c>
      <c r="B619" s="93" t="str">
        <f>Table2[[#This Row],[Country]]</f>
        <v>Coastpa Barleslands</v>
      </c>
      <c r="C619" s="73">
        <f>VLOOKUP(A619, Table1[], 6, FALSE)</f>
        <v>16090000</v>
      </c>
      <c r="D619">
        <f>Table2[[#This Row],[Annualized Salary]]</f>
        <v>16090000</v>
      </c>
      <c r="E619" s="73">
        <f t="shared" si="10"/>
        <v>1</v>
      </c>
    </row>
    <row r="620" spans="1:5" x14ac:dyDescent="0.25">
      <c r="A620" t="s">
        <v>889</v>
      </c>
      <c r="B620" s="93" t="str">
        <f>Table2[[#This Row],[Country]]</f>
        <v>Coastpa Barleslands</v>
      </c>
      <c r="C620" s="73">
        <f>VLOOKUP(A620, Table1[], 6, FALSE)</f>
        <v>11400000</v>
      </c>
      <c r="D620">
        <f>Table2[[#This Row],[Annualized Salary]]</f>
        <v>15590000</v>
      </c>
      <c r="E620" s="73">
        <f t="shared" si="10"/>
        <v>1.3675438596491227</v>
      </c>
    </row>
    <row r="621" spans="1:5" x14ac:dyDescent="0.25">
      <c r="A621" t="s">
        <v>801</v>
      </c>
      <c r="B621" s="93" t="str">
        <f>Table2[[#This Row],[Country]]</f>
        <v>Dosqaly</v>
      </c>
      <c r="C621" s="73">
        <f>VLOOKUP(A621, Table1[], 6, FALSE)</f>
        <v>23160000</v>
      </c>
      <c r="D621">
        <f>Table2[[#This Row],[Annualized Salary]]</f>
        <v>24940000</v>
      </c>
      <c r="E621" s="73">
        <f t="shared" si="10"/>
        <v>1.0768566493955094</v>
      </c>
    </row>
    <row r="622" spans="1:5" x14ac:dyDescent="0.25">
      <c r="A622" t="s">
        <v>802</v>
      </c>
      <c r="B622" s="93" t="str">
        <f>Table2[[#This Row],[Country]]</f>
        <v>Central Namemo Laand</v>
      </c>
      <c r="C622" s="73">
        <f>VLOOKUP(A622, Table1[], 6, FALSE)</f>
        <v>20170000</v>
      </c>
      <c r="D622">
        <f>Table2[[#This Row],[Annualized Salary]]</f>
        <v>20200000</v>
      </c>
      <c r="E622" s="73">
        <f t="shared" si="10"/>
        <v>1.0014873574615766</v>
      </c>
    </row>
    <row r="623" spans="1:5" x14ac:dyDescent="0.25">
      <c r="A623" t="s">
        <v>804</v>
      </c>
      <c r="B623" s="93" t="str">
        <f>Table2[[#This Row],[Country]]</f>
        <v>Dosqaly</v>
      </c>
      <c r="C623" s="73">
        <f>VLOOKUP(A623, Table1[], 6, FALSE)</f>
        <v>10550000</v>
      </c>
      <c r="D623">
        <f>Table2[[#This Row],[Annualized Salary]]</f>
        <v>10790000</v>
      </c>
      <c r="E623" s="73">
        <f t="shared" si="10"/>
        <v>1.0227488151658768</v>
      </c>
    </row>
    <row r="624" spans="1:5" x14ac:dyDescent="0.25">
      <c r="A624" t="s">
        <v>690</v>
      </c>
      <c r="B624" s="93" t="str">
        <f>Table2[[#This Row],[Country]]</f>
        <v>Dosqaly</v>
      </c>
      <c r="C624" s="73">
        <f>VLOOKUP(A624, Table1[], 6, FALSE)</f>
        <v>36200000</v>
      </c>
      <c r="D624">
        <f>Table2[[#This Row],[Annualized Salary]]</f>
        <v>25320000</v>
      </c>
      <c r="E624" s="73">
        <f t="shared" si="10"/>
        <v>0.69944751381215464</v>
      </c>
    </row>
    <row r="625" spans="1:5" x14ac:dyDescent="0.25">
      <c r="A625" t="s">
        <v>3068</v>
      </c>
      <c r="B625" s="93" t="str">
        <f>Table2[[#This Row],[Country]]</f>
        <v>Dosqaly</v>
      </c>
      <c r="C625" s="73" t="e">
        <f>VLOOKUP(A625, Table1[], 6, FALSE)</f>
        <v>#N/A</v>
      </c>
      <c r="D625">
        <f>Table2[[#This Row],[Annualized Salary]]</f>
        <v>26620000</v>
      </c>
      <c r="E625" s="73" t="e">
        <f t="shared" si="10"/>
        <v>#N/A</v>
      </c>
    </row>
    <row r="626" spans="1:5" x14ac:dyDescent="0.25">
      <c r="A626" t="s">
        <v>806</v>
      </c>
      <c r="B626" s="93" t="str">
        <f>Table2[[#This Row],[Country]]</f>
        <v>Dosqaly</v>
      </c>
      <c r="C626" s="73">
        <f>VLOOKUP(A626, Table1[], 6, FALSE)</f>
        <v>22230000</v>
      </c>
      <c r="D626">
        <f>Table2[[#This Row],[Annualized Salary]]</f>
        <v>22560000</v>
      </c>
      <c r="E626" s="73">
        <f t="shared" si="10"/>
        <v>1.0148448043184886</v>
      </c>
    </row>
    <row r="627" spans="1:5" x14ac:dyDescent="0.25">
      <c r="A627" t="s">
        <v>807</v>
      </c>
      <c r="B627" s="93" t="str">
        <f>Table2[[#This Row],[Country]]</f>
        <v>Dosqaly</v>
      </c>
      <c r="C627" s="73">
        <f>VLOOKUP(A627, Table1[], 6, FALSE)</f>
        <v>15920000</v>
      </c>
      <c r="D627">
        <f>Table2[[#This Row],[Annualized Salary]]</f>
        <v>15920000</v>
      </c>
      <c r="E627" s="73">
        <f t="shared" si="10"/>
        <v>1</v>
      </c>
    </row>
    <row r="628" spans="1:5" x14ac:dyDescent="0.25">
      <c r="A628" t="s">
        <v>809</v>
      </c>
      <c r="B628" s="93" t="str">
        <f>Table2[[#This Row],[Country]]</f>
        <v>Dosqaly</v>
      </c>
      <c r="C628" s="73">
        <f>VLOOKUP(A628, Table1[], 6, FALSE)</f>
        <v>22130000</v>
      </c>
      <c r="D628">
        <f>Table2[[#This Row],[Annualized Salary]]</f>
        <v>22650000</v>
      </c>
      <c r="E628" s="73">
        <f t="shared" si="10"/>
        <v>1.0234975146859466</v>
      </c>
    </row>
    <row r="629" spans="1:5" x14ac:dyDescent="0.25">
      <c r="A629" t="s">
        <v>803</v>
      </c>
      <c r="B629" s="93" t="str">
        <f>Table2[[#This Row],[Country]]</f>
        <v>Dosqaly</v>
      </c>
      <c r="C629" s="73">
        <f>VLOOKUP(A629, Table1[], 6, FALSE)</f>
        <v>22850000</v>
      </c>
      <c r="D629">
        <f>Table2[[#This Row],[Annualized Salary]]</f>
        <v>24890000</v>
      </c>
      <c r="E629" s="73">
        <f t="shared" si="10"/>
        <v>1.0892778993435448</v>
      </c>
    </row>
    <row r="630" spans="1:5" x14ac:dyDescent="0.25">
      <c r="A630" t="s">
        <v>799</v>
      </c>
      <c r="B630" s="93" t="str">
        <f>Table2[[#This Row],[Country]]</f>
        <v>Dosqaly</v>
      </c>
      <c r="C630" s="73">
        <f>VLOOKUP(A630, Table1[], 6, FALSE)</f>
        <v>27070000</v>
      </c>
      <c r="D630">
        <f>Table2[[#This Row],[Annualized Salary]]</f>
        <v>28840000</v>
      </c>
      <c r="E630" s="73">
        <f t="shared" si="10"/>
        <v>1.0653860362024381</v>
      </c>
    </row>
    <row r="631" spans="1:5" x14ac:dyDescent="0.25">
      <c r="A631" t="s">
        <v>796</v>
      </c>
      <c r="B631" s="93" t="str">
        <f>Table2[[#This Row],[Country]]</f>
        <v>Dosqaly</v>
      </c>
      <c r="C631" s="73">
        <f>VLOOKUP(A631, Table1[], 6, FALSE)</f>
        <v>23000000</v>
      </c>
      <c r="D631">
        <f>Table2[[#This Row],[Annualized Salary]]</f>
        <v>24470000</v>
      </c>
      <c r="E631" s="73">
        <f t="shared" si="10"/>
        <v>1.0639130434782609</v>
      </c>
    </row>
    <row r="632" spans="1:5" x14ac:dyDescent="0.25">
      <c r="A632" t="s">
        <v>3069</v>
      </c>
      <c r="B632" s="93" t="str">
        <f>Table2[[#This Row],[Country]]</f>
        <v>Southern Ristan</v>
      </c>
      <c r="C632" s="73" t="e">
        <f>VLOOKUP(A632, Table1[], 6, FALSE)</f>
        <v>#N/A</v>
      </c>
      <c r="D632">
        <f>Table2[[#This Row],[Annualized Salary]]</f>
        <v>24760000</v>
      </c>
      <c r="E632" s="73" t="e">
        <f t="shared" si="10"/>
        <v>#N/A</v>
      </c>
    </row>
    <row r="633" spans="1:5" x14ac:dyDescent="0.25">
      <c r="A633" t="s">
        <v>811</v>
      </c>
      <c r="B633" s="93" t="str">
        <f>Table2[[#This Row],[Country]]</f>
        <v>Central Namemo Laand</v>
      </c>
      <c r="C633" s="73">
        <f>VLOOKUP(A633, Table1[], 6, FALSE)</f>
        <v>15400000</v>
      </c>
      <c r="D633">
        <f>Table2[[#This Row],[Annualized Salary]]</f>
        <v>15690000</v>
      </c>
      <c r="E633" s="73">
        <f t="shared" si="10"/>
        <v>1.0188311688311689</v>
      </c>
    </row>
    <row r="634" spans="1:5" x14ac:dyDescent="0.25">
      <c r="A634" t="s">
        <v>837</v>
      </c>
      <c r="B634" s="93" t="str">
        <f>Table2[[#This Row],[Country]]</f>
        <v>Coastpa Barleslands</v>
      </c>
      <c r="C634" s="73">
        <f>VLOOKUP(A634, Table1[], 6, FALSE)</f>
        <v>15060000</v>
      </c>
      <c r="D634">
        <f>Table2[[#This Row],[Annualized Salary]]</f>
        <v>15160000</v>
      </c>
      <c r="E634" s="73">
        <f t="shared" si="10"/>
        <v>1.0066401062416999</v>
      </c>
    </row>
    <row r="635" spans="1:5" x14ac:dyDescent="0.25">
      <c r="A635" t="s">
        <v>3070</v>
      </c>
      <c r="B635" s="93" t="str">
        <f>Table2[[#This Row],[Country]]</f>
        <v>Coastpa Barleslands</v>
      </c>
      <c r="C635" s="73" t="e">
        <f>VLOOKUP(A635, Table1[], 6, FALSE)</f>
        <v>#N/A</v>
      </c>
      <c r="D635">
        <f>Table2[[#This Row],[Annualized Salary]]</f>
        <v>19120000</v>
      </c>
      <c r="E635" s="73" t="e">
        <f t="shared" si="10"/>
        <v>#N/A</v>
      </c>
    </row>
    <row r="636" spans="1:5" x14ac:dyDescent="0.25">
      <c r="A636" t="s">
        <v>813</v>
      </c>
      <c r="B636" s="93" t="str">
        <f>Table2[[#This Row],[Country]]</f>
        <v>Dosqaly</v>
      </c>
      <c r="C636" s="73">
        <f>VLOOKUP(A636, Table1[], 6, FALSE)</f>
        <v>21440000</v>
      </c>
      <c r="D636">
        <f>Table2[[#This Row],[Annualized Salary]]</f>
        <v>23190000</v>
      </c>
      <c r="E636" s="73">
        <f t="shared" si="10"/>
        <v>1.0816231343283582</v>
      </c>
    </row>
    <row r="637" spans="1:5" x14ac:dyDescent="0.25">
      <c r="A637" t="s">
        <v>3071</v>
      </c>
      <c r="B637" s="93" t="str">
        <f>Table2[[#This Row],[Country]]</f>
        <v>Dosqaly</v>
      </c>
      <c r="C637" s="73" t="e">
        <f>VLOOKUP(A637, Table1[], 6, FALSE)</f>
        <v>#N/A</v>
      </c>
      <c r="D637">
        <f>Table2[[#This Row],[Annualized Salary]]</f>
        <v>4720000</v>
      </c>
      <c r="E637" s="73" t="e">
        <f t="shared" si="10"/>
        <v>#N/A</v>
      </c>
    </row>
    <row r="638" spans="1:5" x14ac:dyDescent="0.25">
      <c r="A638" t="s">
        <v>814</v>
      </c>
      <c r="B638" s="93" t="str">
        <f>Table2[[#This Row],[Country]]</f>
        <v>Dosqaly</v>
      </c>
      <c r="C638" s="73">
        <f>VLOOKUP(A638, Table1[], 6, FALSE)</f>
        <v>20640000</v>
      </c>
      <c r="D638">
        <f>Table2[[#This Row],[Annualized Salary]]</f>
        <v>21360000</v>
      </c>
      <c r="E638" s="73">
        <f t="shared" si="10"/>
        <v>1.0348837209302326</v>
      </c>
    </row>
    <row r="639" spans="1:5" x14ac:dyDescent="0.25">
      <c r="A639" t="s">
        <v>815</v>
      </c>
      <c r="B639" s="93" t="str">
        <f>Table2[[#This Row],[Country]]</f>
        <v>Dosqaly</v>
      </c>
      <c r="C639" s="73">
        <f>VLOOKUP(A639, Table1[], 6, FALSE)</f>
        <v>17580000</v>
      </c>
      <c r="D639">
        <f>Table2[[#This Row],[Annualized Salary]]</f>
        <v>17850000</v>
      </c>
      <c r="E639" s="73">
        <f t="shared" si="10"/>
        <v>1.0153583617747439</v>
      </c>
    </row>
    <row r="640" spans="1:5" x14ac:dyDescent="0.25">
      <c r="A640" t="s">
        <v>3072</v>
      </c>
      <c r="B640" s="93" t="str">
        <f>Table2[[#This Row],[Country]]</f>
        <v>Dosqaly</v>
      </c>
      <c r="C640" s="73" t="e">
        <f>VLOOKUP(A640, Table1[], 6, FALSE)</f>
        <v>#N/A</v>
      </c>
      <c r="D640">
        <f>Table2[[#This Row],[Annualized Salary]]</f>
        <v>23280000</v>
      </c>
      <c r="E640" s="73" t="e">
        <f t="shared" si="10"/>
        <v>#N/A</v>
      </c>
    </row>
    <row r="641" spans="1:5" x14ac:dyDescent="0.25">
      <c r="A641" t="s">
        <v>3073</v>
      </c>
      <c r="B641" s="93" t="str">
        <f>Table2[[#This Row],[Country]]</f>
        <v>Dosqaly</v>
      </c>
      <c r="C641" s="73" t="e">
        <f>VLOOKUP(A641, Table1[], 6, FALSE)</f>
        <v>#N/A</v>
      </c>
      <c r="D641">
        <f>Table2[[#This Row],[Annualized Salary]]</f>
        <v>15590000</v>
      </c>
      <c r="E641" s="73" t="e">
        <f t="shared" si="10"/>
        <v>#N/A</v>
      </c>
    </row>
    <row r="642" spans="1:5" x14ac:dyDescent="0.25">
      <c r="A642" t="s">
        <v>817</v>
      </c>
      <c r="B642" s="93" t="str">
        <f>Table2[[#This Row],[Country]]</f>
        <v>Dosqaly</v>
      </c>
      <c r="C642" s="73">
        <f>VLOOKUP(A642, Table1[], 6, FALSE)</f>
        <v>26780000</v>
      </c>
      <c r="D642">
        <f>Table2[[#This Row],[Annualized Salary]]</f>
        <v>27720000</v>
      </c>
      <c r="E642" s="73">
        <f t="shared" si="10"/>
        <v>1.0351008215085884</v>
      </c>
    </row>
    <row r="643" spans="1:5" x14ac:dyDescent="0.25">
      <c r="A643" t="s">
        <v>819</v>
      </c>
      <c r="B643" s="93" t="str">
        <f>Table2[[#This Row],[Country]]</f>
        <v>Former Maneau</v>
      </c>
      <c r="C643" s="73">
        <f>VLOOKUP(A643, Table1[], 6, FALSE)</f>
        <v>18870000</v>
      </c>
      <c r="D643">
        <f>Table2[[#This Row],[Annualized Salary]]</f>
        <v>19040000</v>
      </c>
      <c r="E643" s="73">
        <f t="shared" si="10"/>
        <v>1.0090090090090089</v>
      </c>
    </row>
    <row r="644" spans="1:5" x14ac:dyDescent="0.25">
      <c r="A644" t="s">
        <v>1248</v>
      </c>
      <c r="B644" s="93" t="str">
        <f>Table2[[#This Row],[Country]]</f>
        <v>Ingre</v>
      </c>
      <c r="C644" s="73">
        <f>VLOOKUP(A644, Table1[], 6, FALSE)</f>
        <v>13960000</v>
      </c>
      <c r="D644">
        <f>Table2[[#This Row],[Annualized Salary]]</f>
        <v>9650000</v>
      </c>
      <c r="E644" s="73">
        <f t="shared" si="10"/>
        <v>0.69126074498567336</v>
      </c>
    </row>
    <row r="645" spans="1:5" x14ac:dyDescent="0.25">
      <c r="A645" t="s">
        <v>3074</v>
      </c>
      <c r="B645" s="93" t="str">
        <f>Table2[[#This Row],[Country]]</f>
        <v>Iverde</v>
      </c>
      <c r="C645" s="73" t="e">
        <f>VLOOKUP(A645, Table1[], 6, FALSE)</f>
        <v>#N/A</v>
      </c>
      <c r="D645">
        <f>Table2[[#This Row],[Annualized Salary]]</f>
        <v>11710000</v>
      </c>
      <c r="E645" s="73" t="e">
        <f t="shared" si="10"/>
        <v>#N/A</v>
      </c>
    </row>
    <row r="646" spans="1:5" x14ac:dyDescent="0.25">
      <c r="A646" t="s">
        <v>821</v>
      </c>
      <c r="B646" s="93" t="str">
        <f>Table2[[#This Row],[Country]]</f>
        <v>Lefghau</v>
      </c>
      <c r="C646" s="73">
        <f>VLOOKUP(A646, Table1[], 6, FALSE)</f>
        <v>6000000</v>
      </c>
      <c r="D646">
        <f>Table2[[#This Row],[Annualized Salary]]</f>
        <v>6580000</v>
      </c>
      <c r="E646" s="73">
        <f t="shared" si="10"/>
        <v>1.0966666666666667</v>
      </c>
    </row>
    <row r="647" spans="1:5" x14ac:dyDescent="0.25">
      <c r="A647" t="s">
        <v>3075</v>
      </c>
      <c r="B647" s="93" t="str">
        <f>Table2[[#This Row],[Country]]</f>
        <v>Dosqaly</v>
      </c>
      <c r="C647" s="73" t="e">
        <f>VLOOKUP(A647, Table1[], 6, FALSE)</f>
        <v>#N/A</v>
      </c>
      <c r="D647">
        <f>Table2[[#This Row],[Annualized Salary]]</f>
        <v>9710000</v>
      </c>
      <c r="E647" s="73" t="e">
        <f t="shared" si="10"/>
        <v>#N/A</v>
      </c>
    </row>
    <row r="648" spans="1:5" x14ac:dyDescent="0.25">
      <c r="A648" t="s">
        <v>843</v>
      </c>
      <c r="B648" s="93" t="str">
        <f>Table2[[#This Row],[Country]]</f>
        <v>Dosqaly</v>
      </c>
      <c r="C648" s="73">
        <f>VLOOKUP(A648, Table1[], 6, FALSE)</f>
        <v>33070000</v>
      </c>
      <c r="D648">
        <f>Table2[[#This Row],[Annualized Salary]]</f>
        <v>35850000</v>
      </c>
      <c r="E648" s="73">
        <f t="shared" si="10"/>
        <v>1.0840641064408829</v>
      </c>
    </row>
    <row r="649" spans="1:5" x14ac:dyDescent="0.25">
      <c r="A649" t="s">
        <v>829</v>
      </c>
      <c r="B649" s="93" t="str">
        <f>Table2[[#This Row],[Country]]</f>
        <v>Dosqaly</v>
      </c>
      <c r="C649" s="73">
        <f>VLOOKUP(A649, Table1[], 6, FALSE)</f>
        <v>28810000</v>
      </c>
      <c r="D649">
        <f>Table2[[#This Row],[Annualized Salary]]</f>
        <v>29310000</v>
      </c>
      <c r="E649" s="73">
        <f t="shared" si="10"/>
        <v>1.0173550850399167</v>
      </c>
    </row>
    <row r="650" spans="1:5" x14ac:dyDescent="0.25">
      <c r="A650" t="s">
        <v>3076</v>
      </c>
      <c r="B650" s="93" t="str">
        <f>Table2[[#This Row],[Country]]</f>
        <v>Dosqaly</v>
      </c>
      <c r="C650" s="73" t="e">
        <f>VLOOKUP(A650, Table1[], 6, FALSE)</f>
        <v>#N/A</v>
      </c>
      <c r="D650">
        <f>Table2[[#This Row],[Annualized Salary]]</f>
        <v>30830000</v>
      </c>
      <c r="E650" s="73" t="e">
        <f t="shared" si="10"/>
        <v>#N/A</v>
      </c>
    </row>
    <row r="651" spans="1:5" x14ac:dyDescent="0.25">
      <c r="A651" t="s">
        <v>3077</v>
      </c>
      <c r="B651" s="93" t="str">
        <f>Table2[[#This Row],[Country]]</f>
        <v>Dosqaly</v>
      </c>
      <c r="C651" s="73" t="e">
        <f>VLOOKUP(A651, Table1[], 6, FALSE)</f>
        <v>#N/A</v>
      </c>
      <c r="D651">
        <f>Table2[[#This Row],[Annualized Salary]]</f>
        <v>8840000</v>
      </c>
      <c r="E651" s="73" t="e">
        <f t="shared" si="10"/>
        <v>#N/A</v>
      </c>
    </row>
    <row r="652" spans="1:5" x14ac:dyDescent="0.25">
      <c r="A652" t="s">
        <v>1443</v>
      </c>
      <c r="B652" s="93" t="str">
        <f>Table2[[#This Row],[Country]]</f>
        <v>Dosqaly</v>
      </c>
      <c r="C652" s="73">
        <f>VLOOKUP(A652, Table1[], 6, FALSE)</f>
        <v>24370000</v>
      </c>
      <c r="D652">
        <f>Table2[[#This Row],[Annualized Salary]]</f>
        <v>26660000</v>
      </c>
      <c r="E652" s="73">
        <f t="shared" si="10"/>
        <v>1.0939679934345508</v>
      </c>
    </row>
    <row r="653" spans="1:5" x14ac:dyDescent="0.25">
      <c r="A653" t="s">
        <v>832</v>
      </c>
      <c r="B653" s="93" t="str">
        <f>Table2[[#This Row],[Country]]</f>
        <v>Tabhu Striary</v>
      </c>
      <c r="C653" s="73">
        <f>VLOOKUP(A653, Table1[], 6, FALSE)</f>
        <v>28140000</v>
      </c>
      <c r="D653">
        <f>Table2[[#This Row],[Annualized Salary]]</f>
        <v>28500000</v>
      </c>
      <c r="E653" s="73">
        <f t="shared" si="10"/>
        <v>1.0127931769722816</v>
      </c>
    </row>
    <row r="654" spans="1:5" x14ac:dyDescent="0.25">
      <c r="A654" t="s">
        <v>823</v>
      </c>
      <c r="B654" s="93" t="str">
        <f>Table2[[#This Row],[Country]]</f>
        <v>Dosqaly</v>
      </c>
      <c r="C654" s="73">
        <f>VLOOKUP(A654, Table1[], 6, FALSE)</f>
        <v>24240000</v>
      </c>
      <c r="D654">
        <f>Table2[[#This Row],[Annualized Salary]]</f>
        <v>25510000</v>
      </c>
      <c r="E654" s="73">
        <f t="shared" si="10"/>
        <v>1.0523927392739274</v>
      </c>
    </row>
    <row r="655" spans="1:5" x14ac:dyDescent="0.25">
      <c r="A655" t="s">
        <v>834</v>
      </c>
      <c r="B655" s="93" t="str">
        <f>Table2[[#This Row],[Country]]</f>
        <v>Dosqaly</v>
      </c>
      <c r="C655" s="73">
        <f>VLOOKUP(A655, Table1[], 6, FALSE)</f>
        <v>29400000</v>
      </c>
      <c r="D655">
        <f>Table2[[#This Row],[Annualized Salary]]</f>
        <v>31230000</v>
      </c>
      <c r="E655" s="73">
        <f t="shared" si="10"/>
        <v>1.0622448979591836</v>
      </c>
    </row>
    <row r="656" spans="1:5" x14ac:dyDescent="0.25">
      <c r="A656" t="s">
        <v>835</v>
      </c>
      <c r="B656" s="93" t="str">
        <f>Table2[[#This Row],[Country]]</f>
        <v>Dosqaly</v>
      </c>
      <c r="C656" s="73">
        <f>VLOOKUP(A656, Table1[], 6, FALSE)</f>
        <v>4800000</v>
      </c>
      <c r="D656">
        <f>Table2[[#This Row],[Annualized Salary]]</f>
        <v>5240000</v>
      </c>
      <c r="E656" s="73">
        <f t="shared" si="10"/>
        <v>1.0916666666666666</v>
      </c>
    </row>
    <row r="657" spans="1:5" x14ac:dyDescent="0.25">
      <c r="A657" t="s">
        <v>3078</v>
      </c>
      <c r="B657" s="93" t="str">
        <f>Table2[[#This Row],[Country]]</f>
        <v>People's Land of Maneau</v>
      </c>
      <c r="C657" s="73" t="e">
        <f>VLOOKUP(A657, Table1[], 6, FALSE)</f>
        <v>#N/A</v>
      </c>
      <c r="D657">
        <f>Table2[[#This Row],[Annualized Salary]]</f>
        <v>27040000</v>
      </c>
      <c r="E657" s="73" t="e">
        <f t="shared" si="10"/>
        <v>#N/A</v>
      </c>
    </row>
    <row r="658" spans="1:5" x14ac:dyDescent="0.25">
      <c r="A658" t="s">
        <v>3079</v>
      </c>
      <c r="B658" s="93" t="str">
        <f>Table2[[#This Row],[Country]]</f>
        <v>Central Namemo Laand</v>
      </c>
      <c r="C658" s="73" t="e">
        <f>VLOOKUP(A658, Table1[], 6, FALSE)</f>
        <v>#N/A</v>
      </c>
      <c r="D658">
        <f>Table2[[#This Row],[Annualized Salary]]</f>
        <v>22280000</v>
      </c>
      <c r="E658" s="73" t="e">
        <f t="shared" si="10"/>
        <v>#N/A</v>
      </c>
    </row>
    <row r="659" spans="1:5" x14ac:dyDescent="0.25">
      <c r="A659" t="s">
        <v>3080</v>
      </c>
      <c r="B659" s="93" t="str">
        <f>Table2[[#This Row],[Country]]</f>
        <v>Dosqaly</v>
      </c>
      <c r="C659" s="73" t="e">
        <f>VLOOKUP(A659, Table1[], 6, FALSE)</f>
        <v>#N/A</v>
      </c>
      <c r="D659">
        <f>Table2[[#This Row],[Annualized Salary]]</f>
        <v>11150000</v>
      </c>
      <c r="E659" s="73" t="e">
        <f t="shared" si="10"/>
        <v>#N/A</v>
      </c>
    </row>
    <row r="660" spans="1:5" x14ac:dyDescent="0.25">
      <c r="A660" t="s">
        <v>839</v>
      </c>
      <c r="B660" s="93" t="str">
        <f>Table2[[#This Row],[Country]]</f>
        <v>Dosqaly</v>
      </c>
      <c r="C660" s="73">
        <f>VLOOKUP(A660, Table1[], 6, FALSE)</f>
        <v>23110000</v>
      </c>
      <c r="D660">
        <f>Table2[[#This Row],[Annualized Salary]]</f>
        <v>24890000</v>
      </c>
      <c r="E660" s="73">
        <f t="shared" si="10"/>
        <v>1.077022933794894</v>
      </c>
    </row>
    <row r="661" spans="1:5" x14ac:dyDescent="0.25">
      <c r="A661" t="s">
        <v>842</v>
      </c>
      <c r="B661" s="93" t="str">
        <f>Table2[[#This Row],[Country]]</f>
        <v>Dosqaly</v>
      </c>
      <c r="C661" s="73">
        <f>VLOOKUP(A661, Table1[], 6, FALSE)</f>
        <v>11510000</v>
      </c>
      <c r="D661">
        <f>Table2[[#This Row],[Annualized Salary]]</f>
        <v>11790000</v>
      </c>
      <c r="E661" s="73">
        <f t="shared" si="10"/>
        <v>1.0243266724587314</v>
      </c>
    </row>
    <row r="662" spans="1:5" x14ac:dyDescent="0.25">
      <c r="A662" t="s">
        <v>3081</v>
      </c>
      <c r="B662" s="93" t="str">
        <f>Table2[[#This Row],[Country]]</f>
        <v>Dosqaly</v>
      </c>
      <c r="C662" s="73" t="e">
        <f>VLOOKUP(A662, Table1[], 6, FALSE)</f>
        <v>#N/A</v>
      </c>
      <c r="D662">
        <f>Table2[[#This Row],[Annualized Salary]]</f>
        <v>18380000</v>
      </c>
      <c r="E662" s="73" t="e">
        <f t="shared" si="10"/>
        <v>#N/A</v>
      </c>
    </row>
    <row r="663" spans="1:5" x14ac:dyDescent="0.25">
      <c r="A663" t="s">
        <v>3082</v>
      </c>
      <c r="B663" s="93" t="str">
        <f>Table2[[#This Row],[Country]]</f>
        <v>Dosqaly</v>
      </c>
      <c r="C663" s="73" t="e">
        <f>VLOOKUP(A663, Table1[], 6, FALSE)</f>
        <v>#N/A</v>
      </c>
      <c r="D663">
        <f>Table2[[#This Row],[Annualized Salary]]</f>
        <v>13520000</v>
      </c>
      <c r="E663" s="73" t="e">
        <f t="shared" si="10"/>
        <v>#N/A</v>
      </c>
    </row>
    <row r="664" spans="1:5" x14ac:dyDescent="0.25">
      <c r="A664" t="s">
        <v>838</v>
      </c>
      <c r="B664" s="93" t="str">
        <f>Table2[[#This Row],[Country]]</f>
        <v>Dosqaly</v>
      </c>
      <c r="C664" s="73">
        <f>VLOOKUP(A664, Table1[], 6, FALSE)</f>
        <v>17410000</v>
      </c>
      <c r="D664">
        <f>Table2[[#This Row],[Annualized Salary]]</f>
        <v>17810000</v>
      </c>
      <c r="E664" s="73">
        <f t="shared" si="10"/>
        <v>1.0229753015508329</v>
      </c>
    </row>
    <row r="665" spans="1:5" x14ac:dyDescent="0.25">
      <c r="A665" t="s">
        <v>827</v>
      </c>
      <c r="B665" s="93" t="str">
        <f>Table2[[#This Row],[Country]]</f>
        <v>Czechnor</v>
      </c>
      <c r="C665" s="73">
        <f>VLOOKUP(A665, Table1[], 6, FALSE)</f>
        <v>26370000</v>
      </c>
      <c r="D665">
        <f>Table2[[#This Row],[Annualized Salary]]</f>
        <v>28060000</v>
      </c>
      <c r="E665" s="73">
        <f t="shared" ref="E665:E728" si="11">D665/C665</f>
        <v>1.0640879787637467</v>
      </c>
    </row>
    <row r="666" spans="1:5" x14ac:dyDescent="0.25">
      <c r="A666" t="s">
        <v>3083</v>
      </c>
      <c r="B666" s="93" t="str">
        <f>Table2[[#This Row],[Country]]</f>
        <v>Dosqaly</v>
      </c>
      <c r="C666" s="73" t="e">
        <f>VLOOKUP(A666, Table1[], 6, FALSE)</f>
        <v>#N/A</v>
      </c>
      <c r="D666">
        <f>Table2[[#This Row],[Annualized Salary]]</f>
        <v>28990000</v>
      </c>
      <c r="E666" s="73" t="e">
        <f t="shared" si="11"/>
        <v>#N/A</v>
      </c>
    </row>
    <row r="667" spans="1:5" x14ac:dyDescent="0.25">
      <c r="A667" t="s">
        <v>605</v>
      </c>
      <c r="B667" s="93" t="str">
        <f>Table2[[#This Row],[Country]]</f>
        <v>Dosqaly</v>
      </c>
      <c r="C667" s="73">
        <f>VLOOKUP(A667, Table1[], 6, FALSE)</f>
        <v>7040000</v>
      </c>
      <c r="D667">
        <f>Table2[[#This Row],[Annualized Salary]]</f>
        <v>22110000</v>
      </c>
      <c r="E667" s="73">
        <f t="shared" si="11"/>
        <v>3.140625</v>
      </c>
    </row>
    <row r="668" spans="1:5" x14ac:dyDescent="0.25">
      <c r="A668" t="s">
        <v>3084</v>
      </c>
      <c r="B668" s="93" t="str">
        <f>Table2[[#This Row],[Country]]</f>
        <v>Dosqaly</v>
      </c>
      <c r="C668" s="73" t="e">
        <f>VLOOKUP(A668, Table1[], 6, FALSE)</f>
        <v>#N/A</v>
      </c>
      <c r="D668">
        <f>Table2[[#This Row],[Annualized Salary]]</f>
        <v>5680000</v>
      </c>
      <c r="E668" s="73" t="e">
        <f t="shared" si="11"/>
        <v>#N/A</v>
      </c>
    </row>
    <row r="669" spans="1:5" x14ac:dyDescent="0.25">
      <c r="A669" t="s">
        <v>841</v>
      </c>
      <c r="B669" s="93" t="str">
        <f>Table2[[#This Row],[Country]]</f>
        <v>Dosqaly</v>
      </c>
      <c r="C669" s="73">
        <f>VLOOKUP(A669, Table1[], 6, FALSE)</f>
        <v>1520000</v>
      </c>
      <c r="D669">
        <f>Table2[[#This Row],[Annualized Salary]]</f>
        <v>1630000</v>
      </c>
      <c r="E669" s="73">
        <f t="shared" si="11"/>
        <v>1.0723684210526316</v>
      </c>
    </row>
    <row r="670" spans="1:5" x14ac:dyDescent="0.25">
      <c r="A670" t="s">
        <v>825</v>
      </c>
      <c r="B670" s="93" t="str">
        <f>Table2[[#This Row],[Country]]</f>
        <v>Dosqaly</v>
      </c>
      <c r="C670" s="73">
        <f>VLOOKUP(A670, Table1[], 6, FALSE)</f>
        <v>10530000</v>
      </c>
      <c r="D670">
        <f>Table2[[#This Row],[Annualized Salary]]</f>
        <v>10890000</v>
      </c>
      <c r="E670" s="73">
        <f t="shared" si="11"/>
        <v>1.0341880341880343</v>
      </c>
    </row>
    <row r="671" spans="1:5" x14ac:dyDescent="0.25">
      <c r="A671" t="s">
        <v>3085</v>
      </c>
      <c r="B671" s="93" t="str">
        <f>Table2[[#This Row],[Country]]</f>
        <v>Dosqaly</v>
      </c>
      <c r="C671" s="73" t="e">
        <f>VLOOKUP(A671, Table1[], 6, FALSE)</f>
        <v>#N/A</v>
      </c>
      <c r="D671">
        <f>Table2[[#This Row],[Annualized Salary]]</f>
        <v>17530000</v>
      </c>
      <c r="E671" s="73" t="e">
        <f t="shared" si="11"/>
        <v>#N/A</v>
      </c>
    </row>
    <row r="672" spans="1:5" x14ac:dyDescent="0.25">
      <c r="A672" t="s">
        <v>844</v>
      </c>
      <c r="B672" s="93" t="str">
        <f>Table2[[#This Row],[Country]]</f>
        <v>Pierrema</v>
      </c>
      <c r="C672" s="73">
        <f>VLOOKUP(A672, Table1[], 6, FALSE)</f>
        <v>27580000</v>
      </c>
      <c r="D672">
        <f>Table2[[#This Row],[Annualized Salary]]</f>
        <v>27800000</v>
      </c>
      <c r="E672" s="73">
        <f t="shared" si="11"/>
        <v>1.0079767947788252</v>
      </c>
    </row>
    <row r="673" spans="1:5" x14ac:dyDescent="0.25">
      <c r="A673" t="s">
        <v>848</v>
      </c>
      <c r="B673" s="93" t="str">
        <f>Table2[[#This Row],[Country]]</f>
        <v>Dosqaly</v>
      </c>
      <c r="C673" s="73">
        <f>VLOOKUP(A673, Table1[], 6, FALSE)</f>
        <v>21300000</v>
      </c>
      <c r="D673">
        <f>Table2[[#This Row],[Annualized Salary]]</f>
        <v>21600000</v>
      </c>
      <c r="E673" s="73">
        <f t="shared" si="11"/>
        <v>1.0140845070422535</v>
      </c>
    </row>
    <row r="674" spans="1:5" x14ac:dyDescent="0.25">
      <c r="A674" t="s">
        <v>849</v>
      </c>
      <c r="B674" s="93" t="str">
        <f>Table2[[#This Row],[Country]]</f>
        <v>Dosqaly</v>
      </c>
      <c r="C674" s="73">
        <f>VLOOKUP(A674, Table1[], 6, FALSE)</f>
        <v>16440000</v>
      </c>
      <c r="D674">
        <f>Table2[[#This Row],[Annualized Salary]]</f>
        <v>17170000</v>
      </c>
      <c r="E674" s="73">
        <f t="shared" si="11"/>
        <v>1.0444038929440389</v>
      </c>
    </row>
    <row r="675" spans="1:5" x14ac:dyDescent="0.25">
      <c r="A675" t="s">
        <v>850</v>
      </c>
      <c r="B675" s="93" t="str">
        <f>Table2[[#This Row],[Country]]</f>
        <v>Dosqaly</v>
      </c>
      <c r="C675" s="73">
        <f>VLOOKUP(A675, Table1[], 6, FALSE)</f>
        <v>19470000</v>
      </c>
      <c r="D675">
        <f>Table2[[#This Row],[Annualized Salary]]</f>
        <v>19470000</v>
      </c>
      <c r="E675" s="73">
        <f t="shared" si="11"/>
        <v>1</v>
      </c>
    </row>
    <row r="676" spans="1:5" x14ac:dyDescent="0.25">
      <c r="A676" t="s">
        <v>851</v>
      </c>
      <c r="B676" s="93" t="str">
        <f>Table2[[#This Row],[Country]]</f>
        <v>Nancipenuaroe</v>
      </c>
      <c r="C676" s="73">
        <f>VLOOKUP(A676, Table1[], 6, FALSE)</f>
        <v>14080000</v>
      </c>
      <c r="D676">
        <f>Table2[[#This Row],[Annualized Salary]]</f>
        <v>14600000</v>
      </c>
      <c r="E676" s="73">
        <f t="shared" si="11"/>
        <v>1.0369318181818181</v>
      </c>
    </row>
    <row r="677" spans="1:5" x14ac:dyDescent="0.25">
      <c r="A677" t="s">
        <v>3086</v>
      </c>
      <c r="B677" s="93" t="str">
        <f>Table2[[#This Row],[Country]]</f>
        <v>Reugha</v>
      </c>
      <c r="C677" s="73" t="e">
        <f>VLOOKUP(A677, Table1[], 6, FALSE)</f>
        <v>#N/A</v>
      </c>
      <c r="D677">
        <f>Table2[[#This Row],[Annualized Salary]]</f>
        <v>15160000</v>
      </c>
      <c r="E677" s="73" t="e">
        <f t="shared" si="11"/>
        <v>#N/A</v>
      </c>
    </row>
    <row r="678" spans="1:5" x14ac:dyDescent="0.25">
      <c r="A678" t="s">
        <v>854</v>
      </c>
      <c r="B678" s="93" t="str">
        <f>Table2[[#This Row],[Country]]</f>
        <v>Tabhu Striary</v>
      </c>
      <c r="C678" s="73">
        <f>VLOOKUP(A678, Table1[], 6, FALSE)</f>
        <v>7080000</v>
      </c>
      <c r="D678">
        <f>Table2[[#This Row],[Annualized Salary]]</f>
        <v>7420000</v>
      </c>
      <c r="E678" s="73">
        <f t="shared" si="11"/>
        <v>1.0480225988700564</v>
      </c>
    </row>
    <row r="679" spans="1:5" x14ac:dyDescent="0.25">
      <c r="A679" t="s">
        <v>856</v>
      </c>
      <c r="B679" s="93" t="str">
        <f>Table2[[#This Row],[Country]]</f>
        <v>Coastpa Barleslands</v>
      </c>
      <c r="C679" s="73">
        <f>VLOOKUP(A679, Table1[], 6, FALSE)</f>
        <v>29040000</v>
      </c>
      <c r="D679">
        <f>Table2[[#This Row],[Annualized Salary]]</f>
        <v>30920000</v>
      </c>
      <c r="E679" s="73">
        <f t="shared" si="11"/>
        <v>1.0647382920110193</v>
      </c>
    </row>
    <row r="680" spans="1:5" x14ac:dyDescent="0.25">
      <c r="A680" t="s">
        <v>859</v>
      </c>
      <c r="B680" s="93" t="str">
        <f>Table2[[#This Row],[Country]]</f>
        <v>Coastpa Barleslands</v>
      </c>
      <c r="C680" s="73">
        <f>VLOOKUP(A680, Table1[], 6, FALSE)</f>
        <v>19070000</v>
      </c>
      <c r="D680">
        <f>Table2[[#This Row],[Annualized Salary]]</f>
        <v>20670000</v>
      </c>
      <c r="E680" s="73">
        <f t="shared" si="11"/>
        <v>1.0839014158363922</v>
      </c>
    </row>
    <row r="681" spans="1:5" x14ac:dyDescent="0.25">
      <c r="A681" t="s">
        <v>1003</v>
      </c>
      <c r="B681" s="93" t="str">
        <f>Table2[[#This Row],[Country]]</f>
        <v>Rarita</v>
      </c>
      <c r="C681" s="73">
        <f>VLOOKUP(A681, Table1[], 6, FALSE)</f>
        <v>34860000</v>
      </c>
      <c r="D681">
        <f>Table2[[#This Row],[Annualized Salary]]</f>
        <v>22880000</v>
      </c>
      <c r="E681" s="73">
        <f t="shared" si="11"/>
        <v>0.65633964429145153</v>
      </c>
    </row>
    <row r="682" spans="1:5" x14ac:dyDescent="0.25">
      <c r="A682" t="s">
        <v>711</v>
      </c>
      <c r="B682" s="93" t="str">
        <f>Table2[[#This Row],[Country]]</f>
        <v>Southern Ristan</v>
      </c>
      <c r="C682" s="73">
        <f>VLOOKUP(A682, Table1[], 6, FALSE)</f>
        <v>25310000</v>
      </c>
      <c r="D682">
        <f>Table2[[#This Row],[Annualized Salary]]</f>
        <v>21360000</v>
      </c>
      <c r="E682" s="73">
        <f t="shared" si="11"/>
        <v>0.84393520347688655</v>
      </c>
    </row>
    <row r="683" spans="1:5" x14ac:dyDescent="0.25">
      <c r="A683" t="s">
        <v>857</v>
      </c>
      <c r="B683" s="93" t="str">
        <f>Table2[[#This Row],[Country]]</f>
        <v>Coastpa Barleslands</v>
      </c>
      <c r="C683" s="73">
        <f>VLOOKUP(A683, Table1[], 6, FALSE)</f>
        <v>13150000</v>
      </c>
      <c r="D683">
        <f>Table2[[#This Row],[Annualized Salary]]</f>
        <v>14060000</v>
      </c>
      <c r="E683" s="73">
        <f t="shared" si="11"/>
        <v>1.0692015209125476</v>
      </c>
    </row>
    <row r="684" spans="1:5" x14ac:dyDescent="0.25">
      <c r="A684" t="s">
        <v>858</v>
      </c>
      <c r="B684" s="93" t="str">
        <f>Table2[[#This Row],[Country]]</f>
        <v>Coastpa Barleslands</v>
      </c>
      <c r="C684" s="73">
        <f>VLOOKUP(A684, Table1[], 6, FALSE)</f>
        <v>34690000</v>
      </c>
      <c r="D684">
        <f>Table2[[#This Row],[Annualized Salary]]</f>
        <v>36280000</v>
      </c>
      <c r="E684" s="73">
        <f t="shared" si="11"/>
        <v>1.0458345344479678</v>
      </c>
    </row>
    <row r="685" spans="1:5" x14ac:dyDescent="0.25">
      <c r="A685" t="s">
        <v>3087</v>
      </c>
      <c r="B685" s="93" t="str">
        <f>Table2[[#This Row],[Country]]</f>
        <v>Coastpa Barleslands</v>
      </c>
      <c r="C685" s="73" t="e">
        <f>VLOOKUP(A685, Table1[], 6, FALSE)</f>
        <v>#N/A</v>
      </c>
      <c r="D685">
        <f>Table2[[#This Row],[Annualized Salary]]</f>
        <v>26150000</v>
      </c>
      <c r="E685" s="73" t="e">
        <f t="shared" si="11"/>
        <v>#N/A</v>
      </c>
    </row>
    <row r="686" spans="1:5" x14ac:dyDescent="0.25">
      <c r="A686" t="s">
        <v>3088</v>
      </c>
      <c r="B686" s="93" t="str">
        <f>Table2[[#This Row],[Country]]</f>
        <v>New Somoe</v>
      </c>
      <c r="C686" s="73" t="e">
        <f>VLOOKUP(A686, Table1[], 6, FALSE)</f>
        <v>#N/A</v>
      </c>
      <c r="D686">
        <f>Table2[[#This Row],[Annualized Salary]]</f>
        <v>37230000</v>
      </c>
      <c r="E686" s="73" t="e">
        <f t="shared" si="11"/>
        <v>#N/A</v>
      </c>
    </row>
    <row r="687" spans="1:5" x14ac:dyDescent="0.25">
      <c r="A687" t="s">
        <v>3089</v>
      </c>
      <c r="B687" s="93" t="str">
        <f>Table2[[#This Row],[Country]]</f>
        <v>Dosqaly</v>
      </c>
      <c r="C687" s="73" t="e">
        <f>VLOOKUP(A687, Table1[], 6, FALSE)</f>
        <v>#N/A</v>
      </c>
      <c r="D687">
        <f>Table2[[#This Row],[Annualized Salary]]</f>
        <v>8810000</v>
      </c>
      <c r="E687" s="73" t="e">
        <f t="shared" si="11"/>
        <v>#N/A</v>
      </c>
    </row>
    <row r="688" spans="1:5" x14ac:dyDescent="0.25">
      <c r="A688" t="s">
        <v>866</v>
      </c>
      <c r="B688" s="93" t="str">
        <f>Table2[[#This Row],[Country]]</f>
        <v>Pierrema</v>
      </c>
      <c r="C688" s="73">
        <f>VLOOKUP(A688, Table1[], 6, FALSE)</f>
        <v>19370000</v>
      </c>
      <c r="D688">
        <f>Table2[[#This Row],[Annualized Salary]]</f>
        <v>20690000</v>
      </c>
      <c r="E688" s="73">
        <f t="shared" si="11"/>
        <v>1.0681466184821891</v>
      </c>
    </row>
    <row r="689" spans="1:5" x14ac:dyDescent="0.25">
      <c r="A689" t="s">
        <v>867</v>
      </c>
      <c r="B689" s="93" t="str">
        <f>Table2[[#This Row],[Country]]</f>
        <v>Central Diasongo</v>
      </c>
      <c r="C689" s="73">
        <f>VLOOKUP(A689, Table1[], 6, FALSE)</f>
        <v>14570000</v>
      </c>
      <c r="D689">
        <f>Table2[[#This Row],[Annualized Salary]]</f>
        <v>15110000</v>
      </c>
      <c r="E689" s="73">
        <f t="shared" si="11"/>
        <v>1.0370624571036375</v>
      </c>
    </row>
    <row r="690" spans="1:5" x14ac:dyDescent="0.25">
      <c r="A690" t="s">
        <v>868</v>
      </c>
      <c r="B690" s="93" t="str">
        <f>Table2[[#This Row],[Country]]</f>
        <v>Central Diasongo</v>
      </c>
      <c r="C690" s="73">
        <f>VLOOKUP(A690, Table1[], 6, FALSE)</f>
        <v>23870000</v>
      </c>
      <c r="D690">
        <f>Table2[[#This Row],[Annualized Salary]]</f>
        <v>25010000</v>
      </c>
      <c r="E690" s="73">
        <f t="shared" si="11"/>
        <v>1.0477586929199831</v>
      </c>
    </row>
    <row r="691" spans="1:5" x14ac:dyDescent="0.25">
      <c r="A691" t="s">
        <v>3090</v>
      </c>
      <c r="B691" s="93" t="str">
        <f>Table2[[#This Row],[Country]]</f>
        <v>Coastpa Barleslands</v>
      </c>
      <c r="C691" s="73" t="e">
        <f>VLOOKUP(A691, Table1[], 6, FALSE)</f>
        <v>#N/A</v>
      </c>
      <c r="D691">
        <f>Table2[[#This Row],[Annualized Salary]]</f>
        <v>4220000</v>
      </c>
      <c r="E691" s="73" t="e">
        <f t="shared" si="11"/>
        <v>#N/A</v>
      </c>
    </row>
    <row r="692" spans="1:5" x14ac:dyDescent="0.25">
      <c r="A692" t="s">
        <v>3091</v>
      </c>
      <c r="B692" s="93" t="str">
        <f>Table2[[#This Row],[Country]]</f>
        <v>Coastpa Barleslands</v>
      </c>
      <c r="C692" s="73" t="e">
        <f>VLOOKUP(A692, Table1[], 6, FALSE)</f>
        <v>#N/A</v>
      </c>
      <c r="D692">
        <f>Table2[[#This Row],[Annualized Salary]]</f>
        <v>15890000</v>
      </c>
      <c r="E692" s="73" t="e">
        <f t="shared" si="11"/>
        <v>#N/A</v>
      </c>
    </row>
    <row r="693" spans="1:5" x14ac:dyDescent="0.25">
      <c r="A693" t="s">
        <v>869</v>
      </c>
      <c r="B693" s="93" t="str">
        <f>Table2[[#This Row],[Country]]</f>
        <v>Dosqaly</v>
      </c>
      <c r="C693" s="73">
        <f>VLOOKUP(A693, Table1[], 6, FALSE)</f>
        <v>16690000</v>
      </c>
      <c r="D693">
        <f>Table2[[#This Row],[Annualized Salary]]</f>
        <v>17850000</v>
      </c>
      <c r="E693" s="73">
        <f t="shared" si="11"/>
        <v>1.0695026962252847</v>
      </c>
    </row>
    <row r="694" spans="1:5" x14ac:dyDescent="0.25">
      <c r="A694" t="s">
        <v>870</v>
      </c>
      <c r="B694" s="93" t="str">
        <f>Table2[[#This Row],[Country]]</f>
        <v>Dosqaly</v>
      </c>
      <c r="C694" s="73">
        <f>VLOOKUP(A694, Table1[], 6, FALSE)</f>
        <v>22540000</v>
      </c>
      <c r="D694">
        <f>Table2[[#This Row],[Annualized Salary]]</f>
        <v>24660000</v>
      </c>
      <c r="E694" s="73">
        <f t="shared" si="11"/>
        <v>1.0940550133096716</v>
      </c>
    </row>
    <row r="695" spans="1:5" x14ac:dyDescent="0.25">
      <c r="A695" t="s">
        <v>3092</v>
      </c>
      <c r="B695" s="93" t="str">
        <f>Table2[[#This Row],[Country]]</f>
        <v>Reugha</v>
      </c>
      <c r="C695" s="73" t="e">
        <f>VLOOKUP(A695, Table1[], 6, FALSE)</f>
        <v>#N/A</v>
      </c>
      <c r="D695">
        <f>Table2[[#This Row],[Annualized Salary]]</f>
        <v>28260000</v>
      </c>
      <c r="E695" s="73" t="e">
        <f t="shared" si="11"/>
        <v>#N/A</v>
      </c>
    </row>
    <row r="696" spans="1:5" x14ac:dyDescent="0.25">
      <c r="A696" t="s">
        <v>855</v>
      </c>
      <c r="B696" s="93" t="str">
        <f>Table2[[#This Row],[Country]]</f>
        <v>Reugha</v>
      </c>
      <c r="C696" s="73">
        <f>VLOOKUP(A696, Table1[], 6, FALSE)</f>
        <v>16100000</v>
      </c>
      <c r="D696">
        <f>Table2[[#This Row],[Annualized Salary]]</f>
        <v>16860000</v>
      </c>
      <c r="E696" s="73">
        <f t="shared" si="11"/>
        <v>1.0472049689440994</v>
      </c>
    </row>
    <row r="697" spans="1:5" x14ac:dyDescent="0.25">
      <c r="A697" t="s">
        <v>3093</v>
      </c>
      <c r="B697" s="93" t="str">
        <f>Table2[[#This Row],[Country]]</f>
        <v>Dosqaly</v>
      </c>
      <c r="C697" s="73" t="e">
        <f>VLOOKUP(A697, Table1[], 6, FALSE)</f>
        <v>#N/A</v>
      </c>
      <c r="D697">
        <f>Table2[[#This Row],[Annualized Salary]]</f>
        <v>26020000</v>
      </c>
      <c r="E697" s="73" t="e">
        <f t="shared" si="11"/>
        <v>#N/A</v>
      </c>
    </row>
    <row r="698" spans="1:5" x14ac:dyDescent="0.25">
      <c r="A698" t="s">
        <v>3094</v>
      </c>
      <c r="B698" s="93" t="str">
        <f>Table2[[#This Row],[Country]]</f>
        <v>New Rapore</v>
      </c>
      <c r="C698" s="73" t="e">
        <f>VLOOKUP(A698, Table1[], 6, FALSE)</f>
        <v>#N/A</v>
      </c>
      <c r="D698">
        <f>Table2[[#This Row],[Annualized Salary]]</f>
        <v>19400000</v>
      </c>
      <c r="E698" s="73" t="e">
        <f t="shared" si="11"/>
        <v>#N/A</v>
      </c>
    </row>
    <row r="699" spans="1:5" x14ac:dyDescent="0.25">
      <c r="A699" t="s">
        <v>860</v>
      </c>
      <c r="B699" s="93" t="str">
        <f>Table2[[#This Row],[Country]]</f>
        <v>Pierrema</v>
      </c>
      <c r="C699" s="73">
        <f>VLOOKUP(A699, Table1[], 6, FALSE)</f>
        <v>33990000</v>
      </c>
      <c r="D699">
        <f>Table2[[#This Row],[Annualized Salary]]</f>
        <v>34760000</v>
      </c>
      <c r="E699" s="73">
        <f t="shared" si="11"/>
        <v>1.022653721682848</v>
      </c>
    </row>
    <row r="700" spans="1:5" x14ac:dyDescent="0.25">
      <c r="A700" t="s">
        <v>875</v>
      </c>
      <c r="B700" s="93" t="str">
        <f>Table2[[#This Row],[Country]]</f>
        <v>Biarizea</v>
      </c>
      <c r="C700" s="73">
        <f>VLOOKUP(A700, Table1[], 6, FALSE)</f>
        <v>16660000</v>
      </c>
      <c r="D700">
        <f>Table2[[#This Row],[Annualized Salary]]</f>
        <v>17430000</v>
      </c>
      <c r="E700" s="73">
        <f t="shared" si="11"/>
        <v>1.046218487394958</v>
      </c>
    </row>
    <row r="701" spans="1:5" x14ac:dyDescent="0.25">
      <c r="A701" t="s">
        <v>877</v>
      </c>
      <c r="B701" s="93" t="str">
        <f>Table2[[#This Row],[Country]]</f>
        <v>Central Namemo Laand</v>
      </c>
      <c r="C701" s="73">
        <f>VLOOKUP(A701, Table1[], 6, FALSE)</f>
        <v>9000000</v>
      </c>
      <c r="D701">
        <f>Table2[[#This Row],[Annualized Salary]]</f>
        <v>9760000</v>
      </c>
      <c r="E701" s="73">
        <f t="shared" si="11"/>
        <v>1.0844444444444445</v>
      </c>
    </row>
    <row r="702" spans="1:5" x14ac:dyDescent="0.25">
      <c r="A702" t="s">
        <v>880</v>
      </c>
      <c r="B702" s="93" t="str">
        <f>Table2[[#This Row],[Country]]</f>
        <v>Czechnor</v>
      </c>
      <c r="C702" s="73">
        <f>VLOOKUP(A702, Table1[], 6, FALSE)</f>
        <v>8130000</v>
      </c>
      <c r="D702">
        <f>Table2[[#This Row],[Annualized Salary]]</f>
        <v>8790000</v>
      </c>
      <c r="E702" s="73">
        <f t="shared" si="11"/>
        <v>1.0811808118081181</v>
      </c>
    </row>
    <row r="703" spans="1:5" x14ac:dyDescent="0.25">
      <c r="A703" t="s">
        <v>789</v>
      </c>
      <c r="B703" s="93" t="str">
        <f>Table2[[#This Row],[Country]]</f>
        <v>Dosqaly</v>
      </c>
      <c r="C703" s="73">
        <f>VLOOKUP(A703, Table1[], 6, FALSE)</f>
        <v>16300000</v>
      </c>
      <c r="D703">
        <f>Table2[[#This Row],[Annualized Salary]]</f>
        <v>10420000</v>
      </c>
      <c r="E703" s="73">
        <f t="shared" si="11"/>
        <v>0.63926380368098157</v>
      </c>
    </row>
    <row r="704" spans="1:5" x14ac:dyDescent="0.25">
      <c r="A704" t="s">
        <v>881</v>
      </c>
      <c r="B704" s="93" t="str">
        <f>Table2[[#This Row],[Country]]</f>
        <v>Lenia Gerdanho</v>
      </c>
      <c r="C704" s="73">
        <f>VLOOKUP(A704, Table1[], 6, FALSE)</f>
        <v>17090000</v>
      </c>
      <c r="D704">
        <f>Table2[[#This Row],[Annualized Salary]]</f>
        <v>18000000</v>
      </c>
      <c r="E704" s="73">
        <f t="shared" si="11"/>
        <v>1.0532475131655938</v>
      </c>
    </row>
    <row r="705" spans="1:5" x14ac:dyDescent="0.25">
      <c r="A705" t="s">
        <v>3095</v>
      </c>
      <c r="B705" s="93" t="str">
        <f>Table2[[#This Row],[Country]]</f>
        <v>Nathuacamana</v>
      </c>
      <c r="C705" s="73" t="e">
        <f>VLOOKUP(A705, Table1[], 6, FALSE)</f>
        <v>#N/A</v>
      </c>
      <c r="D705">
        <f>Table2[[#This Row],[Annualized Salary]]</f>
        <v>17750000</v>
      </c>
      <c r="E705" s="73" t="e">
        <f t="shared" si="11"/>
        <v>#N/A</v>
      </c>
    </row>
    <row r="706" spans="1:5" x14ac:dyDescent="0.25">
      <c r="A706" t="s">
        <v>993</v>
      </c>
      <c r="B706" s="93" t="str">
        <f>Table2[[#This Row],[Country]]</f>
        <v>People's Land of Maneau</v>
      </c>
      <c r="C706" s="73">
        <f>VLOOKUP(A706, Table1[], 6, FALSE)</f>
        <v>18070000</v>
      </c>
      <c r="D706">
        <f>Table2[[#This Row],[Annualized Salary]]</f>
        <v>19030000</v>
      </c>
      <c r="E706" s="73">
        <f t="shared" si="11"/>
        <v>1.0531267293857223</v>
      </c>
    </row>
    <row r="707" spans="1:5" x14ac:dyDescent="0.25">
      <c r="A707" t="s">
        <v>882</v>
      </c>
      <c r="B707" s="93" t="str">
        <f>Table2[[#This Row],[Country]]</f>
        <v>Reugha</v>
      </c>
      <c r="C707" s="73">
        <f>VLOOKUP(A707, Table1[], 6, FALSE)</f>
        <v>28530000</v>
      </c>
      <c r="D707">
        <f>Table2[[#This Row],[Annualized Salary]]</f>
        <v>29870000</v>
      </c>
      <c r="E707" s="73">
        <f t="shared" si="11"/>
        <v>1.0469681037504381</v>
      </c>
    </row>
    <row r="708" spans="1:5" x14ac:dyDescent="0.25">
      <c r="A708" t="s">
        <v>606</v>
      </c>
      <c r="B708" s="93" t="str">
        <f>Table2[[#This Row],[Country]]</f>
        <v>Dosqaly</v>
      </c>
      <c r="C708" s="73">
        <f>VLOOKUP(A708, Table1[], 6, FALSE)</f>
        <v>13970000</v>
      </c>
      <c r="D708">
        <f>Table2[[#This Row],[Annualized Salary]]</f>
        <v>18820000</v>
      </c>
      <c r="E708" s="73">
        <f t="shared" si="11"/>
        <v>1.3471725125268432</v>
      </c>
    </row>
    <row r="709" spans="1:5" x14ac:dyDescent="0.25">
      <c r="A709" t="s">
        <v>765</v>
      </c>
      <c r="B709" s="93" t="str">
        <f>Table2[[#This Row],[Country]]</f>
        <v>Coastpa Barleslands</v>
      </c>
      <c r="C709" s="73">
        <f>VLOOKUP(A709, Table1[], 6, FALSE)</f>
        <v>23590000</v>
      </c>
      <c r="D709">
        <f>Table2[[#This Row],[Annualized Salary]]</f>
        <v>21260000</v>
      </c>
      <c r="E709" s="73">
        <f t="shared" si="11"/>
        <v>0.90122933446375586</v>
      </c>
    </row>
    <row r="710" spans="1:5" x14ac:dyDescent="0.25">
      <c r="A710" t="s">
        <v>883</v>
      </c>
      <c r="B710" s="93" t="str">
        <f>Table2[[#This Row],[Country]]</f>
        <v>Dosqaly</v>
      </c>
      <c r="C710" s="73">
        <f>VLOOKUP(A710, Table1[], 6, FALSE)</f>
        <v>15520000</v>
      </c>
      <c r="D710">
        <f>Table2[[#This Row],[Annualized Salary]]</f>
        <v>15800000</v>
      </c>
      <c r="E710" s="73">
        <f t="shared" si="11"/>
        <v>1.018041237113402</v>
      </c>
    </row>
    <row r="711" spans="1:5" x14ac:dyDescent="0.25">
      <c r="A711" t="s">
        <v>3096</v>
      </c>
      <c r="B711" s="93" t="str">
        <f>Table2[[#This Row],[Country]]</f>
        <v>Dosqaly</v>
      </c>
      <c r="C711" s="73" t="e">
        <f>VLOOKUP(A711, Table1[], 6, FALSE)</f>
        <v>#N/A</v>
      </c>
      <c r="D711">
        <f>Table2[[#This Row],[Annualized Salary]]</f>
        <v>35150000</v>
      </c>
      <c r="E711" s="73" t="e">
        <f t="shared" si="11"/>
        <v>#N/A</v>
      </c>
    </row>
    <row r="712" spans="1:5" x14ac:dyDescent="0.25">
      <c r="A712" t="s">
        <v>3097</v>
      </c>
      <c r="B712" s="93" t="str">
        <f>Table2[[#This Row],[Country]]</f>
        <v>Dosqaly</v>
      </c>
      <c r="C712" s="73" t="e">
        <f>VLOOKUP(A712, Table1[], 6, FALSE)</f>
        <v>#N/A</v>
      </c>
      <c r="D712">
        <f>Table2[[#This Row],[Annualized Salary]]</f>
        <v>17850000</v>
      </c>
      <c r="E712" s="73" t="e">
        <f t="shared" si="11"/>
        <v>#N/A</v>
      </c>
    </row>
    <row r="713" spans="1:5" x14ac:dyDescent="0.25">
      <c r="A713" t="s">
        <v>886</v>
      </c>
      <c r="B713" s="93" t="str">
        <f>Table2[[#This Row],[Country]]</f>
        <v>Tercapetralgrorus</v>
      </c>
      <c r="C713" s="73">
        <f>VLOOKUP(A713, Table1[], 6, FALSE)</f>
        <v>31070000</v>
      </c>
      <c r="D713">
        <f>Table2[[#This Row],[Annualized Salary]]</f>
        <v>32990000</v>
      </c>
      <c r="E713" s="73">
        <f t="shared" si="11"/>
        <v>1.0617959446411329</v>
      </c>
    </row>
    <row r="714" spans="1:5" x14ac:dyDescent="0.25">
      <c r="A714" t="s">
        <v>894</v>
      </c>
      <c r="B714" s="93" t="str">
        <f>Table2[[#This Row],[Country]]</f>
        <v>Dosqaly</v>
      </c>
      <c r="C714" s="73">
        <f>VLOOKUP(A714, Table1[], 6, FALSE)</f>
        <v>20110000</v>
      </c>
      <c r="D714">
        <f>Table2[[#This Row],[Annualized Salary]]</f>
        <v>20210000</v>
      </c>
      <c r="E714" s="73">
        <f t="shared" si="11"/>
        <v>1.0049726504226753</v>
      </c>
    </row>
    <row r="715" spans="1:5" x14ac:dyDescent="0.25">
      <c r="A715" t="s">
        <v>3098</v>
      </c>
      <c r="B715" s="93" t="str">
        <f>Table2[[#This Row],[Country]]</f>
        <v>Cabral Retrea</v>
      </c>
      <c r="C715" s="73" t="e">
        <f>VLOOKUP(A715, Table1[], 6, FALSE)</f>
        <v>#N/A</v>
      </c>
      <c r="D715">
        <f>Table2[[#This Row],[Annualized Salary]]</f>
        <v>11110000</v>
      </c>
      <c r="E715" s="73" t="e">
        <f t="shared" si="11"/>
        <v>#N/A</v>
      </c>
    </row>
    <row r="716" spans="1:5" x14ac:dyDescent="0.25">
      <c r="A716" t="s">
        <v>2964</v>
      </c>
      <c r="B716" s="93" t="str">
        <f>Table2[[#This Row],[Country]]</f>
        <v>Central Badad</v>
      </c>
      <c r="C716" s="73" t="e">
        <f>VLOOKUP(A716, Table1[], 6, FALSE)</f>
        <v>#N/A</v>
      </c>
      <c r="D716">
        <f>Table2[[#This Row],[Annualized Salary]]</f>
        <v>20530000</v>
      </c>
      <c r="E716" s="73" t="e">
        <f t="shared" si="11"/>
        <v>#N/A</v>
      </c>
    </row>
    <row r="717" spans="1:5" x14ac:dyDescent="0.25">
      <c r="A717" t="s">
        <v>2791</v>
      </c>
      <c r="B717" s="93" t="str">
        <f>Table2[[#This Row],[Country]]</f>
        <v>Central Diasongo</v>
      </c>
      <c r="C717" s="73">
        <f>VLOOKUP(A717, Table1[], 6, FALSE)</f>
        <v>8140000</v>
      </c>
      <c r="D717">
        <f>Table2[[#This Row],[Annualized Salary]]</f>
        <v>24920000</v>
      </c>
      <c r="E717" s="73">
        <f t="shared" si="11"/>
        <v>3.0614250614250613</v>
      </c>
    </row>
    <row r="718" spans="1:5" x14ac:dyDescent="0.25">
      <c r="A718" t="s">
        <v>3099</v>
      </c>
      <c r="B718" s="93" t="str">
        <f>Table2[[#This Row],[Country]]</f>
        <v>Dosqaly</v>
      </c>
      <c r="C718" s="73" t="e">
        <f>VLOOKUP(A718, Table1[], 6, FALSE)</f>
        <v>#N/A</v>
      </c>
      <c r="D718">
        <f>Table2[[#This Row],[Annualized Salary]]</f>
        <v>28770000</v>
      </c>
      <c r="E718" s="73" t="e">
        <f t="shared" si="11"/>
        <v>#N/A</v>
      </c>
    </row>
    <row r="719" spans="1:5" x14ac:dyDescent="0.25">
      <c r="A719" t="s">
        <v>900</v>
      </c>
      <c r="B719" s="93" t="str">
        <f>Table2[[#This Row],[Country]]</f>
        <v>Dosqaly</v>
      </c>
      <c r="C719" s="73">
        <f>VLOOKUP(A719, Table1[], 6, FALSE)</f>
        <v>26160000</v>
      </c>
      <c r="D719">
        <f>Table2[[#This Row],[Annualized Salary]]</f>
        <v>26560000</v>
      </c>
      <c r="E719" s="73">
        <f t="shared" si="11"/>
        <v>1.0152905198776758</v>
      </c>
    </row>
    <row r="720" spans="1:5" x14ac:dyDescent="0.25">
      <c r="A720" t="s">
        <v>902</v>
      </c>
      <c r="B720" s="93" t="str">
        <f>Table2[[#This Row],[Country]]</f>
        <v>Dosqaly</v>
      </c>
      <c r="C720" s="73">
        <f>VLOOKUP(A720, Table1[], 6, FALSE)</f>
        <v>33220000</v>
      </c>
      <c r="D720">
        <f>Table2[[#This Row],[Annualized Salary]]</f>
        <v>33720000</v>
      </c>
      <c r="E720" s="73">
        <f t="shared" si="11"/>
        <v>1.0150511739915713</v>
      </c>
    </row>
    <row r="721" spans="1:5" x14ac:dyDescent="0.25">
      <c r="A721" t="s">
        <v>889</v>
      </c>
      <c r="B721" s="93" t="str">
        <f>Table2[[#This Row],[Country]]</f>
        <v>Coastpa Barleslands</v>
      </c>
      <c r="C721" s="73">
        <f>VLOOKUP(A721, Table1[], 6, FALSE)</f>
        <v>11400000</v>
      </c>
      <c r="D721">
        <f>Table2[[#This Row],[Annualized Salary]]</f>
        <v>11630000</v>
      </c>
      <c r="E721" s="73">
        <f t="shared" si="11"/>
        <v>1.0201754385964912</v>
      </c>
    </row>
    <row r="722" spans="1:5" x14ac:dyDescent="0.25">
      <c r="A722" t="s">
        <v>3100</v>
      </c>
      <c r="B722" s="93" t="str">
        <f>Table2[[#This Row],[Country]]</f>
        <v>Quewenia</v>
      </c>
      <c r="C722" s="73" t="e">
        <f>VLOOKUP(A722, Table1[], 6, FALSE)</f>
        <v>#N/A</v>
      </c>
      <c r="D722">
        <f>Table2[[#This Row],[Annualized Salary]]</f>
        <v>21100000</v>
      </c>
      <c r="E722" s="73" t="e">
        <f t="shared" si="11"/>
        <v>#N/A</v>
      </c>
    </row>
    <row r="723" spans="1:5" x14ac:dyDescent="0.25">
      <c r="A723" t="s">
        <v>3101</v>
      </c>
      <c r="B723" s="93" t="str">
        <f>Table2[[#This Row],[Country]]</f>
        <v>Tito Mia</v>
      </c>
      <c r="C723" s="73" t="e">
        <f>VLOOKUP(A723, Table1[], 6, FALSE)</f>
        <v>#N/A</v>
      </c>
      <c r="D723">
        <f>Table2[[#This Row],[Annualized Salary]]</f>
        <v>18900000</v>
      </c>
      <c r="E723" s="73" t="e">
        <f t="shared" si="11"/>
        <v>#N/A</v>
      </c>
    </row>
    <row r="724" spans="1:5" x14ac:dyDescent="0.25">
      <c r="A724" t="s">
        <v>2494</v>
      </c>
      <c r="B724" s="93" t="str">
        <f>Table2[[#This Row],[Country]]</f>
        <v>Coastpa Barleslands</v>
      </c>
      <c r="C724" s="73">
        <f>VLOOKUP(A724, Table1[], 6, FALSE)</f>
        <v>16490000</v>
      </c>
      <c r="D724">
        <f>Table2[[#This Row],[Annualized Salary]]</f>
        <v>10900000</v>
      </c>
      <c r="E724" s="73">
        <f t="shared" si="11"/>
        <v>0.6610066707095209</v>
      </c>
    </row>
    <row r="725" spans="1:5" x14ac:dyDescent="0.25">
      <c r="A725" t="s">
        <v>891</v>
      </c>
      <c r="B725" s="93" t="str">
        <f>Table2[[#This Row],[Country]]</f>
        <v>Czechnor</v>
      </c>
      <c r="C725" s="73">
        <f>VLOOKUP(A725, Table1[], 6, FALSE)</f>
        <v>26640000</v>
      </c>
      <c r="D725">
        <f>Table2[[#This Row],[Annualized Salary]]</f>
        <v>27310000</v>
      </c>
      <c r="E725" s="73">
        <f t="shared" si="11"/>
        <v>1.0251501501501501</v>
      </c>
    </row>
    <row r="726" spans="1:5" x14ac:dyDescent="0.25">
      <c r="A726" t="s">
        <v>3102</v>
      </c>
      <c r="B726" s="93" t="str">
        <f>Table2[[#This Row],[Country]]</f>
        <v>Dosqaly</v>
      </c>
      <c r="C726" s="73" t="e">
        <f>VLOOKUP(A726, Table1[], 6, FALSE)</f>
        <v>#N/A</v>
      </c>
      <c r="D726">
        <f>Table2[[#This Row],[Annualized Salary]]</f>
        <v>14270000</v>
      </c>
      <c r="E726" s="73" t="e">
        <f t="shared" si="11"/>
        <v>#N/A</v>
      </c>
    </row>
    <row r="727" spans="1:5" x14ac:dyDescent="0.25">
      <c r="A727" t="s">
        <v>3103</v>
      </c>
      <c r="B727" s="93" t="str">
        <f>Table2[[#This Row],[Country]]</f>
        <v>Dosqaly</v>
      </c>
      <c r="C727" s="73" t="e">
        <f>VLOOKUP(A727, Table1[], 6, FALSE)</f>
        <v>#N/A</v>
      </c>
      <c r="D727">
        <f>Table2[[#This Row],[Annualized Salary]]</f>
        <v>12660000</v>
      </c>
      <c r="E727" s="73" t="e">
        <f t="shared" si="11"/>
        <v>#N/A</v>
      </c>
    </row>
    <row r="728" spans="1:5" x14ac:dyDescent="0.25">
      <c r="A728" t="s">
        <v>896</v>
      </c>
      <c r="B728" s="93" t="str">
        <f>Table2[[#This Row],[Country]]</f>
        <v>Dosqaly</v>
      </c>
      <c r="C728" s="73">
        <f>VLOOKUP(A728, Table1[], 6, FALSE)</f>
        <v>19870000</v>
      </c>
      <c r="D728">
        <f>Table2[[#This Row],[Annualized Salary]]</f>
        <v>20160000</v>
      </c>
      <c r="E728" s="73">
        <f t="shared" si="11"/>
        <v>1.0145948666331153</v>
      </c>
    </row>
    <row r="729" spans="1:5" x14ac:dyDescent="0.25">
      <c r="A729" t="s">
        <v>3104</v>
      </c>
      <c r="B729" s="93" t="str">
        <f>Table2[[#This Row],[Country]]</f>
        <v>Central Namemo Laand</v>
      </c>
      <c r="C729" s="73" t="e">
        <f>VLOOKUP(A729, Table1[], 6, FALSE)</f>
        <v>#N/A</v>
      </c>
      <c r="D729">
        <f>Table2[[#This Row],[Annualized Salary]]</f>
        <v>15790000</v>
      </c>
      <c r="E729" s="73" t="e">
        <f t="shared" ref="E729:E792" si="12">D729/C729</f>
        <v>#N/A</v>
      </c>
    </row>
    <row r="730" spans="1:5" x14ac:dyDescent="0.25">
      <c r="A730" t="s">
        <v>898</v>
      </c>
      <c r="B730" s="93" t="str">
        <f>Table2[[#This Row],[Country]]</f>
        <v>Sina Daofra</v>
      </c>
      <c r="C730" s="73">
        <f>VLOOKUP(A730, Table1[], 6, FALSE)</f>
        <v>20330000</v>
      </c>
      <c r="D730">
        <f>Table2[[#This Row],[Annualized Salary]]</f>
        <v>21130000</v>
      </c>
      <c r="E730" s="73">
        <f t="shared" si="12"/>
        <v>1.0393507132316773</v>
      </c>
    </row>
    <row r="731" spans="1:5" x14ac:dyDescent="0.25">
      <c r="A731" t="s">
        <v>3105</v>
      </c>
      <c r="B731" s="93" t="str">
        <f>Table2[[#This Row],[Country]]</f>
        <v>Loco Phirema</v>
      </c>
      <c r="C731" s="73" t="e">
        <f>VLOOKUP(A731, Table1[], 6, FALSE)</f>
        <v>#N/A</v>
      </c>
      <c r="D731">
        <f>Table2[[#This Row],[Annualized Salary]]</f>
        <v>26800000</v>
      </c>
      <c r="E731" s="73" t="e">
        <f t="shared" si="12"/>
        <v>#N/A</v>
      </c>
    </row>
    <row r="732" spans="1:5" x14ac:dyDescent="0.25">
      <c r="A732" t="s">
        <v>897</v>
      </c>
      <c r="B732" s="93" t="str">
        <f>Table2[[#This Row],[Country]]</f>
        <v>Pierrema</v>
      </c>
      <c r="C732" s="73">
        <f>VLOOKUP(A732, Table1[], 6, FALSE)</f>
        <v>21030000</v>
      </c>
      <c r="D732">
        <f>Table2[[#This Row],[Annualized Salary]]</f>
        <v>22680000</v>
      </c>
      <c r="E732" s="73">
        <f t="shared" si="12"/>
        <v>1.0784593437945791</v>
      </c>
    </row>
    <row r="733" spans="1:5" x14ac:dyDescent="0.25">
      <c r="A733" t="s">
        <v>911</v>
      </c>
      <c r="B733" s="93" t="str">
        <f>Table2[[#This Row],[Country]]</f>
        <v>Coastpa Barleslands</v>
      </c>
      <c r="C733" s="73">
        <f>VLOOKUP(A733, Table1[], 6, FALSE)</f>
        <v>27440000</v>
      </c>
      <c r="D733">
        <f>Table2[[#This Row],[Annualized Salary]]</f>
        <v>27960000</v>
      </c>
      <c r="E733" s="73">
        <f t="shared" si="12"/>
        <v>1.0189504373177842</v>
      </c>
    </row>
    <row r="734" spans="1:5" x14ac:dyDescent="0.25">
      <c r="A734" t="s">
        <v>905</v>
      </c>
      <c r="B734" s="93" t="str">
        <f>Table2[[#This Row],[Country]]</f>
        <v>Dosqaly</v>
      </c>
      <c r="C734" s="73">
        <f>VLOOKUP(A734, Table1[], 6, FALSE)</f>
        <v>27190000</v>
      </c>
      <c r="D734">
        <f>Table2[[#This Row],[Annualized Salary]]</f>
        <v>27540000</v>
      </c>
      <c r="E734" s="73">
        <f t="shared" si="12"/>
        <v>1.0128723795513057</v>
      </c>
    </row>
    <row r="735" spans="1:5" x14ac:dyDescent="0.25">
      <c r="A735" t="s">
        <v>3106</v>
      </c>
      <c r="B735" s="93" t="str">
        <f>Table2[[#This Row],[Country]]</f>
        <v>Dosqaly</v>
      </c>
      <c r="C735" s="73" t="e">
        <f>VLOOKUP(A735, Table1[], 6, FALSE)</f>
        <v>#N/A</v>
      </c>
      <c r="D735">
        <f>Table2[[#This Row],[Annualized Salary]]</f>
        <v>11610000</v>
      </c>
      <c r="E735" s="73" t="e">
        <f t="shared" si="12"/>
        <v>#N/A</v>
      </c>
    </row>
    <row r="736" spans="1:5" x14ac:dyDescent="0.25">
      <c r="A736" t="s">
        <v>1387</v>
      </c>
      <c r="B736" s="93" t="str">
        <f>Table2[[#This Row],[Country]]</f>
        <v>Imaar Vircoand</v>
      </c>
      <c r="C736" s="73">
        <f>VLOOKUP(A736, Table1[], 6, FALSE)</f>
        <v>18830000</v>
      </c>
      <c r="D736">
        <f>Table2[[#This Row],[Annualized Salary]]</f>
        <v>18370000</v>
      </c>
      <c r="E736" s="73">
        <f t="shared" si="12"/>
        <v>0.97557089750398296</v>
      </c>
    </row>
    <row r="737" spans="1:5" x14ac:dyDescent="0.25">
      <c r="A737" t="s">
        <v>3107</v>
      </c>
      <c r="B737" s="93" t="str">
        <f>Table2[[#This Row],[Country]]</f>
        <v>Lylimi</v>
      </c>
      <c r="C737" s="73" t="e">
        <f>VLOOKUP(A737, Table1[], 6, FALSE)</f>
        <v>#N/A</v>
      </c>
      <c r="D737">
        <f>Table2[[#This Row],[Annualized Salary]]</f>
        <v>13050000</v>
      </c>
      <c r="E737" s="73" t="e">
        <f t="shared" si="12"/>
        <v>#N/A</v>
      </c>
    </row>
    <row r="738" spans="1:5" x14ac:dyDescent="0.25">
      <c r="A738" t="s">
        <v>908</v>
      </c>
      <c r="B738" s="93" t="str">
        <f>Table2[[#This Row],[Country]]</f>
        <v>Manlisgamncent</v>
      </c>
      <c r="C738" s="73">
        <f>VLOOKUP(A738, Table1[], 6, FALSE)</f>
        <v>17180000</v>
      </c>
      <c r="D738">
        <f>Table2[[#This Row],[Annualized Salary]]</f>
        <v>18350000</v>
      </c>
      <c r="E738" s="73">
        <f t="shared" si="12"/>
        <v>1.0681024447031431</v>
      </c>
    </row>
    <row r="739" spans="1:5" x14ac:dyDescent="0.25">
      <c r="A739" t="s">
        <v>909</v>
      </c>
      <c r="B739" s="93" t="str">
        <f>Table2[[#This Row],[Country]]</f>
        <v>Nganion</v>
      </c>
      <c r="C739" s="73">
        <f>VLOOKUP(A739, Table1[], 6, FALSE)</f>
        <v>17660000</v>
      </c>
      <c r="D739">
        <f>Table2[[#This Row],[Annualized Salary]]</f>
        <v>19020000</v>
      </c>
      <c r="E739" s="73">
        <f t="shared" si="12"/>
        <v>1.0770101925254814</v>
      </c>
    </row>
    <row r="740" spans="1:5" x14ac:dyDescent="0.25">
      <c r="A740" t="s">
        <v>2089</v>
      </c>
      <c r="B740" s="93" t="str">
        <f>Table2[[#This Row],[Country]]</f>
        <v>Nganion</v>
      </c>
      <c r="C740" s="73">
        <f>VLOOKUP(A740, Table1[], 6, FALSE)</f>
        <v>17400000</v>
      </c>
      <c r="D740">
        <f>Table2[[#This Row],[Annualized Salary]]</f>
        <v>19920000</v>
      </c>
      <c r="E740" s="73">
        <f t="shared" si="12"/>
        <v>1.1448275862068966</v>
      </c>
    </row>
    <row r="741" spans="1:5" x14ac:dyDescent="0.25">
      <c r="A741" t="s">
        <v>212</v>
      </c>
      <c r="B741" s="93" t="str">
        <f>Table2[[#This Row],[Country]]</f>
        <v>Rarita</v>
      </c>
      <c r="C741" s="73">
        <f>VLOOKUP(A741, Table1[], 6, FALSE)</f>
        <v>23920000</v>
      </c>
      <c r="D741">
        <f>Table2[[#This Row],[Annualized Salary]]</f>
        <v>12610000</v>
      </c>
      <c r="E741" s="73">
        <f t="shared" si="12"/>
        <v>0.52717391304347827</v>
      </c>
    </row>
    <row r="742" spans="1:5" x14ac:dyDescent="0.25">
      <c r="A742" t="s">
        <v>907</v>
      </c>
      <c r="B742" s="93" t="str">
        <f>Table2[[#This Row],[Country]]</f>
        <v>Dosqaly</v>
      </c>
      <c r="C742" s="73">
        <f>VLOOKUP(A742, Table1[], 6, FALSE)</f>
        <v>28470000</v>
      </c>
      <c r="D742">
        <f>Table2[[#This Row],[Annualized Salary]]</f>
        <v>30020000</v>
      </c>
      <c r="E742" s="73">
        <f t="shared" si="12"/>
        <v>1.0544432736213558</v>
      </c>
    </row>
    <row r="743" spans="1:5" x14ac:dyDescent="0.25">
      <c r="A743" t="s">
        <v>3108</v>
      </c>
      <c r="B743" s="93" t="str">
        <f>Table2[[#This Row],[Country]]</f>
        <v>Lefghau</v>
      </c>
      <c r="C743" s="73" t="e">
        <f>VLOOKUP(A743, Table1[], 6, FALSE)</f>
        <v>#N/A</v>
      </c>
      <c r="D743">
        <f>Table2[[#This Row],[Annualized Salary]]</f>
        <v>16480000</v>
      </c>
      <c r="E743" s="73" t="e">
        <f t="shared" si="12"/>
        <v>#N/A</v>
      </c>
    </row>
    <row r="744" spans="1:5" x14ac:dyDescent="0.25">
      <c r="A744" t="s">
        <v>914</v>
      </c>
      <c r="B744" s="93" t="str">
        <f>Table2[[#This Row],[Country]]</f>
        <v>Dosqaly</v>
      </c>
      <c r="C744" s="73">
        <f>VLOOKUP(A744, Table1[], 6, FALSE)</f>
        <v>26390000</v>
      </c>
      <c r="D744">
        <f>Table2[[#This Row],[Annualized Salary]]</f>
        <v>28270000</v>
      </c>
      <c r="E744" s="73">
        <f t="shared" si="12"/>
        <v>1.0712391057218644</v>
      </c>
    </row>
    <row r="745" spans="1:5" x14ac:dyDescent="0.25">
      <c r="A745" t="s">
        <v>918</v>
      </c>
      <c r="B745" s="93" t="str">
        <f>Table2[[#This Row],[Country]]</f>
        <v>Dosqaly</v>
      </c>
      <c r="C745" s="73">
        <f>VLOOKUP(A745, Table1[], 6, FALSE)</f>
        <v>27040000</v>
      </c>
      <c r="D745">
        <f>Table2[[#This Row],[Annualized Salary]]</f>
        <v>29270000</v>
      </c>
      <c r="E745" s="73">
        <f t="shared" si="12"/>
        <v>1.0824704142011834</v>
      </c>
    </row>
    <row r="746" spans="1:5" x14ac:dyDescent="0.25">
      <c r="A746" t="s">
        <v>917</v>
      </c>
      <c r="B746" s="93" t="str">
        <f>Table2[[#This Row],[Country]]</f>
        <v>Imaar Vircoand</v>
      </c>
      <c r="C746" s="73">
        <f>VLOOKUP(A746, Table1[], 6, FALSE)</f>
        <v>25960000</v>
      </c>
      <c r="D746">
        <f>Table2[[#This Row],[Annualized Salary]]</f>
        <v>26230000</v>
      </c>
      <c r="E746" s="73">
        <f t="shared" si="12"/>
        <v>1.0104006163328196</v>
      </c>
    </row>
    <row r="747" spans="1:5" x14ac:dyDescent="0.25">
      <c r="A747" t="s">
        <v>1675</v>
      </c>
      <c r="B747" s="93" t="str">
        <f>Table2[[#This Row],[Country]]</f>
        <v>Nkasland Cronestan</v>
      </c>
      <c r="C747" s="73">
        <f>VLOOKUP(A747, Table1[], 6, FALSE)</f>
        <v>27750000</v>
      </c>
      <c r="D747">
        <f>Table2[[#This Row],[Annualized Salary]]</f>
        <v>26960000</v>
      </c>
      <c r="E747" s="73">
        <f t="shared" si="12"/>
        <v>0.97153153153153149</v>
      </c>
    </row>
    <row r="748" spans="1:5" x14ac:dyDescent="0.25">
      <c r="A748" t="s">
        <v>919</v>
      </c>
      <c r="B748" s="93" t="str">
        <f>Table2[[#This Row],[Country]]</f>
        <v>Rosvi</v>
      </c>
      <c r="C748" s="73">
        <f>VLOOKUP(A748, Table1[], 6, FALSE)</f>
        <v>22620000</v>
      </c>
      <c r="D748">
        <f>Table2[[#This Row],[Annualized Salary]]</f>
        <v>22680000</v>
      </c>
      <c r="E748" s="73">
        <f t="shared" si="12"/>
        <v>1.0026525198938991</v>
      </c>
    </row>
    <row r="749" spans="1:5" x14ac:dyDescent="0.25">
      <c r="A749" t="s">
        <v>3109</v>
      </c>
      <c r="B749" s="93" t="str">
        <f>Table2[[#This Row],[Country]]</f>
        <v>Coastpa Barleslands</v>
      </c>
      <c r="C749" s="73" t="e">
        <f>VLOOKUP(A749, Table1[], 6, FALSE)</f>
        <v>#N/A</v>
      </c>
      <c r="D749">
        <f>Table2[[#This Row],[Annualized Salary]]</f>
        <v>28750000</v>
      </c>
      <c r="E749" s="73" t="e">
        <f t="shared" si="12"/>
        <v>#N/A</v>
      </c>
    </row>
    <row r="750" spans="1:5" x14ac:dyDescent="0.25">
      <c r="A750" t="s">
        <v>915</v>
      </c>
      <c r="B750" s="93" t="str">
        <f>Table2[[#This Row],[Country]]</f>
        <v>Dosqaly</v>
      </c>
      <c r="C750" s="73">
        <f>VLOOKUP(A750, Table1[], 6, FALSE)</f>
        <v>31050000</v>
      </c>
      <c r="D750">
        <f>Table2[[#This Row],[Annualized Salary]]</f>
        <v>34100000</v>
      </c>
      <c r="E750" s="73">
        <f t="shared" si="12"/>
        <v>1.0982286634460547</v>
      </c>
    </row>
    <row r="751" spans="1:5" x14ac:dyDescent="0.25">
      <c r="A751" t="s">
        <v>916</v>
      </c>
      <c r="B751" s="93" t="str">
        <f>Table2[[#This Row],[Country]]</f>
        <v>Dosqaly</v>
      </c>
      <c r="C751" s="73">
        <f>VLOOKUP(A751, Table1[], 6, FALSE)</f>
        <v>25450000</v>
      </c>
      <c r="D751">
        <f>Table2[[#This Row],[Annualized Salary]]</f>
        <v>27380000</v>
      </c>
      <c r="E751" s="73">
        <f t="shared" si="12"/>
        <v>1.075834970530452</v>
      </c>
    </row>
    <row r="752" spans="1:5" x14ac:dyDescent="0.25">
      <c r="A752" t="s">
        <v>927</v>
      </c>
      <c r="B752" s="93" t="str">
        <f>Table2[[#This Row],[Country]]</f>
        <v>Dosqaly</v>
      </c>
      <c r="C752" s="73">
        <f>VLOOKUP(A752, Table1[], 6, FALSE)</f>
        <v>25250000</v>
      </c>
      <c r="D752">
        <f>Table2[[#This Row],[Annualized Salary]]</f>
        <v>27090000</v>
      </c>
      <c r="E752" s="73">
        <f t="shared" si="12"/>
        <v>1.0728712871287129</v>
      </c>
    </row>
    <row r="753" spans="1:5" x14ac:dyDescent="0.25">
      <c r="A753" t="s">
        <v>928</v>
      </c>
      <c r="B753" s="93" t="str">
        <f>Table2[[#This Row],[Country]]</f>
        <v>Tabhu Striary</v>
      </c>
      <c r="C753" s="73">
        <f>VLOOKUP(A753, Table1[], 6, FALSE)</f>
        <v>22940000</v>
      </c>
      <c r="D753">
        <f>Table2[[#This Row],[Annualized Salary]]</f>
        <v>24230000</v>
      </c>
      <c r="E753" s="73">
        <f t="shared" si="12"/>
        <v>1.0562336530078467</v>
      </c>
    </row>
    <row r="754" spans="1:5" x14ac:dyDescent="0.25">
      <c r="A754" t="s">
        <v>920</v>
      </c>
      <c r="B754" s="93" t="str">
        <f>Table2[[#This Row],[Country]]</f>
        <v>Dosqaly</v>
      </c>
      <c r="C754" s="73">
        <f>VLOOKUP(A754, Table1[], 6, FALSE)</f>
        <v>20820000</v>
      </c>
      <c r="D754">
        <f>Table2[[#This Row],[Annualized Salary]]</f>
        <v>22320000</v>
      </c>
      <c r="E754" s="73">
        <f t="shared" si="12"/>
        <v>1.0720461095100864</v>
      </c>
    </row>
    <row r="755" spans="1:5" x14ac:dyDescent="0.25">
      <c r="A755" t="s">
        <v>921</v>
      </c>
      <c r="B755" s="93" t="str">
        <f>Table2[[#This Row],[Country]]</f>
        <v>Dosqaly</v>
      </c>
      <c r="C755" s="73">
        <f>VLOOKUP(A755, Table1[], 6, FALSE)</f>
        <v>16330000</v>
      </c>
      <c r="D755">
        <f>Table2[[#This Row],[Annualized Salary]]</f>
        <v>16350000</v>
      </c>
      <c r="E755" s="73">
        <f t="shared" si="12"/>
        <v>1.0012247397428047</v>
      </c>
    </row>
    <row r="756" spans="1:5" x14ac:dyDescent="0.25">
      <c r="A756" t="s">
        <v>922</v>
      </c>
      <c r="B756" s="93" t="str">
        <f>Table2[[#This Row],[Country]]</f>
        <v>Byasier Pujan</v>
      </c>
      <c r="C756" s="73">
        <f>VLOOKUP(A756, Table1[], 6, FALSE)</f>
        <v>18510000</v>
      </c>
      <c r="D756">
        <f>Table2[[#This Row],[Annualized Salary]]</f>
        <v>19460000</v>
      </c>
      <c r="E756" s="73">
        <f t="shared" si="12"/>
        <v>1.0513236088600757</v>
      </c>
    </row>
    <row r="757" spans="1:5" x14ac:dyDescent="0.25">
      <c r="A757" t="s">
        <v>3110</v>
      </c>
      <c r="B757" s="93" t="str">
        <f>Table2[[#This Row],[Country]]</f>
        <v>Dosqaly</v>
      </c>
      <c r="C757" s="73" t="e">
        <f>VLOOKUP(A757, Table1[], 6, FALSE)</f>
        <v>#N/A</v>
      </c>
      <c r="D757">
        <f>Table2[[#This Row],[Annualized Salary]]</f>
        <v>26690000</v>
      </c>
      <c r="E757" s="73" t="e">
        <f t="shared" si="12"/>
        <v>#N/A</v>
      </c>
    </row>
    <row r="758" spans="1:5" x14ac:dyDescent="0.25">
      <c r="A758" t="s">
        <v>912</v>
      </c>
      <c r="B758" s="93" t="str">
        <f>Table2[[#This Row],[Country]]</f>
        <v>Dosqaly</v>
      </c>
      <c r="C758" s="73">
        <f>VLOOKUP(A758, Table1[], 6, FALSE)</f>
        <v>21370000</v>
      </c>
      <c r="D758">
        <f>Table2[[#This Row],[Annualized Salary]]</f>
        <v>23400000</v>
      </c>
      <c r="E758" s="73">
        <f t="shared" si="12"/>
        <v>1.0949929808142256</v>
      </c>
    </row>
    <row r="759" spans="1:5" x14ac:dyDescent="0.25">
      <c r="A759" t="s">
        <v>923</v>
      </c>
      <c r="B759" s="93" t="str">
        <f>Table2[[#This Row],[Country]]</f>
        <v>Dosqaly</v>
      </c>
      <c r="C759" s="73">
        <f>VLOOKUP(A759, Table1[], 6, FALSE)</f>
        <v>29210000</v>
      </c>
      <c r="D759">
        <f>Table2[[#This Row],[Annualized Salary]]</f>
        <v>30230000</v>
      </c>
      <c r="E759" s="73">
        <f t="shared" si="12"/>
        <v>1.0349195480999658</v>
      </c>
    </row>
    <row r="760" spans="1:5" x14ac:dyDescent="0.25">
      <c r="A760" t="s">
        <v>3111</v>
      </c>
      <c r="B760" s="93" t="str">
        <f>Table2[[#This Row],[Country]]</f>
        <v>Dosqaly</v>
      </c>
      <c r="C760" s="73" t="e">
        <f>VLOOKUP(A760, Table1[], 6, FALSE)</f>
        <v>#N/A</v>
      </c>
      <c r="D760">
        <f>Table2[[#This Row],[Annualized Salary]]</f>
        <v>11250000</v>
      </c>
      <c r="E760" s="73" t="e">
        <f t="shared" si="12"/>
        <v>#N/A</v>
      </c>
    </row>
    <row r="761" spans="1:5" x14ac:dyDescent="0.25">
      <c r="A761" t="s">
        <v>925</v>
      </c>
      <c r="B761" s="93" t="str">
        <f>Table2[[#This Row],[Country]]</f>
        <v>Dosqaly</v>
      </c>
      <c r="C761" s="73">
        <f>VLOOKUP(A761, Table1[], 6, FALSE)</f>
        <v>20920000</v>
      </c>
      <c r="D761">
        <f>Table2[[#This Row],[Annualized Salary]]</f>
        <v>22830000</v>
      </c>
      <c r="E761" s="73">
        <f t="shared" si="12"/>
        <v>1.091300191204589</v>
      </c>
    </row>
    <row r="762" spans="1:5" x14ac:dyDescent="0.25">
      <c r="A762" t="s">
        <v>3112</v>
      </c>
      <c r="B762" s="93" t="str">
        <f>Table2[[#This Row],[Country]]</f>
        <v>Dosqaly</v>
      </c>
      <c r="C762" s="73" t="e">
        <f>VLOOKUP(A762, Table1[], 6, FALSE)</f>
        <v>#N/A</v>
      </c>
      <c r="D762">
        <f>Table2[[#This Row],[Annualized Salary]]</f>
        <v>19890000</v>
      </c>
      <c r="E762" s="73" t="e">
        <f t="shared" si="12"/>
        <v>#N/A</v>
      </c>
    </row>
    <row r="763" spans="1:5" x14ac:dyDescent="0.25">
      <c r="A763" t="s">
        <v>1516</v>
      </c>
      <c r="B763" s="93" t="str">
        <f>Table2[[#This Row],[Country]]</f>
        <v>Dosqaly</v>
      </c>
      <c r="C763" s="73">
        <f>VLOOKUP(A763, Table1[], 6, FALSE)</f>
        <v>16480000</v>
      </c>
      <c r="D763">
        <f>Table2[[#This Row],[Annualized Salary]]</f>
        <v>24330000</v>
      </c>
      <c r="E763" s="73">
        <f t="shared" si="12"/>
        <v>1.4763349514563107</v>
      </c>
    </row>
    <row r="764" spans="1:5" x14ac:dyDescent="0.25">
      <c r="A764" t="s">
        <v>3113</v>
      </c>
      <c r="B764" s="93" t="str">
        <f>Table2[[#This Row],[Country]]</f>
        <v>Byasier Pujan</v>
      </c>
      <c r="C764" s="73" t="e">
        <f>VLOOKUP(A764, Table1[], 6, FALSE)</f>
        <v>#N/A</v>
      </c>
      <c r="D764">
        <f>Table2[[#This Row],[Annualized Salary]]</f>
        <v>6730000</v>
      </c>
      <c r="E764" s="73" t="e">
        <f t="shared" si="12"/>
        <v>#N/A</v>
      </c>
    </row>
    <row r="765" spans="1:5" x14ac:dyDescent="0.25">
      <c r="A765" t="s">
        <v>929</v>
      </c>
      <c r="B765" s="93" t="str">
        <f>Table2[[#This Row],[Country]]</f>
        <v>Dosqaly</v>
      </c>
      <c r="C765" s="73">
        <f>VLOOKUP(A765, Table1[], 6, FALSE)</f>
        <v>17270000</v>
      </c>
      <c r="D765">
        <f>Table2[[#This Row],[Annualized Salary]]</f>
        <v>18200000</v>
      </c>
      <c r="E765" s="73">
        <f t="shared" si="12"/>
        <v>1.0538506079907355</v>
      </c>
    </row>
    <row r="766" spans="1:5" x14ac:dyDescent="0.25">
      <c r="A766" t="s">
        <v>931</v>
      </c>
      <c r="B766" s="93" t="str">
        <f>Table2[[#This Row],[Country]]</f>
        <v>Dosqaly</v>
      </c>
      <c r="C766" s="73">
        <f>VLOOKUP(A766, Table1[], 6, FALSE)</f>
        <v>18880000</v>
      </c>
      <c r="D766">
        <f>Table2[[#This Row],[Annualized Salary]]</f>
        <v>20240000</v>
      </c>
      <c r="E766" s="73">
        <f t="shared" si="12"/>
        <v>1.0720338983050848</v>
      </c>
    </row>
    <row r="767" spans="1:5" x14ac:dyDescent="0.25">
      <c r="A767" t="s">
        <v>932</v>
      </c>
      <c r="B767" s="93" t="str">
        <f>Table2[[#This Row],[Country]]</f>
        <v>Greri Landmoslands</v>
      </c>
      <c r="C767" s="73">
        <f>VLOOKUP(A767, Table1[], 6, FALSE)</f>
        <v>15340000</v>
      </c>
      <c r="D767">
        <f>Table2[[#This Row],[Annualized Salary]]</f>
        <v>16110000</v>
      </c>
      <c r="E767" s="73">
        <f t="shared" si="12"/>
        <v>1.0501955671447196</v>
      </c>
    </row>
    <row r="768" spans="1:5" x14ac:dyDescent="0.25">
      <c r="A768" t="s">
        <v>933</v>
      </c>
      <c r="B768" s="93" t="str">
        <f>Table2[[#This Row],[Country]]</f>
        <v>Greri Landmoslands</v>
      </c>
      <c r="C768" s="73">
        <f>VLOOKUP(A768, Table1[], 6, FALSE)</f>
        <v>6490000</v>
      </c>
      <c r="D768">
        <f>Table2[[#This Row],[Annualized Salary]]</f>
        <v>6510000</v>
      </c>
      <c r="E768" s="73">
        <f t="shared" si="12"/>
        <v>1.0030816640986133</v>
      </c>
    </row>
    <row r="769" spans="1:5" x14ac:dyDescent="0.25">
      <c r="A769" t="s">
        <v>935</v>
      </c>
      <c r="B769" s="93" t="str">
        <f>Table2[[#This Row],[Country]]</f>
        <v>Manlisgamncent</v>
      </c>
      <c r="C769" s="73">
        <f>VLOOKUP(A769, Table1[], 6, FALSE)</f>
        <v>22700000</v>
      </c>
      <c r="D769">
        <f>Table2[[#This Row],[Annualized Salary]]</f>
        <v>24140000</v>
      </c>
      <c r="E769" s="73">
        <f t="shared" si="12"/>
        <v>1.0634361233480176</v>
      </c>
    </row>
    <row r="770" spans="1:5" x14ac:dyDescent="0.25">
      <c r="A770" t="s">
        <v>936</v>
      </c>
      <c r="B770" s="93" t="str">
        <f>Table2[[#This Row],[Country]]</f>
        <v>Pitpu Biaal</v>
      </c>
      <c r="C770" s="73">
        <f>VLOOKUP(A770, Table1[], 6, FALSE)</f>
        <v>18530000</v>
      </c>
      <c r="D770">
        <f>Table2[[#This Row],[Annualized Salary]]</f>
        <v>20320000</v>
      </c>
      <c r="E770" s="73">
        <f t="shared" si="12"/>
        <v>1.0966001079330814</v>
      </c>
    </row>
    <row r="771" spans="1:5" x14ac:dyDescent="0.25">
      <c r="A771" t="s">
        <v>938</v>
      </c>
      <c r="B771" s="93" t="str">
        <f>Table2[[#This Row],[Country]]</f>
        <v>Varijitri Isles</v>
      </c>
      <c r="C771" s="73">
        <f>VLOOKUP(A771, Table1[], 6, FALSE)</f>
        <v>17500000</v>
      </c>
      <c r="D771">
        <f>Table2[[#This Row],[Annualized Salary]]</f>
        <v>18100000</v>
      </c>
      <c r="E771" s="73">
        <f t="shared" si="12"/>
        <v>1.0342857142857143</v>
      </c>
    </row>
    <row r="772" spans="1:5" x14ac:dyDescent="0.25">
      <c r="A772" t="s">
        <v>3114</v>
      </c>
      <c r="B772" s="93" t="str">
        <f>Table2[[#This Row],[Country]]</f>
        <v>Central Democracy of Boekrainego</v>
      </c>
      <c r="C772" s="73" t="e">
        <f>VLOOKUP(A772, Table1[], 6, FALSE)</f>
        <v>#N/A</v>
      </c>
      <c r="D772">
        <f>Table2[[#This Row],[Annualized Salary]]</f>
        <v>25480000</v>
      </c>
      <c r="E772" s="73" t="e">
        <f t="shared" si="12"/>
        <v>#N/A</v>
      </c>
    </row>
    <row r="773" spans="1:5" x14ac:dyDescent="0.25">
      <c r="A773" t="s">
        <v>3115</v>
      </c>
      <c r="B773" s="93" t="str">
        <f>Table2[[#This Row],[Country]]</f>
        <v>Varijitri Isles</v>
      </c>
      <c r="C773" s="73" t="e">
        <f>VLOOKUP(A773, Table1[], 6, FALSE)</f>
        <v>#N/A</v>
      </c>
      <c r="D773">
        <f>Table2[[#This Row],[Annualized Salary]]</f>
        <v>31730000</v>
      </c>
      <c r="E773" s="73" t="e">
        <f t="shared" si="12"/>
        <v>#N/A</v>
      </c>
    </row>
    <row r="774" spans="1:5" x14ac:dyDescent="0.25">
      <c r="A774" t="s">
        <v>952</v>
      </c>
      <c r="B774" s="93" t="str">
        <f>Table2[[#This Row],[Country]]</f>
        <v>Slandsganiamayotteque</v>
      </c>
      <c r="C774" s="73">
        <f>VLOOKUP(A774, Table1[], 6, FALSE)</f>
        <v>19360000</v>
      </c>
      <c r="D774">
        <f>Table2[[#This Row],[Annualized Salary]]</f>
        <v>19540000</v>
      </c>
      <c r="E774" s="73">
        <f t="shared" si="12"/>
        <v>1.009297520661157</v>
      </c>
    </row>
    <row r="775" spans="1:5" x14ac:dyDescent="0.25">
      <c r="A775" t="s">
        <v>956</v>
      </c>
      <c r="B775" s="93" t="str">
        <f>Table2[[#This Row],[Country]]</f>
        <v>Varijitri Isles</v>
      </c>
      <c r="C775" s="73">
        <f>VLOOKUP(A775, Table1[], 6, FALSE)</f>
        <v>28070000</v>
      </c>
      <c r="D775">
        <f>Table2[[#This Row],[Annualized Salary]]</f>
        <v>28720000</v>
      </c>
      <c r="E775" s="73">
        <f t="shared" si="12"/>
        <v>1.0231563947274671</v>
      </c>
    </row>
    <row r="776" spans="1:5" x14ac:dyDescent="0.25">
      <c r="A776" t="s">
        <v>943</v>
      </c>
      <c r="B776" s="93" t="str">
        <f>Table2[[#This Row],[Country]]</f>
        <v>Dosqaly</v>
      </c>
      <c r="C776" s="73">
        <f>VLOOKUP(A776, Table1[], 6, FALSE)</f>
        <v>13750000</v>
      </c>
      <c r="D776">
        <f>Table2[[#This Row],[Annualized Salary]]</f>
        <v>14620000</v>
      </c>
      <c r="E776" s="73">
        <f t="shared" si="12"/>
        <v>1.0632727272727274</v>
      </c>
    </row>
    <row r="777" spans="1:5" x14ac:dyDescent="0.25">
      <c r="A777" t="s">
        <v>946</v>
      </c>
      <c r="B777" s="93" t="str">
        <f>Table2[[#This Row],[Country]]</f>
        <v>Dosqaly</v>
      </c>
      <c r="C777" s="73">
        <f>VLOOKUP(A777, Table1[], 6, FALSE)</f>
        <v>15960000</v>
      </c>
      <c r="D777">
        <f>Table2[[#This Row],[Annualized Salary]]</f>
        <v>16210000</v>
      </c>
      <c r="E777" s="73">
        <f t="shared" si="12"/>
        <v>1.0156641604010026</v>
      </c>
    </row>
    <row r="778" spans="1:5" x14ac:dyDescent="0.25">
      <c r="A778" t="s">
        <v>941</v>
      </c>
      <c r="B778" s="93" t="str">
        <f>Table2[[#This Row],[Country]]</f>
        <v>Dosqaly</v>
      </c>
      <c r="C778" s="73">
        <f>VLOOKUP(A778, Table1[], 6, FALSE)</f>
        <v>23580000</v>
      </c>
      <c r="D778">
        <f>Table2[[#This Row],[Annualized Salary]]</f>
        <v>23790000</v>
      </c>
      <c r="E778" s="73">
        <f t="shared" si="12"/>
        <v>1.0089058524173029</v>
      </c>
    </row>
    <row r="779" spans="1:5" x14ac:dyDescent="0.25">
      <c r="A779" t="s">
        <v>947</v>
      </c>
      <c r="B779" s="93" t="str">
        <f>Table2[[#This Row],[Country]]</f>
        <v>Dosqaly</v>
      </c>
      <c r="C779" s="73">
        <f>VLOOKUP(A779, Table1[], 6, FALSE)</f>
        <v>13810000</v>
      </c>
      <c r="D779">
        <f>Table2[[#This Row],[Annualized Salary]]</f>
        <v>14090000</v>
      </c>
      <c r="E779" s="73">
        <f t="shared" si="12"/>
        <v>1.0202751629254163</v>
      </c>
    </row>
    <row r="780" spans="1:5" x14ac:dyDescent="0.25">
      <c r="A780" t="s">
        <v>948</v>
      </c>
      <c r="B780" s="93" t="str">
        <f>Table2[[#This Row],[Country]]</f>
        <v>Greri Landmoslands</v>
      </c>
      <c r="C780" s="73">
        <f>VLOOKUP(A780, Table1[], 6, FALSE)</f>
        <v>25640000</v>
      </c>
      <c r="D780">
        <f>Table2[[#This Row],[Annualized Salary]]</f>
        <v>27140000</v>
      </c>
      <c r="E780" s="73">
        <f t="shared" si="12"/>
        <v>1.0585023400936038</v>
      </c>
    </row>
    <row r="781" spans="1:5" x14ac:dyDescent="0.25">
      <c r="A781" t="s">
        <v>954</v>
      </c>
      <c r="B781" s="93" t="str">
        <f>Table2[[#This Row],[Country]]</f>
        <v>Greri Landmoslands</v>
      </c>
      <c r="C781" s="73">
        <f>VLOOKUP(A781, Table1[], 6, FALSE)</f>
        <v>31650000</v>
      </c>
      <c r="D781">
        <f>Table2[[#This Row],[Annualized Salary]]</f>
        <v>34480000</v>
      </c>
      <c r="E781" s="73">
        <f t="shared" si="12"/>
        <v>1.0894154818325434</v>
      </c>
    </row>
    <row r="782" spans="1:5" x14ac:dyDescent="0.25">
      <c r="A782" t="s">
        <v>942</v>
      </c>
      <c r="B782" s="93" t="str">
        <f>Table2[[#This Row],[Country]]</f>
        <v>Lefghau</v>
      </c>
      <c r="C782" s="73">
        <f>VLOOKUP(A782, Table1[], 6, FALSE)</f>
        <v>20710000</v>
      </c>
      <c r="D782">
        <f>Table2[[#This Row],[Annualized Salary]]</f>
        <v>20940000</v>
      </c>
      <c r="E782" s="73">
        <f t="shared" si="12"/>
        <v>1.0111057460164172</v>
      </c>
    </row>
    <row r="783" spans="1:5" x14ac:dyDescent="0.25">
      <c r="A783" t="s">
        <v>913</v>
      </c>
      <c r="B783" s="93" t="str">
        <f>Table2[[#This Row],[Country]]</f>
        <v>Dosqaly</v>
      </c>
      <c r="C783" s="73">
        <f>VLOOKUP(A783, Table1[], 6, FALSE)</f>
        <v>10040000</v>
      </c>
      <c r="D783">
        <f>Table2[[#This Row],[Annualized Salary]]</f>
        <v>40290000</v>
      </c>
      <c r="E783" s="73">
        <f t="shared" si="12"/>
        <v>4.0129482071713145</v>
      </c>
    </row>
    <row r="784" spans="1:5" x14ac:dyDescent="0.25">
      <c r="A784" t="s">
        <v>953</v>
      </c>
      <c r="B784" s="93" t="str">
        <f>Table2[[#This Row],[Country]]</f>
        <v>Dosqaly</v>
      </c>
      <c r="C784" s="73">
        <f>VLOOKUP(A784, Table1[], 6, FALSE)</f>
        <v>28170000</v>
      </c>
      <c r="D784">
        <f>Table2[[#This Row],[Annualized Salary]]</f>
        <v>28400000</v>
      </c>
      <c r="E784" s="73">
        <f t="shared" si="12"/>
        <v>1.0081647142350019</v>
      </c>
    </row>
    <row r="785" spans="1:5" x14ac:dyDescent="0.25">
      <c r="A785" t="s">
        <v>613</v>
      </c>
      <c r="B785" s="93" t="str">
        <f>Table2[[#This Row],[Country]]</f>
        <v>Central Namemo Laand</v>
      </c>
      <c r="C785" s="73">
        <f>VLOOKUP(A785, Table1[], 6, FALSE)</f>
        <v>20890000</v>
      </c>
      <c r="D785">
        <f>Table2[[#This Row],[Annualized Salary]]</f>
        <v>14250000</v>
      </c>
      <c r="E785" s="73">
        <f t="shared" si="12"/>
        <v>0.68214456677836288</v>
      </c>
    </row>
    <row r="786" spans="1:5" x14ac:dyDescent="0.25">
      <c r="A786" t="s">
        <v>957</v>
      </c>
      <c r="B786" s="93" t="str">
        <f>Table2[[#This Row],[Country]]</f>
        <v>Dosqaly</v>
      </c>
      <c r="C786" s="73">
        <f>VLOOKUP(A786, Table1[], 6, FALSE)</f>
        <v>17910000</v>
      </c>
      <c r="D786">
        <f>Table2[[#This Row],[Annualized Salary]]</f>
        <v>17950000</v>
      </c>
      <c r="E786" s="73">
        <f t="shared" si="12"/>
        <v>1.0022333891680626</v>
      </c>
    </row>
    <row r="787" spans="1:5" x14ac:dyDescent="0.25">
      <c r="A787" t="s">
        <v>959</v>
      </c>
      <c r="B787" s="93" t="str">
        <f>Table2[[#This Row],[Country]]</f>
        <v>Dosqaly</v>
      </c>
      <c r="C787" s="73">
        <f>VLOOKUP(A787, Table1[], 6, FALSE)</f>
        <v>11470000</v>
      </c>
      <c r="D787">
        <f>Table2[[#This Row],[Annualized Salary]]</f>
        <v>12520000</v>
      </c>
      <c r="E787" s="73">
        <f t="shared" si="12"/>
        <v>1.0915431560592852</v>
      </c>
    </row>
    <row r="788" spans="1:5" x14ac:dyDescent="0.25">
      <c r="A788" t="s">
        <v>2642</v>
      </c>
      <c r="B788" s="93" t="str">
        <f>Table2[[#This Row],[Country]]</f>
        <v>Dosqaly</v>
      </c>
      <c r="C788" s="73">
        <f>VLOOKUP(A788, Table1[], 6, FALSE)</f>
        <v>14670000</v>
      </c>
      <c r="D788">
        <f>Table2[[#This Row],[Annualized Salary]]</f>
        <v>20180000</v>
      </c>
      <c r="E788" s="73">
        <f t="shared" si="12"/>
        <v>1.3755964553510567</v>
      </c>
    </row>
    <row r="789" spans="1:5" x14ac:dyDescent="0.25">
      <c r="A789" t="s">
        <v>3116</v>
      </c>
      <c r="B789" s="93" t="str">
        <f>Table2[[#This Row],[Country]]</f>
        <v>Iverde</v>
      </c>
      <c r="C789" s="73" t="e">
        <f>VLOOKUP(A789, Table1[], 6, FALSE)</f>
        <v>#N/A</v>
      </c>
      <c r="D789">
        <f>Table2[[#This Row],[Annualized Salary]]</f>
        <v>15490000</v>
      </c>
      <c r="E789" s="73" t="e">
        <f t="shared" si="12"/>
        <v>#N/A</v>
      </c>
    </row>
    <row r="790" spans="1:5" x14ac:dyDescent="0.25">
      <c r="A790" t="s">
        <v>965</v>
      </c>
      <c r="B790" s="93" t="str">
        <f>Table2[[#This Row],[Country]]</f>
        <v>Lefghau</v>
      </c>
      <c r="C790" s="73">
        <f>VLOOKUP(A790, Table1[], 6, FALSE)</f>
        <v>14440000</v>
      </c>
      <c r="D790">
        <f>Table2[[#This Row],[Annualized Salary]]</f>
        <v>15230000</v>
      </c>
      <c r="E790" s="73">
        <f t="shared" si="12"/>
        <v>1.0547091412742382</v>
      </c>
    </row>
    <row r="791" spans="1:5" x14ac:dyDescent="0.25">
      <c r="A791" t="s">
        <v>967</v>
      </c>
      <c r="B791" s="93" t="str">
        <f>Table2[[#This Row],[Country]]</f>
        <v>Reugha</v>
      </c>
      <c r="C791" s="73">
        <f>VLOOKUP(A791, Table1[], 6, FALSE)</f>
        <v>10380000</v>
      </c>
      <c r="D791">
        <f>Table2[[#This Row],[Annualized Salary]]</f>
        <v>11090000</v>
      </c>
      <c r="E791" s="73">
        <f t="shared" si="12"/>
        <v>1.0684007707129095</v>
      </c>
    </row>
    <row r="792" spans="1:5" x14ac:dyDescent="0.25">
      <c r="A792" t="s">
        <v>964</v>
      </c>
      <c r="B792" s="93" t="str">
        <f>Table2[[#This Row],[Country]]</f>
        <v>Lefghau</v>
      </c>
      <c r="C792" s="73">
        <f>VLOOKUP(A792, Table1[], 6, FALSE)</f>
        <v>14010000</v>
      </c>
      <c r="D792">
        <f>Table2[[#This Row],[Annualized Salary]]</f>
        <v>14680000</v>
      </c>
      <c r="E792" s="73">
        <f t="shared" si="12"/>
        <v>1.047822983583155</v>
      </c>
    </row>
    <row r="793" spans="1:5" x14ac:dyDescent="0.25">
      <c r="A793" t="s">
        <v>3117</v>
      </c>
      <c r="B793" s="93" t="str">
        <f>Table2[[#This Row],[Country]]</f>
        <v>Dosqaly</v>
      </c>
      <c r="C793" s="73" t="e">
        <f>VLOOKUP(A793, Table1[], 6, FALSE)</f>
        <v>#N/A</v>
      </c>
      <c r="D793">
        <f>Table2[[#This Row],[Annualized Salary]]</f>
        <v>32860000</v>
      </c>
      <c r="E793" s="73" t="e">
        <f t="shared" ref="E793:E856" si="13">D793/C793</f>
        <v>#N/A</v>
      </c>
    </row>
    <row r="794" spans="1:5" x14ac:dyDescent="0.25">
      <c r="A794" t="s">
        <v>999</v>
      </c>
      <c r="B794" s="93" t="str">
        <f>Table2[[#This Row],[Country]]</f>
        <v>Dosqaly</v>
      </c>
      <c r="C794" s="73">
        <f>VLOOKUP(A794, Table1[], 6, FALSE)</f>
        <v>21880000</v>
      </c>
      <c r="D794">
        <f>Table2[[#This Row],[Annualized Salary]]</f>
        <v>17250000</v>
      </c>
      <c r="E794" s="73">
        <f t="shared" si="13"/>
        <v>0.78839122486288848</v>
      </c>
    </row>
    <row r="795" spans="1:5" x14ac:dyDescent="0.25">
      <c r="A795" t="s">
        <v>968</v>
      </c>
      <c r="B795" s="93" t="str">
        <f>Table2[[#This Row],[Country]]</f>
        <v>Lenia Gerdanho</v>
      </c>
      <c r="C795" s="73">
        <f>VLOOKUP(A795, Table1[], 6, FALSE)</f>
        <v>12840000</v>
      </c>
      <c r="D795">
        <f>Table2[[#This Row],[Annualized Salary]]</f>
        <v>13740000</v>
      </c>
      <c r="E795" s="73">
        <f t="shared" si="13"/>
        <v>1.0700934579439252</v>
      </c>
    </row>
    <row r="796" spans="1:5" x14ac:dyDescent="0.25">
      <c r="A796" t="s">
        <v>971</v>
      </c>
      <c r="B796" s="93" t="str">
        <f>Table2[[#This Row],[Country]]</f>
        <v>Reugha</v>
      </c>
      <c r="C796" s="73">
        <f>VLOOKUP(A796, Table1[], 6, FALSE)</f>
        <v>21610000</v>
      </c>
      <c r="D796">
        <f>Table2[[#This Row],[Annualized Salary]]</f>
        <v>23370000</v>
      </c>
      <c r="E796" s="73">
        <f t="shared" si="13"/>
        <v>1.0814437760296158</v>
      </c>
    </row>
    <row r="797" spans="1:5" x14ac:dyDescent="0.25">
      <c r="A797" t="s">
        <v>973</v>
      </c>
      <c r="B797" s="93" t="str">
        <f>Table2[[#This Row],[Country]]</f>
        <v>Dosqaly</v>
      </c>
      <c r="C797" s="73">
        <f>VLOOKUP(A797, Table1[], 6, FALSE)</f>
        <v>30210000</v>
      </c>
      <c r="D797">
        <f>Table2[[#This Row],[Annualized Salary]]</f>
        <v>32890000</v>
      </c>
      <c r="E797" s="73">
        <f t="shared" si="13"/>
        <v>1.0887123469049984</v>
      </c>
    </row>
    <row r="798" spans="1:5" x14ac:dyDescent="0.25">
      <c r="A798" t="s">
        <v>976</v>
      </c>
      <c r="B798" s="93" t="str">
        <f>Table2[[#This Row],[Country]]</f>
        <v>Republic of Denand Landsa</v>
      </c>
      <c r="C798" s="73">
        <f>VLOOKUP(A798, Table1[], 6, FALSE)</f>
        <v>33290000</v>
      </c>
      <c r="D798">
        <f>Table2[[#This Row],[Annualized Salary]]</f>
        <v>34320000</v>
      </c>
      <c r="E798" s="73">
        <f t="shared" si="13"/>
        <v>1.0309402222889756</v>
      </c>
    </row>
    <row r="799" spans="1:5" x14ac:dyDescent="0.25">
      <c r="A799" t="s">
        <v>978</v>
      </c>
      <c r="B799" s="93" t="str">
        <f>Table2[[#This Row],[Country]]</f>
        <v>Southern Ristan</v>
      </c>
      <c r="C799" s="73">
        <f>VLOOKUP(A799, Table1[], 6, FALSE)</f>
        <v>22080000</v>
      </c>
      <c r="D799">
        <f>Table2[[#This Row],[Annualized Salary]]</f>
        <v>23710000</v>
      </c>
      <c r="E799" s="73">
        <f t="shared" si="13"/>
        <v>1.073822463768116</v>
      </c>
    </row>
    <row r="800" spans="1:5" x14ac:dyDescent="0.25">
      <c r="A800" t="s">
        <v>979</v>
      </c>
      <c r="B800" s="93" t="str">
        <f>Table2[[#This Row],[Country]]</f>
        <v>Dosqaly</v>
      </c>
      <c r="C800" s="73">
        <f>VLOOKUP(A800, Table1[], 6, FALSE)</f>
        <v>20260000</v>
      </c>
      <c r="D800">
        <f>Table2[[#This Row],[Annualized Salary]]</f>
        <v>20640000</v>
      </c>
      <c r="E800" s="73">
        <f t="shared" si="13"/>
        <v>1.018756169792695</v>
      </c>
    </row>
    <row r="801" spans="1:5" x14ac:dyDescent="0.25">
      <c r="A801" t="s">
        <v>984</v>
      </c>
      <c r="B801" s="93" t="str">
        <f>Table2[[#This Row],[Country]]</f>
        <v>Biarizea</v>
      </c>
      <c r="C801" s="73">
        <f>VLOOKUP(A801, Table1[], 6, FALSE)</f>
        <v>26720000</v>
      </c>
      <c r="D801">
        <f>Table2[[#This Row],[Annualized Salary]]</f>
        <v>27350000</v>
      </c>
      <c r="E801" s="73">
        <f t="shared" si="13"/>
        <v>1.0235778443113772</v>
      </c>
    </row>
    <row r="802" spans="1:5" x14ac:dyDescent="0.25">
      <c r="A802" t="s">
        <v>3118</v>
      </c>
      <c r="B802" s="93" t="str">
        <f>Table2[[#This Row],[Country]]</f>
        <v>Dosqaly</v>
      </c>
      <c r="C802" s="73" t="e">
        <f>VLOOKUP(A802, Table1[], 6, FALSE)</f>
        <v>#N/A</v>
      </c>
      <c r="D802">
        <f>Table2[[#This Row],[Annualized Salary]]</f>
        <v>10210000</v>
      </c>
      <c r="E802" s="73" t="e">
        <f t="shared" si="13"/>
        <v>#N/A</v>
      </c>
    </row>
    <row r="803" spans="1:5" x14ac:dyDescent="0.25">
      <c r="A803" t="s">
        <v>982</v>
      </c>
      <c r="B803" s="93" t="str">
        <f>Table2[[#This Row],[Country]]</f>
        <v>Dosqaly</v>
      </c>
      <c r="C803" s="73">
        <f>VLOOKUP(A803, Table1[], 6, FALSE)</f>
        <v>23840000</v>
      </c>
      <c r="D803">
        <f>Table2[[#This Row],[Annualized Salary]]</f>
        <v>24590000</v>
      </c>
      <c r="E803" s="73">
        <f t="shared" si="13"/>
        <v>1.0314597315436242</v>
      </c>
    </row>
    <row r="804" spans="1:5" x14ac:dyDescent="0.25">
      <c r="A804" t="s">
        <v>3119</v>
      </c>
      <c r="B804" s="93" t="str">
        <f>Table2[[#This Row],[Country]]</f>
        <v>Nganion</v>
      </c>
      <c r="C804" s="73" t="e">
        <f>VLOOKUP(A804, Table1[], 6, FALSE)</f>
        <v>#N/A</v>
      </c>
      <c r="D804">
        <f>Table2[[#This Row],[Annualized Salary]]</f>
        <v>10420000</v>
      </c>
      <c r="E804" s="73" t="e">
        <f t="shared" si="13"/>
        <v>#N/A</v>
      </c>
    </row>
    <row r="805" spans="1:5" x14ac:dyDescent="0.25">
      <c r="A805" t="s">
        <v>983</v>
      </c>
      <c r="B805" s="93" t="str">
        <f>Table2[[#This Row],[Country]]</f>
        <v>Pierrema</v>
      </c>
      <c r="C805" s="73">
        <f>VLOOKUP(A805, Table1[], 6, FALSE)</f>
        <v>31480000</v>
      </c>
      <c r="D805">
        <f>Table2[[#This Row],[Annualized Salary]]</f>
        <v>33340000</v>
      </c>
      <c r="E805" s="73">
        <f t="shared" si="13"/>
        <v>1.0590851334180431</v>
      </c>
    </row>
    <row r="806" spans="1:5" x14ac:dyDescent="0.25">
      <c r="A806" t="s">
        <v>981</v>
      </c>
      <c r="B806" s="93" t="str">
        <f>Table2[[#This Row],[Country]]</f>
        <v>Dosqaly</v>
      </c>
      <c r="C806" s="73">
        <f>VLOOKUP(A806, Table1[], 6, FALSE)</f>
        <v>17020000</v>
      </c>
      <c r="D806">
        <f>Table2[[#This Row],[Annualized Salary]]</f>
        <v>17110000</v>
      </c>
      <c r="E806" s="73">
        <f t="shared" si="13"/>
        <v>1.0052878965922445</v>
      </c>
    </row>
    <row r="807" spans="1:5" x14ac:dyDescent="0.25">
      <c r="A807" t="s">
        <v>975</v>
      </c>
      <c r="B807" s="93" t="str">
        <f>Table2[[#This Row],[Country]]</f>
        <v>Dosqaly</v>
      </c>
      <c r="C807" s="73">
        <f>VLOOKUP(A807, Table1[], 6, FALSE)</f>
        <v>15330000</v>
      </c>
      <c r="D807">
        <f>Table2[[#This Row],[Annualized Salary]]</f>
        <v>15340000</v>
      </c>
      <c r="E807" s="73">
        <f t="shared" si="13"/>
        <v>1.0006523157208089</v>
      </c>
    </row>
    <row r="808" spans="1:5" x14ac:dyDescent="0.25">
      <c r="A808" t="s">
        <v>970</v>
      </c>
      <c r="B808" s="93" t="str">
        <f>Table2[[#This Row],[Country]]</f>
        <v>Dosqaly</v>
      </c>
      <c r="C808" s="73">
        <f>VLOOKUP(A808, Table1[], 6, FALSE)</f>
        <v>17340000</v>
      </c>
      <c r="D808">
        <f>Table2[[#This Row],[Annualized Salary]]</f>
        <v>18460000</v>
      </c>
      <c r="E808" s="73">
        <f t="shared" si="13"/>
        <v>1.0645905420991926</v>
      </c>
    </row>
    <row r="809" spans="1:5" x14ac:dyDescent="0.25">
      <c r="A809" t="s">
        <v>3120</v>
      </c>
      <c r="B809" s="93" t="str">
        <f>Table2[[#This Row],[Country]]</f>
        <v>Dosqaly</v>
      </c>
      <c r="C809" s="73" t="e">
        <f>VLOOKUP(A809, Table1[], 6, FALSE)</f>
        <v>#N/A</v>
      </c>
      <c r="D809">
        <f>Table2[[#This Row],[Annualized Salary]]</f>
        <v>37100000</v>
      </c>
      <c r="E809" s="73" t="e">
        <f t="shared" si="13"/>
        <v>#N/A</v>
      </c>
    </row>
    <row r="810" spans="1:5" x14ac:dyDescent="0.25">
      <c r="A810" t="s">
        <v>986</v>
      </c>
      <c r="B810" s="93" t="str">
        <f>Table2[[#This Row],[Country]]</f>
        <v>Coastpa Barleslands</v>
      </c>
      <c r="C810" s="73">
        <f>VLOOKUP(A810, Table1[], 6, FALSE)</f>
        <v>21730000</v>
      </c>
      <c r="D810">
        <f>Table2[[#This Row],[Annualized Salary]]</f>
        <v>22690000</v>
      </c>
      <c r="E810" s="73">
        <f t="shared" si="13"/>
        <v>1.0441785549930971</v>
      </c>
    </row>
    <row r="811" spans="1:5" x14ac:dyDescent="0.25">
      <c r="A811" t="s">
        <v>989</v>
      </c>
      <c r="B811" s="93" t="str">
        <f>Table2[[#This Row],[Country]]</f>
        <v>Dosqaly</v>
      </c>
      <c r="C811" s="73">
        <f>VLOOKUP(A811, Table1[], 6, FALSE)</f>
        <v>16380000</v>
      </c>
      <c r="D811">
        <f>Table2[[#This Row],[Annualized Salary]]</f>
        <v>17560000</v>
      </c>
      <c r="E811" s="73">
        <f t="shared" si="13"/>
        <v>1.072039072039072</v>
      </c>
    </row>
    <row r="812" spans="1:5" x14ac:dyDescent="0.25">
      <c r="A812" t="s">
        <v>3121</v>
      </c>
      <c r="B812" s="93" t="str">
        <f>Table2[[#This Row],[Country]]</f>
        <v>Dosqaly</v>
      </c>
      <c r="C812" s="73" t="e">
        <f>VLOOKUP(A812, Table1[], 6, FALSE)</f>
        <v>#N/A</v>
      </c>
      <c r="D812">
        <f>Table2[[#This Row],[Annualized Salary]]</f>
        <v>10830000</v>
      </c>
      <c r="E812" s="73" t="e">
        <f t="shared" si="13"/>
        <v>#N/A</v>
      </c>
    </row>
    <row r="813" spans="1:5" x14ac:dyDescent="0.25">
      <c r="A813" t="s">
        <v>732</v>
      </c>
      <c r="B813" s="93" t="str">
        <f>Table2[[#This Row],[Country]]</f>
        <v>Dosqaly</v>
      </c>
      <c r="C813" s="73">
        <f>VLOOKUP(A813, Table1[], 6, FALSE)</f>
        <v>13460000</v>
      </c>
      <c r="D813">
        <f>Table2[[#This Row],[Annualized Salary]]</f>
        <v>20370000</v>
      </c>
      <c r="E813" s="73">
        <f t="shared" si="13"/>
        <v>1.513372956909361</v>
      </c>
    </row>
    <row r="814" spans="1:5" x14ac:dyDescent="0.25">
      <c r="A814" t="s">
        <v>3122</v>
      </c>
      <c r="B814" s="93" t="str">
        <f>Table2[[#This Row],[Country]]</f>
        <v>Lefghau</v>
      </c>
      <c r="C814" s="73" t="e">
        <f>VLOOKUP(A814, Table1[], 6, FALSE)</f>
        <v>#N/A</v>
      </c>
      <c r="D814">
        <f>Table2[[#This Row],[Annualized Salary]]</f>
        <v>13410000</v>
      </c>
      <c r="E814" s="73" t="e">
        <f t="shared" si="13"/>
        <v>#N/A</v>
      </c>
    </row>
    <row r="815" spans="1:5" x14ac:dyDescent="0.25">
      <c r="A815" t="s">
        <v>991</v>
      </c>
      <c r="B815" s="93" t="str">
        <f>Table2[[#This Row],[Country]]</f>
        <v>Northern Namemo Laand</v>
      </c>
      <c r="C815" s="73">
        <f>VLOOKUP(A815, Table1[], 6, FALSE)</f>
        <v>23610000</v>
      </c>
      <c r="D815">
        <f>Table2[[#This Row],[Annualized Salary]]</f>
        <v>25600000</v>
      </c>
      <c r="E815" s="73">
        <f t="shared" si="13"/>
        <v>1.0842863193562049</v>
      </c>
    </row>
    <row r="816" spans="1:5" x14ac:dyDescent="0.25">
      <c r="A816" t="s">
        <v>1003</v>
      </c>
      <c r="B816" s="93" t="str">
        <f>Table2[[#This Row],[Country]]</f>
        <v>Rarita</v>
      </c>
      <c r="C816" s="73">
        <f>VLOOKUP(A816, Table1[], 6, FALSE)</f>
        <v>34860000</v>
      </c>
      <c r="D816">
        <f>Table2[[#This Row],[Annualized Salary]]</f>
        <v>19090000</v>
      </c>
      <c r="E816" s="73">
        <f t="shared" si="13"/>
        <v>0.54761904761904767</v>
      </c>
    </row>
    <row r="817" spans="1:5" x14ac:dyDescent="0.25">
      <c r="A817" t="s">
        <v>3123</v>
      </c>
      <c r="B817" s="93" t="str">
        <f>Table2[[#This Row],[Country]]</f>
        <v>Rosvi</v>
      </c>
      <c r="C817" s="73" t="e">
        <f>VLOOKUP(A817, Table1[], 6, FALSE)</f>
        <v>#N/A</v>
      </c>
      <c r="D817">
        <f>Table2[[#This Row],[Annualized Salary]]</f>
        <v>7210000</v>
      </c>
      <c r="E817" s="73" t="e">
        <f t="shared" si="13"/>
        <v>#N/A</v>
      </c>
    </row>
    <row r="818" spans="1:5" x14ac:dyDescent="0.25">
      <c r="A818" t="s">
        <v>988</v>
      </c>
      <c r="B818" s="93" t="str">
        <f>Table2[[#This Row],[Country]]</f>
        <v>Dosqaly</v>
      </c>
      <c r="C818" s="73">
        <f>VLOOKUP(A818, Table1[], 6, FALSE)</f>
        <v>32300000</v>
      </c>
      <c r="D818">
        <f>Table2[[#This Row],[Annualized Salary]]</f>
        <v>34970000</v>
      </c>
      <c r="E818" s="73">
        <f t="shared" si="13"/>
        <v>1.0826625386996904</v>
      </c>
    </row>
    <row r="819" spans="1:5" x14ac:dyDescent="0.25">
      <c r="A819" t="s">
        <v>1648</v>
      </c>
      <c r="B819" s="93" t="str">
        <f>Table2[[#This Row],[Country]]</f>
        <v>Rarita</v>
      </c>
      <c r="C819" s="73">
        <f>VLOOKUP(A819, Table1[], 6, FALSE)</f>
        <v>25620000</v>
      </c>
      <c r="D819">
        <f>Table2[[#This Row],[Annualized Salary]]</f>
        <v>22730000</v>
      </c>
      <c r="E819" s="73">
        <f t="shared" si="13"/>
        <v>0.8871975019516003</v>
      </c>
    </row>
    <row r="820" spans="1:5" x14ac:dyDescent="0.25">
      <c r="A820" t="s">
        <v>1001</v>
      </c>
      <c r="B820" s="93" t="str">
        <f>Table2[[#This Row],[Country]]</f>
        <v>Dosqaly</v>
      </c>
      <c r="C820" s="73">
        <f>VLOOKUP(A820, Table1[], 6, FALSE)</f>
        <v>27870000</v>
      </c>
      <c r="D820">
        <f>Table2[[#This Row],[Annualized Salary]]</f>
        <v>28080000</v>
      </c>
      <c r="E820" s="73">
        <f t="shared" si="13"/>
        <v>1.0075349838536061</v>
      </c>
    </row>
    <row r="821" spans="1:5" x14ac:dyDescent="0.25">
      <c r="A821" t="s">
        <v>1007</v>
      </c>
      <c r="B821" s="93" t="str">
        <f>Table2[[#This Row],[Country]]</f>
        <v>Republic of Denand Landsa</v>
      </c>
      <c r="C821" s="73">
        <f>VLOOKUP(A821, Table1[], 6, FALSE)</f>
        <v>20590000</v>
      </c>
      <c r="D821">
        <f>Table2[[#This Row],[Annualized Salary]]</f>
        <v>22360000</v>
      </c>
      <c r="E821" s="73">
        <f t="shared" si="13"/>
        <v>1.0859640602234095</v>
      </c>
    </row>
    <row r="822" spans="1:5" x14ac:dyDescent="0.25">
      <c r="A822" t="s">
        <v>3125</v>
      </c>
      <c r="B822" s="93" t="str">
        <f>Table2[[#This Row],[Country]]</f>
        <v>Dosqaly</v>
      </c>
      <c r="C822" s="73" t="e">
        <f>VLOOKUP(A822, Table1[], 6, FALSE)</f>
        <v>#N/A</v>
      </c>
      <c r="D822">
        <f>Table2[[#This Row],[Annualized Salary]]</f>
        <v>27410000</v>
      </c>
      <c r="E822" s="73" t="e">
        <f t="shared" si="13"/>
        <v>#N/A</v>
      </c>
    </row>
    <row r="823" spans="1:5" x14ac:dyDescent="0.25">
      <c r="A823" t="s">
        <v>1252</v>
      </c>
      <c r="B823" s="93" t="str">
        <f>Table2[[#This Row],[Country]]</f>
        <v>Esia</v>
      </c>
      <c r="C823" s="73">
        <f>VLOOKUP(A823, Table1[], 6, FALSE)</f>
        <v>29380000</v>
      </c>
      <c r="D823">
        <f>Table2[[#This Row],[Annualized Salary]]</f>
        <v>33290000</v>
      </c>
      <c r="E823" s="73">
        <f t="shared" si="13"/>
        <v>1.1330837304288632</v>
      </c>
    </row>
    <row r="824" spans="1:5" x14ac:dyDescent="0.25">
      <c r="A824" t="s">
        <v>1005</v>
      </c>
      <c r="B824" s="93" t="str">
        <f>Table2[[#This Row],[Country]]</f>
        <v>Pahon</v>
      </c>
      <c r="C824" s="73">
        <f>VLOOKUP(A824, Table1[], 6, FALSE)</f>
        <v>23420000</v>
      </c>
      <c r="D824">
        <f>Table2[[#This Row],[Annualized Salary]]</f>
        <v>23440000</v>
      </c>
      <c r="E824" s="73">
        <f t="shared" si="13"/>
        <v>1.0008539709649873</v>
      </c>
    </row>
    <row r="825" spans="1:5" x14ac:dyDescent="0.25">
      <c r="A825" t="s">
        <v>3126</v>
      </c>
      <c r="B825" s="93" t="str">
        <f>Table2[[#This Row],[Country]]</f>
        <v>Sobianitedrucy</v>
      </c>
      <c r="C825" s="73" t="e">
        <f>VLOOKUP(A825, Table1[], 6, FALSE)</f>
        <v>#N/A</v>
      </c>
      <c r="D825">
        <f>Table2[[#This Row],[Annualized Salary]]</f>
        <v>29670000</v>
      </c>
      <c r="E825" s="73" t="e">
        <f t="shared" si="13"/>
        <v>#N/A</v>
      </c>
    </row>
    <row r="826" spans="1:5" x14ac:dyDescent="0.25">
      <c r="A826" t="s">
        <v>1008</v>
      </c>
      <c r="B826" s="93" t="str">
        <f>Table2[[#This Row],[Country]]</f>
        <v>Dosqaly</v>
      </c>
      <c r="C826" s="73">
        <f>VLOOKUP(A826, Table1[], 6, FALSE)</f>
        <v>8090000</v>
      </c>
      <c r="D826">
        <f>Table2[[#This Row],[Annualized Salary]]</f>
        <v>8550000</v>
      </c>
      <c r="E826" s="73">
        <f t="shared" si="13"/>
        <v>1.0568603213844252</v>
      </c>
    </row>
    <row r="827" spans="1:5" x14ac:dyDescent="0.25">
      <c r="A827" t="s">
        <v>3127</v>
      </c>
      <c r="B827" s="93" t="str">
        <f>Table2[[#This Row],[Country]]</f>
        <v>Nkasland Cronestan</v>
      </c>
      <c r="C827" s="73" t="e">
        <f>VLOOKUP(A827, Table1[], 6, FALSE)</f>
        <v>#N/A</v>
      </c>
      <c r="D827">
        <f>Table2[[#This Row],[Annualized Salary]]</f>
        <v>8530000</v>
      </c>
      <c r="E827" s="73" t="e">
        <f t="shared" si="13"/>
        <v>#N/A</v>
      </c>
    </row>
    <row r="828" spans="1:5" x14ac:dyDescent="0.25">
      <c r="A828" t="s">
        <v>3128</v>
      </c>
      <c r="B828" s="93" t="str">
        <f>Table2[[#This Row],[Country]]</f>
        <v>Sobianitedrucy</v>
      </c>
      <c r="C828" s="73" t="e">
        <f>VLOOKUP(A828, Table1[], 6, FALSE)</f>
        <v>#N/A</v>
      </c>
      <c r="D828">
        <f>Table2[[#This Row],[Annualized Salary]]</f>
        <v>14990000</v>
      </c>
      <c r="E828" s="73" t="e">
        <f t="shared" si="13"/>
        <v>#N/A</v>
      </c>
    </row>
    <row r="829" spans="1:5" x14ac:dyDescent="0.25">
      <c r="A829" t="s">
        <v>836</v>
      </c>
      <c r="B829" s="93" t="str">
        <f>Table2[[#This Row],[Country]]</f>
        <v>Central Diasongo</v>
      </c>
      <c r="C829" s="73">
        <f>VLOOKUP(A829, Table1[], 6, FALSE)</f>
        <v>27140000</v>
      </c>
      <c r="D829">
        <f>Table2[[#This Row],[Annualized Salary]]</f>
        <v>24890000</v>
      </c>
      <c r="E829" s="73">
        <f t="shared" si="13"/>
        <v>0.91709653647752398</v>
      </c>
    </row>
    <row r="830" spans="1:5" x14ac:dyDescent="0.25">
      <c r="A830" t="s">
        <v>660</v>
      </c>
      <c r="B830" s="93" t="str">
        <f>Table2[[#This Row],[Country]]</f>
        <v>Dosqaly</v>
      </c>
      <c r="C830" s="73">
        <f>VLOOKUP(A830, Table1[], 6, FALSE)</f>
        <v>20420000</v>
      </c>
      <c r="D830">
        <f>Table2[[#This Row],[Annualized Salary]]</f>
        <v>20670000</v>
      </c>
      <c r="E830" s="73">
        <f t="shared" si="13"/>
        <v>1.0122428991185113</v>
      </c>
    </row>
    <row r="831" spans="1:5" x14ac:dyDescent="0.25">
      <c r="A831" t="s">
        <v>688</v>
      </c>
      <c r="B831" s="93" t="str">
        <f>Table2[[#This Row],[Country]]</f>
        <v>Dosqaly</v>
      </c>
      <c r="C831" s="73">
        <f>VLOOKUP(A831, Table1[], 6, FALSE)</f>
        <v>26580000</v>
      </c>
      <c r="D831">
        <f>Table2[[#This Row],[Annualized Salary]]</f>
        <v>16290000</v>
      </c>
      <c r="E831" s="73">
        <f t="shared" si="13"/>
        <v>0.61286681715575619</v>
      </c>
    </row>
    <row r="832" spans="1:5" x14ac:dyDescent="0.25">
      <c r="A832" t="s">
        <v>3129</v>
      </c>
      <c r="B832" s="93" t="str">
        <f>Table2[[#This Row],[Country]]</f>
        <v>Dosqaly</v>
      </c>
      <c r="C832" s="73" t="e">
        <f>VLOOKUP(A832, Table1[], 6, FALSE)</f>
        <v>#N/A</v>
      </c>
      <c r="D832">
        <f>Table2[[#This Row],[Annualized Salary]]</f>
        <v>27930000</v>
      </c>
      <c r="E832" s="73" t="e">
        <f t="shared" si="13"/>
        <v>#N/A</v>
      </c>
    </row>
    <row r="833" spans="1:5" x14ac:dyDescent="0.25">
      <c r="A833" t="s">
        <v>3130</v>
      </c>
      <c r="B833" s="93" t="str">
        <f>Table2[[#This Row],[Country]]</f>
        <v>Greri Landmoslands</v>
      </c>
      <c r="C833" s="73" t="e">
        <f>VLOOKUP(A833, Table1[], 6, FALSE)</f>
        <v>#N/A</v>
      </c>
      <c r="D833">
        <f>Table2[[#This Row],[Annualized Salary]]</f>
        <v>26640000</v>
      </c>
      <c r="E833" s="73" t="e">
        <f t="shared" si="13"/>
        <v>#N/A</v>
      </c>
    </row>
    <row r="834" spans="1:5" x14ac:dyDescent="0.25">
      <c r="A834" t="s">
        <v>1012</v>
      </c>
      <c r="B834" s="93" t="str">
        <f>Table2[[#This Row],[Country]]</f>
        <v>Nganion</v>
      </c>
      <c r="C834" s="73">
        <f>VLOOKUP(A834, Table1[], 6, FALSE)</f>
        <v>16860000</v>
      </c>
      <c r="D834">
        <f>Table2[[#This Row],[Annualized Salary]]</f>
        <v>17110000</v>
      </c>
      <c r="E834" s="73">
        <f t="shared" si="13"/>
        <v>1.0148279952550414</v>
      </c>
    </row>
    <row r="835" spans="1:5" x14ac:dyDescent="0.25">
      <c r="A835" t="s">
        <v>3131</v>
      </c>
      <c r="B835" s="93" t="str">
        <f>Table2[[#This Row],[Country]]</f>
        <v>Southern Ristan</v>
      </c>
      <c r="C835" s="73" t="e">
        <f>VLOOKUP(A835, Table1[], 6, FALSE)</f>
        <v>#N/A</v>
      </c>
      <c r="D835">
        <f>Table2[[#This Row],[Annualized Salary]]</f>
        <v>29270000</v>
      </c>
      <c r="E835" s="73" t="e">
        <f t="shared" si="13"/>
        <v>#N/A</v>
      </c>
    </row>
    <row r="836" spans="1:5" x14ac:dyDescent="0.25">
      <c r="A836" t="s">
        <v>3132</v>
      </c>
      <c r="B836" s="93" t="str">
        <f>Table2[[#This Row],[Country]]</f>
        <v>Coastpa Barleslands</v>
      </c>
      <c r="C836" s="73" t="e">
        <f>VLOOKUP(A836, Table1[], 6, FALSE)</f>
        <v>#N/A</v>
      </c>
      <c r="D836">
        <f>Table2[[#This Row],[Annualized Salary]]</f>
        <v>10300000</v>
      </c>
      <c r="E836" s="73" t="e">
        <f t="shared" si="13"/>
        <v>#N/A</v>
      </c>
    </row>
    <row r="837" spans="1:5" x14ac:dyDescent="0.25">
      <c r="A837" t="s">
        <v>3133</v>
      </c>
      <c r="B837" s="93" t="str">
        <f>Table2[[#This Row],[Country]]</f>
        <v>Dosqaly</v>
      </c>
      <c r="C837" s="73" t="e">
        <f>VLOOKUP(A837, Table1[], 6, FALSE)</f>
        <v>#N/A</v>
      </c>
      <c r="D837">
        <f>Table2[[#This Row],[Annualized Salary]]</f>
        <v>20560000</v>
      </c>
      <c r="E837" s="73" t="e">
        <f t="shared" si="13"/>
        <v>#N/A</v>
      </c>
    </row>
    <row r="838" spans="1:5" x14ac:dyDescent="0.25">
      <c r="A838" t="s">
        <v>1010</v>
      </c>
      <c r="B838" s="93" t="str">
        <f>Table2[[#This Row],[Country]]</f>
        <v>Eastern Sleboube</v>
      </c>
      <c r="C838" s="73">
        <f>VLOOKUP(A838, Table1[], 6, FALSE)</f>
        <v>25500000</v>
      </c>
      <c r="D838">
        <f>Table2[[#This Row],[Annualized Salary]]</f>
        <v>27020000</v>
      </c>
      <c r="E838" s="73">
        <f t="shared" si="13"/>
        <v>1.0596078431372549</v>
      </c>
    </row>
    <row r="839" spans="1:5" x14ac:dyDescent="0.25">
      <c r="A839" t="s">
        <v>994</v>
      </c>
      <c r="B839" s="93" t="str">
        <f>Table2[[#This Row],[Country]]</f>
        <v>Greri Landmoslands</v>
      </c>
      <c r="C839" s="73">
        <f>VLOOKUP(A839, Table1[], 6, FALSE)</f>
        <v>29500000</v>
      </c>
      <c r="D839">
        <f>Table2[[#This Row],[Annualized Salary]]</f>
        <v>30680000</v>
      </c>
      <c r="E839" s="73">
        <f t="shared" si="13"/>
        <v>1.04</v>
      </c>
    </row>
    <row r="840" spans="1:5" x14ac:dyDescent="0.25">
      <c r="A840" t="s">
        <v>1014</v>
      </c>
      <c r="B840" s="93" t="str">
        <f>Table2[[#This Row],[Country]]</f>
        <v>Byasier Pujan</v>
      </c>
      <c r="C840" s="73">
        <f>VLOOKUP(A840, Table1[], 6, FALSE)</f>
        <v>28450000</v>
      </c>
      <c r="D840">
        <f>Table2[[#This Row],[Annualized Salary]]</f>
        <v>29950000</v>
      </c>
      <c r="E840" s="73">
        <f t="shared" si="13"/>
        <v>1.0527240773286468</v>
      </c>
    </row>
    <row r="841" spans="1:5" x14ac:dyDescent="0.25">
      <c r="A841" t="s">
        <v>3134</v>
      </c>
      <c r="B841" s="93" t="str">
        <f>Table2[[#This Row],[Country]]</f>
        <v>Central Diasongo</v>
      </c>
      <c r="C841" s="73" t="e">
        <f>VLOOKUP(A841, Table1[], 6, FALSE)</f>
        <v>#N/A</v>
      </c>
      <c r="D841">
        <f>Table2[[#This Row],[Annualized Salary]]</f>
        <v>22730000</v>
      </c>
      <c r="E841" s="73" t="e">
        <f t="shared" si="13"/>
        <v>#N/A</v>
      </c>
    </row>
    <row r="842" spans="1:5" x14ac:dyDescent="0.25">
      <c r="A842" t="s">
        <v>1016</v>
      </c>
      <c r="B842" s="93" t="str">
        <f>Table2[[#This Row],[Country]]</f>
        <v>Dosqaly</v>
      </c>
      <c r="C842" s="73">
        <f>VLOOKUP(A842, Table1[], 6, FALSE)</f>
        <v>10220000</v>
      </c>
      <c r="D842">
        <f>Table2[[#This Row],[Annualized Salary]]</f>
        <v>10250000</v>
      </c>
      <c r="E842" s="73">
        <f t="shared" si="13"/>
        <v>1.0029354207436398</v>
      </c>
    </row>
    <row r="843" spans="1:5" x14ac:dyDescent="0.25">
      <c r="A843" t="s">
        <v>1018</v>
      </c>
      <c r="B843" s="93" t="str">
        <f>Table2[[#This Row],[Country]]</f>
        <v>Dosqaly</v>
      </c>
      <c r="C843" s="73">
        <f>VLOOKUP(A843, Table1[], 6, FALSE)</f>
        <v>17310000</v>
      </c>
      <c r="D843">
        <f>Table2[[#This Row],[Annualized Salary]]</f>
        <v>18760000</v>
      </c>
      <c r="E843" s="73">
        <f t="shared" si="13"/>
        <v>1.0837666088965916</v>
      </c>
    </row>
    <row r="844" spans="1:5" x14ac:dyDescent="0.25">
      <c r="A844" t="s">
        <v>1020</v>
      </c>
      <c r="B844" s="93" t="str">
        <f>Table2[[#This Row],[Country]]</f>
        <v>Lefghau</v>
      </c>
      <c r="C844" s="73">
        <f>VLOOKUP(A844, Table1[], 6, FALSE)</f>
        <v>19960000</v>
      </c>
      <c r="D844">
        <f>Table2[[#This Row],[Annualized Salary]]</f>
        <v>20620000</v>
      </c>
      <c r="E844" s="73">
        <f t="shared" si="13"/>
        <v>1.0330661322645291</v>
      </c>
    </row>
    <row r="845" spans="1:5" x14ac:dyDescent="0.25">
      <c r="A845" t="s">
        <v>1021</v>
      </c>
      <c r="B845" s="93" t="str">
        <f>Table2[[#This Row],[Country]]</f>
        <v>Lefghau</v>
      </c>
      <c r="C845" s="73">
        <f>VLOOKUP(A845, Table1[], 6, FALSE)</f>
        <v>15130000</v>
      </c>
      <c r="D845">
        <f>Table2[[#This Row],[Annualized Salary]]</f>
        <v>15250000</v>
      </c>
      <c r="E845" s="73">
        <f t="shared" si="13"/>
        <v>1.0079312623925976</v>
      </c>
    </row>
    <row r="846" spans="1:5" x14ac:dyDescent="0.25">
      <c r="A846" t="s">
        <v>1022</v>
      </c>
      <c r="B846" s="93" t="str">
        <f>Table2[[#This Row],[Country]]</f>
        <v>Mico</v>
      </c>
      <c r="C846" s="73">
        <f>VLOOKUP(A846, Table1[], 6, FALSE)</f>
        <v>15620000</v>
      </c>
      <c r="D846">
        <f>Table2[[#This Row],[Annualized Salary]]</f>
        <v>17040000</v>
      </c>
      <c r="E846" s="73">
        <f t="shared" si="13"/>
        <v>1.0909090909090908</v>
      </c>
    </row>
    <row r="847" spans="1:5" x14ac:dyDescent="0.25">
      <c r="A847" t="s">
        <v>3135</v>
      </c>
      <c r="B847" s="93" t="str">
        <f>Table2[[#This Row],[Country]]</f>
        <v>Pierrema</v>
      </c>
      <c r="C847" s="73" t="e">
        <f>VLOOKUP(A847, Table1[], 6, FALSE)</f>
        <v>#N/A</v>
      </c>
      <c r="D847">
        <f>Table2[[#This Row],[Annualized Salary]]</f>
        <v>13740000</v>
      </c>
      <c r="E847" s="73" t="e">
        <f t="shared" si="13"/>
        <v>#N/A</v>
      </c>
    </row>
    <row r="848" spans="1:5" x14ac:dyDescent="0.25">
      <c r="A848" t="s">
        <v>1697</v>
      </c>
      <c r="B848" s="93" t="str">
        <f>Table2[[#This Row],[Country]]</f>
        <v>Sobianitedrucy</v>
      </c>
      <c r="C848" s="73">
        <f>VLOOKUP(A848, Table1[], 6, FALSE)</f>
        <v>16770000</v>
      </c>
      <c r="D848">
        <f>Table2[[#This Row],[Annualized Salary]]</f>
        <v>13800000</v>
      </c>
      <c r="E848" s="73">
        <f t="shared" si="13"/>
        <v>0.82289803220035773</v>
      </c>
    </row>
    <row r="849" spans="1:5" x14ac:dyDescent="0.25">
      <c r="A849" t="s">
        <v>1024</v>
      </c>
      <c r="B849" s="93" t="str">
        <f>Table2[[#This Row],[Country]]</f>
        <v>Southern Ristan</v>
      </c>
      <c r="C849" s="73">
        <f>VLOOKUP(A849, Table1[], 6, FALSE)</f>
        <v>14270000</v>
      </c>
      <c r="D849">
        <f>Table2[[#This Row],[Annualized Salary]]</f>
        <v>14450000</v>
      </c>
      <c r="E849" s="73">
        <f t="shared" si="13"/>
        <v>1.0126138752627891</v>
      </c>
    </row>
    <row r="850" spans="1:5" x14ac:dyDescent="0.25">
      <c r="A850" t="s">
        <v>1028</v>
      </c>
      <c r="B850" s="93" t="str">
        <f>Table2[[#This Row],[Country]]</f>
        <v>Central Diasongo</v>
      </c>
      <c r="C850" s="73">
        <f>VLOOKUP(A850, Table1[], 6, FALSE)</f>
        <v>27820000</v>
      </c>
      <c r="D850">
        <f>Table2[[#This Row],[Annualized Salary]]</f>
        <v>28380000</v>
      </c>
      <c r="E850" s="73">
        <f t="shared" si="13"/>
        <v>1.0201294033069734</v>
      </c>
    </row>
    <row r="851" spans="1:5" x14ac:dyDescent="0.25">
      <c r="A851" t="s">
        <v>3136</v>
      </c>
      <c r="B851" s="93" t="str">
        <f>Table2[[#This Row],[Country]]</f>
        <v>Dosqaly</v>
      </c>
      <c r="C851" s="73" t="e">
        <f>VLOOKUP(A851, Table1[], 6, FALSE)</f>
        <v>#N/A</v>
      </c>
      <c r="D851">
        <f>Table2[[#This Row],[Annualized Salary]]</f>
        <v>13990000</v>
      </c>
      <c r="E851" s="73" t="e">
        <f t="shared" si="13"/>
        <v>#N/A</v>
      </c>
    </row>
    <row r="852" spans="1:5" x14ac:dyDescent="0.25">
      <c r="A852" t="s">
        <v>1029</v>
      </c>
      <c r="B852" s="93" t="str">
        <f>Table2[[#This Row],[Country]]</f>
        <v>Byasier Pujan</v>
      </c>
      <c r="C852" s="73">
        <f>VLOOKUP(A852, Table1[], 6, FALSE)</f>
        <v>26790000</v>
      </c>
      <c r="D852">
        <f>Table2[[#This Row],[Annualized Salary]]</f>
        <v>29160000</v>
      </c>
      <c r="E852" s="73">
        <f t="shared" si="13"/>
        <v>1.0884658454647256</v>
      </c>
    </row>
    <row r="853" spans="1:5" x14ac:dyDescent="0.25">
      <c r="A853" t="s">
        <v>1025</v>
      </c>
      <c r="B853" s="93" t="str">
        <f>Table2[[#This Row],[Country]]</f>
        <v>Central Namemo Laand</v>
      </c>
      <c r="C853" s="73">
        <f>VLOOKUP(A853, Table1[], 6, FALSE)</f>
        <v>34450000</v>
      </c>
      <c r="D853">
        <f>Table2[[#This Row],[Annualized Salary]]</f>
        <v>34500000</v>
      </c>
      <c r="E853" s="73">
        <f t="shared" si="13"/>
        <v>1.0014513788098693</v>
      </c>
    </row>
    <row r="854" spans="1:5" x14ac:dyDescent="0.25">
      <c r="A854" t="s">
        <v>3137</v>
      </c>
      <c r="B854" s="93" t="str">
        <f>Table2[[#This Row],[Country]]</f>
        <v>Dosqaly</v>
      </c>
      <c r="C854" s="73" t="e">
        <f>VLOOKUP(A854, Table1[], 6, FALSE)</f>
        <v>#N/A</v>
      </c>
      <c r="D854">
        <f>Table2[[#This Row],[Annualized Salary]]</f>
        <v>6340000</v>
      </c>
      <c r="E854" s="73" t="e">
        <f t="shared" si="13"/>
        <v>#N/A</v>
      </c>
    </row>
    <row r="855" spans="1:5" x14ac:dyDescent="0.25">
      <c r="A855" t="s">
        <v>3138</v>
      </c>
      <c r="B855" s="93" t="str">
        <f>Table2[[#This Row],[Country]]</f>
        <v>Dosqaly</v>
      </c>
      <c r="C855" s="73" t="e">
        <f>VLOOKUP(A855, Table1[], 6, FALSE)</f>
        <v>#N/A</v>
      </c>
      <c r="D855">
        <f>Table2[[#This Row],[Annualized Salary]]</f>
        <v>3850000</v>
      </c>
      <c r="E855" s="73" t="e">
        <f t="shared" si="13"/>
        <v>#N/A</v>
      </c>
    </row>
    <row r="856" spans="1:5" x14ac:dyDescent="0.25">
      <c r="A856" t="s">
        <v>1041</v>
      </c>
      <c r="B856" s="93" t="str">
        <f>Table2[[#This Row],[Country]]</f>
        <v>Dosqaly</v>
      </c>
      <c r="C856" s="73">
        <f>VLOOKUP(A856, Table1[], 6, FALSE)</f>
        <v>26180000</v>
      </c>
      <c r="D856">
        <f>Table2[[#This Row],[Annualized Salary]]</f>
        <v>28260000</v>
      </c>
      <c r="E856" s="73">
        <f t="shared" si="13"/>
        <v>1.079449961802903</v>
      </c>
    </row>
    <row r="857" spans="1:5" x14ac:dyDescent="0.25">
      <c r="A857" t="s">
        <v>1027</v>
      </c>
      <c r="B857" s="93" t="str">
        <f>Table2[[#This Row],[Country]]</f>
        <v>Dosqaly</v>
      </c>
      <c r="C857" s="73">
        <f>VLOOKUP(A857, Table1[], 6, FALSE)</f>
        <v>26730000</v>
      </c>
      <c r="D857">
        <f>Table2[[#This Row],[Annualized Salary]]</f>
        <v>26800000</v>
      </c>
      <c r="E857" s="73">
        <f t="shared" ref="E857:E920" si="14">D857/C857</f>
        <v>1.0026187803965583</v>
      </c>
    </row>
    <row r="858" spans="1:5" x14ac:dyDescent="0.25">
      <c r="A858" t="s">
        <v>3139</v>
      </c>
      <c r="B858" s="93" t="str">
        <f>Table2[[#This Row],[Country]]</f>
        <v>Eastern Covaki</v>
      </c>
      <c r="C858" s="73" t="e">
        <f>VLOOKUP(A858, Table1[], 6, FALSE)</f>
        <v>#N/A</v>
      </c>
      <c r="D858">
        <f>Table2[[#This Row],[Annualized Salary]]</f>
        <v>30310000</v>
      </c>
      <c r="E858" s="73" t="e">
        <f t="shared" si="14"/>
        <v>#N/A</v>
      </c>
    </row>
    <row r="859" spans="1:5" x14ac:dyDescent="0.25">
      <c r="A859" t="s">
        <v>2739</v>
      </c>
      <c r="B859" s="93" t="str">
        <f>Table2[[#This Row],[Country]]</f>
        <v>Rarita</v>
      </c>
      <c r="C859" s="73">
        <f>VLOOKUP(A859, Table1[], 6, FALSE)</f>
        <v>6660000</v>
      </c>
      <c r="D859">
        <f>Table2[[#This Row],[Annualized Salary]]</f>
        <v>32680000</v>
      </c>
      <c r="E859" s="73">
        <f t="shared" si="14"/>
        <v>4.9069069069069071</v>
      </c>
    </row>
    <row r="860" spans="1:5" x14ac:dyDescent="0.25">
      <c r="A860" t="s">
        <v>1039</v>
      </c>
      <c r="B860" s="93" t="str">
        <f>Table2[[#This Row],[Country]]</f>
        <v>Dosqaly</v>
      </c>
      <c r="C860" s="73">
        <f>VLOOKUP(A860, Table1[], 6, FALSE)</f>
        <v>21120000</v>
      </c>
      <c r="D860">
        <f>Table2[[#This Row],[Annualized Salary]]</f>
        <v>22350000</v>
      </c>
      <c r="E860" s="73">
        <f t="shared" si="14"/>
        <v>1.0582386363636365</v>
      </c>
    </row>
    <row r="861" spans="1:5" x14ac:dyDescent="0.25">
      <c r="A861" t="s">
        <v>1033</v>
      </c>
      <c r="B861" s="93" t="str">
        <f>Table2[[#This Row],[Country]]</f>
        <v>Greri Landmoslands</v>
      </c>
      <c r="C861" s="73">
        <f>VLOOKUP(A861, Table1[], 6, FALSE)</f>
        <v>14090000</v>
      </c>
      <c r="D861">
        <f>Table2[[#This Row],[Annualized Salary]]</f>
        <v>14750000</v>
      </c>
      <c r="E861" s="73">
        <f t="shared" si="14"/>
        <v>1.0468417317246275</v>
      </c>
    </row>
    <row r="862" spans="1:5" x14ac:dyDescent="0.25">
      <c r="A862" t="s">
        <v>1035</v>
      </c>
      <c r="B862" s="93" t="str">
        <f>Table2[[#This Row],[Country]]</f>
        <v>Dosqaly</v>
      </c>
      <c r="C862" s="73">
        <f>VLOOKUP(A862, Table1[], 6, FALSE)</f>
        <v>29390000</v>
      </c>
      <c r="D862">
        <f>Table2[[#This Row],[Annualized Salary]]</f>
        <v>31860000</v>
      </c>
      <c r="E862" s="73">
        <f t="shared" si="14"/>
        <v>1.0840421912215039</v>
      </c>
    </row>
    <row r="863" spans="1:5" x14ac:dyDescent="0.25">
      <c r="A863" t="s">
        <v>1036</v>
      </c>
      <c r="B863" s="93" t="str">
        <f>Table2[[#This Row],[Country]]</f>
        <v>Lefghau</v>
      </c>
      <c r="C863" s="73">
        <f>VLOOKUP(A863, Table1[], 6, FALSE)</f>
        <v>33420000</v>
      </c>
      <c r="D863">
        <f>Table2[[#This Row],[Annualized Salary]]</f>
        <v>35470000</v>
      </c>
      <c r="E863" s="73">
        <f t="shared" si="14"/>
        <v>1.0613405146618791</v>
      </c>
    </row>
    <row r="864" spans="1:5" x14ac:dyDescent="0.25">
      <c r="A864" t="s">
        <v>1037</v>
      </c>
      <c r="B864" s="93" t="str">
        <f>Table2[[#This Row],[Country]]</f>
        <v>Lefghau</v>
      </c>
      <c r="C864" s="73">
        <f>VLOOKUP(A864, Table1[], 6, FALSE)</f>
        <v>21200000</v>
      </c>
      <c r="D864">
        <f>Table2[[#This Row],[Annualized Salary]]</f>
        <v>21620000</v>
      </c>
      <c r="E864" s="73">
        <f t="shared" si="14"/>
        <v>1.019811320754717</v>
      </c>
    </row>
    <row r="865" spans="1:5" x14ac:dyDescent="0.25">
      <c r="A865" t="s">
        <v>2724</v>
      </c>
      <c r="B865" s="93" t="str">
        <f>Table2[[#This Row],[Country]]</f>
        <v>Lefghau</v>
      </c>
      <c r="C865" s="73">
        <f>VLOOKUP(A865, Table1[], 6, FALSE)</f>
        <v>10010000</v>
      </c>
      <c r="D865">
        <f>Table2[[#This Row],[Annualized Salary]]</f>
        <v>32830000</v>
      </c>
      <c r="E865" s="73">
        <f t="shared" si="14"/>
        <v>3.2797202797202796</v>
      </c>
    </row>
    <row r="866" spans="1:5" x14ac:dyDescent="0.25">
      <c r="A866" t="s">
        <v>1038</v>
      </c>
      <c r="B866" s="93" t="str">
        <f>Table2[[#This Row],[Country]]</f>
        <v>Lefghau</v>
      </c>
      <c r="C866" s="73">
        <f>VLOOKUP(A866, Table1[], 6, FALSE)</f>
        <v>25330000</v>
      </c>
      <c r="D866">
        <f>Table2[[#This Row],[Annualized Salary]]</f>
        <v>26530000</v>
      </c>
      <c r="E866" s="73">
        <f t="shared" si="14"/>
        <v>1.0473746545598106</v>
      </c>
    </row>
    <row r="867" spans="1:5" x14ac:dyDescent="0.25">
      <c r="A867" t="s">
        <v>3140</v>
      </c>
      <c r="B867" s="93" t="str">
        <f>Table2[[#This Row],[Country]]</f>
        <v>Reugha</v>
      </c>
      <c r="C867" s="73" t="e">
        <f>VLOOKUP(A867, Table1[], 6, FALSE)</f>
        <v>#N/A</v>
      </c>
      <c r="D867">
        <f>Table2[[#This Row],[Annualized Salary]]</f>
        <v>26490000</v>
      </c>
      <c r="E867" s="73" t="e">
        <f t="shared" si="14"/>
        <v>#N/A</v>
      </c>
    </row>
    <row r="868" spans="1:5" x14ac:dyDescent="0.25">
      <c r="A868" t="s">
        <v>1040</v>
      </c>
      <c r="B868" s="93" t="str">
        <f>Table2[[#This Row],[Country]]</f>
        <v>Dosqaly</v>
      </c>
      <c r="C868" s="73">
        <f>VLOOKUP(A868, Table1[], 6, FALSE)</f>
        <v>25950000</v>
      </c>
      <c r="D868">
        <f>Table2[[#This Row],[Annualized Salary]]</f>
        <v>27760000</v>
      </c>
      <c r="E868" s="73">
        <f t="shared" si="14"/>
        <v>1.0697495183044317</v>
      </c>
    </row>
    <row r="869" spans="1:5" x14ac:dyDescent="0.25">
      <c r="A869" t="s">
        <v>1042</v>
      </c>
      <c r="B869" s="93" t="str">
        <f>Table2[[#This Row],[Country]]</f>
        <v>Central Namemo Laand</v>
      </c>
      <c r="C869" s="73">
        <f>VLOOKUP(A869, Table1[], 6, FALSE)</f>
        <v>8410000</v>
      </c>
      <c r="D869">
        <f>Table2[[#This Row],[Annualized Salary]]</f>
        <v>8630000</v>
      </c>
      <c r="E869" s="73">
        <f t="shared" si="14"/>
        <v>1.0261593341260404</v>
      </c>
    </row>
    <row r="870" spans="1:5" x14ac:dyDescent="0.25">
      <c r="A870" t="s">
        <v>1044</v>
      </c>
      <c r="B870" s="93" t="str">
        <f>Table2[[#This Row],[Country]]</f>
        <v>Dosqaly</v>
      </c>
      <c r="C870" s="73">
        <f>VLOOKUP(A870, Table1[], 6, FALSE)</f>
        <v>12910000</v>
      </c>
      <c r="D870">
        <f>Table2[[#This Row],[Annualized Salary]]</f>
        <v>12940000</v>
      </c>
      <c r="E870" s="73">
        <f t="shared" si="14"/>
        <v>1.0023237800154918</v>
      </c>
    </row>
    <row r="871" spans="1:5" x14ac:dyDescent="0.25">
      <c r="A871" t="s">
        <v>1045</v>
      </c>
      <c r="B871" s="93" t="str">
        <f>Table2[[#This Row],[Country]]</f>
        <v>Dosqaly</v>
      </c>
      <c r="C871" s="73">
        <f>VLOOKUP(A871, Table1[], 6, FALSE)</f>
        <v>2480000</v>
      </c>
      <c r="D871">
        <f>Table2[[#This Row],[Annualized Salary]]</f>
        <v>2580000</v>
      </c>
      <c r="E871" s="73">
        <f t="shared" si="14"/>
        <v>1.0403225806451613</v>
      </c>
    </row>
    <row r="872" spans="1:5" x14ac:dyDescent="0.25">
      <c r="A872" t="s">
        <v>1046</v>
      </c>
      <c r="B872" s="93" t="str">
        <f>Table2[[#This Row],[Country]]</f>
        <v>Dosqaly</v>
      </c>
      <c r="C872" s="73">
        <f>VLOOKUP(A872, Table1[], 6, FALSE)</f>
        <v>13240000</v>
      </c>
      <c r="D872">
        <f>Table2[[#This Row],[Annualized Salary]]</f>
        <v>13280000</v>
      </c>
      <c r="E872" s="73">
        <f t="shared" si="14"/>
        <v>1.0030211480362539</v>
      </c>
    </row>
    <row r="873" spans="1:5" x14ac:dyDescent="0.25">
      <c r="A873" t="s">
        <v>1047</v>
      </c>
      <c r="B873" s="93" t="str">
        <f>Table2[[#This Row],[Country]]</f>
        <v>Dosqaly</v>
      </c>
      <c r="C873" s="73">
        <f>VLOOKUP(A873, Table1[], 6, FALSE)</f>
        <v>14430000</v>
      </c>
      <c r="D873">
        <f>Table2[[#This Row],[Annualized Salary]]</f>
        <v>15590000</v>
      </c>
      <c r="E873" s="73">
        <f t="shared" si="14"/>
        <v>1.0803880803880803</v>
      </c>
    </row>
    <row r="874" spans="1:5" x14ac:dyDescent="0.25">
      <c r="A874" t="s">
        <v>1048</v>
      </c>
      <c r="B874" s="93" t="str">
        <f>Table2[[#This Row],[Country]]</f>
        <v>Greri Landmoslands</v>
      </c>
      <c r="C874" s="73">
        <f>VLOOKUP(A874, Table1[], 6, FALSE)</f>
        <v>25300000</v>
      </c>
      <c r="D874">
        <f>Table2[[#This Row],[Annualized Salary]]</f>
        <v>26150000</v>
      </c>
      <c r="E874" s="73">
        <f t="shared" si="14"/>
        <v>1.0335968379446641</v>
      </c>
    </row>
    <row r="875" spans="1:5" x14ac:dyDescent="0.25">
      <c r="A875" t="s">
        <v>1050</v>
      </c>
      <c r="B875" s="93" t="str">
        <f>Table2[[#This Row],[Country]]</f>
        <v>Lefghau</v>
      </c>
      <c r="C875" s="73">
        <f>VLOOKUP(A875, Table1[], 6, FALSE)</f>
        <v>20000000</v>
      </c>
      <c r="D875">
        <f>Table2[[#This Row],[Annualized Salary]]</f>
        <v>20970000</v>
      </c>
      <c r="E875" s="73">
        <f t="shared" si="14"/>
        <v>1.0485</v>
      </c>
    </row>
    <row r="876" spans="1:5" x14ac:dyDescent="0.25">
      <c r="A876" t="s">
        <v>1053</v>
      </c>
      <c r="B876" s="93" t="str">
        <f>Table2[[#This Row],[Country]]</f>
        <v>Rosvi</v>
      </c>
      <c r="C876" s="73">
        <f>VLOOKUP(A876, Table1[], 6, FALSE)</f>
        <v>15430000</v>
      </c>
      <c r="D876">
        <f>Table2[[#This Row],[Annualized Salary]]</f>
        <v>16950000</v>
      </c>
      <c r="E876" s="73">
        <f t="shared" si="14"/>
        <v>1.0985093972780298</v>
      </c>
    </row>
    <row r="877" spans="1:5" x14ac:dyDescent="0.25">
      <c r="A877" t="s">
        <v>1051</v>
      </c>
      <c r="B877" s="93" t="str">
        <f>Table2[[#This Row],[Country]]</f>
        <v>Dosqaly</v>
      </c>
      <c r="C877" s="73">
        <f>VLOOKUP(A877, Table1[], 6, FALSE)</f>
        <v>28170000</v>
      </c>
      <c r="D877">
        <f>Table2[[#This Row],[Annualized Salary]]</f>
        <v>28760000</v>
      </c>
      <c r="E877" s="73">
        <f t="shared" si="14"/>
        <v>1.0209442669506568</v>
      </c>
    </row>
    <row r="878" spans="1:5" x14ac:dyDescent="0.25">
      <c r="A878" t="s">
        <v>3141</v>
      </c>
      <c r="B878" s="93" t="str">
        <f>Table2[[#This Row],[Country]]</f>
        <v>Dosqaly</v>
      </c>
      <c r="C878" s="73" t="e">
        <f>VLOOKUP(A878, Table1[], 6, FALSE)</f>
        <v>#N/A</v>
      </c>
      <c r="D878">
        <f>Table2[[#This Row],[Annualized Salary]]</f>
        <v>29250000</v>
      </c>
      <c r="E878" s="73" t="e">
        <f t="shared" si="14"/>
        <v>#N/A</v>
      </c>
    </row>
    <row r="879" spans="1:5" x14ac:dyDescent="0.25">
      <c r="A879" t="s">
        <v>1056</v>
      </c>
      <c r="B879" s="93" t="str">
        <f>Table2[[#This Row],[Country]]</f>
        <v>Pierrema</v>
      </c>
      <c r="C879" s="73">
        <f>VLOOKUP(A879, Table1[], 6, FALSE)</f>
        <v>36680000</v>
      </c>
      <c r="D879">
        <f>Table2[[#This Row],[Annualized Salary]]</f>
        <v>38250000</v>
      </c>
      <c r="E879" s="73">
        <f t="shared" si="14"/>
        <v>1.0428026172300982</v>
      </c>
    </row>
    <row r="880" spans="1:5" x14ac:dyDescent="0.25">
      <c r="A880" t="s">
        <v>1054</v>
      </c>
      <c r="B880" s="93" t="str">
        <f>Table2[[#This Row],[Country]]</f>
        <v>Dosqaly</v>
      </c>
      <c r="C880" s="73">
        <f>VLOOKUP(A880, Table1[], 6, FALSE)</f>
        <v>26820000</v>
      </c>
      <c r="D880">
        <f>Table2[[#This Row],[Annualized Salary]]</f>
        <v>28620000</v>
      </c>
      <c r="E880" s="73">
        <f t="shared" si="14"/>
        <v>1.0671140939597314</v>
      </c>
    </row>
    <row r="881" spans="1:5" x14ac:dyDescent="0.25">
      <c r="A881" t="s">
        <v>885</v>
      </c>
      <c r="B881" s="93" t="str">
        <f>Table2[[#This Row],[Country]]</f>
        <v>People's Land of Maneau</v>
      </c>
      <c r="C881" s="73">
        <f>VLOOKUP(A881, Table1[], 6, FALSE)</f>
        <v>30880000</v>
      </c>
      <c r="D881">
        <f>Table2[[#This Row],[Annualized Salary]]</f>
        <v>21490000</v>
      </c>
      <c r="E881" s="73">
        <f t="shared" si="14"/>
        <v>0.69591968911917101</v>
      </c>
    </row>
    <row r="882" spans="1:5" x14ac:dyDescent="0.25">
      <c r="A882" t="s">
        <v>1057</v>
      </c>
      <c r="B882" s="93" t="str">
        <f>Table2[[#This Row],[Country]]</f>
        <v>Rosvi</v>
      </c>
      <c r="C882" s="73">
        <f>VLOOKUP(A882, Table1[], 6, FALSE)</f>
        <v>21840000</v>
      </c>
      <c r="D882">
        <f>Table2[[#This Row],[Annualized Salary]]</f>
        <v>22570000</v>
      </c>
      <c r="E882" s="73">
        <f t="shared" si="14"/>
        <v>1.0334249084249085</v>
      </c>
    </row>
    <row r="883" spans="1:5" x14ac:dyDescent="0.25">
      <c r="A883" t="s">
        <v>1059</v>
      </c>
      <c r="B883" s="93" t="str">
        <f>Table2[[#This Row],[Country]]</f>
        <v>Dosqaly</v>
      </c>
      <c r="C883" s="73">
        <f>VLOOKUP(A883, Table1[], 6, FALSE)</f>
        <v>12430000</v>
      </c>
      <c r="D883">
        <f>Table2[[#This Row],[Annualized Salary]]</f>
        <v>12440000</v>
      </c>
      <c r="E883" s="73">
        <f t="shared" si="14"/>
        <v>1.000804505229284</v>
      </c>
    </row>
    <row r="884" spans="1:5" x14ac:dyDescent="0.25">
      <c r="A884" t="s">
        <v>3142</v>
      </c>
      <c r="B884" s="93" t="str">
        <f>Table2[[#This Row],[Country]]</f>
        <v>Quewenia</v>
      </c>
      <c r="C884" s="73" t="e">
        <f>VLOOKUP(A884, Table1[], 6, FALSE)</f>
        <v>#N/A</v>
      </c>
      <c r="D884">
        <f>Table2[[#This Row],[Annualized Salary]]</f>
        <v>29220000</v>
      </c>
      <c r="E884" s="73" t="e">
        <f t="shared" si="14"/>
        <v>#N/A</v>
      </c>
    </row>
    <row r="885" spans="1:5" x14ac:dyDescent="0.25">
      <c r="A885" t="s">
        <v>1062</v>
      </c>
      <c r="B885" s="93" t="str">
        <f>Table2[[#This Row],[Country]]</f>
        <v>Buhegeor</v>
      </c>
      <c r="C885" s="73">
        <f>VLOOKUP(A885, Table1[], 6, FALSE)</f>
        <v>14240000</v>
      </c>
      <c r="D885">
        <f>Table2[[#This Row],[Annualized Salary]]</f>
        <v>14480000</v>
      </c>
      <c r="E885" s="73">
        <f t="shared" si="14"/>
        <v>1.0168539325842696</v>
      </c>
    </row>
    <row r="886" spans="1:5" x14ac:dyDescent="0.25">
      <c r="A886" t="s">
        <v>1063</v>
      </c>
      <c r="B886" s="93" t="str">
        <f>Table2[[#This Row],[Country]]</f>
        <v>Dosqaly</v>
      </c>
      <c r="C886" s="73">
        <f>VLOOKUP(A886, Table1[], 6, FALSE)</f>
        <v>20070000</v>
      </c>
      <c r="D886">
        <f>Table2[[#This Row],[Annualized Salary]]</f>
        <v>20250000</v>
      </c>
      <c r="E886" s="73">
        <f t="shared" si="14"/>
        <v>1.0089686098654709</v>
      </c>
    </row>
    <row r="887" spans="1:5" x14ac:dyDescent="0.25">
      <c r="A887" t="s">
        <v>1064</v>
      </c>
      <c r="B887" s="93" t="str">
        <f>Table2[[#This Row],[Country]]</f>
        <v>Dosqaly</v>
      </c>
      <c r="C887" s="73">
        <f>VLOOKUP(A887, Table1[], 6, FALSE)</f>
        <v>12440000</v>
      </c>
      <c r="D887">
        <f>Table2[[#This Row],[Annualized Salary]]</f>
        <v>13170000</v>
      </c>
      <c r="E887" s="73">
        <f t="shared" si="14"/>
        <v>1.0586816720257235</v>
      </c>
    </row>
    <row r="888" spans="1:5" x14ac:dyDescent="0.25">
      <c r="A888" t="s">
        <v>1065</v>
      </c>
      <c r="B888" s="93" t="str">
        <f>Table2[[#This Row],[Country]]</f>
        <v>Dosqaly</v>
      </c>
      <c r="C888" s="73">
        <f>VLOOKUP(A888, Table1[], 6, FALSE)</f>
        <v>17530000</v>
      </c>
      <c r="D888">
        <f>Table2[[#This Row],[Annualized Salary]]</f>
        <v>17900000</v>
      </c>
      <c r="E888" s="73">
        <f t="shared" si="14"/>
        <v>1.0211066742726753</v>
      </c>
    </row>
    <row r="889" spans="1:5" x14ac:dyDescent="0.25">
      <c r="A889" t="s">
        <v>3143</v>
      </c>
      <c r="B889" s="93" t="str">
        <f>Table2[[#This Row],[Country]]</f>
        <v>Dosqaly</v>
      </c>
      <c r="C889" s="73" t="e">
        <f>VLOOKUP(A889, Table1[], 6, FALSE)</f>
        <v>#N/A</v>
      </c>
      <c r="D889">
        <f>Table2[[#This Row],[Annualized Salary]]</f>
        <v>13070000</v>
      </c>
      <c r="E889" s="73" t="e">
        <f t="shared" si="14"/>
        <v>#N/A</v>
      </c>
    </row>
    <row r="890" spans="1:5" x14ac:dyDescent="0.25">
      <c r="A890" t="s">
        <v>1067</v>
      </c>
      <c r="B890" s="93" t="str">
        <f>Table2[[#This Row],[Country]]</f>
        <v>Dosqaly</v>
      </c>
      <c r="C890" s="73">
        <f>VLOOKUP(A890, Table1[], 6, FALSE)</f>
        <v>29940000</v>
      </c>
      <c r="D890">
        <f>Table2[[#This Row],[Annualized Salary]]</f>
        <v>30570000</v>
      </c>
      <c r="E890" s="73">
        <f t="shared" si="14"/>
        <v>1.0210420841683367</v>
      </c>
    </row>
    <row r="891" spans="1:5" x14ac:dyDescent="0.25">
      <c r="A891" t="s">
        <v>1068</v>
      </c>
      <c r="B891" s="93" t="str">
        <f>Table2[[#This Row],[Country]]</f>
        <v>Dosqaly</v>
      </c>
      <c r="C891" s="73">
        <f>VLOOKUP(A891, Table1[], 6, FALSE)</f>
        <v>12090000</v>
      </c>
      <c r="D891">
        <f>Table2[[#This Row],[Annualized Salary]]</f>
        <v>12350000</v>
      </c>
      <c r="E891" s="73">
        <f t="shared" si="14"/>
        <v>1.021505376344086</v>
      </c>
    </row>
    <row r="892" spans="1:5" x14ac:dyDescent="0.25">
      <c r="A892" t="s">
        <v>3144</v>
      </c>
      <c r="B892" s="93" t="str">
        <f>Table2[[#This Row],[Country]]</f>
        <v>Dosqaly</v>
      </c>
      <c r="C892" s="73" t="e">
        <f>VLOOKUP(A892, Table1[], 6, FALSE)</f>
        <v>#N/A</v>
      </c>
      <c r="D892">
        <f>Table2[[#This Row],[Annualized Salary]]</f>
        <v>11050000</v>
      </c>
      <c r="E892" s="73" t="e">
        <f t="shared" si="14"/>
        <v>#N/A</v>
      </c>
    </row>
    <row r="893" spans="1:5" x14ac:dyDescent="0.25">
      <c r="A893" t="s">
        <v>1069</v>
      </c>
      <c r="B893" s="93" t="str">
        <f>Table2[[#This Row],[Country]]</f>
        <v>Landli Blicporlip</v>
      </c>
      <c r="C893" s="73">
        <f>VLOOKUP(A893, Table1[], 6, FALSE)</f>
        <v>34040000</v>
      </c>
      <c r="D893">
        <f>Table2[[#This Row],[Annualized Salary]]</f>
        <v>36630000</v>
      </c>
      <c r="E893" s="73">
        <f t="shared" si="14"/>
        <v>1.076086956521739</v>
      </c>
    </row>
    <row r="894" spans="1:5" x14ac:dyDescent="0.25">
      <c r="A894" t="s">
        <v>1070</v>
      </c>
      <c r="B894" s="93" t="str">
        <f>Table2[[#This Row],[Country]]</f>
        <v>Central Diasongo</v>
      </c>
      <c r="C894" s="73">
        <f>VLOOKUP(A894, Table1[], 6, FALSE)</f>
        <v>10600000</v>
      </c>
      <c r="D894">
        <f>Table2[[#This Row],[Annualized Salary]]</f>
        <v>11130000</v>
      </c>
      <c r="E894" s="73">
        <f t="shared" si="14"/>
        <v>1.05</v>
      </c>
    </row>
    <row r="895" spans="1:5" x14ac:dyDescent="0.25">
      <c r="A895" t="s">
        <v>784</v>
      </c>
      <c r="B895" s="93" t="str">
        <f>Table2[[#This Row],[Country]]</f>
        <v>Central Diasongo</v>
      </c>
      <c r="C895" s="73">
        <f>VLOOKUP(A895, Table1[], 6, FALSE)</f>
        <v>21460000</v>
      </c>
      <c r="D895">
        <f>Table2[[#This Row],[Annualized Salary]]</f>
        <v>11910000</v>
      </c>
      <c r="E895" s="73">
        <f t="shared" si="14"/>
        <v>0.55498602050326185</v>
      </c>
    </row>
    <row r="896" spans="1:5" x14ac:dyDescent="0.25">
      <c r="A896" t="s">
        <v>1072</v>
      </c>
      <c r="B896" s="93" t="str">
        <f>Table2[[#This Row],[Country]]</f>
        <v>Central Diasongo</v>
      </c>
      <c r="C896" s="73">
        <f>VLOOKUP(A896, Table1[], 6, FALSE)</f>
        <v>18260000</v>
      </c>
      <c r="D896">
        <f>Table2[[#This Row],[Annualized Salary]]</f>
        <v>18970000</v>
      </c>
      <c r="E896" s="73">
        <f t="shared" si="14"/>
        <v>1.0388828039430449</v>
      </c>
    </row>
    <row r="897" spans="1:5" x14ac:dyDescent="0.25">
      <c r="A897" t="s">
        <v>3145</v>
      </c>
      <c r="B897" s="93" t="str">
        <f>Table2[[#This Row],[Country]]</f>
        <v>Dosqaly</v>
      </c>
      <c r="C897" s="73" t="e">
        <f>VLOOKUP(A897, Table1[], 6, FALSE)</f>
        <v>#N/A</v>
      </c>
      <c r="D897">
        <f>Table2[[#This Row],[Annualized Salary]]</f>
        <v>16750000</v>
      </c>
      <c r="E897" s="73" t="e">
        <f t="shared" si="14"/>
        <v>#N/A</v>
      </c>
    </row>
    <row r="898" spans="1:5" x14ac:dyDescent="0.25">
      <c r="A898" t="s">
        <v>1075</v>
      </c>
      <c r="B898" s="93" t="str">
        <f>Table2[[#This Row],[Country]]</f>
        <v>Dosqaly</v>
      </c>
      <c r="C898" s="73">
        <f>VLOOKUP(A898, Table1[], 6, FALSE)</f>
        <v>9570000</v>
      </c>
      <c r="D898">
        <f>Table2[[#This Row],[Annualized Salary]]</f>
        <v>9650000</v>
      </c>
      <c r="E898" s="73">
        <f t="shared" si="14"/>
        <v>1.0083594566353187</v>
      </c>
    </row>
    <row r="899" spans="1:5" x14ac:dyDescent="0.25">
      <c r="A899" t="s">
        <v>1076</v>
      </c>
      <c r="B899" s="93" t="str">
        <f>Table2[[#This Row],[Country]]</f>
        <v>Dosqaly</v>
      </c>
      <c r="C899" s="73">
        <f>VLOOKUP(A899, Table1[], 6, FALSE)</f>
        <v>14370000</v>
      </c>
      <c r="D899">
        <f>Table2[[#This Row],[Annualized Salary]]</f>
        <v>15050000</v>
      </c>
      <c r="E899" s="73">
        <f t="shared" si="14"/>
        <v>1.0473208072372999</v>
      </c>
    </row>
    <row r="900" spans="1:5" x14ac:dyDescent="0.25">
      <c r="A900" t="s">
        <v>1077</v>
      </c>
      <c r="B900" s="93" t="str">
        <f>Table2[[#This Row],[Country]]</f>
        <v>Dosqaly</v>
      </c>
      <c r="C900" s="73">
        <f>VLOOKUP(A900, Table1[], 6, FALSE)</f>
        <v>11640000</v>
      </c>
      <c r="D900">
        <f>Table2[[#This Row],[Annualized Salary]]</f>
        <v>12230000</v>
      </c>
      <c r="E900" s="73">
        <f t="shared" si="14"/>
        <v>1.0506872852233677</v>
      </c>
    </row>
    <row r="901" spans="1:5" x14ac:dyDescent="0.25">
      <c r="A901" t="s">
        <v>1078</v>
      </c>
      <c r="B901" s="93" t="str">
        <f>Table2[[#This Row],[Country]]</f>
        <v>Unicorporated Tiagascar</v>
      </c>
      <c r="C901" s="73">
        <f>VLOOKUP(A901, Table1[], 6, FALSE)</f>
        <v>23710000</v>
      </c>
      <c r="D901">
        <f>Table2[[#This Row],[Annualized Salary]]</f>
        <v>24250000</v>
      </c>
      <c r="E901" s="73">
        <f t="shared" si="14"/>
        <v>1.0227752003374104</v>
      </c>
    </row>
    <row r="902" spans="1:5" x14ac:dyDescent="0.25">
      <c r="A902" t="s">
        <v>1079</v>
      </c>
      <c r="B902" s="93" t="str">
        <f>Table2[[#This Row],[Country]]</f>
        <v>Biarizea</v>
      </c>
      <c r="C902" s="73">
        <f>VLOOKUP(A902, Table1[], 6, FALSE)</f>
        <v>30040000</v>
      </c>
      <c r="D902">
        <f>Table2[[#This Row],[Annualized Salary]]</f>
        <v>32340000</v>
      </c>
      <c r="E902" s="73">
        <f t="shared" si="14"/>
        <v>1.0765645805592543</v>
      </c>
    </row>
    <row r="903" spans="1:5" x14ac:dyDescent="0.25">
      <c r="A903" t="s">
        <v>1080</v>
      </c>
      <c r="B903" s="93" t="str">
        <f>Table2[[#This Row],[Country]]</f>
        <v>Central Namemo Laand</v>
      </c>
      <c r="C903" s="73">
        <f>VLOOKUP(A903, Table1[], 6, FALSE)</f>
        <v>31770000</v>
      </c>
      <c r="D903">
        <f>Table2[[#This Row],[Annualized Salary]]</f>
        <v>33790000</v>
      </c>
      <c r="E903" s="73">
        <f t="shared" si="14"/>
        <v>1.063581995593327</v>
      </c>
    </row>
    <row r="904" spans="1:5" x14ac:dyDescent="0.25">
      <c r="A904" t="s">
        <v>1081</v>
      </c>
      <c r="B904" s="93" t="str">
        <f>Table2[[#This Row],[Country]]</f>
        <v>Dosqaly</v>
      </c>
      <c r="C904" s="73">
        <f>VLOOKUP(A904, Table1[], 6, FALSE)</f>
        <v>25690000</v>
      </c>
      <c r="D904">
        <f>Table2[[#This Row],[Annualized Salary]]</f>
        <v>27530000</v>
      </c>
      <c r="E904" s="73">
        <f t="shared" si="14"/>
        <v>1.0716231996885948</v>
      </c>
    </row>
    <row r="905" spans="1:5" x14ac:dyDescent="0.25">
      <c r="A905" t="s">
        <v>3146</v>
      </c>
      <c r="B905" s="93" t="str">
        <f>Table2[[#This Row],[Country]]</f>
        <v>Dosqaly</v>
      </c>
      <c r="C905" s="73" t="e">
        <f>VLOOKUP(A905, Table1[], 6, FALSE)</f>
        <v>#N/A</v>
      </c>
      <c r="D905">
        <f>Table2[[#This Row],[Annualized Salary]]</f>
        <v>7010000</v>
      </c>
      <c r="E905" s="73" t="e">
        <f t="shared" si="14"/>
        <v>#N/A</v>
      </c>
    </row>
    <row r="906" spans="1:5" x14ac:dyDescent="0.25">
      <c r="A906" t="s">
        <v>824</v>
      </c>
      <c r="B906" s="93" t="str">
        <f>Table2[[#This Row],[Country]]</f>
        <v>Dosqaly</v>
      </c>
      <c r="C906" s="73">
        <f>VLOOKUP(A906, Table1[], 6, FALSE)</f>
        <v>21720000</v>
      </c>
      <c r="D906">
        <f>Table2[[#This Row],[Annualized Salary]]</f>
        <v>20570000</v>
      </c>
      <c r="E906" s="73">
        <f t="shared" si="14"/>
        <v>0.94705340699815843</v>
      </c>
    </row>
    <row r="907" spans="1:5" x14ac:dyDescent="0.25">
      <c r="A907" t="s">
        <v>1093</v>
      </c>
      <c r="B907" s="93" t="str">
        <f>Table2[[#This Row],[Country]]</f>
        <v>Ucame Ofne</v>
      </c>
      <c r="C907" s="73">
        <f>VLOOKUP(A907, Table1[], 6, FALSE)</f>
        <v>36290000</v>
      </c>
      <c r="D907">
        <f>Table2[[#This Row],[Annualized Salary]]</f>
        <v>38280000</v>
      </c>
      <c r="E907" s="73">
        <f t="shared" si="14"/>
        <v>1.0548360429870487</v>
      </c>
    </row>
    <row r="908" spans="1:5" x14ac:dyDescent="0.25">
      <c r="A908" t="s">
        <v>576</v>
      </c>
      <c r="B908" s="93" t="str">
        <f>Table2[[#This Row],[Country]]</f>
        <v>Biarizea</v>
      </c>
      <c r="C908" s="73">
        <f>VLOOKUP(A908, Table1[], 6, FALSE)</f>
        <v>27750000</v>
      </c>
      <c r="D908">
        <f>Table2[[#This Row],[Annualized Salary]]</f>
        <v>25100000</v>
      </c>
      <c r="E908" s="73">
        <f t="shared" si="14"/>
        <v>0.90450450450450448</v>
      </c>
    </row>
    <row r="909" spans="1:5" x14ac:dyDescent="0.25">
      <c r="A909" t="s">
        <v>1091</v>
      </c>
      <c r="B909" s="93" t="str">
        <f>Table2[[#This Row],[Country]]</f>
        <v>Coastpa Barleslands</v>
      </c>
      <c r="C909" s="73">
        <f>VLOOKUP(A909, Table1[], 6, FALSE)</f>
        <v>9720000</v>
      </c>
      <c r="D909">
        <f>Table2[[#This Row],[Annualized Salary]]</f>
        <v>9880000</v>
      </c>
      <c r="E909" s="73">
        <f t="shared" si="14"/>
        <v>1.0164609053497942</v>
      </c>
    </row>
    <row r="910" spans="1:5" x14ac:dyDescent="0.25">
      <c r="A910" t="s">
        <v>3147</v>
      </c>
      <c r="B910" s="93" t="str">
        <f>Table2[[#This Row],[Country]]</f>
        <v>Dosqaly</v>
      </c>
      <c r="C910" s="73" t="e">
        <f>VLOOKUP(A910, Table1[], 6, FALSE)</f>
        <v>#N/A</v>
      </c>
      <c r="D910">
        <f>Table2[[#This Row],[Annualized Salary]]</f>
        <v>26410000</v>
      </c>
      <c r="E910" s="73" t="e">
        <f t="shared" si="14"/>
        <v>#N/A</v>
      </c>
    </row>
    <row r="911" spans="1:5" x14ac:dyDescent="0.25">
      <c r="A911" t="s">
        <v>3148</v>
      </c>
      <c r="B911" s="93" t="str">
        <f>Table2[[#This Row],[Country]]</f>
        <v>Dosqaly</v>
      </c>
      <c r="C911" s="73" t="e">
        <f>VLOOKUP(A911, Table1[], 6, FALSE)</f>
        <v>#N/A</v>
      </c>
      <c r="D911">
        <f>Table2[[#This Row],[Annualized Salary]]</f>
        <v>10580000</v>
      </c>
      <c r="E911" s="73" t="e">
        <f t="shared" si="14"/>
        <v>#N/A</v>
      </c>
    </row>
    <row r="912" spans="1:5" x14ac:dyDescent="0.25">
      <c r="A912" t="s">
        <v>3149</v>
      </c>
      <c r="B912" s="93" t="str">
        <f>Table2[[#This Row],[Country]]</f>
        <v>Dosqaly</v>
      </c>
      <c r="C912" s="73" t="e">
        <f>VLOOKUP(A912, Table1[], 6, FALSE)</f>
        <v>#N/A</v>
      </c>
      <c r="D912">
        <f>Table2[[#This Row],[Annualized Salary]]</f>
        <v>25850000</v>
      </c>
      <c r="E912" s="73" t="e">
        <f t="shared" si="14"/>
        <v>#N/A</v>
      </c>
    </row>
    <row r="913" spans="1:5" x14ac:dyDescent="0.25">
      <c r="A913" t="s">
        <v>1089</v>
      </c>
      <c r="B913" s="93" t="str">
        <f>Table2[[#This Row],[Country]]</f>
        <v>Greri Landmoslands</v>
      </c>
      <c r="C913" s="73">
        <f>VLOOKUP(A913, Table1[], 6, FALSE)</f>
        <v>33950000</v>
      </c>
      <c r="D913">
        <f>Table2[[#This Row],[Annualized Salary]]</f>
        <v>36530000</v>
      </c>
      <c r="E913" s="73">
        <f t="shared" si="14"/>
        <v>1.0759941089837997</v>
      </c>
    </row>
    <row r="914" spans="1:5" x14ac:dyDescent="0.25">
      <c r="A914" t="s">
        <v>1092</v>
      </c>
      <c r="B914" s="93" t="str">
        <f>Table2[[#This Row],[Country]]</f>
        <v>Pierrema</v>
      </c>
      <c r="C914" s="73">
        <f>VLOOKUP(A914, Table1[], 6, FALSE)</f>
        <v>30960000</v>
      </c>
      <c r="D914">
        <f>Table2[[#This Row],[Annualized Salary]]</f>
        <v>33190000</v>
      </c>
      <c r="E914" s="73">
        <f t="shared" si="14"/>
        <v>1.0720284237726099</v>
      </c>
    </row>
    <row r="915" spans="1:5" x14ac:dyDescent="0.25">
      <c r="A915" t="s">
        <v>1146</v>
      </c>
      <c r="B915" s="93" t="str">
        <f>Table2[[#This Row],[Country]]</f>
        <v>Dosqaly</v>
      </c>
      <c r="C915" s="73">
        <f>VLOOKUP(A915, Table1[], 6, FALSE)</f>
        <v>14590000</v>
      </c>
      <c r="D915">
        <f>Table2[[#This Row],[Annualized Salary]]</f>
        <v>18790000</v>
      </c>
      <c r="E915" s="73">
        <f t="shared" si="14"/>
        <v>1.2878684030157643</v>
      </c>
    </row>
    <row r="916" spans="1:5" x14ac:dyDescent="0.25">
      <c r="A916" t="s">
        <v>3150</v>
      </c>
      <c r="B916" s="93" t="str">
        <f>Table2[[#This Row],[Country]]</f>
        <v>Dosqaly</v>
      </c>
      <c r="C916" s="73" t="e">
        <f>VLOOKUP(A916, Table1[], 6, FALSE)</f>
        <v>#N/A</v>
      </c>
      <c r="D916">
        <f>Table2[[#This Row],[Annualized Salary]]</f>
        <v>15690000</v>
      </c>
      <c r="E916" s="73" t="e">
        <f t="shared" si="14"/>
        <v>#N/A</v>
      </c>
    </row>
    <row r="917" spans="1:5" x14ac:dyDescent="0.25">
      <c r="A917" t="s">
        <v>1085</v>
      </c>
      <c r="B917" s="93" t="str">
        <f>Table2[[#This Row],[Country]]</f>
        <v>Dosqaly</v>
      </c>
      <c r="C917" s="73">
        <f>VLOOKUP(A917, Table1[], 6, FALSE)</f>
        <v>21140000</v>
      </c>
      <c r="D917">
        <f>Table2[[#This Row],[Annualized Salary]]</f>
        <v>23210000</v>
      </c>
      <c r="E917" s="73">
        <f t="shared" si="14"/>
        <v>1.0979186376537371</v>
      </c>
    </row>
    <row r="918" spans="1:5" x14ac:dyDescent="0.25">
      <c r="A918" t="s">
        <v>1086</v>
      </c>
      <c r="B918" s="93" t="str">
        <f>Table2[[#This Row],[Country]]</f>
        <v>Dosqaly</v>
      </c>
      <c r="C918" s="73">
        <f>VLOOKUP(A918, Table1[], 6, FALSE)</f>
        <v>27160000</v>
      </c>
      <c r="D918">
        <f>Table2[[#This Row],[Annualized Salary]]</f>
        <v>29350000</v>
      </c>
      <c r="E918" s="73">
        <f t="shared" si="14"/>
        <v>1.0806332842415316</v>
      </c>
    </row>
    <row r="919" spans="1:5" x14ac:dyDescent="0.25">
      <c r="A919" t="s">
        <v>1087</v>
      </c>
      <c r="B919" s="93" t="str">
        <f>Table2[[#This Row],[Country]]</f>
        <v>Dosqaly</v>
      </c>
      <c r="C919" s="73">
        <f>VLOOKUP(A919, Table1[], 6, FALSE)</f>
        <v>22560000</v>
      </c>
      <c r="D919">
        <f>Table2[[#This Row],[Annualized Salary]]</f>
        <v>23450000</v>
      </c>
      <c r="E919" s="73">
        <f t="shared" si="14"/>
        <v>1.0394503546099292</v>
      </c>
    </row>
    <row r="920" spans="1:5" x14ac:dyDescent="0.25">
      <c r="A920" t="s">
        <v>530</v>
      </c>
      <c r="B920" s="93" t="str">
        <f>Table2[[#This Row],[Country]]</f>
        <v>Dosqaly</v>
      </c>
      <c r="C920" s="73">
        <f>VLOOKUP(A920, Table1[], 6, FALSE)</f>
        <v>29250000</v>
      </c>
      <c r="D920">
        <f>Table2[[#This Row],[Annualized Salary]]</f>
        <v>22450000</v>
      </c>
      <c r="E920" s="73">
        <f t="shared" si="14"/>
        <v>0.76752136752136757</v>
      </c>
    </row>
    <row r="921" spans="1:5" x14ac:dyDescent="0.25">
      <c r="A921" t="s">
        <v>1088</v>
      </c>
      <c r="B921" s="93" t="str">
        <f>Table2[[#This Row],[Country]]</f>
        <v>Dosqaly</v>
      </c>
      <c r="C921" s="73">
        <f>VLOOKUP(A921, Table1[], 6, FALSE)</f>
        <v>9500000</v>
      </c>
      <c r="D921">
        <f>Table2[[#This Row],[Annualized Salary]]</f>
        <v>10300000</v>
      </c>
      <c r="E921" s="73">
        <f t="shared" ref="E921:E984" si="15">D921/C921</f>
        <v>1.0842105263157895</v>
      </c>
    </row>
    <row r="922" spans="1:5" x14ac:dyDescent="0.25">
      <c r="A922" t="s">
        <v>1090</v>
      </c>
      <c r="B922" s="93" t="str">
        <f>Table2[[#This Row],[Country]]</f>
        <v>Dosqaly</v>
      </c>
      <c r="C922" s="73">
        <f>VLOOKUP(A922, Table1[], 6, FALSE)</f>
        <v>14520000</v>
      </c>
      <c r="D922">
        <f>Table2[[#This Row],[Annualized Salary]]</f>
        <v>15120000</v>
      </c>
      <c r="E922" s="73">
        <f t="shared" si="15"/>
        <v>1.0413223140495869</v>
      </c>
    </row>
    <row r="923" spans="1:5" x14ac:dyDescent="0.25">
      <c r="A923" t="s">
        <v>1084</v>
      </c>
      <c r="B923" s="93" t="str">
        <f>Table2[[#This Row],[Country]]</f>
        <v>Dosqaly</v>
      </c>
      <c r="C923" s="73">
        <f>VLOOKUP(A923, Table1[], 6, FALSE)</f>
        <v>23610000</v>
      </c>
      <c r="D923">
        <f>Table2[[#This Row],[Annualized Salary]]</f>
        <v>23650000</v>
      </c>
      <c r="E923" s="73">
        <f t="shared" si="15"/>
        <v>1.0016941973739941</v>
      </c>
    </row>
    <row r="924" spans="1:5" x14ac:dyDescent="0.25">
      <c r="A924" t="s">
        <v>3151</v>
      </c>
      <c r="B924" s="93" t="str">
        <f>Table2[[#This Row],[Country]]</f>
        <v>Reugha</v>
      </c>
      <c r="C924" s="73" t="e">
        <f>VLOOKUP(A924, Table1[], 6, FALSE)</f>
        <v>#N/A</v>
      </c>
      <c r="D924">
        <f>Table2[[#This Row],[Annualized Salary]]</f>
        <v>31190000</v>
      </c>
      <c r="E924" s="73" t="e">
        <f t="shared" si="15"/>
        <v>#N/A</v>
      </c>
    </row>
    <row r="925" spans="1:5" x14ac:dyDescent="0.25">
      <c r="A925" t="s">
        <v>1095</v>
      </c>
      <c r="B925" s="93" t="str">
        <f>Table2[[#This Row],[Country]]</f>
        <v>Badad</v>
      </c>
      <c r="C925" s="73">
        <f>VLOOKUP(A925, Table1[], 6, FALSE)</f>
        <v>22930000</v>
      </c>
      <c r="D925">
        <f>Table2[[#This Row],[Annualized Salary]]</f>
        <v>24550000</v>
      </c>
      <c r="E925" s="73">
        <f t="shared" si="15"/>
        <v>1.0706498037505452</v>
      </c>
    </row>
    <row r="926" spans="1:5" x14ac:dyDescent="0.25">
      <c r="A926" t="s">
        <v>735</v>
      </c>
      <c r="B926" s="93" t="str">
        <f>Table2[[#This Row],[Country]]</f>
        <v>Central Diasongo</v>
      </c>
      <c r="C926" s="73">
        <f>VLOOKUP(A926, Table1[], 6, FALSE)</f>
        <v>27660000</v>
      </c>
      <c r="D926">
        <f>Table2[[#This Row],[Annualized Salary]]</f>
        <v>20510000</v>
      </c>
      <c r="E926" s="73">
        <f t="shared" si="15"/>
        <v>0.7415039768618944</v>
      </c>
    </row>
    <row r="927" spans="1:5" x14ac:dyDescent="0.25">
      <c r="A927" t="s">
        <v>1106</v>
      </c>
      <c r="B927" s="93" t="str">
        <f>Table2[[#This Row],[Country]]</f>
        <v>Coastpa Barleslands</v>
      </c>
      <c r="C927" s="73">
        <f>VLOOKUP(A927, Table1[], 6, FALSE)</f>
        <v>28220000</v>
      </c>
      <c r="D927">
        <f>Table2[[#This Row],[Annualized Salary]]</f>
        <v>29470000</v>
      </c>
      <c r="E927" s="73">
        <f t="shared" si="15"/>
        <v>1.0442948263642806</v>
      </c>
    </row>
    <row r="928" spans="1:5" x14ac:dyDescent="0.25">
      <c r="A928" t="s">
        <v>3152</v>
      </c>
      <c r="B928" s="93" t="str">
        <f>Table2[[#This Row],[Country]]</f>
        <v>Dosqaly</v>
      </c>
      <c r="C928" s="73" t="e">
        <f>VLOOKUP(A928, Table1[], 6, FALSE)</f>
        <v>#N/A</v>
      </c>
      <c r="D928">
        <f>Table2[[#This Row],[Annualized Salary]]</f>
        <v>7930000</v>
      </c>
      <c r="E928" s="73" t="e">
        <f t="shared" si="15"/>
        <v>#N/A</v>
      </c>
    </row>
    <row r="929" spans="1:5" x14ac:dyDescent="0.25">
      <c r="A929" t="s">
        <v>3153</v>
      </c>
      <c r="B929" s="93" t="str">
        <f>Table2[[#This Row],[Country]]</f>
        <v>Dosqaly</v>
      </c>
      <c r="C929" s="73" t="e">
        <f>VLOOKUP(A929, Table1[], 6, FALSE)</f>
        <v>#N/A</v>
      </c>
      <c r="D929">
        <f>Table2[[#This Row],[Annualized Salary]]</f>
        <v>22190000</v>
      </c>
      <c r="E929" s="73" t="e">
        <f t="shared" si="15"/>
        <v>#N/A</v>
      </c>
    </row>
    <row r="930" spans="1:5" x14ac:dyDescent="0.25">
      <c r="A930" t="s">
        <v>816</v>
      </c>
      <c r="B930" s="93" t="str">
        <f>Table2[[#This Row],[Country]]</f>
        <v>Dosqaly</v>
      </c>
      <c r="C930" s="73">
        <f>VLOOKUP(A930, Table1[], 6, FALSE)</f>
        <v>21140000</v>
      </c>
      <c r="D930">
        <f>Table2[[#This Row],[Annualized Salary]]</f>
        <v>13420000</v>
      </c>
      <c r="E930" s="73">
        <f t="shared" si="15"/>
        <v>0.63481551561021765</v>
      </c>
    </row>
    <row r="931" spans="1:5" x14ac:dyDescent="0.25">
      <c r="A931" t="s">
        <v>1462</v>
      </c>
      <c r="B931" s="93" t="str">
        <f>Table2[[#This Row],[Country]]</f>
        <v>Dosqaly</v>
      </c>
      <c r="C931" s="73">
        <f>VLOOKUP(A931, Table1[], 6, FALSE)</f>
        <v>19540000</v>
      </c>
      <c r="D931">
        <f>Table2[[#This Row],[Annualized Salary]]</f>
        <v>13390000</v>
      </c>
      <c r="E931" s="73">
        <f t="shared" si="15"/>
        <v>0.68526100307062432</v>
      </c>
    </row>
    <row r="932" spans="1:5" x14ac:dyDescent="0.25">
      <c r="A932" t="s">
        <v>1099</v>
      </c>
      <c r="B932" s="93" t="str">
        <f>Table2[[#This Row],[Country]]</f>
        <v>Dosqaly</v>
      </c>
      <c r="C932" s="73">
        <f>VLOOKUP(A932, Table1[], 6, FALSE)</f>
        <v>14320000</v>
      </c>
      <c r="D932">
        <f>Table2[[#This Row],[Annualized Salary]]</f>
        <v>15420000</v>
      </c>
      <c r="E932" s="73">
        <f t="shared" si="15"/>
        <v>1.0768156424581006</v>
      </c>
    </row>
    <row r="933" spans="1:5" x14ac:dyDescent="0.25">
      <c r="A933" t="s">
        <v>1101</v>
      </c>
      <c r="B933" s="93" t="str">
        <f>Table2[[#This Row],[Country]]</f>
        <v>Dosqaly</v>
      </c>
      <c r="C933" s="73">
        <f>VLOOKUP(A933, Table1[], 6, FALSE)</f>
        <v>19760000</v>
      </c>
      <c r="D933">
        <f>Table2[[#This Row],[Annualized Salary]]</f>
        <v>20790000</v>
      </c>
      <c r="E933" s="73">
        <f t="shared" si="15"/>
        <v>1.0521255060728745</v>
      </c>
    </row>
    <row r="934" spans="1:5" x14ac:dyDescent="0.25">
      <c r="A934" t="s">
        <v>3154</v>
      </c>
      <c r="B934" s="93" t="str">
        <f>Table2[[#This Row],[Country]]</f>
        <v>Giumle Lizeibon</v>
      </c>
      <c r="C934" s="73" t="e">
        <f>VLOOKUP(A934, Table1[], 6, FALSE)</f>
        <v>#N/A</v>
      </c>
      <c r="D934">
        <f>Table2[[#This Row],[Annualized Salary]]</f>
        <v>13790000</v>
      </c>
      <c r="E934" s="73" t="e">
        <f t="shared" si="15"/>
        <v>#N/A</v>
      </c>
    </row>
    <row r="935" spans="1:5" x14ac:dyDescent="0.25">
      <c r="A935" t="s">
        <v>1107</v>
      </c>
      <c r="B935" s="93" t="str">
        <f>Table2[[#This Row],[Country]]</f>
        <v>Lefghau</v>
      </c>
      <c r="C935" s="73">
        <f>VLOOKUP(A935, Table1[], 6, FALSE)</f>
        <v>21420000</v>
      </c>
      <c r="D935">
        <f>Table2[[#This Row],[Annualized Salary]]</f>
        <v>22820000</v>
      </c>
      <c r="E935" s="73">
        <f t="shared" si="15"/>
        <v>1.065359477124183</v>
      </c>
    </row>
    <row r="936" spans="1:5" x14ac:dyDescent="0.25">
      <c r="A936" t="s">
        <v>1103</v>
      </c>
      <c r="B936" s="93" t="str">
        <f>Table2[[#This Row],[Country]]</f>
        <v>Lefghau</v>
      </c>
      <c r="C936" s="73">
        <f>VLOOKUP(A936, Table1[], 6, FALSE)</f>
        <v>11140000</v>
      </c>
      <c r="D936">
        <f>Table2[[#This Row],[Annualized Salary]]</f>
        <v>11470000</v>
      </c>
      <c r="E936" s="73">
        <f t="shared" si="15"/>
        <v>1.0296229802513466</v>
      </c>
    </row>
    <row r="937" spans="1:5" x14ac:dyDescent="0.25">
      <c r="A937" t="s">
        <v>3155</v>
      </c>
      <c r="B937" s="93" t="str">
        <f>Table2[[#This Row],[Country]]</f>
        <v>Lefghau</v>
      </c>
      <c r="C937" s="73" t="e">
        <f>VLOOKUP(A937, Table1[], 6, FALSE)</f>
        <v>#N/A</v>
      </c>
      <c r="D937">
        <f>Table2[[#This Row],[Annualized Salary]]</f>
        <v>18240000</v>
      </c>
      <c r="E937" s="73" t="e">
        <f t="shared" si="15"/>
        <v>#N/A</v>
      </c>
    </row>
    <row r="938" spans="1:5" x14ac:dyDescent="0.25">
      <c r="A938" t="s">
        <v>3156</v>
      </c>
      <c r="B938" s="93" t="str">
        <f>Table2[[#This Row],[Country]]</f>
        <v>Quewenia</v>
      </c>
      <c r="C938" s="73" t="e">
        <f>VLOOKUP(A938, Table1[], 6, FALSE)</f>
        <v>#N/A</v>
      </c>
      <c r="D938">
        <f>Table2[[#This Row],[Annualized Salary]]</f>
        <v>14300000</v>
      </c>
      <c r="E938" s="73" t="e">
        <f t="shared" si="15"/>
        <v>#N/A</v>
      </c>
    </row>
    <row r="939" spans="1:5" x14ac:dyDescent="0.25">
      <c r="A939" t="s">
        <v>1111</v>
      </c>
      <c r="B939" s="93" t="str">
        <f>Table2[[#This Row],[Country]]</f>
        <v>Pierrema</v>
      </c>
      <c r="C939" s="73">
        <f>VLOOKUP(A939, Table1[], 6, FALSE)</f>
        <v>35800000</v>
      </c>
      <c r="D939">
        <f>Table2[[#This Row],[Annualized Salary]]</f>
        <v>36220000</v>
      </c>
      <c r="E939" s="73">
        <f t="shared" si="15"/>
        <v>1.011731843575419</v>
      </c>
    </row>
    <row r="940" spans="1:5" x14ac:dyDescent="0.25">
      <c r="A940" t="s">
        <v>3157</v>
      </c>
      <c r="B940" s="93" t="str">
        <f>Table2[[#This Row],[Country]]</f>
        <v>Dosqaly</v>
      </c>
      <c r="C940" s="73" t="e">
        <f>VLOOKUP(A940, Table1[], 6, FALSE)</f>
        <v>#N/A</v>
      </c>
      <c r="D940">
        <f>Table2[[#This Row],[Annualized Salary]]</f>
        <v>31480000</v>
      </c>
      <c r="E940" s="73" t="e">
        <f t="shared" si="15"/>
        <v>#N/A</v>
      </c>
    </row>
    <row r="941" spans="1:5" x14ac:dyDescent="0.25">
      <c r="A941" t="s">
        <v>1109</v>
      </c>
      <c r="B941" s="93" t="str">
        <f>Table2[[#This Row],[Country]]</f>
        <v>Mico</v>
      </c>
      <c r="C941" s="73">
        <f>VLOOKUP(A941, Table1[], 6, FALSE)</f>
        <v>28360000</v>
      </c>
      <c r="D941">
        <f>Table2[[#This Row],[Annualized Salary]]</f>
        <v>28650000</v>
      </c>
      <c r="E941" s="73">
        <f t="shared" si="15"/>
        <v>1.0102256699576868</v>
      </c>
    </row>
    <row r="942" spans="1:5" x14ac:dyDescent="0.25">
      <c r="A942" t="s">
        <v>3158</v>
      </c>
      <c r="B942" s="93" t="str">
        <f>Table2[[#This Row],[Country]]</f>
        <v>Dosqaly</v>
      </c>
      <c r="C942" s="73" t="e">
        <f>VLOOKUP(A942, Table1[], 6, FALSE)</f>
        <v>#N/A</v>
      </c>
      <c r="D942">
        <f>Table2[[#This Row],[Annualized Salary]]</f>
        <v>27450000</v>
      </c>
      <c r="E942" s="73" t="e">
        <f t="shared" si="15"/>
        <v>#N/A</v>
      </c>
    </row>
    <row r="943" spans="1:5" x14ac:dyDescent="0.25">
      <c r="A943" t="s">
        <v>1120</v>
      </c>
      <c r="B943" s="93" t="str">
        <f>Table2[[#This Row],[Country]]</f>
        <v>Dosqaly</v>
      </c>
      <c r="C943" s="73">
        <f>VLOOKUP(A943, Table1[], 6, FALSE)</f>
        <v>9230000</v>
      </c>
      <c r="D943">
        <f>Table2[[#This Row],[Annualized Salary]]</f>
        <v>9680000</v>
      </c>
      <c r="E943" s="73">
        <f t="shared" si="15"/>
        <v>1.0487540628385699</v>
      </c>
    </row>
    <row r="944" spans="1:5" x14ac:dyDescent="0.25">
      <c r="A944" t="s">
        <v>1114</v>
      </c>
      <c r="B944" s="93" t="str">
        <f>Table2[[#This Row],[Country]]</f>
        <v>Dosqaly</v>
      </c>
      <c r="C944" s="73">
        <f>VLOOKUP(A944, Table1[], 6, FALSE)</f>
        <v>34750000</v>
      </c>
      <c r="D944">
        <f>Table2[[#This Row],[Annualized Salary]]</f>
        <v>36110000</v>
      </c>
      <c r="E944" s="73">
        <f t="shared" si="15"/>
        <v>1.0391366906474819</v>
      </c>
    </row>
    <row r="945" spans="1:5" x14ac:dyDescent="0.25">
      <c r="A945" t="s">
        <v>1026</v>
      </c>
      <c r="B945" s="93" t="str">
        <f>Table2[[#This Row],[Country]]</f>
        <v>Dosqaly</v>
      </c>
      <c r="C945" s="73">
        <f>VLOOKUP(A945, Table1[], 6, FALSE)</f>
        <v>1860000</v>
      </c>
      <c r="D945">
        <f>Table2[[#This Row],[Annualized Salary]]</f>
        <v>27100000</v>
      </c>
      <c r="E945" s="73">
        <f t="shared" si="15"/>
        <v>14.56989247311828</v>
      </c>
    </row>
    <row r="946" spans="1:5" x14ac:dyDescent="0.25">
      <c r="A946" t="s">
        <v>1002</v>
      </c>
      <c r="B946" s="93" t="str">
        <f>Table2[[#This Row],[Country]]</f>
        <v>Greri Landmoslands</v>
      </c>
      <c r="C946" s="73">
        <f>VLOOKUP(A946, Table1[], 6, FALSE)</f>
        <v>20340000</v>
      </c>
      <c r="D946">
        <f>Table2[[#This Row],[Annualized Salary]]</f>
        <v>30740000</v>
      </c>
      <c r="E946" s="73">
        <f t="shared" si="15"/>
        <v>1.511307767944936</v>
      </c>
    </row>
    <row r="947" spans="1:5" x14ac:dyDescent="0.25">
      <c r="A947" t="s">
        <v>3159</v>
      </c>
      <c r="B947" s="93" t="str">
        <f>Table2[[#This Row],[Country]]</f>
        <v>Quewenia</v>
      </c>
      <c r="C947" s="73" t="e">
        <f>VLOOKUP(A947, Table1[], 6, FALSE)</f>
        <v>#N/A</v>
      </c>
      <c r="D947">
        <f>Table2[[#This Row],[Annualized Salary]]</f>
        <v>30510000</v>
      </c>
      <c r="E947" s="73" t="e">
        <f t="shared" si="15"/>
        <v>#N/A</v>
      </c>
    </row>
    <row r="948" spans="1:5" x14ac:dyDescent="0.25">
      <c r="A948" t="s">
        <v>1116</v>
      </c>
      <c r="B948" s="93" t="str">
        <f>Table2[[#This Row],[Country]]</f>
        <v>Imaar Vircoand</v>
      </c>
      <c r="C948" s="73">
        <f>VLOOKUP(A948, Table1[], 6, FALSE)</f>
        <v>13020000</v>
      </c>
      <c r="D948">
        <f>Table2[[#This Row],[Annualized Salary]]</f>
        <v>13780000</v>
      </c>
      <c r="E948" s="73">
        <f t="shared" si="15"/>
        <v>1.0583717357910907</v>
      </c>
    </row>
    <row r="949" spans="1:5" x14ac:dyDescent="0.25">
      <c r="A949" t="s">
        <v>3160</v>
      </c>
      <c r="B949" s="93" t="str">
        <f>Table2[[#This Row],[Country]]</f>
        <v>Dosqaly</v>
      </c>
      <c r="C949" s="73" t="e">
        <f>VLOOKUP(A949, Table1[], 6, FALSE)</f>
        <v>#N/A</v>
      </c>
      <c r="D949">
        <f>Table2[[#This Row],[Annualized Salary]]</f>
        <v>33600000</v>
      </c>
      <c r="E949" s="73" t="e">
        <f t="shared" si="15"/>
        <v>#N/A</v>
      </c>
    </row>
    <row r="950" spans="1:5" x14ac:dyDescent="0.25">
      <c r="A950" t="s">
        <v>1119</v>
      </c>
      <c r="B950" s="93" t="str">
        <f>Table2[[#This Row],[Country]]</f>
        <v>Dosqaly</v>
      </c>
      <c r="C950" s="73">
        <f>VLOOKUP(A950, Table1[], 6, FALSE)</f>
        <v>20180000</v>
      </c>
      <c r="D950">
        <f>Table2[[#This Row],[Annualized Salary]]</f>
        <v>21760000</v>
      </c>
      <c r="E950" s="73">
        <f t="shared" si="15"/>
        <v>1.0782953419226957</v>
      </c>
    </row>
    <row r="951" spans="1:5" x14ac:dyDescent="0.25">
      <c r="A951" t="s">
        <v>1121</v>
      </c>
      <c r="B951" s="93" t="str">
        <f>Table2[[#This Row],[Country]]</f>
        <v>Dosqaly</v>
      </c>
      <c r="C951" s="73">
        <f>VLOOKUP(A951, Table1[], 6, FALSE)</f>
        <v>30640000</v>
      </c>
      <c r="D951">
        <f>Table2[[#This Row],[Annualized Salary]]</f>
        <v>32650000</v>
      </c>
      <c r="E951" s="73">
        <f t="shared" si="15"/>
        <v>1.0656005221932114</v>
      </c>
    </row>
    <row r="952" spans="1:5" x14ac:dyDescent="0.25">
      <c r="A952" t="s">
        <v>402</v>
      </c>
      <c r="B952" s="93" t="str">
        <f>Table2[[#This Row],[Country]]</f>
        <v>Dosqaly</v>
      </c>
      <c r="C952" s="73">
        <f>VLOOKUP(A952, Table1[], 6, FALSE)</f>
        <v>9380000</v>
      </c>
      <c r="D952">
        <f>Table2[[#This Row],[Annualized Salary]]</f>
        <v>17690000</v>
      </c>
      <c r="E952" s="73">
        <f t="shared" si="15"/>
        <v>1.8859275053304905</v>
      </c>
    </row>
    <row r="953" spans="1:5" x14ac:dyDescent="0.25">
      <c r="A953" t="s">
        <v>1124</v>
      </c>
      <c r="B953" s="93" t="str">
        <f>Table2[[#This Row],[Country]]</f>
        <v>Dosqaly</v>
      </c>
      <c r="C953" s="73">
        <f>VLOOKUP(A953, Table1[], 6, FALSE)</f>
        <v>23320000</v>
      </c>
      <c r="D953">
        <f>Table2[[#This Row],[Annualized Salary]]</f>
        <v>25480000</v>
      </c>
      <c r="E953" s="73">
        <f t="shared" si="15"/>
        <v>1.0926243567753002</v>
      </c>
    </row>
    <row r="954" spans="1:5" x14ac:dyDescent="0.25">
      <c r="A954" t="s">
        <v>1041</v>
      </c>
      <c r="B954" s="93" t="str">
        <f>Table2[[#This Row],[Country]]</f>
        <v>Dosqaly</v>
      </c>
      <c r="C954" s="73">
        <f>VLOOKUP(A954, Table1[], 6, FALSE)</f>
        <v>26180000</v>
      </c>
      <c r="D954">
        <f>Table2[[#This Row],[Annualized Salary]]</f>
        <v>16260000</v>
      </c>
      <c r="E954" s="73">
        <f t="shared" si="15"/>
        <v>0.62108479755538581</v>
      </c>
    </row>
    <row r="955" spans="1:5" x14ac:dyDescent="0.25">
      <c r="A955" t="s">
        <v>1126</v>
      </c>
      <c r="B955" s="93" t="str">
        <f>Table2[[#This Row],[Country]]</f>
        <v>Pierrema</v>
      </c>
      <c r="C955" s="73">
        <f>VLOOKUP(A955, Table1[], 6, FALSE)</f>
        <v>34970000</v>
      </c>
      <c r="D955">
        <f>Table2[[#This Row],[Annualized Salary]]</f>
        <v>35940000</v>
      </c>
      <c r="E955" s="73">
        <f t="shared" si="15"/>
        <v>1.0277380611953102</v>
      </c>
    </row>
    <row r="956" spans="1:5" x14ac:dyDescent="0.25">
      <c r="A956" t="s">
        <v>1095</v>
      </c>
      <c r="B956" s="93" t="str">
        <f>Table2[[#This Row],[Country]]</f>
        <v>Badad</v>
      </c>
      <c r="C956" s="73">
        <f>VLOOKUP(A956, Table1[], 6, FALSE)</f>
        <v>22930000</v>
      </c>
      <c r="D956">
        <f>Table2[[#This Row],[Annualized Salary]]</f>
        <v>12510000</v>
      </c>
      <c r="E956" s="73">
        <f t="shared" si="15"/>
        <v>0.54557348451809851</v>
      </c>
    </row>
    <row r="957" spans="1:5" x14ac:dyDescent="0.25">
      <c r="A957" t="s">
        <v>1127</v>
      </c>
      <c r="B957" s="93" t="str">
        <f>Table2[[#This Row],[Country]]</f>
        <v>Dosqaly</v>
      </c>
      <c r="C957" s="73">
        <f>VLOOKUP(A957, Table1[], 6, FALSE)</f>
        <v>9320000</v>
      </c>
      <c r="D957">
        <f>Table2[[#This Row],[Annualized Salary]]</f>
        <v>9950000</v>
      </c>
      <c r="E957" s="73">
        <f t="shared" si="15"/>
        <v>1.0675965665236051</v>
      </c>
    </row>
    <row r="958" spans="1:5" x14ac:dyDescent="0.25">
      <c r="A958" t="s">
        <v>1129</v>
      </c>
      <c r="B958" s="93" t="str">
        <f>Table2[[#This Row],[Country]]</f>
        <v>Dosqaly</v>
      </c>
      <c r="C958" s="73">
        <f>VLOOKUP(A958, Table1[], 6, FALSE)</f>
        <v>23650000</v>
      </c>
      <c r="D958">
        <f>Table2[[#This Row],[Annualized Salary]]</f>
        <v>24120000</v>
      </c>
      <c r="E958" s="73">
        <f t="shared" si="15"/>
        <v>1.0198731501057083</v>
      </c>
    </row>
    <row r="959" spans="1:5" x14ac:dyDescent="0.25">
      <c r="A959" t="s">
        <v>1130</v>
      </c>
      <c r="B959" s="93" t="str">
        <f>Table2[[#This Row],[Country]]</f>
        <v>Dosqaly</v>
      </c>
      <c r="C959" s="73">
        <f>VLOOKUP(A959, Table1[], 6, FALSE)</f>
        <v>22140000</v>
      </c>
      <c r="D959">
        <f>Table2[[#This Row],[Annualized Salary]]</f>
        <v>22950000</v>
      </c>
      <c r="E959" s="73">
        <f t="shared" si="15"/>
        <v>1.0365853658536586</v>
      </c>
    </row>
    <row r="960" spans="1:5" x14ac:dyDescent="0.25">
      <c r="A960" t="s">
        <v>1131</v>
      </c>
      <c r="B960" s="93" t="str">
        <f>Table2[[#This Row],[Country]]</f>
        <v>Dosqaly</v>
      </c>
      <c r="C960" s="73">
        <f>VLOOKUP(A960, Table1[], 6, FALSE)</f>
        <v>21710000</v>
      </c>
      <c r="D960">
        <f>Table2[[#This Row],[Annualized Salary]]</f>
        <v>22250000</v>
      </c>
      <c r="E960" s="73">
        <f t="shared" si="15"/>
        <v>1.0248733302625519</v>
      </c>
    </row>
    <row r="961" spans="1:5" x14ac:dyDescent="0.25">
      <c r="A961" t="s">
        <v>1132</v>
      </c>
      <c r="B961" s="93" t="str">
        <f>Table2[[#This Row],[Country]]</f>
        <v>Dosqaly</v>
      </c>
      <c r="C961" s="73">
        <f>VLOOKUP(A961, Table1[], 6, FALSE)</f>
        <v>17900000</v>
      </c>
      <c r="D961">
        <f>Table2[[#This Row],[Annualized Salary]]</f>
        <v>18040000</v>
      </c>
      <c r="E961" s="73">
        <f t="shared" si="15"/>
        <v>1.0078212290502793</v>
      </c>
    </row>
    <row r="962" spans="1:5" x14ac:dyDescent="0.25">
      <c r="A962" t="s">
        <v>3161</v>
      </c>
      <c r="B962" s="93" t="str">
        <f>Table2[[#This Row],[Country]]</f>
        <v>Dosqaly</v>
      </c>
      <c r="C962" s="73" t="e">
        <f>VLOOKUP(A962, Table1[], 6, FALSE)</f>
        <v>#N/A</v>
      </c>
      <c r="D962">
        <f>Table2[[#This Row],[Annualized Salary]]</f>
        <v>14190000</v>
      </c>
      <c r="E962" s="73" t="e">
        <f t="shared" si="15"/>
        <v>#N/A</v>
      </c>
    </row>
    <row r="963" spans="1:5" x14ac:dyDescent="0.25">
      <c r="A963" t="s">
        <v>1133</v>
      </c>
      <c r="B963" s="93" t="str">
        <f>Table2[[#This Row],[Country]]</f>
        <v>Dosqaly</v>
      </c>
      <c r="C963" s="73">
        <f>VLOOKUP(A963, Table1[], 6, FALSE)</f>
        <v>19690000</v>
      </c>
      <c r="D963">
        <f>Table2[[#This Row],[Annualized Salary]]</f>
        <v>19810000</v>
      </c>
      <c r="E963" s="73">
        <f t="shared" si="15"/>
        <v>1.0060944641950229</v>
      </c>
    </row>
    <row r="964" spans="1:5" x14ac:dyDescent="0.25">
      <c r="A964" t="s">
        <v>3162</v>
      </c>
      <c r="B964" s="93" t="str">
        <f>Table2[[#This Row],[Country]]</f>
        <v>Lylimi</v>
      </c>
      <c r="C964" s="73" t="e">
        <f>VLOOKUP(A964, Table1[], 6, FALSE)</f>
        <v>#N/A</v>
      </c>
      <c r="D964">
        <f>Table2[[#This Row],[Annualized Salary]]</f>
        <v>25860000</v>
      </c>
      <c r="E964" s="73" t="e">
        <f t="shared" si="15"/>
        <v>#N/A</v>
      </c>
    </row>
    <row r="965" spans="1:5" x14ac:dyDescent="0.25">
      <c r="A965" t="s">
        <v>3163</v>
      </c>
      <c r="B965" s="93" t="str">
        <f>Table2[[#This Row],[Country]]</f>
        <v>Redohrainbri</v>
      </c>
      <c r="C965" s="73" t="e">
        <f>VLOOKUP(A965, Table1[], 6, FALSE)</f>
        <v>#N/A</v>
      </c>
      <c r="D965">
        <f>Table2[[#This Row],[Annualized Salary]]</f>
        <v>19190000</v>
      </c>
      <c r="E965" s="73" t="e">
        <f t="shared" si="15"/>
        <v>#N/A</v>
      </c>
    </row>
    <row r="966" spans="1:5" x14ac:dyDescent="0.25">
      <c r="A966" t="s">
        <v>1136</v>
      </c>
      <c r="B966" s="93" t="str">
        <f>Table2[[#This Row],[Country]]</f>
        <v>Coastpa Barleslands</v>
      </c>
      <c r="C966" s="73">
        <f>VLOOKUP(A966, Table1[], 6, FALSE)</f>
        <v>31710000</v>
      </c>
      <c r="D966">
        <f>Table2[[#This Row],[Annualized Salary]]</f>
        <v>34160000</v>
      </c>
      <c r="E966" s="73">
        <f t="shared" si="15"/>
        <v>1.0772626931567328</v>
      </c>
    </row>
    <row r="967" spans="1:5" x14ac:dyDescent="0.25">
      <c r="A967" t="s">
        <v>1137</v>
      </c>
      <c r="B967" s="93" t="str">
        <f>Table2[[#This Row],[Country]]</f>
        <v>Dosqaly</v>
      </c>
      <c r="C967" s="73">
        <f>VLOOKUP(A967, Table1[], 6, FALSE)</f>
        <v>25530000</v>
      </c>
      <c r="D967">
        <f>Table2[[#This Row],[Annualized Salary]]</f>
        <v>26060000</v>
      </c>
      <c r="E967" s="73">
        <f t="shared" si="15"/>
        <v>1.0207598903251076</v>
      </c>
    </row>
    <row r="968" spans="1:5" x14ac:dyDescent="0.25">
      <c r="A968" t="s">
        <v>1141</v>
      </c>
      <c r="B968" s="93" t="str">
        <f>Table2[[#This Row],[Country]]</f>
        <v>Dosqaly</v>
      </c>
      <c r="C968" s="73">
        <f>VLOOKUP(A968, Table1[], 6, FALSE)</f>
        <v>25660000</v>
      </c>
      <c r="D968">
        <f>Table2[[#This Row],[Annualized Salary]]</f>
        <v>28180000</v>
      </c>
      <c r="E968" s="73">
        <f t="shared" si="15"/>
        <v>1.0982073265783321</v>
      </c>
    </row>
    <row r="969" spans="1:5" x14ac:dyDescent="0.25">
      <c r="A969" t="s">
        <v>3164</v>
      </c>
      <c r="B969" s="93" t="str">
        <f>Table2[[#This Row],[Country]]</f>
        <v>Pierrema</v>
      </c>
      <c r="C969" s="73" t="e">
        <f>VLOOKUP(A969, Table1[], 6, FALSE)</f>
        <v>#N/A</v>
      </c>
      <c r="D969">
        <f>Table2[[#This Row],[Annualized Salary]]</f>
        <v>22870000</v>
      </c>
      <c r="E969" s="73" t="e">
        <f t="shared" si="15"/>
        <v>#N/A</v>
      </c>
    </row>
    <row r="970" spans="1:5" x14ac:dyDescent="0.25">
      <c r="A970" t="s">
        <v>3165</v>
      </c>
      <c r="B970" s="93" t="str">
        <f>Table2[[#This Row],[Country]]</f>
        <v>Reugha</v>
      </c>
      <c r="C970" s="73" t="e">
        <f>VLOOKUP(A970, Table1[], 6, FALSE)</f>
        <v>#N/A</v>
      </c>
      <c r="D970">
        <f>Table2[[#This Row],[Annualized Salary]]</f>
        <v>15200000</v>
      </c>
      <c r="E970" s="73" t="e">
        <f t="shared" si="15"/>
        <v>#N/A</v>
      </c>
    </row>
    <row r="971" spans="1:5" x14ac:dyDescent="0.25">
      <c r="A971" t="s">
        <v>1144</v>
      </c>
      <c r="B971" s="93" t="str">
        <f>Table2[[#This Row],[Country]]</f>
        <v>Southern Viout Aman</v>
      </c>
      <c r="C971" s="73">
        <f>VLOOKUP(A971, Table1[], 6, FALSE)</f>
        <v>26430000</v>
      </c>
      <c r="D971">
        <f>Table2[[#This Row],[Annualized Salary]]</f>
        <v>26470000</v>
      </c>
      <c r="E971" s="73">
        <f t="shared" si="15"/>
        <v>1.0015134317063943</v>
      </c>
    </row>
    <row r="972" spans="1:5" x14ac:dyDescent="0.25">
      <c r="A972" t="s">
        <v>3166</v>
      </c>
      <c r="B972" s="93" t="str">
        <f>Table2[[#This Row],[Country]]</f>
        <v>Dosqaly</v>
      </c>
      <c r="C972" s="73" t="e">
        <f>VLOOKUP(A972, Table1[], 6, FALSE)</f>
        <v>#N/A</v>
      </c>
      <c r="D972">
        <f>Table2[[#This Row],[Annualized Salary]]</f>
        <v>13510000</v>
      </c>
      <c r="E972" s="73" t="e">
        <f t="shared" si="15"/>
        <v>#N/A</v>
      </c>
    </row>
    <row r="973" spans="1:5" x14ac:dyDescent="0.25">
      <c r="A973" t="s">
        <v>1143</v>
      </c>
      <c r="B973" s="93" t="str">
        <f>Table2[[#This Row],[Country]]</f>
        <v>Pierrema</v>
      </c>
      <c r="C973" s="73">
        <f>VLOOKUP(A973, Table1[], 6, FALSE)</f>
        <v>20910000</v>
      </c>
      <c r="D973">
        <f>Table2[[#This Row],[Annualized Salary]]</f>
        <v>21980000</v>
      </c>
      <c r="E973" s="73">
        <f t="shared" si="15"/>
        <v>1.0511716881874702</v>
      </c>
    </row>
    <row r="974" spans="1:5" x14ac:dyDescent="0.25">
      <c r="A974" t="s">
        <v>712</v>
      </c>
      <c r="B974" s="93" t="str">
        <f>Table2[[#This Row],[Country]]</f>
        <v>Dosqaly</v>
      </c>
      <c r="C974" s="73">
        <f>VLOOKUP(A974, Table1[], 6, FALSE)</f>
        <v>16420000</v>
      </c>
      <c r="D974">
        <f>Table2[[#This Row],[Annualized Salary]]</f>
        <v>19280000</v>
      </c>
      <c r="E974" s="73">
        <f t="shared" si="15"/>
        <v>1.174177831912302</v>
      </c>
    </row>
    <row r="975" spans="1:5" x14ac:dyDescent="0.25">
      <c r="A975" t="s">
        <v>1135</v>
      </c>
      <c r="B975" s="93" t="str">
        <f>Table2[[#This Row],[Country]]</f>
        <v>Biarizea</v>
      </c>
      <c r="C975" s="73">
        <f>VLOOKUP(A975, Table1[], 6, FALSE)</f>
        <v>10060000</v>
      </c>
      <c r="D975">
        <f>Table2[[#This Row],[Annualized Salary]]</f>
        <v>10450000</v>
      </c>
      <c r="E975" s="73">
        <f t="shared" si="15"/>
        <v>1.0387673956262427</v>
      </c>
    </row>
    <row r="976" spans="1:5" x14ac:dyDescent="0.25">
      <c r="A976" t="s">
        <v>1148</v>
      </c>
      <c r="B976" s="93" t="str">
        <f>Table2[[#This Row],[Country]]</f>
        <v>Coastpa Barleslands</v>
      </c>
      <c r="C976" s="73">
        <f>VLOOKUP(A976, Table1[], 6, FALSE)</f>
        <v>25740000</v>
      </c>
      <c r="D976">
        <f>Table2[[#This Row],[Annualized Salary]]</f>
        <v>27740000</v>
      </c>
      <c r="E976" s="73">
        <f t="shared" si="15"/>
        <v>1.0777000777000778</v>
      </c>
    </row>
    <row r="977" spans="1:5" x14ac:dyDescent="0.25">
      <c r="A977" t="s">
        <v>3167</v>
      </c>
      <c r="B977" s="93" t="str">
        <f>Table2[[#This Row],[Country]]</f>
        <v>Danan Seekeeling</v>
      </c>
      <c r="C977" s="73" t="e">
        <f>VLOOKUP(A977, Table1[], 6, FALSE)</f>
        <v>#N/A</v>
      </c>
      <c r="D977">
        <f>Table2[[#This Row],[Annualized Salary]]</f>
        <v>19160000</v>
      </c>
      <c r="E977" s="73" t="e">
        <f t="shared" si="15"/>
        <v>#N/A</v>
      </c>
    </row>
    <row r="978" spans="1:5" x14ac:dyDescent="0.25">
      <c r="A978" t="s">
        <v>656</v>
      </c>
      <c r="B978" s="93" t="str">
        <f>Table2[[#This Row],[Country]]</f>
        <v>Dosqaly</v>
      </c>
      <c r="C978" s="73">
        <f>VLOOKUP(A978, Table1[], 6, FALSE)</f>
        <v>33800000</v>
      </c>
      <c r="D978">
        <f>Table2[[#This Row],[Annualized Salary]]</f>
        <v>30380000</v>
      </c>
      <c r="E978" s="73">
        <f t="shared" si="15"/>
        <v>0.89881656804733723</v>
      </c>
    </row>
    <row r="979" spans="1:5" x14ac:dyDescent="0.25">
      <c r="A979" t="s">
        <v>1149</v>
      </c>
      <c r="B979" s="93" t="str">
        <f>Table2[[#This Row],[Country]]</f>
        <v>Dosqaly</v>
      </c>
      <c r="C979" s="73">
        <f>VLOOKUP(A979, Table1[], 6, FALSE)</f>
        <v>16880000</v>
      </c>
      <c r="D979">
        <f>Table2[[#This Row],[Annualized Salary]]</f>
        <v>17110000</v>
      </c>
      <c r="E979" s="73">
        <f t="shared" si="15"/>
        <v>1.0136255924170616</v>
      </c>
    </row>
    <row r="980" spans="1:5" x14ac:dyDescent="0.25">
      <c r="A980" t="s">
        <v>3168</v>
      </c>
      <c r="B980" s="93" t="str">
        <f>Table2[[#This Row],[Country]]</f>
        <v>Dosqaly</v>
      </c>
      <c r="C980" s="73" t="e">
        <f>VLOOKUP(A980, Table1[], 6, FALSE)</f>
        <v>#N/A</v>
      </c>
      <c r="D980">
        <f>Table2[[#This Row],[Annualized Salary]]</f>
        <v>10360000</v>
      </c>
      <c r="E980" s="73" t="e">
        <f t="shared" si="15"/>
        <v>#N/A</v>
      </c>
    </row>
    <row r="981" spans="1:5" x14ac:dyDescent="0.25">
      <c r="A981" t="s">
        <v>1142</v>
      </c>
      <c r="B981" s="93" t="str">
        <f>Table2[[#This Row],[Country]]</f>
        <v>Dosqaly</v>
      </c>
      <c r="C981" s="73">
        <f>VLOOKUP(A981, Table1[], 6, FALSE)</f>
        <v>17660000</v>
      </c>
      <c r="D981">
        <f>Table2[[#This Row],[Annualized Salary]]</f>
        <v>19390000</v>
      </c>
      <c r="E981" s="73">
        <f t="shared" si="15"/>
        <v>1.0979614949037373</v>
      </c>
    </row>
    <row r="982" spans="1:5" x14ac:dyDescent="0.25">
      <c r="A982" t="s">
        <v>2351</v>
      </c>
      <c r="B982" s="93" t="str">
        <f>Table2[[#This Row],[Country]]</f>
        <v>Rarita</v>
      </c>
      <c r="C982" s="73">
        <f>VLOOKUP(A982, Table1[], 6, FALSE)</f>
        <v>35290000</v>
      </c>
      <c r="D982">
        <f>Table2[[#This Row],[Annualized Salary]]</f>
        <v>17810000</v>
      </c>
      <c r="E982" s="73">
        <f t="shared" si="15"/>
        <v>0.50467554548030602</v>
      </c>
    </row>
    <row r="983" spans="1:5" x14ac:dyDescent="0.25">
      <c r="A983" t="s">
        <v>3169</v>
      </c>
      <c r="B983" s="93" t="str">
        <f>Table2[[#This Row],[Country]]</f>
        <v>Tito Mia</v>
      </c>
      <c r="C983" s="73" t="e">
        <f>VLOOKUP(A983, Table1[], 6, FALSE)</f>
        <v>#N/A</v>
      </c>
      <c r="D983">
        <f>Table2[[#This Row],[Annualized Salary]]</f>
        <v>23030000</v>
      </c>
      <c r="E983" s="73" t="e">
        <f t="shared" si="15"/>
        <v>#N/A</v>
      </c>
    </row>
    <row r="984" spans="1:5" x14ac:dyDescent="0.25">
      <c r="A984" t="s">
        <v>1151</v>
      </c>
      <c r="B984" s="93" t="str">
        <f>Table2[[#This Row],[Country]]</f>
        <v>Dosqaly</v>
      </c>
      <c r="C984" s="73">
        <f>VLOOKUP(A984, Table1[], 6, FALSE)</f>
        <v>20120000</v>
      </c>
      <c r="D984">
        <f>Table2[[#This Row],[Annualized Salary]]</f>
        <v>20390000</v>
      </c>
      <c r="E984" s="73">
        <f t="shared" si="15"/>
        <v>1.0134194831013916</v>
      </c>
    </row>
    <row r="985" spans="1:5" x14ac:dyDescent="0.25">
      <c r="A985" t="s">
        <v>3170</v>
      </c>
      <c r="B985" s="93" t="str">
        <f>Table2[[#This Row],[Country]]</f>
        <v>Dosqaly</v>
      </c>
      <c r="C985" s="73" t="e">
        <f>VLOOKUP(A985, Table1[], 6, FALSE)</f>
        <v>#N/A</v>
      </c>
      <c r="D985">
        <f>Table2[[#This Row],[Annualized Salary]]</f>
        <v>24180000</v>
      </c>
      <c r="E985" s="73" t="e">
        <f t="shared" ref="E985:E1048" si="16">D985/C985</f>
        <v>#N/A</v>
      </c>
    </row>
    <row r="986" spans="1:5" x14ac:dyDescent="0.25">
      <c r="A986" t="s">
        <v>1140</v>
      </c>
      <c r="B986" s="93" t="str">
        <f>Table2[[#This Row],[Country]]</f>
        <v>Dosqaly</v>
      </c>
      <c r="C986" s="73">
        <f>VLOOKUP(A986, Table1[], 6, FALSE)</f>
        <v>28420000</v>
      </c>
      <c r="D986">
        <f>Table2[[#This Row],[Annualized Salary]]</f>
        <v>30640000</v>
      </c>
      <c r="E986" s="73">
        <f t="shared" si="16"/>
        <v>1.0781140042223787</v>
      </c>
    </row>
    <row r="987" spans="1:5" x14ac:dyDescent="0.25">
      <c r="A987" t="s">
        <v>1145</v>
      </c>
      <c r="B987" s="93" t="str">
        <f>Table2[[#This Row],[Country]]</f>
        <v>Unicorporated Tiagascar</v>
      </c>
      <c r="C987" s="73">
        <f>VLOOKUP(A987, Table1[], 6, FALSE)</f>
        <v>23160000</v>
      </c>
      <c r="D987">
        <f>Table2[[#This Row],[Annualized Salary]]</f>
        <v>23720000</v>
      </c>
      <c r="E987" s="73">
        <f t="shared" si="16"/>
        <v>1.0241796200345423</v>
      </c>
    </row>
    <row r="988" spans="1:5" x14ac:dyDescent="0.25">
      <c r="A988" t="s">
        <v>3171</v>
      </c>
      <c r="B988" s="93" t="str">
        <f>Table2[[#This Row],[Country]]</f>
        <v>Xikong</v>
      </c>
      <c r="C988" s="73" t="e">
        <f>VLOOKUP(A988, Table1[], 6, FALSE)</f>
        <v>#N/A</v>
      </c>
      <c r="D988">
        <f>Table2[[#This Row],[Annualized Salary]]</f>
        <v>31080000</v>
      </c>
      <c r="E988" s="73" t="e">
        <f t="shared" si="16"/>
        <v>#N/A</v>
      </c>
    </row>
    <row r="989" spans="1:5" x14ac:dyDescent="0.25">
      <c r="A989" t="s">
        <v>1157</v>
      </c>
      <c r="B989" s="93" t="str">
        <f>Table2[[#This Row],[Country]]</f>
        <v>Galamily</v>
      </c>
      <c r="C989" s="73">
        <f>VLOOKUP(A989, Table1[], 6, FALSE)</f>
        <v>15940000</v>
      </c>
      <c r="D989">
        <f>Table2[[#This Row],[Annualized Salary]]</f>
        <v>17250000</v>
      </c>
      <c r="E989" s="73">
        <f t="shared" si="16"/>
        <v>1.0821831869510665</v>
      </c>
    </row>
    <row r="990" spans="1:5" x14ac:dyDescent="0.25">
      <c r="A990" t="s">
        <v>1158</v>
      </c>
      <c r="B990" s="93" t="str">
        <f>Table2[[#This Row],[Country]]</f>
        <v>Giumle Lizeibon</v>
      </c>
      <c r="C990" s="73">
        <f>VLOOKUP(A990, Table1[], 6, FALSE)</f>
        <v>18100000</v>
      </c>
      <c r="D990">
        <f>Table2[[#This Row],[Annualized Salary]]</f>
        <v>18850000</v>
      </c>
      <c r="E990" s="73">
        <f t="shared" si="16"/>
        <v>1.0414364640883977</v>
      </c>
    </row>
    <row r="991" spans="1:5" x14ac:dyDescent="0.25">
      <c r="A991" t="s">
        <v>1159</v>
      </c>
      <c r="B991" s="93" t="str">
        <f>Table2[[#This Row],[Country]]</f>
        <v>Leoneku Guidisia</v>
      </c>
      <c r="C991" s="73">
        <f>VLOOKUP(A991, Table1[], 6, FALSE)</f>
        <v>19530000</v>
      </c>
      <c r="D991">
        <f>Table2[[#This Row],[Annualized Salary]]</f>
        <v>19640000</v>
      </c>
      <c r="E991" s="73">
        <f t="shared" si="16"/>
        <v>1.0056323604710702</v>
      </c>
    </row>
    <row r="992" spans="1:5" x14ac:dyDescent="0.25">
      <c r="A992" t="s">
        <v>1161</v>
      </c>
      <c r="B992" s="93" t="str">
        <f>Table2[[#This Row],[Country]]</f>
        <v>Rosvi</v>
      </c>
      <c r="C992" s="73">
        <f>VLOOKUP(A992, Table1[], 6, FALSE)</f>
        <v>15440000</v>
      </c>
      <c r="D992">
        <f>Table2[[#This Row],[Annualized Salary]]</f>
        <v>16490000</v>
      </c>
      <c r="E992" s="73">
        <f t="shared" si="16"/>
        <v>1.0680051813471503</v>
      </c>
    </row>
    <row r="993" spans="1:5" x14ac:dyDescent="0.25">
      <c r="A993" t="s">
        <v>1162</v>
      </c>
      <c r="B993" s="93" t="str">
        <f>Table2[[#This Row],[Country]]</f>
        <v>Varijitri Isles</v>
      </c>
      <c r="C993" s="73">
        <f>VLOOKUP(A993, Table1[], 6, FALSE)</f>
        <v>22490000</v>
      </c>
      <c r="D993">
        <f>Table2[[#This Row],[Annualized Salary]]</f>
        <v>23860000</v>
      </c>
      <c r="E993" s="73">
        <f t="shared" si="16"/>
        <v>1.0609159626500666</v>
      </c>
    </row>
    <row r="994" spans="1:5" x14ac:dyDescent="0.25">
      <c r="A994" t="s">
        <v>1163</v>
      </c>
      <c r="B994" s="93" t="str">
        <f>Table2[[#This Row],[Country]]</f>
        <v>Xikong</v>
      </c>
      <c r="C994" s="73">
        <f>VLOOKUP(A994, Table1[], 6, FALSE)</f>
        <v>14890000</v>
      </c>
      <c r="D994">
        <f>Table2[[#This Row],[Annualized Salary]]</f>
        <v>15410000</v>
      </c>
      <c r="E994" s="73">
        <f t="shared" si="16"/>
        <v>1.0349227669576897</v>
      </c>
    </row>
    <row r="995" spans="1:5" x14ac:dyDescent="0.25">
      <c r="A995" t="s">
        <v>3172</v>
      </c>
      <c r="B995" s="93" t="str">
        <f>Table2[[#This Row],[Country]]</f>
        <v>Esia</v>
      </c>
      <c r="C995" s="73" t="e">
        <f>VLOOKUP(A995, Table1[], 6, FALSE)</f>
        <v>#N/A</v>
      </c>
      <c r="D995">
        <f>Table2[[#This Row],[Annualized Salary]]</f>
        <v>16800000</v>
      </c>
      <c r="E995" s="73" t="e">
        <f t="shared" si="16"/>
        <v>#N/A</v>
      </c>
    </row>
    <row r="996" spans="1:5" x14ac:dyDescent="0.25">
      <c r="A996" t="s">
        <v>3173</v>
      </c>
      <c r="B996" s="93" t="str">
        <f>Table2[[#This Row],[Country]]</f>
        <v>Deshslands Landdenhai</v>
      </c>
      <c r="C996" s="73" t="e">
        <f>VLOOKUP(A996, Table1[], 6, FALSE)</f>
        <v>#N/A</v>
      </c>
      <c r="D996">
        <f>Table2[[#This Row],[Annualized Salary]]</f>
        <v>4310000</v>
      </c>
      <c r="E996" s="73" t="e">
        <f t="shared" si="16"/>
        <v>#N/A</v>
      </c>
    </row>
    <row r="997" spans="1:5" x14ac:dyDescent="0.25">
      <c r="A997" t="s">
        <v>1166</v>
      </c>
      <c r="B997" s="93" t="str">
        <f>Table2[[#This Row],[Country]]</f>
        <v>Esia</v>
      </c>
      <c r="C997" s="73">
        <f>VLOOKUP(A997, Table1[], 6, FALSE)</f>
        <v>21940000</v>
      </c>
      <c r="D997">
        <f>Table2[[#This Row],[Annualized Salary]]</f>
        <v>22530000</v>
      </c>
      <c r="E997" s="73">
        <f t="shared" si="16"/>
        <v>1.0268915223336372</v>
      </c>
    </row>
    <row r="998" spans="1:5" x14ac:dyDescent="0.25">
      <c r="A998" t="s">
        <v>220</v>
      </c>
      <c r="B998" s="93" t="str">
        <f>Table2[[#This Row],[Country]]</f>
        <v>Byasier Pujan</v>
      </c>
      <c r="C998" s="73">
        <f>VLOOKUP(A998, Table1[], 6, FALSE)</f>
        <v>24180000</v>
      </c>
      <c r="D998">
        <f>Table2[[#This Row],[Annualized Salary]]</f>
        <v>27710000</v>
      </c>
      <c r="E998" s="73">
        <f t="shared" si="16"/>
        <v>1.1459884201819686</v>
      </c>
    </row>
    <row r="999" spans="1:5" x14ac:dyDescent="0.25">
      <c r="A999" t="s">
        <v>1171</v>
      </c>
      <c r="B999" s="93" t="str">
        <f>Table2[[#This Row],[Country]]</f>
        <v>Esia</v>
      </c>
      <c r="C999" s="73">
        <f>VLOOKUP(A999, Table1[], 6, FALSE)</f>
        <v>5630000</v>
      </c>
      <c r="D999">
        <f>Table2[[#This Row],[Annualized Salary]]</f>
        <v>5860000</v>
      </c>
      <c r="E999" s="73">
        <f t="shared" si="16"/>
        <v>1.0408525754884548</v>
      </c>
    </row>
    <row r="1000" spans="1:5" x14ac:dyDescent="0.25">
      <c r="A1000" t="s">
        <v>1184</v>
      </c>
      <c r="B1000" s="93" t="str">
        <f>Table2[[#This Row],[Country]]</f>
        <v>Esia</v>
      </c>
      <c r="C1000" s="73">
        <f>VLOOKUP(A1000, Table1[], 6, FALSE)</f>
        <v>24270000</v>
      </c>
      <c r="D1000">
        <f>Table2[[#This Row],[Annualized Salary]]</f>
        <v>26060000</v>
      </c>
      <c r="E1000" s="73">
        <f t="shared" si="16"/>
        <v>1.0737536052740009</v>
      </c>
    </row>
    <row r="1001" spans="1:5" x14ac:dyDescent="0.25">
      <c r="A1001" t="s">
        <v>3175</v>
      </c>
      <c r="B1001" s="93" t="str">
        <f>Table2[[#This Row],[Country]]</f>
        <v>Esia</v>
      </c>
      <c r="C1001" s="73" t="e">
        <f>VLOOKUP(A1001, Table1[], 6, FALSE)</f>
        <v>#N/A</v>
      </c>
      <c r="D1001">
        <f>Table2[[#This Row],[Annualized Salary]]</f>
        <v>32200000</v>
      </c>
      <c r="E1001" s="73" t="e">
        <f t="shared" si="16"/>
        <v>#N/A</v>
      </c>
    </row>
    <row r="1002" spans="1:5" x14ac:dyDescent="0.25">
      <c r="A1002" t="s">
        <v>1168</v>
      </c>
      <c r="B1002" s="93" t="str">
        <f>Table2[[#This Row],[Country]]</f>
        <v>Esia</v>
      </c>
      <c r="C1002" s="73">
        <f>VLOOKUP(A1002, Table1[], 6, FALSE)</f>
        <v>26110000</v>
      </c>
      <c r="D1002">
        <f>Table2[[#This Row],[Annualized Salary]]</f>
        <v>27060000</v>
      </c>
      <c r="E1002" s="73">
        <f t="shared" si="16"/>
        <v>1.0363845270011489</v>
      </c>
    </row>
    <row r="1003" spans="1:5" x14ac:dyDescent="0.25">
      <c r="A1003" t="s">
        <v>3176</v>
      </c>
      <c r="B1003" s="93" t="str">
        <f>Table2[[#This Row],[Country]]</f>
        <v>Giumle Lizeibon</v>
      </c>
      <c r="C1003" s="73" t="e">
        <f>VLOOKUP(A1003, Table1[], 6, FALSE)</f>
        <v>#N/A</v>
      </c>
      <c r="D1003">
        <f>Table2[[#This Row],[Annualized Salary]]</f>
        <v>12540000</v>
      </c>
      <c r="E1003" s="73" t="e">
        <f t="shared" si="16"/>
        <v>#N/A</v>
      </c>
    </row>
    <row r="1004" spans="1:5" x14ac:dyDescent="0.25">
      <c r="A1004" t="s">
        <v>1169</v>
      </c>
      <c r="B1004" s="93" t="str">
        <f>Table2[[#This Row],[Country]]</f>
        <v>Loco Phirema</v>
      </c>
      <c r="C1004" s="73">
        <f>VLOOKUP(A1004, Table1[], 6, FALSE)</f>
        <v>33760000</v>
      </c>
      <c r="D1004">
        <f>Table2[[#This Row],[Annualized Salary]]</f>
        <v>34860000</v>
      </c>
      <c r="E1004" s="73">
        <f t="shared" si="16"/>
        <v>1.0325829383886256</v>
      </c>
    </row>
    <row r="1005" spans="1:5" x14ac:dyDescent="0.25">
      <c r="A1005" t="s">
        <v>1170</v>
      </c>
      <c r="B1005" s="93" t="str">
        <f>Table2[[#This Row],[Country]]</f>
        <v>Slandsganiamayotteque</v>
      </c>
      <c r="C1005" s="73">
        <f>VLOOKUP(A1005, Table1[], 6, FALSE)</f>
        <v>21930000</v>
      </c>
      <c r="D1005">
        <f>Table2[[#This Row],[Annualized Salary]]</f>
        <v>24000000</v>
      </c>
      <c r="E1005" s="73">
        <f t="shared" si="16"/>
        <v>1.094391244870041</v>
      </c>
    </row>
    <row r="1006" spans="1:5" x14ac:dyDescent="0.25">
      <c r="A1006" t="s">
        <v>1177</v>
      </c>
      <c r="B1006" s="93" t="str">
        <f>Table2[[#This Row],[Country]]</f>
        <v>Galamily</v>
      </c>
      <c r="C1006" s="73">
        <f>VLOOKUP(A1006, Table1[], 6, FALSE)</f>
        <v>20780000</v>
      </c>
      <c r="D1006">
        <f>Table2[[#This Row],[Annualized Salary]]</f>
        <v>20940000</v>
      </c>
      <c r="E1006" s="73">
        <f t="shared" si="16"/>
        <v>1.0076997112608277</v>
      </c>
    </row>
    <row r="1007" spans="1:5" x14ac:dyDescent="0.25">
      <c r="A1007" t="s">
        <v>1179</v>
      </c>
      <c r="B1007" s="93" t="str">
        <f>Table2[[#This Row],[Country]]</f>
        <v>Byasier Pujan</v>
      </c>
      <c r="C1007" s="73">
        <f>VLOOKUP(A1007, Table1[], 6, FALSE)</f>
        <v>29880000</v>
      </c>
      <c r="D1007">
        <f>Table2[[#This Row],[Annualized Salary]]</f>
        <v>31220000</v>
      </c>
      <c r="E1007" s="73">
        <f t="shared" si="16"/>
        <v>1.0448460508701471</v>
      </c>
    </row>
    <row r="1008" spans="1:5" x14ac:dyDescent="0.25">
      <c r="A1008" t="s">
        <v>1183</v>
      </c>
      <c r="B1008" s="93" t="str">
        <f>Table2[[#This Row],[Country]]</f>
        <v>Esia</v>
      </c>
      <c r="C1008" s="73">
        <f>VLOOKUP(A1008, Table1[], 6, FALSE)</f>
        <v>21220000</v>
      </c>
      <c r="D1008">
        <f>Table2[[#This Row],[Annualized Salary]]</f>
        <v>21910000</v>
      </c>
      <c r="E1008" s="73">
        <f t="shared" si="16"/>
        <v>1.0325164938737041</v>
      </c>
    </row>
    <row r="1009" spans="1:5" x14ac:dyDescent="0.25">
      <c r="A1009" t="s">
        <v>1180</v>
      </c>
      <c r="B1009" s="93" t="str">
        <f>Table2[[#This Row],[Country]]</f>
        <v>Esia</v>
      </c>
      <c r="C1009" s="73">
        <f>VLOOKUP(A1009, Table1[], 6, FALSE)</f>
        <v>12810000</v>
      </c>
      <c r="D1009">
        <f>Table2[[#This Row],[Annualized Salary]]</f>
        <v>13380000</v>
      </c>
      <c r="E1009" s="73">
        <f t="shared" si="16"/>
        <v>1.044496487119438</v>
      </c>
    </row>
    <row r="1010" spans="1:5" x14ac:dyDescent="0.25">
      <c r="A1010" t="s">
        <v>1181</v>
      </c>
      <c r="B1010" s="93" t="str">
        <f>Table2[[#This Row],[Country]]</f>
        <v>Esia</v>
      </c>
      <c r="C1010" s="73">
        <f>VLOOKUP(A1010, Table1[], 6, FALSE)</f>
        <v>19460000</v>
      </c>
      <c r="D1010">
        <f>Table2[[#This Row],[Annualized Salary]]</f>
        <v>21240000</v>
      </c>
      <c r="E1010" s="73">
        <f t="shared" si="16"/>
        <v>1.0914696813977389</v>
      </c>
    </row>
    <row r="1011" spans="1:5" x14ac:dyDescent="0.25">
      <c r="A1011" t="s">
        <v>3177</v>
      </c>
      <c r="B1011" s="93" t="str">
        <f>Table2[[#This Row],[Country]]</f>
        <v>Esia</v>
      </c>
      <c r="C1011" s="73" t="e">
        <f>VLOOKUP(A1011, Table1[], 6, FALSE)</f>
        <v>#N/A</v>
      </c>
      <c r="D1011">
        <f>Table2[[#This Row],[Annualized Salary]]</f>
        <v>18520000</v>
      </c>
      <c r="E1011" s="73" t="e">
        <f t="shared" si="16"/>
        <v>#N/A</v>
      </c>
    </row>
    <row r="1012" spans="1:5" x14ac:dyDescent="0.25">
      <c r="A1012" t="s">
        <v>1164</v>
      </c>
      <c r="B1012" s="93" t="str">
        <f>Table2[[#This Row],[Country]]</f>
        <v>Esia</v>
      </c>
      <c r="C1012" s="73">
        <f>VLOOKUP(A1012, Table1[], 6, FALSE)</f>
        <v>11730000</v>
      </c>
      <c r="D1012">
        <f>Table2[[#This Row],[Annualized Salary]]</f>
        <v>11770000</v>
      </c>
      <c r="E1012" s="73">
        <f t="shared" si="16"/>
        <v>1.0034100596760442</v>
      </c>
    </row>
    <row r="1013" spans="1:5" x14ac:dyDescent="0.25">
      <c r="A1013" t="s">
        <v>3178</v>
      </c>
      <c r="B1013" s="93" t="str">
        <f>Table2[[#This Row],[Country]]</f>
        <v>Esia</v>
      </c>
      <c r="C1013" s="73" t="e">
        <f>VLOOKUP(A1013, Table1[], 6, FALSE)</f>
        <v>#N/A</v>
      </c>
      <c r="D1013">
        <f>Table2[[#This Row],[Annualized Salary]]</f>
        <v>10240000</v>
      </c>
      <c r="E1013" s="73" t="e">
        <f t="shared" si="16"/>
        <v>#N/A</v>
      </c>
    </row>
    <row r="1014" spans="1:5" x14ac:dyDescent="0.25">
      <c r="A1014" t="s">
        <v>1173</v>
      </c>
      <c r="B1014" s="93" t="str">
        <f>Table2[[#This Row],[Country]]</f>
        <v>Esia</v>
      </c>
      <c r="C1014" s="73">
        <f>VLOOKUP(A1014, Table1[], 6, FALSE)</f>
        <v>32390000</v>
      </c>
      <c r="D1014">
        <f>Table2[[#This Row],[Annualized Salary]]</f>
        <v>33220000</v>
      </c>
      <c r="E1014" s="73">
        <f t="shared" si="16"/>
        <v>1.0256251929607905</v>
      </c>
    </row>
    <row r="1015" spans="1:5" x14ac:dyDescent="0.25">
      <c r="A1015" t="s">
        <v>1176</v>
      </c>
      <c r="B1015" s="93" t="str">
        <f>Table2[[#This Row],[Country]]</f>
        <v>Lylimi</v>
      </c>
      <c r="C1015" s="73">
        <f>VLOOKUP(A1015, Table1[], 6, FALSE)</f>
        <v>28250000</v>
      </c>
      <c r="D1015">
        <f>Table2[[#This Row],[Annualized Salary]]</f>
        <v>28740000</v>
      </c>
      <c r="E1015" s="73">
        <f t="shared" si="16"/>
        <v>1.0173451327433629</v>
      </c>
    </row>
    <row r="1016" spans="1:5" x14ac:dyDescent="0.25">
      <c r="A1016" t="s">
        <v>3179</v>
      </c>
      <c r="B1016" s="93" t="str">
        <f>Table2[[#This Row],[Country]]</f>
        <v>Byasier Pujan</v>
      </c>
      <c r="C1016" s="73" t="e">
        <f>VLOOKUP(A1016, Table1[], 6, FALSE)</f>
        <v>#N/A</v>
      </c>
      <c r="D1016">
        <f>Table2[[#This Row],[Annualized Salary]]</f>
        <v>1790000</v>
      </c>
      <c r="E1016" s="73" t="e">
        <f t="shared" si="16"/>
        <v>#N/A</v>
      </c>
    </row>
    <row r="1017" spans="1:5" x14ac:dyDescent="0.25">
      <c r="A1017" t="s">
        <v>3180</v>
      </c>
      <c r="B1017" s="93" t="str">
        <f>Table2[[#This Row],[Country]]</f>
        <v>Esia</v>
      </c>
      <c r="C1017" s="73" t="e">
        <f>VLOOKUP(A1017, Table1[], 6, FALSE)</f>
        <v>#N/A</v>
      </c>
      <c r="D1017">
        <f>Table2[[#This Row],[Annualized Salary]]</f>
        <v>18830000</v>
      </c>
      <c r="E1017" s="73" t="e">
        <f t="shared" si="16"/>
        <v>#N/A</v>
      </c>
    </row>
    <row r="1018" spans="1:5" x14ac:dyDescent="0.25">
      <c r="A1018" t="s">
        <v>1165</v>
      </c>
      <c r="B1018" s="93" t="str">
        <f>Table2[[#This Row],[Country]]</f>
        <v>Esia</v>
      </c>
      <c r="C1018" s="73">
        <f>VLOOKUP(A1018, Table1[], 6, FALSE)</f>
        <v>9470000</v>
      </c>
      <c r="D1018">
        <f>Table2[[#This Row],[Annualized Salary]]</f>
        <v>20800000</v>
      </c>
      <c r="E1018" s="73">
        <f t="shared" si="16"/>
        <v>2.1964097148891235</v>
      </c>
    </row>
    <row r="1019" spans="1:5" x14ac:dyDescent="0.25">
      <c r="A1019" t="s">
        <v>1196</v>
      </c>
      <c r="B1019" s="93" t="str">
        <f>Table2[[#This Row],[Country]]</f>
        <v>Galamily</v>
      </c>
      <c r="C1019" s="73">
        <f>VLOOKUP(A1019, Table1[], 6, FALSE)</f>
        <v>21580000</v>
      </c>
      <c r="D1019">
        <f>Table2[[#This Row],[Annualized Salary]]</f>
        <v>22130000</v>
      </c>
      <c r="E1019" s="73">
        <f t="shared" si="16"/>
        <v>1.0254865616311399</v>
      </c>
    </row>
    <row r="1020" spans="1:5" x14ac:dyDescent="0.25">
      <c r="A1020" t="s">
        <v>1189</v>
      </c>
      <c r="B1020" s="93" t="str">
        <f>Table2[[#This Row],[Country]]</f>
        <v>Giumle Lizeibon</v>
      </c>
      <c r="C1020" s="73">
        <f>VLOOKUP(A1020, Table1[], 6, FALSE)</f>
        <v>25680000</v>
      </c>
      <c r="D1020">
        <f>Table2[[#This Row],[Annualized Salary]]</f>
        <v>27630000</v>
      </c>
      <c r="E1020" s="73">
        <f t="shared" si="16"/>
        <v>1.0759345794392523</v>
      </c>
    </row>
    <row r="1021" spans="1:5" x14ac:dyDescent="0.25">
      <c r="A1021" t="s">
        <v>2751</v>
      </c>
      <c r="B1021" s="93" t="str">
        <f>Table2[[#This Row],[Country]]</f>
        <v>Nancipenuaroe</v>
      </c>
      <c r="C1021" s="73">
        <f>VLOOKUP(A1021, Table1[], 6, FALSE)</f>
        <v>5310000</v>
      </c>
      <c r="D1021">
        <f>Table2[[#This Row],[Annualized Salary]]</f>
        <v>11740000</v>
      </c>
      <c r="E1021" s="73">
        <f t="shared" si="16"/>
        <v>2.2109227871939736</v>
      </c>
    </row>
    <row r="1022" spans="1:5" x14ac:dyDescent="0.25">
      <c r="A1022" t="s">
        <v>497</v>
      </c>
      <c r="B1022" s="93" t="str">
        <f>Table2[[#This Row],[Country]]</f>
        <v>People's Land of Maneau</v>
      </c>
      <c r="C1022" s="73">
        <f>VLOOKUP(A1022, Table1[], 6, FALSE)</f>
        <v>17900000</v>
      </c>
      <c r="D1022">
        <f>Table2[[#This Row],[Annualized Salary]]</f>
        <v>25180000</v>
      </c>
      <c r="E1022" s="73">
        <f t="shared" si="16"/>
        <v>1.4067039106145252</v>
      </c>
    </row>
    <row r="1023" spans="1:5" x14ac:dyDescent="0.25">
      <c r="A1023" t="s">
        <v>1192</v>
      </c>
      <c r="B1023" s="93" t="str">
        <f>Table2[[#This Row],[Country]]</f>
        <v>Redohrainbri</v>
      </c>
      <c r="C1023" s="73">
        <f>VLOOKUP(A1023, Table1[], 6, FALSE)</f>
        <v>14490000</v>
      </c>
      <c r="D1023">
        <f>Table2[[#This Row],[Annualized Salary]]</f>
        <v>15780000</v>
      </c>
      <c r="E1023" s="73">
        <f t="shared" si="16"/>
        <v>1.0890269151138716</v>
      </c>
    </row>
    <row r="1024" spans="1:5" x14ac:dyDescent="0.25">
      <c r="A1024" t="s">
        <v>1193</v>
      </c>
      <c r="B1024" s="93" t="str">
        <f>Table2[[#This Row],[Country]]</f>
        <v>Republic of Denand Landsa</v>
      </c>
      <c r="C1024" s="73">
        <f>VLOOKUP(A1024, Table1[], 6, FALSE)</f>
        <v>17730000</v>
      </c>
      <c r="D1024">
        <f>Table2[[#This Row],[Annualized Salary]]</f>
        <v>18120000</v>
      </c>
      <c r="E1024" s="73">
        <f t="shared" si="16"/>
        <v>1.0219966159052454</v>
      </c>
    </row>
    <row r="1025" spans="1:5" x14ac:dyDescent="0.25">
      <c r="A1025" t="s">
        <v>1497</v>
      </c>
      <c r="B1025" s="93" t="str">
        <f>Table2[[#This Row],[Country]]</f>
        <v>Slandsganiamayotteque</v>
      </c>
      <c r="C1025" s="73">
        <f>VLOOKUP(A1025, Table1[], 6, FALSE)</f>
        <v>8670000</v>
      </c>
      <c r="D1025">
        <f>Table2[[#This Row],[Annualized Salary]]</f>
        <v>18340000</v>
      </c>
      <c r="E1025" s="73">
        <f t="shared" si="16"/>
        <v>2.1153402537485584</v>
      </c>
    </row>
    <row r="1026" spans="1:5" x14ac:dyDescent="0.25">
      <c r="A1026" t="s">
        <v>1194</v>
      </c>
      <c r="B1026" s="93" t="str">
        <f>Table2[[#This Row],[Country]]</f>
        <v>Unicorporated Tiagascar</v>
      </c>
      <c r="C1026" s="73">
        <f>VLOOKUP(A1026, Table1[], 6, FALSE)</f>
        <v>14790000</v>
      </c>
      <c r="D1026">
        <f>Table2[[#This Row],[Annualized Salary]]</f>
        <v>16260000</v>
      </c>
      <c r="E1026" s="73">
        <f t="shared" si="16"/>
        <v>1.0993914807302232</v>
      </c>
    </row>
    <row r="1027" spans="1:5" x14ac:dyDescent="0.25">
      <c r="A1027" t="s">
        <v>1186</v>
      </c>
      <c r="B1027" s="93" t="str">
        <f>Table2[[#This Row],[Country]]</f>
        <v>Byasier Pujan</v>
      </c>
      <c r="C1027" s="73">
        <f>VLOOKUP(A1027, Table1[], 6, FALSE)</f>
        <v>7000000</v>
      </c>
      <c r="D1027">
        <f>Table2[[#This Row],[Annualized Salary]]</f>
        <v>7470000</v>
      </c>
      <c r="E1027" s="73">
        <f t="shared" si="16"/>
        <v>1.0671428571428572</v>
      </c>
    </row>
    <row r="1028" spans="1:5" x14ac:dyDescent="0.25">
      <c r="A1028" t="s">
        <v>1546</v>
      </c>
      <c r="B1028" s="93" t="str">
        <f>Table2[[#This Row],[Country]]</f>
        <v>Rosvi</v>
      </c>
      <c r="C1028" s="73">
        <f>VLOOKUP(A1028, Table1[], 6, FALSE)</f>
        <v>18690000</v>
      </c>
      <c r="D1028">
        <f>Table2[[#This Row],[Annualized Salary]]</f>
        <v>37200000</v>
      </c>
      <c r="E1028" s="73">
        <f t="shared" si="16"/>
        <v>1.9903691813804174</v>
      </c>
    </row>
    <row r="1029" spans="1:5" x14ac:dyDescent="0.25">
      <c r="A1029" t="s">
        <v>1197</v>
      </c>
      <c r="B1029" s="93" t="str">
        <f>Table2[[#This Row],[Country]]</f>
        <v>Dastatesne</v>
      </c>
      <c r="C1029" s="73">
        <f>VLOOKUP(A1029, Table1[], 6, FALSE)</f>
        <v>29650000</v>
      </c>
      <c r="D1029">
        <f>Table2[[#This Row],[Annualized Salary]]</f>
        <v>32550000</v>
      </c>
      <c r="E1029" s="73">
        <f t="shared" si="16"/>
        <v>1.0978077571669478</v>
      </c>
    </row>
    <row r="1030" spans="1:5" x14ac:dyDescent="0.25">
      <c r="A1030" t="s">
        <v>3067</v>
      </c>
      <c r="B1030" s="93" t="str">
        <f>Table2[[#This Row],[Country]]</f>
        <v>Dosqaly</v>
      </c>
      <c r="C1030" s="73" t="e">
        <f>VLOOKUP(A1030, Table1[], 6, FALSE)</f>
        <v>#N/A</v>
      </c>
      <c r="D1030">
        <f>Table2[[#This Row],[Annualized Salary]]</f>
        <v>23990000</v>
      </c>
      <c r="E1030" s="73" t="e">
        <f t="shared" si="16"/>
        <v>#N/A</v>
      </c>
    </row>
    <row r="1031" spans="1:5" x14ac:dyDescent="0.25">
      <c r="A1031" t="s">
        <v>1202</v>
      </c>
      <c r="B1031" s="93" t="str">
        <f>Table2[[#This Row],[Country]]</f>
        <v>Mico</v>
      </c>
      <c r="C1031" s="73">
        <f>VLOOKUP(A1031, Table1[], 6, FALSE)</f>
        <v>29060000</v>
      </c>
      <c r="D1031">
        <f>Table2[[#This Row],[Annualized Salary]]</f>
        <v>29330000</v>
      </c>
      <c r="E1031" s="73">
        <f t="shared" si="16"/>
        <v>1.0092911218169305</v>
      </c>
    </row>
    <row r="1032" spans="1:5" x14ac:dyDescent="0.25">
      <c r="A1032" t="s">
        <v>1203</v>
      </c>
      <c r="B1032" s="93" t="str">
        <f>Table2[[#This Row],[Country]]</f>
        <v>Pierrema</v>
      </c>
      <c r="C1032" s="73">
        <f>VLOOKUP(A1032, Table1[], 6, FALSE)</f>
        <v>32230000</v>
      </c>
      <c r="D1032">
        <f>Table2[[#This Row],[Annualized Salary]]</f>
        <v>34980000</v>
      </c>
      <c r="E1032" s="73">
        <f t="shared" si="16"/>
        <v>1.0853242320819112</v>
      </c>
    </row>
    <row r="1033" spans="1:5" x14ac:dyDescent="0.25">
      <c r="A1033" t="s">
        <v>1204</v>
      </c>
      <c r="B1033" s="93" t="str">
        <f>Table2[[#This Row],[Country]]</f>
        <v>Southern Viout Aman</v>
      </c>
      <c r="C1033" s="73">
        <f>VLOOKUP(A1033, Table1[], 6, FALSE)</f>
        <v>19690000</v>
      </c>
      <c r="D1033">
        <f>Table2[[#This Row],[Annualized Salary]]</f>
        <v>20710000</v>
      </c>
      <c r="E1033" s="73">
        <f t="shared" si="16"/>
        <v>1.0518029456576943</v>
      </c>
    </row>
    <row r="1034" spans="1:5" x14ac:dyDescent="0.25">
      <c r="A1034" t="s">
        <v>1199</v>
      </c>
      <c r="B1034" s="93" t="str">
        <f>Table2[[#This Row],[Country]]</f>
        <v>Esia</v>
      </c>
      <c r="C1034" s="73">
        <f>VLOOKUP(A1034, Table1[], 6, FALSE)</f>
        <v>33260000</v>
      </c>
      <c r="D1034">
        <f>Table2[[#This Row],[Annualized Salary]]</f>
        <v>35720000</v>
      </c>
      <c r="E1034" s="73">
        <f t="shared" si="16"/>
        <v>1.073962717979555</v>
      </c>
    </row>
    <row r="1035" spans="1:5" x14ac:dyDescent="0.25">
      <c r="A1035" t="s">
        <v>3181</v>
      </c>
      <c r="B1035" s="93" t="str">
        <f>Table2[[#This Row],[Country]]</f>
        <v>Lefghau</v>
      </c>
      <c r="C1035" s="73" t="e">
        <f>VLOOKUP(A1035, Table1[], 6, FALSE)</f>
        <v>#N/A</v>
      </c>
      <c r="D1035">
        <f>Table2[[#This Row],[Annualized Salary]]</f>
        <v>20820000</v>
      </c>
      <c r="E1035" s="73" t="e">
        <f t="shared" si="16"/>
        <v>#N/A</v>
      </c>
    </row>
    <row r="1036" spans="1:5" x14ac:dyDescent="0.25">
      <c r="A1036" t="s">
        <v>1195</v>
      </c>
      <c r="B1036" s="93" t="str">
        <f>Table2[[#This Row],[Country]]</f>
        <v>Mico</v>
      </c>
      <c r="C1036" s="73">
        <f>VLOOKUP(A1036, Table1[], 6, FALSE)</f>
        <v>21100000</v>
      </c>
      <c r="D1036">
        <f>Table2[[#This Row],[Annualized Salary]]</f>
        <v>22620000</v>
      </c>
      <c r="E1036" s="73">
        <f t="shared" si="16"/>
        <v>1.0720379146919432</v>
      </c>
    </row>
    <row r="1037" spans="1:5" x14ac:dyDescent="0.25">
      <c r="A1037" t="s">
        <v>1200</v>
      </c>
      <c r="B1037" s="93" t="str">
        <f>Table2[[#This Row],[Country]]</f>
        <v>Isle of Lababwe</v>
      </c>
      <c r="C1037" s="73">
        <f>VLOOKUP(A1037, Table1[], 6, FALSE)</f>
        <v>36810000</v>
      </c>
      <c r="D1037">
        <f>Table2[[#This Row],[Annualized Salary]]</f>
        <v>37040000</v>
      </c>
      <c r="E1037" s="73">
        <f t="shared" si="16"/>
        <v>1.0062483020918229</v>
      </c>
    </row>
    <row r="1038" spans="1:5" x14ac:dyDescent="0.25">
      <c r="A1038" t="s">
        <v>1201</v>
      </c>
      <c r="B1038" s="93" t="str">
        <f>Table2[[#This Row],[Country]]</f>
        <v>Manlisgamncent</v>
      </c>
      <c r="C1038" s="73">
        <f>VLOOKUP(A1038, Table1[], 6, FALSE)</f>
        <v>26390000</v>
      </c>
      <c r="D1038">
        <f>Table2[[#This Row],[Annualized Salary]]</f>
        <v>27900000</v>
      </c>
      <c r="E1038" s="73">
        <f t="shared" si="16"/>
        <v>1.05721864342554</v>
      </c>
    </row>
    <row r="1039" spans="1:5" x14ac:dyDescent="0.25">
      <c r="A1039" t="s">
        <v>1205</v>
      </c>
      <c r="B1039" s="93" t="str">
        <f>Table2[[#This Row],[Country]]</f>
        <v>Esia</v>
      </c>
      <c r="C1039" s="73">
        <f>VLOOKUP(A1039, Table1[], 6, FALSE)</f>
        <v>20050000</v>
      </c>
      <c r="D1039">
        <f>Table2[[#This Row],[Annualized Salary]]</f>
        <v>22000000</v>
      </c>
      <c r="E1039" s="73">
        <f t="shared" si="16"/>
        <v>1.0972568578553616</v>
      </c>
    </row>
    <row r="1040" spans="1:5" x14ac:dyDescent="0.25">
      <c r="A1040" t="s">
        <v>1206</v>
      </c>
      <c r="B1040" s="93" t="str">
        <f>Table2[[#This Row],[Country]]</f>
        <v>Esia</v>
      </c>
      <c r="C1040" s="73">
        <f>VLOOKUP(A1040, Table1[], 6, FALSE)</f>
        <v>10810000</v>
      </c>
      <c r="D1040">
        <f>Table2[[#This Row],[Annualized Salary]]</f>
        <v>11000000</v>
      </c>
      <c r="E1040" s="73">
        <f t="shared" si="16"/>
        <v>1.0175763182238668</v>
      </c>
    </row>
    <row r="1041" spans="1:5" x14ac:dyDescent="0.25">
      <c r="A1041" t="s">
        <v>1208</v>
      </c>
      <c r="B1041" s="93" t="str">
        <f>Table2[[#This Row],[Country]]</f>
        <v>Esia</v>
      </c>
      <c r="C1041" s="73">
        <f>VLOOKUP(A1041, Table1[], 6, FALSE)</f>
        <v>28500000</v>
      </c>
      <c r="D1041">
        <f>Table2[[#This Row],[Annualized Salary]]</f>
        <v>28640000</v>
      </c>
      <c r="E1041" s="73">
        <f t="shared" si="16"/>
        <v>1.0049122807017543</v>
      </c>
    </row>
    <row r="1042" spans="1:5" x14ac:dyDescent="0.25">
      <c r="A1042" t="s">
        <v>1210</v>
      </c>
      <c r="B1042" s="93" t="str">
        <f>Table2[[#This Row],[Country]]</f>
        <v>Reugha</v>
      </c>
      <c r="C1042" s="73">
        <f>VLOOKUP(A1042, Table1[], 6, FALSE)</f>
        <v>13480000</v>
      </c>
      <c r="D1042">
        <f>Table2[[#This Row],[Annualized Salary]]</f>
        <v>14620000</v>
      </c>
      <c r="E1042" s="73">
        <f t="shared" si="16"/>
        <v>1.0845697329376855</v>
      </c>
    </row>
    <row r="1043" spans="1:5" x14ac:dyDescent="0.25">
      <c r="A1043" t="s">
        <v>1212</v>
      </c>
      <c r="B1043" s="93" t="str">
        <f>Table2[[#This Row],[Country]]</f>
        <v>Esia</v>
      </c>
      <c r="C1043" s="73">
        <f>VLOOKUP(A1043, Table1[], 6, FALSE)</f>
        <v>24760000</v>
      </c>
      <c r="D1043">
        <f>Table2[[#This Row],[Annualized Salary]]</f>
        <v>26200000</v>
      </c>
      <c r="E1043" s="73">
        <f t="shared" si="16"/>
        <v>1.0581583198707594</v>
      </c>
    </row>
    <row r="1044" spans="1:5" x14ac:dyDescent="0.25">
      <c r="A1044" t="s">
        <v>1213</v>
      </c>
      <c r="B1044" s="93" t="str">
        <f>Table2[[#This Row],[Country]]</f>
        <v>Giumle Lizeibon</v>
      </c>
      <c r="C1044" s="73">
        <f>VLOOKUP(A1044, Table1[], 6, FALSE)</f>
        <v>21330000</v>
      </c>
      <c r="D1044">
        <f>Table2[[#This Row],[Annualized Salary]]</f>
        <v>22390000</v>
      </c>
      <c r="E1044" s="73">
        <f t="shared" si="16"/>
        <v>1.0496952648851383</v>
      </c>
    </row>
    <row r="1045" spans="1:5" x14ac:dyDescent="0.25">
      <c r="A1045" t="s">
        <v>1214</v>
      </c>
      <c r="B1045" s="93" t="str">
        <f>Table2[[#This Row],[Country]]</f>
        <v>Giumle Lizeibon</v>
      </c>
      <c r="C1045" s="73">
        <f>VLOOKUP(A1045, Table1[], 6, FALSE)</f>
        <v>28200000</v>
      </c>
      <c r="D1045">
        <f>Table2[[#This Row],[Annualized Salary]]</f>
        <v>30660000</v>
      </c>
      <c r="E1045" s="73">
        <f t="shared" si="16"/>
        <v>1.0872340425531914</v>
      </c>
    </row>
    <row r="1046" spans="1:5" x14ac:dyDescent="0.25">
      <c r="A1046" t="s">
        <v>1215</v>
      </c>
      <c r="B1046" s="93" t="str">
        <f>Table2[[#This Row],[Country]]</f>
        <v>Byasier Pujan</v>
      </c>
      <c r="C1046" s="73">
        <f>VLOOKUP(A1046, Table1[], 6, FALSE)</f>
        <v>18290000</v>
      </c>
      <c r="D1046">
        <f>Table2[[#This Row],[Annualized Salary]]</f>
        <v>18990000</v>
      </c>
      <c r="E1046" s="73">
        <f t="shared" si="16"/>
        <v>1.0382722799343904</v>
      </c>
    </row>
    <row r="1047" spans="1:5" x14ac:dyDescent="0.25">
      <c r="A1047" t="s">
        <v>1219</v>
      </c>
      <c r="B1047" s="93" t="str">
        <f>Table2[[#This Row],[Country]]</f>
        <v>Dosqaly</v>
      </c>
      <c r="C1047" s="73">
        <f>VLOOKUP(A1047, Table1[], 6, FALSE)</f>
        <v>18100000</v>
      </c>
      <c r="D1047">
        <f>Table2[[#This Row],[Annualized Salary]]</f>
        <v>19520000</v>
      </c>
      <c r="E1047" s="73">
        <f t="shared" si="16"/>
        <v>1.0784530386740332</v>
      </c>
    </row>
    <row r="1048" spans="1:5" x14ac:dyDescent="0.25">
      <c r="A1048" t="s">
        <v>3182</v>
      </c>
      <c r="B1048" s="93" t="str">
        <f>Table2[[#This Row],[Country]]</f>
        <v>Esia</v>
      </c>
      <c r="C1048" s="73" t="e">
        <f>VLOOKUP(A1048, Table1[], 6, FALSE)</f>
        <v>#N/A</v>
      </c>
      <c r="D1048">
        <f>Table2[[#This Row],[Annualized Salary]]</f>
        <v>8050000</v>
      </c>
      <c r="E1048" s="73" t="e">
        <f t="shared" si="16"/>
        <v>#N/A</v>
      </c>
    </row>
    <row r="1049" spans="1:5" x14ac:dyDescent="0.25">
      <c r="A1049" t="s">
        <v>1224</v>
      </c>
      <c r="B1049" s="93" t="str">
        <f>Table2[[#This Row],[Country]]</f>
        <v>Esia</v>
      </c>
      <c r="C1049" s="73">
        <f>VLOOKUP(A1049, Table1[], 6, FALSE)</f>
        <v>13300000</v>
      </c>
      <c r="D1049">
        <f>Table2[[#This Row],[Annualized Salary]]</f>
        <v>14550000</v>
      </c>
      <c r="E1049" s="73">
        <f t="shared" ref="E1049:E1112" si="17">D1049/C1049</f>
        <v>1.0939849624060149</v>
      </c>
    </row>
    <row r="1050" spans="1:5" x14ac:dyDescent="0.25">
      <c r="A1050" t="s">
        <v>1220</v>
      </c>
      <c r="B1050" s="93" t="str">
        <f>Table2[[#This Row],[Country]]</f>
        <v>Esia</v>
      </c>
      <c r="C1050" s="73">
        <f>VLOOKUP(A1050, Table1[], 6, FALSE)</f>
        <v>17850000</v>
      </c>
      <c r="D1050">
        <f>Table2[[#This Row],[Annualized Salary]]</f>
        <v>19080000</v>
      </c>
      <c r="E1050" s="73">
        <f t="shared" si="17"/>
        <v>1.0689075630252101</v>
      </c>
    </row>
    <row r="1051" spans="1:5" x14ac:dyDescent="0.25">
      <c r="A1051" t="s">
        <v>2806</v>
      </c>
      <c r="B1051" s="93" t="str">
        <f>Table2[[#This Row],[Country]]</f>
        <v>Esia</v>
      </c>
      <c r="C1051" s="73">
        <f>VLOOKUP(A1051, Table1[], 6, FALSE)</f>
        <v>2650000</v>
      </c>
      <c r="D1051">
        <f>Table2[[#This Row],[Annualized Salary]]</f>
        <v>14470000</v>
      </c>
      <c r="E1051" s="73">
        <f t="shared" si="17"/>
        <v>5.4603773584905664</v>
      </c>
    </row>
    <row r="1052" spans="1:5" x14ac:dyDescent="0.25">
      <c r="A1052" t="s">
        <v>1526</v>
      </c>
      <c r="B1052" s="93" t="str">
        <f>Table2[[#This Row],[Country]]</f>
        <v>Esia</v>
      </c>
      <c r="C1052" s="73">
        <f>VLOOKUP(A1052, Table1[], 6, FALSE)</f>
        <v>22280000</v>
      </c>
      <c r="D1052">
        <f>Table2[[#This Row],[Annualized Salary]]</f>
        <v>30090000</v>
      </c>
      <c r="E1052" s="73">
        <f t="shared" si="17"/>
        <v>1.3505385996409336</v>
      </c>
    </row>
    <row r="1053" spans="1:5" x14ac:dyDescent="0.25">
      <c r="A1053" t="s">
        <v>3183</v>
      </c>
      <c r="B1053" s="93" t="str">
        <f>Table2[[#This Row],[Country]]</f>
        <v>Esia</v>
      </c>
      <c r="C1053" s="73" t="e">
        <f>VLOOKUP(A1053, Table1[], 6, FALSE)</f>
        <v>#N/A</v>
      </c>
      <c r="D1053">
        <f>Table2[[#This Row],[Annualized Salary]]</f>
        <v>15390000</v>
      </c>
      <c r="E1053" s="73" t="e">
        <f t="shared" si="17"/>
        <v>#N/A</v>
      </c>
    </row>
    <row r="1054" spans="1:5" x14ac:dyDescent="0.25">
      <c r="A1054" t="s">
        <v>1221</v>
      </c>
      <c r="B1054" s="93" t="str">
        <f>Table2[[#This Row],[Country]]</f>
        <v>Esia</v>
      </c>
      <c r="C1054" s="73">
        <f>VLOOKUP(A1054, Table1[], 6, FALSE)</f>
        <v>21140000</v>
      </c>
      <c r="D1054">
        <f>Table2[[#This Row],[Annualized Salary]]</f>
        <v>22870000</v>
      </c>
      <c r="E1054" s="73">
        <f t="shared" si="17"/>
        <v>1.0818353831598864</v>
      </c>
    </row>
    <row r="1055" spans="1:5" x14ac:dyDescent="0.25">
      <c r="A1055" t="s">
        <v>1222</v>
      </c>
      <c r="B1055" s="93" t="str">
        <f>Table2[[#This Row],[Country]]</f>
        <v>Giumle Lizeibon</v>
      </c>
      <c r="C1055" s="73">
        <f>VLOOKUP(A1055, Table1[], 6, FALSE)</f>
        <v>18990000</v>
      </c>
      <c r="D1055">
        <f>Table2[[#This Row],[Annualized Salary]]</f>
        <v>19590000</v>
      </c>
      <c r="E1055" s="73">
        <f t="shared" si="17"/>
        <v>1.0315955766192733</v>
      </c>
    </row>
    <row r="1056" spans="1:5" x14ac:dyDescent="0.25">
      <c r="A1056" t="s">
        <v>1223</v>
      </c>
      <c r="B1056" s="93" t="str">
        <f>Table2[[#This Row],[Country]]</f>
        <v>Nganion</v>
      </c>
      <c r="C1056" s="73">
        <f>VLOOKUP(A1056, Table1[], 6, FALSE)</f>
        <v>17220000</v>
      </c>
      <c r="D1056">
        <f>Table2[[#This Row],[Annualized Salary]]</f>
        <v>17740000</v>
      </c>
      <c r="E1056" s="73">
        <f t="shared" si="17"/>
        <v>1.0301974448315911</v>
      </c>
    </row>
    <row r="1057" spans="1:5" x14ac:dyDescent="0.25">
      <c r="A1057" t="s">
        <v>1241</v>
      </c>
      <c r="B1057" s="93" t="str">
        <f>Table2[[#This Row],[Country]]</f>
        <v>Esia</v>
      </c>
      <c r="C1057" s="73">
        <f>VLOOKUP(A1057, Table1[], 6, FALSE)</f>
        <v>23120000</v>
      </c>
      <c r="D1057">
        <f>Table2[[#This Row],[Annualized Salary]]</f>
        <v>24060000</v>
      </c>
      <c r="E1057" s="73">
        <f t="shared" si="17"/>
        <v>1.0406574394463668</v>
      </c>
    </row>
    <row r="1058" spans="1:5" x14ac:dyDescent="0.25">
      <c r="A1058" t="s">
        <v>3184</v>
      </c>
      <c r="B1058" s="93" t="str">
        <f>Table2[[#This Row],[Country]]</f>
        <v>Nancipenuaroe</v>
      </c>
      <c r="C1058" s="73" t="e">
        <f>VLOOKUP(A1058, Table1[], 6, FALSE)</f>
        <v>#N/A</v>
      </c>
      <c r="D1058">
        <f>Table2[[#This Row],[Annualized Salary]]</f>
        <v>9500000</v>
      </c>
      <c r="E1058" s="73" t="e">
        <f t="shared" si="17"/>
        <v>#N/A</v>
      </c>
    </row>
    <row r="1059" spans="1:5" x14ac:dyDescent="0.25">
      <c r="A1059" t="s">
        <v>1225</v>
      </c>
      <c r="B1059" s="93" t="str">
        <f>Table2[[#This Row],[Country]]</f>
        <v>Dosqaly</v>
      </c>
      <c r="C1059" s="73">
        <f>VLOOKUP(A1059, Table1[], 6, FALSE)</f>
        <v>19740000</v>
      </c>
      <c r="D1059">
        <f>Table2[[#This Row],[Annualized Salary]]</f>
        <v>21630000</v>
      </c>
      <c r="E1059" s="73">
        <f t="shared" si="17"/>
        <v>1.0957446808510638</v>
      </c>
    </row>
    <row r="1060" spans="1:5" x14ac:dyDescent="0.25">
      <c r="A1060" t="s">
        <v>3185</v>
      </c>
      <c r="B1060" s="93" t="str">
        <f>Table2[[#This Row],[Country]]</f>
        <v>Esia</v>
      </c>
      <c r="C1060" s="73" t="e">
        <f>VLOOKUP(A1060, Table1[], 6, FALSE)</f>
        <v>#N/A</v>
      </c>
      <c r="D1060">
        <f>Table2[[#This Row],[Annualized Salary]]</f>
        <v>27610000</v>
      </c>
      <c r="E1060" s="73" t="e">
        <f t="shared" si="17"/>
        <v>#N/A</v>
      </c>
    </row>
    <row r="1061" spans="1:5" x14ac:dyDescent="0.25">
      <c r="A1061" t="s">
        <v>1227</v>
      </c>
      <c r="B1061" s="93" t="str">
        <f>Table2[[#This Row],[Country]]</f>
        <v>Giumle Lizeibon</v>
      </c>
      <c r="C1061" s="73">
        <f>VLOOKUP(A1061, Table1[], 6, FALSE)</f>
        <v>25680000</v>
      </c>
      <c r="D1061">
        <f>Table2[[#This Row],[Annualized Salary]]</f>
        <v>27340000</v>
      </c>
      <c r="E1061" s="73">
        <f t="shared" si="17"/>
        <v>1.0646417445482865</v>
      </c>
    </row>
    <row r="1062" spans="1:5" x14ac:dyDescent="0.25">
      <c r="A1062" t="s">
        <v>1229</v>
      </c>
      <c r="B1062" s="93" t="str">
        <f>Table2[[#This Row],[Country]]</f>
        <v>New Uwi</v>
      </c>
      <c r="C1062" s="73">
        <f>VLOOKUP(A1062, Table1[], 6, FALSE)</f>
        <v>23050000</v>
      </c>
      <c r="D1062">
        <f>Table2[[#This Row],[Annualized Salary]]</f>
        <v>23830000</v>
      </c>
      <c r="E1062" s="73">
        <f t="shared" si="17"/>
        <v>1.0338394793926247</v>
      </c>
    </row>
    <row r="1063" spans="1:5" x14ac:dyDescent="0.25">
      <c r="A1063" t="s">
        <v>1226</v>
      </c>
      <c r="B1063" s="93" t="str">
        <f>Table2[[#This Row],[Country]]</f>
        <v>Esia</v>
      </c>
      <c r="C1063" s="73">
        <f>VLOOKUP(A1063, Table1[], 6, FALSE)</f>
        <v>28010000</v>
      </c>
      <c r="D1063">
        <f>Table2[[#This Row],[Annualized Salary]]</f>
        <v>28760000</v>
      </c>
      <c r="E1063" s="73">
        <f t="shared" si="17"/>
        <v>1.0267761513745091</v>
      </c>
    </row>
    <row r="1064" spans="1:5" x14ac:dyDescent="0.25">
      <c r="A1064" t="s">
        <v>1228</v>
      </c>
      <c r="B1064" s="93" t="str">
        <f>Table2[[#This Row],[Country]]</f>
        <v>Landli Blicporlip</v>
      </c>
      <c r="C1064" s="73">
        <f>VLOOKUP(A1064, Table1[], 6, FALSE)</f>
        <v>5690000</v>
      </c>
      <c r="D1064">
        <f>Table2[[#This Row],[Annualized Salary]]</f>
        <v>6230000</v>
      </c>
      <c r="E1064" s="73">
        <f t="shared" si="17"/>
        <v>1.0949033391915641</v>
      </c>
    </row>
    <row r="1065" spans="1:5" x14ac:dyDescent="0.25">
      <c r="A1065" t="s">
        <v>1231</v>
      </c>
      <c r="B1065" s="93" t="str">
        <f>Table2[[#This Row],[Country]]</f>
        <v>Xikong</v>
      </c>
      <c r="C1065" s="73">
        <f>VLOOKUP(A1065, Table1[], 6, FALSE)</f>
        <v>28830000</v>
      </c>
      <c r="D1065">
        <f>Table2[[#This Row],[Annualized Salary]]</f>
        <v>29650000</v>
      </c>
      <c r="E1065" s="73">
        <f t="shared" si="17"/>
        <v>1.0284425945195976</v>
      </c>
    </row>
    <row r="1066" spans="1:5" x14ac:dyDescent="0.25">
      <c r="A1066" t="s">
        <v>1233</v>
      </c>
      <c r="B1066" s="93" t="str">
        <f>Table2[[#This Row],[Country]]</f>
        <v>Esia</v>
      </c>
      <c r="C1066" s="73">
        <f>VLOOKUP(A1066, Table1[], 6, FALSE)</f>
        <v>11250000</v>
      </c>
      <c r="D1066">
        <f>Table2[[#This Row],[Annualized Salary]]</f>
        <v>11470000</v>
      </c>
      <c r="E1066" s="73">
        <f t="shared" si="17"/>
        <v>1.0195555555555555</v>
      </c>
    </row>
    <row r="1067" spans="1:5" x14ac:dyDescent="0.25">
      <c r="A1067" t="s">
        <v>3186</v>
      </c>
      <c r="B1067" s="93" t="str">
        <f>Table2[[#This Row],[Country]]</f>
        <v>Esia</v>
      </c>
      <c r="C1067" s="73" t="e">
        <f>VLOOKUP(A1067, Table1[], 6, FALSE)</f>
        <v>#N/A</v>
      </c>
      <c r="D1067">
        <f>Table2[[#This Row],[Annualized Salary]]</f>
        <v>8760000</v>
      </c>
      <c r="E1067" s="73" t="e">
        <f t="shared" si="17"/>
        <v>#N/A</v>
      </c>
    </row>
    <row r="1068" spans="1:5" x14ac:dyDescent="0.25">
      <c r="A1068" t="s">
        <v>1236</v>
      </c>
      <c r="B1068" s="93" t="str">
        <f>Table2[[#This Row],[Country]]</f>
        <v>Central Namemo Laand</v>
      </c>
      <c r="C1068" s="73">
        <f>VLOOKUP(A1068, Table1[], 6, FALSE)</f>
        <v>29980000</v>
      </c>
      <c r="D1068">
        <f>Table2[[#This Row],[Annualized Salary]]</f>
        <v>30880000</v>
      </c>
      <c r="E1068" s="73">
        <f t="shared" si="17"/>
        <v>1.0300200133422281</v>
      </c>
    </row>
    <row r="1069" spans="1:5" x14ac:dyDescent="0.25">
      <c r="A1069" t="s">
        <v>1237</v>
      </c>
      <c r="B1069" s="93" t="str">
        <f>Table2[[#This Row],[Country]]</f>
        <v>Esia</v>
      </c>
      <c r="C1069" s="73">
        <f>VLOOKUP(A1069, Table1[], 6, FALSE)</f>
        <v>29440000</v>
      </c>
      <c r="D1069">
        <f>Table2[[#This Row],[Annualized Salary]]</f>
        <v>30190000</v>
      </c>
      <c r="E1069" s="73">
        <f t="shared" si="17"/>
        <v>1.025475543478261</v>
      </c>
    </row>
    <row r="1070" spans="1:5" x14ac:dyDescent="0.25">
      <c r="A1070" t="s">
        <v>1539</v>
      </c>
      <c r="B1070" s="93" t="str">
        <f>Table2[[#This Row],[Country]]</f>
        <v>Esia</v>
      </c>
      <c r="C1070" s="73">
        <f>VLOOKUP(A1070, Table1[], 6, FALSE)</f>
        <v>30280000</v>
      </c>
      <c r="D1070">
        <f>Table2[[#This Row],[Annualized Salary]]</f>
        <v>23250000</v>
      </c>
      <c r="E1070" s="73">
        <f t="shared" si="17"/>
        <v>0.76783355350066052</v>
      </c>
    </row>
    <row r="1071" spans="1:5" x14ac:dyDescent="0.25">
      <c r="A1071" t="s">
        <v>1238</v>
      </c>
      <c r="B1071" s="93" t="str">
        <f>Table2[[#This Row],[Country]]</f>
        <v>Liacra</v>
      </c>
      <c r="C1071" s="73">
        <f>VLOOKUP(A1071, Table1[], 6, FALSE)</f>
        <v>16710000</v>
      </c>
      <c r="D1071">
        <f>Table2[[#This Row],[Annualized Salary]]</f>
        <v>17680000</v>
      </c>
      <c r="E1071" s="73">
        <f t="shared" si="17"/>
        <v>1.0580490724117295</v>
      </c>
    </row>
    <row r="1072" spans="1:5" x14ac:dyDescent="0.25">
      <c r="A1072" t="s">
        <v>3187</v>
      </c>
      <c r="B1072" s="93" t="str">
        <f>Table2[[#This Row],[Country]]</f>
        <v>Esia</v>
      </c>
      <c r="C1072" s="73" t="e">
        <f>VLOOKUP(A1072, Table1[], 6, FALSE)</f>
        <v>#N/A</v>
      </c>
      <c r="D1072">
        <f>Table2[[#This Row],[Annualized Salary]]</f>
        <v>16850000</v>
      </c>
      <c r="E1072" s="73" t="e">
        <f t="shared" si="17"/>
        <v>#N/A</v>
      </c>
    </row>
    <row r="1073" spans="1:5" x14ac:dyDescent="0.25">
      <c r="A1073" t="s">
        <v>1240</v>
      </c>
      <c r="B1073" s="93" t="str">
        <f>Table2[[#This Row],[Country]]</f>
        <v>Quewenia</v>
      </c>
      <c r="C1073" s="73">
        <f>VLOOKUP(A1073, Table1[], 6, FALSE)</f>
        <v>15910000</v>
      </c>
      <c r="D1073">
        <f>Table2[[#This Row],[Annualized Salary]]</f>
        <v>17260000</v>
      </c>
      <c r="E1073" s="73">
        <f t="shared" si="17"/>
        <v>1.0848522941546197</v>
      </c>
    </row>
    <row r="1074" spans="1:5" x14ac:dyDescent="0.25">
      <c r="A1074" t="s">
        <v>1234</v>
      </c>
      <c r="B1074" s="93" t="str">
        <f>Table2[[#This Row],[Country]]</f>
        <v>Byasier Pujan</v>
      </c>
      <c r="C1074" s="73">
        <f>VLOOKUP(A1074, Table1[], 6, FALSE)</f>
        <v>19790000</v>
      </c>
      <c r="D1074">
        <f>Table2[[#This Row],[Annualized Salary]]</f>
        <v>20230000</v>
      </c>
      <c r="E1074" s="73">
        <f t="shared" si="17"/>
        <v>1.0222334512379989</v>
      </c>
    </row>
    <row r="1075" spans="1:5" x14ac:dyDescent="0.25">
      <c r="A1075" t="s">
        <v>3188</v>
      </c>
      <c r="B1075" s="93" t="str">
        <f>Table2[[#This Row],[Country]]</f>
        <v>Esia</v>
      </c>
      <c r="C1075" s="73" t="e">
        <f>VLOOKUP(A1075, Table1[], 6, FALSE)</f>
        <v>#N/A</v>
      </c>
      <c r="D1075">
        <f>Table2[[#This Row],[Annualized Salary]]</f>
        <v>19580000</v>
      </c>
      <c r="E1075" s="73" t="e">
        <f t="shared" si="17"/>
        <v>#N/A</v>
      </c>
    </row>
    <row r="1076" spans="1:5" x14ac:dyDescent="0.25">
      <c r="A1076" t="s">
        <v>2772</v>
      </c>
      <c r="B1076" s="93" t="str">
        <f>Table2[[#This Row],[Country]]</f>
        <v>Giumle Lizeibon</v>
      </c>
      <c r="C1076" s="73">
        <f>VLOOKUP(A1076, Table1[], 6, FALSE)</f>
        <v>7780000</v>
      </c>
      <c r="D1076">
        <f>Table2[[#This Row],[Annualized Salary]]</f>
        <v>31350000</v>
      </c>
      <c r="E1076" s="73">
        <f t="shared" si="17"/>
        <v>4.0295629820051415</v>
      </c>
    </row>
    <row r="1077" spans="1:5" x14ac:dyDescent="0.25">
      <c r="A1077" t="s">
        <v>1242</v>
      </c>
      <c r="B1077" s="93" t="str">
        <f>Table2[[#This Row],[Country]]</f>
        <v>Byasier Pujan</v>
      </c>
      <c r="C1077" s="73">
        <f>VLOOKUP(A1077, Table1[], 6, FALSE)</f>
        <v>14080000</v>
      </c>
      <c r="D1077">
        <f>Table2[[#This Row],[Annualized Salary]]</f>
        <v>15130000</v>
      </c>
      <c r="E1077" s="73">
        <f t="shared" si="17"/>
        <v>1.0745738636363635</v>
      </c>
    </row>
    <row r="1078" spans="1:5" x14ac:dyDescent="0.25">
      <c r="A1078" t="s">
        <v>200</v>
      </c>
      <c r="B1078" s="93" t="str">
        <f>Table2[[#This Row],[Country]]</f>
        <v>Byasier Pujan</v>
      </c>
      <c r="C1078" s="73">
        <f>VLOOKUP(A1078, Table1[], 6, FALSE)</f>
        <v>23090000</v>
      </c>
      <c r="D1078">
        <f>Table2[[#This Row],[Annualized Salary]]</f>
        <v>15080000</v>
      </c>
      <c r="E1078" s="73">
        <f t="shared" si="17"/>
        <v>0.65309657860545689</v>
      </c>
    </row>
    <row r="1079" spans="1:5" x14ac:dyDescent="0.25">
      <c r="A1079" t="s">
        <v>1251</v>
      </c>
      <c r="B1079" s="93" t="str">
        <f>Table2[[#This Row],[Country]]</f>
        <v>Esia</v>
      </c>
      <c r="C1079" s="73">
        <f>VLOOKUP(A1079, Table1[], 6, FALSE)</f>
        <v>27380000</v>
      </c>
      <c r="D1079">
        <f>Table2[[#This Row],[Annualized Salary]]</f>
        <v>28880000</v>
      </c>
      <c r="E1079" s="73">
        <f t="shared" si="17"/>
        <v>1.0547845142439738</v>
      </c>
    </row>
    <row r="1080" spans="1:5" x14ac:dyDescent="0.25">
      <c r="A1080" t="s">
        <v>1244</v>
      </c>
      <c r="B1080" s="93" t="str">
        <f>Table2[[#This Row],[Country]]</f>
        <v>Esia</v>
      </c>
      <c r="C1080" s="73">
        <f>VLOOKUP(A1080, Table1[], 6, FALSE)</f>
        <v>23390000</v>
      </c>
      <c r="D1080">
        <f>Table2[[#This Row],[Annualized Salary]]</f>
        <v>25590000</v>
      </c>
      <c r="E1080" s="73">
        <f t="shared" si="17"/>
        <v>1.0940572894399316</v>
      </c>
    </row>
    <row r="1081" spans="1:5" x14ac:dyDescent="0.25">
      <c r="A1081" t="s">
        <v>1245</v>
      </c>
      <c r="B1081" s="93" t="str">
        <f>Table2[[#This Row],[Country]]</f>
        <v>Esia</v>
      </c>
      <c r="C1081" s="73">
        <f>VLOOKUP(A1081, Table1[], 6, FALSE)</f>
        <v>15000000</v>
      </c>
      <c r="D1081">
        <f>Table2[[#This Row],[Annualized Salary]]</f>
        <v>16050000</v>
      </c>
      <c r="E1081" s="73">
        <f t="shared" si="17"/>
        <v>1.07</v>
      </c>
    </row>
    <row r="1082" spans="1:5" x14ac:dyDescent="0.25">
      <c r="A1082" t="s">
        <v>1246</v>
      </c>
      <c r="B1082" s="93" t="str">
        <f>Table2[[#This Row],[Country]]</f>
        <v>Esia</v>
      </c>
      <c r="C1082" s="73">
        <f>VLOOKUP(A1082, Table1[], 6, FALSE)</f>
        <v>8530000</v>
      </c>
      <c r="D1082">
        <f>Table2[[#This Row],[Annualized Salary]]</f>
        <v>9150000</v>
      </c>
      <c r="E1082" s="73">
        <f t="shared" si="17"/>
        <v>1.0726846424384526</v>
      </c>
    </row>
    <row r="1083" spans="1:5" x14ac:dyDescent="0.25">
      <c r="A1083" t="s">
        <v>1247</v>
      </c>
      <c r="B1083" s="93" t="str">
        <f>Table2[[#This Row],[Country]]</f>
        <v>Giumle Lizeibon</v>
      </c>
      <c r="C1083" s="73">
        <f>VLOOKUP(A1083, Table1[], 6, FALSE)</f>
        <v>15550000</v>
      </c>
      <c r="D1083">
        <f>Table2[[#This Row],[Annualized Salary]]</f>
        <v>16650000</v>
      </c>
      <c r="E1083" s="73">
        <f t="shared" si="17"/>
        <v>1.0707395498392283</v>
      </c>
    </row>
    <row r="1084" spans="1:5" x14ac:dyDescent="0.25">
      <c r="A1084" t="s">
        <v>1249</v>
      </c>
      <c r="B1084" s="93" t="str">
        <f>Table2[[#This Row],[Country]]</f>
        <v>Lefghau</v>
      </c>
      <c r="C1084" s="73">
        <f>VLOOKUP(A1084, Table1[], 6, FALSE)</f>
        <v>13530000</v>
      </c>
      <c r="D1084">
        <f>Table2[[#This Row],[Annualized Salary]]</f>
        <v>13740000</v>
      </c>
      <c r="E1084" s="73">
        <f t="shared" si="17"/>
        <v>1.0155210643015522</v>
      </c>
    </row>
    <row r="1085" spans="1:5" x14ac:dyDescent="0.25">
      <c r="A1085" t="s">
        <v>1325</v>
      </c>
      <c r="B1085" s="93" t="str">
        <f>Table2[[#This Row],[Country]]</f>
        <v>Manlisgamncent</v>
      </c>
      <c r="C1085" s="73">
        <f>VLOOKUP(A1085, Table1[], 6, FALSE)</f>
        <v>7780000</v>
      </c>
      <c r="D1085">
        <f>Table2[[#This Row],[Annualized Salary]]</f>
        <v>13880000</v>
      </c>
      <c r="E1085" s="73">
        <f t="shared" si="17"/>
        <v>1.7840616966580978</v>
      </c>
    </row>
    <row r="1086" spans="1:5" x14ac:dyDescent="0.25">
      <c r="A1086" t="s">
        <v>1250</v>
      </c>
      <c r="B1086" s="93" t="str">
        <f>Table2[[#This Row],[Country]]</f>
        <v>Saintswacroa</v>
      </c>
      <c r="C1086" s="73">
        <f>VLOOKUP(A1086, Table1[], 6, FALSE)</f>
        <v>23310000</v>
      </c>
      <c r="D1086">
        <f>Table2[[#This Row],[Annualized Salary]]</f>
        <v>25250000</v>
      </c>
      <c r="E1086" s="73">
        <f t="shared" si="17"/>
        <v>1.0832260832260832</v>
      </c>
    </row>
    <row r="1087" spans="1:5" x14ac:dyDescent="0.25">
      <c r="A1087" t="s">
        <v>2451</v>
      </c>
      <c r="B1087" s="93" t="str">
        <f>Table2[[#This Row],[Country]]</f>
        <v>Western Niasland</v>
      </c>
      <c r="C1087" s="73">
        <f>VLOOKUP(A1087, Table1[], 6, FALSE)</f>
        <v>11730000</v>
      </c>
      <c r="D1087">
        <f>Table2[[#This Row],[Annualized Salary]]</f>
        <v>8120000</v>
      </c>
      <c r="E1087" s="73">
        <f t="shared" si="17"/>
        <v>0.69224211423699911</v>
      </c>
    </row>
    <row r="1088" spans="1:5" x14ac:dyDescent="0.25">
      <c r="A1088" t="s">
        <v>3189</v>
      </c>
      <c r="B1088" s="93" t="str">
        <f>Table2[[#This Row],[Country]]</f>
        <v>Byasier Pujan</v>
      </c>
      <c r="C1088" s="73" t="e">
        <f>VLOOKUP(A1088, Table1[], 6, FALSE)</f>
        <v>#N/A</v>
      </c>
      <c r="D1088">
        <f>Table2[[#This Row],[Annualized Salary]]</f>
        <v>13080000</v>
      </c>
      <c r="E1088" s="73" t="e">
        <f t="shared" si="17"/>
        <v>#N/A</v>
      </c>
    </row>
    <row r="1089" spans="1:5" x14ac:dyDescent="0.25">
      <c r="A1089" t="s">
        <v>3190</v>
      </c>
      <c r="B1089" s="93" t="str">
        <f>Table2[[#This Row],[Country]]</f>
        <v>Esia</v>
      </c>
      <c r="C1089" s="73" t="e">
        <f>VLOOKUP(A1089, Table1[], 6, FALSE)</f>
        <v>#N/A</v>
      </c>
      <c r="D1089">
        <f>Table2[[#This Row],[Annualized Salary]]</f>
        <v>10980000</v>
      </c>
      <c r="E1089" s="73" t="e">
        <f t="shared" si="17"/>
        <v>#N/A</v>
      </c>
    </row>
    <row r="1090" spans="1:5" x14ac:dyDescent="0.25">
      <c r="A1090" t="s">
        <v>1589</v>
      </c>
      <c r="B1090" s="93" t="str">
        <f>Table2[[#This Row],[Country]]</f>
        <v>Galamily</v>
      </c>
      <c r="C1090" s="73">
        <f>VLOOKUP(A1090, Table1[], 6, FALSE)</f>
        <v>32620000</v>
      </c>
      <c r="D1090">
        <f>Table2[[#This Row],[Annualized Salary]]</f>
        <v>31650000</v>
      </c>
      <c r="E1090" s="73">
        <f t="shared" si="17"/>
        <v>0.97026364193746173</v>
      </c>
    </row>
    <row r="1091" spans="1:5" x14ac:dyDescent="0.25">
      <c r="A1091" t="s">
        <v>1253</v>
      </c>
      <c r="B1091" s="93" t="str">
        <f>Table2[[#This Row],[Country]]</f>
        <v>Imaar Vircoand</v>
      </c>
      <c r="C1091" s="73">
        <f>VLOOKUP(A1091, Table1[], 6, FALSE)</f>
        <v>35540000</v>
      </c>
      <c r="D1091">
        <f>Table2[[#This Row],[Annualized Salary]]</f>
        <v>38320000</v>
      </c>
      <c r="E1091" s="73">
        <f t="shared" si="17"/>
        <v>1.0782217220033765</v>
      </c>
    </row>
    <row r="1092" spans="1:5" x14ac:dyDescent="0.25">
      <c r="A1092" t="s">
        <v>1266</v>
      </c>
      <c r="B1092" s="93" t="str">
        <f>Table2[[#This Row],[Country]]</f>
        <v>Lefghau</v>
      </c>
      <c r="C1092" s="73">
        <f>VLOOKUP(A1092, Table1[], 6, FALSE)</f>
        <v>32520000</v>
      </c>
      <c r="D1092">
        <f>Table2[[#This Row],[Annualized Salary]]</f>
        <v>33430000</v>
      </c>
      <c r="E1092" s="73">
        <f t="shared" si="17"/>
        <v>1.0279827798277983</v>
      </c>
    </row>
    <row r="1093" spans="1:5" x14ac:dyDescent="0.25">
      <c r="A1093" t="s">
        <v>459</v>
      </c>
      <c r="B1093" s="93" t="str">
        <f>Table2[[#This Row],[Country]]</f>
        <v>People's Land of Maneau</v>
      </c>
      <c r="C1093" s="73">
        <f>VLOOKUP(A1093, Table1[], 6, FALSE)</f>
        <v>30830000</v>
      </c>
      <c r="D1093">
        <f>Table2[[#This Row],[Annualized Salary]]</f>
        <v>24560000</v>
      </c>
      <c r="E1093" s="73">
        <f t="shared" si="17"/>
        <v>0.79662666234187485</v>
      </c>
    </row>
    <row r="1094" spans="1:5" x14ac:dyDescent="0.25">
      <c r="A1094" t="s">
        <v>1255</v>
      </c>
      <c r="B1094" s="93" t="str">
        <f>Table2[[#This Row],[Country]]</f>
        <v>Dosqaly</v>
      </c>
      <c r="C1094" s="73">
        <f>VLOOKUP(A1094, Table1[], 6, FALSE)</f>
        <v>29270000</v>
      </c>
      <c r="D1094">
        <f>Table2[[#This Row],[Annualized Salary]]</f>
        <v>30140000</v>
      </c>
      <c r="E1094" s="73">
        <f t="shared" si="17"/>
        <v>1.0297232661428084</v>
      </c>
    </row>
    <row r="1095" spans="1:5" x14ac:dyDescent="0.25">
      <c r="A1095" t="s">
        <v>1254</v>
      </c>
      <c r="B1095" s="93" t="str">
        <f>Table2[[#This Row],[Country]]</f>
        <v>Esia</v>
      </c>
      <c r="C1095" s="73">
        <f>VLOOKUP(A1095, Table1[], 6, FALSE)</f>
        <v>33570000</v>
      </c>
      <c r="D1095">
        <f>Table2[[#This Row],[Annualized Salary]]</f>
        <v>36500000</v>
      </c>
      <c r="E1095" s="73">
        <f t="shared" si="17"/>
        <v>1.0872803098004171</v>
      </c>
    </row>
    <row r="1096" spans="1:5" x14ac:dyDescent="0.25">
      <c r="A1096" t="s">
        <v>1257</v>
      </c>
      <c r="B1096" s="93" t="str">
        <f>Table2[[#This Row],[Country]]</f>
        <v>Thaijagypt</v>
      </c>
      <c r="C1096" s="73">
        <f>VLOOKUP(A1096, Table1[], 6, FALSE)</f>
        <v>29870000</v>
      </c>
      <c r="D1096">
        <f>Table2[[#This Row],[Annualized Salary]]</f>
        <v>31670000</v>
      </c>
      <c r="E1096" s="73">
        <f t="shared" si="17"/>
        <v>1.0602611315701373</v>
      </c>
    </row>
    <row r="1097" spans="1:5" x14ac:dyDescent="0.25">
      <c r="A1097" t="s">
        <v>3191</v>
      </c>
      <c r="B1097" s="93" t="str">
        <f>Table2[[#This Row],[Country]]</f>
        <v>Esia</v>
      </c>
      <c r="C1097" s="73" t="e">
        <f>VLOOKUP(A1097, Table1[], 6, FALSE)</f>
        <v>#N/A</v>
      </c>
      <c r="D1097">
        <f>Table2[[#This Row],[Annualized Salary]]</f>
        <v>10490000</v>
      </c>
      <c r="E1097" s="73" t="e">
        <f t="shared" si="17"/>
        <v>#N/A</v>
      </c>
    </row>
    <row r="1098" spans="1:5" x14ac:dyDescent="0.25">
      <c r="A1098" t="s">
        <v>3192</v>
      </c>
      <c r="B1098" s="93" t="str">
        <f>Table2[[#This Row],[Country]]</f>
        <v>Esia</v>
      </c>
      <c r="C1098" s="73" t="e">
        <f>VLOOKUP(A1098, Table1[], 6, FALSE)</f>
        <v>#N/A</v>
      </c>
      <c r="D1098">
        <f>Table2[[#This Row],[Annualized Salary]]</f>
        <v>12440000</v>
      </c>
      <c r="E1098" s="73" t="e">
        <f t="shared" si="17"/>
        <v>#N/A</v>
      </c>
    </row>
    <row r="1099" spans="1:5" x14ac:dyDescent="0.25">
      <c r="A1099" t="s">
        <v>1258</v>
      </c>
      <c r="B1099" s="93" t="str">
        <f>Table2[[#This Row],[Country]]</f>
        <v>Leoneku Guidisia</v>
      </c>
      <c r="C1099" s="73">
        <f>VLOOKUP(A1099, Table1[], 6, FALSE)</f>
        <v>10800000</v>
      </c>
      <c r="D1099">
        <f>Table2[[#This Row],[Annualized Salary]]</f>
        <v>11420000</v>
      </c>
      <c r="E1099" s="73">
        <f t="shared" si="17"/>
        <v>1.0574074074074074</v>
      </c>
    </row>
    <row r="1100" spans="1:5" x14ac:dyDescent="0.25">
      <c r="A1100" t="s">
        <v>1264</v>
      </c>
      <c r="B1100" s="93" t="str">
        <f>Table2[[#This Row],[Country]]</f>
        <v>Esia</v>
      </c>
      <c r="C1100" s="73">
        <f>VLOOKUP(A1100, Table1[], 6, FALSE)</f>
        <v>29570000</v>
      </c>
      <c r="D1100">
        <f>Table2[[#This Row],[Annualized Salary]]</f>
        <v>32140000</v>
      </c>
      <c r="E1100" s="73">
        <f t="shared" si="17"/>
        <v>1.0869124112275956</v>
      </c>
    </row>
    <row r="1101" spans="1:5" x14ac:dyDescent="0.25">
      <c r="A1101" t="s">
        <v>1259</v>
      </c>
      <c r="B1101" s="93" t="str">
        <f>Table2[[#This Row],[Country]]</f>
        <v>Esia</v>
      </c>
      <c r="C1101" s="73">
        <f>VLOOKUP(A1101, Table1[], 6, FALSE)</f>
        <v>31600000</v>
      </c>
      <c r="D1101">
        <f>Table2[[#This Row],[Annualized Salary]]</f>
        <v>33550000</v>
      </c>
      <c r="E1101" s="73">
        <f t="shared" si="17"/>
        <v>1.0617088607594938</v>
      </c>
    </row>
    <row r="1102" spans="1:5" x14ac:dyDescent="0.25">
      <c r="A1102" t="s">
        <v>1256</v>
      </c>
      <c r="B1102" s="93" t="str">
        <f>Table2[[#This Row],[Country]]</f>
        <v>Esia</v>
      </c>
      <c r="C1102" s="73">
        <f>VLOOKUP(A1102, Table1[], 6, FALSE)</f>
        <v>13540000</v>
      </c>
      <c r="D1102">
        <f>Table2[[#This Row],[Annualized Salary]]</f>
        <v>13990000</v>
      </c>
      <c r="E1102" s="73">
        <f t="shared" si="17"/>
        <v>1.0332348596750369</v>
      </c>
    </row>
    <row r="1103" spans="1:5" x14ac:dyDescent="0.25">
      <c r="A1103" t="s">
        <v>1260</v>
      </c>
      <c r="B1103" s="93" t="str">
        <f>Table2[[#This Row],[Country]]</f>
        <v>Giumle Lizeibon</v>
      </c>
      <c r="C1103" s="73">
        <f>VLOOKUP(A1103, Table1[], 6, FALSE)</f>
        <v>27140000</v>
      </c>
      <c r="D1103">
        <f>Table2[[#This Row],[Annualized Salary]]</f>
        <v>27920000</v>
      </c>
      <c r="E1103" s="73">
        <f t="shared" si="17"/>
        <v>1.0287398673544583</v>
      </c>
    </row>
    <row r="1104" spans="1:5" x14ac:dyDescent="0.25">
      <c r="A1104" t="s">
        <v>1261</v>
      </c>
      <c r="B1104" s="93" t="str">
        <f>Table2[[#This Row],[Country]]</f>
        <v>Imaar Vircoand</v>
      </c>
      <c r="C1104" s="73">
        <f>VLOOKUP(A1104, Table1[], 6, FALSE)</f>
        <v>26060000</v>
      </c>
      <c r="D1104">
        <f>Table2[[#This Row],[Annualized Salary]]</f>
        <v>28230000</v>
      </c>
      <c r="E1104" s="73">
        <f t="shared" si="17"/>
        <v>1.0832693783576361</v>
      </c>
    </row>
    <row r="1105" spans="1:5" x14ac:dyDescent="0.25">
      <c r="A1105" t="s">
        <v>1262</v>
      </c>
      <c r="B1105" s="93" t="str">
        <f>Table2[[#This Row],[Country]]</f>
        <v>Leoneku Guidisia</v>
      </c>
      <c r="C1105" s="73">
        <f>VLOOKUP(A1105, Table1[], 6, FALSE)</f>
        <v>8630000</v>
      </c>
      <c r="D1105">
        <f>Table2[[#This Row],[Annualized Salary]]</f>
        <v>8660000</v>
      </c>
      <c r="E1105" s="73">
        <f t="shared" si="17"/>
        <v>1.0034762456546928</v>
      </c>
    </row>
    <row r="1106" spans="1:5" x14ac:dyDescent="0.25">
      <c r="A1106" t="s">
        <v>1263</v>
      </c>
      <c r="B1106" s="93" t="str">
        <f>Table2[[#This Row],[Country]]</f>
        <v>Northern Namemo Laand</v>
      </c>
      <c r="C1106" s="73">
        <f>VLOOKUP(A1106, Table1[], 6, FALSE)</f>
        <v>15360000</v>
      </c>
      <c r="D1106">
        <f>Table2[[#This Row],[Annualized Salary]]</f>
        <v>16390000</v>
      </c>
      <c r="E1106" s="73">
        <f t="shared" si="17"/>
        <v>1.0670572916666667</v>
      </c>
    </row>
    <row r="1107" spans="1:5" x14ac:dyDescent="0.25">
      <c r="A1107" t="s">
        <v>1267</v>
      </c>
      <c r="B1107" s="93" t="str">
        <f>Table2[[#This Row],[Country]]</f>
        <v>Esia</v>
      </c>
      <c r="C1107" s="73">
        <f>VLOOKUP(A1107, Table1[], 6, FALSE)</f>
        <v>22460000</v>
      </c>
      <c r="D1107">
        <f>Table2[[#This Row],[Annualized Salary]]</f>
        <v>23560000</v>
      </c>
      <c r="E1107" s="73">
        <f t="shared" si="17"/>
        <v>1.0489759572573465</v>
      </c>
    </row>
    <row r="1108" spans="1:5" x14ac:dyDescent="0.25">
      <c r="A1108" t="s">
        <v>1269</v>
      </c>
      <c r="B1108" s="93" t="str">
        <f>Table2[[#This Row],[Country]]</f>
        <v>Esia</v>
      </c>
      <c r="C1108" s="73">
        <f>VLOOKUP(A1108, Table1[], 6, FALSE)</f>
        <v>22730000</v>
      </c>
      <c r="D1108">
        <f>Table2[[#This Row],[Annualized Salary]]</f>
        <v>24410000</v>
      </c>
      <c r="E1108" s="73">
        <f t="shared" si="17"/>
        <v>1.0739111306643203</v>
      </c>
    </row>
    <row r="1109" spans="1:5" x14ac:dyDescent="0.25">
      <c r="A1109" t="s">
        <v>1270</v>
      </c>
      <c r="B1109" s="93" t="str">
        <f>Table2[[#This Row],[Country]]</f>
        <v>Esia</v>
      </c>
      <c r="C1109" s="73">
        <f>VLOOKUP(A1109, Table1[], 6, FALSE)</f>
        <v>19480000</v>
      </c>
      <c r="D1109">
        <f>Table2[[#This Row],[Annualized Salary]]</f>
        <v>19780000</v>
      </c>
      <c r="E1109" s="73">
        <f t="shared" si="17"/>
        <v>1.015400410677618</v>
      </c>
    </row>
    <row r="1110" spans="1:5" x14ac:dyDescent="0.25">
      <c r="A1110" t="s">
        <v>1271</v>
      </c>
      <c r="B1110" s="93" t="str">
        <f>Table2[[#This Row],[Country]]</f>
        <v>Giumle Lizeibon</v>
      </c>
      <c r="C1110" s="73">
        <f>VLOOKUP(A1110, Table1[], 6, FALSE)</f>
        <v>19250000</v>
      </c>
      <c r="D1110">
        <f>Table2[[#This Row],[Annualized Salary]]</f>
        <v>19760000</v>
      </c>
      <c r="E1110" s="73">
        <f t="shared" si="17"/>
        <v>1.0264935064935066</v>
      </c>
    </row>
    <row r="1111" spans="1:5" x14ac:dyDescent="0.25">
      <c r="A1111" t="s">
        <v>1272</v>
      </c>
      <c r="B1111" s="93" t="str">
        <f>Table2[[#This Row],[Country]]</f>
        <v>Pierrema</v>
      </c>
      <c r="C1111" s="73">
        <f>VLOOKUP(A1111, Table1[], 6, FALSE)</f>
        <v>39070000</v>
      </c>
      <c r="D1111">
        <f>Table2[[#This Row],[Annualized Salary]]</f>
        <v>42340000</v>
      </c>
      <c r="E1111" s="73">
        <f t="shared" si="17"/>
        <v>1.0836959303813667</v>
      </c>
    </row>
    <row r="1112" spans="1:5" x14ac:dyDescent="0.25">
      <c r="A1112" t="s">
        <v>1273</v>
      </c>
      <c r="B1112" s="93" t="str">
        <f>Table2[[#This Row],[Country]]</f>
        <v>Quewenia</v>
      </c>
      <c r="C1112" s="73">
        <f>VLOOKUP(A1112, Table1[], 6, FALSE)</f>
        <v>9870000</v>
      </c>
      <c r="D1112">
        <f>Table2[[#This Row],[Annualized Salary]]</f>
        <v>10530000</v>
      </c>
      <c r="E1112" s="73">
        <f t="shared" si="17"/>
        <v>1.0668693009118542</v>
      </c>
    </row>
    <row r="1113" spans="1:5" x14ac:dyDescent="0.25">
      <c r="A1113" t="s">
        <v>1274</v>
      </c>
      <c r="B1113" s="93" t="str">
        <f>Table2[[#This Row],[Country]]</f>
        <v>Xikong</v>
      </c>
      <c r="C1113" s="73">
        <f>VLOOKUP(A1113, Table1[], 6, FALSE)</f>
        <v>23860000</v>
      </c>
      <c r="D1113">
        <f>Table2[[#This Row],[Annualized Salary]]</f>
        <v>25000000</v>
      </c>
      <c r="E1113" s="73">
        <f t="shared" ref="E1113:E1176" si="18">D1113/C1113</f>
        <v>1.0477787091366304</v>
      </c>
    </row>
    <row r="1114" spans="1:5" x14ac:dyDescent="0.25">
      <c r="A1114" t="s">
        <v>473</v>
      </c>
      <c r="B1114" s="93" t="str">
        <f>Table2[[#This Row],[Country]]</f>
        <v>Giumle Lizeibon</v>
      </c>
      <c r="C1114" s="73">
        <f>VLOOKUP(A1114, Table1[], 6, FALSE)</f>
        <v>15140000</v>
      </c>
      <c r="D1114">
        <f>Table2[[#This Row],[Annualized Salary]]</f>
        <v>22370000</v>
      </c>
      <c r="E1114" s="73">
        <f t="shared" si="18"/>
        <v>1.4775429326287979</v>
      </c>
    </row>
    <row r="1115" spans="1:5" x14ac:dyDescent="0.25">
      <c r="A1115" t="s">
        <v>1275</v>
      </c>
      <c r="B1115" s="93" t="str">
        <f>Table2[[#This Row],[Country]]</f>
        <v>Dosqaly</v>
      </c>
      <c r="C1115" s="73">
        <f>VLOOKUP(A1115, Table1[], 6, FALSE)</f>
        <v>32020000</v>
      </c>
      <c r="D1115">
        <f>Table2[[#This Row],[Annualized Salary]]</f>
        <v>32180000</v>
      </c>
      <c r="E1115" s="73">
        <f t="shared" si="18"/>
        <v>1.0049968769519051</v>
      </c>
    </row>
    <row r="1116" spans="1:5" x14ac:dyDescent="0.25">
      <c r="A1116" t="s">
        <v>1276</v>
      </c>
      <c r="B1116" s="93" t="str">
        <f>Table2[[#This Row],[Country]]</f>
        <v>Dosqaly</v>
      </c>
      <c r="C1116" s="73">
        <f>VLOOKUP(A1116, Table1[], 6, FALSE)</f>
        <v>36260000</v>
      </c>
      <c r="D1116">
        <f>Table2[[#This Row],[Annualized Salary]]</f>
        <v>37860000</v>
      </c>
      <c r="E1116" s="73">
        <f t="shared" si="18"/>
        <v>1.0441257584114727</v>
      </c>
    </row>
    <row r="1117" spans="1:5" x14ac:dyDescent="0.25">
      <c r="A1117" t="s">
        <v>1279</v>
      </c>
      <c r="B1117" s="93" t="str">
        <f>Table2[[#This Row],[Country]]</f>
        <v>Esia</v>
      </c>
      <c r="C1117" s="73">
        <f>VLOOKUP(A1117, Table1[], 6, FALSE)</f>
        <v>40640000</v>
      </c>
      <c r="D1117">
        <f>Table2[[#This Row],[Annualized Salary]]</f>
        <v>41030000</v>
      </c>
      <c r="E1117" s="73">
        <f t="shared" si="18"/>
        <v>1.0095964566929134</v>
      </c>
    </row>
    <row r="1118" spans="1:5" x14ac:dyDescent="0.25">
      <c r="A1118" t="s">
        <v>1278</v>
      </c>
      <c r="B1118" s="93" t="str">
        <f>Table2[[#This Row],[Country]]</f>
        <v>Iverde</v>
      </c>
      <c r="C1118" s="73">
        <f>VLOOKUP(A1118, Table1[], 6, FALSE)</f>
        <v>27190000</v>
      </c>
      <c r="D1118">
        <f>Table2[[#This Row],[Annualized Salary]]</f>
        <v>27200000</v>
      </c>
      <c r="E1118" s="73">
        <f t="shared" si="18"/>
        <v>1.0003677822728945</v>
      </c>
    </row>
    <row r="1119" spans="1:5" x14ac:dyDescent="0.25">
      <c r="A1119" t="s">
        <v>1291</v>
      </c>
      <c r="B1119" s="93" t="str">
        <f>Table2[[#This Row],[Country]]</f>
        <v>Esia</v>
      </c>
      <c r="C1119" s="73">
        <f>VLOOKUP(A1119, Table1[], 6, FALSE)</f>
        <v>28180000</v>
      </c>
      <c r="D1119">
        <f>Table2[[#This Row],[Annualized Salary]]</f>
        <v>30800000</v>
      </c>
      <c r="E1119" s="73">
        <f t="shared" si="18"/>
        <v>1.0929737402413058</v>
      </c>
    </row>
    <row r="1120" spans="1:5" x14ac:dyDescent="0.25">
      <c r="A1120" t="s">
        <v>1280</v>
      </c>
      <c r="B1120" s="93" t="str">
        <f>Table2[[#This Row],[Country]]</f>
        <v>Quewenia</v>
      </c>
      <c r="C1120" s="73">
        <f>VLOOKUP(A1120, Table1[], 6, FALSE)</f>
        <v>38790000</v>
      </c>
      <c r="D1120">
        <f>Table2[[#This Row],[Annualized Salary]]</f>
        <v>40620000</v>
      </c>
      <c r="E1120" s="73">
        <f t="shared" si="18"/>
        <v>1.0471771075019334</v>
      </c>
    </row>
    <row r="1121" spans="1:5" x14ac:dyDescent="0.25">
      <c r="A1121" t="s">
        <v>3193</v>
      </c>
      <c r="B1121" s="93" t="str">
        <f>Table2[[#This Row],[Country]]</f>
        <v>Esia</v>
      </c>
      <c r="C1121" s="73" t="e">
        <f>VLOOKUP(A1121, Table1[], 6, FALSE)</f>
        <v>#N/A</v>
      </c>
      <c r="D1121">
        <f>Table2[[#This Row],[Annualized Salary]]</f>
        <v>26150000</v>
      </c>
      <c r="E1121" s="73" t="e">
        <f t="shared" si="18"/>
        <v>#N/A</v>
      </c>
    </row>
    <row r="1122" spans="1:5" x14ac:dyDescent="0.25">
      <c r="A1122" t="s">
        <v>1281</v>
      </c>
      <c r="B1122" s="93" t="str">
        <f>Table2[[#This Row],[Country]]</f>
        <v>Quewenia</v>
      </c>
      <c r="C1122" s="73">
        <f>VLOOKUP(A1122, Table1[], 6, FALSE)</f>
        <v>24030000</v>
      </c>
      <c r="D1122">
        <f>Table2[[#This Row],[Annualized Salary]]</f>
        <v>26120000</v>
      </c>
      <c r="E1122" s="73">
        <f t="shared" si="18"/>
        <v>1.0869746150645028</v>
      </c>
    </row>
    <row r="1123" spans="1:5" x14ac:dyDescent="0.25">
      <c r="A1123" t="s">
        <v>1283</v>
      </c>
      <c r="B1123" s="93" t="str">
        <f>Table2[[#This Row],[Country]]</f>
        <v>Esia</v>
      </c>
      <c r="C1123" s="73">
        <f>VLOOKUP(A1123, Table1[], 6, FALSE)</f>
        <v>15320000</v>
      </c>
      <c r="D1123">
        <f>Table2[[#This Row],[Annualized Salary]]</f>
        <v>16800000</v>
      </c>
      <c r="E1123" s="73">
        <f t="shared" si="18"/>
        <v>1.0966057441253263</v>
      </c>
    </row>
    <row r="1124" spans="1:5" x14ac:dyDescent="0.25">
      <c r="A1124" t="s">
        <v>1284</v>
      </c>
      <c r="B1124" s="93" t="str">
        <f>Table2[[#This Row],[Country]]</f>
        <v>Esia</v>
      </c>
      <c r="C1124" s="73">
        <f>VLOOKUP(A1124, Table1[], 6, FALSE)</f>
        <v>30010000</v>
      </c>
      <c r="D1124">
        <f>Table2[[#This Row],[Annualized Salary]]</f>
        <v>32480000</v>
      </c>
      <c r="E1124" s="73">
        <f t="shared" si="18"/>
        <v>1.0823058980339886</v>
      </c>
    </row>
    <row r="1125" spans="1:5" x14ac:dyDescent="0.25">
      <c r="A1125" t="s">
        <v>3194</v>
      </c>
      <c r="B1125" s="93" t="str">
        <f>Table2[[#This Row],[Country]]</f>
        <v>Esia</v>
      </c>
      <c r="C1125" s="73" t="e">
        <f>VLOOKUP(A1125, Table1[], 6, FALSE)</f>
        <v>#N/A</v>
      </c>
      <c r="D1125">
        <f>Table2[[#This Row],[Annualized Salary]]</f>
        <v>19900000</v>
      </c>
      <c r="E1125" s="73" t="e">
        <f t="shared" si="18"/>
        <v>#N/A</v>
      </c>
    </row>
    <row r="1126" spans="1:5" x14ac:dyDescent="0.25">
      <c r="A1126" t="s">
        <v>1285</v>
      </c>
      <c r="B1126" s="93" t="str">
        <f>Table2[[#This Row],[Country]]</f>
        <v>Ledian</v>
      </c>
      <c r="C1126" s="73">
        <f>VLOOKUP(A1126, Table1[], 6, FALSE)</f>
        <v>21590000</v>
      </c>
      <c r="D1126">
        <f>Table2[[#This Row],[Annualized Salary]]</f>
        <v>22160000</v>
      </c>
      <c r="E1126" s="73">
        <f t="shared" si="18"/>
        <v>1.0264011116257528</v>
      </c>
    </row>
    <row r="1127" spans="1:5" x14ac:dyDescent="0.25">
      <c r="A1127" t="s">
        <v>1289</v>
      </c>
      <c r="B1127" s="93" t="str">
        <f>Table2[[#This Row],[Country]]</f>
        <v>Quewenia</v>
      </c>
      <c r="C1127" s="73">
        <f>VLOOKUP(A1127, Table1[], 6, FALSE)</f>
        <v>23110000</v>
      </c>
      <c r="D1127">
        <f>Table2[[#This Row],[Annualized Salary]]</f>
        <v>24040000</v>
      </c>
      <c r="E1127" s="73">
        <f t="shared" si="18"/>
        <v>1.0402423193422761</v>
      </c>
    </row>
    <row r="1128" spans="1:5" x14ac:dyDescent="0.25">
      <c r="A1128" t="s">
        <v>1292</v>
      </c>
      <c r="B1128" s="93" t="str">
        <f>Table2[[#This Row],[Country]]</f>
        <v>Esia</v>
      </c>
      <c r="C1128" s="73">
        <f>VLOOKUP(A1128, Table1[], 6, FALSE)</f>
        <v>35570000</v>
      </c>
      <c r="D1128">
        <f>Table2[[#This Row],[Annualized Salary]]</f>
        <v>35930000</v>
      </c>
      <c r="E1128" s="73">
        <f t="shared" si="18"/>
        <v>1.010120888389092</v>
      </c>
    </row>
    <row r="1129" spans="1:5" x14ac:dyDescent="0.25">
      <c r="A1129" t="s">
        <v>1591</v>
      </c>
      <c r="B1129" s="93" t="str">
        <f>Table2[[#This Row],[Country]]</f>
        <v>Giumle Lizeibon</v>
      </c>
      <c r="C1129" s="73">
        <f>VLOOKUP(A1129, Table1[], 6, FALSE)</f>
        <v>21300000</v>
      </c>
      <c r="D1129">
        <f>Table2[[#This Row],[Annualized Salary]]</f>
        <v>19480000</v>
      </c>
      <c r="E1129" s="73">
        <f t="shared" si="18"/>
        <v>0.9145539906103286</v>
      </c>
    </row>
    <row r="1130" spans="1:5" x14ac:dyDescent="0.25">
      <c r="A1130" t="s">
        <v>1295</v>
      </c>
      <c r="B1130" s="93" t="str">
        <f>Table2[[#This Row],[Country]]</f>
        <v>Esia</v>
      </c>
      <c r="C1130" s="73">
        <f>VLOOKUP(A1130, Table1[], 6, FALSE)</f>
        <v>18150000</v>
      </c>
      <c r="D1130">
        <f>Table2[[#This Row],[Annualized Salary]]</f>
        <v>19910000</v>
      </c>
      <c r="E1130" s="73">
        <f t="shared" si="18"/>
        <v>1.0969696969696969</v>
      </c>
    </row>
    <row r="1131" spans="1:5" x14ac:dyDescent="0.25">
      <c r="A1131" t="s">
        <v>1296</v>
      </c>
      <c r="B1131" s="93" t="str">
        <f>Table2[[#This Row],[Country]]</f>
        <v>Esia</v>
      </c>
      <c r="C1131" s="73">
        <f>VLOOKUP(A1131, Table1[], 6, FALSE)</f>
        <v>15310000</v>
      </c>
      <c r="D1131">
        <f>Table2[[#This Row],[Annualized Salary]]</f>
        <v>16830000</v>
      </c>
      <c r="E1131" s="73">
        <f t="shared" si="18"/>
        <v>1.0992815153494448</v>
      </c>
    </row>
    <row r="1132" spans="1:5" x14ac:dyDescent="0.25">
      <c r="A1132" t="s">
        <v>1351</v>
      </c>
      <c r="B1132" s="93" t="str">
        <f>Table2[[#This Row],[Country]]</f>
        <v>Esia</v>
      </c>
      <c r="C1132" s="73">
        <f>VLOOKUP(A1132, Table1[], 6, FALSE)</f>
        <v>27010000</v>
      </c>
      <c r="D1132">
        <f>Table2[[#This Row],[Annualized Salary]]</f>
        <v>13970000</v>
      </c>
      <c r="E1132" s="73">
        <f t="shared" si="18"/>
        <v>0.51721584598296932</v>
      </c>
    </row>
    <row r="1133" spans="1:5" x14ac:dyDescent="0.25">
      <c r="A1133" t="s">
        <v>1297</v>
      </c>
      <c r="B1133" s="93" t="str">
        <f>Table2[[#This Row],[Country]]</f>
        <v>Esia</v>
      </c>
      <c r="C1133" s="73">
        <f>VLOOKUP(A1133, Table1[], 6, FALSE)</f>
        <v>16330000</v>
      </c>
      <c r="D1133">
        <f>Table2[[#This Row],[Annualized Salary]]</f>
        <v>16980000</v>
      </c>
      <c r="E1133" s="73">
        <f t="shared" si="18"/>
        <v>1.0398040416411511</v>
      </c>
    </row>
    <row r="1134" spans="1:5" x14ac:dyDescent="0.25">
      <c r="A1134" t="s">
        <v>1299</v>
      </c>
      <c r="B1134" s="93" t="str">
        <f>Table2[[#This Row],[Country]]</f>
        <v>Esia</v>
      </c>
      <c r="C1134" s="73">
        <f>VLOOKUP(A1134, Table1[], 6, FALSE)</f>
        <v>22330000</v>
      </c>
      <c r="D1134">
        <f>Table2[[#This Row],[Annualized Salary]]</f>
        <v>23980000</v>
      </c>
      <c r="E1134" s="73">
        <f t="shared" si="18"/>
        <v>1.0738916256157636</v>
      </c>
    </row>
    <row r="1135" spans="1:5" x14ac:dyDescent="0.25">
      <c r="A1135" t="s">
        <v>1300</v>
      </c>
      <c r="B1135" s="93" t="str">
        <f>Table2[[#This Row],[Country]]</f>
        <v>Giumle Lizeibon</v>
      </c>
      <c r="C1135" s="73">
        <f>VLOOKUP(A1135, Table1[], 6, FALSE)</f>
        <v>19930000</v>
      </c>
      <c r="D1135">
        <f>Table2[[#This Row],[Annualized Salary]]</f>
        <v>21880000</v>
      </c>
      <c r="E1135" s="73">
        <f t="shared" si="18"/>
        <v>1.0978424485699949</v>
      </c>
    </row>
    <row r="1136" spans="1:5" x14ac:dyDescent="0.25">
      <c r="A1136" t="s">
        <v>1293</v>
      </c>
      <c r="B1136" s="93" t="str">
        <f>Table2[[#This Row],[Country]]</f>
        <v>Dosqaly</v>
      </c>
      <c r="C1136" s="73">
        <f>VLOOKUP(A1136, Table1[], 6, FALSE)</f>
        <v>18810000</v>
      </c>
      <c r="D1136">
        <f>Table2[[#This Row],[Annualized Salary]]</f>
        <v>20390000</v>
      </c>
      <c r="E1136" s="73">
        <f t="shared" si="18"/>
        <v>1.0839978734715576</v>
      </c>
    </row>
    <row r="1137" spans="1:5" x14ac:dyDescent="0.25">
      <c r="A1137" t="s">
        <v>3195</v>
      </c>
      <c r="B1137" s="93" t="str">
        <f>Table2[[#This Row],[Country]]</f>
        <v>Byasier Pujan</v>
      </c>
      <c r="C1137" s="73" t="e">
        <f>VLOOKUP(A1137, Table1[], 6, FALSE)</f>
        <v>#N/A</v>
      </c>
      <c r="D1137">
        <f>Table2[[#This Row],[Annualized Salary]]</f>
        <v>20930000</v>
      </c>
      <c r="E1137" s="73" t="e">
        <f t="shared" si="18"/>
        <v>#N/A</v>
      </c>
    </row>
    <row r="1138" spans="1:5" x14ac:dyDescent="0.25">
      <c r="A1138" t="s">
        <v>1304</v>
      </c>
      <c r="B1138" s="93" t="str">
        <f>Table2[[#This Row],[Country]]</f>
        <v>Esia</v>
      </c>
      <c r="C1138" s="73">
        <f>VLOOKUP(A1138, Table1[], 6, FALSE)</f>
        <v>22350000</v>
      </c>
      <c r="D1138">
        <f>Table2[[#This Row],[Annualized Salary]]</f>
        <v>22860000</v>
      </c>
      <c r="E1138" s="73">
        <f t="shared" si="18"/>
        <v>1.0228187919463088</v>
      </c>
    </row>
    <row r="1139" spans="1:5" x14ac:dyDescent="0.25">
      <c r="A1139" t="s">
        <v>3196</v>
      </c>
      <c r="B1139" s="93" t="str">
        <f>Table2[[#This Row],[Country]]</f>
        <v>Unicorporated Tiagascar</v>
      </c>
      <c r="C1139" s="73" t="e">
        <f>VLOOKUP(A1139, Table1[], 6, FALSE)</f>
        <v>#N/A</v>
      </c>
      <c r="D1139">
        <f>Table2[[#This Row],[Annualized Salary]]</f>
        <v>31310000</v>
      </c>
      <c r="E1139" s="73" t="e">
        <f t="shared" si="18"/>
        <v>#N/A</v>
      </c>
    </row>
    <row r="1140" spans="1:5" x14ac:dyDescent="0.25">
      <c r="A1140" t="s">
        <v>1305</v>
      </c>
      <c r="B1140" s="93" t="str">
        <f>Table2[[#This Row],[Country]]</f>
        <v>Esia</v>
      </c>
      <c r="C1140" s="73">
        <f>VLOOKUP(A1140, Table1[], 6, FALSE)</f>
        <v>33250000</v>
      </c>
      <c r="D1140">
        <f>Table2[[#This Row],[Annualized Salary]]</f>
        <v>33480000</v>
      </c>
      <c r="E1140" s="73">
        <f t="shared" si="18"/>
        <v>1.0069172932330828</v>
      </c>
    </row>
    <row r="1141" spans="1:5" x14ac:dyDescent="0.25">
      <c r="A1141" t="s">
        <v>3197</v>
      </c>
      <c r="B1141" s="93" t="str">
        <f>Table2[[#This Row],[Country]]</f>
        <v>Landli Blicporlip</v>
      </c>
      <c r="C1141" s="73" t="e">
        <f>VLOOKUP(A1141, Table1[], 6, FALSE)</f>
        <v>#N/A</v>
      </c>
      <c r="D1141">
        <f>Table2[[#This Row],[Annualized Salary]]</f>
        <v>31320000</v>
      </c>
      <c r="E1141" s="73" t="e">
        <f t="shared" si="18"/>
        <v>#N/A</v>
      </c>
    </row>
    <row r="1142" spans="1:5" x14ac:dyDescent="0.25">
      <c r="A1142" t="s">
        <v>1306</v>
      </c>
      <c r="B1142" s="93" t="str">
        <f>Table2[[#This Row],[Country]]</f>
        <v>Byasier Pujan</v>
      </c>
      <c r="C1142" s="73">
        <f>VLOOKUP(A1142, Table1[], 6, FALSE)</f>
        <v>17690000</v>
      </c>
      <c r="D1142">
        <f>Table2[[#This Row],[Annualized Salary]]</f>
        <v>19250000</v>
      </c>
      <c r="E1142" s="73">
        <f t="shared" si="18"/>
        <v>1.0881854154889767</v>
      </c>
    </row>
    <row r="1143" spans="1:5" x14ac:dyDescent="0.25">
      <c r="A1143" t="s">
        <v>1232</v>
      </c>
      <c r="B1143" s="93" t="str">
        <f>Table2[[#This Row],[Country]]</f>
        <v>Esia</v>
      </c>
      <c r="C1143" s="73">
        <f>VLOOKUP(A1143, Table1[], 6, FALSE)</f>
        <v>10040000</v>
      </c>
      <c r="D1143">
        <f>Table2[[#This Row],[Annualized Salary]]</f>
        <v>20930000</v>
      </c>
      <c r="E1143" s="73">
        <f t="shared" si="18"/>
        <v>2.0846613545816735</v>
      </c>
    </row>
    <row r="1144" spans="1:5" x14ac:dyDescent="0.25">
      <c r="A1144" t="s">
        <v>1085</v>
      </c>
      <c r="B1144" s="93" t="str">
        <f>Table2[[#This Row],[Country]]</f>
        <v>Dosqaly</v>
      </c>
      <c r="C1144" s="73">
        <f>VLOOKUP(A1144, Table1[], 6, FALSE)</f>
        <v>21140000</v>
      </c>
      <c r="D1144">
        <f>Table2[[#This Row],[Annualized Salary]]</f>
        <v>18170000</v>
      </c>
      <c r="E1144" s="73">
        <f t="shared" si="18"/>
        <v>0.85950804162724692</v>
      </c>
    </row>
    <row r="1145" spans="1:5" x14ac:dyDescent="0.25">
      <c r="A1145" t="s">
        <v>1310</v>
      </c>
      <c r="B1145" s="93" t="str">
        <f>Table2[[#This Row],[Country]]</f>
        <v>Esia</v>
      </c>
      <c r="C1145" s="73">
        <f>VLOOKUP(A1145, Table1[], 6, FALSE)</f>
        <v>24220000</v>
      </c>
      <c r="D1145">
        <f>Table2[[#This Row],[Annualized Salary]]</f>
        <v>25390000</v>
      </c>
      <c r="E1145" s="73">
        <f t="shared" si="18"/>
        <v>1.0483071841453344</v>
      </c>
    </row>
    <row r="1146" spans="1:5" x14ac:dyDescent="0.25">
      <c r="A1146" t="s">
        <v>1311</v>
      </c>
      <c r="B1146" s="93" t="str">
        <f>Table2[[#This Row],[Country]]</f>
        <v>Esia</v>
      </c>
      <c r="C1146" s="73">
        <f>VLOOKUP(A1146, Table1[], 6, FALSE)</f>
        <v>12960000</v>
      </c>
      <c r="D1146">
        <f>Table2[[#This Row],[Annualized Salary]]</f>
        <v>13670000</v>
      </c>
      <c r="E1146" s="73">
        <f t="shared" si="18"/>
        <v>1.054783950617284</v>
      </c>
    </row>
    <row r="1147" spans="1:5" x14ac:dyDescent="0.25">
      <c r="A1147" t="s">
        <v>3198</v>
      </c>
      <c r="B1147" s="93" t="str">
        <f>Table2[[#This Row],[Country]]</f>
        <v>Quewenia</v>
      </c>
      <c r="C1147" s="73" t="e">
        <f>VLOOKUP(A1147, Table1[], 6, FALSE)</f>
        <v>#N/A</v>
      </c>
      <c r="D1147">
        <f>Table2[[#This Row],[Annualized Salary]]</f>
        <v>6270000</v>
      </c>
      <c r="E1147" s="73" t="e">
        <f t="shared" si="18"/>
        <v>#N/A</v>
      </c>
    </row>
    <row r="1148" spans="1:5" x14ac:dyDescent="0.25">
      <c r="A1148" t="s">
        <v>1309</v>
      </c>
      <c r="B1148" s="93" t="str">
        <f>Table2[[#This Row],[Country]]</f>
        <v>Esia</v>
      </c>
      <c r="C1148" s="73">
        <f>VLOOKUP(A1148, Table1[], 6, FALSE)</f>
        <v>7700000</v>
      </c>
      <c r="D1148">
        <f>Table2[[#This Row],[Annualized Salary]]</f>
        <v>8270000</v>
      </c>
      <c r="E1148" s="73">
        <f t="shared" si="18"/>
        <v>1.0740259740259741</v>
      </c>
    </row>
    <row r="1149" spans="1:5" x14ac:dyDescent="0.25">
      <c r="A1149" t="s">
        <v>1313</v>
      </c>
      <c r="B1149" s="93" t="str">
        <f>Table2[[#This Row],[Country]]</f>
        <v>Moaithe</v>
      </c>
      <c r="C1149" s="73">
        <f>VLOOKUP(A1149, Table1[], 6, FALSE)</f>
        <v>21420000</v>
      </c>
      <c r="D1149">
        <f>Table2[[#This Row],[Annualized Salary]]</f>
        <v>22990000</v>
      </c>
      <c r="E1149" s="73">
        <f t="shared" si="18"/>
        <v>1.0732959850606909</v>
      </c>
    </row>
    <row r="1150" spans="1:5" x14ac:dyDescent="0.25">
      <c r="A1150" t="s">
        <v>1316</v>
      </c>
      <c r="B1150" s="93" t="str">
        <f>Table2[[#This Row],[Country]]</f>
        <v>Esia</v>
      </c>
      <c r="C1150" s="73">
        <f>VLOOKUP(A1150, Table1[], 6, FALSE)</f>
        <v>13360000</v>
      </c>
      <c r="D1150">
        <f>Table2[[#This Row],[Annualized Salary]]</f>
        <v>13730000</v>
      </c>
      <c r="E1150" s="73">
        <f t="shared" si="18"/>
        <v>1.027694610778443</v>
      </c>
    </row>
    <row r="1151" spans="1:5" x14ac:dyDescent="0.25">
      <c r="A1151" t="s">
        <v>1317</v>
      </c>
      <c r="B1151" s="93" t="str">
        <f>Table2[[#This Row],[Country]]</f>
        <v>Landli Blicporlip</v>
      </c>
      <c r="C1151" s="73">
        <f>VLOOKUP(A1151, Table1[], 6, FALSE)</f>
        <v>24420000</v>
      </c>
      <c r="D1151">
        <f>Table2[[#This Row],[Annualized Salary]]</f>
        <v>25250000</v>
      </c>
      <c r="E1151" s="73">
        <f t="shared" si="18"/>
        <v>1.033988533988534</v>
      </c>
    </row>
    <row r="1152" spans="1:5" x14ac:dyDescent="0.25">
      <c r="A1152" t="s">
        <v>1318</v>
      </c>
      <c r="B1152" s="93" t="str">
        <f>Table2[[#This Row],[Country]]</f>
        <v>New Uwi</v>
      </c>
      <c r="C1152" s="73">
        <f>VLOOKUP(A1152, Table1[], 6, FALSE)</f>
        <v>25110000</v>
      </c>
      <c r="D1152">
        <f>Table2[[#This Row],[Annualized Salary]]</f>
        <v>26100000</v>
      </c>
      <c r="E1152" s="73">
        <f t="shared" si="18"/>
        <v>1.0394265232974911</v>
      </c>
    </row>
    <row r="1153" spans="1:5" x14ac:dyDescent="0.25">
      <c r="A1153" t="s">
        <v>1211</v>
      </c>
      <c r="B1153" s="93" t="str">
        <f>Table2[[#This Row],[Country]]</f>
        <v>Sobianitedrucy</v>
      </c>
      <c r="C1153" s="73">
        <f>VLOOKUP(A1153, Table1[], 6, FALSE)</f>
        <v>4980000</v>
      </c>
      <c r="D1153">
        <f>Table2[[#This Row],[Annualized Salary]]</f>
        <v>27860000</v>
      </c>
      <c r="E1153" s="73">
        <f t="shared" si="18"/>
        <v>5.5943775100401609</v>
      </c>
    </row>
    <row r="1154" spans="1:5" x14ac:dyDescent="0.25">
      <c r="A1154" t="s">
        <v>1319</v>
      </c>
      <c r="B1154" s="93" t="str">
        <f>Table2[[#This Row],[Country]]</f>
        <v>Byasier Pujan</v>
      </c>
      <c r="C1154" s="73">
        <f>VLOOKUP(A1154, Table1[], 6, FALSE)</f>
        <v>14000000</v>
      </c>
      <c r="D1154">
        <f>Table2[[#This Row],[Annualized Salary]]</f>
        <v>14220000</v>
      </c>
      <c r="E1154" s="73">
        <f t="shared" si="18"/>
        <v>1.0157142857142858</v>
      </c>
    </row>
    <row r="1155" spans="1:5" x14ac:dyDescent="0.25">
      <c r="A1155" t="s">
        <v>1321</v>
      </c>
      <c r="B1155" s="93" t="str">
        <f>Table2[[#This Row],[Country]]</f>
        <v>Esia</v>
      </c>
      <c r="C1155" s="73">
        <f>VLOOKUP(A1155, Table1[], 6, FALSE)</f>
        <v>13570000</v>
      </c>
      <c r="D1155">
        <f>Table2[[#This Row],[Annualized Salary]]</f>
        <v>14220000</v>
      </c>
      <c r="E1155" s="73">
        <f t="shared" si="18"/>
        <v>1.0478997789240974</v>
      </c>
    </row>
    <row r="1156" spans="1:5" x14ac:dyDescent="0.25">
      <c r="A1156" t="s">
        <v>1323</v>
      </c>
      <c r="B1156" s="93" t="str">
        <f>Table2[[#This Row],[Country]]</f>
        <v>Esia</v>
      </c>
      <c r="C1156" s="73">
        <f>VLOOKUP(A1156, Table1[], 6, FALSE)</f>
        <v>24080000</v>
      </c>
      <c r="D1156">
        <f>Table2[[#This Row],[Annualized Salary]]</f>
        <v>25070000</v>
      </c>
      <c r="E1156" s="73">
        <f t="shared" si="18"/>
        <v>1.0411129568106312</v>
      </c>
    </row>
    <row r="1157" spans="1:5" x14ac:dyDescent="0.25">
      <c r="A1157" t="s">
        <v>1324</v>
      </c>
      <c r="B1157" s="93" t="str">
        <f>Table2[[#This Row],[Country]]</f>
        <v>Galamily</v>
      </c>
      <c r="C1157" s="73">
        <f>VLOOKUP(A1157, Table1[], 6, FALSE)</f>
        <v>9490000</v>
      </c>
      <c r="D1157">
        <f>Table2[[#This Row],[Annualized Salary]]</f>
        <v>9580000</v>
      </c>
      <c r="E1157" s="73">
        <f t="shared" si="18"/>
        <v>1.0094836670179137</v>
      </c>
    </row>
    <row r="1158" spans="1:5" x14ac:dyDescent="0.25">
      <c r="A1158" t="s">
        <v>1329</v>
      </c>
      <c r="B1158" s="93" t="str">
        <f>Table2[[#This Row],[Country]]</f>
        <v>Lefghau</v>
      </c>
      <c r="C1158" s="73">
        <f>VLOOKUP(A1158, Table1[], 6, FALSE)</f>
        <v>20760000</v>
      </c>
      <c r="D1158">
        <f>Table2[[#This Row],[Annualized Salary]]</f>
        <v>21310000</v>
      </c>
      <c r="E1158" s="73">
        <f t="shared" si="18"/>
        <v>1.0264932562620424</v>
      </c>
    </row>
    <row r="1159" spans="1:5" x14ac:dyDescent="0.25">
      <c r="A1159" t="s">
        <v>1326</v>
      </c>
      <c r="B1159" s="93" t="str">
        <f>Table2[[#This Row],[Country]]</f>
        <v>Mico</v>
      </c>
      <c r="C1159" s="73">
        <f>VLOOKUP(A1159, Table1[], 6, FALSE)</f>
        <v>15810000</v>
      </c>
      <c r="D1159">
        <f>Table2[[#This Row],[Annualized Salary]]</f>
        <v>16540000</v>
      </c>
      <c r="E1159" s="73">
        <f t="shared" si="18"/>
        <v>1.0461733080328905</v>
      </c>
    </row>
    <row r="1160" spans="1:5" x14ac:dyDescent="0.25">
      <c r="A1160" t="s">
        <v>3199</v>
      </c>
      <c r="B1160" s="93" t="str">
        <f>Table2[[#This Row],[Country]]</f>
        <v>Nkasland Cronestan</v>
      </c>
      <c r="C1160" s="73" t="e">
        <f>VLOOKUP(A1160, Table1[], 6, FALSE)</f>
        <v>#N/A</v>
      </c>
      <c r="D1160">
        <f>Table2[[#This Row],[Annualized Salary]]</f>
        <v>10220000</v>
      </c>
      <c r="E1160" s="73" t="e">
        <f t="shared" si="18"/>
        <v>#N/A</v>
      </c>
    </row>
    <row r="1161" spans="1:5" x14ac:dyDescent="0.25">
      <c r="A1161" t="s">
        <v>1345</v>
      </c>
      <c r="B1161" s="93" t="str">
        <f>Table2[[#This Row],[Country]]</f>
        <v>People's Land of Maneau</v>
      </c>
      <c r="C1161" s="73">
        <f>VLOOKUP(A1161, Table1[], 6, FALSE)</f>
        <v>9960000</v>
      </c>
      <c r="D1161">
        <f>Table2[[#This Row],[Annualized Salary]]</f>
        <v>9970000</v>
      </c>
      <c r="E1161" s="73">
        <f t="shared" si="18"/>
        <v>1.001004016064257</v>
      </c>
    </row>
    <row r="1162" spans="1:5" x14ac:dyDescent="0.25">
      <c r="A1162" t="s">
        <v>1330</v>
      </c>
      <c r="B1162" s="93" t="str">
        <f>Table2[[#This Row],[Country]]</f>
        <v>Cuandbo</v>
      </c>
      <c r="C1162" s="73">
        <f>VLOOKUP(A1162, Table1[], 6, FALSE)</f>
        <v>29930000</v>
      </c>
      <c r="D1162">
        <f>Table2[[#This Row],[Annualized Salary]]</f>
        <v>30940000</v>
      </c>
      <c r="E1162" s="73">
        <f t="shared" si="18"/>
        <v>1.0337454059472102</v>
      </c>
    </row>
    <row r="1163" spans="1:5" x14ac:dyDescent="0.25">
      <c r="A1163" t="s">
        <v>1333</v>
      </c>
      <c r="B1163" s="93" t="str">
        <f>Table2[[#This Row],[Country]]</f>
        <v>Esia</v>
      </c>
      <c r="C1163" s="73">
        <f>VLOOKUP(A1163, Table1[], 6, FALSE)</f>
        <v>31480000</v>
      </c>
      <c r="D1163">
        <f>Table2[[#This Row],[Annualized Salary]]</f>
        <v>32560000</v>
      </c>
      <c r="E1163" s="73">
        <f t="shared" si="18"/>
        <v>1.0343074968233799</v>
      </c>
    </row>
    <row r="1164" spans="1:5" x14ac:dyDescent="0.25">
      <c r="A1164" t="s">
        <v>1334</v>
      </c>
      <c r="B1164" s="93" t="str">
        <f>Table2[[#This Row],[Country]]</f>
        <v>Esia</v>
      </c>
      <c r="C1164" s="73">
        <f>VLOOKUP(A1164, Table1[], 6, FALSE)</f>
        <v>25730000</v>
      </c>
      <c r="D1164">
        <f>Table2[[#This Row],[Annualized Salary]]</f>
        <v>28140000</v>
      </c>
      <c r="E1164" s="73">
        <f t="shared" si="18"/>
        <v>1.0936649825106879</v>
      </c>
    </row>
    <row r="1165" spans="1:5" x14ac:dyDescent="0.25">
      <c r="A1165" t="s">
        <v>1347</v>
      </c>
      <c r="B1165" s="93" t="str">
        <f>Table2[[#This Row],[Country]]</f>
        <v>Esia</v>
      </c>
      <c r="C1165" s="73">
        <f>VLOOKUP(A1165, Table1[], 6, FALSE)</f>
        <v>26690000</v>
      </c>
      <c r="D1165">
        <f>Table2[[#This Row],[Annualized Salary]]</f>
        <v>28980000</v>
      </c>
      <c r="E1165" s="73">
        <f t="shared" si="18"/>
        <v>1.0857999250655677</v>
      </c>
    </row>
    <row r="1166" spans="1:5" x14ac:dyDescent="0.25">
      <c r="A1166" t="s">
        <v>1348</v>
      </c>
      <c r="B1166" s="93" t="str">
        <f>Table2[[#This Row],[Country]]</f>
        <v>Giumle Lizeibon</v>
      </c>
      <c r="C1166" s="73">
        <f>VLOOKUP(A1166, Table1[], 6, FALSE)</f>
        <v>16710000</v>
      </c>
      <c r="D1166">
        <f>Table2[[#This Row],[Annualized Salary]]</f>
        <v>17260000</v>
      </c>
      <c r="E1166" s="73">
        <f t="shared" si="18"/>
        <v>1.0329144225014961</v>
      </c>
    </row>
    <row r="1167" spans="1:5" x14ac:dyDescent="0.25">
      <c r="A1167" t="s">
        <v>1335</v>
      </c>
      <c r="B1167" s="93" t="str">
        <f>Table2[[#This Row],[Country]]</f>
        <v>Leoneku Guidisia</v>
      </c>
      <c r="C1167" s="73">
        <f>VLOOKUP(A1167, Table1[], 6, FALSE)</f>
        <v>8880000</v>
      </c>
      <c r="D1167">
        <f>Table2[[#This Row],[Annualized Salary]]</f>
        <v>9120000</v>
      </c>
      <c r="E1167" s="73">
        <f t="shared" si="18"/>
        <v>1.027027027027027</v>
      </c>
    </row>
    <row r="1168" spans="1:5" x14ac:dyDescent="0.25">
      <c r="A1168" t="s">
        <v>1332</v>
      </c>
      <c r="B1168" s="93" t="str">
        <f>Table2[[#This Row],[Country]]</f>
        <v>Republic of Denand Landsa</v>
      </c>
      <c r="C1168" s="73">
        <f>VLOOKUP(A1168, Table1[], 6, FALSE)</f>
        <v>20960000</v>
      </c>
      <c r="D1168">
        <f>Table2[[#This Row],[Annualized Salary]]</f>
        <v>21140000</v>
      </c>
      <c r="E1168" s="73">
        <f t="shared" si="18"/>
        <v>1.008587786259542</v>
      </c>
    </row>
    <row r="1169" spans="1:5" x14ac:dyDescent="0.25">
      <c r="A1169" t="s">
        <v>1365</v>
      </c>
      <c r="B1169" s="93" t="str">
        <f>Table2[[#This Row],[Country]]</f>
        <v>Nkasland Cronestan</v>
      </c>
      <c r="C1169" s="73">
        <f>VLOOKUP(A1169, Table1[], 6, FALSE)</f>
        <v>14670000</v>
      </c>
      <c r="D1169">
        <f>Table2[[#This Row],[Annualized Salary]]</f>
        <v>16180000</v>
      </c>
      <c r="E1169" s="73">
        <f t="shared" si="18"/>
        <v>1.1029311520109066</v>
      </c>
    </row>
    <row r="1170" spans="1:5" x14ac:dyDescent="0.25">
      <c r="A1170" t="s">
        <v>1288</v>
      </c>
      <c r="B1170" s="93" t="str">
        <f>Table2[[#This Row],[Country]]</f>
        <v>Esia</v>
      </c>
      <c r="C1170" s="73">
        <f>VLOOKUP(A1170, Table1[], 6, FALSE)</f>
        <v>20290000</v>
      </c>
      <c r="D1170">
        <f>Table2[[#This Row],[Annualized Salary]]</f>
        <v>13490000</v>
      </c>
      <c r="E1170" s="73">
        <f t="shared" si="18"/>
        <v>0.6648595367175949</v>
      </c>
    </row>
    <row r="1171" spans="1:5" x14ac:dyDescent="0.25">
      <c r="A1171" t="s">
        <v>1341</v>
      </c>
      <c r="B1171" s="93" t="str">
        <f>Table2[[#This Row],[Country]]</f>
        <v>Esia</v>
      </c>
      <c r="C1171" s="73">
        <f>VLOOKUP(A1171, Table1[], 6, FALSE)</f>
        <v>24550000</v>
      </c>
      <c r="D1171">
        <f>Table2[[#This Row],[Annualized Salary]]</f>
        <v>24670000</v>
      </c>
      <c r="E1171" s="73">
        <f t="shared" si="18"/>
        <v>1.0048879837067211</v>
      </c>
    </row>
    <row r="1172" spans="1:5" x14ac:dyDescent="0.25">
      <c r="A1172" t="s">
        <v>3200</v>
      </c>
      <c r="B1172" s="93" t="str">
        <f>Table2[[#This Row],[Country]]</f>
        <v>Esia</v>
      </c>
      <c r="C1172" s="73" t="e">
        <f>VLOOKUP(A1172, Table1[], 6, FALSE)</f>
        <v>#N/A</v>
      </c>
      <c r="D1172">
        <f>Table2[[#This Row],[Annualized Salary]]</f>
        <v>2320000</v>
      </c>
      <c r="E1172" s="73" t="e">
        <f t="shared" si="18"/>
        <v>#N/A</v>
      </c>
    </row>
    <row r="1173" spans="1:5" x14ac:dyDescent="0.25">
      <c r="A1173" t="s">
        <v>1342</v>
      </c>
      <c r="B1173" s="93" t="str">
        <f>Table2[[#This Row],[Country]]</f>
        <v>Galamily</v>
      </c>
      <c r="C1173" s="73">
        <f>VLOOKUP(A1173, Table1[], 6, FALSE)</f>
        <v>11610000</v>
      </c>
      <c r="D1173">
        <f>Table2[[#This Row],[Annualized Salary]]</f>
        <v>12020000</v>
      </c>
      <c r="E1173" s="73">
        <f t="shared" si="18"/>
        <v>1.0353143841515935</v>
      </c>
    </row>
    <row r="1174" spans="1:5" x14ac:dyDescent="0.25">
      <c r="A1174" t="s">
        <v>1343</v>
      </c>
      <c r="B1174" s="93" t="str">
        <f>Table2[[#This Row],[Country]]</f>
        <v>Nathuacamana</v>
      </c>
      <c r="C1174" s="73">
        <f>VLOOKUP(A1174, Table1[], 6, FALSE)</f>
        <v>20360000</v>
      </c>
      <c r="D1174">
        <f>Table2[[#This Row],[Annualized Salary]]</f>
        <v>21690000</v>
      </c>
      <c r="E1174" s="73">
        <f t="shared" si="18"/>
        <v>1.0653241650294696</v>
      </c>
    </row>
    <row r="1175" spans="1:5" x14ac:dyDescent="0.25">
      <c r="A1175" t="s">
        <v>3201</v>
      </c>
      <c r="B1175" s="93" t="str">
        <f>Table2[[#This Row],[Country]]</f>
        <v>Esia</v>
      </c>
      <c r="C1175" s="73" t="e">
        <f>VLOOKUP(A1175, Table1[], 6, FALSE)</f>
        <v>#N/A</v>
      </c>
      <c r="D1175">
        <f>Table2[[#This Row],[Annualized Salary]]</f>
        <v>10570000</v>
      </c>
      <c r="E1175" s="73" t="e">
        <f t="shared" si="18"/>
        <v>#N/A</v>
      </c>
    </row>
    <row r="1176" spans="1:5" x14ac:dyDescent="0.25">
      <c r="A1176" t="s">
        <v>1487</v>
      </c>
      <c r="B1176" s="93" t="str">
        <f>Table2[[#This Row],[Country]]</f>
        <v>Sobianitedrucy</v>
      </c>
      <c r="C1176" s="73">
        <f>VLOOKUP(A1176, Table1[], 6, FALSE)</f>
        <v>32020000</v>
      </c>
      <c r="D1176">
        <f>Table2[[#This Row],[Annualized Salary]]</f>
        <v>32490000</v>
      </c>
      <c r="E1176" s="73">
        <f t="shared" si="18"/>
        <v>1.0146783260462211</v>
      </c>
    </row>
    <row r="1177" spans="1:5" x14ac:dyDescent="0.25">
      <c r="A1177" t="s">
        <v>1285</v>
      </c>
      <c r="B1177" s="93" t="str">
        <f>Table2[[#This Row],[Country]]</f>
        <v>Ledian</v>
      </c>
      <c r="C1177" s="73">
        <f>VLOOKUP(A1177, Table1[], 6, FALSE)</f>
        <v>21590000</v>
      </c>
      <c r="D1177">
        <f>Table2[[#This Row],[Annualized Salary]]</f>
        <v>14430000</v>
      </c>
      <c r="E1177" s="73">
        <f t="shared" ref="E1177:E1240" si="19">D1177/C1177</f>
        <v>0.66836498378879106</v>
      </c>
    </row>
    <row r="1178" spans="1:5" x14ac:dyDescent="0.25">
      <c r="A1178" t="s">
        <v>1336</v>
      </c>
      <c r="B1178" s="93" t="str">
        <f>Table2[[#This Row],[Country]]</f>
        <v>Quewenia</v>
      </c>
      <c r="C1178" s="73">
        <f>VLOOKUP(A1178, Table1[], 6, FALSE)</f>
        <v>23020000</v>
      </c>
      <c r="D1178">
        <f>Table2[[#This Row],[Annualized Salary]]</f>
        <v>24930000</v>
      </c>
      <c r="E1178" s="73">
        <f t="shared" si="19"/>
        <v>1.0829713292788878</v>
      </c>
    </row>
    <row r="1179" spans="1:5" x14ac:dyDescent="0.25">
      <c r="A1179" t="s">
        <v>1349</v>
      </c>
      <c r="B1179" s="93" t="str">
        <f>Table2[[#This Row],[Country]]</f>
        <v>Esia</v>
      </c>
      <c r="C1179" s="73">
        <f>VLOOKUP(A1179, Table1[], 6, FALSE)</f>
        <v>20050000</v>
      </c>
      <c r="D1179">
        <f>Table2[[#This Row],[Annualized Salary]]</f>
        <v>21150000</v>
      </c>
      <c r="E1179" s="73">
        <f t="shared" si="19"/>
        <v>1.054862842892768</v>
      </c>
    </row>
    <row r="1180" spans="1:5" x14ac:dyDescent="0.25">
      <c r="A1180" t="s">
        <v>1406</v>
      </c>
      <c r="B1180" s="93" t="str">
        <f>Table2[[#This Row],[Country]]</f>
        <v>Esia</v>
      </c>
      <c r="C1180" s="73">
        <f>VLOOKUP(A1180, Table1[], 6, FALSE)</f>
        <v>23360000</v>
      </c>
      <c r="D1180">
        <f>Table2[[#This Row],[Annualized Salary]]</f>
        <v>23120000</v>
      </c>
      <c r="E1180" s="73">
        <f t="shared" si="19"/>
        <v>0.98972602739726023</v>
      </c>
    </row>
    <row r="1181" spans="1:5" x14ac:dyDescent="0.25">
      <c r="A1181" t="s">
        <v>1352</v>
      </c>
      <c r="B1181" s="93" t="str">
        <f>Table2[[#This Row],[Country]]</f>
        <v>Esia</v>
      </c>
      <c r="C1181" s="73">
        <f>VLOOKUP(A1181, Table1[], 6, FALSE)</f>
        <v>16760000</v>
      </c>
      <c r="D1181">
        <f>Table2[[#This Row],[Annualized Salary]]</f>
        <v>17870000</v>
      </c>
      <c r="E1181" s="73">
        <f t="shared" si="19"/>
        <v>1.0662291169451075</v>
      </c>
    </row>
    <row r="1182" spans="1:5" x14ac:dyDescent="0.25">
      <c r="A1182" t="s">
        <v>1353</v>
      </c>
      <c r="B1182" s="93" t="str">
        <f>Table2[[#This Row],[Country]]</f>
        <v>Esia</v>
      </c>
      <c r="C1182" s="73">
        <f>VLOOKUP(A1182, Table1[], 6, FALSE)</f>
        <v>12010000</v>
      </c>
      <c r="D1182">
        <f>Table2[[#This Row],[Annualized Salary]]</f>
        <v>12230000</v>
      </c>
      <c r="E1182" s="73">
        <f t="shared" si="19"/>
        <v>1.0183180682764363</v>
      </c>
    </row>
    <row r="1183" spans="1:5" x14ac:dyDescent="0.25">
      <c r="A1183" t="s">
        <v>1298</v>
      </c>
      <c r="B1183" s="93" t="str">
        <f>Table2[[#This Row],[Country]]</f>
        <v>Esia</v>
      </c>
      <c r="C1183" s="73">
        <f>VLOOKUP(A1183, Table1[], 6, FALSE)</f>
        <v>14600000</v>
      </c>
      <c r="D1183">
        <f>Table2[[#This Row],[Annualized Salary]]</f>
        <v>16260000</v>
      </c>
      <c r="E1183" s="73">
        <f t="shared" si="19"/>
        <v>1.1136986301369862</v>
      </c>
    </row>
    <row r="1184" spans="1:5" x14ac:dyDescent="0.25">
      <c r="A1184" t="s">
        <v>2754</v>
      </c>
      <c r="B1184" s="93" t="str">
        <f>Table2[[#This Row],[Country]]</f>
        <v>Esia</v>
      </c>
      <c r="C1184" s="73">
        <f>VLOOKUP(A1184, Table1[], 6, FALSE)</f>
        <v>4710000</v>
      </c>
      <c r="D1184">
        <f>Table2[[#This Row],[Annualized Salary]]</f>
        <v>27310000</v>
      </c>
      <c r="E1184" s="73">
        <f t="shared" si="19"/>
        <v>5.7983014861995752</v>
      </c>
    </row>
    <row r="1185" spans="1:5" x14ac:dyDescent="0.25">
      <c r="A1185" t="s">
        <v>1355</v>
      </c>
      <c r="B1185" s="93" t="str">
        <f>Table2[[#This Row],[Country]]</f>
        <v>Giumle Lizeibon</v>
      </c>
      <c r="C1185" s="73">
        <f>VLOOKUP(A1185, Table1[], 6, FALSE)</f>
        <v>19710000</v>
      </c>
      <c r="D1185">
        <f>Table2[[#This Row],[Annualized Salary]]</f>
        <v>21180000</v>
      </c>
      <c r="E1185" s="73">
        <f t="shared" si="19"/>
        <v>1.0745814307458144</v>
      </c>
    </row>
    <row r="1186" spans="1:5" x14ac:dyDescent="0.25">
      <c r="A1186" t="s">
        <v>1358</v>
      </c>
      <c r="B1186" s="93" t="str">
        <f>Table2[[#This Row],[Country]]</f>
        <v>Redohrainbri</v>
      </c>
      <c r="C1186" s="73">
        <f>VLOOKUP(A1186, Table1[], 6, FALSE)</f>
        <v>27270000</v>
      </c>
      <c r="D1186">
        <f>Table2[[#This Row],[Annualized Salary]]</f>
        <v>29760000</v>
      </c>
      <c r="E1186" s="73">
        <f t="shared" si="19"/>
        <v>1.0913091309130913</v>
      </c>
    </row>
    <row r="1187" spans="1:5" x14ac:dyDescent="0.25">
      <c r="A1187" t="s">
        <v>1498</v>
      </c>
      <c r="B1187" s="93" t="str">
        <f>Table2[[#This Row],[Country]]</f>
        <v>Esia</v>
      </c>
      <c r="C1187" s="73">
        <f>VLOOKUP(A1187, Table1[], 6, FALSE)</f>
        <v>17170000</v>
      </c>
      <c r="D1187">
        <f>Table2[[#This Row],[Annualized Salary]]</f>
        <v>9840000</v>
      </c>
      <c r="E1187" s="73">
        <f t="shared" si="19"/>
        <v>0.57309260337798484</v>
      </c>
    </row>
    <row r="1188" spans="1:5" x14ac:dyDescent="0.25">
      <c r="A1188" t="s">
        <v>1372</v>
      </c>
      <c r="B1188" s="93" t="str">
        <f>Table2[[#This Row],[Country]]</f>
        <v>Esia</v>
      </c>
      <c r="C1188" s="73">
        <f>VLOOKUP(A1188, Table1[], 6, FALSE)</f>
        <v>18800000</v>
      </c>
      <c r="D1188">
        <f>Table2[[#This Row],[Annualized Salary]]</f>
        <v>20130000</v>
      </c>
      <c r="E1188" s="73">
        <f t="shared" si="19"/>
        <v>1.0707446808510639</v>
      </c>
    </row>
    <row r="1189" spans="1:5" x14ac:dyDescent="0.25">
      <c r="A1189" t="s">
        <v>1262</v>
      </c>
      <c r="B1189" s="93" t="str">
        <f>Table2[[#This Row],[Country]]</f>
        <v>Leoneku Guidisia</v>
      </c>
      <c r="C1189" s="73">
        <f>VLOOKUP(A1189, Table1[], 6, FALSE)</f>
        <v>8630000</v>
      </c>
      <c r="D1189">
        <f>Table2[[#This Row],[Annualized Salary]]</f>
        <v>29390000</v>
      </c>
      <c r="E1189" s="73">
        <f t="shared" si="19"/>
        <v>3.4055619930475087</v>
      </c>
    </row>
    <row r="1190" spans="1:5" x14ac:dyDescent="0.25">
      <c r="A1190" t="s">
        <v>3202</v>
      </c>
      <c r="B1190" s="93" t="str">
        <f>Table2[[#This Row],[Country]]</f>
        <v>Manlisgamncent</v>
      </c>
      <c r="C1190" s="73" t="e">
        <f>VLOOKUP(A1190, Table1[], 6, FALSE)</f>
        <v>#N/A</v>
      </c>
      <c r="D1190">
        <f>Table2[[#This Row],[Annualized Salary]]</f>
        <v>27210000</v>
      </c>
      <c r="E1190" s="73" t="e">
        <f t="shared" si="19"/>
        <v>#N/A</v>
      </c>
    </row>
    <row r="1191" spans="1:5" x14ac:dyDescent="0.25">
      <c r="A1191" t="s">
        <v>1230</v>
      </c>
      <c r="B1191" s="93" t="str">
        <f>Table2[[#This Row],[Country]]</f>
        <v>Republic of Denand Landsa</v>
      </c>
      <c r="C1191" s="73">
        <f>VLOOKUP(A1191, Table1[], 6, FALSE)</f>
        <v>23970000</v>
      </c>
      <c r="D1191">
        <f>Table2[[#This Row],[Annualized Salary]]</f>
        <v>23260000</v>
      </c>
      <c r="E1191" s="73">
        <f t="shared" si="19"/>
        <v>0.97037964121818943</v>
      </c>
    </row>
    <row r="1192" spans="1:5" x14ac:dyDescent="0.25">
      <c r="A1192" t="s">
        <v>1371</v>
      </c>
      <c r="B1192" s="93" t="str">
        <f>Table2[[#This Row],[Country]]</f>
        <v>Esia</v>
      </c>
      <c r="C1192" s="73">
        <f>VLOOKUP(A1192, Table1[], 6, FALSE)</f>
        <v>12430000</v>
      </c>
      <c r="D1192">
        <f>Table2[[#This Row],[Annualized Salary]]</f>
        <v>13390000</v>
      </c>
      <c r="E1192" s="73">
        <f t="shared" si="19"/>
        <v>1.077232502011263</v>
      </c>
    </row>
    <row r="1193" spans="1:5" x14ac:dyDescent="0.25">
      <c r="A1193" t="s">
        <v>3203</v>
      </c>
      <c r="B1193" s="93" t="str">
        <f>Table2[[#This Row],[Country]]</f>
        <v>Esia</v>
      </c>
      <c r="C1193" s="73" t="e">
        <f>VLOOKUP(A1193, Table1[], 6, FALSE)</f>
        <v>#N/A</v>
      </c>
      <c r="D1193">
        <f>Table2[[#This Row],[Annualized Salary]]</f>
        <v>36830000</v>
      </c>
      <c r="E1193" s="73" t="e">
        <f t="shared" si="19"/>
        <v>#N/A</v>
      </c>
    </row>
    <row r="1194" spans="1:5" x14ac:dyDescent="0.25">
      <c r="A1194" t="s">
        <v>1373</v>
      </c>
      <c r="B1194" s="93" t="str">
        <f>Table2[[#This Row],[Country]]</f>
        <v>Esia</v>
      </c>
      <c r="C1194" s="73">
        <f>VLOOKUP(A1194, Table1[], 6, FALSE)</f>
        <v>24610000</v>
      </c>
      <c r="D1194">
        <f>Table2[[#This Row],[Annualized Salary]]</f>
        <v>27030000</v>
      </c>
      <c r="E1194" s="73">
        <f t="shared" si="19"/>
        <v>1.0983340105648109</v>
      </c>
    </row>
    <row r="1195" spans="1:5" x14ac:dyDescent="0.25">
      <c r="A1195" t="s">
        <v>3204</v>
      </c>
      <c r="B1195" s="93" t="str">
        <f>Table2[[#This Row],[Country]]</f>
        <v>Esia</v>
      </c>
      <c r="C1195" s="73" t="e">
        <f>VLOOKUP(A1195, Table1[], 6, FALSE)</f>
        <v>#N/A</v>
      </c>
      <c r="D1195">
        <f>Table2[[#This Row],[Annualized Salary]]</f>
        <v>29070000</v>
      </c>
      <c r="E1195" s="73" t="e">
        <f t="shared" si="19"/>
        <v>#N/A</v>
      </c>
    </row>
    <row r="1196" spans="1:5" x14ac:dyDescent="0.25">
      <c r="A1196" t="s">
        <v>1375</v>
      </c>
      <c r="B1196" s="93" t="str">
        <f>Table2[[#This Row],[Country]]</f>
        <v>Riazbe Ryma</v>
      </c>
      <c r="C1196" s="73">
        <f>VLOOKUP(A1196, Table1[], 6, FALSE)</f>
        <v>15720000</v>
      </c>
      <c r="D1196">
        <f>Table2[[#This Row],[Annualized Salary]]</f>
        <v>16810000</v>
      </c>
      <c r="E1196" s="73">
        <f t="shared" si="19"/>
        <v>1.0693384223918576</v>
      </c>
    </row>
    <row r="1197" spans="1:5" x14ac:dyDescent="0.25">
      <c r="A1197" t="s">
        <v>1338</v>
      </c>
      <c r="B1197" s="93" t="str">
        <f>Table2[[#This Row],[Country]]</f>
        <v>Esia</v>
      </c>
      <c r="C1197" s="73">
        <f>VLOOKUP(A1197, Table1[], 6, FALSE)</f>
        <v>8620000</v>
      </c>
      <c r="D1197">
        <f>Table2[[#This Row],[Annualized Salary]]</f>
        <v>14830000</v>
      </c>
      <c r="E1197" s="73">
        <f t="shared" si="19"/>
        <v>1.7204176334106729</v>
      </c>
    </row>
    <row r="1198" spans="1:5" x14ac:dyDescent="0.25">
      <c r="A1198" t="s">
        <v>3205</v>
      </c>
      <c r="B1198" s="93" t="str">
        <f>Table2[[#This Row],[Country]]</f>
        <v>Esia</v>
      </c>
      <c r="C1198" s="73" t="e">
        <f>VLOOKUP(A1198, Table1[], 6, FALSE)</f>
        <v>#N/A</v>
      </c>
      <c r="D1198">
        <f>Table2[[#This Row],[Annualized Salary]]</f>
        <v>13960000</v>
      </c>
      <c r="E1198" s="73" t="e">
        <f t="shared" si="19"/>
        <v>#N/A</v>
      </c>
    </row>
    <row r="1199" spans="1:5" x14ac:dyDescent="0.25">
      <c r="A1199" t="s">
        <v>1366</v>
      </c>
      <c r="B1199" s="93" t="str">
        <f>Table2[[#This Row],[Country]]</f>
        <v>Esia</v>
      </c>
      <c r="C1199" s="73">
        <f>VLOOKUP(A1199, Table1[], 6, FALSE)</f>
        <v>15270000</v>
      </c>
      <c r="D1199">
        <f>Table2[[#This Row],[Annualized Salary]]</f>
        <v>16100000</v>
      </c>
      <c r="E1199" s="73">
        <f t="shared" si="19"/>
        <v>1.054354944335298</v>
      </c>
    </row>
    <row r="1200" spans="1:5" x14ac:dyDescent="0.25">
      <c r="A1200" t="s">
        <v>3206</v>
      </c>
      <c r="B1200" s="93" t="str">
        <f>Table2[[#This Row],[Country]]</f>
        <v>Esia</v>
      </c>
      <c r="C1200" s="73" t="e">
        <f>VLOOKUP(A1200, Table1[], 6, FALSE)</f>
        <v>#N/A</v>
      </c>
      <c r="D1200">
        <f>Table2[[#This Row],[Annualized Salary]]</f>
        <v>21130000</v>
      </c>
      <c r="E1200" s="73" t="e">
        <f t="shared" si="19"/>
        <v>#N/A</v>
      </c>
    </row>
    <row r="1201" spans="1:5" x14ac:dyDescent="0.25">
      <c r="A1201" t="s">
        <v>3207</v>
      </c>
      <c r="B1201" s="93" t="str">
        <f>Table2[[#This Row],[Country]]</f>
        <v>Esia</v>
      </c>
      <c r="C1201" s="73" t="e">
        <f>VLOOKUP(A1201, Table1[], 6, FALSE)</f>
        <v>#N/A</v>
      </c>
      <c r="D1201">
        <f>Table2[[#This Row],[Annualized Salary]]</f>
        <v>2950000</v>
      </c>
      <c r="E1201" s="73" t="e">
        <f t="shared" si="19"/>
        <v>#N/A</v>
      </c>
    </row>
    <row r="1202" spans="1:5" x14ac:dyDescent="0.25">
      <c r="A1202" t="s">
        <v>1368</v>
      </c>
      <c r="B1202" s="93" t="str">
        <f>Table2[[#This Row],[Country]]</f>
        <v>Esia</v>
      </c>
      <c r="C1202" s="73">
        <f>VLOOKUP(A1202, Table1[], 6, FALSE)</f>
        <v>21690000</v>
      </c>
      <c r="D1202">
        <f>Table2[[#This Row],[Annualized Salary]]</f>
        <v>22060000</v>
      </c>
      <c r="E1202" s="73">
        <f t="shared" si="19"/>
        <v>1.0170585523282618</v>
      </c>
    </row>
    <row r="1203" spans="1:5" x14ac:dyDescent="0.25">
      <c r="A1203" t="s">
        <v>1369</v>
      </c>
      <c r="B1203" s="93" t="str">
        <f>Table2[[#This Row],[Country]]</f>
        <v>Esia</v>
      </c>
      <c r="C1203" s="73">
        <f>VLOOKUP(A1203, Table1[], 6, FALSE)</f>
        <v>22450000</v>
      </c>
      <c r="D1203">
        <f>Table2[[#This Row],[Annualized Salary]]</f>
        <v>22510000</v>
      </c>
      <c r="E1203" s="73">
        <f t="shared" si="19"/>
        <v>1.0026726057906459</v>
      </c>
    </row>
    <row r="1204" spans="1:5" x14ac:dyDescent="0.25">
      <c r="A1204" t="s">
        <v>3208</v>
      </c>
      <c r="B1204" s="93" t="str">
        <f>Table2[[#This Row],[Country]]</f>
        <v>Lylimi</v>
      </c>
      <c r="C1204" s="73" t="e">
        <f>VLOOKUP(A1204, Table1[], 6, FALSE)</f>
        <v>#N/A</v>
      </c>
      <c r="D1204">
        <f>Table2[[#This Row],[Annualized Salary]]</f>
        <v>29750000</v>
      </c>
      <c r="E1204" s="73" t="e">
        <f t="shared" si="19"/>
        <v>#N/A</v>
      </c>
    </row>
    <row r="1205" spans="1:5" x14ac:dyDescent="0.25">
      <c r="A1205" t="s">
        <v>1374</v>
      </c>
      <c r="B1205" s="93" t="str">
        <f>Table2[[#This Row],[Country]]</f>
        <v>Mico</v>
      </c>
      <c r="C1205" s="73">
        <f>VLOOKUP(A1205, Table1[], 6, FALSE)</f>
        <v>22320000</v>
      </c>
      <c r="D1205">
        <f>Table2[[#This Row],[Annualized Salary]]</f>
        <v>23990000</v>
      </c>
      <c r="E1205" s="73">
        <f t="shared" si="19"/>
        <v>1.0748207885304659</v>
      </c>
    </row>
    <row r="1206" spans="1:5" x14ac:dyDescent="0.25">
      <c r="A1206" t="s">
        <v>3209</v>
      </c>
      <c r="B1206" s="93" t="str">
        <f>Table2[[#This Row],[Country]]</f>
        <v>Byasier Pujan</v>
      </c>
      <c r="C1206" s="73" t="e">
        <f>VLOOKUP(A1206, Table1[], 6, FALSE)</f>
        <v>#N/A</v>
      </c>
      <c r="D1206">
        <f>Table2[[#This Row],[Annualized Salary]]</f>
        <v>14270000</v>
      </c>
      <c r="E1206" s="73" t="e">
        <f t="shared" si="19"/>
        <v>#N/A</v>
      </c>
    </row>
    <row r="1207" spans="1:5" x14ac:dyDescent="0.25">
      <c r="A1207" t="s">
        <v>3211</v>
      </c>
      <c r="B1207" s="93" t="str">
        <f>Table2[[#This Row],[Country]]</f>
        <v>Desaintko</v>
      </c>
      <c r="C1207" s="73" t="e">
        <f>VLOOKUP(A1207, Table1[], 6, FALSE)</f>
        <v>#N/A</v>
      </c>
      <c r="D1207">
        <f>Table2[[#This Row],[Annualized Salary]]</f>
        <v>21740000</v>
      </c>
      <c r="E1207" s="73" t="e">
        <f t="shared" si="19"/>
        <v>#N/A</v>
      </c>
    </row>
    <row r="1208" spans="1:5" x14ac:dyDescent="0.25">
      <c r="A1208" t="s">
        <v>3212</v>
      </c>
      <c r="B1208" s="93" t="str">
        <f>Table2[[#This Row],[Country]]</f>
        <v>Esia</v>
      </c>
      <c r="C1208" s="73" t="e">
        <f>VLOOKUP(A1208, Table1[], 6, FALSE)</f>
        <v>#N/A</v>
      </c>
      <c r="D1208">
        <f>Table2[[#This Row],[Annualized Salary]]</f>
        <v>21670000</v>
      </c>
      <c r="E1208" s="73" t="e">
        <f t="shared" si="19"/>
        <v>#N/A</v>
      </c>
    </row>
    <row r="1209" spans="1:5" x14ac:dyDescent="0.25">
      <c r="A1209" t="s">
        <v>3213</v>
      </c>
      <c r="B1209" s="93" t="str">
        <f>Table2[[#This Row],[Country]]</f>
        <v>Esia</v>
      </c>
      <c r="C1209" s="73" t="e">
        <f>VLOOKUP(A1209, Table1[], 6, FALSE)</f>
        <v>#N/A</v>
      </c>
      <c r="D1209">
        <f>Table2[[#This Row],[Annualized Salary]]</f>
        <v>23610000</v>
      </c>
      <c r="E1209" s="73" t="e">
        <f t="shared" si="19"/>
        <v>#N/A</v>
      </c>
    </row>
    <row r="1210" spans="1:5" x14ac:dyDescent="0.25">
      <c r="A1210" t="s">
        <v>3214</v>
      </c>
      <c r="B1210" s="93" t="str">
        <f>Table2[[#This Row],[Country]]</f>
        <v>Mico</v>
      </c>
      <c r="C1210" s="73" t="e">
        <f>VLOOKUP(A1210, Table1[], 6, FALSE)</f>
        <v>#N/A</v>
      </c>
      <c r="D1210">
        <f>Table2[[#This Row],[Annualized Salary]]</f>
        <v>29710000</v>
      </c>
      <c r="E1210" s="73" t="e">
        <f t="shared" si="19"/>
        <v>#N/A</v>
      </c>
    </row>
    <row r="1211" spans="1:5" x14ac:dyDescent="0.25">
      <c r="A1211" t="s">
        <v>3215</v>
      </c>
      <c r="B1211" s="93" t="str">
        <f>Table2[[#This Row],[Country]]</f>
        <v>Quewenia</v>
      </c>
      <c r="C1211" s="73" t="e">
        <f>VLOOKUP(A1211, Table1[], 6, FALSE)</f>
        <v>#N/A</v>
      </c>
      <c r="D1211">
        <f>Table2[[#This Row],[Annualized Salary]]</f>
        <v>19950000</v>
      </c>
      <c r="E1211" s="73" t="e">
        <f t="shared" si="19"/>
        <v>#N/A</v>
      </c>
    </row>
    <row r="1212" spans="1:5" x14ac:dyDescent="0.25">
      <c r="A1212" t="s">
        <v>3216</v>
      </c>
      <c r="B1212" s="93" t="str">
        <f>Table2[[#This Row],[Country]]</f>
        <v>Southern Ristan</v>
      </c>
      <c r="C1212" s="73" t="e">
        <f>VLOOKUP(A1212, Table1[], 6, FALSE)</f>
        <v>#N/A</v>
      </c>
      <c r="D1212">
        <f>Table2[[#This Row],[Annualized Salary]]</f>
        <v>23840000</v>
      </c>
      <c r="E1212" s="73" t="e">
        <f t="shared" si="19"/>
        <v>#N/A</v>
      </c>
    </row>
    <row r="1213" spans="1:5" x14ac:dyDescent="0.25">
      <c r="A1213" t="s">
        <v>3217</v>
      </c>
      <c r="B1213" s="93" t="str">
        <f>Table2[[#This Row],[Country]]</f>
        <v>Xikong</v>
      </c>
      <c r="C1213" s="73" t="e">
        <f>VLOOKUP(A1213, Table1[], 6, FALSE)</f>
        <v>#N/A</v>
      </c>
      <c r="D1213">
        <f>Table2[[#This Row],[Annualized Salary]]</f>
        <v>8170000</v>
      </c>
      <c r="E1213" s="73" t="e">
        <f t="shared" si="19"/>
        <v>#N/A</v>
      </c>
    </row>
    <row r="1214" spans="1:5" x14ac:dyDescent="0.25">
      <c r="A1214" t="s">
        <v>3218</v>
      </c>
      <c r="B1214" s="93" t="str">
        <f>Table2[[#This Row],[Country]]</f>
        <v>Esia</v>
      </c>
      <c r="C1214" s="73" t="e">
        <f>VLOOKUP(A1214, Table1[], 6, FALSE)</f>
        <v>#N/A</v>
      </c>
      <c r="D1214">
        <f>Table2[[#This Row],[Annualized Salary]]</f>
        <v>29920000</v>
      </c>
      <c r="E1214" s="73" t="e">
        <f t="shared" si="19"/>
        <v>#N/A</v>
      </c>
    </row>
    <row r="1215" spans="1:5" x14ac:dyDescent="0.25">
      <c r="A1215" t="s">
        <v>3219</v>
      </c>
      <c r="B1215" s="93" t="str">
        <f>Table2[[#This Row],[Country]]</f>
        <v>Esia</v>
      </c>
      <c r="C1215" s="73" t="e">
        <f>VLOOKUP(A1215, Table1[], 6, FALSE)</f>
        <v>#N/A</v>
      </c>
      <c r="D1215">
        <f>Table2[[#This Row],[Annualized Salary]]</f>
        <v>23580000</v>
      </c>
      <c r="E1215" s="73" t="e">
        <f t="shared" si="19"/>
        <v>#N/A</v>
      </c>
    </row>
    <row r="1216" spans="1:5" x14ac:dyDescent="0.25">
      <c r="A1216" t="s">
        <v>3220</v>
      </c>
      <c r="B1216" s="93" t="str">
        <f>Table2[[#This Row],[Country]]</f>
        <v>Esia</v>
      </c>
      <c r="C1216" s="73" t="e">
        <f>VLOOKUP(A1216, Table1[], 6, FALSE)</f>
        <v>#N/A</v>
      </c>
      <c r="D1216">
        <f>Table2[[#This Row],[Annualized Salary]]</f>
        <v>34910000</v>
      </c>
      <c r="E1216" s="73" t="e">
        <f t="shared" si="19"/>
        <v>#N/A</v>
      </c>
    </row>
    <row r="1217" spans="1:5" x14ac:dyDescent="0.25">
      <c r="A1217" t="s">
        <v>3221</v>
      </c>
      <c r="B1217" s="93" t="str">
        <f>Table2[[#This Row],[Country]]</f>
        <v>Tito Mia</v>
      </c>
      <c r="C1217" s="73" t="e">
        <f>VLOOKUP(A1217, Table1[], 6, FALSE)</f>
        <v>#N/A</v>
      </c>
      <c r="D1217">
        <f>Table2[[#This Row],[Annualized Salary]]</f>
        <v>21420000</v>
      </c>
      <c r="E1217" s="73" t="e">
        <f t="shared" si="19"/>
        <v>#N/A</v>
      </c>
    </row>
    <row r="1218" spans="1:5" x14ac:dyDescent="0.25">
      <c r="A1218" t="s">
        <v>1337</v>
      </c>
      <c r="B1218" s="93" t="str">
        <f>Table2[[#This Row],[Country]]</f>
        <v>Zamlie Niabangthe</v>
      </c>
      <c r="C1218" s="73">
        <f>VLOOKUP(A1218, Table1[], 6, FALSE)</f>
        <v>29540000</v>
      </c>
      <c r="D1218">
        <f>Table2[[#This Row],[Annualized Salary]]</f>
        <v>26640000</v>
      </c>
      <c r="E1218" s="73">
        <f t="shared" si="19"/>
        <v>0.90182802979011512</v>
      </c>
    </row>
    <row r="1219" spans="1:5" x14ac:dyDescent="0.25">
      <c r="A1219" t="s">
        <v>3222</v>
      </c>
      <c r="B1219" s="93" t="str">
        <f>Table2[[#This Row],[Country]]</f>
        <v>Esia</v>
      </c>
      <c r="C1219" s="73" t="e">
        <f>VLOOKUP(A1219, Table1[], 6, FALSE)</f>
        <v>#N/A</v>
      </c>
      <c r="D1219">
        <f>Table2[[#This Row],[Annualized Salary]]</f>
        <v>30170000</v>
      </c>
      <c r="E1219" s="73" t="e">
        <f t="shared" si="19"/>
        <v>#N/A</v>
      </c>
    </row>
    <row r="1220" spans="1:5" x14ac:dyDescent="0.25">
      <c r="A1220" t="s">
        <v>1570</v>
      </c>
      <c r="B1220" s="93" t="str">
        <f>Table2[[#This Row],[Country]]</f>
        <v>Esia</v>
      </c>
      <c r="C1220" s="73">
        <f>VLOOKUP(A1220, Table1[], 6, FALSE)</f>
        <v>11930000</v>
      </c>
      <c r="D1220">
        <f>Table2[[#This Row],[Annualized Salary]]</f>
        <v>14450000</v>
      </c>
      <c r="E1220" s="73">
        <f t="shared" si="19"/>
        <v>1.2112321877619447</v>
      </c>
    </row>
    <row r="1221" spans="1:5" x14ac:dyDescent="0.25">
      <c r="A1221" t="s">
        <v>3223</v>
      </c>
      <c r="B1221" s="93" t="str">
        <f>Table2[[#This Row],[Country]]</f>
        <v>Esia</v>
      </c>
      <c r="C1221" s="73" t="e">
        <f>VLOOKUP(A1221, Table1[], 6, FALSE)</f>
        <v>#N/A</v>
      </c>
      <c r="D1221">
        <f>Table2[[#This Row],[Annualized Salary]]</f>
        <v>22580000</v>
      </c>
      <c r="E1221" s="73" t="e">
        <f t="shared" si="19"/>
        <v>#N/A</v>
      </c>
    </row>
    <row r="1222" spans="1:5" x14ac:dyDescent="0.25">
      <c r="A1222" t="s">
        <v>3224</v>
      </c>
      <c r="B1222" s="93" t="str">
        <f>Table2[[#This Row],[Country]]</f>
        <v>Esia</v>
      </c>
      <c r="C1222" s="73" t="e">
        <f>VLOOKUP(A1222, Table1[], 6, FALSE)</f>
        <v>#N/A</v>
      </c>
      <c r="D1222">
        <f>Table2[[#This Row],[Annualized Salary]]</f>
        <v>26870000</v>
      </c>
      <c r="E1222" s="73" t="e">
        <f t="shared" si="19"/>
        <v>#N/A</v>
      </c>
    </row>
    <row r="1223" spans="1:5" x14ac:dyDescent="0.25">
      <c r="A1223" t="s">
        <v>3225</v>
      </c>
      <c r="B1223" s="93" t="str">
        <f>Table2[[#This Row],[Country]]</f>
        <v>Giumle Lizeibon</v>
      </c>
      <c r="C1223" s="73" t="e">
        <f>VLOOKUP(A1223, Table1[], 6, FALSE)</f>
        <v>#N/A</v>
      </c>
      <c r="D1223">
        <f>Table2[[#This Row],[Annualized Salary]]</f>
        <v>17890000</v>
      </c>
      <c r="E1223" s="73" t="e">
        <f t="shared" si="19"/>
        <v>#N/A</v>
      </c>
    </row>
    <row r="1224" spans="1:5" x14ac:dyDescent="0.25">
      <c r="A1224" t="s">
        <v>3226</v>
      </c>
      <c r="B1224" s="93" t="str">
        <f>Table2[[#This Row],[Country]]</f>
        <v>Esia</v>
      </c>
      <c r="C1224" s="73" t="e">
        <f>VLOOKUP(A1224, Table1[], 6, FALSE)</f>
        <v>#N/A</v>
      </c>
      <c r="D1224">
        <f>Table2[[#This Row],[Annualized Salary]]</f>
        <v>1770000</v>
      </c>
      <c r="E1224" s="73" t="e">
        <f t="shared" si="19"/>
        <v>#N/A</v>
      </c>
    </row>
    <row r="1225" spans="1:5" x14ac:dyDescent="0.25">
      <c r="A1225" t="s">
        <v>3227</v>
      </c>
      <c r="B1225" s="93" t="str">
        <f>Table2[[#This Row],[Country]]</f>
        <v>Byasier Pujan</v>
      </c>
      <c r="C1225" s="73" t="e">
        <f>VLOOKUP(A1225, Table1[], 6, FALSE)</f>
        <v>#N/A</v>
      </c>
      <c r="D1225">
        <f>Table2[[#This Row],[Annualized Salary]]</f>
        <v>28180000</v>
      </c>
      <c r="E1225" s="73" t="e">
        <f t="shared" si="19"/>
        <v>#N/A</v>
      </c>
    </row>
    <row r="1226" spans="1:5" x14ac:dyDescent="0.25">
      <c r="A1226" t="s">
        <v>3228</v>
      </c>
      <c r="B1226" s="93" t="str">
        <f>Table2[[#This Row],[Country]]</f>
        <v>Esia</v>
      </c>
      <c r="C1226" s="73" t="e">
        <f>VLOOKUP(A1226, Table1[], 6, FALSE)</f>
        <v>#N/A</v>
      </c>
      <c r="D1226">
        <f>Table2[[#This Row],[Annualized Salary]]</f>
        <v>18300000</v>
      </c>
      <c r="E1226" s="73" t="e">
        <f t="shared" si="19"/>
        <v>#N/A</v>
      </c>
    </row>
    <row r="1227" spans="1:5" x14ac:dyDescent="0.25">
      <c r="A1227" t="s">
        <v>3229</v>
      </c>
      <c r="B1227" s="93" t="str">
        <f>Table2[[#This Row],[Country]]</f>
        <v>Esia</v>
      </c>
      <c r="C1227" s="73" t="e">
        <f>VLOOKUP(A1227, Table1[], 6, FALSE)</f>
        <v>#N/A</v>
      </c>
      <c r="D1227">
        <f>Table2[[#This Row],[Annualized Salary]]</f>
        <v>14100000</v>
      </c>
      <c r="E1227" s="73" t="e">
        <f t="shared" si="19"/>
        <v>#N/A</v>
      </c>
    </row>
    <row r="1228" spans="1:5" x14ac:dyDescent="0.25">
      <c r="A1228" t="s">
        <v>3230</v>
      </c>
      <c r="B1228" s="93" t="str">
        <f>Table2[[#This Row],[Country]]</f>
        <v>Giumle Lizeibon</v>
      </c>
      <c r="C1228" s="73" t="e">
        <f>VLOOKUP(A1228, Table1[], 6, FALSE)</f>
        <v>#N/A</v>
      </c>
      <c r="D1228">
        <f>Table2[[#This Row],[Annualized Salary]]</f>
        <v>27740000</v>
      </c>
      <c r="E1228" s="73" t="e">
        <f t="shared" si="19"/>
        <v>#N/A</v>
      </c>
    </row>
    <row r="1229" spans="1:5" x14ac:dyDescent="0.25">
      <c r="A1229" t="s">
        <v>3231</v>
      </c>
      <c r="B1229" s="93" t="str">
        <f>Table2[[#This Row],[Country]]</f>
        <v>Ili Siaco</v>
      </c>
      <c r="C1229" s="73" t="e">
        <f>VLOOKUP(A1229, Table1[], 6, FALSE)</f>
        <v>#N/A</v>
      </c>
      <c r="D1229">
        <f>Table2[[#This Row],[Annualized Salary]]</f>
        <v>27750000</v>
      </c>
      <c r="E1229" s="73" t="e">
        <f t="shared" si="19"/>
        <v>#N/A</v>
      </c>
    </row>
    <row r="1230" spans="1:5" x14ac:dyDescent="0.25">
      <c r="A1230" t="s">
        <v>3233</v>
      </c>
      <c r="B1230" s="93" t="str">
        <f>Table2[[#This Row],[Country]]</f>
        <v>Lylimi</v>
      </c>
      <c r="C1230" s="73" t="e">
        <f>VLOOKUP(A1230, Table1[], 6, FALSE)</f>
        <v>#N/A</v>
      </c>
      <c r="D1230">
        <f>Table2[[#This Row],[Annualized Salary]]</f>
        <v>24560000</v>
      </c>
      <c r="E1230" s="73" t="e">
        <f t="shared" si="19"/>
        <v>#N/A</v>
      </c>
    </row>
    <row r="1231" spans="1:5" x14ac:dyDescent="0.25">
      <c r="A1231" t="s">
        <v>3234</v>
      </c>
      <c r="B1231" s="93" t="str">
        <f>Table2[[#This Row],[Country]]</f>
        <v>Lylimi</v>
      </c>
      <c r="C1231" s="73" t="e">
        <f>VLOOKUP(A1231, Table1[], 6, FALSE)</f>
        <v>#N/A</v>
      </c>
      <c r="D1231">
        <f>Table2[[#This Row],[Annualized Salary]]</f>
        <v>13790000</v>
      </c>
      <c r="E1231" s="73" t="e">
        <f t="shared" si="19"/>
        <v>#N/A</v>
      </c>
    </row>
    <row r="1232" spans="1:5" x14ac:dyDescent="0.25">
      <c r="A1232" t="s">
        <v>1377</v>
      </c>
      <c r="B1232" s="93" t="str">
        <f>Table2[[#This Row],[Country]]</f>
        <v>Dosqaly</v>
      </c>
      <c r="C1232" s="73">
        <f>VLOOKUP(A1232, Table1[], 6, FALSE)</f>
        <v>13840000</v>
      </c>
      <c r="D1232">
        <f>Table2[[#This Row],[Annualized Salary]]</f>
        <v>14050000</v>
      </c>
      <c r="E1232" s="73">
        <f t="shared" si="19"/>
        <v>1.0151734104046244</v>
      </c>
    </row>
    <row r="1233" spans="1:5" x14ac:dyDescent="0.25">
      <c r="A1233" t="s">
        <v>1379</v>
      </c>
      <c r="B1233" s="93" t="str">
        <f>Table2[[#This Row],[Country]]</f>
        <v>Esia</v>
      </c>
      <c r="C1233" s="73">
        <f>VLOOKUP(A1233, Table1[], 6, FALSE)</f>
        <v>20970000</v>
      </c>
      <c r="D1233">
        <f>Table2[[#This Row],[Annualized Salary]]</f>
        <v>22010000</v>
      </c>
      <c r="E1233" s="73">
        <f t="shared" si="19"/>
        <v>1.0495946590367191</v>
      </c>
    </row>
    <row r="1234" spans="1:5" x14ac:dyDescent="0.25">
      <c r="A1234" t="s">
        <v>3235</v>
      </c>
      <c r="B1234" s="93" t="str">
        <f>Table2[[#This Row],[Country]]</f>
        <v>Esia</v>
      </c>
      <c r="C1234" s="73" t="e">
        <f>VLOOKUP(A1234, Table1[], 6, FALSE)</f>
        <v>#N/A</v>
      </c>
      <c r="D1234">
        <f>Table2[[#This Row],[Annualized Salary]]</f>
        <v>24390000</v>
      </c>
      <c r="E1234" s="73" t="e">
        <f t="shared" si="19"/>
        <v>#N/A</v>
      </c>
    </row>
    <row r="1235" spans="1:5" x14ac:dyDescent="0.25">
      <c r="A1235" t="s">
        <v>1380</v>
      </c>
      <c r="B1235" s="93" t="str">
        <f>Table2[[#This Row],[Country]]</f>
        <v>Esia</v>
      </c>
      <c r="C1235" s="73">
        <f>VLOOKUP(A1235, Table1[], 6, FALSE)</f>
        <v>13800000</v>
      </c>
      <c r="D1235">
        <f>Table2[[#This Row],[Annualized Salary]]</f>
        <v>14650000</v>
      </c>
      <c r="E1235" s="73">
        <f t="shared" si="19"/>
        <v>1.0615942028985508</v>
      </c>
    </row>
    <row r="1236" spans="1:5" x14ac:dyDescent="0.25">
      <c r="A1236" t="s">
        <v>1381</v>
      </c>
      <c r="B1236" s="93" t="str">
        <f>Table2[[#This Row],[Country]]</f>
        <v>Greri Landmoslands</v>
      </c>
      <c r="C1236" s="73">
        <f>VLOOKUP(A1236, Table1[], 6, FALSE)</f>
        <v>30300000</v>
      </c>
      <c r="D1236">
        <f>Table2[[#This Row],[Annualized Salary]]</f>
        <v>31140000</v>
      </c>
      <c r="E1236" s="73">
        <f t="shared" si="19"/>
        <v>1.0277227722772277</v>
      </c>
    </row>
    <row r="1237" spans="1:5" x14ac:dyDescent="0.25">
      <c r="A1237" t="s">
        <v>1386</v>
      </c>
      <c r="B1237" s="93" t="str">
        <f>Table2[[#This Row],[Country]]</f>
        <v>Nganion</v>
      </c>
      <c r="C1237" s="73">
        <f>VLOOKUP(A1237, Table1[], 6, FALSE)</f>
        <v>37880000</v>
      </c>
      <c r="D1237">
        <f>Table2[[#This Row],[Annualized Salary]]</f>
        <v>37970000</v>
      </c>
      <c r="E1237" s="73">
        <f t="shared" si="19"/>
        <v>1.0023759239704328</v>
      </c>
    </row>
    <row r="1238" spans="1:5" x14ac:dyDescent="0.25">
      <c r="A1238" t="s">
        <v>1382</v>
      </c>
      <c r="B1238" s="93" t="str">
        <f>Table2[[#This Row],[Country]]</f>
        <v>Nkasland Cronestan</v>
      </c>
      <c r="C1238" s="73">
        <f>VLOOKUP(A1238, Table1[], 6, FALSE)</f>
        <v>11990000</v>
      </c>
      <c r="D1238">
        <f>Table2[[#This Row],[Annualized Salary]]</f>
        <v>12340000</v>
      </c>
      <c r="E1238" s="73">
        <f t="shared" si="19"/>
        <v>1.0291909924937448</v>
      </c>
    </row>
    <row r="1239" spans="1:5" x14ac:dyDescent="0.25">
      <c r="A1239" t="s">
        <v>1383</v>
      </c>
      <c r="B1239" s="93" t="str">
        <f>Table2[[#This Row],[Country]]</f>
        <v>Quewenia</v>
      </c>
      <c r="C1239" s="73">
        <f>VLOOKUP(A1239, Table1[], 6, FALSE)</f>
        <v>18570000</v>
      </c>
      <c r="D1239">
        <f>Table2[[#This Row],[Annualized Salary]]</f>
        <v>19360000</v>
      </c>
      <c r="E1239" s="73">
        <f t="shared" si="19"/>
        <v>1.0425417339795369</v>
      </c>
    </row>
    <row r="1240" spans="1:5" x14ac:dyDescent="0.25">
      <c r="A1240" t="s">
        <v>589</v>
      </c>
      <c r="B1240" s="93" t="str">
        <f>Table2[[#This Row],[Country]]</f>
        <v>Southern Ristan</v>
      </c>
      <c r="C1240" s="73">
        <f>VLOOKUP(A1240, Table1[], 6, FALSE)</f>
        <v>15970000</v>
      </c>
      <c r="D1240">
        <f>Table2[[#This Row],[Annualized Salary]]</f>
        <v>18990000</v>
      </c>
      <c r="E1240" s="73">
        <f t="shared" si="19"/>
        <v>1.1891045710707577</v>
      </c>
    </row>
    <row r="1241" spans="1:5" x14ac:dyDescent="0.25">
      <c r="A1241" t="s">
        <v>1400</v>
      </c>
      <c r="B1241" s="93" t="str">
        <f>Table2[[#This Row],[Country]]</f>
        <v>Esia</v>
      </c>
      <c r="C1241" s="73">
        <f>VLOOKUP(A1241, Table1[], 6, FALSE)</f>
        <v>29350000</v>
      </c>
      <c r="D1241">
        <f>Table2[[#This Row],[Annualized Salary]]</f>
        <v>30050000</v>
      </c>
      <c r="E1241" s="73">
        <f t="shared" ref="E1241:E1304" si="20">D1241/C1241</f>
        <v>1.0238500851788757</v>
      </c>
    </row>
    <row r="1242" spans="1:5" x14ac:dyDescent="0.25">
      <c r="A1242" t="s">
        <v>1390</v>
      </c>
      <c r="B1242" s="93" t="str">
        <f>Table2[[#This Row],[Country]]</f>
        <v>Redohrainbri</v>
      </c>
      <c r="C1242" s="73">
        <f>VLOOKUP(A1242, Table1[], 6, FALSE)</f>
        <v>35190000</v>
      </c>
      <c r="D1242">
        <f>Table2[[#This Row],[Annualized Salary]]</f>
        <v>36650000</v>
      </c>
      <c r="E1242" s="73">
        <f t="shared" si="20"/>
        <v>1.0414890593918726</v>
      </c>
    </row>
    <row r="1243" spans="1:5" x14ac:dyDescent="0.25">
      <c r="A1243" t="s">
        <v>3236</v>
      </c>
      <c r="B1243" s="93" t="str">
        <f>Table2[[#This Row],[Country]]</f>
        <v>Esia</v>
      </c>
      <c r="C1243" s="73" t="e">
        <f>VLOOKUP(A1243, Table1[], 6, FALSE)</f>
        <v>#N/A</v>
      </c>
      <c r="D1243">
        <f>Table2[[#This Row],[Annualized Salary]]</f>
        <v>35550000</v>
      </c>
      <c r="E1243" s="73" t="e">
        <f t="shared" si="20"/>
        <v>#N/A</v>
      </c>
    </row>
    <row r="1244" spans="1:5" x14ac:dyDescent="0.25">
      <c r="A1244" t="s">
        <v>1402</v>
      </c>
      <c r="B1244" s="93" t="str">
        <f>Table2[[#This Row],[Country]]</f>
        <v>Esia</v>
      </c>
      <c r="C1244" s="73">
        <f>VLOOKUP(A1244, Table1[], 6, FALSE)</f>
        <v>28930000</v>
      </c>
      <c r="D1244">
        <f>Table2[[#This Row],[Annualized Salary]]</f>
        <v>29580000</v>
      </c>
      <c r="E1244" s="73">
        <f t="shared" si="20"/>
        <v>1.0224680262703076</v>
      </c>
    </row>
    <row r="1245" spans="1:5" x14ac:dyDescent="0.25">
      <c r="A1245" t="s">
        <v>3237</v>
      </c>
      <c r="B1245" s="93" t="str">
        <f>Table2[[#This Row],[Country]]</f>
        <v>Esia</v>
      </c>
      <c r="C1245" s="73" t="e">
        <f>VLOOKUP(A1245, Table1[], 6, FALSE)</f>
        <v>#N/A</v>
      </c>
      <c r="D1245">
        <f>Table2[[#This Row],[Annualized Salary]]</f>
        <v>27960000</v>
      </c>
      <c r="E1245" s="73" t="e">
        <f t="shared" si="20"/>
        <v>#N/A</v>
      </c>
    </row>
    <row r="1246" spans="1:5" x14ac:dyDescent="0.25">
      <c r="A1246" t="s">
        <v>3238</v>
      </c>
      <c r="B1246" s="93" t="str">
        <f>Table2[[#This Row],[Country]]</f>
        <v>Esia</v>
      </c>
      <c r="C1246" s="73" t="e">
        <f>VLOOKUP(A1246, Table1[], 6, FALSE)</f>
        <v>#N/A</v>
      </c>
      <c r="D1246">
        <f>Table2[[#This Row],[Annualized Salary]]</f>
        <v>24970000</v>
      </c>
      <c r="E1246" s="73" t="e">
        <f t="shared" si="20"/>
        <v>#N/A</v>
      </c>
    </row>
    <row r="1247" spans="1:5" x14ac:dyDescent="0.25">
      <c r="A1247" t="s">
        <v>1391</v>
      </c>
      <c r="B1247" s="93" t="str">
        <f>Table2[[#This Row],[Country]]</f>
        <v>People's Land of Maneau</v>
      </c>
      <c r="C1247" s="73">
        <f>VLOOKUP(A1247, Table1[], 6, FALSE)</f>
        <v>36260000</v>
      </c>
      <c r="D1247">
        <f>Table2[[#This Row],[Annualized Salary]]</f>
        <v>38470000</v>
      </c>
      <c r="E1247" s="73">
        <f t="shared" si="20"/>
        <v>1.0609487038058467</v>
      </c>
    </row>
    <row r="1248" spans="1:5" x14ac:dyDescent="0.25">
      <c r="A1248" t="s">
        <v>1403</v>
      </c>
      <c r="B1248" s="93" t="str">
        <f>Table2[[#This Row],[Country]]</f>
        <v>Slandsganiamayotteque</v>
      </c>
      <c r="C1248" s="73">
        <f>VLOOKUP(A1248, Table1[], 6, FALSE)</f>
        <v>20530000</v>
      </c>
      <c r="D1248">
        <f>Table2[[#This Row],[Annualized Salary]]</f>
        <v>20640000</v>
      </c>
      <c r="E1248" s="73">
        <f t="shared" si="20"/>
        <v>1.0053580126643935</v>
      </c>
    </row>
    <row r="1249" spans="1:5" x14ac:dyDescent="0.25">
      <c r="A1249" t="s">
        <v>1392</v>
      </c>
      <c r="B1249" s="93" t="str">
        <f>Table2[[#This Row],[Country]]</f>
        <v>Southern Ristan</v>
      </c>
      <c r="C1249" s="73">
        <f>VLOOKUP(A1249, Table1[], 6, FALSE)</f>
        <v>30230000</v>
      </c>
      <c r="D1249">
        <f>Table2[[#This Row],[Annualized Salary]]</f>
        <v>32350000</v>
      </c>
      <c r="E1249" s="73">
        <f t="shared" si="20"/>
        <v>1.0701290109163084</v>
      </c>
    </row>
    <row r="1250" spans="1:5" x14ac:dyDescent="0.25">
      <c r="A1250" t="s">
        <v>1393</v>
      </c>
      <c r="B1250" s="93" t="str">
        <f>Table2[[#This Row],[Country]]</f>
        <v>Quewenia</v>
      </c>
      <c r="C1250" s="73">
        <f>VLOOKUP(A1250, Table1[], 6, FALSE)</f>
        <v>11600000</v>
      </c>
      <c r="D1250">
        <f>Table2[[#This Row],[Annualized Salary]]</f>
        <v>12180000</v>
      </c>
      <c r="E1250" s="73">
        <f t="shared" si="20"/>
        <v>1.05</v>
      </c>
    </row>
    <row r="1251" spans="1:5" x14ac:dyDescent="0.25">
      <c r="A1251" t="s">
        <v>1394</v>
      </c>
      <c r="B1251" s="93" t="str">
        <f>Table2[[#This Row],[Country]]</f>
        <v>Quewenia</v>
      </c>
      <c r="C1251" s="73">
        <f>VLOOKUP(A1251, Table1[], 6, FALSE)</f>
        <v>23390000</v>
      </c>
      <c r="D1251">
        <f>Table2[[#This Row],[Annualized Salary]]</f>
        <v>24400000</v>
      </c>
      <c r="E1251" s="73">
        <f t="shared" si="20"/>
        <v>1.0431808465156049</v>
      </c>
    </row>
    <row r="1252" spans="1:5" x14ac:dyDescent="0.25">
      <c r="A1252" t="s">
        <v>1396</v>
      </c>
      <c r="B1252" s="93" t="str">
        <f>Table2[[#This Row],[Country]]</f>
        <v>Esia</v>
      </c>
      <c r="C1252" s="73">
        <f>VLOOKUP(A1252, Table1[], 6, FALSE)</f>
        <v>28650000</v>
      </c>
      <c r="D1252">
        <f>Table2[[#This Row],[Annualized Salary]]</f>
        <v>30120000</v>
      </c>
      <c r="E1252" s="73">
        <f t="shared" si="20"/>
        <v>1.0513089005235603</v>
      </c>
    </row>
    <row r="1253" spans="1:5" x14ac:dyDescent="0.25">
      <c r="A1253" t="s">
        <v>1397</v>
      </c>
      <c r="B1253" s="93" t="str">
        <f>Table2[[#This Row],[Country]]</f>
        <v>Mico</v>
      </c>
      <c r="C1253" s="73">
        <f>VLOOKUP(A1253, Table1[], 6, FALSE)</f>
        <v>18720000</v>
      </c>
      <c r="D1253">
        <f>Table2[[#This Row],[Annualized Salary]]</f>
        <v>19330000</v>
      </c>
      <c r="E1253" s="73">
        <f t="shared" si="20"/>
        <v>1.0325854700854702</v>
      </c>
    </row>
    <row r="1254" spans="1:5" x14ac:dyDescent="0.25">
      <c r="A1254" t="s">
        <v>3239</v>
      </c>
      <c r="B1254" s="93" t="str">
        <f>Table2[[#This Row],[Country]]</f>
        <v>People's Land of Maneau</v>
      </c>
      <c r="C1254" s="73" t="e">
        <f>VLOOKUP(A1254, Table1[], 6, FALSE)</f>
        <v>#N/A</v>
      </c>
      <c r="D1254">
        <f>Table2[[#This Row],[Annualized Salary]]</f>
        <v>21860000</v>
      </c>
      <c r="E1254" s="73" t="e">
        <f t="shared" si="20"/>
        <v>#N/A</v>
      </c>
    </row>
    <row r="1255" spans="1:5" x14ac:dyDescent="0.25">
      <c r="A1255" t="s">
        <v>1398</v>
      </c>
      <c r="B1255" s="93" t="str">
        <f>Table2[[#This Row],[Country]]</f>
        <v>Southern Ristan</v>
      </c>
      <c r="C1255" s="73">
        <f>VLOOKUP(A1255, Table1[], 6, FALSE)</f>
        <v>26610000</v>
      </c>
      <c r="D1255">
        <f>Table2[[#This Row],[Annualized Salary]]</f>
        <v>26650000</v>
      </c>
      <c r="E1255" s="73">
        <f t="shared" si="20"/>
        <v>1.0015031942878616</v>
      </c>
    </row>
    <row r="1256" spans="1:5" x14ac:dyDescent="0.25">
      <c r="A1256" t="s">
        <v>1401</v>
      </c>
      <c r="B1256" s="93" t="str">
        <f>Table2[[#This Row],[Country]]</f>
        <v>Esia</v>
      </c>
      <c r="C1256" s="73">
        <f>VLOOKUP(A1256, Table1[], 6, FALSE)</f>
        <v>34080000</v>
      </c>
      <c r="D1256">
        <f>Table2[[#This Row],[Annualized Salary]]</f>
        <v>34380000</v>
      </c>
      <c r="E1256" s="73">
        <f t="shared" si="20"/>
        <v>1.0088028169014085</v>
      </c>
    </row>
    <row r="1257" spans="1:5" x14ac:dyDescent="0.25">
      <c r="A1257" t="s">
        <v>3240</v>
      </c>
      <c r="B1257" s="93" t="str">
        <f>Table2[[#This Row],[Country]]</f>
        <v>Lefghau</v>
      </c>
      <c r="C1257" s="73" t="e">
        <f>VLOOKUP(A1257, Table1[], 6, FALSE)</f>
        <v>#N/A</v>
      </c>
      <c r="D1257">
        <f>Table2[[#This Row],[Annualized Salary]]</f>
        <v>39550000</v>
      </c>
      <c r="E1257" s="73" t="e">
        <f t="shared" si="20"/>
        <v>#N/A</v>
      </c>
    </row>
    <row r="1258" spans="1:5" x14ac:dyDescent="0.25">
      <c r="A1258" t="s">
        <v>3241</v>
      </c>
      <c r="B1258" s="93" t="str">
        <f>Table2[[#This Row],[Country]]</f>
        <v>Dosqaly</v>
      </c>
      <c r="C1258" s="73" t="e">
        <f>VLOOKUP(A1258, Table1[], 6, FALSE)</f>
        <v>#N/A</v>
      </c>
      <c r="D1258">
        <f>Table2[[#This Row],[Annualized Salary]]</f>
        <v>12100000</v>
      </c>
      <c r="E1258" s="73" t="e">
        <f t="shared" si="20"/>
        <v>#N/A</v>
      </c>
    </row>
    <row r="1259" spans="1:5" x14ac:dyDescent="0.25">
      <c r="A1259" t="s">
        <v>1405</v>
      </c>
      <c r="B1259" s="93" t="str">
        <f>Table2[[#This Row],[Country]]</f>
        <v>Dosqaly</v>
      </c>
      <c r="C1259" s="73">
        <f>VLOOKUP(A1259, Table1[], 6, FALSE)</f>
        <v>16340000</v>
      </c>
      <c r="D1259">
        <f>Table2[[#This Row],[Annualized Salary]]</f>
        <v>17250000</v>
      </c>
      <c r="E1259" s="73">
        <f t="shared" si="20"/>
        <v>1.0556915544675642</v>
      </c>
    </row>
    <row r="1260" spans="1:5" x14ac:dyDescent="0.25">
      <c r="A1260" t="s">
        <v>3242</v>
      </c>
      <c r="B1260" s="93" t="str">
        <f>Table2[[#This Row],[Country]]</f>
        <v>Esia</v>
      </c>
      <c r="C1260" s="73" t="e">
        <f>VLOOKUP(A1260, Table1[], 6, FALSE)</f>
        <v>#N/A</v>
      </c>
      <c r="D1260">
        <f>Table2[[#This Row],[Annualized Salary]]</f>
        <v>21510000</v>
      </c>
      <c r="E1260" s="73" t="e">
        <f t="shared" si="20"/>
        <v>#N/A</v>
      </c>
    </row>
    <row r="1261" spans="1:5" x14ac:dyDescent="0.25">
      <c r="A1261" t="s">
        <v>1409</v>
      </c>
      <c r="B1261" s="93" t="str">
        <f>Table2[[#This Row],[Country]]</f>
        <v>Lefghau</v>
      </c>
      <c r="C1261" s="73">
        <f>VLOOKUP(A1261, Table1[], 6, FALSE)</f>
        <v>12600000</v>
      </c>
      <c r="D1261">
        <f>Table2[[#This Row],[Annualized Salary]]</f>
        <v>13360000</v>
      </c>
      <c r="E1261" s="73">
        <f t="shared" si="20"/>
        <v>1.0603174603174603</v>
      </c>
    </row>
    <row r="1262" spans="1:5" x14ac:dyDescent="0.25">
      <c r="A1262" t="s">
        <v>1411</v>
      </c>
      <c r="B1262" s="93" t="str">
        <f>Table2[[#This Row],[Country]]</f>
        <v>Manlisgamncent</v>
      </c>
      <c r="C1262" s="73">
        <f>VLOOKUP(A1262, Table1[], 6, FALSE)</f>
        <v>16730000</v>
      </c>
      <c r="D1262">
        <f>Table2[[#This Row],[Annualized Salary]]</f>
        <v>17860000</v>
      </c>
      <c r="E1262" s="73">
        <f t="shared" si="20"/>
        <v>1.0675433353257622</v>
      </c>
    </row>
    <row r="1263" spans="1:5" x14ac:dyDescent="0.25">
      <c r="A1263" t="s">
        <v>1412</v>
      </c>
      <c r="B1263" s="93" t="str">
        <f>Table2[[#This Row],[Country]]</f>
        <v>Quewenia</v>
      </c>
      <c r="C1263" s="73">
        <f>VLOOKUP(A1263, Table1[], 6, FALSE)</f>
        <v>26150000</v>
      </c>
      <c r="D1263">
        <f>Table2[[#This Row],[Annualized Salary]]</f>
        <v>26660000</v>
      </c>
      <c r="E1263" s="73">
        <f t="shared" si="20"/>
        <v>1.0195028680688336</v>
      </c>
    </row>
    <row r="1264" spans="1:5" x14ac:dyDescent="0.25">
      <c r="A1264" t="s">
        <v>1413</v>
      </c>
      <c r="B1264" s="93" t="str">
        <f>Table2[[#This Row],[Country]]</f>
        <v>Slandsganiamayotteque</v>
      </c>
      <c r="C1264" s="73">
        <f>VLOOKUP(A1264, Table1[], 6, FALSE)</f>
        <v>13250000</v>
      </c>
      <c r="D1264">
        <f>Table2[[#This Row],[Annualized Salary]]</f>
        <v>13620000</v>
      </c>
      <c r="E1264" s="73">
        <f t="shared" si="20"/>
        <v>1.0279245283018867</v>
      </c>
    </row>
    <row r="1265" spans="1:5" x14ac:dyDescent="0.25">
      <c r="A1265" t="s">
        <v>1417</v>
      </c>
      <c r="B1265" s="93" t="str">
        <f>Table2[[#This Row],[Country]]</f>
        <v>Esia</v>
      </c>
      <c r="C1265" s="73">
        <f>VLOOKUP(A1265, Table1[], 6, FALSE)</f>
        <v>34830000</v>
      </c>
      <c r="D1265">
        <f>Table2[[#This Row],[Annualized Salary]]</f>
        <v>38280000</v>
      </c>
      <c r="E1265" s="73">
        <f t="shared" si="20"/>
        <v>1.0990525409130061</v>
      </c>
    </row>
    <row r="1266" spans="1:5" x14ac:dyDescent="0.25">
      <c r="A1266" t="s">
        <v>1414</v>
      </c>
      <c r="B1266" s="93" t="str">
        <f>Table2[[#This Row],[Country]]</f>
        <v>Byasier Pujan</v>
      </c>
      <c r="C1266" s="73">
        <f>VLOOKUP(A1266, Table1[], 6, FALSE)</f>
        <v>29240000</v>
      </c>
      <c r="D1266">
        <f>Table2[[#This Row],[Annualized Salary]]</f>
        <v>32160000</v>
      </c>
      <c r="E1266" s="73">
        <f t="shared" si="20"/>
        <v>1.0998632010943912</v>
      </c>
    </row>
    <row r="1267" spans="1:5" x14ac:dyDescent="0.25">
      <c r="A1267" t="s">
        <v>1425</v>
      </c>
      <c r="B1267" s="93" t="str">
        <f>Table2[[#This Row],[Country]]</f>
        <v>Frenchdo Stanser</v>
      </c>
      <c r="C1267" s="73">
        <f>VLOOKUP(A1267, Table1[], 6, FALSE)</f>
        <v>15800000</v>
      </c>
      <c r="D1267">
        <f>Table2[[#This Row],[Annualized Salary]]</f>
        <v>16890000</v>
      </c>
      <c r="E1267" s="73">
        <f t="shared" si="20"/>
        <v>1.0689873417721518</v>
      </c>
    </row>
    <row r="1268" spans="1:5" x14ac:dyDescent="0.25">
      <c r="A1268" t="s">
        <v>1408</v>
      </c>
      <c r="B1268" s="93" t="str">
        <f>Table2[[#This Row],[Country]]</f>
        <v>Lefghau</v>
      </c>
      <c r="C1268" s="73">
        <f>VLOOKUP(A1268, Table1[], 6, FALSE)</f>
        <v>29040000</v>
      </c>
      <c r="D1268">
        <f>Table2[[#This Row],[Annualized Salary]]</f>
        <v>31660000</v>
      </c>
      <c r="E1268" s="73">
        <f t="shared" si="20"/>
        <v>1.0902203856749311</v>
      </c>
    </row>
    <row r="1269" spans="1:5" x14ac:dyDescent="0.25">
      <c r="A1269" t="s">
        <v>1426</v>
      </c>
      <c r="B1269" s="93" t="str">
        <f>Table2[[#This Row],[Country]]</f>
        <v>Lefghau</v>
      </c>
      <c r="C1269" s="73">
        <f>VLOOKUP(A1269, Table1[], 6, FALSE)</f>
        <v>31680000</v>
      </c>
      <c r="D1269">
        <f>Table2[[#This Row],[Annualized Salary]]</f>
        <v>32620000</v>
      </c>
      <c r="E1269" s="73">
        <f t="shared" si="20"/>
        <v>1.0296717171717171</v>
      </c>
    </row>
    <row r="1270" spans="1:5" x14ac:dyDescent="0.25">
      <c r="A1270" t="s">
        <v>1427</v>
      </c>
      <c r="B1270" s="93" t="str">
        <f>Table2[[#This Row],[Country]]</f>
        <v>Manlisgamncent</v>
      </c>
      <c r="C1270" s="73">
        <f>VLOOKUP(A1270, Table1[], 6, FALSE)</f>
        <v>27780000</v>
      </c>
      <c r="D1270">
        <f>Table2[[#This Row],[Annualized Salary]]</f>
        <v>29290000</v>
      </c>
      <c r="E1270" s="73">
        <f t="shared" si="20"/>
        <v>1.0543556515478762</v>
      </c>
    </row>
    <row r="1271" spans="1:5" x14ac:dyDescent="0.25">
      <c r="A1271" t="s">
        <v>1224</v>
      </c>
      <c r="B1271" s="93" t="str">
        <f>Table2[[#This Row],[Country]]</f>
        <v>Esia</v>
      </c>
      <c r="C1271" s="73">
        <f>VLOOKUP(A1271, Table1[], 6, FALSE)</f>
        <v>13300000</v>
      </c>
      <c r="D1271">
        <f>Table2[[#This Row],[Annualized Salary]]</f>
        <v>25640000</v>
      </c>
      <c r="E1271" s="73">
        <f t="shared" si="20"/>
        <v>1.9278195488721805</v>
      </c>
    </row>
    <row r="1272" spans="1:5" x14ac:dyDescent="0.25">
      <c r="A1272" t="s">
        <v>1415</v>
      </c>
      <c r="B1272" s="93" t="str">
        <f>Table2[[#This Row],[Country]]</f>
        <v>Esia</v>
      </c>
      <c r="C1272" s="73">
        <f>VLOOKUP(A1272, Table1[], 6, FALSE)</f>
        <v>30490000</v>
      </c>
      <c r="D1272">
        <f>Table2[[#This Row],[Annualized Salary]]</f>
        <v>31800000</v>
      </c>
      <c r="E1272" s="73">
        <f t="shared" si="20"/>
        <v>1.0429649065267301</v>
      </c>
    </row>
    <row r="1273" spans="1:5" x14ac:dyDescent="0.25">
      <c r="A1273" t="s">
        <v>3243</v>
      </c>
      <c r="B1273" s="93" t="str">
        <f>Table2[[#This Row],[Country]]</f>
        <v>Nkasland Cronestan</v>
      </c>
      <c r="C1273" s="73" t="e">
        <f>VLOOKUP(A1273, Table1[], 6, FALSE)</f>
        <v>#N/A</v>
      </c>
      <c r="D1273">
        <f>Table2[[#This Row],[Annualized Salary]]</f>
        <v>28500000</v>
      </c>
      <c r="E1273" s="73" t="e">
        <f t="shared" si="20"/>
        <v>#N/A</v>
      </c>
    </row>
    <row r="1274" spans="1:5" x14ac:dyDescent="0.25">
      <c r="A1274" t="s">
        <v>1428</v>
      </c>
      <c r="B1274" s="93" t="str">
        <f>Table2[[#This Row],[Country]]</f>
        <v>Quewenia</v>
      </c>
      <c r="C1274" s="73">
        <f>VLOOKUP(A1274, Table1[], 6, FALSE)</f>
        <v>29350000</v>
      </c>
      <c r="D1274">
        <f>Table2[[#This Row],[Annualized Salary]]</f>
        <v>30930000</v>
      </c>
      <c r="E1274" s="73">
        <f t="shared" si="20"/>
        <v>1.0538330494037478</v>
      </c>
    </row>
    <row r="1275" spans="1:5" x14ac:dyDescent="0.25">
      <c r="A1275" t="s">
        <v>1418</v>
      </c>
      <c r="B1275" s="93" t="str">
        <f>Table2[[#This Row],[Country]]</f>
        <v>Giumle Lizeibon</v>
      </c>
      <c r="C1275" s="73">
        <f>VLOOKUP(A1275, Table1[], 6, FALSE)</f>
        <v>19820000</v>
      </c>
      <c r="D1275">
        <f>Table2[[#This Row],[Annualized Salary]]</f>
        <v>21350000</v>
      </c>
      <c r="E1275" s="73">
        <f t="shared" si="20"/>
        <v>1.0771947527749748</v>
      </c>
    </row>
    <row r="1276" spans="1:5" x14ac:dyDescent="0.25">
      <c r="A1276" t="s">
        <v>1419</v>
      </c>
      <c r="B1276" s="93" t="str">
        <f>Table2[[#This Row],[Country]]</f>
        <v>Southern Ristan</v>
      </c>
      <c r="C1276" s="73">
        <f>VLOOKUP(A1276, Table1[], 6, FALSE)</f>
        <v>9070000</v>
      </c>
      <c r="D1276">
        <f>Table2[[#This Row],[Annualized Salary]]</f>
        <v>9890000</v>
      </c>
      <c r="E1276" s="73">
        <f t="shared" si="20"/>
        <v>1.0904079382579934</v>
      </c>
    </row>
    <row r="1277" spans="1:5" x14ac:dyDescent="0.25">
      <c r="A1277" t="s">
        <v>1421</v>
      </c>
      <c r="B1277" s="93" t="str">
        <f>Table2[[#This Row],[Country]]</f>
        <v>Esia</v>
      </c>
      <c r="C1277" s="73">
        <f>VLOOKUP(A1277, Table1[], 6, FALSE)</f>
        <v>23420000</v>
      </c>
      <c r="D1277">
        <f>Table2[[#This Row],[Annualized Salary]]</f>
        <v>24040000</v>
      </c>
      <c r="E1277" s="73">
        <f t="shared" si="20"/>
        <v>1.026473099914603</v>
      </c>
    </row>
    <row r="1278" spans="1:5" x14ac:dyDescent="0.25">
      <c r="A1278" t="s">
        <v>3244</v>
      </c>
      <c r="B1278" s="93" t="str">
        <f>Table2[[#This Row],[Country]]</f>
        <v>Esia</v>
      </c>
      <c r="C1278" s="73" t="e">
        <f>VLOOKUP(A1278, Table1[], 6, FALSE)</f>
        <v>#N/A</v>
      </c>
      <c r="D1278">
        <f>Table2[[#This Row],[Annualized Salary]]</f>
        <v>31260000</v>
      </c>
      <c r="E1278" s="73" t="e">
        <f t="shared" si="20"/>
        <v>#N/A</v>
      </c>
    </row>
    <row r="1279" spans="1:5" x14ac:dyDescent="0.25">
      <c r="A1279" t="s">
        <v>1423</v>
      </c>
      <c r="B1279" s="93" t="str">
        <f>Table2[[#This Row],[Country]]</f>
        <v>Giumle Lizeibon</v>
      </c>
      <c r="C1279" s="73">
        <f>VLOOKUP(A1279, Table1[], 6, FALSE)</f>
        <v>22270000</v>
      </c>
      <c r="D1279">
        <f>Table2[[#This Row],[Annualized Salary]]</f>
        <v>22440000</v>
      </c>
      <c r="E1279" s="73">
        <f t="shared" si="20"/>
        <v>1.0076335877862594</v>
      </c>
    </row>
    <row r="1280" spans="1:5" x14ac:dyDescent="0.25">
      <c r="A1280" t="s">
        <v>1363</v>
      </c>
      <c r="B1280" s="93" t="str">
        <f>Table2[[#This Row],[Country]]</f>
        <v>Varijitri Isles</v>
      </c>
      <c r="C1280" s="73">
        <f>VLOOKUP(A1280, Table1[], 6, FALSE)</f>
        <v>20700000</v>
      </c>
      <c r="D1280">
        <f>Table2[[#This Row],[Annualized Salary]]</f>
        <v>15440000</v>
      </c>
      <c r="E1280" s="73">
        <f t="shared" si="20"/>
        <v>0.74589371980676333</v>
      </c>
    </row>
    <row r="1281" spans="1:5" x14ac:dyDescent="0.25">
      <c r="A1281" t="s">
        <v>1424</v>
      </c>
      <c r="B1281" s="93" t="str">
        <f>Table2[[#This Row],[Country]]</f>
        <v>Dosqaly</v>
      </c>
      <c r="C1281" s="73">
        <f>VLOOKUP(A1281, Table1[], 6, FALSE)</f>
        <v>20370000</v>
      </c>
      <c r="D1281">
        <f>Table2[[#This Row],[Annualized Salary]]</f>
        <v>20780000</v>
      </c>
      <c r="E1281" s="73">
        <f t="shared" si="20"/>
        <v>1.0201276386843396</v>
      </c>
    </row>
    <row r="1282" spans="1:5" x14ac:dyDescent="0.25">
      <c r="A1282" t="s">
        <v>1422</v>
      </c>
      <c r="B1282" s="93" t="str">
        <f>Table2[[#This Row],[Country]]</f>
        <v>Esia</v>
      </c>
      <c r="C1282" s="73">
        <f>VLOOKUP(A1282, Table1[], 6, FALSE)</f>
        <v>24780000</v>
      </c>
      <c r="D1282">
        <f>Table2[[#This Row],[Annualized Salary]]</f>
        <v>25210000</v>
      </c>
      <c r="E1282" s="73">
        <f t="shared" si="20"/>
        <v>1.0173527037933818</v>
      </c>
    </row>
    <row r="1283" spans="1:5" x14ac:dyDescent="0.25">
      <c r="A1283" t="s">
        <v>1429</v>
      </c>
      <c r="B1283" s="93" t="str">
        <f>Table2[[#This Row],[Country]]</f>
        <v>Quewenia</v>
      </c>
      <c r="C1283" s="73">
        <f>VLOOKUP(A1283, Table1[], 6, FALSE)</f>
        <v>17670000</v>
      </c>
      <c r="D1283">
        <f>Table2[[#This Row],[Annualized Salary]]</f>
        <v>18400000</v>
      </c>
      <c r="E1283" s="73">
        <f t="shared" si="20"/>
        <v>1.0413129598189022</v>
      </c>
    </row>
    <row r="1284" spans="1:5" x14ac:dyDescent="0.25">
      <c r="A1284" t="s">
        <v>1430</v>
      </c>
      <c r="B1284" s="93" t="str">
        <f>Table2[[#This Row],[Country]]</f>
        <v>Byasier Pujan</v>
      </c>
      <c r="C1284" s="73">
        <f>VLOOKUP(A1284, Table1[], 6, FALSE)</f>
        <v>31250000</v>
      </c>
      <c r="D1284">
        <f>Table2[[#This Row],[Annualized Salary]]</f>
        <v>33460000</v>
      </c>
      <c r="E1284" s="73">
        <f t="shared" si="20"/>
        <v>1.0707199999999999</v>
      </c>
    </row>
    <row r="1285" spans="1:5" x14ac:dyDescent="0.25">
      <c r="A1285" t="s">
        <v>3245</v>
      </c>
      <c r="B1285" s="93" t="str">
        <f>Table2[[#This Row],[Country]]</f>
        <v>Esia</v>
      </c>
      <c r="C1285" s="73" t="e">
        <f>VLOOKUP(A1285, Table1[], 6, FALSE)</f>
        <v>#N/A</v>
      </c>
      <c r="D1285">
        <f>Table2[[#This Row],[Annualized Salary]]</f>
        <v>20790000</v>
      </c>
      <c r="E1285" s="73" t="e">
        <f t="shared" si="20"/>
        <v>#N/A</v>
      </c>
    </row>
    <row r="1286" spans="1:5" x14ac:dyDescent="0.25">
      <c r="A1286" t="s">
        <v>1432</v>
      </c>
      <c r="B1286" s="93" t="str">
        <f>Table2[[#This Row],[Country]]</f>
        <v>Esia</v>
      </c>
      <c r="C1286" s="73">
        <f>VLOOKUP(A1286, Table1[], 6, FALSE)</f>
        <v>11930000</v>
      </c>
      <c r="D1286">
        <f>Table2[[#This Row],[Annualized Salary]]</f>
        <v>12920000</v>
      </c>
      <c r="E1286" s="73">
        <f t="shared" si="20"/>
        <v>1.0829840737636212</v>
      </c>
    </row>
    <row r="1287" spans="1:5" x14ac:dyDescent="0.25">
      <c r="A1287" t="s">
        <v>1434</v>
      </c>
      <c r="B1287" s="93" t="str">
        <f>Table2[[#This Row],[Country]]</f>
        <v>Esia</v>
      </c>
      <c r="C1287" s="73">
        <f>VLOOKUP(A1287, Table1[], 6, FALSE)</f>
        <v>12230000</v>
      </c>
      <c r="D1287">
        <f>Table2[[#This Row],[Annualized Salary]]</f>
        <v>12640000</v>
      </c>
      <c r="E1287" s="73">
        <f t="shared" si="20"/>
        <v>1.0335241210139003</v>
      </c>
    </row>
    <row r="1288" spans="1:5" x14ac:dyDescent="0.25">
      <c r="A1288" t="s">
        <v>1435</v>
      </c>
      <c r="B1288" s="93" t="str">
        <f>Table2[[#This Row],[Country]]</f>
        <v>Esia</v>
      </c>
      <c r="C1288" s="73">
        <f>VLOOKUP(A1288, Table1[], 6, FALSE)</f>
        <v>19990000</v>
      </c>
      <c r="D1288">
        <f>Table2[[#This Row],[Annualized Salary]]</f>
        <v>21100000</v>
      </c>
      <c r="E1288" s="73">
        <f t="shared" si="20"/>
        <v>1.0555277638819409</v>
      </c>
    </row>
    <row r="1289" spans="1:5" x14ac:dyDescent="0.25">
      <c r="A1289" t="s">
        <v>1438</v>
      </c>
      <c r="B1289" s="93" t="str">
        <f>Table2[[#This Row],[Country]]</f>
        <v>Nganion</v>
      </c>
      <c r="C1289" s="73">
        <f>VLOOKUP(A1289, Table1[], 6, FALSE)</f>
        <v>23010000</v>
      </c>
      <c r="D1289">
        <f>Table2[[#This Row],[Annualized Salary]]</f>
        <v>24310000</v>
      </c>
      <c r="E1289" s="73">
        <f t="shared" si="20"/>
        <v>1.0564971751412429</v>
      </c>
    </row>
    <row r="1290" spans="1:5" x14ac:dyDescent="0.25">
      <c r="A1290" t="s">
        <v>3246</v>
      </c>
      <c r="B1290" s="93" t="str">
        <f>Table2[[#This Row],[Country]]</f>
        <v>Rosvi</v>
      </c>
      <c r="C1290" s="73" t="e">
        <f>VLOOKUP(A1290, Table1[], 6, FALSE)</f>
        <v>#N/A</v>
      </c>
      <c r="D1290">
        <f>Table2[[#This Row],[Annualized Salary]]</f>
        <v>17420000</v>
      </c>
      <c r="E1290" s="73" t="e">
        <f t="shared" si="20"/>
        <v>#N/A</v>
      </c>
    </row>
    <row r="1291" spans="1:5" x14ac:dyDescent="0.25">
      <c r="A1291" t="s">
        <v>1439</v>
      </c>
      <c r="B1291" s="93" t="str">
        <f>Table2[[#This Row],[Country]]</f>
        <v>Southern Ristan</v>
      </c>
      <c r="C1291" s="73">
        <f>VLOOKUP(A1291, Table1[], 6, FALSE)</f>
        <v>20030000</v>
      </c>
      <c r="D1291">
        <f>Table2[[#This Row],[Annualized Salary]]</f>
        <v>21670000</v>
      </c>
      <c r="E1291" s="73">
        <f t="shared" si="20"/>
        <v>1.0818771842236645</v>
      </c>
    </row>
    <row r="1292" spans="1:5" x14ac:dyDescent="0.25">
      <c r="A1292" t="s">
        <v>1442</v>
      </c>
      <c r="B1292" s="93" t="str">
        <f>Table2[[#This Row],[Country]]</f>
        <v>Esia</v>
      </c>
      <c r="C1292" s="73">
        <f>VLOOKUP(A1292, Table1[], 6, FALSE)</f>
        <v>28570000</v>
      </c>
      <c r="D1292">
        <f>Table2[[#This Row],[Annualized Salary]]</f>
        <v>30790000</v>
      </c>
      <c r="E1292" s="73">
        <f t="shared" si="20"/>
        <v>1.0777038851942597</v>
      </c>
    </row>
    <row r="1293" spans="1:5" x14ac:dyDescent="0.25">
      <c r="A1293" t="s">
        <v>1561</v>
      </c>
      <c r="B1293" s="93" t="str">
        <f>Table2[[#This Row],[Country]]</f>
        <v>Esia</v>
      </c>
      <c r="C1293" s="73">
        <f>VLOOKUP(A1293, Table1[], 6, FALSE)</f>
        <v>16480000</v>
      </c>
      <c r="D1293">
        <f>Table2[[#This Row],[Annualized Salary]]</f>
        <v>22540000</v>
      </c>
      <c r="E1293" s="73">
        <f t="shared" si="20"/>
        <v>1.3677184466019416</v>
      </c>
    </row>
    <row r="1294" spans="1:5" x14ac:dyDescent="0.25">
      <c r="A1294" t="s">
        <v>1451</v>
      </c>
      <c r="B1294" s="93" t="str">
        <f>Table2[[#This Row],[Country]]</f>
        <v>Esia</v>
      </c>
      <c r="C1294" s="73">
        <f>VLOOKUP(A1294, Table1[], 6, FALSE)</f>
        <v>4760000</v>
      </c>
      <c r="D1294">
        <f>Table2[[#This Row],[Annualized Salary]]</f>
        <v>4770000</v>
      </c>
      <c r="E1294" s="73">
        <f t="shared" si="20"/>
        <v>1.0021008403361344</v>
      </c>
    </row>
    <row r="1295" spans="1:5" x14ac:dyDescent="0.25">
      <c r="A1295" t="s">
        <v>3247</v>
      </c>
      <c r="B1295" s="93" t="str">
        <f>Table2[[#This Row],[Country]]</f>
        <v>Mico</v>
      </c>
      <c r="C1295" s="73" t="e">
        <f>VLOOKUP(A1295, Table1[], 6, FALSE)</f>
        <v>#N/A</v>
      </c>
      <c r="D1295">
        <f>Table2[[#This Row],[Annualized Salary]]</f>
        <v>19030000</v>
      </c>
      <c r="E1295" s="73" t="e">
        <f t="shared" si="20"/>
        <v>#N/A</v>
      </c>
    </row>
    <row r="1296" spans="1:5" x14ac:dyDescent="0.25">
      <c r="A1296" t="s">
        <v>3248</v>
      </c>
      <c r="B1296" s="93" t="str">
        <f>Table2[[#This Row],[Country]]</f>
        <v>Republic of Denand Landsa</v>
      </c>
      <c r="C1296" s="73" t="e">
        <f>VLOOKUP(A1296, Table1[], 6, FALSE)</f>
        <v>#N/A</v>
      </c>
      <c r="D1296">
        <f>Table2[[#This Row],[Annualized Salary]]</f>
        <v>29290000</v>
      </c>
      <c r="E1296" s="73" t="e">
        <f t="shared" si="20"/>
        <v>#N/A</v>
      </c>
    </row>
    <row r="1297" spans="1:5" x14ac:dyDescent="0.25">
      <c r="A1297" t="s">
        <v>3249</v>
      </c>
      <c r="B1297" s="93" t="str">
        <f>Table2[[#This Row],[Country]]</f>
        <v>Republic of Denand Landsa</v>
      </c>
      <c r="C1297" s="73" t="e">
        <f>VLOOKUP(A1297, Table1[], 6, FALSE)</f>
        <v>#N/A</v>
      </c>
      <c r="D1297">
        <f>Table2[[#This Row],[Annualized Salary]]</f>
        <v>25760000</v>
      </c>
      <c r="E1297" s="73" t="e">
        <f t="shared" si="20"/>
        <v>#N/A</v>
      </c>
    </row>
    <row r="1298" spans="1:5" x14ac:dyDescent="0.25">
      <c r="A1298" t="s">
        <v>1360</v>
      </c>
      <c r="B1298" s="93" t="str">
        <f>Table2[[#This Row],[Country]]</f>
        <v>Xikong</v>
      </c>
      <c r="C1298" s="73">
        <f>VLOOKUP(A1298, Table1[], 6, FALSE)</f>
        <v>27550000</v>
      </c>
      <c r="D1298">
        <f>Table2[[#This Row],[Annualized Salary]]</f>
        <v>27360000</v>
      </c>
      <c r="E1298" s="73">
        <f t="shared" si="20"/>
        <v>0.99310344827586206</v>
      </c>
    </row>
    <row r="1299" spans="1:5" x14ac:dyDescent="0.25">
      <c r="A1299" t="s">
        <v>1443</v>
      </c>
      <c r="B1299" s="93" t="str">
        <f>Table2[[#This Row],[Country]]</f>
        <v>Dosqaly</v>
      </c>
      <c r="C1299" s="73">
        <f>VLOOKUP(A1299, Table1[], 6, FALSE)</f>
        <v>24370000</v>
      </c>
      <c r="D1299">
        <f>Table2[[#This Row],[Annualized Salary]]</f>
        <v>24390000</v>
      </c>
      <c r="E1299" s="73">
        <f t="shared" si="20"/>
        <v>1.0008206811653673</v>
      </c>
    </row>
    <row r="1300" spans="1:5" x14ac:dyDescent="0.25">
      <c r="A1300" t="s">
        <v>1447</v>
      </c>
      <c r="B1300" s="93" t="str">
        <f>Table2[[#This Row],[Country]]</f>
        <v>Esia</v>
      </c>
      <c r="C1300" s="73">
        <f>VLOOKUP(A1300, Table1[], 6, FALSE)</f>
        <v>14800000</v>
      </c>
      <c r="D1300">
        <f>Table2[[#This Row],[Annualized Salary]]</f>
        <v>16250000</v>
      </c>
      <c r="E1300" s="73">
        <f t="shared" si="20"/>
        <v>1.097972972972973</v>
      </c>
    </row>
    <row r="1301" spans="1:5" x14ac:dyDescent="0.25">
      <c r="A1301" t="s">
        <v>1448</v>
      </c>
      <c r="B1301" s="93" t="str">
        <f>Table2[[#This Row],[Country]]</f>
        <v>Giumle Lizeibon</v>
      </c>
      <c r="C1301" s="73">
        <f>VLOOKUP(A1301, Table1[], 6, FALSE)</f>
        <v>28460000</v>
      </c>
      <c r="D1301">
        <f>Table2[[#This Row],[Annualized Salary]]</f>
        <v>30210000</v>
      </c>
      <c r="E1301" s="73">
        <f t="shared" si="20"/>
        <v>1.0614898102600141</v>
      </c>
    </row>
    <row r="1302" spans="1:5" x14ac:dyDescent="0.25">
      <c r="A1302" t="s">
        <v>548</v>
      </c>
      <c r="B1302" s="93" t="str">
        <f>Table2[[#This Row],[Country]]</f>
        <v>Ledian</v>
      </c>
      <c r="C1302" s="73">
        <f>VLOOKUP(A1302, Table1[], 6, FALSE)</f>
        <v>19050000</v>
      </c>
      <c r="D1302">
        <f>Table2[[#This Row],[Annualized Salary]]</f>
        <v>22920000</v>
      </c>
      <c r="E1302" s="73">
        <f t="shared" si="20"/>
        <v>1.2031496062992126</v>
      </c>
    </row>
    <row r="1303" spans="1:5" x14ac:dyDescent="0.25">
      <c r="A1303" t="s">
        <v>1449</v>
      </c>
      <c r="B1303" s="93" t="str">
        <f>Table2[[#This Row],[Country]]</f>
        <v>Esia</v>
      </c>
      <c r="C1303" s="73">
        <f>VLOOKUP(A1303, Table1[], 6, FALSE)</f>
        <v>11030000</v>
      </c>
      <c r="D1303">
        <f>Table2[[#This Row],[Annualized Salary]]</f>
        <v>11890000</v>
      </c>
      <c r="E1303" s="73">
        <f t="shared" si="20"/>
        <v>1.0779691749773346</v>
      </c>
    </row>
    <row r="1304" spans="1:5" x14ac:dyDescent="0.25">
      <c r="A1304" t="s">
        <v>3250</v>
      </c>
      <c r="B1304" s="93" t="str">
        <f>Table2[[#This Row],[Country]]</f>
        <v>Esia</v>
      </c>
      <c r="C1304" s="73" t="e">
        <f>VLOOKUP(A1304, Table1[], 6, FALSE)</f>
        <v>#N/A</v>
      </c>
      <c r="D1304">
        <f>Table2[[#This Row],[Annualized Salary]]</f>
        <v>16910000</v>
      </c>
      <c r="E1304" s="73" t="e">
        <f t="shared" si="20"/>
        <v>#N/A</v>
      </c>
    </row>
    <row r="1305" spans="1:5" x14ac:dyDescent="0.25">
      <c r="A1305" t="s">
        <v>1455</v>
      </c>
      <c r="B1305" s="93" t="str">
        <f>Table2[[#This Row],[Country]]</f>
        <v>Esia</v>
      </c>
      <c r="C1305" s="73">
        <f>VLOOKUP(A1305, Table1[], 6, FALSE)</f>
        <v>13820000</v>
      </c>
      <c r="D1305">
        <f>Table2[[#This Row],[Annualized Salary]]</f>
        <v>14500000</v>
      </c>
      <c r="E1305" s="73">
        <f t="shared" ref="E1305:E1368" si="21">D1305/C1305</f>
        <v>1.0492040520984081</v>
      </c>
    </row>
    <row r="1306" spans="1:5" x14ac:dyDescent="0.25">
      <c r="A1306" t="s">
        <v>435</v>
      </c>
      <c r="B1306" s="93" t="str">
        <f>Table2[[#This Row],[Country]]</f>
        <v>Esia</v>
      </c>
      <c r="C1306" s="73">
        <f>VLOOKUP(A1306, Table1[], 6, FALSE)</f>
        <v>24950000</v>
      </c>
      <c r="D1306">
        <f>Table2[[#This Row],[Annualized Salary]]</f>
        <v>24270000</v>
      </c>
      <c r="E1306" s="73">
        <f t="shared" si="21"/>
        <v>0.97274549098196395</v>
      </c>
    </row>
    <row r="1307" spans="1:5" x14ac:dyDescent="0.25">
      <c r="A1307" t="s">
        <v>1454</v>
      </c>
      <c r="B1307" s="93" t="str">
        <f>Table2[[#This Row],[Country]]</f>
        <v>Tabhu Striary</v>
      </c>
      <c r="C1307" s="73">
        <f>VLOOKUP(A1307, Table1[], 6, FALSE)</f>
        <v>16490000</v>
      </c>
      <c r="D1307">
        <f>Table2[[#This Row],[Annualized Salary]]</f>
        <v>17510000</v>
      </c>
      <c r="E1307" s="73">
        <f t="shared" si="21"/>
        <v>1.0618556701030928</v>
      </c>
    </row>
    <row r="1308" spans="1:5" x14ac:dyDescent="0.25">
      <c r="A1308" t="s">
        <v>1450</v>
      </c>
      <c r="B1308" s="93" t="str">
        <f>Table2[[#This Row],[Country]]</f>
        <v>Esia</v>
      </c>
      <c r="C1308" s="73">
        <f>VLOOKUP(A1308, Table1[], 6, FALSE)</f>
        <v>30930000</v>
      </c>
      <c r="D1308">
        <f>Table2[[#This Row],[Annualized Salary]]</f>
        <v>32110000</v>
      </c>
      <c r="E1308" s="73">
        <f t="shared" si="21"/>
        <v>1.0381506627869383</v>
      </c>
    </row>
    <row r="1309" spans="1:5" x14ac:dyDescent="0.25">
      <c r="A1309" t="s">
        <v>3251</v>
      </c>
      <c r="B1309" s="93" t="str">
        <f>Table2[[#This Row],[Country]]</f>
        <v>Esia</v>
      </c>
      <c r="C1309" s="73" t="e">
        <f>VLOOKUP(A1309, Table1[], 6, FALSE)</f>
        <v>#N/A</v>
      </c>
      <c r="D1309">
        <f>Table2[[#This Row],[Annualized Salary]]</f>
        <v>19450000</v>
      </c>
      <c r="E1309" s="73" t="e">
        <f t="shared" si="21"/>
        <v>#N/A</v>
      </c>
    </row>
    <row r="1310" spans="1:5" x14ac:dyDescent="0.25">
      <c r="A1310" t="s">
        <v>1459</v>
      </c>
      <c r="B1310" s="93" t="str">
        <f>Table2[[#This Row],[Country]]</f>
        <v>Esia</v>
      </c>
      <c r="C1310" s="73">
        <f>VLOOKUP(A1310, Table1[], 6, FALSE)</f>
        <v>30740000</v>
      </c>
      <c r="D1310">
        <f>Table2[[#This Row],[Annualized Salary]]</f>
        <v>30990000</v>
      </c>
      <c r="E1310" s="73">
        <f t="shared" si="21"/>
        <v>1.0081327260897852</v>
      </c>
    </row>
    <row r="1311" spans="1:5" x14ac:dyDescent="0.25">
      <c r="A1311" t="s">
        <v>3252</v>
      </c>
      <c r="B1311" s="93" t="str">
        <f>Table2[[#This Row],[Country]]</f>
        <v>Ingre</v>
      </c>
      <c r="C1311" s="73" t="e">
        <f>VLOOKUP(A1311, Table1[], 6, FALSE)</f>
        <v>#N/A</v>
      </c>
      <c r="D1311">
        <f>Table2[[#This Row],[Annualized Salary]]</f>
        <v>16250000</v>
      </c>
      <c r="E1311" s="73" t="e">
        <f t="shared" si="21"/>
        <v>#N/A</v>
      </c>
    </row>
    <row r="1312" spans="1:5" x14ac:dyDescent="0.25">
      <c r="A1312" t="s">
        <v>1460</v>
      </c>
      <c r="B1312" s="93" t="str">
        <f>Table2[[#This Row],[Country]]</f>
        <v>Coastpa Barleslands</v>
      </c>
      <c r="C1312" s="73">
        <f>VLOOKUP(A1312, Table1[], 6, FALSE)</f>
        <v>24010000</v>
      </c>
      <c r="D1312">
        <f>Table2[[#This Row],[Annualized Salary]]</f>
        <v>25680000</v>
      </c>
      <c r="E1312" s="73">
        <f t="shared" si="21"/>
        <v>1.0695543523531861</v>
      </c>
    </row>
    <row r="1313" spans="1:5" x14ac:dyDescent="0.25">
      <c r="A1313" t="s">
        <v>3253</v>
      </c>
      <c r="B1313" s="93" t="str">
        <f>Table2[[#This Row],[Country]]</f>
        <v>Esia</v>
      </c>
      <c r="C1313" s="73" t="e">
        <f>VLOOKUP(A1313, Table1[], 6, FALSE)</f>
        <v>#N/A</v>
      </c>
      <c r="D1313">
        <f>Table2[[#This Row],[Annualized Salary]]</f>
        <v>17870000</v>
      </c>
      <c r="E1313" s="73" t="e">
        <f t="shared" si="21"/>
        <v>#N/A</v>
      </c>
    </row>
    <row r="1314" spans="1:5" x14ac:dyDescent="0.25">
      <c r="A1314" t="s">
        <v>3254</v>
      </c>
      <c r="B1314" s="93" t="str">
        <f>Table2[[#This Row],[Country]]</f>
        <v>Esia</v>
      </c>
      <c r="C1314" s="73" t="e">
        <f>VLOOKUP(A1314, Table1[], 6, FALSE)</f>
        <v>#N/A</v>
      </c>
      <c r="D1314">
        <f>Table2[[#This Row],[Annualized Salary]]</f>
        <v>12140000</v>
      </c>
      <c r="E1314" s="73" t="e">
        <f t="shared" si="21"/>
        <v>#N/A</v>
      </c>
    </row>
    <row r="1315" spans="1:5" x14ac:dyDescent="0.25">
      <c r="A1315" t="s">
        <v>1212</v>
      </c>
      <c r="B1315" s="93" t="str">
        <f>Table2[[#This Row],[Country]]</f>
        <v>Esia</v>
      </c>
      <c r="C1315" s="73">
        <f>VLOOKUP(A1315, Table1[], 6, FALSE)</f>
        <v>24760000</v>
      </c>
      <c r="D1315">
        <f>Table2[[#This Row],[Annualized Salary]]</f>
        <v>6180000</v>
      </c>
      <c r="E1315" s="73">
        <f t="shared" si="21"/>
        <v>0.24959612277867529</v>
      </c>
    </row>
    <row r="1316" spans="1:5" x14ac:dyDescent="0.25">
      <c r="A1316" t="s">
        <v>1464</v>
      </c>
      <c r="B1316" s="93" t="str">
        <f>Table2[[#This Row],[Country]]</f>
        <v>Esia</v>
      </c>
      <c r="C1316" s="73">
        <f>VLOOKUP(A1316, Table1[], 6, FALSE)</f>
        <v>19000000</v>
      </c>
      <c r="D1316">
        <f>Table2[[#This Row],[Annualized Salary]]</f>
        <v>19380000</v>
      </c>
      <c r="E1316" s="73">
        <f t="shared" si="21"/>
        <v>1.02</v>
      </c>
    </row>
    <row r="1317" spans="1:5" x14ac:dyDescent="0.25">
      <c r="A1317" t="s">
        <v>3255</v>
      </c>
      <c r="B1317" s="93" t="str">
        <f>Table2[[#This Row],[Country]]</f>
        <v>Esia</v>
      </c>
      <c r="C1317" s="73" t="e">
        <f>VLOOKUP(A1317, Table1[], 6, FALSE)</f>
        <v>#N/A</v>
      </c>
      <c r="D1317">
        <f>Table2[[#This Row],[Annualized Salary]]</f>
        <v>23230000</v>
      </c>
      <c r="E1317" s="73" t="e">
        <f t="shared" si="21"/>
        <v>#N/A</v>
      </c>
    </row>
    <row r="1318" spans="1:5" x14ac:dyDescent="0.25">
      <c r="A1318" t="s">
        <v>1465</v>
      </c>
      <c r="B1318" s="93" t="str">
        <f>Table2[[#This Row],[Country]]</f>
        <v>Esia</v>
      </c>
      <c r="C1318" s="73">
        <f>VLOOKUP(A1318, Table1[], 6, FALSE)</f>
        <v>17490000</v>
      </c>
      <c r="D1318">
        <f>Table2[[#This Row],[Annualized Salary]]</f>
        <v>18430000</v>
      </c>
      <c r="E1318" s="73">
        <f t="shared" si="21"/>
        <v>1.0537449971412236</v>
      </c>
    </row>
    <row r="1319" spans="1:5" x14ac:dyDescent="0.25">
      <c r="A1319" t="s">
        <v>1470</v>
      </c>
      <c r="B1319" s="93" t="str">
        <f>Table2[[#This Row],[Country]]</f>
        <v>Esia</v>
      </c>
      <c r="C1319" s="73">
        <f>VLOOKUP(A1319, Table1[], 6, FALSE)</f>
        <v>23340000</v>
      </c>
      <c r="D1319">
        <f>Table2[[#This Row],[Annualized Salary]]</f>
        <v>23870000</v>
      </c>
      <c r="E1319" s="73">
        <f t="shared" si="21"/>
        <v>1.0227077977720651</v>
      </c>
    </row>
    <row r="1320" spans="1:5" x14ac:dyDescent="0.25">
      <c r="A1320" t="s">
        <v>295</v>
      </c>
      <c r="B1320" s="93" t="str">
        <f>Table2[[#This Row],[Country]]</f>
        <v>Esia</v>
      </c>
      <c r="C1320" s="73">
        <f>VLOOKUP(A1320, Table1[], 6, FALSE)</f>
        <v>14080000</v>
      </c>
      <c r="D1320">
        <f>Table2[[#This Row],[Annualized Salary]]</f>
        <v>14650000</v>
      </c>
      <c r="E1320" s="73">
        <f t="shared" si="21"/>
        <v>1.0404829545454546</v>
      </c>
    </row>
    <row r="1321" spans="1:5" x14ac:dyDescent="0.25">
      <c r="A1321" t="s">
        <v>3256</v>
      </c>
      <c r="B1321" s="93" t="str">
        <f>Table2[[#This Row],[Country]]</f>
        <v>Esia</v>
      </c>
      <c r="C1321" s="73" t="e">
        <f>VLOOKUP(A1321, Table1[], 6, FALSE)</f>
        <v>#N/A</v>
      </c>
      <c r="D1321">
        <f>Table2[[#This Row],[Annualized Salary]]</f>
        <v>14850000</v>
      </c>
      <c r="E1321" s="73" t="e">
        <f t="shared" si="21"/>
        <v>#N/A</v>
      </c>
    </row>
    <row r="1322" spans="1:5" x14ac:dyDescent="0.25">
      <c r="A1322" t="s">
        <v>1468</v>
      </c>
      <c r="B1322" s="93" t="str">
        <f>Table2[[#This Row],[Country]]</f>
        <v>Rosvi</v>
      </c>
      <c r="C1322" s="73">
        <f>VLOOKUP(A1322, Table1[], 6, FALSE)</f>
        <v>22740000</v>
      </c>
      <c r="D1322">
        <f>Table2[[#This Row],[Annualized Salary]]</f>
        <v>24590000</v>
      </c>
      <c r="E1322" s="73">
        <f t="shared" si="21"/>
        <v>1.081354441512753</v>
      </c>
    </row>
    <row r="1323" spans="1:5" x14ac:dyDescent="0.25">
      <c r="A1323" t="s">
        <v>1469</v>
      </c>
      <c r="B1323" s="93" t="str">
        <f>Table2[[#This Row],[Country]]</f>
        <v>Varijitri Isles</v>
      </c>
      <c r="C1323" s="73">
        <f>VLOOKUP(A1323, Table1[], 6, FALSE)</f>
        <v>14420000</v>
      </c>
      <c r="D1323">
        <f>Table2[[#This Row],[Annualized Salary]]</f>
        <v>14940000</v>
      </c>
      <c r="E1323" s="73">
        <f t="shared" si="21"/>
        <v>1.0360610263522885</v>
      </c>
    </row>
    <row r="1324" spans="1:5" x14ac:dyDescent="0.25">
      <c r="A1324" t="s">
        <v>1408</v>
      </c>
      <c r="B1324" s="93" t="str">
        <f>Table2[[#This Row],[Country]]</f>
        <v>Lefghau</v>
      </c>
      <c r="C1324" s="73">
        <f>VLOOKUP(A1324, Table1[], 6, FALSE)</f>
        <v>29040000</v>
      </c>
      <c r="D1324">
        <f>Table2[[#This Row],[Annualized Salary]]</f>
        <v>20990000</v>
      </c>
      <c r="E1324" s="73">
        <f t="shared" si="21"/>
        <v>0.72279614325068875</v>
      </c>
    </row>
    <row r="1325" spans="1:5" x14ac:dyDescent="0.25">
      <c r="A1325" t="s">
        <v>308</v>
      </c>
      <c r="B1325" s="93" t="str">
        <f>Table2[[#This Row],[Country]]</f>
        <v>Unicorporated Tiagascar</v>
      </c>
      <c r="C1325" s="73">
        <f>VLOOKUP(A1325, Table1[], 6, FALSE)</f>
        <v>19560000</v>
      </c>
      <c r="D1325">
        <f>Table2[[#This Row],[Annualized Salary]]</f>
        <v>23820000</v>
      </c>
      <c r="E1325" s="73">
        <f t="shared" si="21"/>
        <v>1.2177914110429449</v>
      </c>
    </row>
    <row r="1326" spans="1:5" x14ac:dyDescent="0.25">
      <c r="A1326" t="s">
        <v>3257</v>
      </c>
      <c r="B1326" s="93" t="str">
        <f>Table2[[#This Row],[Country]]</f>
        <v>Byasier Pujan</v>
      </c>
      <c r="C1326" s="73" t="e">
        <f>VLOOKUP(A1326, Table1[], 6, FALSE)</f>
        <v>#N/A</v>
      </c>
      <c r="D1326">
        <f>Table2[[#This Row],[Annualized Salary]]</f>
        <v>37570000</v>
      </c>
      <c r="E1326" s="73" t="e">
        <f t="shared" si="21"/>
        <v>#N/A</v>
      </c>
    </row>
    <row r="1327" spans="1:5" x14ac:dyDescent="0.25">
      <c r="A1327" t="s">
        <v>1486</v>
      </c>
      <c r="B1327" s="93" t="str">
        <f>Table2[[#This Row],[Country]]</f>
        <v>Esia</v>
      </c>
      <c r="C1327" s="73">
        <f>VLOOKUP(A1327, Table1[], 6, FALSE)</f>
        <v>4860000</v>
      </c>
      <c r="D1327">
        <f>Table2[[#This Row],[Annualized Salary]]</f>
        <v>5300000</v>
      </c>
      <c r="E1327" s="73">
        <f t="shared" si="21"/>
        <v>1.0905349794238683</v>
      </c>
    </row>
    <row r="1328" spans="1:5" x14ac:dyDescent="0.25">
      <c r="A1328" t="s">
        <v>3258</v>
      </c>
      <c r="B1328" s="93" t="str">
        <f>Table2[[#This Row],[Country]]</f>
        <v>Esia</v>
      </c>
      <c r="C1328" s="73" t="e">
        <f>VLOOKUP(A1328, Table1[], 6, FALSE)</f>
        <v>#N/A</v>
      </c>
      <c r="D1328">
        <f>Table2[[#This Row],[Annualized Salary]]</f>
        <v>30620000</v>
      </c>
      <c r="E1328" s="73" t="e">
        <f t="shared" si="21"/>
        <v>#N/A</v>
      </c>
    </row>
    <row r="1329" spans="1:5" x14ac:dyDescent="0.25">
      <c r="A1329" t="s">
        <v>1533</v>
      </c>
      <c r="B1329" s="93" t="str">
        <f>Table2[[#This Row],[Country]]</f>
        <v>Greri Landmoslands</v>
      </c>
      <c r="C1329" s="73">
        <f>VLOOKUP(A1329, Table1[], 6, FALSE)</f>
        <v>34220000</v>
      </c>
      <c r="D1329">
        <f>Table2[[#This Row],[Annualized Salary]]</f>
        <v>16820000</v>
      </c>
      <c r="E1329" s="73">
        <f t="shared" si="21"/>
        <v>0.49152542372881358</v>
      </c>
    </row>
    <row r="1330" spans="1:5" x14ac:dyDescent="0.25">
      <c r="A1330" t="s">
        <v>3259</v>
      </c>
      <c r="B1330" s="93" t="str">
        <f>Table2[[#This Row],[Country]]</f>
        <v>Ingre</v>
      </c>
      <c r="C1330" s="73" t="e">
        <f>VLOOKUP(A1330, Table1[], 6, FALSE)</f>
        <v>#N/A</v>
      </c>
      <c r="D1330">
        <f>Table2[[#This Row],[Annualized Salary]]</f>
        <v>14260000</v>
      </c>
      <c r="E1330" s="73" t="e">
        <f t="shared" si="21"/>
        <v>#N/A</v>
      </c>
    </row>
    <row r="1331" spans="1:5" x14ac:dyDescent="0.25">
      <c r="A1331" t="s">
        <v>3260</v>
      </c>
      <c r="B1331" s="93" t="str">
        <f>Table2[[#This Row],[Country]]</f>
        <v>Redohrainbri</v>
      </c>
      <c r="C1331" s="73" t="e">
        <f>VLOOKUP(A1331, Table1[], 6, FALSE)</f>
        <v>#N/A</v>
      </c>
      <c r="D1331">
        <f>Table2[[#This Row],[Annualized Salary]]</f>
        <v>5770000</v>
      </c>
      <c r="E1331" s="73" t="e">
        <f t="shared" si="21"/>
        <v>#N/A</v>
      </c>
    </row>
    <row r="1332" spans="1:5" x14ac:dyDescent="0.25">
      <c r="A1332" t="s">
        <v>3261</v>
      </c>
      <c r="B1332" s="93" t="str">
        <f>Table2[[#This Row],[Country]]</f>
        <v>Slandsganiamayotteque</v>
      </c>
      <c r="C1332" s="73" t="e">
        <f>VLOOKUP(A1332, Table1[], 6, FALSE)</f>
        <v>#N/A</v>
      </c>
      <c r="D1332">
        <f>Table2[[#This Row],[Annualized Salary]]</f>
        <v>29130000</v>
      </c>
      <c r="E1332" s="73" t="e">
        <f t="shared" si="21"/>
        <v>#N/A</v>
      </c>
    </row>
    <row r="1333" spans="1:5" x14ac:dyDescent="0.25">
      <c r="A1333" t="s">
        <v>1559</v>
      </c>
      <c r="B1333" s="93" t="str">
        <f>Table2[[#This Row],[Country]]</f>
        <v>Unicorporated Tiagascar</v>
      </c>
      <c r="C1333" s="73">
        <f>VLOOKUP(A1333, Table1[], 6, FALSE)</f>
        <v>29840000</v>
      </c>
      <c r="D1333">
        <f>Table2[[#This Row],[Annualized Salary]]</f>
        <v>20400000</v>
      </c>
      <c r="E1333" s="73">
        <f t="shared" si="21"/>
        <v>0.6836461126005362</v>
      </c>
    </row>
    <row r="1334" spans="1:5" x14ac:dyDescent="0.25">
      <c r="A1334" t="s">
        <v>873</v>
      </c>
      <c r="B1334" s="93" t="str">
        <f>Table2[[#This Row],[Country]]</f>
        <v>Biarizea</v>
      </c>
      <c r="C1334" s="73">
        <f>VLOOKUP(A1334, Table1[], 6, FALSE)</f>
        <v>16710000</v>
      </c>
      <c r="D1334">
        <f>Table2[[#This Row],[Annualized Salary]]</f>
        <v>21790000</v>
      </c>
      <c r="E1334" s="73">
        <f t="shared" si="21"/>
        <v>1.3040095751047278</v>
      </c>
    </row>
    <row r="1335" spans="1:5" x14ac:dyDescent="0.25">
      <c r="A1335" t="s">
        <v>2767</v>
      </c>
      <c r="B1335" s="93" t="str">
        <f>Table2[[#This Row],[Country]]</f>
        <v>Esia</v>
      </c>
      <c r="C1335" s="73">
        <f>VLOOKUP(A1335, Table1[], 6, FALSE)</f>
        <v>6930000</v>
      </c>
      <c r="D1335">
        <f>Table2[[#This Row],[Annualized Salary]]</f>
        <v>24240000</v>
      </c>
      <c r="E1335" s="73">
        <f t="shared" si="21"/>
        <v>3.497835497835498</v>
      </c>
    </row>
    <row r="1336" spans="1:5" x14ac:dyDescent="0.25">
      <c r="A1336" t="s">
        <v>1474</v>
      </c>
      <c r="B1336" s="93" t="str">
        <f>Table2[[#This Row],[Country]]</f>
        <v>Djipines</v>
      </c>
      <c r="C1336" s="73">
        <f>VLOOKUP(A1336, Table1[], 6, FALSE)</f>
        <v>15980000</v>
      </c>
      <c r="D1336">
        <f>Table2[[#This Row],[Annualized Salary]]</f>
        <v>17250000</v>
      </c>
      <c r="E1336" s="73">
        <f t="shared" si="21"/>
        <v>1.0794743429286608</v>
      </c>
    </row>
    <row r="1337" spans="1:5" x14ac:dyDescent="0.25">
      <c r="A1337" t="s">
        <v>1458</v>
      </c>
      <c r="B1337" s="93" t="str">
        <f>Table2[[#This Row],[Country]]</f>
        <v>Esia</v>
      </c>
      <c r="C1337" s="73">
        <f>VLOOKUP(A1337, Table1[], 6, FALSE)</f>
        <v>38750000</v>
      </c>
      <c r="D1337">
        <f>Table2[[#This Row],[Annualized Salary]]</f>
        <v>26280000</v>
      </c>
      <c r="E1337" s="73">
        <f t="shared" si="21"/>
        <v>0.67819354838709678</v>
      </c>
    </row>
    <row r="1338" spans="1:5" x14ac:dyDescent="0.25">
      <c r="A1338" t="s">
        <v>1481</v>
      </c>
      <c r="B1338" s="93" t="str">
        <f>Table2[[#This Row],[Country]]</f>
        <v>Giumle Lizeibon</v>
      </c>
      <c r="C1338" s="73">
        <f>VLOOKUP(A1338, Table1[], 6, FALSE)</f>
        <v>24060000</v>
      </c>
      <c r="D1338">
        <f>Table2[[#This Row],[Annualized Salary]]</f>
        <v>24470000</v>
      </c>
      <c r="E1338" s="73">
        <f t="shared" si="21"/>
        <v>1.017040731504572</v>
      </c>
    </row>
    <row r="1339" spans="1:5" x14ac:dyDescent="0.25">
      <c r="A1339" t="s">
        <v>1621</v>
      </c>
      <c r="B1339" s="93" t="str">
        <f>Table2[[#This Row],[Country]]</f>
        <v>Rarita</v>
      </c>
      <c r="C1339" s="73">
        <f>VLOOKUP(A1339, Table1[], 6, FALSE)</f>
        <v>36060000</v>
      </c>
      <c r="D1339">
        <f>Table2[[#This Row],[Annualized Salary]]</f>
        <v>25770000</v>
      </c>
      <c r="E1339" s="73">
        <f t="shared" si="21"/>
        <v>0.71464226289517474</v>
      </c>
    </row>
    <row r="1340" spans="1:5" x14ac:dyDescent="0.25">
      <c r="A1340" t="s">
        <v>1473</v>
      </c>
      <c r="B1340" s="93" t="str">
        <f>Table2[[#This Row],[Country]]</f>
        <v>Southern Ristan</v>
      </c>
      <c r="C1340" s="73">
        <f>VLOOKUP(A1340, Table1[], 6, FALSE)</f>
        <v>30580000</v>
      </c>
      <c r="D1340">
        <f>Table2[[#This Row],[Annualized Salary]]</f>
        <v>32090000</v>
      </c>
      <c r="E1340" s="73">
        <f t="shared" si="21"/>
        <v>1.0493786788750818</v>
      </c>
    </row>
    <row r="1341" spans="1:5" x14ac:dyDescent="0.25">
      <c r="A1341" t="s">
        <v>543</v>
      </c>
      <c r="B1341" s="93" t="str">
        <f>Table2[[#This Row],[Country]]</f>
        <v>Esia</v>
      </c>
      <c r="C1341" s="73">
        <f>VLOOKUP(A1341, Table1[], 6, FALSE)</f>
        <v>31790000</v>
      </c>
      <c r="D1341">
        <f>Table2[[#This Row],[Annualized Salary]]</f>
        <v>12260000</v>
      </c>
      <c r="E1341" s="73">
        <f t="shared" si="21"/>
        <v>0.38565586662472473</v>
      </c>
    </row>
    <row r="1342" spans="1:5" x14ac:dyDescent="0.25">
      <c r="A1342" t="s">
        <v>3262</v>
      </c>
      <c r="B1342" s="93" t="str">
        <f>Table2[[#This Row],[Country]]</f>
        <v>Giumle Lizeibon</v>
      </c>
      <c r="C1342" s="73" t="e">
        <f>VLOOKUP(A1342, Table1[], 6, FALSE)</f>
        <v>#N/A</v>
      </c>
      <c r="D1342">
        <f>Table2[[#This Row],[Annualized Salary]]</f>
        <v>6670000</v>
      </c>
      <c r="E1342" s="73" t="e">
        <f t="shared" si="21"/>
        <v>#N/A</v>
      </c>
    </row>
    <row r="1343" spans="1:5" x14ac:dyDescent="0.25">
      <c r="A1343" t="s">
        <v>1538</v>
      </c>
      <c r="B1343" s="93" t="str">
        <f>Table2[[#This Row],[Country]]</f>
        <v>Mico</v>
      </c>
      <c r="C1343" s="73">
        <f>VLOOKUP(A1343, Table1[], 6, FALSE)</f>
        <v>15280000</v>
      </c>
      <c r="D1343">
        <f>Table2[[#This Row],[Annualized Salary]]</f>
        <v>14710000</v>
      </c>
      <c r="E1343" s="73">
        <f t="shared" si="21"/>
        <v>0.96269633507853403</v>
      </c>
    </row>
    <row r="1344" spans="1:5" x14ac:dyDescent="0.25">
      <c r="A1344" t="s">
        <v>3263</v>
      </c>
      <c r="B1344" s="93" t="str">
        <f>Table2[[#This Row],[Country]]</f>
        <v>Esia</v>
      </c>
      <c r="C1344" s="73" t="e">
        <f>VLOOKUP(A1344, Table1[], 6, FALSE)</f>
        <v>#N/A</v>
      </c>
      <c r="D1344">
        <f>Table2[[#This Row],[Annualized Salary]]</f>
        <v>29360000</v>
      </c>
      <c r="E1344" s="73" t="e">
        <f t="shared" si="21"/>
        <v>#N/A</v>
      </c>
    </row>
    <row r="1345" spans="1:5" x14ac:dyDescent="0.25">
      <c r="A1345" t="s">
        <v>1479</v>
      </c>
      <c r="B1345" s="93" t="str">
        <f>Table2[[#This Row],[Country]]</f>
        <v>Esia</v>
      </c>
      <c r="C1345" s="73">
        <f>VLOOKUP(A1345, Table1[], 6, FALSE)</f>
        <v>32330000</v>
      </c>
      <c r="D1345">
        <f>Table2[[#This Row],[Annualized Salary]]</f>
        <v>34600000</v>
      </c>
      <c r="E1345" s="73">
        <f t="shared" si="21"/>
        <v>1.0702134240643366</v>
      </c>
    </row>
    <row r="1346" spans="1:5" x14ac:dyDescent="0.25">
      <c r="A1346" t="s">
        <v>3264</v>
      </c>
      <c r="B1346" s="93" t="str">
        <f>Table2[[#This Row],[Country]]</f>
        <v>Esia</v>
      </c>
      <c r="C1346" s="73" t="e">
        <f>VLOOKUP(A1346, Table1[], 6, FALSE)</f>
        <v>#N/A</v>
      </c>
      <c r="D1346">
        <f>Table2[[#This Row],[Annualized Salary]]</f>
        <v>8060000</v>
      </c>
      <c r="E1346" s="73" t="e">
        <f t="shared" si="21"/>
        <v>#N/A</v>
      </c>
    </row>
    <row r="1347" spans="1:5" x14ac:dyDescent="0.25">
      <c r="A1347" t="s">
        <v>1480</v>
      </c>
      <c r="B1347" s="93" t="str">
        <f>Table2[[#This Row],[Country]]</f>
        <v>Esia</v>
      </c>
      <c r="C1347" s="73">
        <f>VLOOKUP(A1347, Table1[], 6, FALSE)</f>
        <v>11870000</v>
      </c>
      <c r="D1347">
        <f>Table2[[#This Row],[Annualized Salary]]</f>
        <v>11870000</v>
      </c>
      <c r="E1347" s="73">
        <f t="shared" si="21"/>
        <v>1</v>
      </c>
    </row>
    <row r="1348" spans="1:5" x14ac:dyDescent="0.25">
      <c r="A1348" t="s">
        <v>3265</v>
      </c>
      <c r="B1348" s="93" t="str">
        <f>Table2[[#This Row],[Country]]</f>
        <v>Loco Phirema</v>
      </c>
      <c r="C1348" s="73" t="e">
        <f>VLOOKUP(A1348, Table1[], 6, FALSE)</f>
        <v>#N/A</v>
      </c>
      <c r="D1348">
        <f>Table2[[#This Row],[Annualized Salary]]</f>
        <v>24630000</v>
      </c>
      <c r="E1348" s="73" t="e">
        <f t="shared" si="21"/>
        <v>#N/A</v>
      </c>
    </row>
    <row r="1349" spans="1:5" x14ac:dyDescent="0.25">
      <c r="A1349" t="s">
        <v>1482</v>
      </c>
      <c r="B1349" s="93" t="str">
        <f>Table2[[#This Row],[Country]]</f>
        <v>Nganion</v>
      </c>
      <c r="C1349" s="73">
        <f>VLOOKUP(A1349, Table1[], 6, FALSE)</f>
        <v>9000000</v>
      </c>
      <c r="D1349">
        <f>Table2[[#This Row],[Annualized Salary]]</f>
        <v>9430000</v>
      </c>
      <c r="E1349" s="73">
        <f t="shared" si="21"/>
        <v>1.0477777777777777</v>
      </c>
    </row>
    <row r="1350" spans="1:5" x14ac:dyDescent="0.25">
      <c r="A1350" t="s">
        <v>488</v>
      </c>
      <c r="B1350" s="93" t="str">
        <f>Table2[[#This Row],[Country]]</f>
        <v>Pierrema</v>
      </c>
      <c r="C1350" s="73">
        <f>VLOOKUP(A1350, Table1[], 6, FALSE)</f>
        <v>14320000</v>
      </c>
      <c r="D1350">
        <f>Table2[[#This Row],[Annualized Salary]]</f>
        <v>26870000</v>
      </c>
      <c r="E1350" s="73">
        <f t="shared" si="21"/>
        <v>1.8763966480446927</v>
      </c>
    </row>
    <row r="1351" spans="1:5" x14ac:dyDescent="0.25">
      <c r="A1351" t="s">
        <v>1463</v>
      </c>
      <c r="B1351" s="93" t="str">
        <f>Table2[[#This Row],[Country]]</f>
        <v>Dosqaly</v>
      </c>
      <c r="C1351" s="73">
        <f>VLOOKUP(A1351, Table1[], 6, FALSE)</f>
        <v>12600000</v>
      </c>
      <c r="D1351">
        <f>Table2[[#This Row],[Annualized Salary]]</f>
        <v>12850000</v>
      </c>
      <c r="E1351" s="73">
        <f t="shared" si="21"/>
        <v>1.0198412698412698</v>
      </c>
    </row>
    <row r="1352" spans="1:5" x14ac:dyDescent="0.25">
      <c r="A1352" t="s">
        <v>1484</v>
      </c>
      <c r="B1352" s="93" t="str">
        <f>Table2[[#This Row],[Country]]</f>
        <v>Biarizea</v>
      </c>
      <c r="C1352" s="73">
        <f>VLOOKUP(A1352, Table1[], 6, FALSE)</f>
        <v>26060000</v>
      </c>
      <c r="D1352">
        <f>Table2[[#This Row],[Annualized Salary]]</f>
        <v>27020000</v>
      </c>
      <c r="E1352" s="73">
        <f t="shared" si="21"/>
        <v>1.0368380660015348</v>
      </c>
    </row>
    <row r="1353" spans="1:5" x14ac:dyDescent="0.25">
      <c r="A1353" t="s">
        <v>1485</v>
      </c>
      <c r="B1353" s="93" t="str">
        <f>Table2[[#This Row],[Country]]</f>
        <v>Biarizea</v>
      </c>
      <c r="C1353" s="73">
        <f>VLOOKUP(A1353, Table1[], 6, FALSE)</f>
        <v>24470000</v>
      </c>
      <c r="D1353">
        <f>Table2[[#This Row],[Annualized Salary]]</f>
        <v>24690000</v>
      </c>
      <c r="E1353" s="73">
        <f t="shared" si="21"/>
        <v>1.0089906007355947</v>
      </c>
    </row>
    <row r="1354" spans="1:5" x14ac:dyDescent="0.25">
      <c r="A1354" t="s">
        <v>1488</v>
      </c>
      <c r="B1354" s="93" t="str">
        <f>Table2[[#This Row],[Country]]</f>
        <v>Central Democracy of Boekrainego</v>
      </c>
      <c r="C1354" s="73">
        <f>VLOOKUP(A1354, Table1[], 6, FALSE)</f>
        <v>19730000</v>
      </c>
      <c r="D1354">
        <f>Table2[[#This Row],[Annualized Salary]]</f>
        <v>21070000</v>
      </c>
      <c r="E1354" s="73">
        <f t="shared" si="21"/>
        <v>1.0679168778509884</v>
      </c>
    </row>
    <row r="1355" spans="1:5" x14ac:dyDescent="0.25">
      <c r="A1355" t="s">
        <v>911</v>
      </c>
      <c r="B1355" s="93" t="str">
        <f>Table2[[#This Row],[Country]]</f>
        <v>Coastpa Barleslands</v>
      </c>
      <c r="C1355" s="73">
        <f>VLOOKUP(A1355, Table1[], 6, FALSE)</f>
        <v>27440000</v>
      </c>
      <c r="D1355">
        <f>Table2[[#This Row],[Annualized Salary]]</f>
        <v>6750000</v>
      </c>
      <c r="E1355" s="73">
        <f t="shared" si="21"/>
        <v>0.24599125364431487</v>
      </c>
    </row>
    <row r="1356" spans="1:5" x14ac:dyDescent="0.25">
      <c r="A1356" t="s">
        <v>1491</v>
      </c>
      <c r="B1356" s="93" t="str">
        <f>Table2[[#This Row],[Country]]</f>
        <v>Dosqaly</v>
      </c>
      <c r="C1356" s="73">
        <f>VLOOKUP(A1356, Table1[], 6, FALSE)</f>
        <v>10770000</v>
      </c>
      <c r="D1356">
        <f>Table2[[#This Row],[Annualized Salary]]</f>
        <v>11280000</v>
      </c>
      <c r="E1356" s="73">
        <f t="shared" si="21"/>
        <v>1.0473537604456824</v>
      </c>
    </row>
    <row r="1357" spans="1:5" x14ac:dyDescent="0.25">
      <c r="A1357" t="s">
        <v>1492</v>
      </c>
      <c r="B1357" s="93" t="str">
        <f>Table2[[#This Row],[Country]]</f>
        <v>Dosqaly</v>
      </c>
      <c r="C1357" s="73">
        <f>VLOOKUP(A1357, Table1[], 6, FALSE)</f>
        <v>28160000</v>
      </c>
      <c r="D1357">
        <f>Table2[[#This Row],[Annualized Salary]]</f>
        <v>28930000</v>
      </c>
      <c r="E1357" s="73">
        <f t="shared" si="21"/>
        <v>1.02734375</v>
      </c>
    </row>
    <row r="1358" spans="1:5" x14ac:dyDescent="0.25">
      <c r="A1358" t="s">
        <v>1493</v>
      </c>
      <c r="B1358" s="93" t="str">
        <f>Table2[[#This Row],[Country]]</f>
        <v>Esia</v>
      </c>
      <c r="C1358" s="73">
        <f>VLOOKUP(A1358, Table1[], 6, FALSE)</f>
        <v>10250000</v>
      </c>
      <c r="D1358">
        <f>Table2[[#This Row],[Annualized Salary]]</f>
        <v>10880000</v>
      </c>
      <c r="E1358" s="73">
        <f t="shared" si="21"/>
        <v>1.0614634146341464</v>
      </c>
    </row>
    <row r="1359" spans="1:5" x14ac:dyDescent="0.25">
      <c r="A1359" t="s">
        <v>3266</v>
      </c>
      <c r="B1359" s="93" t="str">
        <f>Table2[[#This Row],[Country]]</f>
        <v>Manlisgamncent</v>
      </c>
      <c r="C1359" s="73" t="e">
        <f>VLOOKUP(A1359, Table1[], 6, FALSE)</f>
        <v>#N/A</v>
      </c>
      <c r="D1359">
        <f>Table2[[#This Row],[Annualized Salary]]</f>
        <v>23900000</v>
      </c>
      <c r="E1359" s="73" t="e">
        <f t="shared" si="21"/>
        <v>#N/A</v>
      </c>
    </row>
    <row r="1360" spans="1:5" x14ac:dyDescent="0.25">
      <c r="A1360" t="s">
        <v>1802</v>
      </c>
      <c r="B1360" s="93" t="str">
        <f>Table2[[#This Row],[Country]]</f>
        <v>Rarita</v>
      </c>
      <c r="C1360" s="73">
        <f>VLOOKUP(A1360, Table1[], 6, FALSE)</f>
        <v>23040000</v>
      </c>
      <c r="D1360">
        <f>Table2[[#This Row],[Annualized Salary]]</f>
        <v>15930000</v>
      </c>
      <c r="E1360" s="73">
        <f t="shared" si="21"/>
        <v>0.69140625</v>
      </c>
    </row>
    <row r="1361" spans="1:5" x14ac:dyDescent="0.25">
      <c r="A1361" t="s">
        <v>1497</v>
      </c>
      <c r="B1361" s="93" t="str">
        <f>Table2[[#This Row],[Country]]</f>
        <v>Slandsganiamayotteque</v>
      </c>
      <c r="C1361" s="73">
        <f>VLOOKUP(A1361, Table1[], 6, FALSE)</f>
        <v>8670000</v>
      </c>
      <c r="D1361">
        <f>Table2[[#This Row],[Annualized Salary]]</f>
        <v>9340000</v>
      </c>
      <c r="E1361" s="73">
        <f t="shared" si="21"/>
        <v>1.077277970011534</v>
      </c>
    </row>
    <row r="1362" spans="1:5" x14ac:dyDescent="0.25">
      <c r="A1362" t="s">
        <v>590</v>
      </c>
      <c r="B1362" s="93" t="str">
        <f>Table2[[#This Row],[Country]]</f>
        <v>Dosqaly</v>
      </c>
      <c r="C1362" s="73">
        <f>VLOOKUP(A1362, Table1[], 6, FALSE)</f>
        <v>13210000</v>
      </c>
      <c r="D1362">
        <f>Table2[[#This Row],[Annualized Salary]]</f>
        <v>13500000</v>
      </c>
      <c r="E1362" s="73">
        <f t="shared" si="21"/>
        <v>1.0219530658591975</v>
      </c>
    </row>
    <row r="1363" spans="1:5" x14ac:dyDescent="0.25">
      <c r="A1363" t="s">
        <v>1494</v>
      </c>
      <c r="B1363" s="93" t="str">
        <f>Table2[[#This Row],[Country]]</f>
        <v>Giumle Lizeibon</v>
      </c>
      <c r="C1363" s="73">
        <f>VLOOKUP(A1363, Table1[], 6, FALSE)</f>
        <v>21830000</v>
      </c>
      <c r="D1363">
        <f>Table2[[#This Row],[Annualized Salary]]</f>
        <v>21960000</v>
      </c>
      <c r="E1363" s="73">
        <f t="shared" si="21"/>
        <v>1.0059551076500228</v>
      </c>
    </row>
    <row r="1364" spans="1:5" x14ac:dyDescent="0.25">
      <c r="A1364" t="s">
        <v>1499</v>
      </c>
      <c r="B1364" s="93" t="str">
        <f>Table2[[#This Row],[Country]]</f>
        <v>Nganion</v>
      </c>
      <c r="C1364" s="73">
        <f>VLOOKUP(A1364, Table1[], 6, FALSE)</f>
        <v>8590000</v>
      </c>
      <c r="D1364">
        <f>Table2[[#This Row],[Annualized Salary]]</f>
        <v>9250000</v>
      </c>
      <c r="E1364" s="73">
        <f t="shared" si="21"/>
        <v>1.0768335273573924</v>
      </c>
    </row>
    <row r="1365" spans="1:5" x14ac:dyDescent="0.25">
      <c r="A1365" t="s">
        <v>1503</v>
      </c>
      <c r="B1365" s="93" t="str">
        <f>Table2[[#This Row],[Country]]</f>
        <v>Byasier Pujan</v>
      </c>
      <c r="C1365" s="73">
        <f>VLOOKUP(A1365, Table1[], 6, FALSE)</f>
        <v>27660000</v>
      </c>
      <c r="D1365">
        <f>Table2[[#This Row],[Annualized Salary]]</f>
        <v>30200000</v>
      </c>
      <c r="E1365" s="73">
        <f t="shared" si="21"/>
        <v>1.091829356471439</v>
      </c>
    </row>
    <row r="1366" spans="1:5" x14ac:dyDescent="0.25">
      <c r="A1366" t="s">
        <v>1516</v>
      </c>
      <c r="B1366" s="93" t="str">
        <f>Table2[[#This Row],[Country]]</f>
        <v>Dosqaly</v>
      </c>
      <c r="C1366" s="73">
        <f>VLOOKUP(A1366, Table1[], 6, FALSE)</f>
        <v>16480000</v>
      </c>
      <c r="D1366">
        <f>Table2[[#This Row],[Annualized Salary]]</f>
        <v>17940000</v>
      </c>
      <c r="E1366" s="73">
        <f t="shared" si="21"/>
        <v>1.0885922330097086</v>
      </c>
    </row>
    <row r="1367" spans="1:5" x14ac:dyDescent="0.25">
      <c r="A1367" t="s">
        <v>3267</v>
      </c>
      <c r="B1367" s="93" t="str">
        <f>Table2[[#This Row],[Country]]</f>
        <v>Esia</v>
      </c>
      <c r="C1367" s="73" t="e">
        <f>VLOOKUP(A1367, Table1[], 6, FALSE)</f>
        <v>#N/A</v>
      </c>
      <c r="D1367">
        <f>Table2[[#This Row],[Annualized Salary]]</f>
        <v>15840000</v>
      </c>
      <c r="E1367" s="73" t="e">
        <f t="shared" si="21"/>
        <v>#N/A</v>
      </c>
    </row>
    <row r="1368" spans="1:5" x14ac:dyDescent="0.25">
      <c r="A1368" t="s">
        <v>1502</v>
      </c>
      <c r="B1368" s="93" t="str">
        <f>Table2[[#This Row],[Country]]</f>
        <v>Nkasland Cronestan</v>
      </c>
      <c r="C1368" s="73">
        <f>VLOOKUP(A1368, Table1[], 6, FALSE)</f>
        <v>30910000</v>
      </c>
      <c r="D1368">
        <f>Table2[[#This Row],[Annualized Salary]]</f>
        <v>32710000</v>
      </c>
      <c r="E1368" s="73">
        <f t="shared" si="21"/>
        <v>1.0582335813652539</v>
      </c>
    </row>
    <row r="1369" spans="1:5" x14ac:dyDescent="0.25">
      <c r="A1369" t="s">
        <v>596</v>
      </c>
      <c r="B1369" s="93" t="str">
        <f>Table2[[#This Row],[Country]]</f>
        <v>Central Namemo Laand</v>
      </c>
      <c r="C1369" s="73">
        <f>VLOOKUP(A1369, Table1[], 6, FALSE)</f>
        <v>29810000</v>
      </c>
      <c r="D1369">
        <f>Table2[[#This Row],[Annualized Salary]]</f>
        <v>29910000</v>
      </c>
      <c r="E1369" s="73">
        <f t="shared" ref="E1369:E1432" si="22">D1369/C1369</f>
        <v>1.0033545790003355</v>
      </c>
    </row>
    <row r="1370" spans="1:5" x14ac:dyDescent="0.25">
      <c r="A1370" t="s">
        <v>1504</v>
      </c>
      <c r="B1370" s="93" t="str">
        <f>Table2[[#This Row],[Country]]</f>
        <v>Dosqaly</v>
      </c>
      <c r="C1370" s="73">
        <f>VLOOKUP(A1370, Table1[], 6, FALSE)</f>
        <v>27550000</v>
      </c>
      <c r="D1370">
        <f>Table2[[#This Row],[Annualized Salary]]</f>
        <v>29110000</v>
      </c>
      <c r="E1370" s="73">
        <f t="shared" si="22"/>
        <v>1.0566243194192377</v>
      </c>
    </row>
    <row r="1371" spans="1:5" x14ac:dyDescent="0.25">
      <c r="A1371" t="s">
        <v>1512</v>
      </c>
      <c r="B1371" s="93" t="str">
        <f>Table2[[#This Row],[Country]]</f>
        <v>Esia</v>
      </c>
      <c r="C1371" s="73">
        <f>VLOOKUP(A1371, Table1[], 6, FALSE)</f>
        <v>5300000</v>
      </c>
      <c r="D1371">
        <f>Table2[[#This Row],[Annualized Salary]]</f>
        <v>5560000</v>
      </c>
      <c r="E1371" s="73">
        <f t="shared" si="22"/>
        <v>1.0490566037735849</v>
      </c>
    </row>
    <row r="1372" spans="1:5" x14ac:dyDescent="0.25">
      <c r="A1372" t="s">
        <v>2838</v>
      </c>
      <c r="B1372" s="93" t="str">
        <f>Table2[[#This Row],[Country]]</f>
        <v>Esia</v>
      </c>
      <c r="C1372" s="73">
        <f>VLOOKUP(A1372, Table1[], 6, FALSE)</f>
        <v>5000000</v>
      </c>
      <c r="D1372">
        <f>Table2[[#This Row],[Annualized Salary]]</f>
        <v>32950000</v>
      </c>
      <c r="E1372" s="73">
        <f t="shared" si="22"/>
        <v>6.59</v>
      </c>
    </row>
    <row r="1373" spans="1:5" x14ac:dyDescent="0.25">
      <c r="A1373" t="s">
        <v>1507</v>
      </c>
      <c r="B1373" s="93" t="str">
        <f>Table2[[#This Row],[Country]]</f>
        <v>Esia</v>
      </c>
      <c r="C1373" s="73">
        <f>VLOOKUP(A1373, Table1[], 6, FALSE)</f>
        <v>32400000</v>
      </c>
      <c r="D1373">
        <f>Table2[[#This Row],[Annualized Salary]]</f>
        <v>34140000</v>
      </c>
      <c r="E1373" s="73">
        <f t="shared" si="22"/>
        <v>1.0537037037037038</v>
      </c>
    </row>
    <row r="1374" spans="1:5" x14ac:dyDescent="0.25">
      <c r="A1374" t="s">
        <v>1706</v>
      </c>
      <c r="B1374" s="93" t="str">
        <f>Table2[[#This Row],[Country]]</f>
        <v>Lefghau</v>
      </c>
      <c r="C1374" s="73">
        <f>VLOOKUP(A1374, Table1[], 6, FALSE)</f>
        <v>18630000</v>
      </c>
      <c r="D1374">
        <f>Table2[[#This Row],[Annualized Salary]]</f>
        <v>16250000</v>
      </c>
      <c r="E1374" s="73">
        <f t="shared" si="22"/>
        <v>0.87224906065485774</v>
      </c>
    </row>
    <row r="1375" spans="1:5" x14ac:dyDescent="0.25">
      <c r="A1375" t="s">
        <v>1510</v>
      </c>
      <c r="B1375" s="93" t="str">
        <f>Table2[[#This Row],[Country]]</f>
        <v>Esia</v>
      </c>
      <c r="C1375" s="73">
        <f>VLOOKUP(A1375, Table1[], 6, FALSE)</f>
        <v>24420000</v>
      </c>
      <c r="D1375">
        <f>Table2[[#This Row],[Annualized Salary]]</f>
        <v>24780000</v>
      </c>
      <c r="E1375" s="73">
        <f t="shared" si="22"/>
        <v>1.0147420147420148</v>
      </c>
    </row>
    <row r="1376" spans="1:5" x14ac:dyDescent="0.25">
      <c r="A1376" t="s">
        <v>1476</v>
      </c>
      <c r="B1376" s="93" t="str">
        <f>Table2[[#This Row],[Country]]</f>
        <v>Esia</v>
      </c>
      <c r="C1376" s="73">
        <f>VLOOKUP(A1376, Table1[], 6, FALSE)</f>
        <v>16140000</v>
      </c>
      <c r="D1376">
        <f>Table2[[#This Row],[Annualized Salary]]</f>
        <v>14240000</v>
      </c>
      <c r="E1376" s="73">
        <f t="shared" si="22"/>
        <v>0.88228004956629491</v>
      </c>
    </row>
    <row r="1377" spans="1:5" x14ac:dyDescent="0.25">
      <c r="A1377" t="s">
        <v>1511</v>
      </c>
      <c r="B1377" s="93" t="str">
        <f>Table2[[#This Row],[Country]]</f>
        <v>Dosqaly</v>
      </c>
      <c r="C1377" s="73">
        <f>VLOOKUP(A1377, Table1[], 6, FALSE)</f>
        <v>28420000</v>
      </c>
      <c r="D1377">
        <f>Table2[[#This Row],[Annualized Salary]]</f>
        <v>31040000</v>
      </c>
      <c r="E1377" s="73">
        <f t="shared" si="22"/>
        <v>1.092188599577762</v>
      </c>
    </row>
    <row r="1378" spans="1:5" x14ac:dyDescent="0.25">
      <c r="A1378" t="s">
        <v>1515</v>
      </c>
      <c r="B1378" s="93" t="str">
        <f>Table2[[#This Row],[Country]]</f>
        <v>Esia</v>
      </c>
      <c r="C1378" s="73">
        <f>VLOOKUP(A1378, Table1[], 6, FALSE)</f>
        <v>15770000</v>
      </c>
      <c r="D1378">
        <f>Table2[[#This Row],[Annualized Salary]]</f>
        <v>16000000</v>
      </c>
      <c r="E1378" s="73">
        <f t="shared" si="22"/>
        <v>1.014584654407102</v>
      </c>
    </row>
    <row r="1379" spans="1:5" x14ac:dyDescent="0.25">
      <c r="A1379" t="s">
        <v>1517</v>
      </c>
      <c r="B1379" s="93" t="str">
        <f>Table2[[#This Row],[Country]]</f>
        <v>Esia</v>
      </c>
      <c r="C1379" s="73">
        <f>VLOOKUP(A1379, Table1[], 6, FALSE)</f>
        <v>31850000</v>
      </c>
      <c r="D1379">
        <f>Table2[[#This Row],[Annualized Salary]]</f>
        <v>32950000</v>
      </c>
      <c r="E1379" s="73">
        <f t="shared" si="22"/>
        <v>1.0345368916797488</v>
      </c>
    </row>
    <row r="1380" spans="1:5" x14ac:dyDescent="0.25">
      <c r="A1380" t="s">
        <v>1513</v>
      </c>
      <c r="B1380" s="93" t="str">
        <f>Table2[[#This Row],[Country]]</f>
        <v>Esia</v>
      </c>
      <c r="C1380" s="73">
        <f>VLOOKUP(A1380, Table1[], 6, FALSE)</f>
        <v>37390000</v>
      </c>
      <c r="D1380">
        <f>Table2[[#This Row],[Annualized Salary]]</f>
        <v>39650000</v>
      </c>
      <c r="E1380" s="73">
        <f t="shared" si="22"/>
        <v>1.060443968975662</v>
      </c>
    </row>
    <row r="1381" spans="1:5" x14ac:dyDescent="0.25">
      <c r="A1381" t="s">
        <v>3268</v>
      </c>
      <c r="B1381" s="93" t="str">
        <f>Table2[[#This Row],[Country]]</f>
        <v>Greri Landmoslands</v>
      </c>
      <c r="C1381" s="73" t="e">
        <f>VLOOKUP(A1381, Table1[], 6, FALSE)</f>
        <v>#N/A</v>
      </c>
      <c r="D1381">
        <f>Table2[[#This Row],[Annualized Salary]]</f>
        <v>4310000</v>
      </c>
      <c r="E1381" s="73" t="e">
        <f t="shared" si="22"/>
        <v>#N/A</v>
      </c>
    </row>
    <row r="1382" spans="1:5" x14ac:dyDescent="0.25">
      <c r="A1382" t="s">
        <v>2666</v>
      </c>
      <c r="B1382" s="93" t="str">
        <f>Table2[[#This Row],[Country]]</f>
        <v>Nganion</v>
      </c>
      <c r="C1382" s="73">
        <f>VLOOKUP(A1382, Table1[], 6, FALSE)</f>
        <v>19130000</v>
      </c>
      <c r="D1382">
        <f>Table2[[#This Row],[Annualized Salary]]</f>
        <v>24870000</v>
      </c>
      <c r="E1382" s="73">
        <f t="shared" si="22"/>
        <v>1.3000522739153162</v>
      </c>
    </row>
    <row r="1383" spans="1:5" x14ac:dyDescent="0.25">
      <c r="A1383" t="s">
        <v>1519</v>
      </c>
      <c r="B1383" s="93" t="str">
        <f>Table2[[#This Row],[Country]]</f>
        <v>Dosqaly</v>
      </c>
      <c r="C1383" s="73">
        <f>VLOOKUP(A1383, Table1[], 6, FALSE)</f>
        <v>15530000</v>
      </c>
      <c r="D1383">
        <f>Table2[[#This Row],[Annualized Salary]]</f>
        <v>15870000</v>
      </c>
      <c r="E1383" s="73">
        <f t="shared" si="22"/>
        <v>1.0218931101094655</v>
      </c>
    </row>
    <row r="1384" spans="1:5" x14ac:dyDescent="0.25">
      <c r="A1384" t="s">
        <v>1521</v>
      </c>
      <c r="B1384" s="93" t="str">
        <f>Table2[[#This Row],[Country]]</f>
        <v>Esia</v>
      </c>
      <c r="C1384" s="73">
        <f>VLOOKUP(A1384, Table1[], 6, FALSE)</f>
        <v>22810000</v>
      </c>
      <c r="D1384">
        <f>Table2[[#This Row],[Annualized Salary]]</f>
        <v>24500000</v>
      </c>
      <c r="E1384" s="73">
        <f t="shared" si="22"/>
        <v>1.0740903112669882</v>
      </c>
    </row>
    <row r="1385" spans="1:5" x14ac:dyDescent="0.25">
      <c r="A1385" t="s">
        <v>1526</v>
      </c>
      <c r="B1385" s="93" t="str">
        <f>Table2[[#This Row],[Country]]</f>
        <v>Esia</v>
      </c>
      <c r="C1385" s="73">
        <f>VLOOKUP(A1385, Table1[], 6, FALSE)</f>
        <v>22280000</v>
      </c>
      <c r="D1385">
        <f>Table2[[#This Row],[Annualized Salary]]</f>
        <v>24380000</v>
      </c>
      <c r="E1385" s="73">
        <f t="shared" si="22"/>
        <v>1.0942549371633752</v>
      </c>
    </row>
    <row r="1386" spans="1:5" x14ac:dyDescent="0.25">
      <c r="A1386" t="s">
        <v>1522</v>
      </c>
      <c r="B1386" s="93" t="str">
        <f>Table2[[#This Row],[Country]]</f>
        <v>Giumle Lizeibon</v>
      </c>
      <c r="C1386" s="73">
        <f>VLOOKUP(A1386, Table1[], 6, FALSE)</f>
        <v>14420000</v>
      </c>
      <c r="D1386">
        <f>Table2[[#This Row],[Annualized Salary]]</f>
        <v>15810000</v>
      </c>
      <c r="E1386" s="73">
        <f t="shared" si="22"/>
        <v>1.0963938973647711</v>
      </c>
    </row>
    <row r="1387" spans="1:5" x14ac:dyDescent="0.25">
      <c r="A1387" t="s">
        <v>1523</v>
      </c>
      <c r="B1387" s="93" t="str">
        <f>Table2[[#This Row],[Country]]</f>
        <v>Imaar Vircoand</v>
      </c>
      <c r="C1387" s="73">
        <f>VLOOKUP(A1387, Table1[], 6, FALSE)</f>
        <v>26100000</v>
      </c>
      <c r="D1387">
        <f>Table2[[#This Row],[Annualized Salary]]</f>
        <v>27530000</v>
      </c>
      <c r="E1387" s="73">
        <f t="shared" si="22"/>
        <v>1.0547892720306513</v>
      </c>
    </row>
    <row r="1388" spans="1:5" x14ac:dyDescent="0.25">
      <c r="A1388" t="s">
        <v>3269</v>
      </c>
      <c r="B1388" s="93" t="str">
        <f>Table2[[#This Row],[Country]]</f>
        <v>Lefghau</v>
      </c>
      <c r="C1388" s="73" t="e">
        <f>VLOOKUP(A1388, Table1[], 6, FALSE)</f>
        <v>#N/A</v>
      </c>
      <c r="D1388">
        <f>Table2[[#This Row],[Annualized Salary]]</f>
        <v>10390000</v>
      </c>
      <c r="E1388" s="73" t="e">
        <f t="shared" si="22"/>
        <v>#N/A</v>
      </c>
    </row>
    <row r="1389" spans="1:5" x14ac:dyDescent="0.25">
      <c r="A1389" t="s">
        <v>1525</v>
      </c>
      <c r="B1389" s="93" t="str">
        <f>Table2[[#This Row],[Country]]</f>
        <v>Reugha</v>
      </c>
      <c r="C1389" s="73">
        <f>VLOOKUP(A1389, Table1[], 6, FALSE)</f>
        <v>24580000</v>
      </c>
      <c r="D1389">
        <f>Table2[[#This Row],[Annualized Salary]]</f>
        <v>25850000</v>
      </c>
      <c r="E1389" s="73">
        <f t="shared" si="22"/>
        <v>1.0516680227827502</v>
      </c>
    </row>
    <row r="1390" spans="1:5" x14ac:dyDescent="0.25">
      <c r="A1390" t="s">
        <v>1529</v>
      </c>
      <c r="B1390" s="93" t="str">
        <f>Table2[[#This Row],[Country]]</f>
        <v>Rosvi</v>
      </c>
      <c r="C1390" s="73">
        <f>VLOOKUP(A1390, Table1[], 6, FALSE)</f>
        <v>33280000</v>
      </c>
      <c r="D1390">
        <f>Table2[[#This Row],[Annualized Salary]]</f>
        <v>33480000</v>
      </c>
      <c r="E1390" s="73">
        <f t="shared" si="22"/>
        <v>1.0060096153846154</v>
      </c>
    </row>
    <row r="1391" spans="1:5" x14ac:dyDescent="0.25">
      <c r="A1391" t="s">
        <v>1530</v>
      </c>
      <c r="B1391" s="93" t="str">
        <f>Table2[[#This Row],[Country]]</f>
        <v>Slandsganiamayotteque</v>
      </c>
      <c r="C1391" s="73">
        <f>VLOOKUP(A1391, Table1[], 6, FALSE)</f>
        <v>14440000</v>
      </c>
      <c r="D1391">
        <f>Table2[[#This Row],[Annualized Salary]]</f>
        <v>15440000</v>
      </c>
      <c r="E1391" s="73">
        <f t="shared" si="22"/>
        <v>1.0692520775623269</v>
      </c>
    </row>
    <row r="1392" spans="1:5" x14ac:dyDescent="0.25">
      <c r="A1392" t="s">
        <v>1528</v>
      </c>
      <c r="B1392" s="93" t="str">
        <f>Table2[[#This Row],[Country]]</f>
        <v>Lylimi</v>
      </c>
      <c r="C1392" s="73">
        <f>VLOOKUP(A1392, Table1[], 6, FALSE)</f>
        <v>7690000</v>
      </c>
      <c r="D1392">
        <f>Table2[[#This Row],[Annualized Salary]]</f>
        <v>7980000</v>
      </c>
      <c r="E1392" s="73">
        <f t="shared" si="22"/>
        <v>1.0377113133940181</v>
      </c>
    </row>
    <row r="1393" spans="1:5" x14ac:dyDescent="0.25">
      <c r="A1393" t="s">
        <v>1191</v>
      </c>
      <c r="B1393" s="93" t="str">
        <f>Table2[[#This Row],[Country]]</f>
        <v>Quewenia</v>
      </c>
      <c r="C1393" s="73">
        <f>VLOOKUP(A1393, Table1[], 6, FALSE)</f>
        <v>27180000</v>
      </c>
      <c r="D1393">
        <f>Table2[[#This Row],[Annualized Salary]]</f>
        <v>29560000</v>
      </c>
      <c r="E1393" s="73">
        <f t="shared" si="22"/>
        <v>1.0875643855776307</v>
      </c>
    </row>
    <row r="1394" spans="1:5" x14ac:dyDescent="0.25">
      <c r="A1394" t="s">
        <v>1531</v>
      </c>
      <c r="B1394" s="93" t="str">
        <f>Table2[[#This Row],[Country]]</f>
        <v>Byasier Pujan</v>
      </c>
      <c r="C1394" s="73">
        <f>VLOOKUP(A1394, Table1[], 6, FALSE)</f>
        <v>24320000</v>
      </c>
      <c r="D1394">
        <f>Table2[[#This Row],[Annualized Salary]]</f>
        <v>25150000</v>
      </c>
      <c r="E1394" s="73">
        <f t="shared" si="22"/>
        <v>1.0341282894736843</v>
      </c>
    </row>
    <row r="1395" spans="1:5" x14ac:dyDescent="0.25">
      <c r="A1395" t="s">
        <v>1532</v>
      </c>
      <c r="B1395" s="93" t="str">
        <f>Table2[[#This Row],[Country]]</f>
        <v>Greri Landmoslands</v>
      </c>
      <c r="C1395" s="73">
        <f>VLOOKUP(A1395, Table1[], 6, FALSE)</f>
        <v>30100000</v>
      </c>
      <c r="D1395">
        <f>Table2[[#This Row],[Annualized Salary]]</f>
        <v>33080000</v>
      </c>
      <c r="E1395" s="73">
        <f t="shared" si="22"/>
        <v>1.0990033222591362</v>
      </c>
    </row>
    <row r="1396" spans="1:5" x14ac:dyDescent="0.25">
      <c r="A1396" t="s">
        <v>3270</v>
      </c>
      <c r="B1396" s="93" t="str">
        <f>Table2[[#This Row],[Country]]</f>
        <v>Esia</v>
      </c>
      <c r="C1396" s="73" t="e">
        <f>VLOOKUP(A1396, Table1[], 6, FALSE)</f>
        <v>#N/A</v>
      </c>
      <c r="D1396">
        <f>Table2[[#This Row],[Annualized Salary]]</f>
        <v>23650000</v>
      </c>
      <c r="E1396" s="73" t="e">
        <f t="shared" si="22"/>
        <v>#N/A</v>
      </c>
    </row>
    <row r="1397" spans="1:5" x14ac:dyDescent="0.25">
      <c r="A1397" t="s">
        <v>2347</v>
      </c>
      <c r="B1397" s="93" t="str">
        <f>Table2[[#This Row],[Country]]</f>
        <v>Rosvi</v>
      </c>
      <c r="C1397" s="73">
        <f>VLOOKUP(A1397, Table1[], 6, FALSE)</f>
        <v>33130000</v>
      </c>
      <c r="D1397">
        <f>Table2[[#This Row],[Annualized Salary]]</f>
        <v>29780000</v>
      </c>
      <c r="E1397" s="73">
        <f t="shared" si="22"/>
        <v>0.89888318744340479</v>
      </c>
    </row>
    <row r="1398" spans="1:5" x14ac:dyDescent="0.25">
      <c r="A1398" t="s">
        <v>3271</v>
      </c>
      <c r="B1398" s="93" t="str">
        <f>Table2[[#This Row],[Country]]</f>
        <v>Esia</v>
      </c>
      <c r="C1398" s="73" t="e">
        <f>VLOOKUP(A1398, Table1[], 6, FALSE)</f>
        <v>#N/A</v>
      </c>
      <c r="D1398">
        <f>Table2[[#This Row],[Annualized Salary]]</f>
        <v>17890000</v>
      </c>
      <c r="E1398" s="73" t="e">
        <f t="shared" si="22"/>
        <v>#N/A</v>
      </c>
    </row>
    <row r="1399" spans="1:5" x14ac:dyDescent="0.25">
      <c r="A1399" t="s">
        <v>1536</v>
      </c>
      <c r="B1399" s="93" t="str">
        <f>Table2[[#This Row],[Country]]</f>
        <v>Esia</v>
      </c>
      <c r="C1399" s="73">
        <f>VLOOKUP(A1399, Table1[], 6, FALSE)</f>
        <v>10340000</v>
      </c>
      <c r="D1399">
        <f>Table2[[#This Row],[Annualized Salary]]</f>
        <v>11230000</v>
      </c>
      <c r="E1399" s="73">
        <f t="shared" si="22"/>
        <v>1.0860735009671181</v>
      </c>
    </row>
    <row r="1400" spans="1:5" x14ac:dyDescent="0.25">
      <c r="A1400" t="s">
        <v>1540</v>
      </c>
      <c r="B1400" s="93" t="str">
        <f>Table2[[#This Row],[Country]]</f>
        <v>Esia</v>
      </c>
      <c r="C1400" s="73">
        <f>VLOOKUP(A1400, Table1[], 6, FALSE)</f>
        <v>20930000</v>
      </c>
      <c r="D1400">
        <f>Table2[[#This Row],[Annualized Salary]]</f>
        <v>21970000</v>
      </c>
      <c r="E1400" s="73">
        <f t="shared" si="22"/>
        <v>1.0496894409937889</v>
      </c>
    </row>
    <row r="1401" spans="1:5" x14ac:dyDescent="0.25">
      <c r="A1401" t="s">
        <v>1542</v>
      </c>
      <c r="B1401" s="93" t="str">
        <f>Table2[[#This Row],[Country]]</f>
        <v>Quewenia</v>
      </c>
      <c r="C1401" s="73">
        <f>VLOOKUP(A1401, Table1[], 6, FALSE)</f>
        <v>24130000</v>
      </c>
      <c r="D1401">
        <f>Table2[[#This Row],[Annualized Salary]]</f>
        <v>25170000</v>
      </c>
      <c r="E1401" s="73">
        <f t="shared" si="22"/>
        <v>1.0430998756734355</v>
      </c>
    </row>
    <row r="1402" spans="1:5" x14ac:dyDescent="0.25">
      <c r="A1402" t="s">
        <v>1527</v>
      </c>
      <c r="B1402" s="93" t="str">
        <f>Table2[[#This Row],[Country]]</f>
        <v>Giumle Lizeibon</v>
      </c>
      <c r="C1402" s="73">
        <f>VLOOKUP(A1402, Table1[], 6, FALSE)</f>
        <v>26710000</v>
      </c>
      <c r="D1402">
        <f>Table2[[#This Row],[Annualized Salary]]</f>
        <v>28120000</v>
      </c>
      <c r="E1402" s="73">
        <f t="shared" si="22"/>
        <v>1.0527892175215274</v>
      </c>
    </row>
    <row r="1403" spans="1:5" x14ac:dyDescent="0.25">
      <c r="A1403" t="s">
        <v>2766</v>
      </c>
      <c r="B1403" s="93" t="str">
        <f>Table2[[#This Row],[Country]]</f>
        <v>Biarizea</v>
      </c>
      <c r="C1403" s="73">
        <f>VLOOKUP(A1403, Table1[], 6, FALSE)</f>
        <v>3450000</v>
      </c>
      <c r="D1403">
        <f>Table2[[#This Row],[Annualized Salary]]</f>
        <v>27990000</v>
      </c>
      <c r="E1403" s="73">
        <f t="shared" si="22"/>
        <v>8.1130434782608702</v>
      </c>
    </row>
    <row r="1404" spans="1:5" x14ac:dyDescent="0.25">
      <c r="A1404" t="s">
        <v>3272</v>
      </c>
      <c r="B1404" s="93" t="str">
        <f>Table2[[#This Row],[Country]]</f>
        <v>Central Republic of Boekrainego</v>
      </c>
      <c r="C1404" s="73" t="e">
        <f>VLOOKUP(A1404, Table1[], 6, FALSE)</f>
        <v>#N/A</v>
      </c>
      <c r="D1404">
        <f>Table2[[#This Row],[Annualized Salary]]</f>
        <v>25110000</v>
      </c>
      <c r="E1404" s="73" t="e">
        <f t="shared" si="22"/>
        <v>#N/A</v>
      </c>
    </row>
    <row r="1405" spans="1:5" x14ac:dyDescent="0.25">
      <c r="A1405" t="s">
        <v>1678</v>
      </c>
      <c r="B1405" s="93" t="str">
        <f>Table2[[#This Row],[Country]]</f>
        <v>Esia</v>
      </c>
      <c r="C1405" s="73">
        <f>VLOOKUP(A1405, Table1[], 6, FALSE)</f>
        <v>35610000</v>
      </c>
      <c r="D1405">
        <f>Table2[[#This Row],[Annualized Salary]]</f>
        <v>33740000</v>
      </c>
      <c r="E1405" s="73">
        <f t="shared" si="22"/>
        <v>0.9474866610502668</v>
      </c>
    </row>
    <row r="1406" spans="1:5" x14ac:dyDescent="0.25">
      <c r="A1406" t="s">
        <v>1539</v>
      </c>
      <c r="B1406" s="93" t="str">
        <f>Table2[[#This Row],[Country]]</f>
        <v>Esia</v>
      </c>
      <c r="C1406" s="73">
        <f>VLOOKUP(A1406, Table1[], 6, FALSE)</f>
        <v>30280000</v>
      </c>
      <c r="D1406">
        <f>Table2[[#This Row],[Annualized Salary]]</f>
        <v>33020000</v>
      </c>
      <c r="E1406" s="73">
        <f t="shared" si="22"/>
        <v>1.0904887714663143</v>
      </c>
    </row>
    <row r="1407" spans="1:5" x14ac:dyDescent="0.25">
      <c r="A1407" t="s">
        <v>1544</v>
      </c>
      <c r="B1407" s="93" t="str">
        <f>Table2[[#This Row],[Country]]</f>
        <v>Lylimi</v>
      </c>
      <c r="C1407" s="73">
        <f>VLOOKUP(A1407, Table1[], 6, FALSE)</f>
        <v>25150000</v>
      </c>
      <c r="D1407">
        <f>Table2[[#This Row],[Annualized Salary]]</f>
        <v>27240000</v>
      </c>
      <c r="E1407" s="73">
        <f t="shared" si="22"/>
        <v>1.0831013916500993</v>
      </c>
    </row>
    <row r="1408" spans="1:5" x14ac:dyDescent="0.25">
      <c r="A1408" t="s">
        <v>3273</v>
      </c>
      <c r="B1408" s="93" t="str">
        <f>Table2[[#This Row],[Country]]</f>
        <v>Danan Seekeeling</v>
      </c>
      <c r="C1408" s="73" t="e">
        <f>VLOOKUP(A1408, Table1[], 6, FALSE)</f>
        <v>#N/A</v>
      </c>
      <c r="D1408">
        <f>Table2[[#This Row],[Annualized Salary]]</f>
        <v>4430000</v>
      </c>
      <c r="E1408" s="73" t="e">
        <f t="shared" si="22"/>
        <v>#N/A</v>
      </c>
    </row>
    <row r="1409" spans="1:5" x14ac:dyDescent="0.25">
      <c r="A1409" t="s">
        <v>1549</v>
      </c>
      <c r="B1409" s="93" t="str">
        <f>Table2[[#This Row],[Country]]</f>
        <v>Esia</v>
      </c>
      <c r="C1409" s="73">
        <f>VLOOKUP(A1409, Table1[], 6, FALSE)</f>
        <v>14720000</v>
      </c>
      <c r="D1409">
        <f>Table2[[#This Row],[Annualized Salary]]</f>
        <v>15610000</v>
      </c>
      <c r="E1409" s="73">
        <f t="shared" si="22"/>
        <v>1.060461956521739</v>
      </c>
    </row>
    <row r="1410" spans="1:5" x14ac:dyDescent="0.25">
      <c r="A1410" t="s">
        <v>1550</v>
      </c>
      <c r="B1410" s="93" t="str">
        <f>Table2[[#This Row],[Country]]</f>
        <v>Esia</v>
      </c>
      <c r="C1410" s="73">
        <f>VLOOKUP(A1410, Table1[], 6, FALSE)</f>
        <v>19380000</v>
      </c>
      <c r="D1410">
        <f>Table2[[#This Row],[Annualized Salary]]</f>
        <v>20530000</v>
      </c>
      <c r="E1410" s="73">
        <f t="shared" si="22"/>
        <v>1.0593395252837978</v>
      </c>
    </row>
    <row r="1411" spans="1:5" x14ac:dyDescent="0.25">
      <c r="A1411" t="s">
        <v>1551</v>
      </c>
      <c r="B1411" s="93" t="str">
        <f>Table2[[#This Row],[Country]]</f>
        <v>Esia</v>
      </c>
      <c r="C1411" s="73">
        <f>VLOOKUP(A1411, Table1[], 6, FALSE)</f>
        <v>22810000</v>
      </c>
      <c r="D1411">
        <f>Table2[[#This Row],[Annualized Salary]]</f>
        <v>23690000</v>
      </c>
      <c r="E1411" s="73">
        <f t="shared" si="22"/>
        <v>1.0385795703638756</v>
      </c>
    </row>
    <row r="1412" spans="1:5" x14ac:dyDescent="0.25">
      <c r="A1412" t="s">
        <v>1556</v>
      </c>
      <c r="B1412" s="93" t="str">
        <f>Table2[[#This Row],[Country]]</f>
        <v>Esia</v>
      </c>
      <c r="C1412" s="73">
        <f>VLOOKUP(A1412, Table1[], 6, FALSE)</f>
        <v>26150000</v>
      </c>
      <c r="D1412">
        <f>Table2[[#This Row],[Annualized Salary]]</f>
        <v>28370000</v>
      </c>
      <c r="E1412" s="73">
        <f t="shared" si="22"/>
        <v>1.0848948374760994</v>
      </c>
    </row>
    <row r="1413" spans="1:5" x14ac:dyDescent="0.25">
      <c r="A1413" t="s">
        <v>1553</v>
      </c>
      <c r="B1413" s="93" t="str">
        <f>Table2[[#This Row],[Country]]</f>
        <v>Ledian</v>
      </c>
      <c r="C1413" s="73">
        <f>VLOOKUP(A1413, Table1[], 6, FALSE)</f>
        <v>11420000</v>
      </c>
      <c r="D1413">
        <f>Table2[[#This Row],[Annualized Salary]]</f>
        <v>12110000</v>
      </c>
      <c r="E1413" s="73">
        <f t="shared" si="22"/>
        <v>1.0604203152364273</v>
      </c>
    </row>
    <row r="1414" spans="1:5" x14ac:dyDescent="0.25">
      <c r="A1414" t="s">
        <v>1554</v>
      </c>
      <c r="B1414" s="93" t="str">
        <f>Table2[[#This Row],[Country]]</f>
        <v>Southern Ristan</v>
      </c>
      <c r="C1414" s="73">
        <f>VLOOKUP(A1414, Table1[], 6, FALSE)</f>
        <v>16500000</v>
      </c>
      <c r="D1414">
        <f>Table2[[#This Row],[Annualized Salary]]</f>
        <v>16730000</v>
      </c>
      <c r="E1414" s="73">
        <f t="shared" si="22"/>
        <v>1.0139393939393939</v>
      </c>
    </row>
    <row r="1415" spans="1:5" x14ac:dyDescent="0.25">
      <c r="A1415" t="s">
        <v>3274</v>
      </c>
      <c r="B1415" s="93" t="str">
        <f>Table2[[#This Row],[Country]]</f>
        <v>Byasier Pujan</v>
      </c>
      <c r="C1415" s="73" t="e">
        <f>VLOOKUP(A1415, Table1[], 6, FALSE)</f>
        <v>#N/A</v>
      </c>
      <c r="D1415">
        <f>Table2[[#This Row],[Annualized Salary]]</f>
        <v>21360000</v>
      </c>
      <c r="E1415" s="73" t="e">
        <f t="shared" si="22"/>
        <v>#N/A</v>
      </c>
    </row>
    <row r="1416" spans="1:5" x14ac:dyDescent="0.25">
      <c r="A1416" t="s">
        <v>3275</v>
      </c>
      <c r="B1416" s="93" t="str">
        <f>Table2[[#This Row],[Country]]</f>
        <v>Esia</v>
      </c>
      <c r="C1416" s="73" t="e">
        <f>VLOOKUP(A1416, Table1[], 6, FALSE)</f>
        <v>#N/A</v>
      </c>
      <c r="D1416">
        <f>Table2[[#This Row],[Annualized Salary]]</f>
        <v>33330000</v>
      </c>
      <c r="E1416" s="73" t="e">
        <f t="shared" si="22"/>
        <v>#N/A</v>
      </c>
    </row>
    <row r="1417" spans="1:5" x14ac:dyDescent="0.25">
      <c r="A1417" t="s">
        <v>3276</v>
      </c>
      <c r="B1417" s="93" t="str">
        <f>Table2[[#This Row],[Country]]</f>
        <v>Esia</v>
      </c>
      <c r="C1417" s="73" t="e">
        <f>VLOOKUP(A1417, Table1[], 6, FALSE)</f>
        <v>#N/A</v>
      </c>
      <c r="D1417">
        <f>Table2[[#This Row],[Annualized Salary]]</f>
        <v>15290000</v>
      </c>
      <c r="E1417" s="73" t="e">
        <f t="shared" si="22"/>
        <v>#N/A</v>
      </c>
    </row>
    <row r="1418" spans="1:5" x14ac:dyDescent="0.25">
      <c r="A1418" t="s">
        <v>1552</v>
      </c>
      <c r="B1418" s="93" t="str">
        <f>Table2[[#This Row],[Country]]</f>
        <v>Esia</v>
      </c>
      <c r="C1418" s="73">
        <f>VLOOKUP(A1418, Table1[], 6, FALSE)</f>
        <v>23260000</v>
      </c>
      <c r="D1418">
        <f>Table2[[#This Row],[Annualized Salary]]</f>
        <v>25500000</v>
      </c>
      <c r="E1418" s="73">
        <f t="shared" si="22"/>
        <v>1.0963026655202064</v>
      </c>
    </row>
    <row r="1419" spans="1:5" x14ac:dyDescent="0.25">
      <c r="A1419" t="s">
        <v>1563</v>
      </c>
      <c r="B1419" s="93" t="str">
        <f>Table2[[#This Row],[Country]]</f>
        <v>Esia</v>
      </c>
      <c r="C1419" s="73">
        <f>VLOOKUP(A1419, Table1[], 6, FALSE)</f>
        <v>21650000</v>
      </c>
      <c r="D1419">
        <f>Table2[[#This Row],[Annualized Salary]]</f>
        <v>22170000</v>
      </c>
      <c r="E1419" s="73">
        <f t="shared" si="22"/>
        <v>1.0240184757505775</v>
      </c>
    </row>
    <row r="1420" spans="1:5" x14ac:dyDescent="0.25">
      <c r="A1420" t="s">
        <v>3277</v>
      </c>
      <c r="B1420" s="93" t="str">
        <f>Table2[[#This Row],[Country]]</f>
        <v>Esia</v>
      </c>
      <c r="C1420" s="73" t="e">
        <f>VLOOKUP(A1420, Table1[], 6, FALSE)</f>
        <v>#N/A</v>
      </c>
      <c r="D1420">
        <f>Table2[[#This Row],[Annualized Salary]]</f>
        <v>8700000</v>
      </c>
      <c r="E1420" s="73" t="e">
        <f t="shared" si="22"/>
        <v>#N/A</v>
      </c>
    </row>
    <row r="1421" spans="1:5" x14ac:dyDescent="0.25">
      <c r="A1421" t="s">
        <v>1565</v>
      </c>
      <c r="B1421" s="93" t="str">
        <f>Table2[[#This Row],[Country]]</f>
        <v>Nkasland Cronestan</v>
      </c>
      <c r="C1421" s="73">
        <f>VLOOKUP(A1421, Table1[], 6, FALSE)</f>
        <v>25500000</v>
      </c>
      <c r="D1421">
        <f>Table2[[#This Row],[Annualized Salary]]</f>
        <v>26160000</v>
      </c>
      <c r="E1421" s="73">
        <f t="shared" si="22"/>
        <v>1.0258823529411765</v>
      </c>
    </row>
    <row r="1422" spans="1:5" x14ac:dyDescent="0.25">
      <c r="A1422" t="s">
        <v>1441</v>
      </c>
      <c r="B1422" s="93" t="str">
        <f>Table2[[#This Row],[Country]]</f>
        <v>Western Niasland</v>
      </c>
      <c r="C1422" s="73">
        <f>VLOOKUP(A1422, Table1[], 6, FALSE)</f>
        <v>26480000</v>
      </c>
      <c r="D1422">
        <f>Table2[[#This Row],[Annualized Salary]]</f>
        <v>23570000</v>
      </c>
      <c r="E1422" s="73">
        <f t="shared" si="22"/>
        <v>0.89010574018126887</v>
      </c>
    </row>
    <row r="1423" spans="1:5" x14ac:dyDescent="0.25">
      <c r="A1423" t="s">
        <v>1555</v>
      </c>
      <c r="B1423" s="93" t="str">
        <f>Table2[[#This Row],[Country]]</f>
        <v>Central Republic of Boekrainego</v>
      </c>
      <c r="C1423" s="73">
        <f>VLOOKUP(A1423, Table1[], 6, FALSE)</f>
        <v>16770000</v>
      </c>
      <c r="D1423">
        <f>Table2[[#This Row],[Annualized Salary]]</f>
        <v>17490000</v>
      </c>
      <c r="E1423" s="73">
        <f t="shared" si="22"/>
        <v>1.0429338103756709</v>
      </c>
    </row>
    <row r="1424" spans="1:5" x14ac:dyDescent="0.25">
      <c r="A1424" t="s">
        <v>919</v>
      </c>
      <c r="B1424" s="93" t="str">
        <f>Table2[[#This Row],[Country]]</f>
        <v>Rosvi</v>
      </c>
      <c r="C1424" s="73">
        <f>VLOOKUP(A1424, Table1[], 6, FALSE)</f>
        <v>22620000</v>
      </c>
      <c r="D1424">
        <f>Table2[[#This Row],[Annualized Salary]]</f>
        <v>34970000</v>
      </c>
      <c r="E1424" s="73">
        <f t="shared" si="22"/>
        <v>1.5459770114942528</v>
      </c>
    </row>
    <row r="1425" spans="1:5" x14ac:dyDescent="0.25">
      <c r="A1425" t="s">
        <v>1557</v>
      </c>
      <c r="B1425" s="93" t="str">
        <f>Table2[[#This Row],[Country]]</f>
        <v>Byasier Pujan</v>
      </c>
      <c r="C1425" s="73">
        <f>VLOOKUP(A1425, Table1[], 6, FALSE)</f>
        <v>17950000</v>
      </c>
      <c r="D1425">
        <f>Table2[[#This Row],[Annualized Salary]]</f>
        <v>18510000</v>
      </c>
      <c r="E1425" s="73">
        <f t="shared" si="22"/>
        <v>1.0311977715877438</v>
      </c>
    </row>
    <row r="1426" spans="1:5" x14ac:dyDescent="0.25">
      <c r="A1426" t="s">
        <v>1575</v>
      </c>
      <c r="B1426" s="93" t="str">
        <f>Table2[[#This Row],[Country]]</f>
        <v>Byasier Pujan</v>
      </c>
      <c r="C1426" s="73">
        <f>VLOOKUP(A1426, Table1[], 6, FALSE)</f>
        <v>21740000</v>
      </c>
      <c r="D1426">
        <f>Table2[[#This Row],[Annualized Salary]]</f>
        <v>23050000</v>
      </c>
      <c r="E1426" s="73">
        <f t="shared" si="22"/>
        <v>1.0602575896964122</v>
      </c>
    </row>
    <row r="1427" spans="1:5" x14ac:dyDescent="0.25">
      <c r="A1427" t="s">
        <v>1564</v>
      </c>
      <c r="B1427" s="93" t="str">
        <f>Table2[[#This Row],[Country]]</f>
        <v>Lefghau</v>
      </c>
      <c r="C1427" s="73">
        <f>VLOOKUP(A1427, Table1[], 6, FALSE)</f>
        <v>30630000</v>
      </c>
      <c r="D1427">
        <f>Table2[[#This Row],[Annualized Salary]]</f>
        <v>33660000</v>
      </c>
      <c r="E1427" s="73">
        <f t="shared" si="22"/>
        <v>1.098922624877571</v>
      </c>
    </row>
    <row r="1428" spans="1:5" x14ac:dyDescent="0.25">
      <c r="A1428" t="s">
        <v>1566</v>
      </c>
      <c r="B1428" s="93" t="str">
        <f>Table2[[#This Row],[Country]]</f>
        <v>Southern Ristan</v>
      </c>
      <c r="C1428" s="73">
        <f>VLOOKUP(A1428, Table1[], 6, FALSE)</f>
        <v>30230000</v>
      </c>
      <c r="D1428">
        <f>Table2[[#This Row],[Annualized Salary]]</f>
        <v>32520000</v>
      </c>
      <c r="E1428" s="73">
        <f t="shared" si="22"/>
        <v>1.0757525636784651</v>
      </c>
    </row>
    <row r="1429" spans="1:5" x14ac:dyDescent="0.25">
      <c r="A1429" t="s">
        <v>1308</v>
      </c>
      <c r="B1429" s="93" t="str">
        <f>Table2[[#This Row],[Country]]</f>
        <v>Esia</v>
      </c>
      <c r="C1429" s="73">
        <f>VLOOKUP(A1429, Table1[], 6, FALSE)</f>
        <v>15500000</v>
      </c>
      <c r="D1429">
        <f>Table2[[#This Row],[Annualized Salary]]</f>
        <v>16980000</v>
      </c>
      <c r="E1429" s="73">
        <f t="shared" si="22"/>
        <v>1.0954838709677419</v>
      </c>
    </row>
    <row r="1430" spans="1:5" x14ac:dyDescent="0.25">
      <c r="A1430" t="s">
        <v>1569</v>
      </c>
      <c r="B1430" s="93" t="str">
        <f>Table2[[#This Row],[Country]]</f>
        <v>Redohrainbri</v>
      </c>
      <c r="C1430" s="73">
        <f>VLOOKUP(A1430, Table1[], 6, FALSE)</f>
        <v>17840000</v>
      </c>
      <c r="D1430">
        <f>Table2[[#This Row],[Annualized Salary]]</f>
        <v>19610000</v>
      </c>
      <c r="E1430" s="73">
        <f t="shared" si="22"/>
        <v>1.0992152466367713</v>
      </c>
    </row>
    <row r="1431" spans="1:5" x14ac:dyDescent="0.25">
      <c r="A1431" t="s">
        <v>1034</v>
      </c>
      <c r="B1431" s="93" t="str">
        <f>Table2[[#This Row],[Country]]</f>
        <v>Dosqaly</v>
      </c>
      <c r="C1431" s="73">
        <f>VLOOKUP(A1431, Table1[], 6, FALSE)</f>
        <v>12130000</v>
      </c>
      <c r="D1431">
        <f>Table2[[#This Row],[Annualized Salary]]</f>
        <v>24010000</v>
      </c>
      <c r="E1431" s="73">
        <f t="shared" si="22"/>
        <v>1.9793899422918384</v>
      </c>
    </row>
    <row r="1432" spans="1:5" x14ac:dyDescent="0.25">
      <c r="A1432" t="s">
        <v>321</v>
      </c>
      <c r="B1432" s="93" t="str">
        <f>Table2[[#This Row],[Country]]</f>
        <v>Dosqaly</v>
      </c>
      <c r="C1432" s="73">
        <f>VLOOKUP(A1432, Table1[], 6, FALSE)</f>
        <v>15010000</v>
      </c>
      <c r="D1432">
        <f>Table2[[#This Row],[Annualized Salary]]</f>
        <v>26800000</v>
      </c>
      <c r="E1432" s="73">
        <f t="shared" si="22"/>
        <v>1.7854763491005996</v>
      </c>
    </row>
    <row r="1433" spans="1:5" x14ac:dyDescent="0.25">
      <c r="A1433" t="s">
        <v>1570</v>
      </c>
      <c r="B1433" s="93" t="str">
        <f>Table2[[#This Row],[Country]]</f>
        <v>Esia</v>
      </c>
      <c r="C1433" s="73">
        <f>VLOOKUP(A1433, Table1[], 6, FALSE)</f>
        <v>11930000</v>
      </c>
      <c r="D1433">
        <f>Table2[[#This Row],[Annualized Salary]]</f>
        <v>12850000</v>
      </c>
      <c r="E1433" s="73">
        <f t="shared" ref="E1433:E1496" si="23">D1433/C1433</f>
        <v>1.077116512992456</v>
      </c>
    </row>
    <row r="1434" spans="1:5" x14ac:dyDescent="0.25">
      <c r="A1434" t="s">
        <v>3278</v>
      </c>
      <c r="B1434" s="93" t="str">
        <f>Table2[[#This Row],[Country]]</f>
        <v>Esia</v>
      </c>
      <c r="C1434" s="73" t="e">
        <f>VLOOKUP(A1434, Table1[], 6, FALSE)</f>
        <v>#N/A</v>
      </c>
      <c r="D1434">
        <f>Table2[[#This Row],[Annualized Salary]]</f>
        <v>5620000</v>
      </c>
      <c r="E1434" s="73" t="e">
        <f t="shared" si="23"/>
        <v>#N/A</v>
      </c>
    </row>
    <row r="1435" spans="1:5" x14ac:dyDescent="0.25">
      <c r="A1435" t="s">
        <v>3279</v>
      </c>
      <c r="B1435" s="93" t="str">
        <f>Table2[[#This Row],[Country]]</f>
        <v>Esia</v>
      </c>
      <c r="C1435" s="73" t="e">
        <f>VLOOKUP(A1435, Table1[], 6, FALSE)</f>
        <v>#N/A</v>
      </c>
      <c r="D1435">
        <f>Table2[[#This Row],[Annualized Salary]]</f>
        <v>14920000</v>
      </c>
      <c r="E1435" s="73" t="e">
        <f t="shared" si="23"/>
        <v>#N/A</v>
      </c>
    </row>
    <row r="1436" spans="1:5" x14ac:dyDescent="0.25">
      <c r="A1436" t="s">
        <v>1713</v>
      </c>
      <c r="B1436" s="93" t="str">
        <f>Table2[[#This Row],[Country]]</f>
        <v>Esia</v>
      </c>
      <c r="C1436" s="73">
        <f>VLOOKUP(A1436, Table1[], 6, FALSE)</f>
        <v>24750000</v>
      </c>
      <c r="D1436">
        <f>Table2[[#This Row],[Annualized Salary]]</f>
        <v>19700000</v>
      </c>
      <c r="E1436" s="73">
        <f t="shared" si="23"/>
        <v>0.79595959595959598</v>
      </c>
    </row>
    <row r="1437" spans="1:5" x14ac:dyDescent="0.25">
      <c r="A1437" t="s">
        <v>1571</v>
      </c>
      <c r="B1437" s="93" t="str">
        <f>Table2[[#This Row],[Country]]</f>
        <v>Galamily</v>
      </c>
      <c r="C1437" s="73">
        <f>VLOOKUP(A1437, Table1[], 6, FALSE)</f>
        <v>27090000</v>
      </c>
      <c r="D1437">
        <f>Table2[[#This Row],[Annualized Salary]]</f>
        <v>29080000</v>
      </c>
      <c r="E1437" s="73">
        <f t="shared" si="23"/>
        <v>1.0734588409007013</v>
      </c>
    </row>
    <row r="1438" spans="1:5" x14ac:dyDescent="0.25">
      <c r="A1438" t="s">
        <v>1572</v>
      </c>
      <c r="B1438" s="93" t="str">
        <f>Table2[[#This Row],[Country]]</f>
        <v>Imaar Vircoand</v>
      </c>
      <c r="C1438" s="73">
        <f>VLOOKUP(A1438, Table1[], 6, FALSE)</f>
        <v>18420000</v>
      </c>
      <c r="D1438">
        <f>Table2[[#This Row],[Annualized Salary]]</f>
        <v>20060000</v>
      </c>
      <c r="E1438" s="73">
        <f t="shared" si="23"/>
        <v>1.0890336590662324</v>
      </c>
    </row>
    <row r="1439" spans="1:5" x14ac:dyDescent="0.25">
      <c r="A1439" t="s">
        <v>1346</v>
      </c>
      <c r="B1439" s="93" t="str">
        <f>Table2[[#This Row],[Country]]</f>
        <v>Esia</v>
      </c>
      <c r="C1439" s="73">
        <f>VLOOKUP(A1439, Table1[], 6, FALSE)</f>
        <v>27450000</v>
      </c>
      <c r="D1439">
        <f>Table2[[#This Row],[Annualized Salary]]</f>
        <v>26440000</v>
      </c>
      <c r="E1439" s="73">
        <f t="shared" si="23"/>
        <v>0.96320582877959926</v>
      </c>
    </row>
    <row r="1440" spans="1:5" x14ac:dyDescent="0.25">
      <c r="A1440" t="s">
        <v>1579</v>
      </c>
      <c r="B1440" s="93" t="str">
        <f>Table2[[#This Row],[Country]]</f>
        <v>Dosqaly</v>
      </c>
      <c r="C1440" s="73">
        <f>VLOOKUP(A1440, Table1[], 6, FALSE)</f>
        <v>20160000</v>
      </c>
      <c r="D1440">
        <f>Table2[[#This Row],[Annualized Salary]]</f>
        <v>21760000</v>
      </c>
      <c r="E1440" s="73">
        <f t="shared" si="23"/>
        <v>1.0793650793650793</v>
      </c>
    </row>
    <row r="1441" spans="1:5" x14ac:dyDescent="0.25">
      <c r="A1441" t="s">
        <v>1580</v>
      </c>
      <c r="B1441" s="93" t="str">
        <f>Table2[[#This Row],[Country]]</f>
        <v>Dosqaly</v>
      </c>
      <c r="C1441" s="73">
        <f>VLOOKUP(A1441, Table1[], 6, FALSE)</f>
        <v>21840000</v>
      </c>
      <c r="D1441">
        <f>Table2[[#This Row],[Annualized Salary]]</f>
        <v>23320000</v>
      </c>
      <c r="E1441" s="73">
        <f t="shared" si="23"/>
        <v>1.0677655677655677</v>
      </c>
    </row>
    <row r="1442" spans="1:5" x14ac:dyDescent="0.25">
      <c r="A1442" t="s">
        <v>1581</v>
      </c>
      <c r="B1442" s="93" t="str">
        <f>Table2[[#This Row],[Country]]</f>
        <v>Esia</v>
      </c>
      <c r="C1442" s="73">
        <f>VLOOKUP(A1442, Table1[], 6, FALSE)</f>
        <v>22240000</v>
      </c>
      <c r="D1442">
        <f>Table2[[#This Row],[Annualized Salary]]</f>
        <v>22820000</v>
      </c>
      <c r="E1442" s="73">
        <f t="shared" si="23"/>
        <v>1.0260791366906474</v>
      </c>
    </row>
    <row r="1443" spans="1:5" x14ac:dyDescent="0.25">
      <c r="A1443" t="s">
        <v>1582</v>
      </c>
      <c r="B1443" s="93" t="str">
        <f>Table2[[#This Row],[Country]]</f>
        <v>Esia</v>
      </c>
      <c r="C1443" s="73">
        <f>VLOOKUP(A1443, Table1[], 6, FALSE)</f>
        <v>26480000</v>
      </c>
      <c r="D1443">
        <f>Table2[[#This Row],[Annualized Salary]]</f>
        <v>28580000</v>
      </c>
      <c r="E1443" s="73">
        <f t="shared" si="23"/>
        <v>1.0793051359516617</v>
      </c>
    </row>
    <row r="1444" spans="1:5" x14ac:dyDescent="0.25">
      <c r="A1444" t="s">
        <v>1584</v>
      </c>
      <c r="B1444" s="93" t="str">
        <f>Table2[[#This Row],[Country]]</f>
        <v>New Uwi</v>
      </c>
      <c r="C1444" s="73">
        <f>VLOOKUP(A1444, Table1[], 6, FALSE)</f>
        <v>14900000</v>
      </c>
      <c r="D1444">
        <f>Table2[[#This Row],[Annualized Salary]]</f>
        <v>15520000</v>
      </c>
      <c r="E1444" s="73">
        <f t="shared" si="23"/>
        <v>1.0416107382550335</v>
      </c>
    </row>
    <row r="1445" spans="1:5" x14ac:dyDescent="0.25">
      <c r="A1445" t="s">
        <v>2635</v>
      </c>
      <c r="B1445" s="93" t="str">
        <f>Table2[[#This Row],[Country]]</f>
        <v>Rarita</v>
      </c>
      <c r="C1445" s="73">
        <f>VLOOKUP(A1445, Table1[], 6, FALSE)</f>
        <v>30030000</v>
      </c>
      <c r="D1445">
        <f>Table2[[#This Row],[Annualized Salary]]</f>
        <v>26070000</v>
      </c>
      <c r="E1445" s="73">
        <f t="shared" si="23"/>
        <v>0.86813186813186816</v>
      </c>
    </row>
    <row r="1446" spans="1:5" x14ac:dyDescent="0.25">
      <c r="A1446" t="s">
        <v>3280</v>
      </c>
      <c r="B1446" s="93" t="str">
        <f>Table2[[#This Row],[Country]]</f>
        <v>Esia</v>
      </c>
      <c r="C1446" s="73" t="e">
        <f>VLOOKUP(A1446, Table1[], 6, FALSE)</f>
        <v>#N/A</v>
      </c>
      <c r="D1446">
        <f>Table2[[#This Row],[Annualized Salary]]</f>
        <v>11940000</v>
      </c>
      <c r="E1446" s="73" t="e">
        <f t="shared" si="23"/>
        <v>#N/A</v>
      </c>
    </row>
    <row r="1447" spans="1:5" x14ac:dyDescent="0.25">
      <c r="A1447" t="s">
        <v>1596</v>
      </c>
      <c r="B1447" s="93" t="str">
        <f>Table2[[#This Row],[Country]]</f>
        <v>Giumle Lizeibon</v>
      </c>
      <c r="C1447" s="73">
        <f>VLOOKUP(A1447, Table1[], 6, FALSE)</f>
        <v>30260000</v>
      </c>
      <c r="D1447">
        <f>Table2[[#This Row],[Annualized Salary]]</f>
        <v>31490000</v>
      </c>
      <c r="E1447" s="73">
        <f t="shared" si="23"/>
        <v>1.0406477197620621</v>
      </c>
    </row>
    <row r="1448" spans="1:5" x14ac:dyDescent="0.25">
      <c r="A1448" t="s">
        <v>1585</v>
      </c>
      <c r="B1448" s="93" t="str">
        <f>Table2[[#This Row],[Country]]</f>
        <v>Nganion</v>
      </c>
      <c r="C1448" s="73">
        <f>VLOOKUP(A1448, Table1[], 6, FALSE)</f>
        <v>19880000</v>
      </c>
      <c r="D1448">
        <f>Table2[[#This Row],[Annualized Salary]]</f>
        <v>19890000</v>
      </c>
      <c r="E1448" s="73">
        <f t="shared" si="23"/>
        <v>1.0005030181086518</v>
      </c>
    </row>
    <row r="1449" spans="1:5" x14ac:dyDescent="0.25">
      <c r="A1449" t="s">
        <v>995</v>
      </c>
      <c r="B1449" s="93" t="str">
        <f>Table2[[#This Row],[Country]]</f>
        <v>Esia</v>
      </c>
      <c r="C1449" s="73">
        <f>VLOOKUP(A1449, Table1[], 6, FALSE)</f>
        <v>25870000</v>
      </c>
      <c r="D1449">
        <f>Table2[[#This Row],[Annualized Salary]]</f>
        <v>15910000</v>
      </c>
      <c r="E1449" s="73">
        <f t="shared" si="23"/>
        <v>0.61499806725937378</v>
      </c>
    </row>
    <row r="1450" spans="1:5" x14ac:dyDescent="0.25">
      <c r="A1450" t="s">
        <v>1599</v>
      </c>
      <c r="B1450" s="93" t="str">
        <f>Table2[[#This Row],[Country]]</f>
        <v>Slandsganiamayotteque</v>
      </c>
      <c r="C1450" s="73">
        <f>VLOOKUP(A1450, Table1[], 6, FALSE)</f>
        <v>14520000</v>
      </c>
      <c r="D1450">
        <f>Table2[[#This Row],[Annualized Salary]]</f>
        <v>15320000</v>
      </c>
      <c r="E1450" s="73">
        <f t="shared" si="23"/>
        <v>1.0550964187327823</v>
      </c>
    </row>
    <row r="1451" spans="1:5" x14ac:dyDescent="0.25">
      <c r="A1451" t="s">
        <v>1979</v>
      </c>
      <c r="B1451" s="93" t="str">
        <f>Table2[[#This Row],[Country]]</f>
        <v>Byasier Pujan</v>
      </c>
      <c r="C1451" s="73">
        <f>VLOOKUP(A1451, Table1[], 6, FALSE)</f>
        <v>27410000</v>
      </c>
      <c r="D1451">
        <f>Table2[[#This Row],[Annualized Salary]]</f>
        <v>29600000</v>
      </c>
      <c r="E1451" s="73">
        <f t="shared" si="23"/>
        <v>1.079897847500912</v>
      </c>
    </row>
    <row r="1452" spans="1:5" x14ac:dyDescent="0.25">
      <c r="A1452" t="s">
        <v>1590</v>
      </c>
      <c r="B1452" s="93" t="str">
        <f>Table2[[#This Row],[Country]]</f>
        <v>Mico</v>
      </c>
      <c r="C1452" s="73">
        <f>VLOOKUP(A1452, Table1[], 6, FALSE)</f>
        <v>34510000</v>
      </c>
      <c r="D1452">
        <f>Table2[[#This Row],[Annualized Salary]]</f>
        <v>35250000</v>
      </c>
      <c r="E1452" s="73">
        <f t="shared" si="23"/>
        <v>1.0214430599826136</v>
      </c>
    </row>
    <row r="1453" spans="1:5" x14ac:dyDescent="0.25">
      <c r="A1453" t="s">
        <v>3281</v>
      </c>
      <c r="B1453" s="93" t="str">
        <f>Table2[[#This Row],[Country]]</f>
        <v>Redohrainbri</v>
      </c>
      <c r="C1453" s="73" t="e">
        <f>VLOOKUP(A1453, Table1[], 6, FALSE)</f>
        <v>#N/A</v>
      </c>
      <c r="D1453">
        <f>Table2[[#This Row],[Annualized Salary]]</f>
        <v>27730000</v>
      </c>
      <c r="E1453" s="73" t="e">
        <f t="shared" si="23"/>
        <v>#N/A</v>
      </c>
    </row>
    <row r="1454" spans="1:5" x14ac:dyDescent="0.25">
      <c r="A1454" t="s">
        <v>1600</v>
      </c>
      <c r="B1454" s="93" t="str">
        <f>Table2[[#This Row],[Country]]</f>
        <v>Dosqaly</v>
      </c>
      <c r="C1454" s="73">
        <f>VLOOKUP(A1454, Table1[], 6, FALSE)</f>
        <v>27130000</v>
      </c>
      <c r="D1454">
        <f>Table2[[#This Row],[Annualized Salary]]</f>
        <v>27410000</v>
      </c>
      <c r="E1454" s="73">
        <f t="shared" si="23"/>
        <v>1.010320678215997</v>
      </c>
    </row>
    <row r="1455" spans="1:5" x14ac:dyDescent="0.25">
      <c r="A1455" t="s">
        <v>3282</v>
      </c>
      <c r="B1455" s="93" t="str">
        <f>Table2[[#This Row],[Country]]</f>
        <v>Landli Blicporlip</v>
      </c>
      <c r="C1455" s="73" t="e">
        <f>VLOOKUP(A1455, Table1[], 6, FALSE)</f>
        <v>#N/A</v>
      </c>
      <c r="D1455">
        <f>Table2[[#This Row],[Annualized Salary]]</f>
        <v>28600000</v>
      </c>
      <c r="E1455" s="73" t="e">
        <f t="shared" si="23"/>
        <v>#N/A</v>
      </c>
    </row>
    <row r="1456" spans="1:5" x14ac:dyDescent="0.25">
      <c r="A1456" t="s">
        <v>1604</v>
      </c>
      <c r="B1456" s="93" t="str">
        <f>Table2[[#This Row],[Country]]</f>
        <v>Xikong</v>
      </c>
      <c r="C1456" s="73">
        <f>VLOOKUP(A1456, Table1[], 6, FALSE)</f>
        <v>26880000</v>
      </c>
      <c r="D1456">
        <f>Table2[[#This Row],[Annualized Salary]]</f>
        <v>27520000</v>
      </c>
      <c r="E1456" s="73">
        <f t="shared" si="23"/>
        <v>1.0238095238095237</v>
      </c>
    </row>
    <row r="1457" spans="1:5" x14ac:dyDescent="0.25">
      <c r="A1457" t="s">
        <v>1592</v>
      </c>
      <c r="B1457" s="93" t="str">
        <f>Table2[[#This Row],[Country]]</f>
        <v>New Uwi</v>
      </c>
      <c r="C1457" s="73">
        <f>VLOOKUP(A1457, Table1[], 6, FALSE)</f>
        <v>13720000</v>
      </c>
      <c r="D1457">
        <f>Table2[[#This Row],[Annualized Salary]]</f>
        <v>14770000</v>
      </c>
      <c r="E1457" s="73">
        <f t="shared" si="23"/>
        <v>1.0765306122448979</v>
      </c>
    </row>
    <row r="1458" spans="1:5" x14ac:dyDescent="0.25">
      <c r="A1458" t="s">
        <v>3283</v>
      </c>
      <c r="B1458" s="93" t="str">
        <f>Table2[[#This Row],[Country]]</f>
        <v>Nganion</v>
      </c>
      <c r="C1458" s="73" t="e">
        <f>VLOOKUP(A1458, Table1[], 6, FALSE)</f>
        <v>#N/A</v>
      </c>
      <c r="D1458">
        <f>Table2[[#This Row],[Annualized Salary]]</f>
        <v>18190000</v>
      </c>
      <c r="E1458" s="73" t="e">
        <f t="shared" si="23"/>
        <v>#N/A</v>
      </c>
    </row>
    <row r="1459" spans="1:5" x14ac:dyDescent="0.25">
      <c r="A1459" t="s">
        <v>1601</v>
      </c>
      <c r="B1459" s="93" t="str">
        <f>Table2[[#This Row],[Country]]</f>
        <v>Giumle Lizeibon</v>
      </c>
      <c r="C1459" s="73">
        <f>VLOOKUP(A1459, Table1[], 6, FALSE)</f>
        <v>34840000</v>
      </c>
      <c r="D1459">
        <f>Table2[[#This Row],[Annualized Salary]]</f>
        <v>36100000</v>
      </c>
      <c r="E1459" s="73">
        <f t="shared" si="23"/>
        <v>1.0361653272101032</v>
      </c>
    </row>
    <row r="1460" spans="1:5" x14ac:dyDescent="0.25">
      <c r="A1460" t="s">
        <v>1598</v>
      </c>
      <c r="B1460" s="93" t="str">
        <f>Table2[[#This Row],[Country]]</f>
        <v>Saintu</v>
      </c>
      <c r="C1460" s="73">
        <f>VLOOKUP(A1460, Table1[], 6, FALSE)</f>
        <v>36070000</v>
      </c>
      <c r="D1460">
        <f>Table2[[#This Row],[Annualized Salary]]</f>
        <v>37500000</v>
      </c>
      <c r="E1460" s="73">
        <f t="shared" si="23"/>
        <v>1.0396451344607707</v>
      </c>
    </row>
    <row r="1461" spans="1:5" x14ac:dyDescent="0.25">
      <c r="A1461" t="s">
        <v>1597</v>
      </c>
      <c r="B1461" s="93" t="str">
        <f>Table2[[#This Row],[Country]]</f>
        <v>Reugha</v>
      </c>
      <c r="C1461" s="73">
        <f>VLOOKUP(A1461, Table1[], 6, FALSE)</f>
        <v>23110000</v>
      </c>
      <c r="D1461">
        <f>Table2[[#This Row],[Annualized Salary]]</f>
        <v>23550000</v>
      </c>
      <c r="E1461" s="73">
        <f t="shared" si="23"/>
        <v>1.0190393768931199</v>
      </c>
    </row>
    <row r="1462" spans="1:5" x14ac:dyDescent="0.25">
      <c r="A1462" t="s">
        <v>1576</v>
      </c>
      <c r="B1462" s="93" t="str">
        <f>Table2[[#This Row],[Country]]</f>
        <v>Esia</v>
      </c>
      <c r="C1462" s="73">
        <f>VLOOKUP(A1462, Table1[], 6, FALSE)</f>
        <v>15680000</v>
      </c>
      <c r="D1462">
        <f>Table2[[#This Row],[Annualized Salary]]</f>
        <v>28510000</v>
      </c>
      <c r="E1462" s="73">
        <f t="shared" si="23"/>
        <v>1.8182397959183674</v>
      </c>
    </row>
    <row r="1463" spans="1:5" x14ac:dyDescent="0.25">
      <c r="A1463" t="s">
        <v>1588</v>
      </c>
      <c r="B1463" s="93" t="str">
        <f>Table2[[#This Row],[Country]]</f>
        <v>Esia</v>
      </c>
      <c r="C1463" s="73">
        <f>VLOOKUP(A1463, Table1[], 6, FALSE)</f>
        <v>3330000</v>
      </c>
      <c r="D1463">
        <f>Table2[[#This Row],[Annualized Salary]]</f>
        <v>3540000</v>
      </c>
      <c r="E1463" s="73">
        <f t="shared" si="23"/>
        <v>1.0630630630630631</v>
      </c>
    </row>
    <row r="1464" spans="1:5" x14ac:dyDescent="0.25">
      <c r="A1464" t="s">
        <v>1602</v>
      </c>
      <c r="B1464" s="93" t="str">
        <f>Table2[[#This Row],[Country]]</f>
        <v>Nganion</v>
      </c>
      <c r="C1464" s="73">
        <f>VLOOKUP(A1464, Table1[], 6, FALSE)</f>
        <v>34190000</v>
      </c>
      <c r="D1464">
        <f>Table2[[#This Row],[Annualized Salary]]</f>
        <v>36520000</v>
      </c>
      <c r="E1464" s="73">
        <f t="shared" si="23"/>
        <v>1.0681485814565663</v>
      </c>
    </row>
    <row r="1465" spans="1:5" x14ac:dyDescent="0.25">
      <c r="A1465" t="s">
        <v>3284</v>
      </c>
      <c r="B1465" s="93" t="str">
        <f>Table2[[#This Row],[Country]]</f>
        <v>Esia</v>
      </c>
      <c r="C1465" s="73" t="e">
        <f>VLOOKUP(A1465, Table1[], 6, FALSE)</f>
        <v>#N/A</v>
      </c>
      <c r="D1465">
        <f>Table2[[#This Row],[Annualized Salary]]</f>
        <v>20640000</v>
      </c>
      <c r="E1465" s="73" t="e">
        <f t="shared" si="23"/>
        <v>#N/A</v>
      </c>
    </row>
    <row r="1466" spans="1:5" x14ac:dyDescent="0.25">
      <c r="A1466" t="s">
        <v>3286</v>
      </c>
      <c r="B1466" s="93" t="str">
        <f>Table2[[#This Row],[Country]]</f>
        <v>Esia</v>
      </c>
      <c r="C1466" s="73" t="e">
        <f>VLOOKUP(A1466, Table1[], 6, FALSE)</f>
        <v>#N/A</v>
      </c>
      <c r="D1466">
        <f>Table2[[#This Row],[Annualized Salary]]</f>
        <v>23720000</v>
      </c>
      <c r="E1466" s="73" t="e">
        <f t="shared" si="23"/>
        <v>#N/A</v>
      </c>
    </row>
    <row r="1467" spans="1:5" x14ac:dyDescent="0.25">
      <c r="A1467" t="s">
        <v>3287</v>
      </c>
      <c r="B1467" s="93" t="str">
        <f>Table2[[#This Row],[Country]]</f>
        <v>Esia</v>
      </c>
      <c r="C1467" s="73" t="e">
        <f>VLOOKUP(A1467, Table1[], 6, FALSE)</f>
        <v>#N/A</v>
      </c>
      <c r="D1467">
        <f>Table2[[#This Row],[Annualized Salary]]</f>
        <v>16430000</v>
      </c>
      <c r="E1467" s="73" t="e">
        <f t="shared" si="23"/>
        <v>#N/A</v>
      </c>
    </row>
    <row r="1468" spans="1:5" x14ac:dyDescent="0.25">
      <c r="A1468" t="s">
        <v>3288</v>
      </c>
      <c r="B1468" s="93" t="str">
        <f>Table2[[#This Row],[Country]]</f>
        <v>Ingre</v>
      </c>
      <c r="C1468" s="73" t="e">
        <f>VLOOKUP(A1468, Table1[], 6, FALSE)</f>
        <v>#N/A</v>
      </c>
      <c r="D1468">
        <f>Table2[[#This Row],[Annualized Salary]]</f>
        <v>15980000</v>
      </c>
      <c r="E1468" s="73" t="e">
        <f t="shared" si="23"/>
        <v>#N/A</v>
      </c>
    </row>
    <row r="1469" spans="1:5" x14ac:dyDescent="0.25">
      <c r="A1469" t="s">
        <v>3289</v>
      </c>
      <c r="B1469" s="93" t="str">
        <f>Table2[[#This Row],[Country]]</f>
        <v>Manlisgamncent</v>
      </c>
      <c r="C1469" s="73" t="e">
        <f>VLOOKUP(A1469, Table1[], 6, FALSE)</f>
        <v>#N/A</v>
      </c>
      <c r="D1469">
        <f>Table2[[#This Row],[Annualized Salary]]</f>
        <v>14330000</v>
      </c>
      <c r="E1469" s="73" t="e">
        <f t="shared" si="23"/>
        <v>#N/A</v>
      </c>
    </row>
    <row r="1470" spans="1:5" x14ac:dyDescent="0.25">
      <c r="A1470" t="s">
        <v>3290</v>
      </c>
      <c r="B1470" s="93" t="str">
        <f>Table2[[#This Row],[Country]]</f>
        <v>Nkasland Cronestan</v>
      </c>
      <c r="C1470" s="73" t="e">
        <f>VLOOKUP(A1470, Table1[], 6, FALSE)</f>
        <v>#N/A</v>
      </c>
      <c r="D1470">
        <f>Table2[[#This Row],[Annualized Salary]]</f>
        <v>4950000</v>
      </c>
      <c r="E1470" s="73" t="e">
        <f t="shared" si="23"/>
        <v>#N/A</v>
      </c>
    </row>
    <row r="1471" spans="1:5" x14ac:dyDescent="0.25">
      <c r="A1471" t="s">
        <v>3291</v>
      </c>
      <c r="B1471" s="93" t="str">
        <f>Table2[[#This Row],[Country]]</f>
        <v>Dosqaly</v>
      </c>
      <c r="C1471" s="73" t="e">
        <f>VLOOKUP(A1471, Table1[], 6, FALSE)</f>
        <v>#N/A</v>
      </c>
      <c r="D1471">
        <f>Table2[[#This Row],[Annualized Salary]]</f>
        <v>22840000</v>
      </c>
      <c r="E1471" s="73" t="e">
        <f t="shared" si="23"/>
        <v>#N/A</v>
      </c>
    </row>
    <row r="1472" spans="1:5" x14ac:dyDescent="0.25">
      <c r="A1472" t="s">
        <v>1440</v>
      </c>
      <c r="B1472" s="93" t="str">
        <f>Table2[[#This Row],[Country]]</f>
        <v>Eastern Niasland</v>
      </c>
      <c r="C1472" s="73">
        <f>VLOOKUP(A1472, Table1[], 6, FALSE)</f>
        <v>4760000</v>
      </c>
      <c r="D1472">
        <f>Table2[[#This Row],[Annualized Salary]]</f>
        <v>9340000</v>
      </c>
      <c r="E1472" s="73">
        <f t="shared" si="23"/>
        <v>1.9621848739495797</v>
      </c>
    </row>
    <row r="1473" spans="1:5" x14ac:dyDescent="0.25">
      <c r="A1473" t="s">
        <v>2756</v>
      </c>
      <c r="B1473" s="93" t="str">
        <f>Table2[[#This Row],[Country]]</f>
        <v>Esia</v>
      </c>
      <c r="C1473" s="73">
        <f>VLOOKUP(A1473, Table1[], 6, FALSE)</f>
        <v>6530000</v>
      </c>
      <c r="D1473">
        <f>Table2[[#This Row],[Annualized Salary]]</f>
        <v>20770000</v>
      </c>
      <c r="E1473" s="73">
        <f t="shared" si="23"/>
        <v>3.1807044410413474</v>
      </c>
    </row>
    <row r="1474" spans="1:5" x14ac:dyDescent="0.25">
      <c r="A1474" t="s">
        <v>3292</v>
      </c>
      <c r="B1474" s="93" t="str">
        <f>Table2[[#This Row],[Country]]</f>
        <v>Esia</v>
      </c>
      <c r="C1474" s="73" t="e">
        <f>VLOOKUP(A1474, Table1[], 6, FALSE)</f>
        <v>#N/A</v>
      </c>
      <c r="D1474">
        <f>Table2[[#This Row],[Annualized Salary]]</f>
        <v>28990000</v>
      </c>
      <c r="E1474" s="73" t="e">
        <f t="shared" si="23"/>
        <v>#N/A</v>
      </c>
    </row>
    <row r="1475" spans="1:5" x14ac:dyDescent="0.25">
      <c r="A1475" t="s">
        <v>3293</v>
      </c>
      <c r="B1475" s="93" t="str">
        <f>Table2[[#This Row],[Country]]</f>
        <v>Iverde</v>
      </c>
      <c r="C1475" s="73" t="e">
        <f>VLOOKUP(A1475, Table1[], 6, FALSE)</f>
        <v>#N/A</v>
      </c>
      <c r="D1475">
        <f>Table2[[#This Row],[Annualized Salary]]</f>
        <v>15430000</v>
      </c>
      <c r="E1475" s="73" t="e">
        <f t="shared" si="23"/>
        <v>#N/A</v>
      </c>
    </row>
    <row r="1476" spans="1:5" x14ac:dyDescent="0.25">
      <c r="A1476" t="s">
        <v>3294</v>
      </c>
      <c r="B1476" s="93" t="str">
        <f>Table2[[#This Row],[Country]]</f>
        <v>Lenia Gerdanho</v>
      </c>
      <c r="C1476" s="73" t="e">
        <f>VLOOKUP(A1476, Table1[], 6, FALSE)</f>
        <v>#N/A</v>
      </c>
      <c r="D1476">
        <f>Table2[[#This Row],[Annualized Salary]]</f>
        <v>36690000</v>
      </c>
      <c r="E1476" s="73" t="e">
        <f t="shared" si="23"/>
        <v>#N/A</v>
      </c>
    </row>
    <row r="1477" spans="1:5" x14ac:dyDescent="0.25">
      <c r="A1477" t="s">
        <v>3295</v>
      </c>
      <c r="B1477" s="93" t="str">
        <f>Table2[[#This Row],[Country]]</f>
        <v>Esia</v>
      </c>
      <c r="C1477" s="73" t="e">
        <f>VLOOKUP(A1477, Table1[], 6, FALSE)</f>
        <v>#N/A</v>
      </c>
      <c r="D1477">
        <f>Table2[[#This Row],[Annualized Salary]]</f>
        <v>22970000</v>
      </c>
      <c r="E1477" s="73" t="e">
        <f t="shared" si="23"/>
        <v>#N/A</v>
      </c>
    </row>
    <row r="1478" spans="1:5" x14ac:dyDescent="0.25">
      <c r="A1478" t="s">
        <v>3296</v>
      </c>
      <c r="B1478" s="93" t="str">
        <f>Table2[[#This Row],[Country]]</f>
        <v>Byasier Pujan</v>
      </c>
      <c r="C1478" s="73" t="e">
        <f>VLOOKUP(A1478, Table1[], 6, FALSE)</f>
        <v>#N/A</v>
      </c>
      <c r="D1478">
        <f>Table2[[#This Row],[Annualized Salary]]</f>
        <v>16610000</v>
      </c>
      <c r="E1478" s="73" t="e">
        <f t="shared" si="23"/>
        <v>#N/A</v>
      </c>
    </row>
    <row r="1479" spans="1:5" x14ac:dyDescent="0.25">
      <c r="A1479" t="s">
        <v>3297</v>
      </c>
      <c r="B1479" s="93" t="str">
        <f>Table2[[#This Row],[Country]]</f>
        <v>Giumle Lizeibon</v>
      </c>
      <c r="C1479" s="73" t="e">
        <f>VLOOKUP(A1479, Table1[], 6, FALSE)</f>
        <v>#N/A</v>
      </c>
      <c r="D1479">
        <f>Table2[[#This Row],[Annualized Salary]]</f>
        <v>28890000</v>
      </c>
      <c r="E1479" s="73" t="e">
        <f t="shared" si="23"/>
        <v>#N/A</v>
      </c>
    </row>
    <row r="1480" spans="1:5" x14ac:dyDescent="0.25">
      <c r="A1480" t="s">
        <v>3298</v>
      </c>
      <c r="B1480" s="93" t="str">
        <f>Table2[[#This Row],[Country]]</f>
        <v>Imaar Vircoand</v>
      </c>
      <c r="C1480" s="73" t="e">
        <f>VLOOKUP(A1480, Table1[], 6, FALSE)</f>
        <v>#N/A</v>
      </c>
      <c r="D1480">
        <f>Table2[[#This Row],[Annualized Salary]]</f>
        <v>24890000</v>
      </c>
      <c r="E1480" s="73" t="e">
        <f t="shared" si="23"/>
        <v>#N/A</v>
      </c>
    </row>
    <row r="1481" spans="1:5" x14ac:dyDescent="0.25">
      <c r="A1481" t="s">
        <v>3299</v>
      </c>
      <c r="B1481" s="93" t="str">
        <f>Table2[[#This Row],[Country]]</f>
        <v>Biarizea</v>
      </c>
      <c r="C1481" s="73" t="e">
        <f>VLOOKUP(A1481, Table1[], 6, FALSE)</f>
        <v>#N/A</v>
      </c>
      <c r="D1481">
        <f>Table2[[#This Row],[Annualized Salary]]</f>
        <v>27450000</v>
      </c>
      <c r="E1481" s="73" t="e">
        <f t="shared" si="23"/>
        <v>#N/A</v>
      </c>
    </row>
    <row r="1482" spans="1:5" x14ac:dyDescent="0.25">
      <c r="A1482" t="s">
        <v>3300</v>
      </c>
      <c r="B1482" s="93" t="str">
        <f>Table2[[#This Row],[Country]]</f>
        <v>Esia</v>
      </c>
      <c r="C1482" s="73" t="e">
        <f>VLOOKUP(A1482, Table1[], 6, FALSE)</f>
        <v>#N/A</v>
      </c>
      <c r="D1482">
        <f>Table2[[#This Row],[Annualized Salary]]</f>
        <v>27600000</v>
      </c>
      <c r="E1482" s="73" t="e">
        <f t="shared" si="23"/>
        <v>#N/A</v>
      </c>
    </row>
    <row r="1483" spans="1:5" x14ac:dyDescent="0.25">
      <c r="A1483" t="s">
        <v>3301</v>
      </c>
      <c r="B1483" s="93" t="str">
        <f>Table2[[#This Row],[Country]]</f>
        <v>Esia</v>
      </c>
      <c r="C1483" s="73" t="e">
        <f>VLOOKUP(A1483, Table1[], 6, FALSE)</f>
        <v>#N/A</v>
      </c>
      <c r="D1483">
        <f>Table2[[#This Row],[Annualized Salary]]</f>
        <v>32630000</v>
      </c>
      <c r="E1483" s="73" t="e">
        <f t="shared" si="23"/>
        <v>#N/A</v>
      </c>
    </row>
    <row r="1484" spans="1:5" x14ac:dyDescent="0.25">
      <c r="A1484" t="s">
        <v>3302</v>
      </c>
      <c r="B1484" s="93" t="str">
        <f>Table2[[#This Row],[Country]]</f>
        <v>Esia</v>
      </c>
      <c r="C1484" s="73" t="e">
        <f>VLOOKUP(A1484, Table1[], 6, FALSE)</f>
        <v>#N/A</v>
      </c>
      <c r="D1484">
        <f>Table2[[#This Row],[Annualized Salary]]</f>
        <v>34500000</v>
      </c>
      <c r="E1484" s="73" t="e">
        <f t="shared" si="23"/>
        <v>#N/A</v>
      </c>
    </row>
    <row r="1485" spans="1:5" x14ac:dyDescent="0.25">
      <c r="A1485" t="s">
        <v>3303</v>
      </c>
      <c r="B1485" s="93" t="str">
        <f>Table2[[#This Row],[Country]]</f>
        <v>Esia</v>
      </c>
      <c r="C1485" s="73" t="e">
        <f>VLOOKUP(A1485, Table1[], 6, FALSE)</f>
        <v>#N/A</v>
      </c>
      <c r="D1485">
        <f>Table2[[#This Row],[Annualized Salary]]</f>
        <v>16470000</v>
      </c>
      <c r="E1485" s="73" t="e">
        <f t="shared" si="23"/>
        <v>#N/A</v>
      </c>
    </row>
    <row r="1486" spans="1:5" x14ac:dyDescent="0.25">
      <c r="A1486" t="s">
        <v>3304</v>
      </c>
      <c r="B1486" s="93" t="str">
        <f>Table2[[#This Row],[Country]]</f>
        <v>Quewenia</v>
      </c>
      <c r="C1486" s="73" t="e">
        <f>VLOOKUP(A1486, Table1[], 6, FALSE)</f>
        <v>#N/A</v>
      </c>
      <c r="D1486">
        <f>Table2[[#This Row],[Annualized Salary]]</f>
        <v>24620000</v>
      </c>
      <c r="E1486" s="73" t="e">
        <f t="shared" si="23"/>
        <v>#N/A</v>
      </c>
    </row>
    <row r="1487" spans="1:5" x14ac:dyDescent="0.25">
      <c r="A1487" t="s">
        <v>3305</v>
      </c>
      <c r="B1487" s="93" t="str">
        <f>Table2[[#This Row],[Country]]</f>
        <v>Dosqaly</v>
      </c>
      <c r="C1487" s="73" t="e">
        <f>VLOOKUP(A1487, Table1[], 6, FALSE)</f>
        <v>#N/A</v>
      </c>
      <c r="D1487">
        <f>Table2[[#This Row],[Annualized Salary]]</f>
        <v>8940000</v>
      </c>
      <c r="E1487" s="73" t="e">
        <f t="shared" si="23"/>
        <v>#N/A</v>
      </c>
    </row>
    <row r="1488" spans="1:5" x14ac:dyDescent="0.25">
      <c r="A1488" t="s">
        <v>3306</v>
      </c>
      <c r="B1488" s="93" t="str">
        <f>Table2[[#This Row],[Country]]</f>
        <v>Esia</v>
      </c>
      <c r="C1488" s="73" t="e">
        <f>VLOOKUP(A1488, Table1[], 6, FALSE)</f>
        <v>#N/A</v>
      </c>
      <c r="D1488">
        <f>Table2[[#This Row],[Annualized Salary]]</f>
        <v>1310000</v>
      </c>
      <c r="E1488" s="73" t="e">
        <f t="shared" si="23"/>
        <v>#N/A</v>
      </c>
    </row>
    <row r="1489" spans="1:5" x14ac:dyDescent="0.25">
      <c r="A1489" t="s">
        <v>3307</v>
      </c>
      <c r="B1489" s="93" t="str">
        <f>Table2[[#This Row],[Country]]</f>
        <v>Esia</v>
      </c>
      <c r="C1489" s="73" t="e">
        <f>VLOOKUP(A1489, Table1[], 6, FALSE)</f>
        <v>#N/A</v>
      </c>
      <c r="D1489">
        <f>Table2[[#This Row],[Annualized Salary]]</f>
        <v>7070000</v>
      </c>
      <c r="E1489" s="73" t="e">
        <f t="shared" si="23"/>
        <v>#N/A</v>
      </c>
    </row>
    <row r="1490" spans="1:5" x14ac:dyDescent="0.25">
      <c r="A1490" t="s">
        <v>3308</v>
      </c>
      <c r="B1490" s="93" t="str">
        <f>Table2[[#This Row],[Country]]</f>
        <v>Lylimi</v>
      </c>
      <c r="C1490" s="73" t="e">
        <f>VLOOKUP(A1490, Table1[], 6, FALSE)</f>
        <v>#N/A</v>
      </c>
      <c r="D1490">
        <f>Table2[[#This Row],[Annualized Salary]]</f>
        <v>29660000</v>
      </c>
      <c r="E1490" s="73" t="e">
        <f t="shared" si="23"/>
        <v>#N/A</v>
      </c>
    </row>
    <row r="1491" spans="1:5" x14ac:dyDescent="0.25">
      <c r="A1491" t="s">
        <v>3309</v>
      </c>
      <c r="B1491" s="93" t="str">
        <f>Table2[[#This Row],[Country]]</f>
        <v>Southern Ristan</v>
      </c>
      <c r="C1491" s="73" t="e">
        <f>VLOOKUP(A1491, Table1[], 6, FALSE)</f>
        <v>#N/A</v>
      </c>
      <c r="D1491">
        <f>Table2[[#This Row],[Annualized Salary]]</f>
        <v>28820000</v>
      </c>
      <c r="E1491" s="73" t="e">
        <f t="shared" si="23"/>
        <v>#N/A</v>
      </c>
    </row>
    <row r="1492" spans="1:5" x14ac:dyDescent="0.25">
      <c r="A1492" t="s">
        <v>3310</v>
      </c>
      <c r="B1492" s="93" t="str">
        <f>Table2[[#This Row],[Country]]</f>
        <v>Esia</v>
      </c>
      <c r="C1492" s="73" t="e">
        <f>VLOOKUP(A1492, Table1[], 6, FALSE)</f>
        <v>#N/A</v>
      </c>
      <c r="D1492">
        <f>Table2[[#This Row],[Annualized Salary]]</f>
        <v>31320000</v>
      </c>
      <c r="E1492" s="73" t="e">
        <f t="shared" si="23"/>
        <v>#N/A</v>
      </c>
    </row>
    <row r="1493" spans="1:5" x14ac:dyDescent="0.25">
      <c r="A1493" t="s">
        <v>3311</v>
      </c>
      <c r="B1493" s="93" t="str">
        <f>Table2[[#This Row],[Country]]</f>
        <v>Esia</v>
      </c>
      <c r="C1493" s="73" t="e">
        <f>VLOOKUP(A1493, Table1[], 6, FALSE)</f>
        <v>#N/A</v>
      </c>
      <c r="D1493">
        <f>Table2[[#This Row],[Annualized Salary]]</f>
        <v>24480000</v>
      </c>
      <c r="E1493" s="73" t="e">
        <f t="shared" si="23"/>
        <v>#N/A</v>
      </c>
    </row>
    <row r="1494" spans="1:5" x14ac:dyDescent="0.25">
      <c r="A1494" t="s">
        <v>2140</v>
      </c>
      <c r="B1494" s="93" t="str">
        <f>Table2[[#This Row],[Country]]</f>
        <v>Central Diasongo</v>
      </c>
      <c r="C1494" s="73">
        <f>VLOOKUP(A1494, Table1[], 6, FALSE)</f>
        <v>6630000</v>
      </c>
      <c r="D1494">
        <f>Table2[[#This Row],[Annualized Salary]]</f>
        <v>30900000</v>
      </c>
      <c r="E1494" s="73">
        <f t="shared" si="23"/>
        <v>4.6606334841628962</v>
      </c>
    </row>
    <row r="1495" spans="1:5" x14ac:dyDescent="0.25">
      <c r="A1495" t="s">
        <v>3313</v>
      </c>
      <c r="B1495" s="93" t="str">
        <f>Table2[[#This Row],[Country]]</f>
        <v>Greri Landmoslands</v>
      </c>
      <c r="C1495" s="73" t="e">
        <f>VLOOKUP(A1495, Table1[], 6, FALSE)</f>
        <v>#N/A</v>
      </c>
      <c r="D1495">
        <f>Table2[[#This Row],[Annualized Salary]]</f>
        <v>30270000</v>
      </c>
      <c r="E1495" s="73" t="e">
        <f t="shared" si="23"/>
        <v>#N/A</v>
      </c>
    </row>
    <row r="1496" spans="1:5" x14ac:dyDescent="0.25">
      <c r="A1496" t="s">
        <v>2554</v>
      </c>
      <c r="B1496" s="93" t="str">
        <f>Table2[[#This Row],[Country]]</f>
        <v>Imaar Vircoand</v>
      </c>
      <c r="C1496" s="73">
        <f>VLOOKUP(A1496, Table1[], 6, FALSE)</f>
        <v>10370000</v>
      </c>
      <c r="D1496">
        <f>Table2[[#This Row],[Annualized Salary]]</f>
        <v>19710000</v>
      </c>
      <c r="E1496" s="73">
        <f t="shared" si="23"/>
        <v>1.9006750241080039</v>
      </c>
    </row>
    <row r="1497" spans="1:5" x14ac:dyDescent="0.25">
      <c r="A1497" t="s">
        <v>1904</v>
      </c>
      <c r="B1497" s="93" t="str">
        <f>Table2[[#This Row],[Country]]</f>
        <v>Nkasland Cronestan</v>
      </c>
      <c r="C1497" s="73">
        <f>VLOOKUP(A1497, Table1[], 6, FALSE)</f>
        <v>22340000</v>
      </c>
      <c r="D1497">
        <f>Table2[[#This Row],[Annualized Salary]]</f>
        <v>36570000</v>
      </c>
      <c r="E1497" s="73">
        <f t="shared" ref="E1497:E1560" si="24">D1497/C1497</f>
        <v>1.6369740376007162</v>
      </c>
    </row>
    <row r="1498" spans="1:5" x14ac:dyDescent="0.25">
      <c r="A1498" t="s">
        <v>3314</v>
      </c>
      <c r="B1498" s="93" t="str">
        <f>Table2[[#This Row],[Country]]</f>
        <v>Saintu</v>
      </c>
      <c r="C1498" s="73" t="e">
        <f>VLOOKUP(A1498, Table1[], 6, FALSE)</f>
        <v>#N/A</v>
      </c>
      <c r="D1498">
        <f>Table2[[#This Row],[Annualized Salary]]</f>
        <v>15420000</v>
      </c>
      <c r="E1498" s="73" t="e">
        <f t="shared" si="24"/>
        <v>#N/A</v>
      </c>
    </row>
    <row r="1499" spans="1:5" x14ac:dyDescent="0.25">
      <c r="A1499" t="s">
        <v>3315</v>
      </c>
      <c r="B1499" s="93" t="str">
        <f>Table2[[#This Row],[Country]]</f>
        <v>Sobianitedrucy</v>
      </c>
      <c r="C1499" s="73" t="e">
        <f>VLOOKUP(A1499, Table1[], 6, FALSE)</f>
        <v>#N/A</v>
      </c>
      <c r="D1499">
        <f>Table2[[#This Row],[Annualized Salary]]</f>
        <v>17480000</v>
      </c>
      <c r="E1499" s="73" t="e">
        <f t="shared" si="24"/>
        <v>#N/A</v>
      </c>
    </row>
    <row r="1500" spans="1:5" x14ac:dyDescent="0.25">
      <c r="A1500" t="s">
        <v>1642</v>
      </c>
      <c r="B1500" s="93" t="str">
        <f>Table2[[#This Row],[Country]]</f>
        <v>Sobianitedrucy</v>
      </c>
      <c r="C1500" s="73">
        <f>VLOOKUP(A1500, Table1[], 6, FALSE)</f>
        <v>23860000</v>
      </c>
      <c r="D1500">
        <f>Table2[[#This Row],[Annualized Salary]]</f>
        <v>22730000</v>
      </c>
      <c r="E1500" s="73">
        <f t="shared" si="24"/>
        <v>0.9526404023470243</v>
      </c>
    </row>
    <row r="1501" spans="1:5" x14ac:dyDescent="0.25">
      <c r="A1501" t="s">
        <v>3316</v>
      </c>
      <c r="B1501" s="93" t="str">
        <f>Table2[[#This Row],[Country]]</f>
        <v>Sobianitedrucy</v>
      </c>
      <c r="C1501" s="73" t="e">
        <f>VLOOKUP(A1501, Table1[], 6, FALSE)</f>
        <v>#N/A</v>
      </c>
      <c r="D1501">
        <f>Table2[[#This Row],[Annualized Salary]]</f>
        <v>12770000</v>
      </c>
      <c r="E1501" s="73" t="e">
        <f t="shared" si="24"/>
        <v>#N/A</v>
      </c>
    </row>
    <row r="1502" spans="1:5" x14ac:dyDescent="0.25">
      <c r="A1502" t="s">
        <v>3317</v>
      </c>
      <c r="B1502" s="93" t="str">
        <f>Table2[[#This Row],[Country]]</f>
        <v>Sobianitedrucy</v>
      </c>
      <c r="C1502" s="73" t="e">
        <f>VLOOKUP(A1502, Table1[], 6, FALSE)</f>
        <v>#N/A</v>
      </c>
      <c r="D1502">
        <f>Table2[[#This Row],[Annualized Salary]]</f>
        <v>16990000</v>
      </c>
      <c r="E1502" s="73" t="e">
        <f t="shared" si="24"/>
        <v>#N/A</v>
      </c>
    </row>
    <row r="1503" spans="1:5" x14ac:dyDescent="0.25">
      <c r="A1503" t="s">
        <v>1673</v>
      </c>
      <c r="B1503" s="93" t="str">
        <f>Table2[[#This Row],[Country]]</f>
        <v>Sobianitedrucy</v>
      </c>
      <c r="C1503" s="73">
        <f>VLOOKUP(A1503, Table1[], 6, FALSE)</f>
        <v>14680000</v>
      </c>
      <c r="D1503">
        <f>Table2[[#This Row],[Annualized Salary]]</f>
        <v>15660000</v>
      </c>
      <c r="E1503" s="73">
        <f t="shared" si="24"/>
        <v>1.0667574931880108</v>
      </c>
    </row>
    <row r="1504" spans="1:5" x14ac:dyDescent="0.25">
      <c r="A1504" t="s">
        <v>3318</v>
      </c>
      <c r="B1504" s="93" t="str">
        <f>Table2[[#This Row],[Country]]</f>
        <v>Republic of Denand Landsa</v>
      </c>
      <c r="C1504" s="73" t="e">
        <f>VLOOKUP(A1504, Table1[], 6, FALSE)</f>
        <v>#N/A</v>
      </c>
      <c r="D1504">
        <f>Table2[[#This Row],[Annualized Salary]]</f>
        <v>28580000</v>
      </c>
      <c r="E1504" s="73" t="e">
        <f t="shared" si="24"/>
        <v>#N/A</v>
      </c>
    </row>
    <row r="1505" spans="1:5" x14ac:dyDescent="0.25">
      <c r="A1505" t="s">
        <v>1945</v>
      </c>
      <c r="B1505" s="93" t="str">
        <f>Table2[[#This Row],[Country]]</f>
        <v>Sobianitedrucy</v>
      </c>
      <c r="C1505" s="73">
        <f>VLOOKUP(A1505, Table1[], 6, FALSE)</f>
        <v>22580000</v>
      </c>
      <c r="D1505">
        <f>Table2[[#This Row],[Annualized Salary]]</f>
        <v>22160000</v>
      </c>
      <c r="E1505" s="73">
        <f t="shared" si="24"/>
        <v>0.98139946855624449</v>
      </c>
    </row>
    <row r="1506" spans="1:5" x14ac:dyDescent="0.25">
      <c r="A1506" t="s">
        <v>3319</v>
      </c>
      <c r="B1506" s="93" t="str">
        <f>Table2[[#This Row],[Country]]</f>
        <v>Tucamna</v>
      </c>
      <c r="C1506" s="73" t="e">
        <f>VLOOKUP(A1506, Table1[], 6, FALSE)</f>
        <v>#N/A</v>
      </c>
      <c r="D1506">
        <f>Table2[[#This Row],[Annualized Salary]]</f>
        <v>16290000</v>
      </c>
      <c r="E1506" s="73" t="e">
        <f t="shared" si="24"/>
        <v>#N/A</v>
      </c>
    </row>
    <row r="1507" spans="1:5" x14ac:dyDescent="0.25">
      <c r="A1507" t="s">
        <v>3321</v>
      </c>
      <c r="B1507" s="93" t="str">
        <f>Table2[[#This Row],[Country]]</f>
        <v>Cabral Retrea</v>
      </c>
      <c r="C1507" s="73" t="e">
        <f>VLOOKUP(A1507, Table1[], 6, FALSE)</f>
        <v>#N/A</v>
      </c>
      <c r="D1507">
        <f>Table2[[#This Row],[Annualized Salary]]</f>
        <v>13470000</v>
      </c>
      <c r="E1507" s="73" t="e">
        <f t="shared" si="24"/>
        <v>#N/A</v>
      </c>
    </row>
    <row r="1508" spans="1:5" x14ac:dyDescent="0.25">
      <c r="A1508" t="s">
        <v>3322</v>
      </c>
      <c r="B1508" s="93" t="str">
        <f>Table2[[#This Row],[Country]]</f>
        <v>Dosqaly</v>
      </c>
      <c r="C1508" s="73" t="e">
        <f>VLOOKUP(A1508, Table1[], 6, FALSE)</f>
        <v>#N/A</v>
      </c>
      <c r="D1508">
        <f>Table2[[#This Row],[Annualized Salary]]</f>
        <v>27080000</v>
      </c>
      <c r="E1508" s="73" t="e">
        <f t="shared" si="24"/>
        <v>#N/A</v>
      </c>
    </row>
    <row r="1509" spans="1:5" x14ac:dyDescent="0.25">
      <c r="A1509" t="s">
        <v>1125</v>
      </c>
      <c r="B1509" s="93" t="str">
        <f>Table2[[#This Row],[Country]]</f>
        <v>Pierrema</v>
      </c>
      <c r="C1509" s="73">
        <f>VLOOKUP(A1509, Table1[], 6, FALSE)</f>
        <v>17930000</v>
      </c>
      <c r="D1509">
        <f>Table2[[#This Row],[Annualized Salary]]</f>
        <v>25890000</v>
      </c>
      <c r="E1509" s="73">
        <f t="shared" si="24"/>
        <v>1.4439486893474625</v>
      </c>
    </row>
    <row r="1510" spans="1:5" x14ac:dyDescent="0.25">
      <c r="A1510" t="s">
        <v>3323</v>
      </c>
      <c r="B1510" s="93" t="str">
        <f>Table2[[#This Row],[Country]]</f>
        <v>Sobianitedrucy</v>
      </c>
      <c r="C1510" s="73" t="e">
        <f>VLOOKUP(A1510, Table1[], 6, FALSE)</f>
        <v>#N/A</v>
      </c>
      <c r="D1510">
        <f>Table2[[#This Row],[Annualized Salary]]</f>
        <v>18600000</v>
      </c>
      <c r="E1510" s="73" t="e">
        <f t="shared" si="24"/>
        <v>#N/A</v>
      </c>
    </row>
    <row r="1511" spans="1:5" x14ac:dyDescent="0.25">
      <c r="A1511" t="s">
        <v>3324</v>
      </c>
      <c r="B1511" s="93" t="str">
        <f>Table2[[#This Row],[Country]]</f>
        <v>Sobianitedrucy</v>
      </c>
      <c r="C1511" s="73" t="e">
        <f>VLOOKUP(A1511, Table1[], 6, FALSE)</f>
        <v>#N/A</v>
      </c>
      <c r="D1511">
        <f>Table2[[#This Row],[Annualized Salary]]</f>
        <v>20480000</v>
      </c>
      <c r="E1511" s="73" t="e">
        <f t="shared" si="24"/>
        <v>#N/A</v>
      </c>
    </row>
    <row r="1512" spans="1:5" x14ac:dyDescent="0.25">
      <c r="A1512" t="s">
        <v>3325</v>
      </c>
      <c r="B1512" s="93" t="str">
        <f>Table2[[#This Row],[Country]]</f>
        <v>Sobianitedrucy</v>
      </c>
      <c r="C1512" s="73" t="e">
        <f>VLOOKUP(A1512, Table1[], 6, FALSE)</f>
        <v>#N/A</v>
      </c>
      <c r="D1512">
        <f>Table2[[#This Row],[Annualized Salary]]</f>
        <v>7020000</v>
      </c>
      <c r="E1512" s="73" t="e">
        <f t="shared" si="24"/>
        <v>#N/A</v>
      </c>
    </row>
    <row r="1513" spans="1:5" x14ac:dyDescent="0.25">
      <c r="A1513" t="s">
        <v>3326</v>
      </c>
      <c r="B1513" s="93" t="str">
        <f>Table2[[#This Row],[Country]]</f>
        <v>Khstanchi Reabra</v>
      </c>
      <c r="C1513" s="73" t="e">
        <f>VLOOKUP(A1513, Table1[], 6, FALSE)</f>
        <v>#N/A</v>
      </c>
      <c r="D1513">
        <f>Table2[[#This Row],[Annualized Salary]]</f>
        <v>32300000</v>
      </c>
      <c r="E1513" s="73" t="e">
        <f t="shared" si="24"/>
        <v>#N/A</v>
      </c>
    </row>
    <row r="1514" spans="1:5" x14ac:dyDescent="0.25">
      <c r="A1514" t="s">
        <v>3328</v>
      </c>
      <c r="B1514" s="93" t="str">
        <f>Table2[[#This Row],[Country]]</f>
        <v>Lefghau</v>
      </c>
      <c r="C1514" s="73" t="e">
        <f>VLOOKUP(A1514, Table1[], 6, FALSE)</f>
        <v>#N/A</v>
      </c>
      <c r="D1514">
        <f>Table2[[#This Row],[Annualized Salary]]</f>
        <v>20860000</v>
      </c>
      <c r="E1514" s="73" t="e">
        <f t="shared" si="24"/>
        <v>#N/A</v>
      </c>
    </row>
    <row r="1515" spans="1:5" x14ac:dyDescent="0.25">
      <c r="A1515" t="s">
        <v>3329</v>
      </c>
      <c r="B1515" s="93" t="str">
        <f>Table2[[#This Row],[Country]]</f>
        <v>Manlisgamncent</v>
      </c>
      <c r="C1515" s="73" t="e">
        <f>VLOOKUP(A1515, Table1[], 6, FALSE)</f>
        <v>#N/A</v>
      </c>
      <c r="D1515">
        <f>Table2[[#This Row],[Annualized Salary]]</f>
        <v>20000000</v>
      </c>
      <c r="E1515" s="73" t="e">
        <f t="shared" si="24"/>
        <v>#N/A</v>
      </c>
    </row>
    <row r="1516" spans="1:5" x14ac:dyDescent="0.25">
      <c r="A1516" t="s">
        <v>3330</v>
      </c>
      <c r="B1516" s="93" t="str">
        <f>Table2[[#This Row],[Country]]</f>
        <v>Rosvi</v>
      </c>
      <c r="C1516" s="73" t="e">
        <f>VLOOKUP(A1516, Table1[], 6, FALSE)</f>
        <v>#N/A</v>
      </c>
      <c r="D1516">
        <f>Table2[[#This Row],[Annualized Salary]]</f>
        <v>25710000</v>
      </c>
      <c r="E1516" s="73" t="e">
        <f t="shared" si="24"/>
        <v>#N/A</v>
      </c>
    </row>
    <row r="1517" spans="1:5" x14ac:dyDescent="0.25">
      <c r="A1517" t="s">
        <v>1620</v>
      </c>
      <c r="B1517" s="93" t="str">
        <f>Table2[[#This Row],[Country]]</f>
        <v>Sobianitedrucy</v>
      </c>
      <c r="C1517" s="73">
        <f>VLOOKUP(A1517, Table1[], 6, FALSE)</f>
        <v>27450000</v>
      </c>
      <c r="D1517">
        <f>Table2[[#This Row],[Annualized Salary]]</f>
        <v>33970000</v>
      </c>
      <c r="E1517" s="73">
        <f t="shared" si="24"/>
        <v>1.2375227686703096</v>
      </c>
    </row>
    <row r="1518" spans="1:5" x14ac:dyDescent="0.25">
      <c r="A1518" t="s">
        <v>1780</v>
      </c>
      <c r="B1518" s="93" t="str">
        <f>Table2[[#This Row],[Country]]</f>
        <v>Sobianitedrucy</v>
      </c>
      <c r="C1518" s="73">
        <f>VLOOKUP(A1518, Table1[], 6, FALSE)</f>
        <v>17900000</v>
      </c>
      <c r="D1518">
        <f>Table2[[#This Row],[Annualized Salary]]</f>
        <v>21430000</v>
      </c>
      <c r="E1518" s="73">
        <f t="shared" si="24"/>
        <v>1.1972067039106145</v>
      </c>
    </row>
    <row r="1519" spans="1:5" x14ac:dyDescent="0.25">
      <c r="A1519" t="s">
        <v>1658</v>
      </c>
      <c r="B1519" s="93" t="str">
        <f>Table2[[#This Row],[Country]]</f>
        <v>Sobianitedrucy</v>
      </c>
      <c r="C1519" s="73">
        <f>VLOOKUP(A1519, Table1[], 6, FALSE)</f>
        <v>19090000</v>
      </c>
      <c r="D1519">
        <f>Table2[[#This Row],[Annualized Salary]]</f>
        <v>16100000</v>
      </c>
      <c r="E1519" s="73">
        <f t="shared" si="24"/>
        <v>0.84337349397590367</v>
      </c>
    </row>
    <row r="1520" spans="1:5" x14ac:dyDescent="0.25">
      <c r="A1520" t="s">
        <v>3331</v>
      </c>
      <c r="B1520" s="93" t="str">
        <f>Table2[[#This Row],[Country]]</f>
        <v>Sobianitedrucy</v>
      </c>
      <c r="C1520" s="73" t="e">
        <f>VLOOKUP(A1520, Table1[], 6, FALSE)</f>
        <v>#N/A</v>
      </c>
      <c r="D1520">
        <f>Table2[[#This Row],[Annualized Salary]]</f>
        <v>29300000</v>
      </c>
      <c r="E1520" s="73" t="e">
        <f t="shared" si="24"/>
        <v>#N/A</v>
      </c>
    </row>
    <row r="1521" spans="1:5" x14ac:dyDescent="0.25">
      <c r="A1521" t="s">
        <v>3332</v>
      </c>
      <c r="B1521" s="93" t="str">
        <f>Table2[[#This Row],[Country]]</f>
        <v>Sobianitedrucy</v>
      </c>
      <c r="C1521" s="73" t="e">
        <f>VLOOKUP(A1521, Table1[], 6, FALSE)</f>
        <v>#N/A</v>
      </c>
      <c r="D1521">
        <f>Table2[[#This Row],[Annualized Salary]]</f>
        <v>26790000</v>
      </c>
      <c r="E1521" s="73" t="e">
        <f t="shared" si="24"/>
        <v>#N/A</v>
      </c>
    </row>
    <row r="1522" spans="1:5" x14ac:dyDescent="0.25">
      <c r="A1522" t="s">
        <v>3333</v>
      </c>
      <c r="B1522" s="93" t="str">
        <f>Table2[[#This Row],[Country]]</f>
        <v>Sobianitedrucy</v>
      </c>
      <c r="C1522" s="73" t="e">
        <f>VLOOKUP(A1522, Table1[], 6, FALSE)</f>
        <v>#N/A</v>
      </c>
      <c r="D1522">
        <f>Table2[[#This Row],[Annualized Salary]]</f>
        <v>29140000</v>
      </c>
      <c r="E1522" s="73" t="e">
        <f t="shared" si="24"/>
        <v>#N/A</v>
      </c>
    </row>
    <row r="1523" spans="1:5" x14ac:dyDescent="0.25">
      <c r="A1523" t="s">
        <v>3334</v>
      </c>
      <c r="B1523" s="93" t="str">
        <f>Table2[[#This Row],[Country]]</f>
        <v>Lefghau</v>
      </c>
      <c r="C1523" s="73" t="e">
        <f>VLOOKUP(A1523, Table1[], 6, FALSE)</f>
        <v>#N/A</v>
      </c>
      <c r="D1523">
        <f>Table2[[#This Row],[Annualized Salary]]</f>
        <v>30930000</v>
      </c>
      <c r="E1523" s="73" t="e">
        <f t="shared" si="24"/>
        <v>#N/A</v>
      </c>
    </row>
    <row r="1524" spans="1:5" x14ac:dyDescent="0.25">
      <c r="A1524" t="s">
        <v>3335</v>
      </c>
      <c r="B1524" s="93" t="str">
        <f>Table2[[#This Row],[Country]]</f>
        <v>Northern Namemo Laand</v>
      </c>
      <c r="C1524" s="73" t="e">
        <f>VLOOKUP(A1524, Table1[], 6, FALSE)</f>
        <v>#N/A</v>
      </c>
      <c r="D1524">
        <f>Table2[[#This Row],[Annualized Salary]]</f>
        <v>12530000</v>
      </c>
      <c r="E1524" s="73" t="e">
        <f t="shared" si="24"/>
        <v>#N/A</v>
      </c>
    </row>
    <row r="1525" spans="1:5" x14ac:dyDescent="0.25">
      <c r="A1525" t="s">
        <v>1605</v>
      </c>
      <c r="B1525" s="93" t="str">
        <f>Table2[[#This Row],[Country]]</f>
        <v>Dosqaly</v>
      </c>
      <c r="C1525" s="73">
        <f>VLOOKUP(A1525, Table1[], 6, FALSE)</f>
        <v>14520000</v>
      </c>
      <c r="D1525">
        <f>Table2[[#This Row],[Annualized Salary]]</f>
        <v>15610000</v>
      </c>
      <c r="E1525" s="73">
        <f t="shared" si="24"/>
        <v>1.0750688705234159</v>
      </c>
    </row>
    <row r="1526" spans="1:5" x14ac:dyDescent="0.25">
      <c r="A1526" t="s">
        <v>1608</v>
      </c>
      <c r="B1526" s="93" t="str">
        <f>Table2[[#This Row],[Country]]</f>
        <v>Greri Landmoslands</v>
      </c>
      <c r="C1526" s="73">
        <f>VLOOKUP(A1526, Table1[], 6, FALSE)</f>
        <v>10850000</v>
      </c>
      <c r="D1526">
        <f>Table2[[#This Row],[Annualized Salary]]</f>
        <v>10920000</v>
      </c>
      <c r="E1526" s="73">
        <f t="shared" si="24"/>
        <v>1.0064516129032257</v>
      </c>
    </row>
    <row r="1527" spans="1:5" x14ac:dyDescent="0.25">
      <c r="A1527" t="s">
        <v>3336</v>
      </c>
      <c r="B1527" s="93" t="str">
        <f>Table2[[#This Row],[Country]]</f>
        <v>Imaar Vircoand</v>
      </c>
      <c r="C1527" s="73" t="e">
        <f>VLOOKUP(A1527, Table1[], 6, FALSE)</f>
        <v>#N/A</v>
      </c>
      <c r="D1527">
        <f>Table2[[#This Row],[Annualized Salary]]</f>
        <v>16980000</v>
      </c>
      <c r="E1527" s="73" t="e">
        <f t="shared" si="24"/>
        <v>#N/A</v>
      </c>
    </row>
    <row r="1528" spans="1:5" x14ac:dyDescent="0.25">
      <c r="A1528" t="s">
        <v>3337</v>
      </c>
      <c r="B1528" s="93" t="str">
        <f>Table2[[#This Row],[Country]]</f>
        <v>Ingre</v>
      </c>
      <c r="C1528" s="73" t="e">
        <f>VLOOKUP(A1528, Table1[], 6, FALSE)</f>
        <v>#N/A</v>
      </c>
      <c r="D1528">
        <f>Table2[[#This Row],[Annualized Salary]]</f>
        <v>8960000</v>
      </c>
      <c r="E1528" s="73" t="e">
        <f t="shared" si="24"/>
        <v>#N/A</v>
      </c>
    </row>
    <row r="1529" spans="1:5" x14ac:dyDescent="0.25">
      <c r="A1529" t="s">
        <v>1609</v>
      </c>
      <c r="B1529" s="93" t="str">
        <f>Table2[[#This Row],[Country]]</f>
        <v>Moaithe</v>
      </c>
      <c r="C1529" s="73">
        <f>VLOOKUP(A1529, Table1[], 6, FALSE)</f>
        <v>22080000</v>
      </c>
      <c r="D1529">
        <f>Table2[[#This Row],[Annualized Salary]]</f>
        <v>22320000</v>
      </c>
      <c r="E1529" s="73">
        <f t="shared" si="24"/>
        <v>1.0108695652173914</v>
      </c>
    </row>
    <row r="1530" spans="1:5" x14ac:dyDescent="0.25">
      <c r="A1530" t="s">
        <v>3338</v>
      </c>
      <c r="B1530" s="93" t="str">
        <f>Table2[[#This Row],[Country]]</f>
        <v>New Uwi</v>
      </c>
      <c r="C1530" s="73" t="e">
        <f>VLOOKUP(A1530, Table1[], 6, FALSE)</f>
        <v>#N/A</v>
      </c>
      <c r="D1530">
        <f>Table2[[#This Row],[Annualized Salary]]</f>
        <v>17240000</v>
      </c>
      <c r="E1530" s="73" t="e">
        <f t="shared" si="24"/>
        <v>#N/A</v>
      </c>
    </row>
    <row r="1531" spans="1:5" x14ac:dyDescent="0.25">
      <c r="A1531" t="s">
        <v>3339</v>
      </c>
      <c r="B1531" s="93" t="str">
        <f>Table2[[#This Row],[Country]]</f>
        <v>Sobianitedrucy</v>
      </c>
      <c r="C1531" s="73" t="e">
        <f>VLOOKUP(A1531, Table1[], 6, FALSE)</f>
        <v>#N/A</v>
      </c>
      <c r="D1531">
        <f>Table2[[#This Row],[Annualized Salary]]</f>
        <v>16540000</v>
      </c>
      <c r="E1531" s="73" t="e">
        <f t="shared" si="24"/>
        <v>#N/A</v>
      </c>
    </row>
    <row r="1532" spans="1:5" x14ac:dyDescent="0.25">
      <c r="A1532" t="s">
        <v>1610</v>
      </c>
      <c r="B1532" s="93" t="str">
        <f>Table2[[#This Row],[Country]]</f>
        <v>Sobianitedrucy</v>
      </c>
      <c r="C1532" s="73">
        <f>VLOOKUP(A1532, Table1[], 6, FALSE)</f>
        <v>20510000</v>
      </c>
      <c r="D1532">
        <f>Table2[[#This Row],[Annualized Salary]]</f>
        <v>22030000</v>
      </c>
      <c r="E1532" s="73">
        <f t="shared" si="24"/>
        <v>1.0741101901511458</v>
      </c>
    </row>
    <row r="1533" spans="1:5" x14ac:dyDescent="0.25">
      <c r="A1533" t="s">
        <v>1611</v>
      </c>
      <c r="B1533" s="93" t="str">
        <f>Table2[[#This Row],[Country]]</f>
        <v>Sobianitedrucy</v>
      </c>
      <c r="C1533" s="73">
        <f>VLOOKUP(A1533, Table1[], 6, FALSE)</f>
        <v>6500000</v>
      </c>
      <c r="D1533">
        <f>Table2[[#This Row],[Annualized Salary]]</f>
        <v>6960000</v>
      </c>
      <c r="E1533" s="73">
        <f t="shared" si="24"/>
        <v>1.0707692307692307</v>
      </c>
    </row>
    <row r="1534" spans="1:5" x14ac:dyDescent="0.25">
      <c r="A1534" t="s">
        <v>1728</v>
      </c>
      <c r="B1534" s="93" t="str">
        <f>Table2[[#This Row],[Country]]</f>
        <v>Sobianitedrucy</v>
      </c>
      <c r="C1534" s="73">
        <f>VLOOKUP(A1534, Table1[], 6, FALSE)</f>
        <v>15760000</v>
      </c>
      <c r="D1534">
        <f>Table2[[#This Row],[Annualized Salary]]</f>
        <v>15720000</v>
      </c>
      <c r="E1534" s="73">
        <f t="shared" si="24"/>
        <v>0.9974619289340102</v>
      </c>
    </row>
    <row r="1535" spans="1:5" x14ac:dyDescent="0.25">
      <c r="A1535" t="s">
        <v>2709</v>
      </c>
      <c r="B1535" s="93" t="str">
        <f>Table2[[#This Row],[Country]]</f>
        <v>Sobianitedrucy</v>
      </c>
      <c r="C1535" s="73">
        <f>VLOOKUP(A1535, Table1[], 6, FALSE)</f>
        <v>2690000</v>
      </c>
      <c r="D1535">
        <f>Table2[[#This Row],[Annualized Salary]]</f>
        <v>26580000</v>
      </c>
      <c r="E1535" s="73">
        <f t="shared" si="24"/>
        <v>9.8810408921933082</v>
      </c>
    </row>
    <row r="1536" spans="1:5" x14ac:dyDescent="0.25">
      <c r="A1536" t="s">
        <v>1613</v>
      </c>
      <c r="B1536" s="93" t="str">
        <f>Table2[[#This Row],[Country]]</f>
        <v>Sobianitedrucy</v>
      </c>
      <c r="C1536" s="73">
        <f>VLOOKUP(A1536, Table1[], 6, FALSE)</f>
        <v>9670000</v>
      </c>
      <c r="D1536">
        <f>Table2[[#This Row],[Annualized Salary]]</f>
        <v>10320000</v>
      </c>
      <c r="E1536" s="73">
        <f t="shared" si="24"/>
        <v>1.0672182006204758</v>
      </c>
    </row>
    <row r="1537" spans="1:5" x14ac:dyDescent="0.25">
      <c r="A1537" t="s">
        <v>3340</v>
      </c>
      <c r="B1537" s="93" t="str">
        <f>Table2[[#This Row],[Country]]</f>
        <v>Southern Ristan</v>
      </c>
      <c r="C1537" s="73" t="e">
        <f>VLOOKUP(A1537, Table1[], 6, FALSE)</f>
        <v>#N/A</v>
      </c>
      <c r="D1537">
        <f>Table2[[#This Row],[Annualized Salary]]</f>
        <v>16360000</v>
      </c>
      <c r="E1537" s="73" t="e">
        <f t="shared" si="24"/>
        <v>#N/A</v>
      </c>
    </row>
    <row r="1538" spans="1:5" x14ac:dyDescent="0.25">
      <c r="A1538" t="s">
        <v>3341</v>
      </c>
      <c r="B1538" s="93" t="str">
        <f>Table2[[#This Row],[Country]]</f>
        <v>Southern Ristan</v>
      </c>
      <c r="C1538" s="73" t="e">
        <f>VLOOKUP(A1538, Table1[], 6, FALSE)</f>
        <v>#N/A</v>
      </c>
      <c r="D1538">
        <f>Table2[[#This Row],[Annualized Salary]]</f>
        <v>11500000</v>
      </c>
      <c r="E1538" s="73" t="e">
        <f t="shared" si="24"/>
        <v>#N/A</v>
      </c>
    </row>
    <row r="1539" spans="1:5" x14ac:dyDescent="0.25">
      <c r="A1539" t="s">
        <v>1614</v>
      </c>
      <c r="B1539" s="93" t="str">
        <f>Table2[[#This Row],[Country]]</f>
        <v>Xikong</v>
      </c>
      <c r="C1539" s="73">
        <f>VLOOKUP(A1539, Table1[], 6, FALSE)</f>
        <v>25340000</v>
      </c>
      <c r="D1539">
        <f>Table2[[#This Row],[Annualized Salary]]</f>
        <v>27580000</v>
      </c>
      <c r="E1539" s="73">
        <f t="shared" si="24"/>
        <v>1.0883977900552486</v>
      </c>
    </row>
    <row r="1540" spans="1:5" x14ac:dyDescent="0.25">
      <c r="A1540" t="s">
        <v>3342</v>
      </c>
      <c r="B1540" s="93" t="str">
        <f>Table2[[#This Row],[Country]]</f>
        <v>Zamlie Niabangthe</v>
      </c>
      <c r="C1540" s="73" t="e">
        <f>VLOOKUP(A1540, Table1[], 6, FALSE)</f>
        <v>#N/A</v>
      </c>
      <c r="D1540">
        <f>Table2[[#This Row],[Annualized Salary]]</f>
        <v>19640000</v>
      </c>
      <c r="E1540" s="73" t="e">
        <f t="shared" si="24"/>
        <v>#N/A</v>
      </c>
    </row>
    <row r="1541" spans="1:5" x14ac:dyDescent="0.25">
      <c r="A1541" t="s">
        <v>1615</v>
      </c>
      <c r="B1541" s="93" t="str">
        <f>Table2[[#This Row],[Country]]</f>
        <v>Central Diasongo</v>
      </c>
      <c r="C1541" s="73">
        <f>VLOOKUP(A1541, Table1[], 6, FALSE)</f>
        <v>20930000</v>
      </c>
      <c r="D1541">
        <f>Table2[[#This Row],[Annualized Salary]]</f>
        <v>21250000</v>
      </c>
      <c r="E1541" s="73">
        <f t="shared" si="24"/>
        <v>1.0152890587673196</v>
      </c>
    </row>
    <row r="1542" spans="1:5" x14ac:dyDescent="0.25">
      <c r="A1542" t="s">
        <v>1616</v>
      </c>
      <c r="B1542" s="93" t="str">
        <f>Table2[[#This Row],[Country]]</f>
        <v>Mico</v>
      </c>
      <c r="C1542" s="73">
        <f>VLOOKUP(A1542, Table1[], 6, FALSE)</f>
        <v>29210000</v>
      </c>
      <c r="D1542">
        <f>Table2[[#This Row],[Annualized Salary]]</f>
        <v>30850000</v>
      </c>
      <c r="E1542" s="73">
        <f t="shared" si="24"/>
        <v>1.0561451557685724</v>
      </c>
    </row>
    <row r="1543" spans="1:5" x14ac:dyDescent="0.25">
      <c r="A1543" t="s">
        <v>3343</v>
      </c>
      <c r="B1543" s="93" t="str">
        <f>Table2[[#This Row],[Country]]</f>
        <v>Sobianitedrucy</v>
      </c>
      <c r="C1543" s="73" t="e">
        <f>VLOOKUP(A1543, Table1[], 6, FALSE)</f>
        <v>#N/A</v>
      </c>
      <c r="D1543">
        <f>Table2[[#This Row],[Annualized Salary]]</f>
        <v>26110000</v>
      </c>
      <c r="E1543" s="73" t="e">
        <f t="shared" si="24"/>
        <v>#N/A</v>
      </c>
    </row>
    <row r="1544" spans="1:5" x14ac:dyDescent="0.25">
      <c r="A1544" t="s">
        <v>3344</v>
      </c>
      <c r="B1544" s="93" t="str">
        <f>Table2[[#This Row],[Country]]</f>
        <v>Sobianitedrucy</v>
      </c>
      <c r="C1544" s="73" t="e">
        <f>VLOOKUP(A1544, Table1[], 6, FALSE)</f>
        <v>#N/A</v>
      </c>
      <c r="D1544">
        <f>Table2[[#This Row],[Annualized Salary]]</f>
        <v>6700000</v>
      </c>
      <c r="E1544" s="73" t="e">
        <f t="shared" si="24"/>
        <v>#N/A</v>
      </c>
    </row>
    <row r="1545" spans="1:5" x14ac:dyDescent="0.25">
      <c r="A1545" t="s">
        <v>1617</v>
      </c>
      <c r="B1545" s="93" t="str">
        <f>Table2[[#This Row],[Country]]</f>
        <v>Sobianitedrucy</v>
      </c>
      <c r="C1545" s="73">
        <f>VLOOKUP(A1545, Table1[], 6, FALSE)</f>
        <v>22630000</v>
      </c>
      <c r="D1545">
        <f>Table2[[#This Row],[Annualized Salary]]</f>
        <v>24880000</v>
      </c>
      <c r="E1545" s="73">
        <f t="shared" si="24"/>
        <v>1.0994255413168361</v>
      </c>
    </row>
    <row r="1546" spans="1:5" x14ac:dyDescent="0.25">
      <c r="A1546" t="s">
        <v>1618</v>
      </c>
      <c r="B1546" s="93" t="str">
        <f>Table2[[#This Row],[Country]]</f>
        <v>Sobianitedrucy</v>
      </c>
      <c r="C1546" s="73">
        <f>VLOOKUP(A1546, Table1[], 6, FALSE)</f>
        <v>28320000</v>
      </c>
      <c r="D1546">
        <f>Table2[[#This Row],[Annualized Salary]]</f>
        <v>30880000</v>
      </c>
      <c r="E1546" s="73">
        <f t="shared" si="24"/>
        <v>1.0903954802259888</v>
      </c>
    </row>
    <row r="1547" spans="1:5" x14ac:dyDescent="0.25">
      <c r="A1547" t="s">
        <v>1503</v>
      </c>
      <c r="B1547" s="93" t="str">
        <f>Table2[[#This Row],[Country]]</f>
        <v>Byasier Pujan</v>
      </c>
      <c r="C1547" s="73">
        <f>VLOOKUP(A1547, Table1[], 6, FALSE)</f>
        <v>27660000</v>
      </c>
      <c r="D1547">
        <f>Table2[[#This Row],[Annualized Salary]]</f>
        <v>17890000</v>
      </c>
      <c r="E1547" s="73">
        <f t="shared" si="24"/>
        <v>0.64678235719450472</v>
      </c>
    </row>
    <row r="1548" spans="1:5" x14ac:dyDescent="0.25">
      <c r="A1548" t="s">
        <v>3345</v>
      </c>
      <c r="B1548" s="93" t="str">
        <f>Table2[[#This Row],[Country]]</f>
        <v>Cabral Retrea</v>
      </c>
      <c r="C1548" s="73" t="e">
        <f>VLOOKUP(A1548, Table1[], 6, FALSE)</f>
        <v>#N/A</v>
      </c>
      <c r="D1548">
        <f>Table2[[#This Row],[Annualized Salary]]</f>
        <v>25530000</v>
      </c>
      <c r="E1548" s="73" t="e">
        <f t="shared" si="24"/>
        <v>#N/A</v>
      </c>
    </row>
    <row r="1549" spans="1:5" x14ac:dyDescent="0.25">
      <c r="A1549" t="s">
        <v>3346</v>
      </c>
      <c r="B1549" s="93" t="str">
        <f>Table2[[#This Row],[Country]]</f>
        <v>Cabral Retrea</v>
      </c>
      <c r="C1549" s="73" t="e">
        <f>VLOOKUP(A1549, Table1[], 6, FALSE)</f>
        <v>#N/A</v>
      </c>
      <c r="D1549">
        <f>Table2[[#This Row],[Annualized Salary]]</f>
        <v>29470000</v>
      </c>
      <c r="E1549" s="73" t="e">
        <f t="shared" si="24"/>
        <v>#N/A</v>
      </c>
    </row>
    <row r="1550" spans="1:5" x14ac:dyDescent="0.25">
      <c r="A1550" t="s">
        <v>3347</v>
      </c>
      <c r="B1550" s="93" t="str">
        <f>Table2[[#This Row],[Country]]</f>
        <v>Central Diasongo</v>
      </c>
      <c r="C1550" s="73" t="e">
        <f>VLOOKUP(A1550, Table1[], 6, FALSE)</f>
        <v>#N/A</v>
      </c>
      <c r="D1550">
        <f>Table2[[#This Row],[Annualized Salary]]</f>
        <v>25740000</v>
      </c>
      <c r="E1550" s="73" t="e">
        <f t="shared" si="24"/>
        <v>#N/A</v>
      </c>
    </row>
    <row r="1551" spans="1:5" x14ac:dyDescent="0.25">
      <c r="A1551" t="s">
        <v>1619</v>
      </c>
      <c r="B1551" s="93" t="str">
        <f>Table2[[#This Row],[Country]]</f>
        <v>Dosqaly</v>
      </c>
      <c r="C1551" s="73">
        <f>VLOOKUP(A1551, Table1[], 6, FALSE)</f>
        <v>17250000</v>
      </c>
      <c r="D1551">
        <f>Table2[[#This Row],[Annualized Salary]]</f>
        <v>17470000</v>
      </c>
      <c r="E1551" s="73">
        <f t="shared" si="24"/>
        <v>1.0127536231884058</v>
      </c>
    </row>
    <row r="1552" spans="1:5" x14ac:dyDescent="0.25">
      <c r="A1552" t="s">
        <v>3348</v>
      </c>
      <c r="B1552" s="93" t="str">
        <f>Table2[[#This Row],[Country]]</f>
        <v>Imaar Vircoand</v>
      </c>
      <c r="C1552" s="73" t="e">
        <f>VLOOKUP(A1552, Table1[], 6, FALSE)</f>
        <v>#N/A</v>
      </c>
      <c r="D1552">
        <f>Table2[[#This Row],[Annualized Salary]]</f>
        <v>36250000</v>
      </c>
      <c r="E1552" s="73" t="e">
        <f t="shared" si="24"/>
        <v>#N/A</v>
      </c>
    </row>
    <row r="1553" spans="1:5" x14ac:dyDescent="0.25">
      <c r="A1553" t="s">
        <v>1620</v>
      </c>
      <c r="B1553" s="93" t="str">
        <f>Table2[[#This Row],[Country]]</f>
        <v>Sobianitedrucy</v>
      </c>
      <c r="C1553" s="73">
        <f>VLOOKUP(A1553, Table1[], 6, FALSE)</f>
        <v>27450000</v>
      </c>
      <c r="D1553">
        <f>Table2[[#This Row],[Annualized Salary]]</f>
        <v>29560000</v>
      </c>
      <c r="E1553" s="73">
        <f t="shared" si="24"/>
        <v>1.0768670309653916</v>
      </c>
    </row>
    <row r="1554" spans="1:5" x14ac:dyDescent="0.25">
      <c r="A1554" t="s">
        <v>3349</v>
      </c>
      <c r="B1554" s="93" t="str">
        <f>Table2[[#This Row],[Country]]</f>
        <v>Sobianitedrucy</v>
      </c>
      <c r="C1554" s="73" t="e">
        <f>VLOOKUP(A1554, Table1[], 6, FALSE)</f>
        <v>#N/A</v>
      </c>
      <c r="D1554">
        <f>Table2[[#This Row],[Annualized Salary]]</f>
        <v>14940000</v>
      </c>
      <c r="E1554" s="73" t="e">
        <f t="shared" si="24"/>
        <v>#N/A</v>
      </c>
    </row>
    <row r="1555" spans="1:5" x14ac:dyDescent="0.25">
      <c r="A1555" t="s">
        <v>1623</v>
      </c>
      <c r="B1555" s="93" t="str">
        <f>Table2[[#This Row],[Country]]</f>
        <v>Sobianitedrucy</v>
      </c>
      <c r="C1555" s="73">
        <f>VLOOKUP(A1555, Table1[], 6, FALSE)</f>
        <v>15710000</v>
      </c>
      <c r="D1555">
        <f>Table2[[#This Row],[Annualized Salary]]</f>
        <v>16230000</v>
      </c>
      <c r="E1555" s="73">
        <f t="shared" si="24"/>
        <v>1.0330999363462763</v>
      </c>
    </row>
    <row r="1556" spans="1:5" x14ac:dyDescent="0.25">
      <c r="A1556" t="s">
        <v>1624</v>
      </c>
      <c r="B1556" s="93" t="str">
        <f>Table2[[#This Row],[Country]]</f>
        <v>Sobianitedrucy</v>
      </c>
      <c r="C1556" s="73">
        <f>VLOOKUP(A1556, Table1[], 6, FALSE)</f>
        <v>19540000</v>
      </c>
      <c r="D1556">
        <f>Table2[[#This Row],[Annualized Salary]]</f>
        <v>20490000</v>
      </c>
      <c r="E1556" s="73">
        <f t="shared" si="24"/>
        <v>1.048618219037871</v>
      </c>
    </row>
    <row r="1557" spans="1:5" x14ac:dyDescent="0.25">
      <c r="A1557" t="s">
        <v>3350</v>
      </c>
      <c r="B1557" s="93" t="str">
        <f>Table2[[#This Row],[Country]]</f>
        <v>Central Diasongo</v>
      </c>
      <c r="C1557" s="73" t="e">
        <f>VLOOKUP(A1557, Table1[], 6, FALSE)</f>
        <v>#N/A</v>
      </c>
      <c r="D1557">
        <f>Table2[[#This Row],[Annualized Salary]]</f>
        <v>18470000</v>
      </c>
      <c r="E1557" s="73" t="e">
        <f t="shared" si="24"/>
        <v>#N/A</v>
      </c>
    </row>
    <row r="1558" spans="1:5" x14ac:dyDescent="0.25">
      <c r="A1558" t="s">
        <v>1122</v>
      </c>
      <c r="B1558" s="93" t="str">
        <f>Table2[[#This Row],[Country]]</f>
        <v>Dosqaly</v>
      </c>
      <c r="C1558" s="73">
        <f>VLOOKUP(A1558, Table1[], 6, FALSE)</f>
        <v>33070000</v>
      </c>
      <c r="D1558">
        <f>Table2[[#This Row],[Annualized Salary]]</f>
        <v>12930000</v>
      </c>
      <c r="E1558" s="73">
        <f t="shared" si="24"/>
        <v>0.39098881161173271</v>
      </c>
    </row>
    <row r="1559" spans="1:5" x14ac:dyDescent="0.25">
      <c r="A1559" t="s">
        <v>1625</v>
      </c>
      <c r="B1559" s="93" t="str">
        <f>Table2[[#This Row],[Country]]</f>
        <v>Janmico</v>
      </c>
      <c r="C1559" s="73">
        <f>VLOOKUP(A1559, Table1[], 6, FALSE)</f>
        <v>11480000</v>
      </c>
      <c r="D1559">
        <f>Table2[[#This Row],[Annualized Salary]]</f>
        <v>12560000</v>
      </c>
      <c r="E1559" s="73">
        <f t="shared" si="24"/>
        <v>1.0940766550522647</v>
      </c>
    </row>
    <row r="1560" spans="1:5" x14ac:dyDescent="0.25">
      <c r="A1560" t="s">
        <v>1626</v>
      </c>
      <c r="B1560" s="93" t="str">
        <f>Table2[[#This Row],[Country]]</f>
        <v>Lefghau</v>
      </c>
      <c r="C1560" s="73">
        <f>VLOOKUP(A1560, Table1[], 6, FALSE)</f>
        <v>13300000</v>
      </c>
      <c r="D1560">
        <f>Table2[[#This Row],[Annualized Salary]]</f>
        <v>14040000</v>
      </c>
      <c r="E1560" s="73">
        <f t="shared" si="24"/>
        <v>1.0556390977443608</v>
      </c>
    </row>
    <row r="1561" spans="1:5" x14ac:dyDescent="0.25">
      <c r="A1561" t="s">
        <v>3351</v>
      </c>
      <c r="B1561" s="93" t="str">
        <f>Table2[[#This Row],[Country]]</f>
        <v>New Uwi</v>
      </c>
      <c r="C1561" s="73" t="e">
        <f>VLOOKUP(A1561, Table1[], 6, FALSE)</f>
        <v>#N/A</v>
      </c>
      <c r="D1561">
        <f>Table2[[#This Row],[Annualized Salary]]</f>
        <v>39390000</v>
      </c>
      <c r="E1561" s="73" t="e">
        <f t="shared" ref="E1561:E1624" si="25">D1561/C1561</f>
        <v>#N/A</v>
      </c>
    </row>
    <row r="1562" spans="1:5" x14ac:dyDescent="0.25">
      <c r="A1562" t="s">
        <v>3352</v>
      </c>
      <c r="B1562" s="93" t="str">
        <f>Table2[[#This Row],[Country]]</f>
        <v>Quewenia</v>
      </c>
      <c r="C1562" s="73" t="e">
        <f>VLOOKUP(A1562, Table1[], 6, FALSE)</f>
        <v>#N/A</v>
      </c>
      <c r="D1562">
        <f>Table2[[#This Row],[Annualized Salary]]</f>
        <v>21970000</v>
      </c>
      <c r="E1562" s="73" t="e">
        <f t="shared" si="25"/>
        <v>#N/A</v>
      </c>
    </row>
    <row r="1563" spans="1:5" x14ac:dyDescent="0.25">
      <c r="A1563" t="s">
        <v>1631</v>
      </c>
      <c r="B1563" s="93" t="str">
        <f>Table2[[#This Row],[Country]]</f>
        <v>Saintu</v>
      </c>
      <c r="C1563" s="73">
        <f>VLOOKUP(A1563, Table1[], 6, FALSE)</f>
        <v>26510000</v>
      </c>
      <c r="D1563">
        <f>Table2[[#This Row],[Annualized Salary]]</f>
        <v>28630000</v>
      </c>
      <c r="E1563" s="73">
        <f t="shared" si="25"/>
        <v>1.079969822708412</v>
      </c>
    </row>
    <row r="1564" spans="1:5" x14ac:dyDescent="0.25">
      <c r="A1564" t="s">
        <v>1629</v>
      </c>
      <c r="B1564" s="93" t="str">
        <f>Table2[[#This Row],[Country]]</f>
        <v>Sobianitedrucy</v>
      </c>
      <c r="C1564" s="73">
        <f>VLOOKUP(A1564, Table1[], 6, FALSE)</f>
        <v>24460000</v>
      </c>
      <c r="D1564">
        <f>Table2[[#This Row],[Annualized Salary]]</f>
        <v>25690000</v>
      </c>
      <c r="E1564" s="73">
        <f t="shared" si="25"/>
        <v>1.0502861815208504</v>
      </c>
    </row>
    <row r="1565" spans="1:5" x14ac:dyDescent="0.25">
      <c r="A1565" t="s">
        <v>1628</v>
      </c>
      <c r="B1565" s="93" t="str">
        <f>Table2[[#This Row],[Country]]</f>
        <v>Sobianitedrucy</v>
      </c>
      <c r="C1565" s="73">
        <f>VLOOKUP(A1565, Table1[], 6, FALSE)</f>
        <v>30080000</v>
      </c>
      <c r="D1565">
        <f>Table2[[#This Row],[Annualized Salary]]</f>
        <v>31230000</v>
      </c>
      <c r="E1565" s="73">
        <f t="shared" si="25"/>
        <v>1.0382313829787233</v>
      </c>
    </row>
    <row r="1566" spans="1:5" x14ac:dyDescent="0.25">
      <c r="A1566" t="s">
        <v>1630</v>
      </c>
      <c r="B1566" s="93" t="str">
        <f>Table2[[#This Row],[Country]]</f>
        <v>Ledian</v>
      </c>
      <c r="C1566" s="73">
        <f>VLOOKUP(A1566, Table1[], 6, FALSE)</f>
        <v>34640000</v>
      </c>
      <c r="D1566">
        <f>Table2[[#This Row],[Annualized Salary]]</f>
        <v>35970000</v>
      </c>
      <c r="E1566" s="73">
        <f t="shared" si="25"/>
        <v>1.0383949191685913</v>
      </c>
    </row>
    <row r="1567" spans="1:5" x14ac:dyDescent="0.25">
      <c r="A1567" t="s">
        <v>1666</v>
      </c>
      <c r="B1567" s="93" t="str">
        <f>Table2[[#This Row],[Country]]</f>
        <v>Coastpa Barleslands</v>
      </c>
      <c r="C1567" s="73">
        <f>VLOOKUP(A1567, Table1[], 6, FALSE)</f>
        <v>25100000</v>
      </c>
      <c r="D1567">
        <f>Table2[[#This Row],[Annualized Salary]]</f>
        <v>25550000</v>
      </c>
      <c r="E1567" s="73">
        <f t="shared" si="25"/>
        <v>1.0179282868525896</v>
      </c>
    </row>
    <row r="1568" spans="1:5" x14ac:dyDescent="0.25">
      <c r="A1568" t="s">
        <v>1667</v>
      </c>
      <c r="B1568" s="93" t="str">
        <f>Table2[[#This Row],[Country]]</f>
        <v>Greri Landmoslands</v>
      </c>
      <c r="C1568" s="73">
        <f>VLOOKUP(A1568, Table1[], 6, FALSE)</f>
        <v>20100000</v>
      </c>
      <c r="D1568">
        <f>Table2[[#This Row],[Annualized Salary]]</f>
        <v>20690000</v>
      </c>
      <c r="E1568" s="73">
        <f t="shared" si="25"/>
        <v>1.0293532338308458</v>
      </c>
    </row>
    <row r="1569" spans="1:5" x14ac:dyDescent="0.25">
      <c r="A1569" t="s">
        <v>1934</v>
      </c>
      <c r="B1569" s="93" t="str">
        <f>Table2[[#This Row],[Country]]</f>
        <v>Loco Phirema</v>
      </c>
      <c r="C1569" s="73">
        <f>VLOOKUP(A1569, Table1[], 6, FALSE)</f>
        <v>26560000</v>
      </c>
      <c r="D1569">
        <f>Table2[[#This Row],[Annualized Salary]]</f>
        <v>4890000</v>
      </c>
      <c r="E1569" s="73">
        <f t="shared" si="25"/>
        <v>0.18411144578313254</v>
      </c>
    </row>
    <row r="1570" spans="1:5" x14ac:dyDescent="0.25">
      <c r="A1570" t="s">
        <v>1668</v>
      </c>
      <c r="B1570" s="93" t="str">
        <f>Table2[[#This Row],[Country]]</f>
        <v>Moaithe</v>
      </c>
      <c r="C1570" s="73">
        <f>VLOOKUP(A1570, Table1[], 6, FALSE)</f>
        <v>21630000</v>
      </c>
      <c r="D1570">
        <f>Table2[[#This Row],[Annualized Salary]]</f>
        <v>23070000</v>
      </c>
      <c r="E1570" s="73">
        <f t="shared" si="25"/>
        <v>1.0665742024965326</v>
      </c>
    </row>
    <row r="1571" spans="1:5" x14ac:dyDescent="0.25">
      <c r="A1571" t="s">
        <v>240</v>
      </c>
      <c r="B1571" s="93" t="str">
        <f>Table2[[#This Row],[Country]]</f>
        <v>Rarita</v>
      </c>
      <c r="C1571" s="73">
        <f>VLOOKUP(A1571, Table1[], 6, FALSE)</f>
        <v>19220000</v>
      </c>
      <c r="D1571">
        <f>Table2[[#This Row],[Annualized Salary]]</f>
        <v>15430000</v>
      </c>
      <c r="E1571" s="73">
        <f t="shared" si="25"/>
        <v>0.80280957336108216</v>
      </c>
    </row>
    <row r="1572" spans="1:5" x14ac:dyDescent="0.25">
      <c r="A1572" t="s">
        <v>1671</v>
      </c>
      <c r="B1572" s="93" t="str">
        <f>Table2[[#This Row],[Country]]</f>
        <v>Rosvi</v>
      </c>
      <c r="C1572" s="73">
        <f>VLOOKUP(A1572, Table1[], 6, FALSE)</f>
        <v>24630000</v>
      </c>
      <c r="D1572">
        <f>Table2[[#This Row],[Annualized Salary]]</f>
        <v>25690000</v>
      </c>
      <c r="E1572" s="73">
        <f t="shared" si="25"/>
        <v>1.04303694681283</v>
      </c>
    </row>
    <row r="1573" spans="1:5" x14ac:dyDescent="0.25">
      <c r="A1573" t="s">
        <v>1672</v>
      </c>
      <c r="B1573" s="93" t="str">
        <f>Table2[[#This Row],[Country]]</f>
        <v>Sobianitedrucy</v>
      </c>
      <c r="C1573" s="73">
        <f>VLOOKUP(A1573, Table1[], 6, FALSE)</f>
        <v>11020000</v>
      </c>
      <c r="D1573">
        <f>Table2[[#This Row],[Annualized Salary]]</f>
        <v>11590000</v>
      </c>
      <c r="E1573" s="73">
        <f t="shared" si="25"/>
        <v>1.0517241379310345</v>
      </c>
    </row>
    <row r="1574" spans="1:5" x14ac:dyDescent="0.25">
      <c r="A1574" t="s">
        <v>1669</v>
      </c>
      <c r="B1574" s="93" t="str">
        <f>Table2[[#This Row],[Country]]</f>
        <v>Pierrema</v>
      </c>
      <c r="C1574" s="73">
        <f>VLOOKUP(A1574, Table1[], 6, FALSE)</f>
        <v>22640000</v>
      </c>
      <c r="D1574">
        <f>Table2[[#This Row],[Annualized Salary]]</f>
        <v>24140000</v>
      </c>
      <c r="E1574" s="73">
        <f t="shared" si="25"/>
        <v>1.0662544169611308</v>
      </c>
    </row>
    <row r="1575" spans="1:5" x14ac:dyDescent="0.25">
      <c r="A1575" t="s">
        <v>1679</v>
      </c>
      <c r="B1575" s="93" t="str">
        <f>Table2[[#This Row],[Country]]</f>
        <v>Newgan Ruland</v>
      </c>
      <c r="C1575" s="73">
        <f>VLOOKUP(A1575, Table1[], 6, FALSE)</f>
        <v>26880000</v>
      </c>
      <c r="D1575">
        <f>Table2[[#This Row],[Annualized Salary]]</f>
        <v>28410000</v>
      </c>
      <c r="E1575" s="73">
        <f t="shared" si="25"/>
        <v>1.0569196428571428</v>
      </c>
    </row>
    <row r="1576" spans="1:5" x14ac:dyDescent="0.25">
      <c r="A1576" t="s">
        <v>940</v>
      </c>
      <c r="B1576" s="93" t="str">
        <f>Table2[[#This Row],[Country]]</f>
        <v>Republic of Denand Landsa</v>
      </c>
      <c r="C1576" s="73">
        <f>VLOOKUP(A1576, Table1[], 6, FALSE)</f>
        <v>31400000</v>
      </c>
      <c r="D1576">
        <f>Table2[[#This Row],[Annualized Salary]]</f>
        <v>32700000</v>
      </c>
      <c r="E1576" s="73">
        <f t="shared" si="25"/>
        <v>1.0414012738853504</v>
      </c>
    </row>
    <row r="1577" spans="1:5" x14ac:dyDescent="0.25">
      <c r="A1577" t="s">
        <v>3353</v>
      </c>
      <c r="B1577" s="93" t="str">
        <f>Table2[[#This Row],[Country]]</f>
        <v>Sobianitedrucy</v>
      </c>
      <c r="C1577" s="73" t="e">
        <f>VLOOKUP(A1577, Table1[], 6, FALSE)</f>
        <v>#N/A</v>
      </c>
      <c r="D1577">
        <f>Table2[[#This Row],[Annualized Salary]]</f>
        <v>18200000</v>
      </c>
      <c r="E1577" s="73" t="e">
        <f t="shared" si="25"/>
        <v>#N/A</v>
      </c>
    </row>
    <row r="1578" spans="1:5" x14ac:dyDescent="0.25">
      <c r="A1578" t="s">
        <v>1676</v>
      </c>
      <c r="B1578" s="93" t="str">
        <f>Table2[[#This Row],[Country]]</f>
        <v>Sobianitedrucy</v>
      </c>
      <c r="C1578" s="73">
        <f>VLOOKUP(A1578, Table1[], 6, FALSE)</f>
        <v>24240000</v>
      </c>
      <c r="D1578">
        <f>Table2[[#This Row],[Annualized Salary]]</f>
        <v>25910000</v>
      </c>
      <c r="E1578" s="73">
        <f t="shared" si="25"/>
        <v>1.068894389438944</v>
      </c>
    </row>
    <row r="1579" spans="1:5" x14ac:dyDescent="0.25">
      <c r="A1579" t="s">
        <v>1681</v>
      </c>
      <c r="B1579" s="93" t="str">
        <f>Table2[[#This Row],[Country]]</f>
        <v>Sobianitedrucy</v>
      </c>
      <c r="C1579" s="73">
        <f>VLOOKUP(A1579, Table1[], 6, FALSE)</f>
        <v>36630000</v>
      </c>
      <c r="D1579">
        <f>Table2[[#This Row],[Annualized Salary]]</f>
        <v>39160000</v>
      </c>
      <c r="E1579" s="73">
        <f t="shared" si="25"/>
        <v>1.0690690690690692</v>
      </c>
    </row>
    <row r="1580" spans="1:5" x14ac:dyDescent="0.25">
      <c r="A1580" t="s">
        <v>1915</v>
      </c>
      <c r="B1580" s="93" t="str">
        <f>Table2[[#This Row],[Country]]</f>
        <v>Sobianitedrucy</v>
      </c>
      <c r="C1580" s="73">
        <f>VLOOKUP(A1580, Table1[], 6, FALSE)</f>
        <v>25970000</v>
      </c>
      <c r="D1580">
        <f>Table2[[#This Row],[Annualized Salary]]</f>
        <v>31300000</v>
      </c>
      <c r="E1580" s="73">
        <f t="shared" si="25"/>
        <v>1.2052368117058143</v>
      </c>
    </row>
    <row r="1581" spans="1:5" x14ac:dyDescent="0.25">
      <c r="A1581" t="s">
        <v>1674</v>
      </c>
      <c r="B1581" s="93" t="str">
        <f>Table2[[#This Row],[Country]]</f>
        <v>Nganion</v>
      </c>
      <c r="C1581" s="73">
        <f>VLOOKUP(A1581, Table1[], 6, FALSE)</f>
        <v>26460000</v>
      </c>
      <c r="D1581">
        <f>Table2[[#This Row],[Annualized Salary]]</f>
        <v>28870000</v>
      </c>
      <c r="E1581" s="73">
        <f t="shared" si="25"/>
        <v>1.0910808767951625</v>
      </c>
    </row>
    <row r="1582" spans="1:5" x14ac:dyDescent="0.25">
      <c r="A1582" t="s">
        <v>1677</v>
      </c>
      <c r="B1582" s="93" t="str">
        <f>Table2[[#This Row],[Country]]</f>
        <v>Southern Ristan</v>
      </c>
      <c r="C1582" s="73">
        <f>VLOOKUP(A1582, Table1[], 6, FALSE)</f>
        <v>26880000</v>
      </c>
      <c r="D1582">
        <f>Table2[[#This Row],[Annualized Salary]]</f>
        <v>28530000</v>
      </c>
      <c r="E1582" s="73">
        <f t="shared" si="25"/>
        <v>1.0613839285714286</v>
      </c>
    </row>
    <row r="1583" spans="1:5" x14ac:dyDescent="0.25">
      <c r="A1583" t="s">
        <v>1682</v>
      </c>
      <c r="B1583" s="93" t="str">
        <f>Table2[[#This Row],[Country]]</f>
        <v>Sobianitedrucy</v>
      </c>
      <c r="C1583" s="73">
        <f>VLOOKUP(A1583, Table1[], 6, FALSE)</f>
        <v>16460000</v>
      </c>
      <c r="D1583">
        <f>Table2[[#This Row],[Annualized Salary]]</f>
        <v>17410000</v>
      </c>
      <c r="E1583" s="73">
        <f t="shared" si="25"/>
        <v>1.0577156743620899</v>
      </c>
    </row>
    <row r="1584" spans="1:5" x14ac:dyDescent="0.25">
      <c r="A1584" t="s">
        <v>1683</v>
      </c>
      <c r="B1584" s="93" t="str">
        <f>Table2[[#This Row],[Country]]</f>
        <v>Western Niasland</v>
      </c>
      <c r="C1584" s="73">
        <f>VLOOKUP(A1584, Table1[], 6, FALSE)</f>
        <v>12960000</v>
      </c>
      <c r="D1584">
        <f>Table2[[#This Row],[Annualized Salary]]</f>
        <v>14160000</v>
      </c>
      <c r="E1584" s="73">
        <f t="shared" si="25"/>
        <v>1.0925925925925926</v>
      </c>
    </row>
    <row r="1585" spans="1:5" x14ac:dyDescent="0.25">
      <c r="A1585" t="s">
        <v>1009</v>
      </c>
      <c r="B1585" s="93" t="str">
        <f>Table2[[#This Row],[Country]]</f>
        <v>Dosqaly</v>
      </c>
      <c r="C1585" s="73">
        <f>VLOOKUP(A1585, Table1[], 6, FALSE)</f>
        <v>24440000</v>
      </c>
      <c r="D1585">
        <f>Table2[[#This Row],[Annualized Salary]]</f>
        <v>26650000</v>
      </c>
      <c r="E1585" s="73">
        <f t="shared" si="25"/>
        <v>1.0904255319148937</v>
      </c>
    </row>
    <row r="1586" spans="1:5" x14ac:dyDescent="0.25">
      <c r="A1586" t="s">
        <v>1594</v>
      </c>
      <c r="B1586" s="93" t="str">
        <f>Table2[[#This Row],[Country]]</f>
        <v>Esia</v>
      </c>
      <c r="C1586" s="73">
        <f>VLOOKUP(A1586, Table1[], 6, FALSE)</f>
        <v>12240000</v>
      </c>
      <c r="D1586">
        <f>Table2[[#This Row],[Annualized Salary]]</f>
        <v>10000000</v>
      </c>
      <c r="E1586" s="73">
        <f t="shared" si="25"/>
        <v>0.81699346405228757</v>
      </c>
    </row>
    <row r="1587" spans="1:5" x14ac:dyDescent="0.25">
      <c r="A1587" t="s">
        <v>1685</v>
      </c>
      <c r="B1587" s="93" t="str">
        <f>Table2[[#This Row],[Country]]</f>
        <v>Ledian</v>
      </c>
      <c r="C1587" s="73">
        <f>VLOOKUP(A1587, Table1[], 6, FALSE)</f>
        <v>18260000</v>
      </c>
      <c r="D1587">
        <f>Table2[[#This Row],[Annualized Salary]]</f>
        <v>19700000</v>
      </c>
      <c r="E1587" s="73">
        <f t="shared" si="25"/>
        <v>1.0788608981380066</v>
      </c>
    </row>
    <row r="1588" spans="1:5" x14ac:dyDescent="0.25">
      <c r="A1588" t="s">
        <v>1687</v>
      </c>
      <c r="B1588" s="93" t="str">
        <f>Table2[[#This Row],[Country]]</f>
        <v>Nganion</v>
      </c>
      <c r="C1588" s="73">
        <f>VLOOKUP(A1588, Table1[], 6, FALSE)</f>
        <v>29820000</v>
      </c>
      <c r="D1588">
        <f>Table2[[#This Row],[Annualized Salary]]</f>
        <v>30850000</v>
      </c>
      <c r="E1588" s="73">
        <f t="shared" si="25"/>
        <v>1.0345405767940978</v>
      </c>
    </row>
    <row r="1589" spans="1:5" x14ac:dyDescent="0.25">
      <c r="A1589" t="s">
        <v>1688</v>
      </c>
      <c r="B1589" s="93" t="str">
        <f>Table2[[#This Row],[Country]]</f>
        <v>Nkasland Cronestan</v>
      </c>
      <c r="C1589" s="73">
        <f>VLOOKUP(A1589, Table1[], 6, FALSE)</f>
        <v>22510000</v>
      </c>
      <c r="D1589">
        <f>Table2[[#This Row],[Annualized Salary]]</f>
        <v>24760000</v>
      </c>
      <c r="E1589" s="73">
        <f t="shared" si="25"/>
        <v>1.0999555752998667</v>
      </c>
    </row>
    <row r="1590" spans="1:5" x14ac:dyDescent="0.25">
      <c r="A1590" t="s">
        <v>1664</v>
      </c>
      <c r="B1590" s="93" t="str">
        <f>Table2[[#This Row],[Country]]</f>
        <v>Biarizea</v>
      </c>
      <c r="C1590" s="73">
        <f>VLOOKUP(A1590, Table1[], 6, FALSE)</f>
        <v>17390000</v>
      </c>
      <c r="D1590">
        <f>Table2[[#This Row],[Annualized Salary]]</f>
        <v>19090000</v>
      </c>
      <c r="E1590" s="73">
        <f t="shared" si="25"/>
        <v>1.097757331799885</v>
      </c>
    </row>
    <row r="1591" spans="1:5" x14ac:dyDescent="0.25">
      <c r="A1591" t="s">
        <v>1684</v>
      </c>
      <c r="B1591" s="93" t="str">
        <f>Table2[[#This Row],[Country]]</f>
        <v>Eastern Niasland</v>
      </c>
      <c r="C1591" s="73">
        <f>VLOOKUP(A1591, Table1[], 6, FALSE)</f>
        <v>29850000</v>
      </c>
      <c r="D1591">
        <f>Table2[[#This Row],[Annualized Salary]]</f>
        <v>31770000</v>
      </c>
      <c r="E1591" s="73">
        <f t="shared" si="25"/>
        <v>1.0643216080402009</v>
      </c>
    </row>
    <row r="1592" spans="1:5" x14ac:dyDescent="0.25">
      <c r="A1592" t="s">
        <v>1689</v>
      </c>
      <c r="B1592" s="93" t="str">
        <f>Table2[[#This Row],[Country]]</f>
        <v>Byasier Pujan</v>
      </c>
      <c r="C1592" s="73">
        <f>VLOOKUP(A1592, Table1[], 6, FALSE)</f>
        <v>24140000</v>
      </c>
      <c r="D1592">
        <f>Table2[[#This Row],[Annualized Salary]]</f>
        <v>24660000</v>
      </c>
      <c r="E1592" s="73">
        <f t="shared" si="25"/>
        <v>1.0215410107705054</v>
      </c>
    </row>
    <row r="1593" spans="1:5" x14ac:dyDescent="0.25">
      <c r="A1593" t="s">
        <v>3354</v>
      </c>
      <c r="B1593" s="93" t="str">
        <f>Table2[[#This Row],[Country]]</f>
        <v>Cabral Retrea</v>
      </c>
      <c r="C1593" s="73" t="e">
        <f>VLOOKUP(A1593, Table1[], 6, FALSE)</f>
        <v>#N/A</v>
      </c>
      <c r="D1593">
        <f>Table2[[#This Row],[Annualized Salary]]</f>
        <v>6110000</v>
      </c>
      <c r="E1593" s="73" t="e">
        <f t="shared" si="25"/>
        <v>#N/A</v>
      </c>
    </row>
    <row r="1594" spans="1:5" x14ac:dyDescent="0.25">
      <c r="A1594" t="s">
        <v>1691</v>
      </c>
      <c r="B1594" s="93" t="str">
        <f>Table2[[#This Row],[Country]]</f>
        <v>Lefghau</v>
      </c>
      <c r="C1594" s="73">
        <f>VLOOKUP(A1594, Table1[], 6, FALSE)</f>
        <v>18310000</v>
      </c>
      <c r="D1594">
        <f>Table2[[#This Row],[Annualized Salary]]</f>
        <v>18600000</v>
      </c>
      <c r="E1594" s="73">
        <f t="shared" si="25"/>
        <v>1.0158383397050792</v>
      </c>
    </row>
    <row r="1595" spans="1:5" x14ac:dyDescent="0.25">
      <c r="A1595" t="s">
        <v>1692</v>
      </c>
      <c r="B1595" s="93" t="str">
        <f>Table2[[#This Row],[Country]]</f>
        <v>Lefghau</v>
      </c>
      <c r="C1595" s="73">
        <f>VLOOKUP(A1595, Table1[], 6, FALSE)</f>
        <v>14050000</v>
      </c>
      <c r="D1595">
        <f>Table2[[#This Row],[Annualized Salary]]</f>
        <v>15340000</v>
      </c>
      <c r="E1595" s="73">
        <f t="shared" si="25"/>
        <v>1.0918149466192171</v>
      </c>
    </row>
    <row r="1596" spans="1:5" x14ac:dyDescent="0.25">
      <c r="A1596" t="s">
        <v>1694</v>
      </c>
      <c r="B1596" s="93" t="str">
        <f>Table2[[#This Row],[Country]]</f>
        <v>Sobianitedrucy</v>
      </c>
      <c r="C1596" s="73">
        <f>VLOOKUP(A1596, Table1[], 6, FALSE)</f>
        <v>12060000</v>
      </c>
      <c r="D1596">
        <f>Table2[[#This Row],[Annualized Salary]]</f>
        <v>12860000</v>
      </c>
      <c r="E1596" s="73">
        <f t="shared" si="25"/>
        <v>1.066334991708126</v>
      </c>
    </row>
    <row r="1597" spans="1:5" x14ac:dyDescent="0.25">
      <c r="A1597" t="s">
        <v>1695</v>
      </c>
      <c r="B1597" s="93" t="str">
        <f>Table2[[#This Row],[Country]]</f>
        <v>Sobianitedrucy</v>
      </c>
      <c r="C1597" s="73">
        <f>VLOOKUP(A1597, Table1[], 6, FALSE)</f>
        <v>17640000</v>
      </c>
      <c r="D1597">
        <f>Table2[[#This Row],[Annualized Salary]]</f>
        <v>19030000</v>
      </c>
      <c r="E1597" s="73">
        <f t="shared" si="25"/>
        <v>1.0787981859410432</v>
      </c>
    </row>
    <row r="1598" spans="1:5" x14ac:dyDescent="0.25">
      <c r="A1598" t="s">
        <v>1696</v>
      </c>
      <c r="B1598" s="93" t="str">
        <f>Table2[[#This Row],[Country]]</f>
        <v>Sobianitedrucy</v>
      </c>
      <c r="C1598" s="73">
        <f>VLOOKUP(A1598, Table1[], 6, FALSE)</f>
        <v>16140000</v>
      </c>
      <c r="D1598">
        <f>Table2[[#This Row],[Annualized Salary]]</f>
        <v>17730000</v>
      </c>
      <c r="E1598" s="73">
        <f t="shared" si="25"/>
        <v>1.0985130111524164</v>
      </c>
    </row>
    <row r="1599" spans="1:5" x14ac:dyDescent="0.25">
      <c r="A1599" t="s">
        <v>1697</v>
      </c>
      <c r="B1599" s="93" t="str">
        <f>Table2[[#This Row],[Country]]</f>
        <v>Sobianitedrucy</v>
      </c>
      <c r="C1599" s="73">
        <f>VLOOKUP(A1599, Table1[], 6, FALSE)</f>
        <v>16770000</v>
      </c>
      <c r="D1599">
        <f>Table2[[#This Row],[Annualized Salary]]</f>
        <v>17190000</v>
      </c>
      <c r="E1599" s="73">
        <f t="shared" si="25"/>
        <v>1.0250447227191413</v>
      </c>
    </row>
    <row r="1600" spans="1:5" x14ac:dyDescent="0.25">
      <c r="A1600" t="s">
        <v>1698</v>
      </c>
      <c r="B1600" s="93" t="str">
        <f>Table2[[#This Row],[Country]]</f>
        <v>Varijitri Isles</v>
      </c>
      <c r="C1600" s="73">
        <f>VLOOKUP(A1600, Table1[], 6, FALSE)</f>
        <v>24280000</v>
      </c>
      <c r="D1600">
        <f>Table2[[#This Row],[Annualized Salary]]</f>
        <v>25520000</v>
      </c>
      <c r="E1600" s="73">
        <f t="shared" si="25"/>
        <v>1.0510708401976936</v>
      </c>
    </row>
    <row r="1601" spans="1:5" x14ac:dyDescent="0.25">
      <c r="A1601" t="s">
        <v>1718</v>
      </c>
      <c r="B1601" s="93" t="str">
        <f>Table2[[#This Row],[Country]]</f>
        <v>Sobianitedrucy</v>
      </c>
      <c r="C1601" s="73">
        <f>VLOOKUP(A1601, Table1[], 6, FALSE)</f>
        <v>30730000</v>
      </c>
      <c r="D1601">
        <f>Table2[[#This Row],[Annualized Salary]]</f>
        <v>30780000</v>
      </c>
      <c r="E1601" s="73">
        <f t="shared" si="25"/>
        <v>1.0016270745200131</v>
      </c>
    </row>
    <row r="1602" spans="1:5" x14ac:dyDescent="0.25">
      <c r="A1602" t="s">
        <v>1699</v>
      </c>
      <c r="B1602" s="93" t="str">
        <f>Table2[[#This Row],[Country]]</f>
        <v>Western Niasland</v>
      </c>
      <c r="C1602" s="73">
        <f>VLOOKUP(A1602, Table1[], 6, FALSE)</f>
        <v>15870000</v>
      </c>
      <c r="D1602">
        <f>Table2[[#This Row],[Annualized Salary]]</f>
        <v>16460000</v>
      </c>
      <c r="E1602" s="73">
        <f t="shared" si="25"/>
        <v>1.0371770636420921</v>
      </c>
    </row>
    <row r="1603" spans="1:5" x14ac:dyDescent="0.25">
      <c r="A1603" t="s">
        <v>1700</v>
      </c>
      <c r="B1603" s="93" t="str">
        <f>Table2[[#This Row],[Country]]</f>
        <v>Greri Landmoslands</v>
      </c>
      <c r="C1603" s="73">
        <f>VLOOKUP(A1603, Table1[], 6, FALSE)</f>
        <v>29110000</v>
      </c>
      <c r="D1603">
        <f>Table2[[#This Row],[Annualized Salary]]</f>
        <v>30540000</v>
      </c>
      <c r="E1603" s="73">
        <f t="shared" si="25"/>
        <v>1.0491240123668841</v>
      </c>
    </row>
    <row r="1604" spans="1:5" x14ac:dyDescent="0.25">
      <c r="A1604" t="s">
        <v>1705</v>
      </c>
      <c r="B1604" s="93" t="str">
        <f>Table2[[#This Row],[Country]]</f>
        <v>Imaar Vircoand</v>
      </c>
      <c r="C1604" s="73">
        <f>VLOOKUP(A1604, Table1[], 6, FALSE)</f>
        <v>36870000</v>
      </c>
      <c r="D1604">
        <f>Table2[[#This Row],[Annualized Salary]]</f>
        <v>39770000</v>
      </c>
      <c r="E1604" s="73">
        <f t="shared" si="25"/>
        <v>1.0786547328451315</v>
      </c>
    </row>
    <row r="1605" spans="1:5" x14ac:dyDescent="0.25">
      <c r="A1605" t="s">
        <v>2453</v>
      </c>
      <c r="B1605" s="93" t="str">
        <f>Table2[[#This Row],[Country]]</f>
        <v>Nganion</v>
      </c>
      <c r="C1605" s="73">
        <f>VLOOKUP(A1605, Table1[], 6, FALSE)</f>
        <v>36400000</v>
      </c>
      <c r="D1605">
        <f>Table2[[#This Row],[Annualized Salary]]</f>
        <v>28680000</v>
      </c>
      <c r="E1605" s="73">
        <f t="shared" si="25"/>
        <v>0.78791208791208789</v>
      </c>
    </row>
    <row r="1606" spans="1:5" x14ac:dyDescent="0.25">
      <c r="A1606" t="s">
        <v>3355</v>
      </c>
      <c r="B1606" s="93" t="str">
        <f>Table2[[#This Row],[Country]]</f>
        <v>Sobianitedrucy</v>
      </c>
      <c r="C1606" s="73" t="e">
        <f>VLOOKUP(A1606, Table1[], 6, FALSE)</f>
        <v>#N/A</v>
      </c>
      <c r="D1606">
        <f>Table2[[#This Row],[Annualized Salary]]</f>
        <v>34180000</v>
      </c>
      <c r="E1606" s="73" t="e">
        <f t="shared" si="25"/>
        <v>#N/A</v>
      </c>
    </row>
    <row r="1607" spans="1:5" x14ac:dyDescent="0.25">
      <c r="A1607" t="s">
        <v>1707</v>
      </c>
      <c r="B1607" s="93" t="str">
        <f>Table2[[#This Row],[Country]]</f>
        <v>Nkasland Cronestan</v>
      </c>
      <c r="C1607" s="73">
        <f>VLOOKUP(A1607, Table1[], 6, FALSE)</f>
        <v>16820000</v>
      </c>
      <c r="D1607">
        <f>Table2[[#This Row],[Annualized Salary]]</f>
        <v>17430000</v>
      </c>
      <c r="E1607" s="73">
        <f t="shared" si="25"/>
        <v>1.0362663495838287</v>
      </c>
    </row>
    <row r="1608" spans="1:5" x14ac:dyDescent="0.25">
      <c r="A1608" t="s">
        <v>1708</v>
      </c>
      <c r="B1608" s="93" t="str">
        <f>Table2[[#This Row],[Country]]</f>
        <v>Sobianitedrucy</v>
      </c>
      <c r="C1608" s="73">
        <f>VLOOKUP(A1608, Table1[], 6, FALSE)</f>
        <v>8060000</v>
      </c>
      <c r="D1608">
        <f>Table2[[#This Row],[Annualized Salary]]</f>
        <v>8340000</v>
      </c>
      <c r="E1608" s="73">
        <f t="shared" si="25"/>
        <v>1.0347394540942929</v>
      </c>
    </row>
    <row r="1609" spans="1:5" x14ac:dyDescent="0.25">
      <c r="A1609" t="s">
        <v>1709</v>
      </c>
      <c r="B1609" s="93" t="str">
        <f>Table2[[#This Row],[Country]]</f>
        <v>Sobianitedrucy</v>
      </c>
      <c r="C1609" s="73">
        <f>VLOOKUP(A1609, Table1[], 6, FALSE)</f>
        <v>14440000</v>
      </c>
      <c r="D1609">
        <f>Table2[[#This Row],[Annualized Salary]]</f>
        <v>15100000</v>
      </c>
      <c r="E1609" s="73">
        <f t="shared" si="25"/>
        <v>1.0457063711911356</v>
      </c>
    </row>
    <row r="1610" spans="1:5" x14ac:dyDescent="0.25">
      <c r="A1610" t="s">
        <v>1710</v>
      </c>
      <c r="B1610" s="93" t="str">
        <f>Table2[[#This Row],[Country]]</f>
        <v>Djipines</v>
      </c>
      <c r="C1610" s="73">
        <f>VLOOKUP(A1610, Table1[], 6, FALSE)</f>
        <v>26400000</v>
      </c>
      <c r="D1610">
        <f>Table2[[#This Row],[Annualized Salary]]</f>
        <v>26680000</v>
      </c>
      <c r="E1610" s="73">
        <f t="shared" si="25"/>
        <v>1.0106060606060605</v>
      </c>
    </row>
    <row r="1611" spans="1:5" x14ac:dyDescent="0.25">
      <c r="A1611" t="s">
        <v>1711</v>
      </c>
      <c r="B1611" s="93" t="str">
        <f>Table2[[#This Row],[Country]]</f>
        <v>Dosqaly</v>
      </c>
      <c r="C1611" s="73">
        <f>VLOOKUP(A1611, Table1[], 6, FALSE)</f>
        <v>15730000</v>
      </c>
      <c r="D1611">
        <f>Table2[[#This Row],[Annualized Salary]]</f>
        <v>16510000</v>
      </c>
      <c r="E1611" s="73">
        <f t="shared" si="25"/>
        <v>1.0495867768595042</v>
      </c>
    </row>
    <row r="1612" spans="1:5" x14ac:dyDescent="0.25">
      <c r="A1612" t="s">
        <v>3356</v>
      </c>
      <c r="B1612" s="93" t="str">
        <f>Table2[[#This Row],[Country]]</f>
        <v>Greri Landmoslands</v>
      </c>
      <c r="C1612" s="73" t="e">
        <f>VLOOKUP(A1612, Table1[], 6, FALSE)</f>
        <v>#N/A</v>
      </c>
      <c r="D1612">
        <f>Table2[[#This Row],[Annualized Salary]]</f>
        <v>8240000</v>
      </c>
      <c r="E1612" s="73" t="e">
        <f t="shared" si="25"/>
        <v>#N/A</v>
      </c>
    </row>
    <row r="1613" spans="1:5" x14ac:dyDescent="0.25">
      <c r="A1613" t="s">
        <v>1714</v>
      </c>
      <c r="B1613" s="93" t="str">
        <f>Table2[[#This Row],[Country]]</f>
        <v>Janmico</v>
      </c>
      <c r="C1613" s="73">
        <f>VLOOKUP(A1613, Table1[], 6, FALSE)</f>
        <v>21890000</v>
      </c>
      <c r="D1613">
        <f>Table2[[#This Row],[Annualized Salary]]</f>
        <v>22920000</v>
      </c>
      <c r="E1613" s="73">
        <f t="shared" si="25"/>
        <v>1.0470534490634993</v>
      </c>
    </row>
    <row r="1614" spans="1:5" x14ac:dyDescent="0.25">
      <c r="A1614" t="s">
        <v>2243</v>
      </c>
      <c r="B1614" s="93" t="str">
        <f>Table2[[#This Row],[Country]]</f>
        <v>Lefghau</v>
      </c>
      <c r="C1614" s="73">
        <f>VLOOKUP(A1614, Table1[], 6, FALSE)</f>
        <v>25850000</v>
      </c>
      <c r="D1614">
        <f>Table2[[#This Row],[Annualized Salary]]</f>
        <v>33150000</v>
      </c>
      <c r="E1614" s="73">
        <f t="shared" si="25"/>
        <v>1.2823984526112187</v>
      </c>
    </row>
    <row r="1615" spans="1:5" x14ac:dyDescent="0.25">
      <c r="A1615" t="s">
        <v>1702</v>
      </c>
      <c r="B1615" s="93" t="str">
        <f>Table2[[#This Row],[Country]]</f>
        <v>Moaithe</v>
      </c>
      <c r="C1615" s="73">
        <f>VLOOKUP(A1615, Table1[], 6, FALSE)</f>
        <v>12250000</v>
      </c>
      <c r="D1615">
        <f>Table2[[#This Row],[Annualized Salary]]</f>
        <v>12420000</v>
      </c>
      <c r="E1615" s="73">
        <f t="shared" si="25"/>
        <v>1.0138775510204081</v>
      </c>
    </row>
    <row r="1616" spans="1:5" x14ac:dyDescent="0.25">
      <c r="A1616" t="s">
        <v>1483</v>
      </c>
      <c r="B1616" s="93" t="str">
        <f>Table2[[#This Row],[Country]]</f>
        <v>Slandsganiamayotteque</v>
      </c>
      <c r="C1616" s="73">
        <f>VLOOKUP(A1616, Table1[], 6, FALSE)</f>
        <v>29600000</v>
      </c>
      <c r="D1616">
        <f>Table2[[#This Row],[Annualized Salary]]</f>
        <v>29270000</v>
      </c>
      <c r="E1616" s="73">
        <f t="shared" si="25"/>
        <v>0.98885135135135138</v>
      </c>
    </row>
    <row r="1617" spans="1:5" x14ac:dyDescent="0.25">
      <c r="A1617" t="s">
        <v>3357</v>
      </c>
      <c r="B1617" s="93" t="str">
        <f>Table2[[#This Row],[Country]]</f>
        <v>Sobianitedrucy</v>
      </c>
      <c r="C1617" s="73" t="e">
        <f>VLOOKUP(A1617, Table1[], 6, FALSE)</f>
        <v>#N/A</v>
      </c>
      <c r="D1617">
        <f>Table2[[#This Row],[Annualized Salary]]</f>
        <v>3620000</v>
      </c>
      <c r="E1617" s="73" t="e">
        <f t="shared" si="25"/>
        <v>#N/A</v>
      </c>
    </row>
    <row r="1618" spans="1:5" x14ac:dyDescent="0.25">
      <c r="A1618" t="s">
        <v>2101</v>
      </c>
      <c r="B1618" s="93" t="str">
        <f>Table2[[#This Row],[Country]]</f>
        <v>Sobianitedrucy</v>
      </c>
      <c r="C1618" s="73">
        <f>VLOOKUP(A1618, Table1[], 6, FALSE)</f>
        <v>33000000</v>
      </c>
      <c r="D1618">
        <f>Table2[[#This Row],[Annualized Salary]]</f>
        <v>30950000</v>
      </c>
      <c r="E1618" s="73">
        <f t="shared" si="25"/>
        <v>0.93787878787878787</v>
      </c>
    </row>
    <row r="1619" spans="1:5" x14ac:dyDescent="0.25">
      <c r="A1619" t="s">
        <v>3358</v>
      </c>
      <c r="B1619" s="93" t="str">
        <f>Table2[[#This Row],[Country]]</f>
        <v>Sobianitedrucy</v>
      </c>
      <c r="C1619" s="73" t="e">
        <f>VLOOKUP(A1619, Table1[], 6, FALSE)</f>
        <v>#N/A</v>
      </c>
      <c r="D1619">
        <f>Table2[[#This Row],[Annualized Salary]]</f>
        <v>9920000</v>
      </c>
      <c r="E1619" s="73" t="e">
        <f t="shared" si="25"/>
        <v>#N/A</v>
      </c>
    </row>
    <row r="1620" spans="1:5" x14ac:dyDescent="0.25">
      <c r="A1620" t="s">
        <v>1706</v>
      </c>
      <c r="B1620" s="93" t="str">
        <f>Table2[[#This Row],[Country]]</f>
        <v>Lefghau</v>
      </c>
      <c r="C1620" s="73">
        <f>VLOOKUP(A1620, Table1[], 6, FALSE)</f>
        <v>18630000</v>
      </c>
      <c r="D1620">
        <f>Table2[[#This Row],[Annualized Salary]]</f>
        <v>18760000</v>
      </c>
      <c r="E1620" s="73">
        <f t="shared" si="25"/>
        <v>1.0069779924852389</v>
      </c>
    </row>
    <row r="1621" spans="1:5" x14ac:dyDescent="0.25">
      <c r="A1621" t="s">
        <v>1622</v>
      </c>
      <c r="B1621" s="93" t="str">
        <f>Table2[[#This Row],[Country]]</f>
        <v>Xikong</v>
      </c>
      <c r="C1621" s="73">
        <f>VLOOKUP(A1621, Table1[], 6, FALSE)</f>
        <v>28060000</v>
      </c>
      <c r="D1621">
        <f>Table2[[#This Row],[Annualized Salary]]</f>
        <v>28800000</v>
      </c>
      <c r="E1621" s="73">
        <f t="shared" si="25"/>
        <v>1.0263720598717034</v>
      </c>
    </row>
    <row r="1622" spans="1:5" x14ac:dyDescent="0.25">
      <c r="A1622" t="s">
        <v>1719</v>
      </c>
      <c r="B1622" s="93" t="str">
        <f>Table2[[#This Row],[Country]]</f>
        <v>Byasier Pujan</v>
      </c>
      <c r="C1622" s="73">
        <f>VLOOKUP(A1622, Table1[], 6, FALSE)</f>
        <v>19940000</v>
      </c>
      <c r="D1622">
        <f>Table2[[#This Row],[Annualized Salary]]</f>
        <v>21430000</v>
      </c>
      <c r="E1622" s="73">
        <f t="shared" si="25"/>
        <v>1.0747241725175527</v>
      </c>
    </row>
    <row r="1623" spans="1:5" x14ac:dyDescent="0.25">
      <c r="A1623" t="s">
        <v>1721</v>
      </c>
      <c r="B1623" s="93" t="str">
        <f>Table2[[#This Row],[Country]]</f>
        <v>Byasier Pujan</v>
      </c>
      <c r="C1623" s="73">
        <f>VLOOKUP(A1623, Table1[], 6, FALSE)</f>
        <v>15500000</v>
      </c>
      <c r="D1623">
        <f>Table2[[#This Row],[Annualized Salary]]</f>
        <v>16430000</v>
      </c>
      <c r="E1623" s="73">
        <f t="shared" si="25"/>
        <v>1.06</v>
      </c>
    </row>
    <row r="1624" spans="1:5" x14ac:dyDescent="0.25">
      <c r="A1624" t="s">
        <v>1722</v>
      </c>
      <c r="B1624" s="93" t="str">
        <f>Table2[[#This Row],[Country]]</f>
        <v>Coastpa Barleslands</v>
      </c>
      <c r="C1624" s="73">
        <f>VLOOKUP(A1624, Table1[], 6, FALSE)</f>
        <v>8670000</v>
      </c>
      <c r="D1624">
        <f>Table2[[#This Row],[Annualized Salary]]</f>
        <v>9250000</v>
      </c>
      <c r="E1624" s="73">
        <f t="shared" si="25"/>
        <v>1.0668973471741638</v>
      </c>
    </row>
    <row r="1625" spans="1:5" x14ac:dyDescent="0.25">
      <c r="A1625" t="s">
        <v>3359</v>
      </c>
      <c r="B1625" s="93" t="str">
        <f>Table2[[#This Row],[Country]]</f>
        <v>Deshslands Landdenhai</v>
      </c>
      <c r="C1625" s="73" t="e">
        <f>VLOOKUP(A1625, Table1[], 6, FALSE)</f>
        <v>#N/A</v>
      </c>
      <c r="D1625">
        <f>Table2[[#This Row],[Annualized Salary]]</f>
        <v>9870000</v>
      </c>
      <c r="E1625" s="73" t="e">
        <f t="shared" ref="E1625:E1688" si="26">D1625/C1625</f>
        <v>#N/A</v>
      </c>
    </row>
    <row r="1626" spans="1:5" x14ac:dyDescent="0.25">
      <c r="A1626" t="s">
        <v>931</v>
      </c>
      <c r="B1626" s="93" t="str">
        <f>Table2[[#This Row],[Country]]</f>
        <v>Dosqaly</v>
      </c>
      <c r="C1626" s="73">
        <f>VLOOKUP(A1626, Table1[], 6, FALSE)</f>
        <v>18880000</v>
      </c>
      <c r="D1626">
        <f>Table2[[#This Row],[Annualized Salary]]</f>
        <v>19820000</v>
      </c>
      <c r="E1626" s="73">
        <f t="shared" si="26"/>
        <v>1.0497881355932204</v>
      </c>
    </row>
    <row r="1627" spans="1:5" x14ac:dyDescent="0.25">
      <c r="A1627" t="s">
        <v>1634</v>
      </c>
      <c r="B1627" s="93" t="str">
        <f>Table2[[#This Row],[Country]]</f>
        <v>Imaar Vircoand</v>
      </c>
      <c r="C1627" s="73">
        <f>VLOOKUP(A1627, Table1[], 6, FALSE)</f>
        <v>12730000</v>
      </c>
      <c r="D1627">
        <f>Table2[[#This Row],[Annualized Salary]]</f>
        <v>34770000</v>
      </c>
      <c r="E1627" s="73">
        <f t="shared" si="26"/>
        <v>2.7313432835820897</v>
      </c>
    </row>
    <row r="1628" spans="1:5" x14ac:dyDescent="0.25">
      <c r="A1628" t="s">
        <v>1724</v>
      </c>
      <c r="B1628" s="93" t="str">
        <f>Table2[[#This Row],[Country]]</f>
        <v>Lefghau</v>
      </c>
      <c r="C1628" s="73">
        <f>VLOOKUP(A1628, Table1[], 6, FALSE)</f>
        <v>20660000</v>
      </c>
      <c r="D1628">
        <f>Table2[[#This Row],[Annualized Salary]]</f>
        <v>22510000</v>
      </c>
      <c r="E1628" s="73">
        <f t="shared" si="26"/>
        <v>1.0895450145208132</v>
      </c>
    </row>
    <row r="1629" spans="1:5" x14ac:dyDescent="0.25">
      <c r="A1629" t="s">
        <v>1725</v>
      </c>
      <c r="B1629" s="93" t="str">
        <f>Table2[[#This Row],[Country]]</f>
        <v>Lylimi</v>
      </c>
      <c r="C1629" s="73">
        <f>VLOOKUP(A1629, Table1[], 6, FALSE)</f>
        <v>19540000</v>
      </c>
      <c r="D1629">
        <f>Table2[[#This Row],[Annualized Salary]]</f>
        <v>20470000</v>
      </c>
      <c r="E1629" s="73">
        <f t="shared" si="26"/>
        <v>1.0475946775844422</v>
      </c>
    </row>
    <row r="1630" spans="1:5" x14ac:dyDescent="0.25">
      <c r="A1630" t="s">
        <v>3360</v>
      </c>
      <c r="B1630" s="93" t="str">
        <f>Table2[[#This Row],[Country]]</f>
        <v>Ngoque Blicri</v>
      </c>
      <c r="C1630" s="73" t="e">
        <f>VLOOKUP(A1630, Table1[], 6, FALSE)</f>
        <v>#N/A</v>
      </c>
      <c r="D1630">
        <f>Table2[[#This Row],[Annualized Salary]]</f>
        <v>16100000</v>
      </c>
      <c r="E1630" s="73" t="e">
        <f t="shared" si="26"/>
        <v>#N/A</v>
      </c>
    </row>
    <row r="1631" spans="1:5" x14ac:dyDescent="0.25">
      <c r="A1631" t="s">
        <v>1735</v>
      </c>
      <c r="B1631" s="93" t="str">
        <f>Table2[[#This Row],[Country]]</f>
        <v>Northslands</v>
      </c>
      <c r="C1631" s="73">
        <f>VLOOKUP(A1631, Table1[], 6, FALSE)</f>
        <v>26390000</v>
      </c>
      <c r="D1631">
        <f>Table2[[#This Row],[Annualized Salary]]</f>
        <v>28100000</v>
      </c>
      <c r="E1631" s="73">
        <f t="shared" si="26"/>
        <v>1.0647972716938234</v>
      </c>
    </row>
    <row r="1632" spans="1:5" x14ac:dyDescent="0.25">
      <c r="A1632" t="s">
        <v>2145</v>
      </c>
      <c r="B1632" s="93" t="str">
        <f>Table2[[#This Row],[Country]]</f>
        <v>Sobianitedrucy</v>
      </c>
      <c r="C1632" s="73">
        <f>VLOOKUP(A1632, Table1[], 6, FALSE)</f>
        <v>10320000</v>
      </c>
      <c r="D1632">
        <f>Table2[[#This Row],[Annualized Salary]]</f>
        <v>31830000</v>
      </c>
      <c r="E1632" s="73">
        <f t="shared" si="26"/>
        <v>3.0843023255813953</v>
      </c>
    </row>
    <row r="1633" spans="1:5" x14ac:dyDescent="0.25">
      <c r="A1633" t="s">
        <v>1759</v>
      </c>
      <c r="B1633" s="93" t="str">
        <f>Table2[[#This Row],[Country]]</f>
        <v>Sobianitedrucy</v>
      </c>
      <c r="C1633" s="73">
        <f>VLOOKUP(A1633, Table1[], 6, FALSE)</f>
        <v>33100000</v>
      </c>
      <c r="D1633">
        <f>Table2[[#This Row],[Annualized Salary]]</f>
        <v>27780000</v>
      </c>
      <c r="E1633" s="73">
        <f t="shared" si="26"/>
        <v>0.83927492447129914</v>
      </c>
    </row>
    <row r="1634" spans="1:5" x14ac:dyDescent="0.25">
      <c r="A1634" t="s">
        <v>3361</v>
      </c>
      <c r="B1634" s="93" t="str">
        <f>Table2[[#This Row],[Country]]</f>
        <v>Sobianitedrucy</v>
      </c>
      <c r="C1634" s="73" t="e">
        <f>VLOOKUP(A1634, Table1[], 6, FALSE)</f>
        <v>#N/A</v>
      </c>
      <c r="D1634">
        <f>Table2[[#This Row],[Annualized Salary]]</f>
        <v>13400000</v>
      </c>
      <c r="E1634" s="73" t="e">
        <f t="shared" si="26"/>
        <v>#N/A</v>
      </c>
    </row>
    <row r="1635" spans="1:5" x14ac:dyDescent="0.25">
      <c r="A1635" t="s">
        <v>3362</v>
      </c>
      <c r="B1635" s="93" t="str">
        <f>Table2[[#This Row],[Country]]</f>
        <v>Sobianitedrucy</v>
      </c>
      <c r="C1635" s="73" t="e">
        <f>VLOOKUP(A1635, Table1[], 6, FALSE)</f>
        <v>#N/A</v>
      </c>
      <c r="D1635">
        <f>Table2[[#This Row],[Annualized Salary]]</f>
        <v>8560000</v>
      </c>
      <c r="E1635" s="73" t="e">
        <f t="shared" si="26"/>
        <v>#N/A</v>
      </c>
    </row>
    <row r="1636" spans="1:5" x14ac:dyDescent="0.25">
      <c r="A1636" t="s">
        <v>764</v>
      </c>
      <c r="B1636" s="93" t="str">
        <f>Table2[[#This Row],[Country]]</f>
        <v>Sobianitedrucy</v>
      </c>
      <c r="C1636" s="73">
        <f>VLOOKUP(A1636, Table1[], 6, FALSE)</f>
        <v>15570000</v>
      </c>
      <c r="D1636">
        <f>Table2[[#This Row],[Annualized Salary]]</f>
        <v>5220000</v>
      </c>
      <c r="E1636" s="73">
        <f t="shared" si="26"/>
        <v>0.33526011560693642</v>
      </c>
    </row>
    <row r="1637" spans="1:5" x14ac:dyDescent="0.25">
      <c r="A1637" t="s">
        <v>1743</v>
      </c>
      <c r="B1637" s="93" t="str">
        <f>Table2[[#This Row],[Country]]</f>
        <v>Northern Namemo Laand</v>
      </c>
      <c r="C1637" s="73">
        <f>VLOOKUP(A1637, Table1[], 6, FALSE)</f>
        <v>19290000</v>
      </c>
      <c r="D1637">
        <f>Table2[[#This Row],[Annualized Salary]]</f>
        <v>20560000</v>
      </c>
      <c r="E1637" s="73">
        <f t="shared" si="26"/>
        <v>1.0658372213582168</v>
      </c>
    </row>
    <row r="1638" spans="1:5" x14ac:dyDescent="0.25">
      <c r="A1638" t="s">
        <v>1729</v>
      </c>
      <c r="B1638" s="93" t="str">
        <f>Table2[[#This Row],[Country]]</f>
        <v>Danan Seekeeling</v>
      </c>
      <c r="C1638" s="73">
        <f>VLOOKUP(A1638, Table1[], 6, FALSE)</f>
        <v>36400000</v>
      </c>
      <c r="D1638">
        <f>Table2[[#This Row],[Annualized Salary]]</f>
        <v>37470000</v>
      </c>
      <c r="E1638" s="73">
        <f t="shared" si="26"/>
        <v>1.0293956043956043</v>
      </c>
    </row>
    <row r="1639" spans="1:5" x14ac:dyDescent="0.25">
      <c r="A1639" t="s">
        <v>1730</v>
      </c>
      <c r="B1639" s="93" t="str">
        <f>Table2[[#This Row],[Country]]</f>
        <v>Imaar Vircoand</v>
      </c>
      <c r="C1639" s="73">
        <f>VLOOKUP(A1639, Table1[], 6, FALSE)</f>
        <v>32170000</v>
      </c>
      <c r="D1639">
        <f>Table2[[#This Row],[Annualized Salary]]</f>
        <v>33540000</v>
      </c>
      <c r="E1639" s="73">
        <f t="shared" si="26"/>
        <v>1.0425862604911409</v>
      </c>
    </row>
    <row r="1640" spans="1:5" x14ac:dyDescent="0.25">
      <c r="A1640" t="s">
        <v>3363</v>
      </c>
      <c r="B1640" s="93" t="str">
        <f>Table2[[#This Row],[Country]]</f>
        <v>Sobianitedrucy</v>
      </c>
      <c r="C1640" s="73" t="e">
        <f>VLOOKUP(A1640, Table1[], 6, FALSE)</f>
        <v>#N/A</v>
      </c>
      <c r="D1640">
        <f>Table2[[#This Row],[Annualized Salary]]</f>
        <v>7410000</v>
      </c>
      <c r="E1640" s="73" t="e">
        <f t="shared" si="26"/>
        <v>#N/A</v>
      </c>
    </row>
    <row r="1641" spans="1:5" x14ac:dyDescent="0.25">
      <c r="A1641" t="s">
        <v>3364</v>
      </c>
      <c r="B1641" s="93" t="str">
        <f>Table2[[#This Row],[Country]]</f>
        <v>Sobianitedrucy</v>
      </c>
      <c r="C1641" s="73" t="e">
        <f>VLOOKUP(A1641, Table1[], 6, FALSE)</f>
        <v>#N/A</v>
      </c>
      <c r="D1641">
        <f>Table2[[#This Row],[Annualized Salary]]</f>
        <v>13500000</v>
      </c>
      <c r="E1641" s="73" t="e">
        <f t="shared" si="26"/>
        <v>#N/A</v>
      </c>
    </row>
    <row r="1642" spans="1:5" x14ac:dyDescent="0.25">
      <c r="A1642" t="s">
        <v>3365</v>
      </c>
      <c r="B1642" s="93" t="str">
        <f>Table2[[#This Row],[Country]]</f>
        <v>Sobianitedrucy</v>
      </c>
      <c r="C1642" s="73" t="e">
        <f>VLOOKUP(A1642, Table1[], 6, FALSE)</f>
        <v>#N/A</v>
      </c>
      <c r="D1642">
        <f>Table2[[#This Row],[Annualized Salary]]</f>
        <v>10680000</v>
      </c>
      <c r="E1642" s="73" t="e">
        <f t="shared" si="26"/>
        <v>#N/A</v>
      </c>
    </row>
    <row r="1643" spans="1:5" x14ac:dyDescent="0.25">
      <c r="A1643" t="s">
        <v>1734</v>
      </c>
      <c r="B1643" s="93" t="str">
        <f>Table2[[#This Row],[Country]]</f>
        <v>Mico</v>
      </c>
      <c r="C1643" s="73">
        <f>VLOOKUP(A1643, Table1[], 6, FALSE)</f>
        <v>23320000</v>
      </c>
      <c r="D1643">
        <f>Table2[[#This Row],[Annualized Salary]]</f>
        <v>24350000</v>
      </c>
      <c r="E1643" s="73">
        <f t="shared" si="26"/>
        <v>1.0441680960548885</v>
      </c>
    </row>
    <row r="1644" spans="1:5" x14ac:dyDescent="0.25">
      <c r="A1644" t="s">
        <v>1731</v>
      </c>
      <c r="B1644" s="93" t="str">
        <f>Table2[[#This Row],[Country]]</f>
        <v>Northslands</v>
      </c>
      <c r="C1644" s="73">
        <f>VLOOKUP(A1644, Table1[], 6, FALSE)</f>
        <v>35820000</v>
      </c>
      <c r="D1644">
        <f>Table2[[#This Row],[Annualized Salary]]</f>
        <v>36770000</v>
      </c>
      <c r="E1644" s="73">
        <f t="shared" si="26"/>
        <v>1.0265214963707425</v>
      </c>
    </row>
    <row r="1645" spans="1:5" x14ac:dyDescent="0.25">
      <c r="A1645" t="s">
        <v>1736</v>
      </c>
      <c r="B1645" s="93" t="str">
        <f>Table2[[#This Row],[Country]]</f>
        <v>Sobianitedrucy</v>
      </c>
      <c r="C1645" s="73">
        <f>VLOOKUP(A1645, Table1[], 6, FALSE)</f>
        <v>32080000</v>
      </c>
      <c r="D1645">
        <f>Table2[[#This Row],[Annualized Salary]]</f>
        <v>35250000</v>
      </c>
      <c r="E1645" s="73">
        <f t="shared" si="26"/>
        <v>1.0988154613466334</v>
      </c>
    </row>
    <row r="1646" spans="1:5" x14ac:dyDescent="0.25">
      <c r="A1646" t="s">
        <v>3366</v>
      </c>
      <c r="B1646" s="93" t="str">
        <f>Table2[[#This Row],[Country]]</f>
        <v>Sobianitedrucy</v>
      </c>
      <c r="C1646" s="73" t="e">
        <f>VLOOKUP(A1646, Table1[], 6, FALSE)</f>
        <v>#N/A</v>
      </c>
      <c r="D1646">
        <f>Table2[[#This Row],[Annualized Salary]]</f>
        <v>37760000</v>
      </c>
      <c r="E1646" s="73" t="e">
        <f t="shared" si="26"/>
        <v>#N/A</v>
      </c>
    </row>
    <row r="1647" spans="1:5" x14ac:dyDescent="0.25">
      <c r="A1647" t="s">
        <v>1737</v>
      </c>
      <c r="B1647" s="93" t="str">
        <f>Table2[[#This Row],[Country]]</f>
        <v>Sobianitedrucy</v>
      </c>
      <c r="C1647" s="73">
        <f>VLOOKUP(A1647, Table1[], 6, FALSE)</f>
        <v>26840000</v>
      </c>
      <c r="D1647">
        <f>Table2[[#This Row],[Annualized Salary]]</f>
        <v>29440000</v>
      </c>
      <c r="E1647" s="73">
        <f t="shared" si="26"/>
        <v>1.0968703427719821</v>
      </c>
    </row>
    <row r="1648" spans="1:5" x14ac:dyDescent="0.25">
      <c r="A1648" t="s">
        <v>1738</v>
      </c>
      <c r="B1648" s="93" t="str">
        <f>Table2[[#This Row],[Country]]</f>
        <v>Lefghau</v>
      </c>
      <c r="C1648" s="73">
        <f>VLOOKUP(A1648, Table1[], 6, FALSE)</f>
        <v>8620000</v>
      </c>
      <c r="D1648">
        <f>Table2[[#This Row],[Annualized Salary]]</f>
        <v>9030000</v>
      </c>
      <c r="E1648" s="73">
        <f t="shared" si="26"/>
        <v>1.0475638051044083</v>
      </c>
    </row>
    <row r="1649" spans="1:5" x14ac:dyDescent="0.25">
      <c r="A1649" t="s">
        <v>1739</v>
      </c>
      <c r="B1649" s="93" t="str">
        <f>Table2[[#This Row],[Country]]</f>
        <v>Nkasland Cronestan</v>
      </c>
      <c r="C1649" s="73">
        <f>VLOOKUP(A1649, Table1[], 6, FALSE)</f>
        <v>11150000</v>
      </c>
      <c r="D1649">
        <f>Table2[[#This Row],[Annualized Salary]]</f>
        <v>11410000</v>
      </c>
      <c r="E1649" s="73">
        <f t="shared" si="26"/>
        <v>1.0233183856502241</v>
      </c>
    </row>
    <row r="1650" spans="1:5" x14ac:dyDescent="0.25">
      <c r="A1650" t="s">
        <v>3367</v>
      </c>
      <c r="B1650" s="93" t="str">
        <f>Table2[[#This Row],[Country]]</f>
        <v>Sobianitedrucy</v>
      </c>
      <c r="C1650" s="73" t="e">
        <f>VLOOKUP(A1650, Table1[], 6, FALSE)</f>
        <v>#N/A</v>
      </c>
      <c r="D1650">
        <f>Table2[[#This Row],[Annualized Salary]]</f>
        <v>17950000</v>
      </c>
      <c r="E1650" s="73" t="e">
        <f t="shared" si="26"/>
        <v>#N/A</v>
      </c>
    </row>
    <row r="1651" spans="1:5" x14ac:dyDescent="0.25">
      <c r="A1651" t="s">
        <v>1740</v>
      </c>
      <c r="B1651" s="93" t="str">
        <f>Table2[[#This Row],[Country]]</f>
        <v>Byasier Pujan</v>
      </c>
      <c r="C1651" s="73">
        <f>VLOOKUP(A1651, Table1[], 6, FALSE)</f>
        <v>19650000</v>
      </c>
      <c r="D1651">
        <f>Table2[[#This Row],[Annualized Salary]]</f>
        <v>21330000</v>
      </c>
      <c r="E1651" s="73">
        <f t="shared" si="26"/>
        <v>1.085496183206107</v>
      </c>
    </row>
    <row r="1652" spans="1:5" x14ac:dyDescent="0.25">
      <c r="A1652" t="s">
        <v>1741</v>
      </c>
      <c r="B1652" s="93" t="str">
        <f>Table2[[#This Row],[Country]]</f>
        <v>Cuandbo</v>
      </c>
      <c r="C1652" s="73">
        <f>VLOOKUP(A1652, Table1[], 6, FALSE)</f>
        <v>12270000</v>
      </c>
      <c r="D1652">
        <f>Table2[[#This Row],[Annualized Salary]]</f>
        <v>12890000</v>
      </c>
      <c r="E1652" s="73">
        <f t="shared" si="26"/>
        <v>1.0505297473512631</v>
      </c>
    </row>
    <row r="1653" spans="1:5" x14ac:dyDescent="0.25">
      <c r="A1653" t="s">
        <v>1742</v>
      </c>
      <c r="B1653" s="93" t="str">
        <f>Table2[[#This Row],[Country]]</f>
        <v>Imaar Vircoand</v>
      </c>
      <c r="C1653" s="73">
        <f>VLOOKUP(A1653, Table1[], 6, FALSE)</f>
        <v>27940000</v>
      </c>
      <c r="D1653">
        <f>Table2[[#This Row],[Annualized Salary]]</f>
        <v>30630000</v>
      </c>
      <c r="E1653" s="73">
        <f t="shared" si="26"/>
        <v>1.0962777380100215</v>
      </c>
    </row>
    <row r="1654" spans="1:5" x14ac:dyDescent="0.25">
      <c r="A1654" t="s">
        <v>3368</v>
      </c>
      <c r="B1654" s="93" t="str">
        <f>Table2[[#This Row],[Country]]</f>
        <v>Nkasland Cronestan</v>
      </c>
      <c r="C1654" s="73" t="e">
        <f>VLOOKUP(A1654, Table1[], 6, FALSE)</f>
        <v>#N/A</v>
      </c>
      <c r="D1654">
        <f>Table2[[#This Row],[Annualized Salary]]</f>
        <v>11090000</v>
      </c>
      <c r="E1654" s="73" t="e">
        <f t="shared" si="26"/>
        <v>#N/A</v>
      </c>
    </row>
    <row r="1655" spans="1:5" x14ac:dyDescent="0.25">
      <c r="A1655" t="s">
        <v>1746</v>
      </c>
      <c r="B1655" s="93" t="str">
        <f>Table2[[#This Row],[Country]]</f>
        <v>Sobianitedrucy</v>
      </c>
      <c r="C1655" s="73">
        <f>VLOOKUP(A1655, Table1[], 6, FALSE)</f>
        <v>20930000</v>
      </c>
      <c r="D1655">
        <f>Table2[[#This Row],[Annualized Salary]]</f>
        <v>22570000</v>
      </c>
      <c r="E1655" s="73">
        <f t="shared" si="26"/>
        <v>1.0783564261825132</v>
      </c>
    </row>
    <row r="1656" spans="1:5" x14ac:dyDescent="0.25">
      <c r="A1656" t="s">
        <v>1747</v>
      </c>
      <c r="B1656" s="93" t="str">
        <f>Table2[[#This Row],[Country]]</f>
        <v>Sobianitedrucy</v>
      </c>
      <c r="C1656" s="73">
        <f>VLOOKUP(A1656, Table1[], 6, FALSE)</f>
        <v>29750000</v>
      </c>
      <c r="D1656">
        <f>Table2[[#This Row],[Annualized Salary]]</f>
        <v>32690000</v>
      </c>
      <c r="E1656" s="73">
        <f t="shared" si="26"/>
        <v>1.0988235294117648</v>
      </c>
    </row>
    <row r="1657" spans="1:5" x14ac:dyDescent="0.25">
      <c r="A1657" t="s">
        <v>3369</v>
      </c>
      <c r="B1657" s="93" t="str">
        <f>Table2[[#This Row],[Country]]</f>
        <v>Sobianitedrucy</v>
      </c>
      <c r="C1657" s="73" t="e">
        <f>VLOOKUP(A1657, Table1[], 6, FALSE)</f>
        <v>#N/A</v>
      </c>
      <c r="D1657">
        <f>Table2[[#This Row],[Annualized Salary]]</f>
        <v>24980000</v>
      </c>
      <c r="E1657" s="73" t="e">
        <f t="shared" si="26"/>
        <v>#N/A</v>
      </c>
    </row>
    <row r="1658" spans="1:5" x14ac:dyDescent="0.25">
      <c r="A1658" t="s">
        <v>1749</v>
      </c>
      <c r="B1658" s="93" t="str">
        <f>Table2[[#This Row],[Country]]</f>
        <v>Xikong</v>
      </c>
      <c r="C1658" s="73">
        <f>VLOOKUP(A1658, Table1[], 6, FALSE)</f>
        <v>14720000</v>
      </c>
      <c r="D1658">
        <f>Table2[[#This Row],[Annualized Salary]]</f>
        <v>15660000</v>
      </c>
      <c r="E1658" s="73">
        <f t="shared" si="26"/>
        <v>1.0638586956521738</v>
      </c>
    </row>
    <row r="1659" spans="1:5" x14ac:dyDescent="0.25">
      <c r="A1659" t="s">
        <v>1751</v>
      </c>
      <c r="B1659" s="93" t="str">
        <f>Table2[[#This Row],[Country]]</f>
        <v>Ingre</v>
      </c>
      <c r="C1659" s="73">
        <f>VLOOKUP(A1659, Table1[], 6, FALSE)</f>
        <v>18360000</v>
      </c>
      <c r="D1659">
        <f>Table2[[#This Row],[Annualized Salary]]</f>
        <v>20140000</v>
      </c>
      <c r="E1659" s="73">
        <f t="shared" si="26"/>
        <v>1.0969498910675382</v>
      </c>
    </row>
    <row r="1660" spans="1:5" x14ac:dyDescent="0.25">
      <c r="A1660" t="s">
        <v>2115</v>
      </c>
      <c r="B1660" s="93" t="str">
        <f>Table2[[#This Row],[Country]]</f>
        <v>Janmico</v>
      </c>
      <c r="C1660" s="73">
        <f>VLOOKUP(A1660, Table1[], 6, FALSE)</f>
        <v>24730000</v>
      </c>
      <c r="D1660">
        <f>Table2[[#This Row],[Annualized Salary]]</f>
        <v>23940000</v>
      </c>
      <c r="E1660" s="73">
        <f t="shared" si="26"/>
        <v>0.96805499393449257</v>
      </c>
    </row>
    <row r="1661" spans="1:5" x14ac:dyDescent="0.25">
      <c r="A1661" t="s">
        <v>1753</v>
      </c>
      <c r="B1661" s="93" t="str">
        <f>Table2[[#This Row],[Country]]</f>
        <v>Kesternsri</v>
      </c>
      <c r="C1661" s="73">
        <f>VLOOKUP(A1661, Table1[], 6, FALSE)</f>
        <v>6470000</v>
      </c>
      <c r="D1661">
        <f>Table2[[#This Row],[Annualized Salary]]</f>
        <v>6840000</v>
      </c>
      <c r="E1661" s="73">
        <f t="shared" si="26"/>
        <v>1.0571870170015456</v>
      </c>
    </row>
    <row r="1662" spans="1:5" x14ac:dyDescent="0.25">
      <c r="A1662" t="s">
        <v>1755</v>
      </c>
      <c r="B1662" s="93" t="str">
        <f>Table2[[#This Row],[Country]]</f>
        <v>Nkasland Cronestan</v>
      </c>
      <c r="C1662" s="73">
        <f>VLOOKUP(A1662, Table1[], 6, FALSE)</f>
        <v>25220000</v>
      </c>
      <c r="D1662">
        <f>Table2[[#This Row],[Annualized Salary]]</f>
        <v>27220000</v>
      </c>
      <c r="E1662" s="73">
        <f t="shared" si="26"/>
        <v>1.0793021411578112</v>
      </c>
    </row>
    <row r="1663" spans="1:5" x14ac:dyDescent="0.25">
      <c r="A1663" t="s">
        <v>1756</v>
      </c>
      <c r="B1663" s="93" t="str">
        <f>Table2[[#This Row],[Country]]</f>
        <v>Sobianitedrucy</v>
      </c>
      <c r="C1663" s="73">
        <f>VLOOKUP(A1663, Table1[], 6, FALSE)</f>
        <v>14940000</v>
      </c>
      <c r="D1663">
        <f>Table2[[#This Row],[Annualized Salary]]</f>
        <v>14980000</v>
      </c>
      <c r="E1663" s="73">
        <f t="shared" si="26"/>
        <v>1.0026773761713521</v>
      </c>
    </row>
    <row r="1664" spans="1:5" x14ac:dyDescent="0.25">
      <c r="A1664" t="s">
        <v>1757</v>
      </c>
      <c r="B1664" s="93" t="str">
        <f>Table2[[#This Row],[Country]]</f>
        <v>Sobianitedrucy</v>
      </c>
      <c r="C1664" s="73">
        <f>VLOOKUP(A1664, Table1[], 6, FALSE)</f>
        <v>10180000</v>
      </c>
      <c r="D1664">
        <f>Table2[[#This Row],[Annualized Salary]]</f>
        <v>10410000</v>
      </c>
      <c r="E1664" s="73">
        <f t="shared" si="26"/>
        <v>1.0225933202357564</v>
      </c>
    </row>
    <row r="1665" spans="1:5" x14ac:dyDescent="0.25">
      <c r="A1665" t="s">
        <v>1693</v>
      </c>
      <c r="B1665" s="93" t="str">
        <f>Table2[[#This Row],[Country]]</f>
        <v>Sobianitedrucy</v>
      </c>
      <c r="C1665" s="73">
        <f>VLOOKUP(A1665, Table1[], 6, FALSE)</f>
        <v>5480000</v>
      </c>
      <c r="D1665">
        <f>Table2[[#This Row],[Annualized Salary]]</f>
        <v>23520000</v>
      </c>
      <c r="E1665" s="73">
        <f t="shared" si="26"/>
        <v>4.2919708029197077</v>
      </c>
    </row>
    <row r="1666" spans="1:5" x14ac:dyDescent="0.25">
      <c r="A1666" t="s">
        <v>1763</v>
      </c>
      <c r="B1666" s="93" t="str">
        <f>Table2[[#This Row],[Country]]</f>
        <v>Sobianitedrucy</v>
      </c>
      <c r="C1666" s="73">
        <f>VLOOKUP(A1666, Table1[], 6, FALSE)</f>
        <v>15590000</v>
      </c>
      <c r="D1666">
        <f>Table2[[#This Row],[Annualized Salary]]</f>
        <v>16910000</v>
      </c>
      <c r="E1666" s="73">
        <f t="shared" si="26"/>
        <v>1.0846696600384862</v>
      </c>
    </row>
    <row r="1667" spans="1:5" x14ac:dyDescent="0.25">
      <c r="A1667" t="s">
        <v>764</v>
      </c>
      <c r="B1667" s="93" t="str">
        <f>Table2[[#This Row],[Country]]</f>
        <v>Sobianitedrucy</v>
      </c>
      <c r="C1667" s="73">
        <f>VLOOKUP(A1667, Table1[], 6, FALSE)</f>
        <v>15570000</v>
      </c>
      <c r="D1667">
        <f>Table2[[#This Row],[Annualized Salary]]</f>
        <v>1820000</v>
      </c>
      <c r="E1667" s="73">
        <f t="shared" si="26"/>
        <v>0.11689145793192036</v>
      </c>
    </row>
    <row r="1668" spans="1:5" x14ac:dyDescent="0.25">
      <c r="A1668" t="s">
        <v>1825</v>
      </c>
      <c r="B1668" s="93" t="str">
        <f>Table2[[#This Row],[Country]]</f>
        <v>Sobianitedrucy</v>
      </c>
      <c r="C1668" s="73">
        <f>VLOOKUP(A1668, Table1[], 6, FALSE)</f>
        <v>13990000</v>
      </c>
      <c r="D1668">
        <f>Table2[[#This Row],[Annualized Salary]]</f>
        <v>18510000</v>
      </c>
      <c r="E1668" s="73">
        <f t="shared" si="26"/>
        <v>1.3230879199428163</v>
      </c>
    </row>
    <row r="1669" spans="1:5" x14ac:dyDescent="0.25">
      <c r="A1669" t="s">
        <v>3370</v>
      </c>
      <c r="B1669" s="93" t="str">
        <f>Table2[[#This Row],[Country]]</f>
        <v>Sobianitedrucy</v>
      </c>
      <c r="C1669" s="73" t="e">
        <f>VLOOKUP(A1669, Table1[], 6, FALSE)</f>
        <v>#N/A</v>
      </c>
      <c r="D1669">
        <f>Table2[[#This Row],[Annualized Salary]]</f>
        <v>28190000</v>
      </c>
      <c r="E1669" s="73" t="e">
        <f t="shared" si="26"/>
        <v>#N/A</v>
      </c>
    </row>
    <row r="1670" spans="1:5" x14ac:dyDescent="0.25">
      <c r="A1670" t="s">
        <v>2117</v>
      </c>
      <c r="B1670" s="93" t="str">
        <f>Table2[[#This Row],[Country]]</f>
        <v>Nancipenuaroe</v>
      </c>
      <c r="C1670" s="73">
        <f>VLOOKUP(A1670, Table1[], 6, FALSE)</f>
        <v>20620000</v>
      </c>
      <c r="D1670">
        <f>Table2[[#This Row],[Annualized Salary]]</f>
        <v>9520000</v>
      </c>
      <c r="E1670" s="73">
        <f t="shared" si="26"/>
        <v>0.46168768186226966</v>
      </c>
    </row>
    <row r="1671" spans="1:5" x14ac:dyDescent="0.25">
      <c r="A1671" t="s">
        <v>1759</v>
      </c>
      <c r="B1671" s="93" t="str">
        <f>Table2[[#This Row],[Country]]</f>
        <v>Sobianitedrucy</v>
      </c>
      <c r="C1671" s="73">
        <f>VLOOKUP(A1671, Table1[], 6, FALSE)</f>
        <v>33100000</v>
      </c>
      <c r="D1671">
        <f>Table2[[#This Row],[Annualized Salary]]</f>
        <v>35460000</v>
      </c>
      <c r="E1671" s="73">
        <f t="shared" si="26"/>
        <v>1.0712990936555891</v>
      </c>
    </row>
    <row r="1672" spans="1:5" x14ac:dyDescent="0.25">
      <c r="A1672" t="s">
        <v>3371</v>
      </c>
      <c r="B1672" s="93" t="str">
        <f>Table2[[#This Row],[Country]]</f>
        <v>Deshslands Landdenhai</v>
      </c>
      <c r="C1672" s="73" t="e">
        <f>VLOOKUP(A1672, Table1[], 6, FALSE)</f>
        <v>#N/A</v>
      </c>
      <c r="D1672">
        <f>Table2[[#This Row],[Annualized Salary]]</f>
        <v>16660000</v>
      </c>
      <c r="E1672" s="73" t="e">
        <f t="shared" si="26"/>
        <v>#N/A</v>
      </c>
    </row>
    <row r="1673" spans="1:5" x14ac:dyDescent="0.25">
      <c r="A1673" t="s">
        <v>1764</v>
      </c>
      <c r="B1673" s="93" t="str">
        <f>Table2[[#This Row],[Country]]</f>
        <v>Imaar Vircoand</v>
      </c>
      <c r="C1673" s="73">
        <f>VLOOKUP(A1673, Table1[], 6, FALSE)</f>
        <v>20700000</v>
      </c>
      <c r="D1673">
        <f>Table2[[#This Row],[Annualized Salary]]</f>
        <v>22570000</v>
      </c>
      <c r="E1673" s="73">
        <f t="shared" si="26"/>
        <v>1.0903381642512078</v>
      </c>
    </row>
    <row r="1674" spans="1:5" x14ac:dyDescent="0.25">
      <c r="A1674" t="s">
        <v>1765</v>
      </c>
      <c r="B1674" s="93" t="str">
        <f>Table2[[#This Row],[Country]]</f>
        <v>Sobianitedrucy</v>
      </c>
      <c r="C1674" s="73">
        <f>VLOOKUP(A1674, Table1[], 6, FALSE)</f>
        <v>18540000</v>
      </c>
      <c r="D1674">
        <f>Table2[[#This Row],[Annualized Salary]]</f>
        <v>18610000</v>
      </c>
      <c r="E1674" s="73">
        <f t="shared" si="26"/>
        <v>1.0037756202804746</v>
      </c>
    </row>
    <row r="1675" spans="1:5" x14ac:dyDescent="0.25">
      <c r="A1675" t="s">
        <v>3372</v>
      </c>
      <c r="B1675" s="93" t="str">
        <f>Table2[[#This Row],[Country]]</f>
        <v>Dosqaly</v>
      </c>
      <c r="C1675" s="73" t="e">
        <f>VLOOKUP(A1675, Table1[], 6, FALSE)</f>
        <v>#N/A</v>
      </c>
      <c r="D1675">
        <f>Table2[[#This Row],[Annualized Salary]]</f>
        <v>21660000</v>
      </c>
      <c r="E1675" s="73" t="e">
        <f t="shared" si="26"/>
        <v>#N/A</v>
      </c>
    </row>
    <row r="1676" spans="1:5" x14ac:dyDescent="0.25">
      <c r="A1676" t="s">
        <v>1768</v>
      </c>
      <c r="B1676" s="93" t="str">
        <f>Table2[[#This Row],[Country]]</f>
        <v>Lefghau</v>
      </c>
      <c r="C1676" s="73">
        <f>VLOOKUP(A1676, Table1[], 6, FALSE)</f>
        <v>22340000</v>
      </c>
      <c r="D1676">
        <f>Table2[[#This Row],[Annualized Salary]]</f>
        <v>24170000</v>
      </c>
      <c r="E1676" s="73">
        <f t="shared" si="26"/>
        <v>1.0819158460161147</v>
      </c>
    </row>
    <row r="1677" spans="1:5" x14ac:dyDescent="0.25">
      <c r="A1677" t="s">
        <v>1767</v>
      </c>
      <c r="B1677" s="93" t="str">
        <f>Table2[[#This Row],[Country]]</f>
        <v>Sobianitedrucy</v>
      </c>
      <c r="C1677" s="73">
        <f>VLOOKUP(A1677, Table1[], 6, FALSE)</f>
        <v>20820000</v>
      </c>
      <c r="D1677">
        <f>Table2[[#This Row],[Annualized Salary]]</f>
        <v>20960000</v>
      </c>
      <c r="E1677" s="73">
        <f t="shared" si="26"/>
        <v>1.0067243035542748</v>
      </c>
    </row>
    <row r="1678" spans="1:5" x14ac:dyDescent="0.25">
      <c r="A1678" t="s">
        <v>3373</v>
      </c>
      <c r="B1678" s="93" t="str">
        <f>Table2[[#This Row],[Country]]</f>
        <v>Sobianitedrucy</v>
      </c>
      <c r="C1678" s="73" t="e">
        <f>VLOOKUP(A1678, Table1[], 6, FALSE)</f>
        <v>#N/A</v>
      </c>
      <c r="D1678">
        <f>Table2[[#This Row],[Annualized Salary]]</f>
        <v>15780000</v>
      </c>
      <c r="E1678" s="73" t="e">
        <f t="shared" si="26"/>
        <v>#N/A</v>
      </c>
    </row>
    <row r="1679" spans="1:5" x14ac:dyDescent="0.25">
      <c r="A1679" t="s">
        <v>1771</v>
      </c>
      <c r="B1679" s="93" t="str">
        <f>Table2[[#This Row],[Country]]</f>
        <v>Sobianitedrucy</v>
      </c>
      <c r="C1679" s="73">
        <f>VLOOKUP(A1679, Table1[], 6, FALSE)</f>
        <v>18030000</v>
      </c>
      <c r="D1679">
        <f>Table2[[#This Row],[Annualized Salary]]</f>
        <v>19030000</v>
      </c>
      <c r="E1679" s="73">
        <f t="shared" si="26"/>
        <v>1.0554631170271769</v>
      </c>
    </row>
    <row r="1680" spans="1:5" x14ac:dyDescent="0.25">
      <c r="A1680" t="s">
        <v>3374</v>
      </c>
      <c r="B1680" s="93" t="str">
        <f>Table2[[#This Row],[Country]]</f>
        <v>Cabral Retrea</v>
      </c>
      <c r="C1680" s="73" t="e">
        <f>VLOOKUP(A1680, Table1[], 6, FALSE)</f>
        <v>#N/A</v>
      </c>
      <c r="D1680">
        <f>Table2[[#This Row],[Annualized Salary]]</f>
        <v>30090000</v>
      </c>
      <c r="E1680" s="73" t="e">
        <f t="shared" si="26"/>
        <v>#N/A</v>
      </c>
    </row>
    <row r="1681" spans="1:5" x14ac:dyDescent="0.25">
      <c r="A1681" t="s">
        <v>1774</v>
      </c>
      <c r="B1681" s="93" t="str">
        <f>Table2[[#This Row],[Country]]</f>
        <v>Janmico</v>
      </c>
      <c r="C1681" s="73">
        <f>VLOOKUP(A1681, Table1[], 6, FALSE)</f>
        <v>18360000</v>
      </c>
      <c r="D1681">
        <f>Table2[[#This Row],[Annualized Salary]]</f>
        <v>19000000</v>
      </c>
      <c r="E1681" s="73">
        <f t="shared" si="26"/>
        <v>1.0348583877995643</v>
      </c>
    </row>
    <row r="1682" spans="1:5" x14ac:dyDescent="0.25">
      <c r="A1682" t="s">
        <v>1777</v>
      </c>
      <c r="B1682" s="93" t="str">
        <f>Table2[[#This Row],[Country]]</f>
        <v>Manlisgamncent</v>
      </c>
      <c r="C1682" s="73">
        <f>VLOOKUP(A1682, Table1[], 6, FALSE)</f>
        <v>24150000</v>
      </c>
      <c r="D1682">
        <f>Table2[[#This Row],[Annualized Salary]]</f>
        <v>24950000</v>
      </c>
      <c r="E1682" s="73">
        <f t="shared" si="26"/>
        <v>1.0331262939958592</v>
      </c>
    </row>
    <row r="1683" spans="1:5" x14ac:dyDescent="0.25">
      <c r="A1683" t="s">
        <v>1837</v>
      </c>
      <c r="B1683" s="93" t="str">
        <f>Table2[[#This Row],[Country]]</f>
        <v>Nancipenuaroe</v>
      </c>
      <c r="C1683" s="73">
        <f>VLOOKUP(A1683, Table1[], 6, FALSE)</f>
        <v>23970000</v>
      </c>
      <c r="D1683">
        <f>Table2[[#This Row],[Annualized Salary]]</f>
        <v>28600000</v>
      </c>
      <c r="E1683" s="73">
        <f t="shared" si="26"/>
        <v>1.1931581143095535</v>
      </c>
    </row>
    <row r="1684" spans="1:5" x14ac:dyDescent="0.25">
      <c r="A1684" t="s">
        <v>1659</v>
      </c>
      <c r="B1684" s="93" t="str">
        <f>Table2[[#This Row],[Country]]</f>
        <v>Sobianitedrucy</v>
      </c>
      <c r="C1684" s="73">
        <f>VLOOKUP(A1684, Table1[], 6, FALSE)</f>
        <v>17190000</v>
      </c>
      <c r="D1684">
        <f>Table2[[#This Row],[Annualized Salary]]</f>
        <v>9460000</v>
      </c>
      <c r="E1684" s="73">
        <f t="shared" si="26"/>
        <v>0.55031995346131468</v>
      </c>
    </row>
    <row r="1685" spans="1:5" x14ac:dyDescent="0.25">
      <c r="A1685" t="s">
        <v>3375</v>
      </c>
      <c r="B1685" s="93" t="str">
        <f>Table2[[#This Row],[Country]]</f>
        <v>Sobianitedrucy</v>
      </c>
      <c r="C1685" s="73" t="e">
        <f>VLOOKUP(A1685, Table1[], 6, FALSE)</f>
        <v>#N/A</v>
      </c>
      <c r="D1685">
        <f>Table2[[#This Row],[Annualized Salary]]</f>
        <v>25940000</v>
      </c>
      <c r="E1685" s="73" t="e">
        <f t="shared" si="26"/>
        <v>#N/A</v>
      </c>
    </row>
    <row r="1686" spans="1:5" x14ac:dyDescent="0.25">
      <c r="A1686" t="s">
        <v>1785</v>
      </c>
      <c r="B1686" s="93" t="str">
        <f>Table2[[#This Row],[Country]]</f>
        <v>Southern Ristan</v>
      </c>
      <c r="C1686" s="73">
        <f>VLOOKUP(A1686, Table1[], 6, FALSE)</f>
        <v>30430000</v>
      </c>
      <c r="D1686">
        <f>Table2[[#This Row],[Annualized Salary]]</f>
        <v>31960000</v>
      </c>
      <c r="E1686" s="73">
        <f t="shared" si="26"/>
        <v>1.0502793296089385</v>
      </c>
    </row>
    <row r="1687" spans="1:5" x14ac:dyDescent="0.25">
      <c r="A1687" t="s">
        <v>1782</v>
      </c>
      <c r="B1687" s="93" t="str">
        <f>Table2[[#This Row],[Country]]</f>
        <v>Janmico</v>
      </c>
      <c r="C1687" s="73">
        <f>VLOOKUP(A1687, Table1[], 6, FALSE)</f>
        <v>18770000</v>
      </c>
      <c r="D1687">
        <f>Table2[[#This Row],[Annualized Salary]]</f>
        <v>19740000</v>
      </c>
      <c r="E1687" s="73">
        <f t="shared" si="26"/>
        <v>1.05167820990943</v>
      </c>
    </row>
    <row r="1688" spans="1:5" x14ac:dyDescent="0.25">
      <c r="A1688" t="s">
        <v>1783</v>
      </c>
      <c r="B1688" s="93" t="str">
        <f>Table2[[#This Row],[Country]]</f>
        <v>Janmico</v>
      </c>
      <c r="C1688" s="73">
        <f>VLOOKUP(A1688, Table1[], 6, FALSE)</f>
        <v>18550000</v>
      </c>
      <c r="D1688">
        <f>Table2[[#This Row],[Annualized Salary]]</f>
        <v>19700000</v>
      </c>
      <c r="E1688" s="73">
        <f t="shared" si="26"/>
        <v>1.0619946091644206</v>
      </c>
    </row>
    <row r="1689" spans="1:5" x14ac:dyDescent="0.25">
      <c r="A1689" t="s">
        <v>1125</v>
      </c>
      <c r="B1689" s="93" t="str">
        <f>Table2[[#This Row],[Country]]</f>
        <v>Pierrema</v>
      </c>
      <c r="C1689" s="73">
        <f>VLOOKUP(A1689, Table1[], 6, FALSE)</f>
        <v>17930000</v>
      </c>
      <c r="D1689">
        <f>Table2[[#This Row],[Annualized Salary]]</f>
        <v>32710000</v>
      </c>
      <c r="E1689" s="73">
        <f t="shared" ref="E1689:E1752" si="27">D1689/C1689</f>
        <v>1.8243167875069715</v>
      </c>
    </row>
    <row r="1690" spans="1:5" x14ac:dyDescent="0.25">
      <c r="A1690" t="s">
        <v>2100</v>
      </c>
      <c r="B1690" s="93" t="str">
        <f>Table2[[#This Row],[Country]]</f>
        <v>Sobianitedrucy</v>
      </c>
      <c r="C1690" s="73">
        <f>VLOOKUP(A1690, Table1[], 6, FALSE)</f>
        <v>12090000</v>
      </c>
      <c r="D1690">
        <f>Table2[[#This Row],[Annualized Salary]]</f>
        <v>25830000</v>
      </c>
      <c r="E1690" s="73">
        <f t="shared" si="27"/>
        <v>2.1364764267990073</v>
      </c>
    </row>
    <row r="1691" spans="1:5" x14ac:dyDescent="0.25">
      <c r="A1691" t="s">
        <v>1786</v>
      </c>
      <c r="B1691" s="93" t="str">
        <f>Table2[[#This Row],[Country]]</f>
        <v>Byasier Pujan</v>
      </c>
      <c r="C1691" s="73">
        <f>VLOOKUP(A1691, Table1[], 6, FALSE)</f>
        <v>13610000</v>
      </c>
      <c r="D1691">
        <f>Table2[[#This Row],[Annualized Salary]]</f>
        <v>13890000</v>
      </c>
      <c r="E1691" s="73">
        <f t="shared" si="27"/>
        <v>1.020573108008817</v>
      </c>
    </row>
    <row r="1692" spans="1:5" x14ac:dyDescent="0.25">
      <c r="A1692" t="s">
        <v>1788</v>
      </c>
      <c r="B1692" s="93" t="str">
        <f>Table2[[#This Row],[Country]]</f>
        <v>Esia</v>
      </c>
      <c r="C1692" s="73">
        <f>VLOOKUP(A1692, Table1[], 6, FALSE)</f>
        <v>24090000</v>
      </c>
      <c r="D1692">
        <f>Table2[[#This Row],[Annualized Salary]]</f>
        <v>24230000</v>
      </c>
      <c r="E1692" s="73">
        <f t="shared" si="27"/>
        <v>1.0058115400581153</v>
      </c>
    </row>
    <row r="1693" spans="1:5" x14ac:dyDescent="0.25">
      <c r="A1693" t="s">
        <v>2056</v>
      </c>
      <c r="B1693" s="93" t="str">
        <f>Table2[[#This Row],[Country]]</f>
        <v>Imaar Vircoand</v>
      </c>
      <c r="C1693" s="73">
        <f>VLOOKUP(A1693, Table1[], 6, FALSE)</f>
        <v>17170000</v>
      </c>
      <c r="D1693">
        <f>Table2[[#This Row],[Annualized Salary]]</f>
        <v>27630000</v>
      </c>
      <c r="E1693" s="73">
        <f t="shared" si="27"/>
        <v>1.6092020966802563</v>
      </c>
    </row>
    <row r="1694" spans="1:5" x14ac:dyDescent="0.25">
      <c r="A1694" t="s">
        <v>1790</v>
      </c>
      <c r="B1694" s="93" t="str">
        <f>Table2[[#This Row],[Country]]</f>
        <v>Imaar Vircoand</v>
      </c>
      <c r="C1694" s="73">
        <f>VLOOKUP(A1694, Table1[], 6, FALSE)</f>
        <v>27270000</v>
      </c>
      <c r="D1694">
        <f>Table2[[#This Row],[Annualized Salary]]</f>
        <v>27530000</v>
      </c>
      <c r="E1694" s="73">
        <f t="shared" si="27"/>
        <v>1.0095342867620096</v>
      </c>
    </row>
    <row r="1695" spans="1:5" x14ac:dyDescent="0.25">
      <c r="A1695" t="s">
        <v>1792</v>
      </c>
      <c r="B1695" s="93" t="str">
        <f>Table2[[#This Row],[Country]]</f>
        <v>Manlisgamncent</v>
      </c>
      <c r="C1695" s="73">
        <f>VLOOKUP(A1695, Table1[], 6, FALSE)</f>
        <v>12060000</v>
      </c>
      <c r="D1695">
        <f>Table2[[#This Row],[Annualized Salary]]</f>
        <v>12790000</v>
      </c>
      <c r="E1695" s="73">
        <f t="shared" si="27"/>
        <v>1.0605306799336649</v>
      </c>
    </row>
    <row r="1696" spans="1:5" x14ac:dyDescent="0.25">
      <c r="A1696" t="s">
        <v>3376</v>
      </c>
      <c r="B1696" s="93" t="str">
        <f>Table2[[#This Row],[Country]]</f>
        <v>Mico</v>
      </c>
      <c r="C1696" s="73" t="e">
        <f>VLOOKUP(A1696, Table1[], 6, FALSE)</f>
        <v>#N/A</v>
      </c>
      <c r="D1696">
        <f>Table2[[#This Row],[Annualized Salary]]</f>
        <v>24660000</v>
      </c>
      <c r="E1696" s="73" t="e">
        <f t="shared" si="27"/>
        <v>#N/A</v>
      </c>
    </row>
    <row r="1697" spans="1:5" x14ac:dyDescent="0.25">
      <c r="A1697" t="s">
        <v>1794</v>
      </c>
      <c r="B1697" s="93" t="str">
        <f>Table2[[#This Row],[Country]]</f>
        <v>Moaithe</v>
      </c>
      <c r="C1697" s="73">
        <f>VLOOKUP(A1697, Table1[], 6, FALSE)</f>
        <v>20340000</v>
      </c>
      <c r="D1697">
        <f>Table2[[#This Row],[Annualized Salary]]</f>
        <v>21760000</v>
      </c>
      <c r="E1697" s="73">
        <f t="shared" si="27"/>
        <v>1.0698131760078662</v>
      </c>
    </row>
    <row r="1698" spans="1:5" x14ac:dyDescent="0.25">
      <c r="A1698" t="s">
        <v>3377</v>
      </c>
      <c r="B1698" s="93" t="str">
        <f>Table2[[#This Row],[Country]]</f>
        <v>Sobianitedrucy</v>
      </c>
      <c r="C1698" s="73" t="e">
        <f>VLOOKUP(A1698, Table1[], 6, FALSE)</f>
        <v>#N/A</v>
      </c>
      <c r="D1698">
        <f>Table2[[#This Row],[Annualized Salary]]</f>
        <v>18250000</v>
      </c>
      <c r="E1698" s="73" t="e">
        <f t="shared" si="27"/>
        <v>#N/A</v>
      </c>
    </row>
    <row r="1699" spans="1:5" x14ac:dyDescent="0.25">
      <c r="A1699" t="s">
        <v>1795</v>
      </c>
      <c r="B1699" s="93" t="str">
        <f>Table2[[#This Row],[Country]]</f>
        <v>Sobianitedrucy</v>
      </c>
      <c r="C1699" s="73">
        <f>VLOOKUP(A1699, Table1[], 6, FALSE)</f>
        <v>20960000</v>
      </c>
      <c r="D1699">
        <f>Table2[[#This Row],[Annualized Salary]]</f>
        <v>22670000</v>
      </c>
      <c r="E1699" s="73">
        <f t="shared" si="27"/>
        <v>1.0815839694656488</v>
      </c>
    </row>
    <row r="1700" spans="1:5" x14ac:dyDescent="0.25">
      <c r="A1700" t="s">
        <v>1895</v>
      </c>
      <c r="B1700" s="93" t="str">
        <f>Table2[[#This Row],[Country]]</f>
        <v>Sobianitedrucy</v>
      </c>
      <c r="C1700" s="73">
        <f>VLOOKUP(A1700, Table1[], 6, FALSE)</f>
        <v>25520000</v>
      </c>
      <c r="D1700">
        <f>Table2[[#This Row],[Annualized Salary]]</f>
        <v>6880000</v>
      </c>
      <c r="E1700" s="73">
        <f t="shared" si="27"/>
        <v>0.26959247648902823</v>
      </c>
    </row>
    <row r="1701" spans="1:5" x14ac:dyDescent="0.25">
      <c r="A1701" t="s">
        <v>2623</v>
      </c>
      <c r="B1701" s="93" t="str">
        <f>Table2[[#This Row],[Country]]</f>
        <v>Sobianitedrucy</v>
      </c>
      <c r="C1701" s="73">
        <f>VLOOKUP(A1701, Table1[], 6, FALSE)</f>
        <v>22310000</v>
      </c>
      <c r="D1701">
        <f>Table2[[#This Row],[Annualized Salary]]</f>
        <v>14410000</v>
      </c>
      <c r="E1701" s="73">
        <f t="shared" si="27"/>
        <v>0.64589870013446882</v>
      </c>
    </row>
    <row r="1702" spans="1:5" x14ac:dyDescent="0.25">
      <c r="A1702" t="s">
        <v>3378</v>
      </c>
      <c r="B1702" s="93" t="str">
        <f>Table2[[#This Row],[Country]]</f>
        <v>Sobianitedrucy</v>
      </c>
      <c r="C1702" s="73" t="e">
        <f>VLOOKUP(A1702, Table1[], 6, FALSE)</f>
        <v>#N/A</v>
      </c>
      <c r="D1702">
        <f>Table2[[#This Row],[Annualized Salary]]</f>
        <v>16430000</v>
      </c>
      <c r="E1702" s="73" t="e">
        <f t="shared" si="27"/>
        <v>#N/A</v>
      </c>
    </row>
    <row r="1703" spans="1:5" x14ac:dyDescent="0.25">
      <c r="A1703" t="s">
        <v>1797</v>
      </c>
      <c r="B1703" s="93" t="str">
        <f>Table2[[#This Row],[Country]]</f>
        <v>Sobianitedrucy</v>
      </c>
      <c r="C1703" s="73">
        <f>VLOOKUP(A1703, Table1[], 6, FALSE)</f>
        <v>21360000</v>
      </c>
      <c r="D1703">
        <f>Table2[[#This Row],[Annualized Salary]]</f>
        <v>22040000</v>
      </c>
      <c r="E1703" s="73">
        <f t="shared" si="27"/>
        <v>1.0318352059925093</v>
      </c>
    </row>
    <row r="1704" spans="1:5" x14ac:dyDescent="0.25">
      <c r="A1704" t="s">
        <v>3379</v>
      </c>
      <c r="B1704" s="93" t="str">
        <f>Table2[[#This Row],[Country]]</f>
        <v>Western Niasland</v>
      </c>
      <c r="C1704" s="73" t="e">
        <f>VLOOKUP(A1704, Table1[], 6, FALSE)</f>
        <v>#N/A</v>
      </c>
      <c r="D1704">
        <f>Table2[[#This Row],[Annualized Salary]]</f>
        <v>20190000</v>
      </c>
      <c r="E1704" s="73" t="e">
        <f t="shared" si="27"/>
        <v>#N/A</v>
      </c>
    </row>
    <row r="1705" spans="1:5" x14ac:dyDescent="0.25">
      <c r="A1705" t="s">
        <v>3380</v>
      </c>
      <c r="B1705" s="93" t="str">
        <f>Table2[[#This Row],[Country]]</f>
        <v>Bernepamar</v>
      </c>
      <c r="C1705" s="73" t="e">
        <f>VLOOKUP(A1705, Table1[], 6, FALSE)</f>
        <v>#N/A</v>
      </c>
      <c r="D1705">
        <f>Table2[[#This Row],[Annualized Salary]]</f>
        <v>10790000</v>
      </c>
      <c r="E1705" s="73" t="e">
        <f t="shared" si="27"/>
        <v>#N/A</v>
      </c>
    </row>
    <row r="1706" spans="1:5" x14ac:dyDescent="0.25">
      <c r="A1706" t="s">
        <v>1804</v>
      </c>
      <c r="B1706" s="93" t="str">
        <f>Table2[[#This Row],[Country]]</f>
        <v>Western Niasland</v>
      </c>
      <c r="C1706" s="73">
        <f>VLOOKUP(A1706, Table1[], 6, FALSE)</f>
        <v>30420000</v>
      </c>
      <c r="D1706">
        <f>Table2[[#This Row],[Annualized Salary]]</f>
        <v>30570000</v>
      </c>
      <c r="E1706" s="73">
        <f t="shared" si="27"/>
        <v>1.0049309664694279</v>
      </c>
    </row>
    <row r="1707" spans="1:5" x14ac:dyDescent="0.25">
      <c r="A1707" t="s">
        <v>1805</v>
      </c>
      <c r="B1707" s="93" t="str">
        <f>Table2[[#This Row],[Country]]</f>
        <v>Western Niasland</v>
      </c>
      <c r="C1707" s="73">
        <f>VLOOKUP(A1707, Table1[], 6, FALSE)</f>
        <v>34490000</v>
      </c>
      <c r="D1707">
        <f>Table2[[#This Row],[Annualized Salary]]</f>
        <v>37780000</v>
      </c>
      <c r="E1707" s="73">
        <f t="shared" si="27"/>
        <v>1.0953899681066976</v>
      </c>
    </row>
    <row r="1708" spans="1:5" x14ac:dyDescent="0.25">
      <c r="A1708" t="s">
        <v>1811</v>
      </c>
      <c r="B1708" s="93" t="str">
        <f>Table2[[#This Row],[Country]]</f>
        <v>Bernepamar</v>
      </c>
      <c r="C1708" s="73">
        <f>VLOOKUP(A1708, Table1[], 6, FALSE)</f>
        <v>25390000</v>
      </c>
      <c r="D1708">
        <f>Table2[[#This Row],[Annualized Salary]]</f>
        <v>27030000</v>
      </c>
      <c r="E1708" s="73">
        <f t="shared" si="27"/>
        <v>1.0645923591965341</v>
      </c>
    </row>
    <row r="1709" spans="1:5" x14ac:dyDescent="0.25">
      <c r="A1709" t="s">
        <v>3381</v>
      </c>
      <c r="B1709" s="93" t="str">
        <f>Table2[[#This Row],[Country]]</f>
        <v>Byasier Pujan</v>
      </c>
      <c r="C1709" s="73" t="e">
        <f>VLOOKUP(A1709, Table1[], 6, FALSE)</f>
        <v>#N/A</v>
      </c>
      <c r="D1709">
        <f>Table2[[#This Row],[Annualized Salary]]</f>
        <v>31140000</v>
      </c>
      <c r="E1709" s="73" t="e">
        <f t="shared" si="27"/>
        <v>#N/A</v>
      </c>
    </row>
    <row r="1710" spans="1:5" x14ac:dyDescent="0.25">
      <c r="A1710" t="s">
        <v>3382</v>
      </c>
      <c r="B1710" s="93" t="str">
        <f>Table2[[#This Row],[Country]]</f>
        <v>Eastern Sleboube</v>
      </c>
      <c r="C1710" s="73" t="e">
        <f>VLOOKUP(A1710, Table1[], 6, FALSE)</f>
        <v>#N/A</v>
      </c>
      <c r="D1710">
        <f>Table2[[#This Row],[Annualized Salary]]</f>
        <v>40850000</v>
      </c>
      <c r="E1710" s="73" t="e">
        <f t="shared" si="27"/>
        <v>#N/A</v>
      </c>
    </row>
    <row r="1711" spans="1:5" x14ac:dyDescent="0.25">
      <c r="A1711" t="s">
        <v>1812</v>
      </c>
      <c r="B1711" s="93" t="str">
        <f>Table2[[#This Row],[Country]]</f>
        <v>Imaar Vircoand</v>
      </c>
      <c r="C1711" s="73">
        <f>VLOOKUP(A1711, Table1[], 6, FALSE)</f>
        <v>35840000</v>
      </c>
      <c r="D1711">
        <f>Table2[[#This Row],[Annualized Salary]]</f>
        <v>38940000</v>
      </c>
      <c r="E1711" s="73">
        <f t="shared" si="27"/>
        <v>1.0864955357142858</v>
      </c>
    </row>
    <row r="1712" spans="1:5" x14ac:dyDescent="0.25">
      <c r="A1712" t="s">
        <v>1801</v>
      </c>
      <c r="B1712" s="93" t="str">
        <f>Table2[[#This Row],[Country]]</f>
        <v>Saintu</v>
      </c>
      <c r="C1712" s="73">
        <f>VLOOKUP(A1712, Table1[], 6, FALSE)</f>
        <v>35870000</v>
      </c>
      <c r="D1712">
        <f>Table2[[#This Row],[Annualized Salary]]</f>
        <v>36340000</v>
      </c>
      <c r="E1712" s="73">
        <f t="shared" si="27"/>
        <v>1.0131028714803456</v>
      </c>
    </row>
    <row r="1713" spans="1:5" x14ac:dyDescent="0.25">
      <c r="A1713" t="s">
        <v>1806</v>
      </c>
      <c r="B1713" s="93" t="str">
        <f>Table2[[#This Row],[Country]]</f>
        <v>Sobianitedrucy</v>
      </c>
      <c r="C1713" s="73">
        <f>VLOOKUP(A1713, Table1[], 6, FALSE)</f>
        <v>13300000</v>
      </c>
      <c r="D1713">
        <f>Table2[[#This Row],[Annualized Salary]]</f>
        <v>13590000</v>
      </c>
      <c r="E1713" s="73">
        <f t="shared" si="27"/>
        <v>1.0218045112781955</v>
      </c>
    </row>
    <row r="1714" spans="1:5" x14ac:dyDescent="0.25">
      <c r="A1714" t="s">
        <v>1807</v>
      </c>
      <c r="B1714" s="93" t="str">
        <f>Table2[[#This Row],[Country]]</f>
        <v>Sobianitedrucy</v>
      </c>
      <c r="C1714" s="73">
        <f>VLOOKUP(A1714, Table1[], 6, FALSE)</f>
        <v>13050000</v>
      </c>
      <c r="D1714">
        <f>Table2[[#This Row],[Annualized Salary]]</f>
        <v>14150000</v>
      </c>
      <c r="E1714" s="73">
        <f t="shared" si="27"/>
        <v>1.0842911877394636</v>
      </c>
    </row>
    <row r="1715" spans="1:5" x14ac:dyDescent="0.25">
      <c r="A1715" t="s">
        <v>1809</v>
      </c>
      <c r="B1715" s="93" t="str">
        <f>Table2[[#This Row],[Country]]</f>
        <v>Byasier Pujan</v>
      </c>
      <c r="C1715" s="73">
        <f>VLOOKUP(A1715, Table1[], 6, FALSE)</f>
        <v>17880000</v>
      </c>
      <c r="D1715">
        <f>Table2[[#This Row],[Annualized Salary]]</f>
        <v>18280000</v>
      </c>
      <c r="E1715" s="73">
        <f t="shared" si="27"/>
        <v>1.0223713646532437</v>
      </c>
    </row>
    <row r="1716" spans="1:5" x14ac:dyDescent="0.25">
      <c r="A1716" t="s">
        <v>1799</v>
      </c>
      <c r="B1716" s="93" t="str">
        <f>Table2[[#This Row],[Country]]</f>
        <v>Central Diasongo</v>
      </c>
      <c r="C1716" s="73">
        <f>VLOOKUP(A1716, Table1[], 6, FALSE)</f>
        <v>38690000</v>
      </c>
      <c r="D1716">
        <f>Table2[[#This Row],[Annualized Salary]]</f>
        <v>39690000</v>
      </c>
      <c r="E1716" s="73">
        <f t="shared" si="27"/>
        <v>1.0258464719565779</v>
      </c>
    </row>
    <row r="1717" spans="1:5" x14ac:dyDescent="0.25">
      <c r="A1717" t="s">
        <v>1810</v>
      </c>
      <c r="B1717" s="93" t="str">
        <f>Table2[[#This Row],[Country]]</f>
        <v>Quewenia</v>
      </c>
      <c r="C1717" s="73">
        <f>VLOOKUP(A1717, Table1[], 6, FALSE)</f>
        <v>22560000</v>
      </c>
      <c r="D1717">
        <f>Table2[[#This Row],[Annualized Salary]]</f>
        <v>24500000</v>
      </c>
      <c r="E1717" s="73">
        <f t="shared" si="27"/>
        <v>1.0859929078014185</v>
      </c>
    </row>
    <row r="1718" spans="1:5" x14ac:dyDescent="0.25">
      <c r="A1718" t="s">
        <v>3383</v>
      </c>
      <c r="B1718" s="93" t="str">
        <f>Table2[[#This Row],[Country]]</f>
        <v>Sobianitedrucy</v>
      </c>
      <c r="C1718" s="73" t="e">
        <f>VLOOKUP(A1718, Table1[], 6, FALSE)</f>
        <v>#N/A</v>
      </c>
      <c r="D1718">
        <f>Table2[[#This Row],[Annualized Salary]]</f>
        <v>3200000</v>
      </c>
      <c r="E1718" s="73" t="e">
        <f t="shared" si="27"/>
        <v>#N/A</v>
      </c>
    </row>
    <row r="1719" spans="1:5" x14ac:dyDescent="0.25">
      <c r="A1719" t="s">
        <v>1961</v>
      </c>
      <c r="B1719" s="93" t="str">
        <f>Table2[[#This Row],[Country]]</f>
        <v>Sobianitedrucy</v>
      </c>
      <c r="C1719" s="73">
        <f>VLOOKUP(A1719, Table1[], 6, FALSE)</f>
        <v>22610000</v>
      </c>
      <c r="D1719">
        <f>Table2[[#This Row],[Annualized Salary]]</f>
        <v>26490000</v>
      </c>
      <c r="E1719" s="73">
        <f t="shared" si="27"/>
        <v>1.1716054842989827</v>
      </c>
    </row>
    <row r="1720" spans="1:5" x14ac:dyDescent="0.25">
      <c r="A1720" t="s">
        <v>1813</v>
      </c>
      <c r="B1720" s="93" t="str">
        <f>Table2[[#This Row],[Country]]</f>
        <v>Manlisgamncent</v>
      </c>
      <c r="C1720" s="73">
        <f>VLOOKUP(A1720, Table1[], 6, FALSE)</f>
        <v>32490000</v>
      </c>
      <c r="D1720">
        <f>Table2[[#This Row],[Annualized Salary]]</f>
        <v>32930000</v>
      </c>
      <c r="E1720" s="73">
        <f t="shared" si="27"/>
        <v>1.0135426285010773</v>
      </c>
    </row>
    <row r="1721" spans="1:5" x14ac:dyDescent="0.25">
      <c r="A1721" t="s">
        <v>1814</v>
      </c>
      <c r="B1721" s="93" t="str">
        <f>Table2[[#This Row],[Country]]</f>
        <v>Cabral Retrea</v>
      </c>
      <c r="C1721" s="73">
        <f>VLOOKUP(A1721, Table1[], 6, FALSE)</f>
        <v>24100000</v>
      </c>
      <c r="D1721">
        <f>Table2[[#This Row],[Annualized Salary]]</f>
        <v>25540000</v>
      </c>
      <c r="E1721" s="73">
        <f t="shared" si="27"/>
        <v>1.0597510373443984</v>
      </c>
    </row>
    <row r="1722" spans="1:5" x14ac:dyDescent="0.25">
      <c r="A1722" t="s">
        <v>3384</v>
      </c>
      <c r="B1722" s="93" t="str">
        <f>Table2[[#This Row],[Country]]</f>
        <v>Dosqaly</v>
      </c>
      <c r="C1722" s="73" t="e">
        <f>VLOOKUP(A1722, Table1[], 6, FALSE)</f>
        <v>#N/A</v>
      </c>
      <c r="D1722">
        <f>Table2[[#This Row],[Annualized Salary]]</f>
        <v>8920000</v>
      </c>
      <c r="E1722" s="73" t="e">
        <f t="shared" si="27"/>
        <v>#N/A</v>
      </c>
    </row>
    <row r="1723" spans="1:5" x14ac:dyDescent="0.25">
      <c r="A1723" t="s">
        <v>1816</v>
      </c>
      <c r="B1723" s="93" t="str">
        <f>Table2[[#This Row],[Country]]</f>
        <v>Esia</v>
      </c>
      <c r="C1723" s="73">
        <f>VLOOKUP(A1723, Table1[], 6, FALSE)</f>
        <v>12310000</v>
      </c>
      <c r="D1723">
        <f>Table2[[#This Row],[Annualized Salary]]</f>
        <v>12570000</v>
      </c>
      <c r="E1723" s="73">
        <f t="shared" si="27"/>
        <v>1.0211210398050365</v>
      </c>
    </row>
    <row r="1724" spans="1:5" x14ac:dyDescent="0.25">
      <c r="A1724" t="s">
        <v>1817</v>
      </c>
      <c r="B1724" s="93" t="str">
        <f>Table2[[#This Row],[Country]]</f>
        <v>Ingre</v>
      </c>
      <c r="C1724" s="73">
        <f>VLOOKUP(A1724, Table1[], 6, FALSE)</f>
        <v>7480000</v>
      </c>
      <c r="D1724">
        <f>Table2[[#This Row],[Annualized Salary]]</f>
        <v>7630000</v>
      </c>
      <c r="E1724" s="73">
        <f t="shared" si="27"/>
        <v>1.0200534759358288</v>
      </c>
    </row>
    <row r="1725" spans="1:5" x14ac:dyDescent="0.25">
      <c r="A1725" t="s">
        <v>1818</v>
      </c>
      <c r="B1725" s="93" t="str">
        <f>Table2[[#This Row],[Country]]</f>
        <v>Lefghau</v>
      </c>
      <c r="C1725" s="73">
        <f>VLOOKUP(A1725, Table1[], 6, FALSE)</f>
        <v>28760000</v>
      </c>
      <c r="D1725">
        <f>Table2[[#This Row],[Annualized Salary]]</f>
        <v>30520000</v>
      </c>
      <c r="E1725" s="73">
        <f t="shared" si="27"/>
        <v>1.0611961057023644</v>
      </c>
    </row>
    <row r="1726" spans="1:5" x14ac:dyDescent="0.25">
      <c r="A1726" t="s">
        <v>1819</v>
      </c>
      <c r="B1726" s="93" t="str">
        <f>Table2[[#This Row],[Country]]</f>
        <v>Lefghau</v>
      </c>
      <c r="C1726" s="73">
        <f>VLOOKUP(A1726, Table1[], 6, FALSE)</f>
        <v>20360000</v>
      </c>
      <c r="D1726">
        <f>Table2[[#This Row],[Annualized Salary]]</f>
        <v>20630000</v>
      </c>
      <c r="E1726" s="73">
        <f t="shared" si="27"/>
        <v>1.0132612966601178</v>
      </c>
    </row>
    <row r="1727" spans="1:5" x14ac:dyDescent="0.25">
      <c r="A1727" t="s">
        <v>1821</v>
      </c>
      <c r="B1727" s="93" t="str">
        <f>Table2[[#This Row],[Country]]</f>
        <v>Sobianitedrucy</v>
      </c>
      <c r="C1727" s="73">
        <f>VLOOKUP(A1727, Table1[], 6, FALSE)</f>
        <v>7000000</v>
      </c>
      <c r="D1727">
        <f>Table2[[#This Row],[Annualized Salary]]</f>
        <v>7030000</v>
      </c>
      <c r="E1727" s="73">
        <f t="shared" si="27"/>
        <v>1.0042857142857142</v>
      </c>
    </row>
    <row r="1728" spans="1:5" x14ac:dyDescent="0.25">
      <c r="A1728" t="s">
        <v>1824</v>
      </c>
      <c r="B1728" s="93" t="str">
        <f>Table2[[#This Row],[Country]]</f>
        <v>Sobianitedrucy</v>
      </c>
      <c r="C1728" s="73">
        <f>VLOOKUP(A1728, Table1[], 6, FALSE)</f>
        <v>9720000</v>
      </c>
      <c r="D1728">
        <f>Table2[[#This Row],[Annualized Salary]]</f>
        <v>10230000</v>
      </c>
      <c r="E1728" s="73">
        <f t="shared" si="27"/>
        <v>1.0524691358024691</v>
      </c>
    </row>
    <row r="1729" spans="1:5" x14ac:dyDescent="0.25">
      <c r="A1729" t="s">
        <v>1826</v>
      </c>
      <c r="B1729" s="93" t="str">
        <f>Table2[[#This Row],[Country]]</f>
        <v>Varijitri Isles</v>
      </c>
      <c r="C1729" s="73">
        <f>VLOOKUP(A1729, Table1[], 6, FALSE)</f>
        <v>24950000</v>
      </c>
      <c r="D1729">
        <f>Table2[[#This Row],[Annualized Salary]]</f>
        <v>25450000</v>
      </c>
      <c r="E1729" s="73">
        <f t="shared" si="27"/>
        <v>1.0200400801603207</v>
      </c>
    </row>
    <row r="1730" spans="1:5" x14ac:dyDescent="0.25">
      <c r="A1730" t="s">
        <v>2755</v>
      </c>
      <c r="B1730" s="93" t="str">
        <f>Table2[[#This Row],[Country]]</f>
        <v>Varijitri Isles</v>
      </c>
      <c r="C1730" s="73">
        <f>VLOOKUP(A1730, Table1[], 6, FALSE)</f>
        <v>7230000</v>
      </c>
      <c r="D1730">
        <f>Table2[[#This Row],[Annualized Salary]]</f>
        <v>14670000</v>
      </c>
      <c r="E1730" s="73">
        <f t="shared" si="27"/>
        <v>2.0290456431535269</v>
      </c>
    </row>
    <row r="1731" spans="1:5" x14ac:dyDescent="0.25">
      <c r="A1731" t="s">
        <v>1830</v>
      </c>
      <c r="B1731" s="93" t="str">
        <f>Table2[[#This Row],[Country]]</f>
        <v>Sobianitedrucy</v>
      </c>
      <c r="C1731" s="73">
        <f>VLOOKUP(A1731, Table1[], 6, FALSE)</f>
        <v>35190000</v>
      </c>
      <c r="D1731">
        <f>Table2[[#This Row],[Annualized Salary]]</f>
        <v>36970000</v>
      </c>
      <c r="E1731" s="73">
        <f t="shared" si="27"/>
        <v>1.0505825518613243</v>
      </c>
    </row>
    <row r="1732" spans="1:5" x14ac:dyDescent="0.25">
      <c r="A1732" t="s">
        <v>3385</v>
      </c>
      <c r="B1732" s="93" t="str">
        <f>Table2[[#This Row],[Country]]</f>
        <v>Sobianitedrucy</v>
      </c>
      <c r="C1732" s="73" t="e">
        <f>VLOOKUP(A1732, Table1[], 6, FALSE)</f>
        <v>#N/A</v>
      </c>
      <c r="D1732">
        <f>Table2[[#This Row],[Annualized Salary]]</f>
        <v>8120000</v>
      </c>
      <c r="E1732" s="73" t="e">
        <f t="shared" si="27"/>
        <v>#N/A</v>
      </c>
    </row>
    <row r="1733" spans="1:5" x14ac:dyDescent="0.25">
      <c r="A1733" t="s">
        <v>1831</v>
      </c>
      <c r="B1733" s="93" t="str">
        <f>Table2[[#This Row],[Country]]</f>
        <v>Badad</v>
      </c>
      <c r="C1733" s="73">
        <f>VLOOKUP(A1733, Table1[], 6, FALSE)</f>
        <v>26260000</v>
      </c>
      <c r="D1733">
        <f>Table2[[#This Row],[Annualized Salary]]</f>
        <v>26890000</v>
      </c>
      <c r="E1733" s="73">
        <f t="shared" si="27"/>
        <v>1.023990860624524</v>
      </c>
    </row>
    <row r="1734" spans="1:5" x14ac:dyDescent="0.25">
      <c r="A1734" t="s">
        <v>1843</v>
      </c>
      <c r="B1734" s="93" t="str">
        <f>Table2[[#This Row],[Country]]</f>
        <v>Central Diasongo</v>
      </c>
      <c r="C1734" s="73">
        <f>VLOOKUP(A1734, Table1[], 6, FALSE)</f>
        <v>35480000</v>
      </c>
      <c r="D1734">
        <f>Table2[[#This Row],[Annualized Salary]]</f>
        <v>38030000</v>
      </c>
      <c r="E1734" s="73">
        <f t="shared" si="27"/>
        <v>1.0718714768883879</v>
      </c>
    </row>
    <row r="1735" spans="1:5" x14ac:dyDescent="0.25">
      <c r="A1735" t="s">
        <v>1827</v>
      </c>
      <c r="B1735" s="93" t="str">
        <f>Table2[[#This Row],[Country]]</f>
        <v>Central Diasongo</v>
      </c>
      <c r="C1735" s="73">
        <f>VLOOKUP(A1735, Table1[], 6, FALSE)</f>
        <v>17860000</v>
      </c>
      <c r="D1735">
        <f>Table2[[#This Row],[Annualized Salary]]</f>
        <v>18630000</v>
      </c>
      <c r="E1735" s="73">
        <f t="shared" si="27"/>
        <v>1.0431131019036954</v>
      </c>
    </row>
    <row r="1736" spans="1:5" x14ac:dyDescent="0.25">
      <c r="A1736" t="s">
        <v>1828</v>
      </c>
      <c r="B1736" s="93" t="str">
        <f>Table2[[#This Row],[Country]]</f>
        <v>Ledian</v>
      </c>
      <c r="C1736" s="73">
        <f>VLOOKUP(A1736, Table1[], 6, FALSE)</f>
        <v>35870000</v>
      </c>
      <c r="D1736">
        <f>Table2[[#This Row],[Annualized Salary]]</f>
        <v>35980000</v>
      </c>
      <c r="E1736" s="73">
        <f t="shared" si="27"/>
        <v>1.0030666294954</v>
      </c>
    </row>
    <row r="1737" spans="1:5" x14ac:dyDescent="0.25">
      <c r="A1737" t="s">
        <v>3386</v>
      </c>
      <c r="B1737" s="93" t="str">
        <f>Table2[[#This Row],[Country]]</f>
        <v>Sobianitedrucy</v>
      </c>
      <c r="C1737" s="73" t="e">
        <f>VLOOKUP(A1737, Table1[], 6, FALSE)</f>
        <v>#N/A</v>
      </c>
      <c r="D1737">
        <f>Table2[[#This Row],[Annualized Salary]]</f>
        <v>38890000</v>
      </c>
      <c r="E1737" s="73" t="e">
        <f t="shared" si="27"/>
        <v>#N/A</v>
      </c>
    </row>
    <row r="1738" spans="1:5" x14ac:dyDescent="0.25">
      <c r="A1738" t="s">
        <v>1845</v>
      </c>
      <c r="B1738" s="93" t="str">
        <f>Table2[[#This Row],[Country]]</f>
        <v>Sobianitedrucy</v>
      </c>
      <c r="C1738" s="73">
        <f>VLOOKUP(A1738, Table1[], 6, FALSE)</f>
        <v>24510000</v>
      </c>
      <c r="D1738">
        <f>Table2[[#This Row],[Annualized Salary]]</f>
        <v>26160000</v>
      </c>
      <c r="E1738" s="73">
        <f t="shared" si="27"/>
        <v>1.0673194614443084</v>
      </c>
    </row>
    <row r="1739" spans="1:5" x14ac:dyDescent="0.25">
      <c r="A1739" t="s">
        <v>1829</v>
      </c>
      <c r="B1739" s="93" t="str">
        <f>Table2[[#This Row],[Country]]</f>
        <v>Sobianitedrucy</v>
      </c>
      <c r="C1739" s="73">
        <f>VLOOKUP(A1739, Table1[], 6, FALSE)</f>
        <v>37870000</v>
      </c>
      <c r="D1739">
        <f>Table2[[#This Row],[Annualized Salary]]</f>
        <v>38790000</v>
      </c>
      <c r="E1739" s="73">
        <f t="shared" si="27"/>
        <v>1.0242936361235806</v>
      </c>
    </row>
    <row r="1740" spans="1:5" x14ac:dyDescent="0.25">
      <c r="A1740" t="s">
        <v>1762</v>
      </c>
      <c r="B1740" s="93" t="str">
        <f>Table2[[#This Row],[Country]]</f>
        <v>Rarita</v>
      </c>
      <c r="C1740" s="73">
        <f>VLOOKUP(A1740, Table1[], 6, FALSE)</f>
        <v>22780000</v>
      </c>
      <c r="D1740">
        <f>Table2[[#This Row],[Annualized Salary]]</f>
        <v>13360000</v>
      </c>
      <c r="E1740" s="73">
        <f t="shared" si="27"/>
        <v>0.58647936786654964</v>
      </c>
    </row>
    <row r="1741" spans="1:5" x14ac:dyDescent="0.25">
      <c r="A1741" t="s">
        <v>1835</v>
      </c>
      <c r="B1741" s="93" t="str">
        <f>Table2[[#This Row],[Country]]</f>
        <v>Sobianitedrucy</v>
      </c>
      <c r="C1741" s="73">
        <f>VLOOKUP(A1741, Table1[], 6, FALSE)</f>
        <v>19980000</v>
      </c>
      <c r="D1741">
        <f>Table2[[#This Row],[Annualized Salary]]</f>
        <v>19990000</v>
      </c>
      <c r="E1741" s="73">
        <f t="shared" si="27"/>
        <v>1.0005005005005005</v>
      </c>
    </row>
    <row r="1742" spans="1:5" x14ac:dyDescent="0.25">
      <c r="A1742" t="s">
        <v>1836</v>
      </c>
      <c r="B1742" s="93" t="str">
        <f>Table2[[#This Row],[Country]]</f>
        <v>Biarizea</v>
      </c>
      <c r="C1742" s="73">
        <f>VLOOKUP(A1742, Table1[], 6, FALSE)</f>
        <v>10310000</v>
      </c>
      <c r="D1742">
        <f>Table2[[#This Row],[Annualized Salary]]</f>
        <v>10570000</v>
      </c>
      <c r="E1742" s="73">
        <f t="shared" si="27"/>
        <v>1.0252182347235694</v>
      </c>
    </row>
    <row r="1743" spans="1:5" x14ac:dyDescent="0.25">
      <c r="A1743" t="s">
        <v>927</v>
      </c>
      <c r="B1743" s="93" t="str">
        <f>Table2[[#This Row],[Country]]</f>
        <v>Dosqaly</v>
      </c>
      <c r="C1743" s="73">
        <f>VLOOKUP(A1743, Table1[], 6, FALSE)</f>
        <v>25250000</v>
      </c>
      <c r="D1743">
        <f>Table2[[#This Row],[Annualized Salary]]</f>
        <v>32980000</v>
      </c>
      <c r="E1743" s="73">
        <f t="shared" si="27"/>
        <v>1.3061386138613862</v>
      </c>
    </row>
    <row r="1744" spans="1:5" x14ac:dyDescent="0.25">
      <c r="A1744" t="s">
        <v>3387</v>
      </c>
      <c r="B1744" s="93" t="str">
        <f>Table2[[#This Row],[Country]]</f>
        <v>Janmico</v>
      </c>
      <c r="C1744" s="73" t="e">
        <f>VLOOKUP(A1744, Table1[], 6, FALSE)</f>
        <v>#N/A</v>
      </c>
      <c r="D1744">
        <f>Table2[[#This Row],[Annualized Salary]]</f>
        <v>15270000</v>
      </c>
      <c r="E1744" s="73" t="e">
        <f t="shared" si="27"/>
        <v>#N/A</v>
      </c>
    </row>
    <row r="1745" spans="1:5" x14ac:dyDescent="0.25">
      <c r="A1745" t="s">
        <v>1838</v>
      </c>
      <c r="B1745" s="93" t="str">
        <f>Table2[[#This Row],[Country]]</f>
        <v>Sobianitedrucy</v>
      </c>
      <c r="C1745" s="73">
        <f>VLOOKUP(A1745, Table1[], 6, FALSE)</f>
        <v>26370000</v>
      </c>
      <c r="D1745">
        <f>Table2[[#This Row],[Annualized Salary]]</f>
        <v>27310000</v>
      </c>
      <c r="E1745" s="73">
        <f t="shared" si="27"/>
        <v>1.0356465680697762</v>
      </c>
    </row>
    <row r="1746" spans="1:5" x14ac:dyDescent="0.25">
      <c r="A1746" t="s">
        <v>1839</v>
      </c>
      <c r="B1746" s="93" t="str">
        <f>Table2[[#This Row],[Country]]</f>
        <v>Sobianitedrucy</v>
      </c>
      <c r="C1746" s="73">
        <f>VLOOKUP(A1746, Table1[], 6, FALSE)</f>
        <v>14130000</v>
      </c>
      <c r="D1746">
        <f>Table2[[#This Row],[Annualized Salary]]</f>
        <v>15140000</v>
      </c>
      <c r="E1746" s="73">
        <f t="shared" si="27"/>
        <v>1.0714791224345364</v>
      </c>
    </row>
    <row r="1747" spans="1:5" x14ac:dyDescent="0.25">
      <c r="A1747" t="s">
        <v>1841</v>
      </c>
      <c r="B1747" s="93" t="str">
        <f>Table2[[#This Row],[Country]]</f>
        <v>Zacia Lygia</v>
      </c>
      <c r="C1747" s="73">
        <f>VLOOKUP(A1747, Table1[], 6, FALSE)</f>
        <v>22580000</v>
      </c>
      <c r="D1747">
        <f>Table2[[#This Row],[Annualized Salary]]</f>
        <v>22800000</v>
      </c>
      <c r="E1747" s="73">
        <f t="shared" si="27"/>
        <v>1.0097431355181576</v>
      </c>
    </row>
    <row r="1748" spans="1:5" x14ac:dyDescent="0.25">
      <c r="A1748" t="s">
        <v>1844</v>
      </c>
      <c r="B1748" s="93" t="str">
        <f>Table2[[#This Row],[Country]]</f>
        <v>Rosvi</v>
      </c>
      <c r="C1748" s="73">
        <f>VLOOKUP(A1748, Table1[], 6, FALSE)</f>
        <v>34280000</v>
      </c>
      <c r="D1748">
        <f>Table2[[#This Row],[Annualized Salary]]</f>
        <v>36380000</v>
      </c>
      <c r="E1748" s="73">
        <f t="shared" si="27"/>
        <v>1.0612602100350059</v>
      </c>
    </row>
    <row r="1749" spans="1:5" x14ac:dyDescent="0.25">
      <c r="A1749" t="s">
        <v>1847</v>
      </c>
      <c r="B1749" s="93" t="str">
        <f>Table2[[#This Row],[Country]]</f>
        <v>Byasier Pujan</v>
      </c>
      <c r="C1749" s="73">
        <f>VLOOKUP(A1749, Table1[], 6, FALSE)</f>
        <v>8180000</v>
      </c>
      <c r="D1749">
        <f>Table2[[#This Row],[Annualized Salary]]</f>
        <v>8970000</v>
      </c>
      <c r="E1749" s="73">
        <f t="shared" si="27"/>
        <v>1.0965770171149145</v>
      </c>
    </row>
    <row r="1750" spans="1:5" x14ac:dyDescent="0.25">
      <c r="A1750" t="s">
        <v>1849</v>
      </c>
      <c r="B1750" s="93" t="str">
        <f>Table2[[#This Row],[Country]]</f>
        <v>Byasier Pujan</v>
      </c>
      <c r="C1750" s="73">
        <f>VLOOKUP(A1750, Table1[], 6, FALSE)</f>
        <v>25330000</v>
      </c>
      <c r="D1750">
        <f>Table2[[#This Row],[Annualized Salary]]</f>
        <v>26160000</v>
      </c>
      <c r="E1750" s="73">
        <f t="shared" si="27"/>
        <v>1.0327674694038689</v>
      </c>
    </row>
    <row r="1751" spans="1:5" x14ac:dyDescent="0.25">
      <c r="A1751" t="s">
        <v>1850</v>
      </c>
      <c r="B1751" s="93" t="str">
        <f>Table2[[#This Row],[Country]]</f>
        <v>Byasier Pujan</v>
      </c>
      <c r="C1751" s="73">
        <f>VLOOKUP(A1751, Table1[], 6, FALSE)</f>
        <v>10690000</v>
      </c>
      <c r="D1751">
        <f>Table2[[#This Row],[Annualized Salary]]</f>
        <v>11010000</v>
      </c>
      <c r="E1751" s="73">
        <f t="shared" si="27"/>
        <v>1.0299345182413471</v>
      </c>
    </row>
    <row r="1752" spans="1:5" x14ac:dyDescent="0.25">
      <c r="A1752" t="s">
        <v>3388</v>
      </c>
      <c r="B1752" s="93" t="str">
        <f>Table2[[#This Row],[Country]]</f>
        <v>Byasier Pujan</v>
      </c>
      <c r="C1752" s="73" t="e">
        <f>VLOOKUP(A1752, Table1[], 6, FALSE)</f>
        <v>#N/A</v>
      </c>
      <c r="D1752">
        <f>Table2[[#This Row],[Annualized Salary]]</f>
        <v>26850000</v>
      </c>
      <c r="E1752" s="73" t="e">
        <f t="shared" si="27"/>
        <v>#N/A</v>
      </c>
    </row>
    <row r="1753" spans="1:5" x14ac:dyDescent="0.25">
      <c r="A1753" t="s">
        <v>1851</v>
      </c>
      <c r="B1753" s="93" t="str">
        <f>Table2[[#This Row],[Country]]</f>
        <v>Dosqaly</v>
      </c>
      <c r="C1753" s="73">
        <f>VLOOKUP(A1753, Table1[], 6, FALSE)</f>
        <v>9410000</v>
      </c>
      <c r="D1753">
        <f>Table2[[#This Row],[Annualized Salary]]</f>
        <v>9570000</v>
      </c>
      <c r="E1753" s="73">
        <f t="shared" ref="E1753:E1816" si="28">D1753/C1753</f>
        <v>1.0170031880977684</v>
      </c>
    </row>
    <row r="1754" spans="1:5" x14ac:dyDescent="0.25">
      <c r="A1754" t="s">
        <v>3389</v>
      </c>
      <c r="B1754" s="93" t="str">
        <f>Table2[[#This Row],[Country]]</f>
        <v>Imaar Vircoand</v>
      </c>
      <c r="C1754" s="73" t="e">
        <f>VLOOKUP(A1754, Table1[], 6, FALSE)</f>
        <v>#N/A</v>
      </c>
      <c r="D1754">
        <f>Table2[[#This Row],[Annualized Salary]]</f>
        <v>35320000</v>
      </c>
      <c r="E1754" s="73" t="e">
        <f t="shared" si="28"/>
        <v>#N/A</v>
      </c>
    </row>
    <row r="1755" spans="1:5" x14ac:dyDescent="0.25">
      <c r="A1755" t="s">
        <v>1852</v>
      </c>
      <c r="B1755" s="93" t="str">
        <f>Table2[[#This Row],[Country]]</f>
        <v>Lefghau</v>
      </c>
      <c r="C1755" s="73">
        <f>VLOOKUP(A1755, Table1[], 6, FALSE)</f>
        <v>10480000</v>
      </c>
      <c r="D1755">
        <f>Table2[[#This Row],[Annualized Salary]]</f>
        <v>10680000</v>
      </c>
      <c r="E1755" s="73">
        <f t="shared" si="28"/>
        <v>1.0190839694656488</v>
      </c>
    </row>
    <row r="1756" spans="1:5" x14ac:dyDescent="0.25">
      <c r="A1756" t="s">
        <v>1853</v>
      </c>
      <c r="B1756" s="93" t="str">
        <f>Table2[[#This Row],[Country]]</f>
        <v>Lefghau</v>
      </c>
      <c r="C1756" s="73">
        <f>VLOOKUP(A1756, Table1[], 6, FALSE)</f>
        <v>9110000</v>
      </c>
      <c r="D1756">
        <f>Table2[[#This Row],[Annualized Salary]]</f>
        <v>9900000</v>
      </c>
      <c r="E1756" s="73">
        <f t="shared" si="28"/>
        <v>1.0867178924259056</v>
      </c>
    </row>
    <row r="1757" spans="1:5" x14ac:dyDescent="0.25">
      <c r="A1757" t="s">
        <v>1854</v>
      </c>
      <c r="B1757" s="93" t="str">
        <f>Table2[[#This Row],[Country]]</f>
        <v>Mico</v>
      </c>
      <c r="C1757" s="73">
        <f>VLOOKUP(A1757, Table1[], 6, FALSE)</f>
        <v>7280000</v>
      </c>
      <c r="D1757">
        <f>Table2[[#This Row],[Annualized Salary]]</f>
        <v>7950000</v>
      </c>
      <c r="E1757" s="73">
        <f t="shared" si="28"/>
        <v>1.0920329670329669</v>
      </c>
    </row>
    <row r="1758" spans="1:5" x14ac:dyDescent="0.25">
      <c r="A1758" t="s">
        <v>1908</v>
      </c>
      <c r="B1758" s="93" t="str">
        <f>Table2[[#This Row],[Country]]</f>
        <v>Sobianitedrucy</v>
      </c>
      <c r="C1758" s="73">
        <f>VLOOKUP(A1758, Table1[], 6, FALSE)</f>
        <v>16210000</v>
      </c>
      <c r="D1758">
        <f>Table2[[#This Row],[Annualized Salary]]</f>
        <v>32790000</v>
      </c>
      <c r="E1758" s="73">
        <f t="shared" si="28"/>
        <v>2.0228254164096238</v>
      </c>
    </row>
    <row r="1759" spans="1:5" x14ac:dyDescent="0.25">
      <c r="A1759" t="s">
        <v>3390</v>
      </c>
      <c r="B1759" s="93" t="str">
        <f>Table2[[#This Row],[Country]]</f>
        <v>Byasier Pujan</v>
      </c>
      <c r="C1759" s="73" t="e">
        <f>VLOOKUP(A1759, Table1[], 6, FALSE)</f>
        <v>#N/A</v>
      </c>
      <c r="D1759">
        <f>Table2[[#This Row],[Annualized Salary]]</f>
        <v>21000000</v>
      </c>
      <c r="E1759" s="73" t="e">
        <f t="shared" si="28"/>
        <v>#N/A</v>
      </c>
    </row>
    <row r="1760" spans="1:5" x14ac:dyDescent="0.25">
      <c r="A1760" t="s">
        <v>1860</v>
      </c>
      <c r="B1760" s="93" t="str">
        <f>Table2[[#This Row],[Country]]</f>
        <v>Imaar Vircoand</v>
      </c>
      <c r="C1760" s="73">
        <f>VLOOKUP(A1760, Table1[], 6, FALSE)</f>
        <v>27070000</v>
      </c>
      <c r="D1760">
        <f>Table2[[#This Row],[Annualized Salary]]</f>
        <v>27530000</v>
      </c>
      <c r="E1760" s="73">
        <f t="shared" si="28"/>
        <v>1.0169929811599556</v>
      </c>
    </row>
    <row r="1761" spans="1:5" x14ac:dyDescent="0.25">
      <c r="A1761" t="s">
        <v>1674</v>
      </c>
      <c r="B1761" s="93" t="str">
        <f>Table2[[#This Row],[Country]]</f>
        <v>Nganion</v>
      </c>
      <c r="C1761" s="73">
        <f>VLOOKUP(A1761, Table1[], 6, FALSE)</f>
        <v>26460000</v>
      </c>
      <c r="D1761">
        <f>Table2[[#This Row],[Annualized Salary]]</f>
        <v>21520000</v>
      </c>
      <c r="E1761" s="73">
        <f t="shared" si="28"/>
        <v>0.81330309901738473</v>
      </c>
    </row>
    <row r="1762" spans="1:5" x14ac:dyDescent="0.25">
      <c r="A1762" t="s">
        <v>1858</v>
      </c>
      <c r="B1762" s="93" t="str">
        <f>Table2[[#This Row],[Country]]</f>
        <v>Sobianitedrucy</v>
      </c>
      <c r="C1762" s="73">
        <f>VLOOKUP(A1762, Table1[], 6, FALSE)</f>
        <v>28050000</v>
      </c>
      <c r="D1762">
        <f>Table2[[#This Row],[Annualized Salary]]</f>
        <v>28990000</v>
      </c>
      <c r="E1762" s="73">
        <f t="shared" si="28"/>
        <v>1.0335115864527629</v>
      </c>
    </row>
    <row r="1763" spans="1:5" x14ac:dyDescent="0.25">
      <c r="A1763" t="s">
        <v>1859</v>
      </c>
      <c r="B1763" s="93" t="str">
        <f>Table2[[#This Row],[Country]]</f>
        <v>Sobianitedrucy</v>
      </c>
      <c r="C1763" s="73">
        <f>VLOOKUP(A1763, Table1[], 6, FALSE)</f>
        <v>24430000</v>
      </c>
      <c r="D1763">
        <f>Table2[[#This Row],[Annualized Salary]]</f>
        <v>25910000</v>
      </c>
      <c r="E1763" s="73">
        <f t="shared" si="28"/>
        <v>1.06058125255833</v>
      </c>
    </row>
    <row r="1764" spans="1:5" x14ac:dyDescent="0.25">
      <c r="A1764" t="s">
        <v>1857</v>
      </c>
      <c r="B1764" s="93" t="str">
        <f>Table2[[#This Row],[Country]]</f>
        <v>Eastern Niasland</v>
      </c>
      <c r="C1764" s="73">
        <f>VLOOKUP(A1764, Table1[], 6, FALSE)</f>
        <v>21480000</v>
      </c>
      <c r="D1764">
        <f>Table2[[#This Row],[Annualized Salary]]</f>
        <v>22310000</v>
      </c>
      <c r="E1764" s="73">
        <f t="shared" si="28"/>
        <v>1.0386405959031657</v>
      </c>
    </row>
    <row r="1765" spans="1:5" x14ac:dyDescent="0.25">
      <c r="A1765" t="s">
        <v>2862</v>
      </c>
      <c r="B1765" s="93" t="str">
        <f>Table2[[#This Row],[Country]]</f>
        <v>Nganion</v>
      </c>
      <c r="C1765" s="73">
        <f>VLOOKUP(A1765, Table1[], 6, FALSE)</f>
        <v>6300000</v>
      </c>
      <c r="D1765">
        <f>Table2[[#This Row],[Annualized Salary]]</f>
        <v>28500000</v>
      </c>
      <c r="E1765" s="73">
        <f t="shared" si="28"/>
        <v>4.5238095238095237</v>
      </c>
    </row>
    <row r="1766" spans="1:5" x14ac:dyDescent="0.25">
      <c r="A1766" t="s">
        <v>3391</v>
      </c>
      <c r="B1766" s="93" t="str">
        <f>Table2[[#This Row],[Country]]</f>
        <v>Sobianitedrucy</v>
      </c>
      <c r="C1766" s="73" t="e">
        <f>VLOOKUP(A1766, Table1[], 6, FALSE)</f>
        <v>#N/A</v>
      </c>
      <c r="D1766">
        <f>Table2[[#This Row],[Annualized Salary]]</f>
        <v>35130000</v>
      </c>
      <c r="E1766" s="73" t="e">
        <f t="shared" si="28"/>
        <v>#N/A</v>
      </c>
    </row>
    <row r="1767" spans="1:5" x14ac:dyDescent="0.25">
      <c r="A1767" t="s">
        <v>1862</v>
      </c>
      <c r="B1767" s="93" t="str">
        <f>Table2[[#This Row],[Country]]</f>
        <v>Imaar Vircoand</v>
      </c>
      <c r="C1767" s="73">
        <f>VLOOKUP(A1767, Table1[], 6, FALSE)</f>
        <v>18960000</v>
      </c>
      <c r="D1767">
        <f>Table2[[#This Row],[Annualized Salary]]</f>
        <v>19520000</v>
      </c>
      <c r="E1767" s="73">
        <f t="shared" si="28"/>
        <v>1.029535864978903</v>
      </c>
    </row>
    <row r="1768" spans="1:5" x14ac:dyDescent="0.25">
      <c r="A1768" t="s">
        <v>3392</v>
      </c>
      <c r="B1768" s="93" t="str">
        <f>Table2[[#This Row],[Country]]</f>
        <v>Lefghau</v>
      </c>
      <c r="C1768" s="73" t="e">
        <f>VLOOKUP(A1768, Table1[], 6, FALSE)</f>
        <v>#N/A</v>
      </c>
      <c r="D1768">
        <f>Table2[[#This Row],[Annualized Salary]]</f>
        <v>4510000</v>
      </c>
      <c r="E1768" s="73" t="e">
        <f t="shared" si="28"/>
        <v>#N/A</v>
      </c>
    </row>
    <row r="1769" spans="1:5" x14ac:dyDescent="0.25">
      <c r="A1769" t="s">
        <v>3393</v>
      </c>
      <c r="B1769" s="93" t="str">
        <f>Table2[[#This Row],[Country]]</f>
        <v>Sobianitedrucy</v>
      </c>
      <c r="C1769" s="73" t="e">
        <f>VLOOKUP(A1769, Table1[], 6, FALSE)</f>
        <v>#N/A</v>
      </c>
      <c r="D1769">
        <f>Table2[[#This Row],[Annualized Salary]]</f>
        <v>550000</v>
      </c>
      <c r="E1769" s="73" t="e">
        <f t="shared" si="28"/>
        <v>#N/A</v>
      </c>
    </row>
    <row r="1770" spans="1:5" x14ac:dyDescent="0.25">
      <c r="A1770" t="s">
        <v>3394</v>
      </c>
      <c r="B1770" s="93" t="str">
        <f>Table2[[#This Row],[Country]]</f>
        <v>Sobianitedrucy</v>
      </c>
      <c r="C1770" s="73" t="e">
        <f>VLOOKUP(A1770, Table1[], 6, FALSE)</f>
        <v>#N/A</v>
      </c>
      <c r="D1770">
        <f>Table2[[#This Row],[Annualized Salary]]</f>
        <v>18040000</v>
      </c>
      <c r="E1770" s="73" t="e">
        <f t="shared" si="28"/>
        <v>#N/A</v>
      </c>
    </row>
    <row r="1771" spans="1:5" x14ac:dyDescent="0.25">
      <c r="A1771" t="s">
        <v>3395</v>
      </c>
      <c r="B1771" s="93" t="str">
        <f>Table2[[#This Row],[Country]]</f>
        <v>Coastpa Barleslands</v>
      </c>
      <c r="C1771" s="73" t="e">
        <f>VLOOKUP(A1771, Table1[], 6, FALSE)</f>
        <v>#N/A</v>
      </c>
      <c r="D1771">
        <f>Table2[[#This Row],[Annualized Salary]]</f>
        <v>26870000</v>
      </c>
      <c r="E1771" s="73" t="e">
        <f t="shared" si="28"/>
        <v>#N/A</v>
      </c>
    </row>
    <row r="1772" spans="1:5" x14ac:dyDescent="0.25">
      <c r="A1772" t="s">
        <v>726</v>
      </c>
      <c r="B1772" s="93" t="str">
        <f>Table2[[#This Row],[Country]]</f>
        <v>Dosqaly</v>
      </c>
      <c r="C1772" s="73">
        <f>VLOOKUP(A1772, Table1[], 6, FALSE)</f>
        <v>20140000</v>
      </c>
      <c r="D1772">
        <f>Table2[[#This Row],[Annualized Salary]]</f>
        <v>10240000</v>
      </c>
      <c r="E1772" s="73">
        <f t="shared" si="28"/>
        <v>0.50844091360476662</v>
      </c>
    </row>
    <row r="1773" spans="1:5" x14ac:dyDescent="0.25">
      <c r="A1773" t="s">
        <v>3396</v>
      </c>
      <c r="B1773" s="93" t="str">
        <f>Table2[[#This Row],[Country]]</f>
        <v>Esia</v>
      </c>
      <c r="C1773" s="73" t="e">
        <f>VLOOKUP(A1773, Table1[], 6, FALSE)</f>
        <v>#N/A</v>
      </c>
      <c r="D1773">
        <f>Table2[[#This Row],[Annualized Salary]]</f>
        <v>33530000</v>
      </c>
      <c r="E1773" s="73" t="e">
        <f t="shared" si="28"/>
        <v>#N/A</v>
      </c>
    </row>
    <row r="1774" spans="1:5" x14ac:dyDescent="0.25">
      <c r="A1774" t="s">
        <v>1864</v>
      </c>
      <c r="B1774" s="93" t="str">
        <f>Table2[[#This Row],[Country]]</f>
        <v>Imaar Vircoand</v>
      </c>
      <c r="C1774" s="73">
        <f>VLOOKUP(A1774, Table1[], 6, FALSE)</f>
        <v>28770000</v>
      </c>
      <c r="D1774">
        <f>Table2[[#This Row],[Annualized Salary]]</f>
        <v>31360000</v>
      </c>
      <c r="E1774" s="73">
        <f t="shared" si="28"/>
        <v>1.0900243309002433</v>
      </c>
    </row>
    <row r="1775" spans="1:5" x14ac:dyDescent="0.25">
      <c r="A1775" t="s">
        <v>1865</v>
      </c>
      <c r="B1775" s="93" t="str">
        <f>Table2[[#This Row],[Country]]</f>
        <v>Lefghau</v>
      </c>
      <c r="C1775" s="73">
        <f>VLOOKUP(A1775, Table1[], 6, FALSE)</f>
        <v>21670000</v>
      </c>
      <c r="D1775">
        <f>Table2[[#This Row],[Annualized Salary]]</f>
        <v>23140000</v>
      </c>
      <c r="E1775" s="73">
        <f t="shared" si="28"/>
        <v>1.0678357175819104</v>
      </c>
    </row>
    <row r="1776" spans="1:5" x14ac:dyDescent="0.25">
      <c r="A1776" t="s">
        <v>3397</v>
      </c>
      <c r="B1776" s="93" t="str">
        <f>Table2[[#This Row],[Country]]</f>
        <v>Lefghau</v>
      </c>
      <c r="C1776" s="73" t="e">
        <f>VLOOKUP(A1776, Table1[], 6, FALSE)</f>
        <v>#N/A</v>
      </c>
      <c r="D1776">
        <f>Table2[[#This Row],[Annualized Salary]]</f>
        <v>2110000</v>
      </c>
      <c r="E1776" s="73" t="e">
        <f t="shared" si="28"/>
        <v>#N/A</v>
      </c>
    </row>
    <row r="1777" spans="1:5" x14ac:dyDescent="0.25">
      <c r="A1777" t="s">
        <v>1866</v>
      </c>
      <c r="B1777" s="93" t="str">
        <f>Table2[[#This Row],[Country]]</f>
        <v>Redohrainbri</v>
      </c>
      <c r="C1777" s="73">
        <f>VLOOKUP(A1777, Table1[], 6, FALSE)</f>
        <v>8130000</v>
      </c>
      <c r="D1777">
        <f>Table2[[#This Row],[Annualized Salary]]</f>
        <v>8380000</v>
      </c>
      <c r="E1777" s="73">
        <f t="shared" si="28"/>
        <v>1.0307503075030751</v>
      </c>
    </row>
    <row r="1778" spans="1:5" x14ac:dyDescent="0.25">
      <c r="A1778" t="s">
        <v>3398</v>
      </c>
      <c r="B1778" s="93" t="str">
        <f>Table2[[#This Row],[Country]]</f>
        <v>Rosvi</v>
      </c>
      <c r="C1778" s="73" t="e">
        <f>VLOOKUP(A1778, Table1[], 6, FALSE)</f>
        <v>#N/A</v>
      </c>
      <c r="D1778">
        <f>Table2[[#This Row],[Annualized Salary]]</f>
        <v>10580000</v>
      </c>
      <c r="E1778" s="73" t="e">
        <f t="shared" si="28"/>
        <v>#N/A</v>
      </c>
    </row>
    <row r="1779" spans="1:5" x14ac:dyDescent="0.25">
      <c r="A1779" t="s">
        <v>1867</v>
      </c>
      <c r="B1779" s="93" t="str">
        <f>Table2[[#This Row],[Country]]</f>
        <v>Sobianitedrucy</v>
      </c>
      <c r="C1779" s="73">
        <f>VLOOKUP(A1779, Table1[], 6, FALSE)</f>
        <v>32720000</v>
      </c>
      <c r="D1779">
        <f>Table2[[#This Row],[Annualized Salary]]</f>
        <v>34740000</v>
      </c>
      <c r="E1779" s="73">
        <f t="shared" si="28"/>
        <v>1.0617359413202934</v>
      </c>
    </row>
    <row r="1780" spans="1:5" x14ac:dyDescent="0.25">
      <c r="A1780" t="s">
        <v>1869</v>
      </c>
      <c r="B1780" s="93" t="str">
        <f>Table2[[#This Row],[Country]]</f>
        <v>Unicorporated Tiagascar</v>
      </c>
      <c r="C1780" s="73">
        <f>VLOOKUP(A1780, Table1[], 6, FALSE)</f>
        <v>7850000</v>
      </c>
      <c r="D1780">
        <f>Table2[[#This Row],[Annualized Salary]]</f>
        <v>8140000</v>
      </c>
      <c r="E1780" s="73">
        <f t="shared" si="28"/>
        <v>1.0369426751592357</v>
      </c>
    </row>
    <row r="1781" spans="1:5" x14ac:dyDescent="0.25">
      <c r="A1781" t="s">
        <v>2866</v>
      </c>
      <c r="B1781" s="93" t="str">
        <f>Table2[[#This Row],[Country]]</f>
        <v>Imaar Vircoand</v>
      </c>
      <c r="C1781" s="73">
        <f>VLOOKUP(A1781, Table1[], 6, FALSE)</f>
        <v>6180000</v>
      </c>
      <c r="D1781">
        <f>Table2[[#This Row],[Annualized Salary]]</f>
        <v>31620000</v>
      </c>
      <c r="E1781" s="73">
        <f t="shared" si="28"/>
        <v>5.116504854368932</v>
      </c>
    </row>
    <row r="1782" spans="1:5" x14ac:dyDescent="0.25">
      <c r="A1782" t="s">
        <v>557</v>
      </c>
      <c r="B1782" s="93" t="str">
        <f>Table2[[#This Row],[Country]]</f>
        <v>Lylimi</v>
      </c>
      <c r="C1782" s="73">
        <f>VLOOKUP(A1782, Table1[], 6, FALSE)</f>
        <v>9230000</v>
      </c>
      <c r="D1782">
        <f>Table2[[#This Row],[Annualized Salary]]</f>
        <v>12370000</v>
      </c>
      <c r="E1782" s="73">
        <f t="shared" si="28"/>
        <v>1.3401950162513543</v>
      </c>
    </row>
    <row r="1783" spans="1:5" x14ac:dyDescent="0.25">
      <c r="A1783" t="s">
        <v>1872</v>
      </c>
      <c r="B1783" s="93" t="str">
        <f>Table2[[#This Row],[Country]]</f>
        <v>Nkasland Cronestan</v>
      </c>
      <c r="C1783" s="73">
        <f>VLOOKUP(A1783, Table1[], 6, FALSE)</f>
        <v>9440000</v>
      </c>
      <c r="D1783">
        <f>Table2[[#This Row],[Annualized Salary]]</f>
        <v>10270000</v>
      </c>
      <c r="E1783" s="73">
        <f t="shared" si="28"/>
        <v>1.0879237288135593</v>
      </c>
    </row>
    <row r="1784" spans="1:5" x14ac:dyDescent="0.25">
      <c r="A1784" t="s">
        <v>1873</v>
      </c>
      <c r="B1784" s="93" t="str">
        <f>Table2[[#This Row],[Country]]</f>
        <v>Northslands</v>
      </c>
      <c r="C1784" s="73">
        <f>VLOOKUP(A1784, Table1[], 6, FALSE)</f>
        <v>23590000</v>
      </c>
      <c r="D1784">
        <f>Table2[[#This Row],[Annualized Salary]]</f>
        <v>24230000</v>
      </c>
      <c r="E1784" s="73">
        <f t="shared" si="28"/>
        <v>1.0271301398897839</v>
      </c>
    </row>
    <row r="1785" spans="1:5" x14ac:dyDescent="0.25">
      <c r="A1785" t="s">
        <v>1874</v>
      </c>
      <c r="B1785" s="93" t="str">
        <f>Table2[[#This Row],[Country]]</f>
        <v>Sobianitedrucy</v>
      </c>
      <c r="C1785" s="73">
        <f>VLOOKUP(A1785, Table1[], 6, FALSE)</f>
        <v>14110000</v>
      </c>
      <c r="D1785">
        <f>Table2[[#This Row],[Annualized Salary]]</f>
        <v>14190000</v>
      </c>
      <c r="E1785" s="73">
        <f t="shared" si="28"/>
        <v>1.005669737774628</v>
      </c>
    </row>
    <row r="1786" spans="1:5" x14ac:dyDescent="0.25">
      <c r="A1786" t="s">
        <v>1875</v>
      </c>
      <c r="B1786" s="93" t="str">
        <f>Table2[[#This Row],[Country]]</f>
        <v>Sobianitedrucy</v>
      </c>
      <c r="C1786" s="73">
        <f>VLOOKUP(A1786, Table1[], 6, FALSE)</f>
        <v>7760000</v>
      </c>
      <c r="D1786">
        <f>Table2[[#This Row],[Annualized Salary]]</f>
        <v>7920000</v>
      </c>
      <c r="E1786" s="73">
        <f t="shared" si="28"/>
        <v>1.0206185567010309</v>
      </c>
    </row>
    <row r="1787" spans="1:5" x14ac:dyDescent="0.25">
      <c r="A1787" t="s">
        <v>1612</v>
      </c>
      <c r="B1787" s="93" t="str">
        <f>Table2[[#This Row],[Country]]</f>
        <v>Sobianitedrucy</v>
      </c>
      <c r="C1787" s="73">
        <f>VLOOKUP(A1787, Table1[], 6, FALSE)</f>
        <v>8600000</v>
      </c>
      <c r="D1787">
        <f>Table2[[#This Row],[Annualized Salary]]</f>
        <v>18920000</v>
      </c>
      <c r="E1787" s="73">
        <f t="shared" si="28"/>
        <v>2.2000000000000002</v>
      </c>
    </row>
    <row r="1788" spans="1:5" x14ac:dyDescent="0.25">
      <c r="A1788" t="s">
        <v>1877</v>
      </c>
      <c r="B1788" s="93" t="str">
        <f>Table2[[#This Row],[Country]]</f>
        <v>Sobianitedrucy</v>
      </c>
      <c r="C1788" s="73">
        <f>VLOOKUP(A1788, Table1[], 6, FALSE)</f>
        <v>8420000</v>
      </c>
      <c r="D1788">
        <f>Table2[[#This Row],[Annualized Salary]]</f>
        <v>8680000</v>
      </c>
      <c r="E1788" s="73">
        <f t="shared" si="28"/>
        <v>1.0308788598574823</v>
      </c>
    </row>
    <row r="1789" spans="1:5" x14ac:dyDescent="0.25">
      <c r="A1789" t="s">
        <v>1896</v>
      </c>
      <c r="B1789" s="93" t="str">
        <f>Table2[[#This Row],[Country]]</f>
        <v>Dosqaly</v>
      </c>
      <c r="C1789" s="73">
        <f>VLOOKUP(A1789, Table1[], 6, FALSE)</f>
        <v>23050000</v>
      </c>
      <c r="D1789">
        <f>Table2[[#This Row],[Annualized Salary]]</f>
        <v>24420000</v>
      </c>
      <c r="E1789" s="73">
        <f t="shared" si="28"/>
        <v>1.0594360086767896</v>
      </c>
    </row>
    <row r="1790" spans="1:5" x14ac:dyDescent="0.25">
      <c r="A1790" t="s">
        <v>1004</v>
      </c>
      <c r="B1790" s="93" t="str">
        <f>Table2[[#This Row],[Country]]</f>
        <v>Coastpa Barleslands</v>
      </c>
      <c r="C1790" s="73">
        <f>VLOOKUP(A1790, Table1[], 6, FALSE)</f>
        <v>24900000</v>
      </c>
      <c r="D1790">
        <f>Table2[[#This Row],[Annualized Salary]]</f>
        <v>32270000</v>
      </c>
      <c r="E1790" s="73">
        <f t="shared" si="28"/>
        <v>1.2959839357429719</v>
      </c>
    </row>
    <row r="1791" spans="1:5" x14ac:dyDescent="0.25">
      <c r="A1791" t="s">
        <v>1879</v>
      </c>
      <c r="B1791" s="93" t="str">
        <f>Table2[[#This Row],[Country]]</f>
        <v>Sobianitedrucy</v>
      </c>
      <c r="C1791" s="73">
        <f>VLOOKUP(A1791, Table1[], 6, FALSE)</f>
        <v>25400000</v>
      </c>
      <c r="D1791">
        <f>Table2[[#This Row],[Annualized Salary]]</f>
        <v>26890000</v>
      </c>
      <c r="E1791" s="73">
        <f t="shared" si="28"/>
        <v>1.0586614173228346</v>
      </c>
    </row>
    <row r="1792" spans="1:5" x14ac:dyDescent="0.25">
      <c r="A1792" t="s">
        <v>1882</v>
      </c>
      <c r="B1792" s="93" t="str">
        <f>Table2[[#This Row],[Country]]</f>
        <v>Sobianitedrucy</v>
      </c>
      <c r="C1792" s="73">
        <f>VLOOKUP(A1792, Table1[], 6, FALSE)</f>
        <v>25560000</v>
      </c>
      <c r="D1792">
        <f>Table2[[#This Row],[Annualized Salary]]</f>
        <v>28030000</v>
      </c>
      <c r="E1792" s="73">
        <f t="shared" si="28"/>
        <v>1.0966353677621283</v>
      </c>
    </row>
    <row r="1793" spans="1:5" x14ac:dyDescent="0.25">
      <c r="A1793" t="s">
        <v>1880</v>
      </c>
      <c r="B1793" s="93" t="str">
        <f>Table2[[#This Row],[Country]]</f>
        <v>Sobianitedrucy</v>
      </c>
      <c r="C1793" s="73">
        <f>VLOOKUP(A1793, Table1[], 6, FALSE)</f>
        <v>27540000</v>
      </c>
      <c r="D1793">
        <f>Table2[[#This Row],[Annualized Salary]]</f>
        <v>28830000</v>
      </c>
      <c r="E1793" s="73">
        <f t="shared" si="28"/>
        <v>1.0468409586056644</v>
      </c>
    </row>
    <row r="1794" spans="1:5" x14ac:dyDescent="0.25">
      <c r="A1794" t="s">
        <v>1881</v>
      </c>
      <c r="B1794" s="93" t="str">
        <f>Table2[[#This Row],[Country]]</f>
        <v>Sobianitedrucy</v>
      </c>
      <c r="C1794" s="73">
        <f>VLOOKUP(A1794, Table1[], 6, FALSE)</f>
        <v>29050000</v>
      </c>
      <c r="D1794">
        <f>Table2[[#This Row],[Annualized Salary]]</f>
        <v>29520000</v>
      </c>
      <c r="E1794" s="73">
        <f t="shared" si="28"/>
        <v>1.0161790017211705</v>
      </c>
    </row>
    <row r="1795" spans="1:5" x14ac:dyDescent="0.25">
      <c r="A1795" t="s">
        <v>2006</v>
      </c>
      <c r="B1795" s="93" t="str">
        <f>Table2[[#This Row],[Country]]</f>
        <v>Sobianitedrucy</v>
      </c>
      <c r="C1795" s="73">
        <f>VLOOKUP(A1795, Table1[], 6, FALSE)</f>
        <v>35950000</v>
      </c>
      <c r="D1795">
        <f>Table2[[#This Row],[Annualized Salary]]</f>
        <v>32510000</v>
      </c>
      <c r="E1795" s="73">
        <f t="shared" si="28"/>
        <v>0.90431154381084844</v>
      </c>
    </row>
    <row r="1796" spans="1:5" x14ac:dyDescent="0.25">
      <c r="A1796" t="s">
        <v>1921</v>
      </c>
      <c r="B1796" s="93" t="str">
        <f>Table2[[#This Row],[Country]]</f>
        <v>Manlisgamncent</v>
      </c>
      <c r="C1796" s="73">
        <f>VLOOKUP(A1796, Table1[], 6, FALSE)</f>
        <v>7140000</v>
      </c>
      <c r="D1796">
        <f>Table2[[#This Row],[Annualized Salary]]</f>
        <v>25690000</v>
      </c>
      <c r="E1796" s="73">
        <f t="shared" si="28"/>
        <v>3.5980392156862746</v>
      </c>
    </row>
    <row r="1797" spans="1:5" x14ac:dyDescent="0.25">
      <c r="A1797" t="s">
        <v>1883</v>
      </c>
      <c r="B1797" s="93" t="str">
        <f>Table2[[#This Row],[Country]]</f>
        <v>Sobianitedrucy</v>
      </c>
      <c r="C1797" s="73">
        <f>VLOOKUP(A1797, Table1[], 6, FALSE)</f>
        <v>11620000</v>
      </c>
      <c r="D1797">
        <f>Table2[[#This Row],[Annualized Salary]]</f>
        <v>11870000</v>
      </c>
      <c r="E1797" s="73">
        <f t="shared" si="28"/>
        <v>1.0215146299483648</v>
      </c>
    </row>
    <row r="1798" spans="1:5" x14ac:dyDescent="0.25">
      <c r="A1798" t="s">
        <v>1886</v>
      </c>
      <c r="B1798" s="93" t="str">
        <f>Table2[[#This Row],[Country]]</f>
        <v>Galamily</v>
      </c>
      <c r="C1798" s="73">
        <f>VLOOKUP(A1798, Table1[], 6, FALSE)</f>
        <v>29110000</v>
      </c>
      <c r="D1798">
        <f>Table2[[#This Row],[Annualized Salary]]</f>
        <v>29900000</v>
      </c>
      <c r="E1798" s="73">
        <f t="shared" si="28"/>
        <v>1.0271384403984885</v>
      </c>
    </row>
    <row r="1799" spans="1:5" x14ac:dyDescent="0.25">
      <c r="A1799" t="s">
        <v>1011</v>
      </c>
      <c r="B1799" s="93" t="str">
        <f>Table2[[#This Row],[Country]]</f>
        <v>Greri Landmoslands</v>
      </c>
      <c r="C1799" s="73">
        <f>VLOOKUP(A1799, Table1[], 6, FALSE)</f>
        <v>19160000</v>
      </c>
      <c r="D1799">
        <f>Table2[[#This Row],[Annualized Salary]]</f>
        <v>18250000</v>
      </c>
      <c r="E1799" s="73">
        <f t="shared" si="28"/>
        <v>0.95250521920668063</v>
      </c>
    </row>
    <row r="1800" spans="1:5" x14ac:dyDescent="0.25">
      <c r="A1800" t="s">
        <v>1889</v>
      </c>
      <c r="B1800" s="93" t="str">
        <f>Table2[[#This Row],[Country]]</f>
        <v>Redohrainbri</v>
      </c>
      <c r="C1800" s="73">
        <f>VLOOKUP(A1800, Table1[], 6, FALSE)</f>
        <v>16510000</v>
      </c>
      <c r="D1800">
        <f>Table2[[#This Row],[Annualized Salary]]</f>
        <v>17600000</v>
      </c>
      <c r="E1800" s="73">
        <f t="shared" si="28"/>
        <v>1.0660205935796487</v>
      </c>
    </row>
    <row r="1801" spans="1:5" x14ac:dyDescent="0.25">
      <c r="A1801" t="s">
        <v>1894</v>
      </c>
      <c r="B1801" s="93" t="str">
        <f>Table2[[#This Row],[Country]]</f>
        <v>Redohrainbri</v>
      </c>
      <c r="C1801" s="73">
        <f>VLOOKUP(A1801, Table1[], 6, FALSE)</f>
        <v>13970000</v>
      </c>
      <c r="D1801">
        <f>Table2[[#This Row],[Annualized Salary]]</f>
        <v>14870000</v>
      </c>
      <c r="E1801" s="73">
        <f t="shared" si="28"/>
        <v>1.0644237652111668</v>
      </c>
    </row>
    <row r="1802" spans="1:5" x14ac:dyDescent="0.25">
      <c r="A1802" t="s">
        <v>2120</v>
      </c>
      <c r="B1802" s="93" t="str">
        <f>Table2[[#This Row],[Country]]</f>
        <v>Sobianitedrucy</v>
      </c>
      <c r="C1802" s="73">
        <f>VLOOKUP(A1802, Table1[], 6, FALSE)</f>
        <v>26390000</v>
      </c>
      <c r="D1802">
        <f>Table2[[#This Row],[Annualized Salary]]</f>
        <v>26620000</v>
      </c>
      <c r="E1802" s="73">
        <f t="shared" si="28"/>
        <v>1.008715422508526</v>
      </c>
    </row>
    <row r="1803" spans="1:5" x14ac:dyDescent="0.25">
      <c r="A1803" t="s">
        <v>1895</v>
      </c>
      <c r="B1803" s="93" t="str">
        <f>Table2[[#This Row],[Country]]</f>
        <v>Sobianitedrucy</v>
      </c>
      <c r="C1803" s="73">
        <f>VLOOKUP(A1803, Table1[], 6, FALSE)</f>
        <v>25520000</v>
      </c>
      <c r="D1803">
        <f>Table2[[#This Row],[Annualized Salary]]</f>
        <v>27880000</v>
      </c>
      <c r="E1803" s="73">
        <f t="shared" si="28"/>
        <v>1.0924764890282133</v>
      </c>
    </row>
    <row r="1804" spans="1:5" x14ac:dyDescent="0.25">
      <c r="A1804" t="s">
        <v>3399</v>
      </c>
      <c r="B1804" s="93" t="str">
        <f>Table2[[#This Row],[Country]]</f>
        <v>Sobianitedrucy</v>
      </c>
      <c r="C1804" s="73" t="e">
        <f>VLOOKUP(A1804, Table1[], 6, FALSE)</f>
        <v>#N/A</v>
      </c>
      <c r="D1804">
        <f>Table2[[#This Row],[Annualized Salary]]</f>
        <v>14680000</v>
      </c>
      <c r="E1804" s="73" t="e">
        <f t="shared" si="28"/>
        <v>#N/A</v>
      </c>
    </row>
    <row r="1805" spans="1:5" x14ac:dyDescent="0.25">
      <c r="A1805" t="s">
        <v>1952</v>
      </c>
      <c r="B1805" s="93" t="str">
        <f>Table2[[#This Row],[Country]]</f>
        <v>Sobianitedrucy</v>
      </c>
      <c r="C1805" s="73">
        <f>VLOOKUP(A1805, Table1[], 6, FALSE)</f>
        <v>36290000</v>
      </c>
      <c r="D1805">
        <f>Table2[[#This Row],[Annualized Salary]]</f>
        <v>31700000</v>
      </c>
      <c r="E1805" s="73">
        <f t="shared" si="28"/>
        <v>0.87351887572333975</v>
      </c>
    </row>
    <row r="1806" spans="1:5" x14ac:dyDescent="0.25">
      <c r="A1806" t="s">
        <v>1893</v>
      </c>
      <c r="B1806" s="93" t="str">
        <f>Table2[[#This Row],[Country]]</f>
        <v>Xikong</v>
      </c>
      <c r="C1806" s="73">
        <f>VLOOKUP(A1806, Table1[], 6, FALSE)</f>
        <v>30040000</v>
      </c>
      <c r="D1806">
        <f>Table2[[#This Row],[Annualized Salary]]</f>
        <v>32600000</v>
      </c>
      <c r="E1806" s="73">
        <f t="shared" si="28"/>
        <v>1.0852197070572569</v>
      </c>
    </row>
    <row r="1807" spans="1:5" x14ac:dyDescent="0.25">
      <c r="A1807" t="s">
        <v>1898</v>
      </c>
      <c r="B1807" s="93" t="str">
        <f>Table2[[#This Row],[Country]]</f>
        <v>Janmico</v>
      </c>
      <c r="C1807" s="73">
        <f>VLOOKUP(A1807, Table1[], 6, FALSE)</f>
        <v>32690000</v>
      </c>
      <c r="D1807">
        <f>Table2[[#This Row],[Annualized Salary]]</f>
        <v>34760000</v>
      </c>
      <c r="E1807" s="73">
        <f t="shared" si="28"/>
        <v>1.0633221168553075</v>
      </c>
    </row>
    <row r="1808" spans="1:5" x14ac:dyDescent="0.25">
      <c r="A1808" t="s">
        <v>3400</v>
      </c>
      <c r="B1808" s="93" t="str">
        <f>Table2[[#This Row],[Country]]</f>
        <v>Mico</v>
      </c>
      <c r="C1808" s="73" t="e">
        <f>VLOOKUP(A1808, Table1[], 6, FALSE)</f>
        <v>#N/A</v>
      </c>
      <c r="D1808">
        <f>Table2[[#This Row],[Annualized Salary]]</f>
        <v>22390000</v>
      </c>
      <c r="E1808" s="73" t="e">
        <f t="shared" si="28"/>
        <v>#N/A</v>
      </c>
    </row>
    <row r="1809" spans="1:5" x14ac:dyDescent="0.25">
      <c r="A1809" t="s">
        <v>1931</v>
      </c>
      <c r="B1809" s="93" t="str">
        <f>Table2[[#This Row],[Country]]</f>
        <v>Esia</v>
      </c>
      <c r="C1809" s="73">
        <f>VLOOKUP(A1809, Table1[], 6, FALSE)</f>
        <v>12990000</v>
      </c>
      <c r="D1809">
        <f>Table2[[#This Row],[Annualized Salary]]</f>
        <v>13330000</v>
      </c>
      <c r="E1809" s="73">
        <f t="shared" si="28"/>
        <v>1.0261739799846035</v>
      </c>
    </row>
    <row r="1810" spans="1:5" x14ac:dyDescent="0.25">
      <c r="A1810" t="s">
        <v>1933</v>
      </c>
      <c r="B1810" s="93" t="str">
        <f>Table2[[#This Row],[Country]]</f>
        <v>Lefghau</v>
      </c>
      <c r="C1810" s="73">
        <f>VLOOKUP(A1810, Table1[], 6, FALSE)</f>
        <v>14150000</v>
      </c>
      <c r="D1810">
        <f>Table2[[#This Row],[Annualized Salary]]</f>
        <v>15170000</v>
      </c>
      <c r="E1810" s="73">
        <f t="shared" si="28"/>
        <v>1.0720848056537102</v>
      </c>
    </row>
    <row r="1811" spans="1:5" x14ac:dyDescent="0.25">
      <c r="A1811" t="s">
        <v>1943</v>
      </c>
      <c r="B1811" s="93" t="str">
        <f>Table2[[#This Row],[Country]]</f>
        <v>Nkasland Cronestan</v>
      </c>
      <c r="C1811" s="73">
        <f>VLOOKUP(A1811, Table1[], 6, FALSE)</f>
        <v>15760000</v>
      </c>
      <c r="D1811">
        <f>Table2[[#This Row],[Annualized Salary]]</f>
        <v>16200000</v>
      </c>
      <c r="E1811" s="73">
        <f t="shared" si="28"/>
        <v>1.0279187817258884</v>
      </c>
    </row>
    <row r="1812" spans="1:5" x14ac:dyDescent="0.25">
      <c r="A1812" t="s">
        <v>1936</v>
      </c>
      <c r="B1812" s="93" t="str">
        <f>Table2[[#This Row],[Country]]</f>
        <v>Rosvi</v>
      </c>
      <c r="C1812" s="73">
        <f>VLOOKUP(A1812, Table1[], 6, FALSE)</f>
        <v>19430000</v>
      </c>
      <c r="D1812">
        <f>Table2[[#This Row],[Annualized Salary]]</f>
        <v>19670000</v>
      </c>
      <c r="E1812" s="73">
        <f t="shared" si="28"/>
        <v>1.0123520329387545</v>
      </c>
    </row>
    <row r="1813" spans="1:5" x14ac:dyDescent="0.25">
      <c r="A1813" t="s">
        <v>1822</v>
      </c>
      <c r="B1813" s="93" t="str">
        <f>Table2[[#This Row],[Country]]</f>
        <v>Sobianitedrucy</v>
      </c>
      <c r="C1813" s="73">
        <f>VLOOKUP(A1813, Table1[], 6, FALSE)</f>
        <v>23320000</v>
      </c>
      <c r="D1813">
        <f>Table2[[#This Row],[Annualized Salary]]</f>
        <v>16070000</v>
      </c>
      <c r="E1813" s="73">
        <f t="shared" si="28"/>
        <v>0.68910806174957118</v>
      </c>
    </row>
    <row r="1814" spans="1:5" x14ac:dyDescent="0.25">
      <c r="A1814" t="s">
        <v>2091</v>
      </c>
      <c r="B1814" s="93" t="str">
        <f>Table2[[#This Row],[Country]]</f>
        <v>Sobianitedrucy</v>
      </c>
      <c r="C1814" s="73">
        <f>VLOOKUP(A1814, Table1[], 6, FALSE)</f>
        <v>10270000</v>
      </c>
      <c r="D1814">
        <f>Table2[[#This Row],[Annualized Salary]]</f>
        <v>27750000</v>
      </c>
      <c r="E1814" s="73">
        <f t="shared" si="28"/>
        <v>2.7020447906523857</v>
      </c>
    </row>
    <row r="1815" spans="1:5" x14ac:dyDescent="0.25">
      <c r="A1815" t="s">
        <v>1937</v>
      </c>
      <c r="B1815" s="93" t="str">
        <f>Table2[[#This Row],[Country]]</f>
        <v>Sobianitedrucy</v>
      </c>
      <c r="C1815" s="73">
        <f>VLOOKUP(A1815, Table1[], 6, FALSE)</f>
        <v>23290000</v>
      </c>
      <c r="D1815">
        <f>Table2[[#This Row],[Annualized Salary]]</f>
        <v>24700000</v>
      </c>
      <c r="E1815" s="73">
        <f t="shared" si="28"/>
        <v>1.060541004723057</v>
      </c>
    </row>
    <row r="1816" spans="1:5" x14ac:dyDescent="0.25">
      <c r="A1816" t="s">
        <v>1939</v>
      </c>
      <c r="B1816" s="93" t="str">
        <f>Table2[[#This Row],[Country]]</f>
        <v>Sobianitedrucy</v>
      </c>
      <c r="C1816" s="73">
        <f>VLOOKUP(A1816, Table1[], 6, FALSE)</f>
        <v>24120000</v>
      </c>
      <c r="D1816">
        <f>Table2[[#This Row],[Annualized Salary]]</f>
        <v>25020000</v>
      </c>
      <c r="E1816" s="73">
        <f t="shared" si="28"/>
        <v>1.0373134328358209</v>
      </c>
    </row>
    <row r="1817" spans="1:5" x14ac:dyDescent="0.25">
      <c r="A1817" t="s">
        <v>1940</v>
      </c>
      <c r="B1817" s="93" t="str">
        <f>Table2[[#This Row],[Country]]</f>
        <v>Sobianitedrucy</v>
      </c>
      <c r="C1817" s="73">
        <f>VLOOKUP(A1817, Table1[], 6, FALSE)</f>
        <v>9820000</v>
      </c>
      <c r="D1817">
        <f>Table2[[#This Row],[Annualized Salary]]</f>
        <v>10300000</v>
      </c>
      <c r="E1817" s="73">
        <f t="shared" ref="E1817:E1880" si="29">D1817/C1817</f>
        <v>1.0488798370672099</v>
      </c>
    </row>
    <row r="1818" spans="1:5" x14ac:dyDescent="0.25">
      <c r="A1818" t="s">
        <v>1973</v>
      </c>
      <c r="B1818" s="93" t="str">
        <f>Table2[[#This Row],[Country]]</f>
        <v>Varijitri Isles</v>
      </c>
      <c r="C1818" s="73">
        <f>VLOOKUP(A1818, Table1[], 6, FALSE)</f>
        <v>23790000</v>
      </c>
      <c r="D1818">
        <f>Table2[[#This Row],[Annualized Salary]]</f>
        <v>10830000</v>
      </c>
      <c r="E1818" s="73">
        <f t="shared" si="29"/>
        <v>0.45523329129886508</v>
      </c>
    </row>
    <row r="1819" spans="1:5" x14ac:dyDescent="0.25">
      <c r="A1819" t="s">
        <v>3401</v>
      </c>
      <c r="B1819" s="93" t="str">
        <f>Table2[[#This Row],[Country]]</f>
        <v>Quewenia</v>
      </c>
      <c r="C1819" s="73" t="e">
        <f>VLOOKUP(A1819, Table1[], 6, FALSE)</f>
        <v>#N/A</v>
      </c>
      <c r="D1819">
        <f>Table2[[#This Row],[Annualized Salary]]</f>
        <v>11410000</v>
      </c>
      <c r="E1819" s="73" t="e">
        <f t="shared" si="29"/>
        <v>#N/A</v>
      </c>
    </row>
    <row r="1820" spans="1:5" x14ac:dyDescent="0.25">
      <c r="A1820" t="s">
        <v>3402</v>
      </c>
      <c r="B1820" s="93" t="str">
        <f>Table2[[#This Row],[Country]]</f>
        <v>Sobianitedrucy</v>
      </c>
      <c r="C1820" s="73" t="e">
        <f>VLOOKUP(A1820, Table1[], 6, FALSE)</f>
        <v>#N/A</v>
      </c>
      <c r="D1820">
        <f>Table2[[#This Row],[Annualized Salary]]</f>
        <v>32800000</v>
      </c>
      <c r="E1820" s="73" t="e">
        <f t="shared" si="29"/>
        <v>#N/A</v>
      </c>
    </row>
    <row r="1821" spans="1:5" x14ac:dyDescent="0.25">
      <c r="A1821" t="s">
        <v>1976</v>
      </c>
      <c r="B1821" s="93" t="str">
        <f>Table2[[#This Row],[Country]]</f>
        <v>Manlisgamncent</v>
      </c>
      <c r="C1821" s="73">
        <f>VLOOKUP(A1821, Table1[], 6, FALSE)</f>
        <v>25120000</v>
      </c>
      <c r="D1821">
        <f>Table2[[#This Row],[Annualized Salary]]</f>
        <v>32140000</v>
      </c>
      <c r="E1821" s="73">
        <f t="shared" si="29"/>
        <v>1.2794585987261147</v>
      </c>
    </row>
    <row r="1822" spans="1:5" x14ac:dyDescent="0.25">
      <c r="A1822" t="s">
        <v>1945</v>
      </c>
      <c r="B1822" s="93" t="str">
        <f>Table2[[#This Row],[Country]]</f>
        <v>Sobianitedrucy</v>
      </c>
      <c r="C1822" s="73">
        <f>VLOOKUP(A1822, Table1[], 6, FALSE)</f>
        <v>22580000</v>
      </c>
      <c r="D1822">
        <f>Table2[[#This Row],[Annualized Salary]]</f>
        <v>22740000</v>
      </c>
      <c r="E1822" s="73">
        <f t="shared" si="29"/>
        <v>1.0070859167404782</v>
      </c>
    </row>
    <row r="1823" spans="1:5" x14ac:dyDescent="0.25">
      <c r="A1823" t="s">
        <v>1859</v>
      </c>
      <c r="B1823" s="93" t="str">
        <f>Table2[[#This Row],[Country]]</f>
        <v>Sobianitedrucy</v>
      </c>
      <c r="C1823" s="73">
        <f>VLOOKUP(A1823, Table1[], 6, FALSE)</f>
        <v>24430000</v>
      </c>
      <c r="D1823">
        <f>Table2[[#This Row],[Annualized Salary]]</f>
        <v>36270000</v>
      </c>
      <c r="E1823" s="73">
        <f t="shared" si="29"/>
        <v>1.4846500204666393</v>
      </c>
    </row>
    <row r="1824" spans="1:5" x14ac:dyDescent="0.25">
      <c r="A1824" t="s">
        <v>2069</v>
      </c>
      <c r="B1824" s="93" t="str">
        <f>Table2[[#This Row],[Country]]</f>
        <v>Sobianitedrucy</v>
      </c>
      <c r="C1824" s="73">
        <f>VLOOKUP(A1824, Table1[], 6, FALSE)</f>
        <v>29490000</v>
      </c>
      <c r="D1824">
        <f>Table2[[#This Row],[Annualized Salary]]</f>
        <v>31590000</v>
      </c>
      <c r="E1824" s="73">
        <f t="shared" si="29"/>
        <v>1.0712105798575788</v>
      </c>
    </row>
    <row r="1825" spans="1:5" x14ac:dyDescent="0.25">
      <c r="A1825" t="s">
        <v>1800</v>
      </c>
      <c r="B1825" s="93" t="str">
        <f>Table2[[#This Row],[Country]]</f>
        <v>Northslands</v>
      </c>
      <c r="C1825" s="73">
        <f>VLOOKUP(A1825, Table1[], 6, FALSE)</f>
        <v>34680000</v>
      </c>
      <c r="D1825">
        <f>Table2[[#This Row],[Annualized Salary]]</f>
        <v>35850000</v>
      </c>
      <c r="E1825" s="73">
        <f t="shared" si="29"/>
        <v>1.0337370242214532</v>
      </c>
    </row>
    <row r="1826" spans="1:5" x14ac:dyDescent="0.25">
      <c r="A1826" t="s">
        <v>1950</v>
      </c>
      <c r="B1826" s="93" t="str">
        <f>Table2[[#This Row],[Country]]</f>
        <v>Sobianitedrucy</v>
      </c>
      <c r="C1826" s="73">
        <f>VLOOKUP(A1826, Table1[], 6, FALSE)</f>
        <v>32100000</v>
      </c>
      <c r="D1826">
        <f>Table2[[#This Row],[Annualized Salary]]</f>
        <v>34170000</v>
      </c>
      <c r="E1826" s="73">
        <f t="shared" si="29"/>
        <v>1.0644859813084113</v>
      </c>
    </row>
    <row r="1827" spans="1:5" x14ac:dyDescent="0.25">
      <c r="A1827" t="s">
        <v>3403</v>
      </c>
      <c r="B1827" s="93" t="str">
        <f>Table2[[#This Row],[Country]]</f>
        <v>Manlisgamncent</v>
      </c>
      <c r="C1827" s="73" t="e">
        <f>VLOOKUP(A1827, Table1[], 6, FALSE)</f>
        <v>#N/A</v>
      </c>
      <c r="D1827">
        <f>Table2[[#This Row],[Annualized Salary]]</f>
        <v>14260000</v>
      </c>
      <c r="E1827" s="73" t="e">
        <f t="shared" si="29"/>
        <v>#N/A</v>
      </c>
    </row>
    <row r="1828" spans="1:5" x14ac:dyDescent="0.25">
      <c r="A1828" t="s">
        <v>3404</v>
      </c>
      <c r="B1828" s="93" t="str">
        <f>Table2[[#This Row],[Country]]</f>
        <v>Sobianitedrucy</v>
      </c>
      <c r="C1828" s="73" t="e">
        <f>VLOOKUP(A1828, Table1[], 6, FALSE)</f>
        <v>#N/A</v>
      </c>
      <c r="D1828">
        <f>Table2[[#This Row],[Annualized Salary]]</f>
        <v>22050000</v>
      </c>
      <c r="E1828" s="73" t="e">
        <f t="shared" si="29"/>
        <v>#N/A</v>
      </c>
    </row>
    <row r="1829" spans="1:5" x14ac:dyDescent="0.25">
      <c r="A1829" t="s">
        <v>1954</v>
      </c>
      <c r="B1829" s="93" t="str">
        <f>Table2[[#This Row],[Country]]</f>
        <v>Sobianitedrucy</v>
      </c>
      <c r="C1829" s="73">
        <f>VLOOKUP(A1829, Table1[], 6, FALSE)</f>
        <v>20380000</v>
      </c>
      <c r="D1829">
        <f>Table2[[#This Row],[Annualized Salary]]</f>
        <v>21210000</v>
      </c>
      <c r="E1829" s="73">
        <f t="shared" si="29"/>
        <v>1.0407262021589794</v>
      </c>
    </row>
    <row r="1830" spans="1:5" x14ac:dyDescent="0.25">
      <c r="A1830" t="s">
        <v>1117</v>
      </c>
      <c r="B1830" s="93" t="str">
        <f>Table2[[#This Row],[Country]]</f>
        <v>Central Namemo Laand</v>
      </c>
      <c r="C1830" s="73">
        <f>VLOOKUP(A1830, Table1[], 6, FALSE)</f>
        <v>14760000</v>
      </c>
      <c r="D1830">
        <f>Table2[[#This Row],[Annualized Salary]]</f>
        <v>30210000</v>
      </c>
      <c r="E1830" s="73">
        <f t="shared" si="29"/>
        <v>2.0467479674796749</v>
      </c>
    </row>
    <row r="1831" spans="1:5" x14ac:dyDescent="0.25">
      <c r="A1831" t="s">
        <v>1956</v>
      </c>
      <c r="B1831" s="93" t="str">
        <f>Table2[[#This Row],[Country]]</f>
        <v>Greri Landmoslands</v>
      </c>
      <c r="C1831" s="73">
        <f>VLOOKUP(A1831, Table1[], 6, FALSE)</f>
        <v>19270000</v>
      </c>
      <c r="D1831">
        <f>Table2[[#This Row],[Annualized Salary]]</f>
        <v>20940000</v>
      </c>
      <c r="E1831" s="73">
        <f t="shared" si="29"/>
        <v>1.0866632070576026</v>
      </c>
    </row>
    <row r="1832" spans="1:5" x14ac:dyDescent="0.25">
      <c r="A1832" t="s">
        <v>3405</v>
      </c>
      <c r="B1832" s="93" t="str">
        <f>Table2[[#This Row],[Country]]</f>
        <v>Ledian</v>
      </c>
      <c r="C1832" s="73" t="e">
        <f>VLOOKUP(A1832, Table1[], 6, FALSE)</f>
        <v>#N/A</v>
      </c>
      <c r="D1832">
        <f>Table2[[#This Row],[Annualized Salary]]</f>
        <v>23760000</v>
      </c>
      <c r="E1832" s="73" t="e">
        <f t="shared" si="29"/>
        <v>#N/A</v>
      </c>
    </row>
    <row r="1833" spans="1:5" x14ac:dyDescent="0.25">
      <c r="A1833" t="s">
        <v>3406</v>
      </c>
      <c r="B1833" s="93" t="str">
        <f>Table2[[#This Row],[Country]]</f>
        <v>Nancipenuaroe</v>
      </c>
      <c r="C1833" s="73" t="e">
        <f>VLOOKUP(A1833, Table1[], 6, FALSE)</f>
        <v>#N/A</v>
      </c>
      <c r="D1833">
        <f>Table2[[#This Row],[Annualized Salary]]</f>
        <v>7590000</v>
      </c>
      <c r="E1833" s="73" t="e">
        <f t="shared" si="29"/>
        <v>#N/A</v>
      </c>
    </row>
    <row r="1834" spans="1:5" x14ac:dyDescent="0.25">
      <c r="A1834" t="s">
        <v>3407</v>
      </c>
      <c r="B1834" s="93" t="str">
        <f>Table2[[#This Row],[Country]]</f>
        <v>Rosvi</v>
      </c>
      <c r="C1834" s="73" t="e">
        <f>VLOOKUP(A1834, Table1[], 6, FALSE)</f>
        <v>#N/A</v>
      </c>
      <c r="D1834">
        <f>Table2[[#This Row],[Annualized Salary]]</f>
        <v>18160000</v>
      </c>
      <c r="E1834" s="73" t="e">
        <f t="shared" si="29"/>
        <v>#N/A</v>
      </c>
    </row>
    <row r="1835" spans="1:5" x14ac:dyDescent="0.25">
      <c r="A1835" t="s">
        <v>2081</v>
      </c>
      <c r="B1835" s="93" t="str">
        <f>Table2[[#This Row],[Country]]</f>
        <v>Sobianitedrucy</v>
      </c>
      <c r="C1835" s="73">
        <f>VLOOKUP(A1835, Table1[], 6, FALSE)</f>
        <v>16390000</v>
      </c>
      <c r="D1835">
        <f>Table2[[#This Row],[Annualized Salary]]</f>
        <v>9720000</v>
      </c>
      <c r="E1835" s="73">
        <f t="shared" si="29"/>
        <v>0.59304453935326418</v>
      </c>
    </row>
    <row r="1836" spans="1:5" x14ac:dyDescent="0.25">
      <c r="A1836" t="s">
        <v>1958</v>
      </c>
      <c r="B1836" s="93" t="str">
        <f>Table2[[#This Row],[Country]]</f>
        <v>Sobianitedrucy</v>
      </c>
      <c r="C1836" s="73">
        <f>VLOOKUP(A1836, Table1[], 6, FALSE)</f>
        <v>1950000</v>
      </c>
      <c r="D1836">
        <f>Table2[[#This Row],[Annualized Salary]]</f>
        <v>2100000</v>
      </c>
      <c r="E1836" s="73">
        <f t="shared" si="29"/>
        <v>1.0769230769230769</v>
      </c>
    </row>
    <row r="1837" spans="1:5" x14ac:dyDescent="0.25">
      <c r="A1837" t="s">
        <v>1892</v>
      </c>
      <c r="B1837" s="93" t="str">
        <f>Table2[[#This Row],[Country]]</f>
        <v>Tercapetralgrorus</v>
      </c>
      <c r="C1837" s="73">
        <f>VLOOKUP(A1837, Table1[], 6, FALSE)</f>
        <v>16960000</v>
      </c>
      <c r="D1837">
        <f>Table2[[#This Row],[Annualized Salary]]</f>
        <v>6910000</v>
      </c>
      <c r="E1837" s="73">
        <f t="shared" si="29"/>
        <v>0.40742924528301888</v>
      </c>
    </row>
    <row r="1838" spans="1:5" x14ac:dyDescent="0.25">
      <c r="A1838" t="s">
        <v>1654</v>
      </c>
      <c r="B1838" s="93" t="str">
        <f>Table2[[#This Row],[Country]]</f>
        <v>Galamily</v>
      </c>
      <c r="C1838" s="73">
        <f>VLOOKUP(A1838, Table1[], 6, FALSE)</f>
        <v>23760000</v>
      </c>
      <c r="D1838">
        <f>Table2[[#This Row],[Annualized Salary]]</f>
        <v>34570000</v>
      </c>
      <c r="E1838" s="73">
        <f t="shared" si="29"/>
        <v>1.45496632996633</v>
      </c>
    </row>
    <row r="1839" spans="1:5" x14ac:dyDescent="0.25">
      <c r="A1839" t="s">
        <v>1951</v>
      </c>
      <c r="B1839" s="93" t="str">
        <f>Table2[[#This Row],[Country]]</f>
        <v>Sobianitedrucy</v>
      </c>
      <c r="C1839" s="73">
        <f>VLOOKUP(A1839, Table1[], 6, FALSE)</f>
        <v>21060000</v>
      </c>
      <c r="D1839">
        <f>Table2[[#This Row],[Annualized Salary]]</f>
        <v>22400000</v>
      </c>
      <c r="E1839" s="73">
        <f t="shared" si="29"/>
        <v>1.0636277302943971</v>
      </c>
    </row>
    <row r="1840" spans="1:5" x14ac:dyDescent="0.25">
      <c r="A1840" t="s">
        <v>3408</v>
      </c>
      <c r="B1840" s="93" t="str">
        <f>Table2[[#This Row],[Country]]</f>
        <v>Sobianitedrucy</v>
      </c>
      <c r="C1840" s="73" t="e">
        <f>VLOOKUP(A1840, Table1[], 6, FALSE)</f>
        <v>#N/A</v>
      </c>
      <c r="D1840">
        <f>Table2[[#This Row],[Annualized Salary]]</f>
        <v>29750000</v>
      </c>
      <c r="E1840" s="73" t="e">
        <f t="shared" si="29"/>
        <v>#N/A</v>
      </c>
    </row>
    <row r="1841" spans="1:5" x14ac:dyDescent="0.25">
      <c r="A1841" t="s">
        <v>3409</v>
      </c>
      <c r="B1841" s="93" t="str">
        <f>Table2[[#This Row],[Country]]</f>
        <v>Byasier Pujan</v>
      </c>
      <c r="C1841" s="73" t="e">
        <f>VLOOKUP(A1841, Table1[], 6, FALSE)</f>
        <v>#N/A</v>
      </c>
      <c r="D1841">
        <f>Table2[[#This Row],[Annualized Salary]]</f>
        <v>24070000</v>
      </c>
      <c r="E1841" s="73" t="e">
        <f t="shared" si="29"/>
        <v>#N/A</v>
      </c>
    </row>
    <row r="1842" spans="1:5" x14ac:dyDescent="0.25">
      <c r="A1842" t="s">
        <v>1962</v>
      </c>
      <c r="B1842" s="93" t="str">
        <f>Table2[[#This Row],[Country]]</f>
        <v>Imaar Vircoand</v>
      </c>
      <c r="C1842" s="73">
        <f>VLOOKUP(A1842, Table1[], 6, FALSE)</f>
        <v>12700000</v>
      </c>
      <c r="D1842">
        <f>Table2[[#This Row],[Annualized Salary]]</f>
        <v>12980000</v>
      </c>
      <c r="E1842" s="73">
        <f t="shared" si="29"/>
        <v>1.0220472440944881</v>
      </c>
    </row>
    <row r="1843" spans="1:5" x14ac:dyDescent="0.25">
      <c r="A1843" t="s">
        <v>1964</v>
      </c>
      <c r="B1843" s="93" t="str">
        <f>Table2[[#This Row],[Country]]</f>
        <v>Lefghau</v>
      </c>
      <c r="C1843" s="73">
        <f>VLOOKUP(A1843, Table1[], 6, FALSE)</f>
        <v>25820000</v>
      </c>
      <c r="D1843">
        <f>Table2[[#This Row],[Annualized Salary]]</f>
        <v>27120000</v>
      </c>
      <c r="E1843" s="73">
        <f t="shared" si="29"/>
        <v>1.0503485670023238</v>
      </c>
    </row>
    <row r="1844" spans="1:5" x14ac:dyDescent="0.25">
      <c r="A1844" t="s">
        <v>1965</v>
      </c>
      <c r="B1844" s="93" t="str">
        <f>Table2[[#This Row],[Country]]</f>
        <v>Lefghau</v>
      </c>
      <c r="C1844" s="73">
        <f>VLOOKUP(A1844, Table1[], 6, FALSE)</f>
        <v>14080000</v>
      </c>
      <c r="D1844">
        <f>Table2[[#This Row],[Annualized Salary]]</f>
        <v>14280000</v>
      </c>
      <c r="E1844" s="73">
        <f t="shared" si="29"/>
        <v>1.0142045454545454</v>
      </c>
    </row>
    <row r="1845" spans="1:5" x14ac:dyDescent="0.25">
      <c r="A1845" t="s">
        <v>1966</v>
      </c>
      <c r="B1845" s="93" t="str">
        <f>Table2[[#This Row],[Country]]</f>
        <v>Lefghau</v>
      </c>
      <c r="C1845" s="73">
        <f>VLOOKUP(A1845, Table1[], 6, FALSE)</f>
        <v>14160000</v>
      </c>
      <c r="D1845">
        <f>Table2[[#This Row],[Annualized Salary]]</f>
        <v>15300000</v>
      </c>
      <c r="E1845" s="73">
        <f t="shared" si="29"/>
        <v>1.0805084745762712</v>
      </c>
    </row>
    <row r="1846" spans="1:5" x14ac:dyDescent="0.25">
      <c r="A1846" t="s">
        <v>1935</v>
      </c>
      <c r="B1846" s="93" t="str">
        <f>Table2[[#This Row],[Country]]</f>
        <v>Moaithe</v>
      </c>
      <c r="C1846" s="73">
        <f>VLOOKUP(A1846, Table1[], 6, FALSE)</f>
        <v>12960000</v>
      </c>
      <c r="D1846">
        <f>Table2[[#This Row],[Annualized Salary]]</f>
        <v>32570000</v>
      </c>
      <c r="E1846" s="73">
        <f t="shared" si="29"/>
        <v>2.5131172839506171</v>
      </c>
    </row>
    <row r="1847" spans="1:5" x14ac:dyDescent="0.25">
      <c r="A1847" t="s">
        <v>1967</v>
      </c>
      <c r="B1847" s="93" t="str">
        <f>Table2[[#This Row],[Country]]</f>
        <v>People's Land of Maneau</v>
      </c>
      <c r="C1847" s="73">
        <f>VLOOKUP(A1847, Table1[], 6, FALSE)</f>
        <v>25130000</v>
      </c>
      <c r="D1847">
        <f>Table2[[#This Row],[Annualized Salary]]</f>
        <v>26220000</v>
      </c>
      <c r="E1847" s="73">
        <f t="shared" si="29"/>
        <v>1.0433744528452049</v>
      </c>
    </row>
    <row r="1848" spans="1:5" x14ac:dyDescent="0.25">
      <c r="A1848" t="s">
        <v>3410</v>
      </c>
      <c r="B1848" s="93" t="str">
        <f>Table2[[#This Row],[Country]]</f>
        <v>Slandsganiamayotteque</v>
      </c>
      <c r="C1848" s="73" t="e">
        <f>VLOOKUP(A1848, Table1[], 6, FALSE)</f>
        <v>#N/A</v>
      </c>
      <c r="D1848">
        <f>Table2[[#This Row],[Annualized Salary]]</f>
        <v>15660000</v>
      </c>
      <c r="E1848" s="73" t="e">
        <f t="shared" si="29"/>
        <v>#N/A</v>
      </c>
    </row>
    <row r="1849" spans="1:5" x14ac:dyDescent="0.25">
      <c r="A1849" t="s">
        <v>1969</v>
      </c>
      <c r="B1849" s="93" t="str">
        <f>Table2[[#This Row],[Country]]</f>
        <v>Sobianitedrucy</v>
      </c>
      <c r="C1849" s="73">
        <f>VLOOKUP(A1849, Table1[], 6, FALSE)</f>
        <v>13080000</v>
      </c>
      <c r="D1849">
        <f>Table2[[#This Row],[Annualized Salary]]</f>
        <v>13420000</v>
      </c>
      <c r="E1849" s="73">
        <f t="shared" si="29"/>
        <v>1.025993883792049</v>
      </c>
    </row>
    <row r="1850" spans="1:5" x14ac:dyDescent="0.25">
      <c r="A1850" t="s">
        <v>1975</v>
      </c>
      <c r="B1850" s="93" t="str">
        <f>Table2[[#This Row],[Country]]</f>
        <v>Sobianitedrucy</v>
      </c>
      <c r="C1850" s="73">
        <f>VLOOKUP(A1850, Table1[], 6, FALSE)</f>
        <v>14120000</v>
      </c>
      <c r="D1850">
        <f>Table2[[#This Row],[Annualized Salary]]</f>
        <v>15500000</v>
      </c>
      <c r="E1850" s="73">
        <f t="shared" si="29"/>
        <v>1.0977337110481586</v>
      </c>
    </row>
    <row r="1851" spans="1:5" x14ac:dyDescent="0.25">
      <c r="A1851" t="s">
        <v>1971</v>
      </c>
      <c r="B1851" s="93" t="str">
        <f>Table2[[#This Row],[Country]]</f>
        <v>Sobianitedrucy</v>
      </c>
      <c r="C1851" s="73">
        <f>VLOOKUP(A1851, Table1[], 6, FALSE)</f>
        <v>17080000</v>
      </c>
      <c r="D1851">
        <f>Table2[[#This Row],[Annualized Salary]]</f>
        <v>17320000</v>
      </c>
      <c r="E1851" s="73">
        <f t="shared" si="29"/>
        <v>1.0140515222482436</v>
      </c>
    </row>
    <row r="1852" spans="1:5" x14ac:dyDescent="0.25">
      <c r="A1852" t="s">
        <v>1972</v>
      </c>
      <c r="B1852" s="93" t="str">
        <f>Table2[[#This Row],[Country]]</f>
        <v>Sobianitedrucy</v>
      </c>
      <c r="C1852" s="73">
        <f>VLOOKUP(A1852, Table1[], 6, FALSE)</f>
        <v>22750000</v>
      </c>
      <c r="D1852">
        <f>Table2[[#This Row],[Annualized Salary]]</f>
        <v>22970000</v>
      </c>
      <c r="E1852" s="73">
        <f t="shared" si="29"/>
        <v>1.0096703296703298</v>
      </c>
    </row>
    <row r="1853" spans="1:5" x14ac:dyDescent="0.25">
      <c r="A1853" t="s">
        <v>1992</v>
      </c>
      <c r="B1853" s="93" t="str">
        <f>Table2[[#This Row],[Country]]</f>
        <v>Sobianitedrucy</v>
      </c>
      <c r="C1853" s="73">
        <f>VLOOKUP(A1853, Table1[], 6, FALSE)</f>
        <v>26630000</v>
      </c>
      <c r="D1853">
        <f>Table2[[#This Row],[Annualized Salary]]</f>
        <v>27280000</v>
      </c>
      <c r="E1853" s="73">
        <f t="shared" si="29"/>
        <v>1.024408561772437</v>
      </c>
    </row>
    <row r="1854" spans="1:5" x14ac:dyDescent="0.25">
      <c r="A1854" t="s">
        <v>2317</v>
      </c>
      <c r="B1854" s="93" t="str">
        <f>Table2[[#This Row],[Country]]</f>
        <v>Nganion</v>
      </c>
      <c r="C1854" s="73">
        <f>VLOOKUP(A1854, Table1[], 6, FALSE)</f>
        <v>25960000</v>
      </c>
      <c r="D1854">
        <f>Table2[[#This Row],[Annualized Salary]]</f>
        <v>28170000</v>
      </c>
      <c r="E1854" s="73">
        <f t="shared" si="29"/>
        <v>1.085130970724191</v>
      </c>
    </row>
    <row r="1855" spans="1:5" x14ac:dyDescent="0.25">
      <c r="A1855" t="s">
        <v>1977</v>
      </c>
      <c r="B1855" s="93" t="str">
        <f>Table2[[#This Row],[Country]]</f>
        <v>Unicorporated Tiagascar</v>
      </c>
      <c r="C1855" s="73">
        <f>VLOOKUP(A1855, Table1[], 6, FALSE)</f>
        <v>25150000</v>
      </c>
      <c r="D1855">
        <f>Table2[[#This Row],[Annualized Salary]]</f>
        <v>25580000</v>
      </c>
      <c r="E1855" s="73">
        <f t="shared" si="29"/>
        <v>1.0170974155069583</v>
      </c>
    </row>
    <row r="1856" spans="1:5" x14ac:dyDescent="0.25">
      <c r="A1856" t="s">
        <v>1979</v>
      </c>
      <c r="B1856" s="93" t="str">
        <f>Table2[[#This Row],[Country]]</f>
        <v>Byasier Pujan</v>
      </c>
      <c r="C1856" s="73">
        <f>VLOOKUP(A1856, Table1[], 6, FALSE)</f>
        <v>27410000</v>
      </c>
      <c r="D1856">
        <f>Table2[[#This Row],[Annualized Salary]]</f>
        <v>28510000</v>
      </c>
      <c r="E1856" s="73">
        <f t="shared" si="29"/>
        <v>1.0401313389273987</v>
      </c>
    </row>
    <row r="1857" spans="1:5" x14ac:dyDescent="0.25">
      <c r="A1857" t="s">
        <v>314</v>
      </c>
      <c r="B1857" s="93" t="str">
        <f>Table2[[#This Row],[Country]]</f>
        <v>Isle of Lababwe</v>
      </c>
      <c r="C1857" s="73">
        <f>VLOOKUP(A1857, Table1[], 6, FALSE)</f>
        <v>22000000</v>
      </c>
      <c r="D1857">
        <f>Table2[[#This Row],[Annualized Salary]]</f>
        <v>35950000</v>
      </c>
      <c r="E1857" s="73">
        <f t="shared" si="29"/>
        <v>1.634090909090909</v>
      </c>
    </row>
    <row r="1858" spans="1:5" x14ac:dyDescent="0.25">
      <c r="A1858" t="s">
        <v>247</v>
      </c>
      <c r="B1858" s="93" t="str">
        <f>Table2[[#This Row],[Country]]</f>
        <v>Nganion</v>
      </c>
      <c r="C1858" s="73">
        <f>VLOOKUP(A1858, Table1[], 6, FALSE)</f>
        <v>38070000</v>
      </c>
      <c r="D1858">
        <f>Table2[[#This Row],[Annualized Salary]]</f>
        <v>28230000</v>
      </c>
      <c r="E1858" s="73">
        <f t="shared" si="29"/>
        <v>0.74152876280535851</v>
      </c>
    </row>
    <row r="1859" spans="1:5" x14ac:dyDescent="0.25">
      <c r="A1859" t="s">
        <v>1981</v>
      </c>
      <c r="B1859" s="93" t="str">
        <f>Table2[[#This Row],[Country]]</f>
        <v>Nganion</v>
      </c>
      <c r="C1859" s="73">
        <f>VLOOKUP(A1859, Table1[], 6, FALSE)</f>
        <v>24710000</v>
      </c>
      <c r="D1859">
        <f>Table2[[#This Row],[Annualized Salary]]</f>
        <v>27100000</v>
      </c>
      <c r="E1859" s="73">
        <f t="shared" si="29"/>
        <v>1.0967219749089439</v>
      </c>
    </row>
    <row r="1860" spans="1:5" x14ac:dyDescent="0.25">
      <c r="A1860" t="s">
        <v>2182</v>
      </c>
      <c r="B1860" s="93" t="str">
        <f>Table2[[#This Row],[Country]]</f>
        <v>Rarita</v>
      </c>
      <c r="C1860" s="73">
        <f>VLOOKUP(A1860, Table1[], 6, FALSE)</f>
        <v>26490000</v>
      </c>
      <c r="D1860">
        <f>Table2[[#This Row],[Annualized Salary]]</f>
        <v>33770000</v>
      </c>
      <c r="E1860" s="73">
        <f t="shared" si="29"/>
        <v>1.2748206870517176</v>
      </c>
    </row>
    <row r="1861" spans="1:5" x14ac:dyDescent="0.25">
      <c r="A1861" t="s">
        <v>3411</v>
      </c>
      <c r="B1861" s="93" t="str">
        <f>Table2[[#This Row],[Country]]</f>
        <v>Sobianitedrucy</v>
      </c>
      <c r="C1861" s="73" t="e">
        <f>VLOOKUP(A1861, Table1[], 6, FALSE)</f>
        <v>#N/A</v>
      </c>
      <c r="D1861">
        <f>Table2[[#This Row],[Annualized Salary]]</f>
        <v>27410000</v>
      </c>
      <c r="E1861" s="73" t="e">
        <f t="shared" si="29"/>
        <v>#N/A</v>
      </c>
    </row>
    <row r="1862" spans="1:5" x14ac:dyDescent="0.25">
      <c r="A1862" t="s">
        <v>1984</v>
      </c>
      <c r="B1862" s="93" t="str">
        <f>Table2[[#This Row],[Country]]</f>
        <v>Lefghau</v>
      </c>
      <c r="C1862" s="73">
        <f>VLOOKUP(A1862, Table1[], 6, FALSE)</f>
        <v>4180000</v>
      </c>
      <c r="D1862">
        <f>Table2[[#This Row],[Annualized Salary]]</f>
        <v>4290000</v>
      </c>
      <c r="E1862" s="73">
        <f t="shared" si="29"/>
        <v>1.0263157894736843</v>
      </c>
    </row>
    <row r="1863" spans="1:5" x14ac:dyDescent="0.25">
      <c r="A1863" t="s">
        <v>1985</v>
      </c>
      <c r="B1863" s="93" t="str">
        <f>Table2[[#This Row],[Country]]</f>
        <v>Nganion</v>
      </c>
      <c r="C1863" s="73">
        <f>VLOOKUP(A1863, Table1[], 6, FALSE)</f>
        <v>16940000</v>
      </c>
      <c r="D1863">
        <f>Table2[[#This Row],[Annualized Salary]]</f>
        <v>17940000</v>
      </c>
      <c r="E1863" s="73">
        <f t="shared" si="29"/>
        <v>1.0590318772136953</v>
      </c>
    </row>
    <row r="1864" spans="1:5" x14ac:dyDescent="0.25">
      <c r="A1864" t="s">
        <v>1986</v>
      </c>
      <c r="B1864" s="93" t="str">
        <f>Table2[[#This Row],[Country]]</f>
        <v>Sobianitedrucy</v>
      </c>
      <c r="C1864" s="73">
        <f>VLOOKUP(A1864, Table1[], 6, FALSE)</f>
        <v>21740000</v>
      </c>
      <c r="D1864">
        <f>Table2[[#This Row],[Annualized Salary]]</f>
        <v>22780000</v>
      </c>
      <c r="E1864" s="73">
        <f t="shared" si="29"/>
        <v>1.0478380864765409</v>
      </c>
    </row>
    <row r="1865" spans="1:5" x14ac:dyDescent="0.25">
      <c r="A1865" t="s">
        <v>1987</v>
      </c>
      <c r="B1865" s="93" t="str">
        <f>Table2[[#This Row],[Country]]</f>
        <v>Dosqaly</v>
      </c>
      <c r="C1865" s="73">
        <f>VLOOKUP(A1865, Table1[], 6, FALSE)</f>
        <v>31780000</v>
      </c>
      <c r="D1865">
        <f>Table2[[#This Row],[Annualized Salary]]</f>
        <v>32790000</v>
      </c>
      <c r="E1865" s="73">
        <f t="shared" si="29"/>
        <v>1.0317809943360605</v>
      </c>
    </row>
    <row r="1866" spans="1:5" x14ac:dyDescent="0.25">
      <c r="A1866" t="s">
        <v>1988</v>
      </c>
      <c r="B1866" s="93" t="str">
        <f>Table2[[#This Row],[Country]]</f>
        <v>Iverde</v>
      </c>
      <c r="C1866" s="73">
        <f>VLOOKUP(A1866, Table1[], 6, FALSE)</f>
        <v>10330000</v>
      </c>
      <c r="D1866">
        <f>Table2[[#This Row],[Annualized Salary]]</f>
        <v>11170000</v>
      </c>
      <c r="E1866" s="73">
        <f t="shared" si="29"/>
        <v>1.0813165537270086</v>
      </c>
    </row>
    <row r="1867" spans="1:5" x14ac:dyDescent="0.25">
      <c r="A1867" t="s">
        <v>1989</v>
      </c>
      <c r="B1867" s="93" t="str">
        <f>Table2[[#This Row],[Country]]</f>
        <v>Nganion</v>
      </c>
      <c r="C1867" s="73">
        <f>VLOOKUP(A1867, Table1[], 6, FALSE)</f>
        <v>26240000</v>
      </c>
      <c r="D1867">
        <f>Table2[[#This Row],[Annualized Salary]]</f>
        <v>27620000</v>
      </c>
      <c r="E1867" s="73">
        <f t="shared" si="29"/>
        <v>1.0525914634146341</v>
      </c>
    </row>
    <row r="1868" spans="1:5" x14ac:dyDescent="0.25">
      <c r="A1868" t="s">
        <v>3412</v>
      </c>
      <c r="B1868" s="93" t="str">
        <f>Table2[[#This Row],[Country]]</f>
        <v>Nkasland Cronestan</v>
      </c>
      <c r="C1868" s="73" t="e">
        <f>VLOOKUP(A1868, Table1[], 6, FALSE)</f>
        <v>#N/A</v>
      </c>
      <c r="D1868">
        <f>Table2[[#This Row],[Annualized Salary]]</f>
        <v>4040000</v>
      </c>
      <c r="E1868" s="73" t="e">
        <f t="shared" si="29"/>
        <v>#N/A</v>
      </c>
    </row>
    <row r="1869" spans="1:5" x14ac:dyDescent="0.25">
      <c r="A1869" t="s">
        <v>3413</v>
      </c>
      <c r="B1869" s="93" t="str">
        <f>Table2[[#This Row],[Country]]</f>
        <v>Northslands</v>
      </c>
      <c r="C1869" s="73" t="e">
        <f>VLOOKUP(A1869, Table1[], 6, FALSE)</f>
        <v>#N/A</v>
      </c>
      <c r="D1869">
        <f>Table2[[#This Row],[Annualized Salary]]</f>
        <v>20480000</v>
      </c>
      <c r="E1869" s="73" t="e">
        <f t="shared" si="29"/>
        <v>#N/A</v>
      </c>
    </row>
    <row r="1870" spans="1:5" x14ac:dyDescent="0.25">
      <c r="A1870" t="s">
        <v>3414</v>
      </c>
      <c r="B1870" s="93" t="str">
        <f>Table2[[#This Row],[Country]]</f>
        <v>Sobianitedrucy</v>
      </c>
      <c r="C1870" s="73" t="e">
        <f>VLOOKUP(A1870, Table1[], 6, FALSE)</f>
        <v>#N/A</v>
      </c>
      <c r="D1870">
        <f>Table2[[#This Row],[Annualized Salary]]</f>
        <v>4110000</v>
      </c>
      <c r="E1870" s="73" t="e">
        <f t="shared" si="29"/>
        <v>#N/A</v>
      </c>
    </row>
    <row r="1871" spans="1:5" x14ac:dyDescent="0.25">
      <c r="A1871" t="s">
        <v>1991</v>
      </c>
      <c r="B1871" s="93" t="str">
        <f>Table2[[#This Row],[Country]]</f>
        <v>Sobianitedrucy</v>
      </c>
      <c r="C1871" s="73">
        <f>VLOOKUP(A1871, Table1[], 6, FALSE)</f>
        <v>27040000</v>
      </c>
      <c r="D1871">
        <f>Table2[[#This Row],[Annualized Salary]]</f>
        <v>29210000</v>
      </c>
      <c r="E1871" s="73">
        <f t="shared" si="29"/>
        <v>1.0802514792899409</v>
      </c>
    </row>
    <row r="1872" spans="1:5" x14ac:dyDescent="0.25">
      <c r="A1872" t="s">
        <v>3415</v>
      </c>
      <c r="B1872" s="93" t="str">
        <f>Table2[[#This Row],[Country]]</f>
        <v>Byasier Pujan</v>
      </c>
      <c r="C1872" s="73" t="e">
        <f>VLOOKUP(A1872, Table1[], 6, FALSE)</f>
        <v>#N/A</v>
      </c>
      <c r="D1872">
        <f>Table2[[#This Row],[Annualized Salary]]</f>
        <v>20920000</v>
      </c>
      <c r="E1872" s="73" t="e">
        <f t="shared" si="29"/>
        <v>#N/A</v>
      </c>
    </row>
    <row r="1873" spans="1:5" x14ac:dyDescent="0.25">
      <c r="A1873" t="s">
        <v>2041</v>
      </c>
      <c r="B1873" s="93" t="str">
        <f>Table2[[#This Row],[Country]]</f>
        <v>Byasier Pujan</v>
      </c>
      <c r="C1873" s="73">
        <f>VLOOKUP(A1873, Table1[], 6, FALSE)</f>
        <v>19510000</v>
      </c>
      <c r="D1873">
        <f>Table2[[#This Row],[Annualized Salary]]</f>
        <v>20440000</v>
      </c>
      <c r="E1873" s="73">
        <f t="shared" si="29"/>
        <v>1.0476678626345464</v>
      </c>
    </row>
    <row r="1874" spans="1:5" x14ac:dyDescent="0.25">
      <c r="A1874" t="s">
        <v>2025</v>
      </c>
      <c r="B1874" s="93" t="str">
        <f>Table2[[#This Row],[Country]]</f>
        <v>Cabral Retrea</v>
      </c>
      <c r="C1874" s="73">
        <f>VLOOKUP(A1874, Table1[], 6, FALSE)</f>
        <v>15230000</v>
      </c>
      <c r="D1874">
        <f>Table2[[#This Row],[Annualized Salary]]</f>
        <v>16370000</v>
      </c>
      <c r="E1874" s="73">
        <f t="shared" si="29"/>
        <v>1.0748522652659225</v>
      </c>
    </row>
    <row r="1875" spans="1:5" x14ac:dyDescent="0.25">
      <c r="A1875" t="s">
        <v>2027</v>
      </c>
      <c r="B1875" s="93" t="str">
        <f>Table2[[#This Row],[Country]]</f>
        <v>Desaintko</v>
      </c>
      <c r="C1875" s="73">
        <f>VLOOKUP(A1875, Table1[], 6, FALSE)</f>
        <v>19080000</v>
      </c>
      <c r="D1875">
        <f>Table2[[#This Row],[Annualized Salary]]</f>
        <v>20300000</v>
      </c>
      <c r="E1875" s="73">
        <f t="shared" si="29"/>
        <v>1.0639412997903563</v>
      </c>
    </row>
    <row r="1876" spans="1:5" x14ac:dyDescent="0.25">
      <c r="A1876" t="s">
        <v>2706</v>
      </c>
      <c r="B1876" s="93" t="str">
        <f>Table2[[#This Row],[Country]]</f>
        <v>Imaar Vircoand</v>
      </c>
      <c r="C1876" s="73">
        <f>VLOOKUP(A1876, Table1[], 6, FALSE)</f>
        <v>3900000</v>
      </c>
      <c r="D1876">
        <f>Table2[[#This Row],[Annualized Salary]]</f>
        <v>11290000</v>
      </c>
      <c r="E1876" s="73">
        <f t="shared" si="29"/>
        <v>2.8948717948717948</v>
      </c>
    </row>
    <row r="1877" spans="1:5" x14ac:dyDescent="0.25">
      <c r="A1877" t="s">
        <v>2029</v>
      </c>
      <c r="B1877" s="93" t="str">
        <f>Table2[[#This Row],[Country]]</f>
        <v>Ledian</v>
      </c>
      <c r="C1877" s="73">
        <f>VLOOKUP(A1877, Table1[], 6, FALSE)</f>
        <v>20410000</v>
      </c>
      <c r="D1877">
        <f>Table2[[#This Row],[Annualized Salary]]</f>
        <v>21990000</v>
      </c>
      <c r="E1877" s="73">
        <f t="shared" si="29"/>
        <v>1.0774130328270455</v>
      </c>
    </row>
    <row r="1878" spans="1:5" x14ac:dyDescent="0.25">
      <c r="A1878" t="s">
        <v>2030</v>
      </c>
      <c r="B1878" s="93" t="str">
        <f>Table2[[#This Row],[Country]]</f>
        <v>Lefghau</v>
      </c>
      <c r="C1878" s="73">
        <f>VLOOKUP(A1878, Table1[], 6, FALSE)</f>
        <v>7810000</v>
      </c>
      <c r="D1878">
        <f>Table2[[#This Row],[Annualized Salary]]</f>
        <v>8500000</v>
      </c>
      <c r="E1878" s="73">
        <f t="shared" si="29"/>
        <v>1.0883482714468631</v>
      </c>
    </row>
    <row r="1879" spans="1:5" x14ac:dyDescent="0.25">
      <c r="A1879" t="s">
        <v>2033</v>
      </c>
      <c r="B1879" s="93" t="str">
        <f>Table2[[#This Row],[Country]]</f>
        <v>Nganion</v>
      </c>
      <c r="C1879" s="73">
        <f>VLOOKUP(A1879, Table1[], 6, FALSE)</f>
        <v>14070000</v>
      </c>
      <c r="D1879">
        <f>Table2[[#This Row],[Annualized Salary]]</f>
        <v>14650000</v>
      </c>
      <c r="E1879" s="73">
        <f t="shared" si="29"/>
        <v>1.0412224591329069</v>
      </c>
    </row>
    <row r="1880" spans="1:5" x14ac:dyDescent="0.25">
      <c r="A1880" t="s">
        <v>2034</v>
      </c>
      <c r="B1880" s="93" t="str">
        <f>Table2[[#This Row],[Country]]</f>
        <v>Pahon</v>
      </c>
      <c r="C1880" s="73">
        <f>VLOOKUP(A1880, Table1[], 6, FALSE)</f>
        <v>31490000</v>
      </c>
      <c r="D1880">
        <f>Table2[[#This Row],[Annualized Salary]]</f>
        <v>32540000</v>
      </c>
      <c r="E1880" s="73">
        <f t="shared" si="29"/>
        <v>1.0333439187043505</v>
      </c>
    </row>
    <row r="1881" spans="1:5" x14ac:dyDescent="0.25">
      <c r="A1881" t="s">
        <v>1912</v>
      </c>
      <c r="B1881" s="93" t="str">
        <f>Table2[[#This Row],[Country]]</f>
        <v>Pierrema</v>
      </c>
      <c r="C1881" s="73">
        <f>VLOOKUP(A1881, Table1[], 6, FALSE)</f>
        <v>26280000</v>
      </c>
      <c r="D1881">
        <f>Table2[[#This Row],[Annualized Salary]]</f>
        <v>14860000</v>
      </c>
      <c r="E1881" s="73">
        <f t="shared" ref="E1881:E1944" si="30">D1881/C1881</f>
        <v>0.56544901065449016</v>
      </c>
    </row>
    <row r="1882" spans="1:5" x14ac:dyDescent="0.25">
      <c r="A1882" t="s">
        <v>2035</v>
      </c>
      <c r="B1882" s="93" t="str">
        <f>Table2[[#This Row],[Country]]</f>
        <v>Sobianitedrucy</v>
      </c>
      <c r="C1882" s="73">
        <f>VLOOKUP(A1882, Table1[], 6, FALSE)</f>
        <v>20360000</v>
      </c>
      <c r="D1882">
        <f>Table2[[#This Row],[Annualized Salary]]</f>
        <v>20520000</v>
      </c>
      <c r="E1882" s="73">
        <f t="shared" si="30"/>
        <v>1.0078585461689586</v>
      </c>
    </row>
    <row r="1883" spans="1:5" x14ac:dyDescent="0.25">
      <c r="A1883" t="s">
        <v>2037</v>
      </c>
      <c r="B1883" s="93" t="str">
        <f>Table2[[#This Row],[Country]]</f>
        <v>Sobianitedrucy</v>
      </c>
      <c r="C1883" s="73">
        <f>VLOOKUP(A1883, Table1[], 6, FALSE)</f>
        <v>10530000</v>
      </c>
      <c r="D1883">
        <f>Table2[[#This Row],[Annualized Salary]]</f>
        <v>10810000</v>
      </c>
      <c r="E1883" s="73">
        <f t="shared" si="30"/>
        <v>1.0265906932573599</v>
      </c>
    </row>
    <row r="1884" spans="1:5" x14ac:dyDescent="0.25">
      <c r="A1884" t="s">
        <v>2038</v>
      </c>
      <c r="B1884" s="93" t="str">
        <f>Table2[[#This Row],[Country]]</f>
        <v>Sobianitedrucy</v>
      </c>
      <c r="C1884" s="73">
        <f>VLOOKUP(A1884, Table1[], 6, FALSE)</f>
        <v>19400000</v>
      </c>
      <c r="D1884">
        <f>Table2[[#This Row],[Annualized Salary]]</f>
        <v>20940000</v>
      </c>
      <c r="E1884" s="73">
        <f t="shared" si="30"/>
        <v>1.079381443298969</v>
      </c>
    </row>
    <row r="1885" spans="1:5" x14ac:dyDescent="0.25">
      <c r="A1885" t="s">
        <v>2052</v>
      </c>
      <c r="B1885" s="93" t="str">
        <f>Table2[[#This Row],[Country]]</f>
        <v>Sobianitedrucy</v>
      </c>
      <c r="C1885" s="73">
        <f>VLOOKUP(A1885, Table1[], 6, FALSE)</f>
        <v>16410000</v>
      </c>
      <c r="D1885">
        <f>Table2[[#This Row],[Annualized Salary]]</f>
        <v>16770000</v>
      </c>
      <c r="E1885" s="73">
        <f t="shared" si="30"/>
        <v>1.0219378427787935</v>
      </c>
    </row>
    <row r="1886" spans="1:5" x14ac:dyDescent="0.25">
      <c r="A1886" t="s">
        <v>2040</v>
      </c>
      <c r="B1886" s="93" t="str">
        <f>Table2[[#This Row],[Country]]</f>
        <v>Unicorporated Tiagascar</v>
      </c>
      <c r="C1886" s="73">
        <f>VLOOKUP(A1886, Table1[], 6, FALSE)</f>
        <v>22030000</v>
      </c>
      <c r="D1886">
        <f>Table2[[#This Row],[Annualized Salary]]</f>
        <v>22780000</v>
      </c>
      <c r="E1886" s="73">
        <f t="shared" si="30"/>
        <v>1.0340444847934636</v>
      </c>
    </row>
    <row r="1887" spans="1:5" x14ac:dyDescent="0.25">
      <c r="A1887" t="s">
        <v>2045</v>
      </c>
      <c r="B1887" s="93" t="str">
        <f>Table2[[#This Row],[Country]]</f>
        <v>Imaar Vircoand</v>
      </c>
      <c r="C1887" s="73">
        <f>VLOOKUP(A1887, Table1[], 6, FALSE)</f>
        <v>37550000</v>
      </c>
      <c r="D1887">
        <f>Table2[[#This Row],[Annualized Salary]]</f>
        <v>40260000</v>
      </c>
      <c r="E1887" s="73">
        <f t="shared" si="30"/>
        <v>1.0721704394141145</v>
      </c>
    </row>
    <row r="1888" spans="1:5" x14ac:dyDescent="0.25">
      <c r="A1888" t="s">
        <v>3416</v>
      </c>
      <c r="B1888" s="93" t="str">
        <f>Table2[[#This Row],[Country]]</f>
        <v>Loco Phirema</v>
      </c>
      <c r="C1888" s="73" t="e">
        <f>VLOOKUP(A1888, Table1[], 6, FALSE)</f>
        <v>#N/A</v>
      </c>
      <c r="D1888">
        <f>Table2[[#This Row],[Annualized Salary]]</f>
        <v>33830000</v>
      </c>
      <c r="E1888" s="73" t="e">
        <f t="shared" si="30"/>
        <v>#N/A</v>
      </c>
    </row>
    <row r="1889" spans="1:5" x14ac:dyDescent="0.25">
      <c r="A1889" t="s">
        <v>2043</v>
      </c>
      <c r="B1889" s="93" t="str">
        <f>Table2[[#This Row],[Country]]</f>
        <v>Nathuacamana</v>
      </c>
      <c r="C1889" s="73">
        <f>VLOOKUP(A1889, Table1[], 6, FALSE)</f>
        <v>29540000</v>
      </c>
      <c r="D1889">
        <f>Table2[[#This Row],[Annualized Salary]]</f>
        <v>29850000</v>
      </c>
      <c r="E1889" s="73">
        <f t="shared" si="30"/>
        <v>1.0104942450914014</v>
      </c>
    </row>
    <row r="1890" spans="1:5" x14ac:dyDescent="0.25">
      <c r="A1890" t="s">
        <v>2044</v>
      </c>
      <c r="B1890" s="93" t="str">
        <f>Table2[[#This Row],[Country]]</f>
        <v>Sobianitedrucy</v>
      </c>
      <c r="C1890" s="73">
        <f>VLOOKUP(A1890, Table1[], 6, FALSE)</f>
        <v>28310000</v>
      </c>
      <c r="D1890">
        <f>Table2[[#This Row],[Annualized Salary]]</f>
        <v>28760000</v>
      </c>
      <c r="E1890" s="73">
        <f t="shared" si="30"/>
        <v>1.0158954433062521</v>
      </c>
    </row>
    <row r="1891" spans="1:5" x14ac:dyDescent="0.25">
      <c r="A1891" t="s">
        <v>2046</v>
      </c>
      <c r="B1891" s="93" t="str">
        <f>Table2[[#This Row],[Country]]</f>
        <v>Moaithe</v>
      </c>
      <c r="C1891" s="73">
        <f>VLOOKUP(A1891, Table1[], 6, FALSE)</f>
        <v>21070000</v>
      </c>
      <c r="D1891">
        <f>Table2[[#This Row],[Annualized Salary]]</f>
        <v>21450000</v>
      </c>
      <c r="E1891" s="73">
        <f t="shared" si="30"/>
        <v>1.0180351210251541</v>
      </c>
    </row>
    <row r="1892" spans="1:5" x14ac:dyDescent="0.25">
      <c r="A1892" t="s">
        <v>283</v>
      </c>
      <c r="B1892" s="93" t="str">
        <f>Table2[[#This Row],[Country]]</f>
        <v>Nganion</v>
      </c>
      <c r="C1892" s="73">
        <f>VLOOKUP(A1892, Table1[], 6, FALSE)</f>
        <v>20310000</v>
      </c>
      <c r="D1892">
        <f>Table2[[#This Row],[Annualized Salary]]</f>
        <v>11660000</v>
      </c>
      <c r="E1892" s="73">
        <f t="shared" si="30"/>
        <v>0.5741014278680453</v>
      </c>
    </row>
    <row r="1893" spans="1:5" x14ac:dyDescent="0.25">
      <c r="A1893" t="s">
        <v>3417</v>
      </c>
      <c r="B1893" s="93" t="str">
        <f>Table2[[#This Row],[Country]]</f>
        <v>Central Diasongo</v>
      </c>
      <c r="C1893" s="73" t="e">
        <f>VLOOKUP(A1893, Table1[], 6, FALSE)</f>
        <v>#N/A</v>
      </c>
      <c r="D1893">
        <f>Table2[[#This Row],[Annualized Salary]]</f>
        <v>28920000</v>
      </c>
      <c r="E1893" s="73" t="e">
        <f t="shared" si="30"/>
        <v>#N/A</v>
      </c>
    </row>
    <row r="1894" spans="1:5" x14ac:dyDescent="0.25">
      <c r="A1894" t="s">
        <v>2410</v>
      </c>
      <c r="B1894" s="93" t="str">
        <f>Table2[[#This Row],[Country]]</f>
        <v>Imaar Vircoand</v>
      </c>
      <c r="C1894" s="73">
        <f>VLOOKUP(A1894, Table1[], 6, FALSE)</f>
        <v>16350000</v>
      </c>
      <c r="D1894">
        <f>Table2[[#This Row],[Annualized Salary]]</f>
        <v>8830000</v>
      </c>
      <c r="E1894" s="73">
        <f t="shared" si="30"/>
        <v>0.54006116207951071</v>
      </c>
    </row>
    <row r="1895" spans="1:5" x14ac:dyDescent="0.25">
      <c r="A1895" t="s">
        <v>2047</v>
      </c>
      <c r="B1895" s="93" t="str">
        <f>Table2[[#This Row],[Country]]</f>
        <v>Lefghau</v>
      </c>
      <c r="C1895" s="73">
        <f>VLOOKUP(A1895, Table1[], 6, FALSE)</f>
        <v>16460000</v>
      </c>
      <c r="D1895">
        <f>Table2[[#This Row],[Annualized Salary]]</f>
        <v>17950000</v>
      </c>
      <c r="E1895" s="73">
        <f t="shared" si="30"/>
        <v>1.0905224787363306</v>
      </c>
    </row>
    <row r="1896" spans="1:5" x14ac:dyDescent="0.25">
      <c r="A1896" t="s">
        <v>2049</v>
      </c>
      <c r="B1896" s="93" t="str">
        <f>Table2[[#This Row],[Country]]</f>
        <v>Nganion</v>
      </c>
      <c r="C1896" s="73">
        <f>VLOOKUP(A1896, Table1[], 6, FALSE)</f>
        <v>25970000</v>
      </c>
      <c r="D1896">
        <f>Table2[[#This Row],[Annualized Salary]]</f>
        <v>26890000</v>
      </c>
      <c r="E1896" s="73">
        <f t="shared" si="30"/>
        <v>1.0354254909510974</v>
      </c>
    </row>
    <row r="1897" spans="1:5" x14ac:dyDescent="0.25">
      <c r="A1897" t="s">
        <v>2032</v>
      </c>
      <c r="B1897" s="93" t="str">
        <f>Table2[[#This Row],[Country]]</f>
        <v>Nganion</v>
      </c>
      <c r="C1897" s="73">
        <f>VLOOKUP(A1897, Table1[], 6, FALSE)</f>
        <v>12390000</v>
      </c>
      <c r="D1897">
        <f>Table2[[#This Row],[Annualized Salary]]</f>
        <v>12690000</v>
      </c>
      <c r="E1897" s="73">
        <f t="shared" si="30"/>
        <v>1.0242130750605327</v>
      </c>
    </row>
    <row r="1898" spans="1:5" x14ac:dyDescent="0.25">
      <c r="A1898" t="s">
        <v>2050</v>
      </c>
      <c r="B1898" s="93" t="str">
        <f>Table2[[#This Row],[Country]]</f>
        <v>Rosvi</v>
      </c>
      <c r="C1898" s="73">
        <f>VLOOKUP(A1898, Table1[], 6, FALSE)</f>
        <v>24510000</v>
      </c>
      <c r="D1898">
        <f>Table2[[#This Row],[Annualized Salary]]</f>
        <v>26520000</v>
      </c>
      <c r="E1898" s="73">
        <f t="shared" si="30"/>
        <v>1.0820073439412485</v>
      </c>
    </row>
    <row r="1899" spans="1:5" x14ac:dyDescent="0.25">
      <c r="A1899" t="s">
        <v>2051</v>
      </c>
      <c r="B1899" s="93" t="str">
        <f>Table2[[#This Row],[Country]]</f>
        <v>Sobianitedrucy</v>
      </c>
      <c r="C1899" s="73">
        <f>VLOOKUP(A1899, Table1[], 6, FALSE)</f>
        <v>23890000</v>
      </c>
      <c r="D1899">
        <f>Table2[[#This Row],[Annualized Salary]]</f>
        <v>25790000</v>
      </c>
      <c r="E1899" s="73">
        <f t="shared" si="30"/>
        <v>1.0795311845960653</v>
      </c>
    </row>
    <row r="1900" spans="1:5" x14ac:dyDescent="0.25">
      <c r="A1900" t="s">
        <v>3418</v>
      </c>
      <c r="B1900" s="93" t="str">
        <f>Table2[[#This Row],[Country]]</f>
        <v>Sobianitedrucy</v>
      </c>
      <c r="C1900" s="73" t="e">
        <f>VLOOKUP(A1900, Table1[], 6, FALSE)</f>
        <v>#N/A</v>
      </c>
      <c r="D1900">
        <f>Table2[[#This Row],[Annualized Salary]]</f>
        <v>28390000</v>
      </c>
      <c r="E1900" s="73" t="e">
        <f t="shared" si="30"/>
        <v>#N/A</v>
      </c>
    </row>
    <row r="1901" spans="1:5" x14ac:dyDescent="0.25">
      <c r="A1901" t="s">
        <v>1075</v>
      </c>
      <c r="B1901" s="93" t="str">
        <f>Table2[[#This Row],[Country]]</f>
        <v>Rarita</v>
      </c>
      <c r="C1901" s="73">
        <f>VLOOKUP(A1901, Table1[], 6, FALSE)</f>
        <v>9570000</v>
      </c>
      <c r="D1901">
        <f>Table2[[#This Row],[Annualized Salary]]</f>
        <v>26300000</v>
      </c>
      <c r="E1901" s="73">
        <f t="shared" si="30"/>
        <v>2.7481713688610241</v>
      </c>
    </row>
    <row r="1902" spans="1:5" x14ac:dyDescent="0.25">
      <c r="A1902" t="s">
        <v>3419</v>
      </c>
      <c r="B1902" s="93" t="str">
        <f>Table2[[#This Row],[Country]]</f>
        <v>Central Namemo Laand</v>
      </c>
      <c r="C1902" s="73" t="e">
        <f>VLOOKUP(A1902, Table1[], 6, FALSE)</f>
        <v>#N/A</v>
      </c>
      <c r="D1902">
        <f>Table2[[#This Row],[Annualized Salary]]</f>
        <v>16210000</v>
      </c>
      <c r="E1902" s="73" t="e">
        <f t="shared" si="30"/>
        <v>#N/A</v>
      </c>
    </row>
    <row r="1903" spans="1:5" x14ac:dyDescent="0.25">
      <c r="A1903" t="s">
        <v>1789</v>
      </c>
      <c r="B1903" s="93" t="str">
        <f>Table2[[#This Row],[Country]]</f>
        <v>Esia</v>
      </c>
      <c r="C1903" s="73">
        <f>VLOOKUP(A1903, Table1[], 6, FALSE)</f>
        <v>10370000</v>
      </c>
      <c r="D1903">
        <f>Table2[[#This Row],[Annualized Salary]]</f>
        <v>11350000</v>
      </c>
      <c r="E1903" s="73">
        <f t="shared" si="30"/>
        <v>1.09450337512054</v>
      </c>
    </row>
    <row r="1904" spans="1:5" x14ac:dyDescent="0.25">
      <c r="A1904" t="s">
        <v>2059</v>
      </c>
      <c r="B1904" s="93" t="str">
        <f>Table2[[#This Row],[Country]]</f>
        <v>Sobianitedrucy</v>
      </c>
      <c r="C1904" s="73">
        <f>VLOOKUP(A1904, Table1[], 6, FALSE)</f>
        <v>21730000</v>
      </c>
      <c r="D1904">
        <f>Table2[[#This Row],[Annualized Salary]]</f>
        <v>21950000</v>
      </c>
      <c r="E1904" s="73">
        <f t="shared" si="30"/>
        <v>1.0101242521859182</v>
      </c>
    </row>
    <row r="1905" spans="1:5" x14ac:dyDescent="0.25">
      <c r="A1905" t="s">
        <v>2060</v>
      </c>
      <c r="B1905" s="93" t="str">
        <f>Table2[[#This Row],[Country]]</f>
        <v>Sobianitedrucy</v>
      </c>
      <c r="C1905" s="73">
        <f>VLOOKUP(A1905, Table1[], 6, FALSE)</f>
        <v>14340000</v>
      </c>
      <c r="D1905">
        <f>Table2[[#This Row],[Annualized Salary]]</f>
        <v>15080000</v>
      </c>
      <c r="E1905" s="73">
        <f t="shared" si="30"/>
        <v>1.0516039051603905</v>
      </c>
    </row>
    <row r="1906" spans="1:5" x14ac:dyDescent="0.25">
      <c r="A1906" t="s">
        <v>1970</v>
      </c>
      <c r="B1906" s="93" t="str">
        <f>Table2[[#This Row],[Country]]</f>
        <v>Sobianitedrucy</v>
      </c>
      <c r="C1906" s="73">
        <f>VLOOKUP(A1906, Table1[], 6, FALSE)</f>
        <v>23970000</v>
      </c>
      <c r="D1906">
        <f>Table2[[#This Row],[Annualized Salary]]</f>
        <v>32400000</v>
      </c>
      <c r="E1906" s="73">
        <f t="shared" si="30"/>
        <v>1.3516896120150188</v>
      </c>
    </row>
    <row r="1907" spans="1:5" x14ac:dyDescent="0.25">
      <c r="A1907" t="s">
        <v>2061</v>
      </c>
      <c r="B1907" s="93" t="str">
        <f>Table2[[#This Row],[Country]]</f>
        <v>Sobianitedrucy</v>
      </c>
      <c r="C1907" s="73">
        <f>VLOOKUP(A1907, Table1[], 6, FALSE)</f>
        <v>30090000</v>
      </c>
      <c r="D1907">
        <f>Table2[[#This Row],[Annualized Salary]]</f>
        <v>31920000</v>
      </c>
      <c r="E1907" s="73">
        <f t="shared" si="30"/>
        <v>1.0608175473579262</v>
      </c>
    </row>
    <row r="1908" spans="1:5" x14ac:dyDescent="0.25">
      <c r="A1908" t="s">
        <v>1796</v>
      </c>
      <c r="B1908" s="93" t="str">
        <f>Table2[[#This Row],[Country]]</f>
        <v>Sobianitedrucy</v>
      </c>
      <c r="C1908" s="73">
        <f>VLOOKUP(A1908, Table1[], 6, FALSE)</f>
        <v>7290000</v>
      </c>
      <c r="D1908">
        <f>Table2[[#This Row],[Annualized Salary]]</f>
        <v>14970000</v>
      </c>
      <c r="E1908" s="73">
        <f t="shared" si="30"/>
        <v>2.0534979423868314</v>
      </c>
    </row>
    <row r="1909" spans="1:5" x14ac:dyDescent="0.25">
      <c r="A1909" t="s">
        <v>1728</v>
      </c>
      <c r="B1909" s="93" t="str">
        <f>Table2[[#This Row],[Country]]</f>
        <v>Sobianitedrucy</v>
      </c>
      <c r="C1909" s="73">
        <f>VLOOKUP(A1909, Table1[], 6, FALSE)</f>
        <v>15760000</v>
      </c>
      <c r="D1909">
        <f>Table2[[#This Row],[Annualized Salary]]</f>
        <v>14300000</v>
      </c>
      <c r="E1909" s="73">
        <f t="shared" si="30"/>
        <v>0.90736040609137059</v>
      </c>
    </row>
    <row r="1910" spans="1:5" x14ac:dyDescent="0.25">
      <c r="A1910" t="s">
        <v>2063</v>
      </c>
      <c r="B1910" s="93" t="str">
        <f>Table2[[#This Row],[Country]]</f>
        <v>Western Niasland</v>
      </c>
      <c r="C1910" s="73">
        <f>VLOOKUP(A1910, Table1[], 6, FALSE)</f>
        <v>19760000</v>
      </c>
      <c r="D1910">
        <f>Table2[[#This Row],[Annualized Salary]]</f>
        <v>19990000</v>
      </c>
      <c r="E1910" s="73">
        <f t="shared" si="30"/>
        <v>1.0116396761133604</v>
      </c>
    </row>
    <row r="1911" spans="1:5" x14ac:dyDescent="0.25">
      <c r="A1911" t="s">
        <v>2079</v>
      </c>
      <c r="B1911" s="93" t="str">
        <f>Table2[[#This Row],[Country]]</f>
        <v>Rosvi</v>
      </c>
      <c r="C1911" s="73">
        <f>VLOOKUP(A1911, Table1[], 6, FALSE)</f>
        <v>25000000</v>
      </c>
      <c r="D1911">
        <f>Table2[[#This Row],[Annualized Salary]]</f>
        <v>27460000</v>
      </c>
      <c r="E1911" s="73">
        <f t="shared" si="30"/>
        <v>1.0984</v>
      </c>
    </row>
    <row r="1912" spans="1:5" x14ac:dyDescent="0.25">
      <c r="A1912" t="s">
        <v>3355</v>
      </c>
      <c r="B1912" s="93" t="str">
        <f>Table2[[#This Row],[Country]]</f>
        <v>Sobianitedrucy</v>
      </c>
      <c r="C1912" s="73" t="e">
        <f>VLOOKUP(A1912, Table1[], 6, FALSE)</f>
        <v>#N/A</v>
      </c>
      <c r="D1912">
        <f>Table2[[#This Row],[Annualized Salary]]</f>
        <v>14560000</v>
      </c>
      <c r="E1912" s="73" t="e">
        <f t="shared" si="30"/>
        <v>#N/A</v>
      </c>
    </row>
    <row r="1913" spans="1:5" x14ac:dyDescent="0.25">
      <c r="A1913" t="s">
        <v>1758</v>
      </c>
      <c r="B1913" s="93" t="str">
        <f>Table2[[#This Row],[Country]]</f>
        <v>Sobianitedrucy</v>
      </c>
      <c r="C1913" s="73">
        <f>VLOOKUP(A1913, Table1[], 6, FALSE)</f>
        <v>13490000</v>
      </c>
      <c r="D1913">
        <f>Table2[[#This Row],[Annualized Salary]]</f>
        <v>22710000</v>
      </c>
      <c r="E1913" s="73">
        <f t="shared" si="30"/>
        <v>1.6834692364714603</v>
      </c>
    </row>
    <row r="1914" spans="1:5" x14ac:dyDescent="0.25">
      <c r="A1914" t="s">
        <v>2062</v>
      </c>
      <c r="B1914" s="93" t="str">
        <f>Table2[[#This Row],[Country]]</f>
        <v>Sobianitedrucy</v>
      </c>
      <c r="C1914" s="73">
        <f>VLOOKUP(A1914, Table1[], 6, FALSE)</f>
        <v>19970000</v>
      </c>
      <c r="D1914">
        <f>Table2[[#This Row],[Annualized Salary]]</f>
        <v>20140000</v>
      </c>
      <c r="E1914" s="73">
        <f t="shared" si="30"/>
        <v>1.0085127691537306</v>
      </c>
    </row>
    <row r="1915" spans="1:5" x14ac:dyDescent="0.25">
      <c r="A1915" t="s">
        <v>2082</v>
      </c>
      <c r="B1915" s="93" t="str">
        <f>Table2[[#This Row],[Country]]</f>
        <v>Sobianitedrucy</v>
      </c>
      <c r="C1915" s="73">
        <f>VLOOKUP(A1915, Table1[], 6, FALSE)</f>
        <v>12770000</v>
      </c>
      <c r="D1915">
        <f>Table2[[#This Row],[Annualized Salary]]</f>
        <v>13170000</v>
      </c>
      <c r="E1915" s="73">
        <f t="shared" si="30"/>
        <v>1.0313234142521535</v>
      </c>
    </row>
    <row r="1916" spans="1:5" x14ac:dyDescent="0.25">
      <c r="A1916" t="s">
        <v>3420</v>
      </c>
      <c r="B1916" s="93" t="str">
        <f>Table2[[#This Row],[Country]]</f>
        <v>Rocda Bemoda</v>
      </c>
      <c r="C1916" s="73" t="e">
        <f>VLOOKUP(A1916, Table1[], 6, FALSE)</f>
        <v>#N/A</v>
      </c>
      <c r="D1916">
        <f>Table2[[#This Row],[Annualized Salary]]</f>
        <v>32770000</v>
      </c>
      <c r="E1916" s="73" t="e">
        <f t="shared" si="30"/>
        <v>#N/A</v>
      </c>
    </row>
    <row r="1917" spans="1:5" x14ac:dyDescent="0.25">
      <c r="A1917" t="s">
        <v>1733</v>
      </c>
      <c r="B1917" s="93" t="str">
        <f>Table2[[#This Row],[Country]]</f>
        <v>Sobianitedrucy</v>
      </c>
      <c r="C1917" s="73">
        <f>VLOOKUP(A1917, Table1[], 6, FALSE)</f>
        <v>34070000</v>
      </c>
      <c r="D1917">
        <f>Table2[[#This Row],[Annualized Salary]]</f>
        <v>24510000</v>
      </c>
      <c r="E1917" s="73">
        <f t="shared" si="30"/>
        <v>0.71940123275609036</v>
      </c>
    </row>
    <row r="1918" spans="1:5" x14ac:dyDescent="0.25">
      <c r="A1918" t="s">
        <v>3422</v>
      </c>
      <c r="B1918" s="93" t="str">
        <f>Table2[[#This Row],[Country]]</f>
        <v>Sobianitedrucy</v>
      </c>
      <c r="C1918" s="73" t="e">
        <f>VLOOKUP(A1918, Table1[], 6, FALSE)</f>
        <v>#N/A</v>
      </c>
      <c r="D1918">
        <f>Table2[[#This Row],[Annualized Salary]]</f>
        <v>27310000</v>
      </c>
      <c r="E1918" s="73" t="e">
        <f t="shared" si="30"/>
        <v>#N/A</v>
      </c>
    </row>
    <row r="1919" spans="1:5" x14ac:dyDescent="0.25">
      <c r="A1919" t="s">
        <v>3423</v>
      </c>
      <c r="B1919" s="93" t="str">
        <f>Table2[[#This Row],[Country]]</f>
        <v>Sobianitedrucy</v>
      </c>
      <c r="C1919" s="73" t="e">
        <f>VLOOKUP(A1919, Table1[], 6, FALSE)</f>
        <v>#N/A</v>
      </c>
      <c r="D1919">
        <f>Table2[[#This Row],[Annualized Salary]]</f>
        <v>13200000</v>
      </c>
      <c r="E1919" s="73" t="e">
        <f t="shared" si="30"/>
        <v>#N/A</v>
      </c>
    </row>
    <row r="1920" spans="1:5" x14ac:dyDescent="0.25">
      <c r="A1920" t="s">
        <v>2070</v>
      </c>
      <c r="B1920" s="93" t="str">
        <f>Table2[[#This Row],[Country]]</f>
        <v>Eastern Niasland</v>
      </c>
      <c r="C1920" s="73">
        <f>VLOOKUP(A1920, Table1[], 6, FALSE)</f>
        <v>26360000</v>
      </c>
      <c r="D1920">
        <f>Table2[[#This Row],[Annualized Salary]]</f>
        <v>28930000</v>
      </c>
      <c r="E1920" s="73">
        <f t="shared" si="30"/>
        <v>1.0974962063732929</v>
      </c>
    </row>
    <row r="1921" spans="1:5" x14ac:dyDescent="0.25">
      <c r="A1921" t="s">
        <v>3424</v>
      </c>
      <c r="B1921" s="93" t="str">
        <f>Table2[[#This Row],[Country]]</f>
        <v>Manlisgamncent</v>
      </c>
      <c r="C1921" s="73" t="e">
        <f>VLOOKUP(A1921, Table1[], 6, FALSE)</f>
        <v>#N/A</v>
      </c>
      <c r="D1921">
        <f>Table2[[#This Row],[Annualized Salary]]</f>
        <v>31500000</v>
      </c>
      <c r="E1921" s="73" t="e">
        <f t="shared" si="30"/>
        <v>#N/A</v>
      </c>
    </row>
    <row r="1922" spans="1:5" x14ac:dyDescent="0.25">
      <c r="A1922" t="s">
        <v>3425</v>
      </c>
      <c r="B1922" s="93" t="str">
        <f>Table2[[#This Row],[Country]]</f>
        <v>Tucamna</v>
      </c>
      <c r="C1922" s="73" t="e">
        <f>VLOOKUP(A1922, Table1[], 6, FALSE)</f>
        <v>#N/A</v>
      </c>
      <c r="D1922">
        <f>Table2[[#This Row],[Annualized Salary]]</f>
        <v>17110000</v>
      </c>
      <c r="E1922" s="73" t="e">
        <f t="shared" si="30"/>
        <v>#N/A</v>
      </c>
    </row>
    <row r="1923" spans="1:5" x14ac:dyDescent="0.25">
      <c r="A1923" t="s">
        <v>3426</v>
      </c>
      <c r="B1923" s="93" t="str">
        <f>Table2[[#This Row],[Country]]</f>
        <v>Sobianitedrucy</v>
      </c>
      <c r="C1923" s="73" t="e">
        <f>VLOOKUP(A1923, Table1[], 6, FALSE)</f>
        <v>#N/A</v>
      </c>
      <c r="D1923">
        <f>Table2[[#This Row],[Annualized Salary]]</f>
        <v>17970000</v>
      </c>
      <c r="E1923" s="73" t="e">
        <f t="shared" si="30"/>
        <v>#N/A</v>
      </c>
    </row>
    <row r="1924" spans="1:5" x14ac:dyDescent="0.25">
      <c r="A1924" t="s">
        <v>2073</v>
      </c>
      <c r="B1924" s="93" t="str">
        <f>Table2[[#This Row],[Country]]</f>
        <v>Sobianitedrucy</v>
      </c>
      <c r="C1924" s="73">
        <f>VLOOKUP(A1924, Table1[], 6, FALSE)</f>
        <v>7540000</v>
      </c>
      <c r="D1924">
        <f>Table2[[#This Row],[Annualized Salary]]</f>
        <v>7860000</v>
      </c>
      <c r="E1924" s="73">
        <f t="shared" si="30"/>
        <v>1.0424403183023874</v>
      </c>
    </row>
    <row r="1925" spans="1:5" x14ac:dyDescent="0.25">
      <c r="A1925" t="s">
        <v>3427</v>
      </c>
      <c r="B1925" s="93" t="str">
        <f>Table2[[#This Row],[Country]]</f>
        <v>Sobianitedrucy</v>
      </c>
      <c r="C1925" s="73" t="e">
        <f>VLOOKUP(A1925, Table1[], 6, FALSE)</f>
        <v>#N/A</v>
      </c>
      <c r="D1925">
        <f>Table2[[#This Row],[Annualized Salary]]</f>
        <v>3960000</v>
      </c>
      <c r="E1925" s="73" t="e">
        <f t="shared" si="30"/>
        <v>#N/A</v>
      </c>
    </row>
    <row r="1926" spans="1:5" x14ac:dyDescent="0.25">
      <c r="A1926" t="s">
        <v>922</v>
      </c>
      <c r="B1926" s="93" t="str">
        <f>Table2[[#This Row],[Country]]</f>
        <v>Byasier Pujan</v>
      </c>
      <c r="C1926" s="73">
        <f>VLOOKUP(A1926, Table1[], 6, FALSE)</f>
        <v>18510000</v>
      </c>
      <c r="D1926">
        <f>Table2[[#This Row],[Annualized Salary]]</f>
        <v>20410000</v>
      </c>
      <c r="E1926" s="73">
        <f t="shared" si="30"/>
        <v>1.1026472177201512</v>
      </c>
    </row>
    <row r="1927" spans="1:5" x14ac:dyDescent="0.25">
      <c r="A1927" t="s">
        <v>3428</v>
      </c>
      <c r="B1927" s="93" t="str">
        <f>Table2[[#This Row],[Country]]</f>
        <v>Dosqaly</v>
      </c>
      <c r="C1927" s="73" t="e">
        <f>VLOOKUP(A1927, Table1[], 6, FALSE)</f>
        <v>#N/A</v>
      </c>
      <c r="D1927">
        <f>Table2[[#This Row],[Annualized Salary]]</f>
        <v>17170000</v>
      </c>
      <c r="E1927" s="73" t="e">
        <f t="shared" si="30"/>
        <v>#N/A</v>
      </c>
    </row>
    <row r="1928" spans="1:5" x14ac:dyDescent="0.25">
      <c r="A1928" t="s">
        <v>2106</v>
      </c>
      <c r="B1928" s="93" t="str">
        <f>Table2[[#This Row],[Country]]</f>
        <v>Manlisgamncent</v>
      </c>
      <c r="C1928" s="73">
        <f>VLOOKUP(A1928, Table1[], 6, FALSE)</f>
        <v>20660000</v>
      </c>
      <c r="D1928">
        <f>Table2[[#This Row],[Annualized Salary]]</f>
        <v>33250000</v>
      </c>
      <c r="E1928" s="73">
        <f t="shared" si="30"/>
        <v>1.6093901258470473</v>
      </c>
    </row>
    <row r="1929" spans="1:5" x14ac:dyDescent="0.25">
      <c r="A1929" t="s">
        <v>2075</v>
      </c>
      <c r="B1929" s="93" t="str">
        <f>Table2[[#This Row],[Country]]</f>
        <v>Mico</v>
      </c>
      <c r="C1929" s="73">
        <f>VLOOKUP(A1929, Table1[], 6, FALSE)</f>
        <v>29630000</v>
      </c>
      <c r="D1929">
        <f>Table2[[#This Row],[Annualized Salary]]</f>
        <v>32380000</v>
      </c>
      <c r="E1929" s="73">
        <f t="shared" si="30"/>
        <v>1.0928113398582517</v>
      </c>
    </row>
    <row r="1930" spans="1:5" x14ac:dyDescent="0.25">
      <c r="A1930" t="s">
        <v>2078</v>
      </c>
      <c r="B1930" s="93" t="str">
        <f>Table2[[#This Row],[Country]]</f>
        <v>Quewenia</v>
      </c>
      <c r="C1930" s="73">
        <f>VLOOKUP(A1930, Table1[], 6, FALSE)</f>
        <v>10850000</v>
      </c>
      <c r="D1930">
        <f>Table2[[#This Row],[Annualized Salary]]</f>
        <v>11350000</v>
      </c>
      <c r="E1930" s="73">
        <f t="shared" si="30"/>
        <v>1.0460829493087558</v>
      </c>
    </row>
    <row r="1931" spans="1:5" x14ac:dyDescent="0.25">
      <c r="A1931" t="s">
        <v>3429</v>
      </c>
      <c r="B1931" s="93" t="str">
        <f>Table2[[#This Row],[Country]]</f>
        <v>Saintu</v>
      </c>
      <c r="C1931" s="73" t="e">
        <f>VLOOKUP(A1931, Table1[], 6, FALSE)</f>
        <v>#N/A</v>
      </c>
      <c r="D1931">
        <f>Table2[[#This Row],[Annualized Salary]]</f>
        <v>34520000</v>
      </c>
      <c r="E1931" s="73" t="e">
        <f t="shared" si="30"/>
        <v>#N/A</v>
      </c>
    </row>
    <row r="1932" spans="1:5" x14ac:dyDescent="0.25">
      <c r="A1932" t="s">
        <v>2080</v>
      </c>
      <c r="B1932" s="93" t="str">
        <f>Table2[[#This Row],[Country]]</f>
        <v>Sobianitedrucy</v>
      </c>
      <c r="C1932" s="73">
        <f>VLOOKUP(A1932, Table1[], 6, FALSE)</f>
        <v>20200000</v>
      </c>
      <c r="D1932">
        <f>Table2[[#This Row],[Annualized Salary]]</f>
        <v>21990000</v>
      </c>
      <c r="E1932" s="73">
        <f t="shared" si="30"/>
        <v>1.0886138613861387</v>
      </c>
    </row>
    <row r="1933" spans="1:5" x14ac:dyDescent="0.25">
      <c r="A1933" t="s">
        <v>3430</v>
      </c>
      <c r="B1933" s="93" t="str">
        <f>Table2[[#This Row],[Country]]</f>
        <v>Sobianitedrucy</v>
      </c>
      <c r="C1933" s="73" t="e">
        <f>VLOOKUP(A1933, Table1[], 6, FALSE)</f>
        <v>#N/A</v>
      </c>
      <c r="D1933">
        <f>Table2[[#This Row],[Annualized Salary]]</f>
        <v>12070000</v>
      </c>
      <c r="E1933" s="73" t="e">
        <f t="shared" si="30"/>
        <v>#N/A</v>
      </c>
    </row>
    <row r="1934" spans="1:5" x14ac:dyDescent="0.25">
      <c r="A1934" t="s">
        <v>2081</v>
      </c>
      <c r="B1934" s="93" t="str">
        <f>Table2[[#This Row],[Country]]</f>
        <v>Sobianitedrucy</v>
      </c>
      <c r="C1934" s="73">
        <f>VLOOKUP(A1934, Table1[], 6, FALSE)</f>
        <v>16390000</v>
      </c>
      <c r="D1934">
        <f>Table2[[#This Row],[Annualized Salary]]</f>
        <v>16830000</v>
      </c>
      <c r="E1934" s="73">
        <f t="shared" si="30"/>
        <v>1.0268456375838926</v>
      </c>
    </row>
    <row r="1935" spans="1:5" x14ac:dyDescent="0.25">
      <c r="A1935" t="s">
        <v>3431</v>
      </c>
      <c r="B1935" s="93" t="str">
        <f>Table2[[#This Row],[Country]]</f>
        <v>Sobianitedrucy</v>
      </c>
      <c r="C1935" s="73" t="e">
        <f>VLOOKUP(A1935, Table1[], 6, FALSE)</f>
        <v>#N/A</v>
      </c>
      <c r="D1935">
        <f>Table2[[#This Row],[Annualized Salary]]</f>
        <v>26750000</v>
      </c>
      <c r="E1935" s="73" t="e">
        <f t="shared" si="30"/>
        <v>#N/A</v>
      </c>
    </row>
    <row r="1936" spans="1:5" x14ac:dyDescent="0.25">
      <c r="A1936" t="s">
        <v>1664</v>
      </c>
      <c r="B1936" s="93" t="str">
        <f>Table2[[#This Row],[Country]]</f>
        <v>Biarizea</v>
      </c>
      <c r="C1936" s="73">
        <f>VLOOKUP(A1936, Table1[], 6, FALSE)</f>
        <v>17390000</v>
      </c>
      <c r="D1936">
        <f>Table2[[#This Row],[Annualized Salary]]</f>
        <v>11360000</v>
      </c>
      <c r="E1936" s="73">
        <f t="shared" si="30"/>
        <v>0.6532489936745256</v>
      </c>
    </row>
    <row r="1937" spans="1:5" x14ac:dyDescent="0.25">
      <c r="A1937" t="s">
        <v>3432</v>
      </c>
      <c r="B1937" s="93" t="str">
        <f>Table2[[#This Row],[Country]]</f>
        <v>Imaar Vircoand</v>
      </c>
      <c r="C1937" s="73" t="e">
        <f>VLOOKUP(A1937, Table1[], 6, FALSE)</f>
        <v>#N/A</v>
      </c>
      <c r="D1937">
        <f>Table2[[#This Row],[Annualized Salary]]</f>
        <v>31390000</v>
      </c>
      <c r="E1937" s="73" t="e">
        <f t="shared" si="30"/>
        <v>#N/A</v>
      </c>
    </row>
    <row r="1938" spans="1:5" x14ac:dyDescent="0.25">
      <c r="A1938" t="s">
        <v>2084</v>
      </c>
      <c r="B1938" s="93" t="str">
        <f>Table2[[#This Row],[Country]]</f>
        <v>Imaar Vircoand</v>
      </c>
      <c r="C1938" s="73">
        <f>VLOOKUP(A1938, Table1[], 6, FALSE)</f>
        <v>16930000</v>
      </c>
      <c r="D1938">
        <f>Table2[[#This Row],[Annualized Salary]]</f>
        <v>17550000</v>
      </c>
      <c r="E1938" s="73">
        <f t="shared" si="30"/>
        <v>1.0366213821618429</v>
      </c>
    </row>
    <row r="1939" spans="1:5" x14ac:dyDescent="0.25">
      <c r="A1939" t="s">
        <v>2086</v>
      </c>
      <c r="B1939" s="93" t="str">
        <f>Table2[[#This Row],[Country]]</f>
        <v>Janmico</v>
      </c>
      <c r="C1939" s="73">
        <f>VLOOKUP(A1939, Table1[], 6, FALSE)</f>
        <v>11880000</v>
      </c>
      <c r="D1939">
        <f>Table2[[#This Row],[Annualized Salary]]</f>
        <v>12830000</v>
      </c>
      <c r="E1939" s="73">
        <f t="shared" si="30"/>
        <v>1.07996632996633</v>
      </c>
    </row>
    <row r="1940" spans="1:5" x14ac:dyDescent="0.25">
      <c r="A1940" t="s">
        <v>2087</v>
      </c>
      <c r="B1940" s="93" t="str">
        <f>Table2[[#This Row],[Country]]</f>
        <v>Janmico</v>
      </c>
      <c r="C1940" s="73">
        <f>VLOOKUP(A1940, Table1[], 6, FALSE)</f>
        <v>10310000</v>
      </c>
      <c r="D1940">
        <f>Table2[[#This Row],[Annualized Salary]]</f>
        <v>10530000</v>
      </c>
      <c r="E1940" s="73">
        <f t="shared" si="30"/>
        <v>1.0213385063045586</v>
      </c>
    </row>
    <row r="1941" spans="1:5" x14ac:dyDescent="0.25">
      <c r="A1941" t="s">
        <v>1901</v>
      </c>
      <c r="B1941" s="93" t="str">
        <f>Table2[[#This Row],[Country]]</f>
        <v>Lefghau</v>
      </c>
      <c r="C1941" s="73">
        <f>VLOOKUP(A1941, Table1[], 6, FALSE)</f>
        <v>8240000</v>
      </c>
      <c r="D1941">
        <f>Table2[[#This Row],[Annualized Salary]]</f>
        <v>15060000</v>
      </c>
      <c r="E1941" s="73">
        <f t="shared" si="30"/>
        <v>1.8276699029126213</v>
      </c>
    </row>
    <row r="1942" spans="1:5" x14ac:dyDescent="0.25">
      <c r="A1942" t="s">
        <v>2283</v>
      </c>
      <c r="B1942" s="93" t="str">
        <f>Table2[[#This Row],[Country]]</f>
        <v>Rarita</v>
      </c>
      <c r="C1942" s="73">
        <f>VLOOKUP(A1942, Table1[], 6, FALSE)</f>
        <v>9620000</v>
      </c>
      <c r="D1942">
        <f>Table2[[#This Row],[Annualized Salary]]</f>
        <v>19880000</v>
      </c>
      <c r="E1942" s="73">
        <f t="shared" si="30"/>
        <v>2.0665280665280665</v>
      </c>
    </row>
    <row r="1943" spans="1:5" x14ac:dyDescent="0.25">
      <c r="A1943" t="s">
        <v>2090</v>
      </c>
      <c r="B1943" s="93" t="str">
        <f>Table2[[#This Row],[Country]]</f>
        <v>Rosvi</v>
      </c>
      <c r="C1943" s="73">
        <f>VLOOKUP(A1943, Table1[], 6, FALSE)</f>
        <v>10290000</v>
      </c>
      <c r="D1943">
        <f>Table2[[#This Row],[Annualized Salary]]</f>
        <v>10790000</v>
      </c>
      <c r="E1943" s="73">
        <f t="shared" si="30"/>
        <v>1.0485908649173956</v>
      </c>
    </row>
    <row r="1944" spans="1:5" x14ac:dyDescent="0.25">
      <c r="A1944" t="s">
        <v>2124</v>
      </c>
      <c r="B1944" s="93" t="str">
        <f>Table2[[#This Row],[Country]]</f>
        <v>Sobianitedrucy</v>
      </c>
      <c r="C1944" s="73">
        <f>VLOOKUP(A1944, Table1[], 6, FALSE)</f>
        <v>16000000</v>
      </c>
      <c r="D1944">
        <f>Table2[[#This Row],[Annualized Salary]]</f>
        <v>23910000</v>
      </c>
      <c r="E1944" s="73">
        <f t="shared" si="30"/>
        <v>1.494375</v>
      </c>
    </row>
    <row r="1945" spans="1:5" x14ac:dyDescent="0.25">
      <c r="A1945" t="s">
        <v>2091</v>
      </c>
      <c r="B1945" s="93" t="str">
        <f>Table2[[#This Row],[Country]]</f>
        <v>Sobianitedrucy</v>
      </c>
      <c r="C1945" s="73">
        <f>VLOOKUP(A1945, Table1[], 6, FALSE)</f>
        <v>10270000</v>
      </c>
      <c r="D1945">
        <f>Table2[[#This Row],[Annualized Salary]]</f>
        <v>11010000</v>
      </c>
      <c r="E1945" s="73">
        <f t="shared" ref="E1945:E2008" si="31">D1945/C1945</f>
        <v>1.0720545277507303</v>
      </c>
    </row>
    <row r="1946" spans="1:5" x14ac:dyDescent="0.25">
      <c r="A1946" t="s">
        <v>2092</v>
      </c>
      <c r="B1946" s="93" t="str">
        <f>Table2[[#This Row],[Country]]</f>
        <v>Sobianitedrucy</v>
      </c>
      <c r="C1946" s="73">
        <f>VLOOKUP(A1946, Table1[], 6, FALSE)</f>
        <v>15070000</v>
      </c>
      <c r="D1946">
        <f>Table2[[#This Row],[Annualized Salary]]</f>
        <v>15150000</v>
      </c>
      <c r="E1946" s="73">
        <f t="shared" si="31"/>
        <v>1.0053085600530856</v>
      </c>
    </row>
    <row r="1947" spans="1:5" x14ac:dyDescent="0.25">
      <c r="A1947" t="s">
        <v>2101</v>
      </c>
      <c r="B1947" s="93" t="str">
        <f>Table2[[#This Row],[Country]]</f>
        <v>Sobianitedrucy</v>
      </c>
      <c r="C1947" s="73">
        <f>VLOOKUP(A1947, Table1[], 6, FALSE)</f>
        <v>33000000</v>
      </c>
      <c r="D1947">
        <f>Table2[[#This Row],[Annualized Salary]]</f>
        <v>35700000</v>
      </c>
      <c r="E1947" s="73">
        <f t="shared" si="31"/>
        <v>1.0818181818181818</v>
      </c>
    </row>
    <row r="1948" spans="1:5" x14ac:dyDescent="0.25">
      <c r="A1948" t="s">
        <v>3433</v>
      </c>
      <c r="B1948" s="93" t="str">
        <f>Table2[[#This Row],[Country]]</f>
        <v>Nganion</v>
      </c>
      <c r="C1948" s="73" t="e">
        <f>VLOOKUP(A1948, Table1[], 6, FALSE)</f>
        <v>#N/A</v>
      </c>
      <c r="D1948">
        <f>Table2[[#This Row],[Annualized Salary]]</f>
        <v>10980000</v>
      </c>
      <c r="E1948" s="73" t="e">
        <f t="shared" si="31"/>
        <v>#N/A</v>
      </c>
    </row>
    <row r="1949" spans="1:5" x14ac:dyDescent="0.25">
      <c r="A1949" t="s">
        <v>2089</v>
      </c>
      <c r="B1949" s="93" t="str">
        <f>Table2[[#This Row],[Country]]</f>
        <v>Nganion</v>
      </c>
      <c r="C1949" s="73">
        <f>VLOOKUP(A1949, Table1[], 6, FALSE)</f>
        <v>17400000</v>
      </c>
      <c r="D1949">
        <f>Table2[[#This Row],[Annualized Salary]]</f>
        <v>18170000</v>
      </c>
      <c r="E1949" s="73">
        <f t="shared" si="31"/>
        <v>1.0442528735632184</v>
      </c>
    </row>
    <row r="1950" spans="1:5" x14ac:dyDescent="0.25">
      <c r="A1950" t="s">
        <v>2066</v>
      </c>
      <c r="B1950" s="93" t="str">
        <f>Table2[[#This Row],[Country]]</f>
        <v>Central Diasongo</v>
      </c>
      <c r="C1950" s="73">
        <f>VLOOKUP(A1950, Table1[], 6, FALSE)</f>
        <v>27430000</v>
      </c>
      <c r="D1950">
        <f>Table2[[#This Row],[Annualized Salary]]</f>
        <v>36810000</v>
      </c>
      <c r="E1950" s="73">
        <f t="shared" si="31"/>
        <v>1.3419613561793657</v>
      </c>
    </row>
    <row r="1951" spans="1:5" x14ac:dyDescent="0.25">
      <c r="A1951" t="s">
        <v>2095</v>
      </c>
      <c r="B1951" s="93" t="str">
        <f>Table2[[#This Row],[Country]]</f>
        <v>Dosqaly</v>
      </c>
      <c r="C1951" s="73">
        <f>VLOOKUP(A1951, Table1[], 6, FALSE)</f>
        <v>30910000</v>
      </c>
      <c r="D1951">
        <f>Table2[[#This Row],[Annualized Salary]]</f>
        <v>33080000</v>
      </c>
      <c r="E1951" s="73">
        <f t="shared" si="31"/>
        <v>1.0702038175347783</v>
      </c>
    </row>
    <row r="1952" spans="1:5" x14ac:dyDescent="0.25">
      <c r="A1952" t="s">
        <v>2098</v>
      </c>
      <c r="B1952" s="93" t="str">
        <f>Table2[[#This Row],[Country]]</f>
        <v>Rosvi</v>
      </c>
      <c r="C1952" s="73">
        <f>VLOOKUP(A1952, Table1[], 6, FALSE)</f>
        <v>26830000</v>
      </c>
      <c r="D1952">
        <f>Table2[[#This Row],[Annualized Salary]]</f>
        <v>29230000</v>
      </c>
      <c r="E1952" s="73">
        <f t="shared" si="31"/>
        <v>1.0894521058516586</v>
      </c>
    </row>
    <row r="1953" spans="1:5" x14ac:dyDescent="0.25">
      <c r="A1953" t="s">
        <v>3434</v>
      </c>
      <c r="B1953" s="93" t="str">
        <f>Table2[[#This Row],[Country]]</f>
        <v>Eastern Sleboube</v>
      </c>
      <c r="C1953" s="73" t="e">
        <f>VLOOKUP(A1953, Table1[], 6, FALSE)</f>
        <v>#N/A</v>
      </c>
      <c r="D1953">
        <f>Table2[[#This Row],[Annualized Salary]]</f>
        <v>16380000</v>
      </c>
      <c r="E1953" s="73" t="e">
        <f t="shared" si="31"/>
        <v>#N/A</v>
      </c>
    </row>
    <row r="1954" spans="1:5" x14ac:dyDescent="0.25">
      <c r="A1954" t="s">
        <v>1680</v>
      </c>
      <c r="B1954" s="93" t="str">
        <f>Table2[[#This Row],[Country]]</f>
        <v>Nganion</v>
      </c>
      <c r="C1954" s="73">
        <f>VLOOKUP(A1954, Table1[], 6, FALSE)</f>
        <v>25010000</v>
      </c>
      <c r="D1954">
        <f>Table2[[#This Row],[Annualized Salary]]</f>
        <v>24100000</v>
      </c>
      <c r="E1954" s="73">
        <f t="shared" si="31"/>
        <v>0.96361455417832864</v>
      </c>
    </row>
    <row r="1955" spans="1:5" x14ac:dyDescent="0.25">
      <c r="A1955" t="s">
        <v>1662</v>
      </c>
      <c r="B1955" s="93" t="str">
        <f>Table2[[#This Row],[Country]]</f>
        <v>Sobianitedrucy</v>
      </c>
      <c r="C1955" s="73">
        <f>VLOOKUP(A1955, Table1[], 6, FALSE)</f>
        <v>26160000</v>
      </c>
      <c r="D1955">
        <f>Table2[[#This Row],[Annualized Salary]]</f>
        <v>9560000</v>
      </c>
      <c r="E1955" s="73">
        <f t="shared" si="31"/>
        <v>0.36544342507645261</v>
      </c>
    </row>
    <row r="1956" spans="1:5" x14ac:dyDescent="0.25">
      <c r="A1956" t="s">
        <v>2099</v>
      </c>
      <c r="B1956" s="93" t="str">
        <f>Table2[[#This Row],[Country]]</f>
        <v>Sobianitedrucy</v>
      </c>
      <c r="C1956" s="73">
        <f>VLOOKUP(A1956, Table1[], 6, FALSE)</f>
        <v>20080000</v>
      </c>
      <c r="D1956">
        <f>Table2[[#This Row],[Annualized Salary]]</f>
        <v>21690000</v>
      </c>
      <c r="E1956" s="73">
        <f t="shared" si="31"/>
        <v>1.0801792828685259</v>
      </c>
    </row>
    <row r="1957" spans="1:5" x14ac:dyDescent="0.25">
      <c r="A1957" t="s">
        <v>2102</v>
      </c>
      <c r="B1957" s="93" t="str">
        <f>Table2[[#This Row],[Country]]</f>
        <v>Nkasland Cronestan</v>
      </c>
      <c r="C1957" s="73">
        <f>VLOOKUP(A1957, Table1[], 6, FALSE)</f>
        <v>20550000</v>
      </c>
      <c r="D1957">
        <f>Table2[[#This Row],[Annualized Salary]]</f>
        <v>21610000</v>
      </c>
      <c r="E1957" s="73">
        <f t="shared" si="31"/>
        <v>1.0515815085158151</v>
      </c>
    </row>
    <row r="1958" spans="1:5" x14ac:dyDescent="0.25">
      <c r="A1958" t="s">
        <v>2103</v>
      </c>
      <c r="B1958" s="93" t="str">
        <f>Table2[[#This Row],[Country]]</f>
        <v>Sobianitedrucy</v>
      </c>
      <c r="C1958" s="73">
        <f>VLOOKUP(A1958, Table1[], 6, FALSE)</f>
        <v>14200000</v>
      </c>
      <c r="D1958">
        <f>Table2[[#This Row],[Annualized Salary]]</f>
        <v>14950000</v>
      </c>
      <c r="E1958" s="73">
        <f t="shared" si="31"/>
        <v>1.0528169014084507</v>
      </c>
    </row>
    <row r="1959" spans="1:5" x14ac:dyDescent="0.25">
      <c r="A1959" t="s">
        <v>1955</v>
      </c>
      <c r="B1959" s="93" t="str">
        <f>Table2[[#This Row],[Country]]</f>
        <v>Biarizea</v>
      </c>
      <c r="C1959" s="73">
        <f>VLOOKUP(A1959, Table1[], 6, FALSE)</f>
        <v>14800000</v>
      </c>
      <c r="D1959">
        <f>Table2[[#This Row],[Annualized Salary]]</f>
        <v>12830000</v>
      </c>
      <c r="E1959" s="73">
        <f t="shared" si="31"/>
        <v>0.86689189189189186</v>
      </c>
    </row>
    <row r="1960" spans="1:5" x14ac:dyDescent="0.25">
      <c r="A1960" t="s">
        <v>1837</v>
      </c>
      <c r="B1960" s="93" t="str">
        <f>Table2[[#This Row],[Country]]</f>
        <v>Nancipenuaroe</v>
      </c>
      <c r="C1960" s="73">
        <f>VLOOKUP(A1960, Table1[], 6, FALSE)</f>
        <v>23970000</v>
      </c>
      <c r="D1960">
        <f>Table2[[#This Row],[Annualized Salary]]</f>
        <v>14600000</v>
      </c>
      <c r="E1960" s="73">
        <f t="shared" si="31"/>
        <v>0.60909470171047142</v>
      </c>
    </row>
    <row r="1961" spans="1:5" x14ac:dyDescent="0.25">
      <c r="A1961" t="s">
        <v>2108</v>
      </c>
      <c r="B1961" s="93" t="str">
        <f>Table2[[#This Row],[Country]]</f>
        <v>Northern Namemo Laand</v>
      </c>
      <c r="C1961" s="73">
        <f>VLOOKUP(A1961, Table1[], 6, FALSE)</f>
        <v>39710000</v>
      </c>
      <c r="D1961">
        <f>Table2[[#This Row],[Annualized Salary]]</f>
        <v>43540000</v>
      </c>
      <c r="E1961" s="73">
        <f t="shared" si="31"/>
        <v>1.0964492571140771</v>
      </c>
    </row>
    <row r="1962" spans="1:5" x14ac:dyDescent="0.25">
      <c r="A1962" t="s">
        <v>2723</v>
      </c>
      <c r="B1962" s="93" t="str">
        <f>Table2[[#This Row],[Country]]</f>
        <v>Sobianitedrucy</v>
      </c>
      <c r="C1962" s="73">
        <f>VLOOKUP(A1962, Table1[], 6, FALSE)</f>
        <v>6290000</v>
      </c>
      <c r="D1962">
        <f>Table2[[#This Row],[Annualized Salary]]</f>
        <v>27960000</v>
      </c>
      <c r="E1962" s="73">
        <f t="shared" si="31"/>
        <v>4.4451510333863276</v>
      </c>
    </row>
    <row r="1963" spans="1:5" x14ac:dyDescent="0.25">
      <c r="A1963" t="s">
        <v>2111</v>
      </c>
      <c r="B1963" s="93" t="str">
        <f>Table2[[#This Row],[Country]]</f>
        <v>Sobianitedrucy</v>
      </c>
      <c r="C1963" s="73">
        <f>VLOOKUP(A1963, Table1[], 6, FALSE)</f>
        <v>23070000</v>
      </c>
      <c r="D1963">
        <f>Table2[[#This Row],[Annualized Salary]]</f>
        <v>24210000</v>
      </c>
      <c r="E1963" s="73">
        <f t="shared" si="31"/>
        <v>1.0494148244473342</v>
      </c>
    </row>
    <row r="1964" spans="1:5" x14ac:dyDescent="0.25">
      <c r="A1964" t="s">
        <v>1948</v>
      </c>
      <c r="B1964" s="93" t="str">
        <f>Table2[[#This Row],[Country]]</f>
        <v>Dosqaly</v>
      </c>
      <c r="C1964" s="73">
        <f>VLOOKUP(A1964, Table1[], 6, FALSE)</f>
        <v>22330000</v>
      </c>
      <c r="D1964">
        <f>Table2[[#This Row],[Annualized Salary]]</f>
        <v>19460000</v>
      </c>
      <c r="E1964" s="73">
        <f t="shared" si="31"/>
        <v>0.87147335423197492</v>
      </c>
    </row>
    <row r="1965" spans="1:5" x14ac:dyDescent="0.25">
      <c r="A1965" t="s">
        <v>2134</v>
      </c>
      <c r="B1965" s="93" t="str">
        <f>Table2[[#This Row],[Country]]</f>
        <v>Nganion</v>
      </c>
      <c r="C1965" s="73">
        <f>VLOOKUP(A1965, Table1[], 6, FALSE)</f>
        <v>35640000</v>
      </c>
      <c r="D1965">
        <f>Table2[[#This Row],[Annualized Salary]]</f>
        <v>23230000</v>
      </c>
      <c r="E1965" s="73">
        <f t="shared" si="31"/>
        <v>0.65179573512906841</v>
      </c>
    </row>
    <row r="1966" spans="1:5" x14ac:dyDescent="0.25">
      <c r="A1966" t="s">
        <v>1384</v>
      </c>
      <c r="B1966" s="93" t="str">
        <f>Table2[[#This Row],[Country]]</f>
        <v>Biarizea</v>
      </c>
      <c r="C1966" s="73">
        <f>VLOOKUP(A1966, Table1[], 6, FALSE)</f>
        <v>24530000</v>
      </c>
      <c r="D1966">
        <f>Table2[[#This Row],[Annualized Salary]]</f>
        <v>37080000</v>
      </c>
      <c r="E1966" s="73">
        <f t="shared" si="31"/>
        <v>1.5116184264166328</v>
      </c>
    </row>
    <row r="1967" spans="1:5" x14ac:dyDescent="0.25">
      <c r="A1967" t="s">
        <v>2113</v>
      </c>
      <c r="B1967" s="93" t="str">
        <f>Table2[[#This Row],[Country]]</f>
        <v>Byasier Pujan</v>
      </c>
      <c r="C1967" s="73">
        <f>VLOOKUP(A1967, Table1[], 6, FALSE)</f>
        <v>7790000</v>
      </c>
      <c r="D1967">
        <f>Table2[[#This Row],[Annualized Salary]]</f>
        <v>8110000</v>
      </c>
      <c r="E1967" s="73">
        <f t="shared" si="31"/>
        <v>1.0410783055198973</v>
      </c>
    </row>
    <row r="1968" spans="1:5" x14ac:dyDescent="0.25">
      <c r="A1968" t="s">
        <v>2116</v>
      </c>
      <c r="B1968" s="93" t="str">
        <f>Table2[[#This Row],[Country]]</f>
        <v>Ledian</v>
      </c>
      <c r="C1968" s="73">
        <f>VLOOKUP(A1968, Table1[], 6, FALSE)</f>
        <v>20620000</v>
      </c>
      <c r="D1968">
        <f>Table2[[#This Row],[Annualized Salary]]</f>
        <v>21950000</v>
      </c>
      <c r="E1968" s="73">
        <f t="shared" si="31"/>
        <v>1.0645004849660524</v>
      </c>
    </row>
    <row r="1969" spans="1:5" x14ac:dyDescent="0.25">
      <c r="A1969" t="s">
        <v>208</v>
      </c>
      <c r="B1969" s="93" t="str">
        <f>Table2[[#This Row],[Country]]</f>
        <v>People's Land of Maneau</v>
      </c>
      <c r="C1969" s="73">
        <f>VLOOKUP(A1969, Table1[], 6, FALSE)</f>
        <v>15410000</v>
      </c>
      <c r="D1969">
        <f>Table2[[#This Row],[Annualized Salary]]</f>
        <v>16690000</v>
      </c>
      <c r="E1969" s="73">
        <f t="shared" si="31"/>
        <v>1.0830629461388708</v>
      </c>
    </row>
    <row r="1970" spans="1:5" x14ac:dyDescent="0.25">
      <c r="A1970" t="s">
        <v>1968</v>
      </c>
      <c r="B1970" s="93" t="str">
        <f>Table2[[#This Row],[Country]]</f>
        <v>Rosvi</v>
      </c>
      <c r="C1970" s="73">
        <f>VLOOKUP(A1970, Table1[], 6, FALSE)</f>
        <v>23950000</v>
      </c>
      <c r="D1970">
        <f>Table2[[#This Row],[Annualized Salary]]</f>
        <v>11910000</v>
      </c>
      <c r="E1970" s="73">
        <f t="shared" si="31"/>
        <v>0.49728601252609606</v>
      </c>
    </row>
    <row r="1971" spans="1:5" x14ac:dyDescent="0.25">
      <c r="A1971" t="s">
        <v>2119</v>
      </c>
      <c r="B1971" s="93" t="str">
        <f>Table2[[#This Row],[Country]]</f>
        <v>Sobianitedrucy</v>
      </c>
      <c r="C1971" s="73">
        <f>VLOOKUP(A1971, Table1[], 6, FALSE)</f>
        <v>16140000</v>
      </c>
      <c r="D1971">
        <f>Table2[[#This Row],[Annualized Salary]]</f>
        <v>17620000</v>
      </c>
      <c r="E1971" s="73">
        <f t="shared" si="31"/>
        <v>1.0916976456009913</v>
      </c>
    </row>
    <row r="1972" spans="1:5" x14ac:dyDescent="0.25">
      <c r="A1972" t="s">
        <v>2121</v>
      </c>
      <c r="B1972" s="93" t="str">
        <f>Table2[[#This Row],[Country]]</f>
        <v>Sobianitedrucy</v>
      </c>
      <c r="C1972" s="73">
        <f>VLOOKUP(A1972, Table1[], 6, FALSE)</f>
        <v>16130000</v>
      </c>
      <c r="D1972">
        <f>Table2[[#This Row],[Annualized Salary]]</f>
        <v>16650000</v>
      </c>
      <c r="E1972" s="73">
        <f t="shared" si="31"/>
        <v>1.032238065716057</v>
      </c>
    </row>
    <row r="1973" spans="1:5" x14ac:dyDescent="0.25">
      <c r="A1973" t="s">
        <v>2123</v>
      </c>
      <c r="B1973" s="93" t="str">
        <f>Table2[[#This Row],[Country]]</f>
        <v>Sobianitedrucy</v>
      </c>
      <c r="C1973" s="73">
        <f>VLOOKUP(A1973, Table1[], 6, FALSE)</f>
        <v>18150000</v>
      </c>
      <c r="D1973">
        <f>Table2[[#This Row],[Annualized Salary]]</f>
        <v>18730000</v>
      </c>
      <c r="E1973" s="73">
        <f t="shared" si="31"/>
        <v>1.0319559228650137</v>
      </c>
    </row>
    <row r="1974" spans="1:5" x14ac:dyDescent="0.25">
      <c r="A1974" t="s">
        <v>1613</v>
      </c>
      <c r="B1974" s="93" t="str">
        <f>Table2[[#This Row],[Country]]</f>
        <v>Sobianitedrucy</v>
      </c>
      <c r="C1974" s="73">
        <f>VLOOKUP(A1974, Table1[], 6, FALSE)</f>
        <v>9670000</v>
      </c>
      <c r="D1974">
        <f>Table2[[#This Row],[Annualized Salary]]</f>
        <v>21450000</v>
      </c>
      <c r="E1974" s="73">
        <f t="shared" si="31"/>
        <v>2.2182006204756979</v>
      </c>
    </row>
    <row r="1975" spans="1:5" x14ac:dyDescent="0.25">
      <c r="A1975" t="s">
        <v>1508</v>
      </c>
      <c r="B1975" s="93" t="str">
        <f>Table2[[#This Row],[Country]]</f>
        <v>Manlisgamncent</v>
      </c>
      <c r="C1975" s="73">
        <f>VLOOKUP(A1975, Table1[], 6, FALSE)</f>
        <v>28250000</v>
      </c>
      <c r="D1975">
        <f>Table2[[#This Row],[Annualized Salary]]</f>
        <v>27710000</v>
      </c>
      <c r="E1975" s="73">
        <f t="shared" si="31"/>
        <v>0.98088495575221235</v>
      </c>
    </row>
    <row r="1976" spans="1:5" x14ac:dyDescent="0.25">
      <c r="A1976" t="s">
        <v>2125</v>
      </c>
      <c r="B1976" s="93" t="str">
        <f>Table2[[#This Row],[Country]]</f>
        <v>Imaar Vircoand</v>
      </c>
      <c r="C1976" s="73">
        <f>VLOOKUP(A1976, Table1[], 6, FALSE)</f>
        <v>26060000</v>
      </c>
      <c r="D1976">
        <f>Table2[[#This Row],[Annualized Salary]]</f>
        <v>28250000</v>
      </c>
      <c r="E1976" s="73">
        <f t="shared" si="31"/>
        <v>1.0840368380660015</v>
      </c>
    </row>
    <row r="1977" spans="1:5" x14ac:dyDescent="0.25">
      <c r="A1977" t="s">
        <v>2126</v>
      </c>
      <c r="B1977" s="93" t="str">
        <f>Table2[[#This Row],[Country]]</f>
        <v>Northern Namemo Laand</v>
      </c>
      <c r="C1977" s="73">
        <f>VLOOKUP(A1977, Table1[], 6, FALSE)</f>
        <v>36440000</v>
      </c>
      <c r="D1977">
        <f>Table2[[#This Row],[Annualized Salary]]</f>
        <v>38330000</v>
      </c>
      <c r="E1977" s="73">
        <f t="shared" si="31"/>
        <v>1.0518660812294183</v>
      </c>
    </row>
    <row r="1978" spans="1:5" x14ac:dyDescent="0.25">
      <c r="A1978" t="s">
        <v>2068</v>
      </c>
      <c r="B1978" s="93" t="str">
        <f>Table2[[#This Row],[Country]]</f>
        <v>Sobianitedrucy</v>
      </c>
      <c r="C1978" s="73">
        <f>VLOOKUP(A1978, Table1[], 6, FALSE)</f>
        <v>22970000</v>
      </c>
      <c r="D1978">
        <f>Table2[[#This Row],[Annualized Salary]]</f>
        <v>29220000</v>
      </c>
      <c r="E1978" s="73">
        <f t="shared" si="31"/>
        <v>1.2720940356987376</v>
      </c>
    </row>
    <row r="1979" spans="1:5" x14ac:dyDescent="0.25">
      <c r="A1979" t="s">
        <v>2128</v>
      </c>
      <c r="B1979" s="93" t="str">
        <f>Table2[[#This Row],[Country]]</f>
        <v>Southern Ristan</v>
      </c>
      <c r="C1979" s="73">
        <f>VLOOKUP(A1979, Table1[], 6, FALSE)</f>
        <v>25460000</v>
      </c>
      <c r="D1979">
        <f>Table2[[#This Row],[Annualized Salary]]</f>
        <v>25820000</v>
      </c>
      <c r="E1979" s="73">
        <f t="shared" si="31"/>
        <v>1.01413982717989</v>
      </c>
    </row>
    <row r="1980" spans="1:5" x14ac:dyDescent="0.25">
      <c r="A1980" t="s">
        <v>2072</v>
      </c>
      <c r="B1980" s="93" t="str">
        <f>Table2[[#This Row],[Country]]</f>
        <v>Cabral Retrea</v>
      </c>
      <c r="C1980" s="73">
        <f>VLOOKUP(A1980, Table1[], 6, FALSE)</f>
        <v>11370000</v>
      </c>
      <c r="D1980">
        <f>Table2[[#This Row],[Annualized Salary]]</f>
        <v>27110000</v>
      </c>
      <c r="E1980" s="73">
        <f t="shared" si="31"/>
        <v>2.3843447669305191</v>
      </c>
    </row>
    <row r="1981" spans="1:5" x14ac:dyDescent="0.25">
      <c r="A1981" t="s">
        <v>2129</v>
      </c>
      <c r="B1981" s="93" t="str">
        <f>Table2[[#This Row],[Country]]</f>
        <v>Saintu</v>
      </c>
      <c r="C1981" s="73">
        <f>VLOOKUP(A1981, Table1[], 6, FALSE)</f>
        <v>16180000</v>
      </c>
      <c r="D1981">
        <f>Table2[[#This Row],[Annualized Salary]]</f>
        <v>17600000</v>
      </c>
      <c r="E1981" s="73">
        <f t="shared" si="31"/>
        <v>1.0877626699629173</v>
      </c>
    </row>
    <row r="1982" spans="1:5" x14ac:dyDescent="0.25">
      <c r="A1982" t="s">
        <v>2130</v>
      </c>
      <c r="B1982" s="93" t="str">
        <f>Table2[[#This Row],[Country]]</f>
        <v>Sobianitedrucy</v>
      </c>
      <c r="C1982" s="73">
        <f>VLOOKUP(A1982, Table1[], 6, FALSE)</f>
        <v>13710000</v>
      </c>
      <c r="D1982">
        <f>Table2[[#This Row],[Annualized Salary]]</f>
        <v>13820000</v>
      </c>
      <c r="E1982" s="73">
        <f t="shared" si="31"/>
        <v>1.0080233406272794</v>
      </c>
    </row>
    <row r="1983" spans="1:5" x14ac:dyDescent="0.25">
      <c r="A1983" t="s">
        <v>2132</v>
      </c>
      <c r="B1983" s="93" t="str">
        <f>Table2[[#This Row],[Country]]</f>
        <v>Janmico</v>
      </c>
      <c r="C1983" s="73">
        <f>VLOOKUP(A1983, Table1[], 6, FALSE)</f>
        <v>25860000</v>
      </c>
      <c r="D1983">
        <f>Table2[[#This Row],[Annualized Salary]]</f>
        <v>27820000</v>
      </c>
      <c r="E1983" s="73">
        <f t="shared" si="31"/>
        <v>1.0757927300850734</v>
      </c>
    </row>
    <row r="1984" spans="1:5" x14ac:dyDescent="0.25">
      <c r="A1984" t="s">
        <v>2133</v>
      </c>
      <c r="B1984" s="93" t="str">
        <f>Table2[[#This Row],[Country]]</f>
        <v>Manlisgamncent</v>
      </c>
      <c r="C1984" s="73">
        <f>VLOOKUP(A1984, Table1[], 6, FALSE)</f>
        <v>25350000</v>
      </c>
      <c r="D1984">
        <f>Table2[[#This Row],[Annualized Salary]]</f>
        <v>25420000</v>
      </c>
      <c r="E1984" s="73">
        <f t="shared" si="31"/>
        <v>1.0027613412228797</v>
      </c>
    </row>
    <row r="1985" spans="1:5" x14ac:dyDescent="0.25">
      <c r="A1985" t="s">
        <v>520</v>
      </c>
      <c r="B1985" s="93" t="str">
        <f>Table2[[#This Row],[Country]]</f>
        <v>Mico</v>
      </c>
      <c r="C1985" s="73">
        <f>VLOOKUP(A1985, Table1[], 6, FALSE)</f>
        <v>28270000</v>
      </c>
      <c r="D1985">
        <f>Table2[[#This Row],[Annualized Salary]]</f>
        <v>36660000</v>
      </c>
      <c r="E1985" s="73">
        <f t="shared" si="31"/>
        <v>1.2967810399717015</v>
      </c>
    </row>
    <row r="1986" spans="1:5" x14ac:dyDescent="0.25">
      <c r="A1986" t="s">
        <v>2248</v>
      </c>
      <c r="B1986" s="93" t="str">
        <f>Table2[[#This Row],[Country]]</f>
        <v>Northern Namemo Laand</v>
      </c>
      <c r="C1986" s="73">
        <f>VLOOKUP(A1986, Table1[], 6, FALSE)</f>
        <v>33730000</v>
      </c>
      <c r="D1986">
        <f>Table2[[#This Row],[Annualized Salary]]</f>
        <v>39760000</v>
      </c>
      <c r="E1986" s="73">
        <f t="shared" si="31"/>
        <v>1.178772605988734</v>
      </c>
    </row>
    <row r="1987" spans="1:5" x14ac:dyDescent="0.25">
      <c r="A1987" t="s">
        <v>2135</v>
      </c>
      <c r="B1987" s="93" t="str">
        <f>Table2[[#This Row],[Country]]</f>
        <v>Sobianitedrucy</v>
      </c>
      <c r="C1987" s="73">
        <f>VLOOKUP(A1987, Table1[], 6, FALSE)</f>
        <v>10830000</v>
      </c>
      <c r="D1987">
        <f>Table2[[#This Row],[Annualized Salary]]</f>
        <v>11130000</v>
      </c>
      <c r="E1987" s="73">
        <f t="shared" si="31"/>
        <v>1.0277008310249307</v>
      </c>
    </row>
    <row r="1988" spans="1:5" x14ac:dyDescent="0.25">
      <c r="A1988" t="s">
        <v>2136</v>
      </c>
      <c r="B1988" s="93" t="str">
        <f>Table2[[#This Row],[Country]]</f>
        <v>Sobianitedrucy</v>
      </c>
      <c r="C1988" s="73">
        <f>VLOOKUP(A1988, Table1[], 6, FALSE)</f>
        <v>34270000</v>
      </c>
      <c r="D1988">
        <f>Table2[[#This Row],[Annualized Salary]]</f>
        <v>37120000</v>
      </c>
      <c r="E1988" s="73">
        <f t="shared" si="31"/>
        <v>1.083163116428363</v>
      </c>
    </row>
    <row r="1989" spans="1:5" x14ac:dyDescent="0.25">
      <c r="A1989" t="s">
        <v>2137</v>
      </c>
      <c r="B1989" s="93" t="str">
        <f>Table2[[#This Row],[Country]]</f>
        <v>Sobianitedrucy</v>
      </c>
      <c r="C1989" s="73">
        <f>VLOOKUP(A1989, Table1[], 6, FALSE)</f>
        <v>32160000</v>
      </c>
      <c r="D1989">
        <f>Table2[[#This Row],[Annualized Salary]]</f>
        <v>34160000</v>
      </c>
      <c r="E1989" s="73">
        <f t="shared" si="31"/>
        <v>1.0621890547263682</v>
      </c>
    </row>
    <row r="1990" spans="1:5" x14ac:dyDescent="0.25">
      <c r="A1990" t="s">
        <v>1785</v>
      </c>
      <c r="B1990" s="93" t="str">
        <f>Table2[[#This Row],[Country]]</f>
        <v>Southern Ristan</v>
      </c>
      <c r="C1990" s="73">
        <f>VLOOKUP(A1990, Table1[], 6, FALSE)</f>
        <v>30430000</v>
      </c>
      <c r="D1990">
        <f>Table2[[#This Row],[Annualized Salary]]</f>
        <v>35630000</v>
      </c>
      <c r="E1990" s="73">
        <f t="shared" si="31"/>
        <v>1.1708839960565232</v>
      </c>
    </row>
    <row r="1991" spans="1:5" x14ac:dyDescent="0.25">
      <c r="A1991" t="s">
        <v>2138</v>
      </c>
      <c r="B1991" s="93" t="str">
        <f>Table2[[#This Row],[Country]]</f>
        <v>Central Diasongo</v>
      </c>
      <c r="C1991" s="73">
        <f>VLOOKUP(A1991, Table1[], 6, FALSE)</f>
        <v>16530000</v>
      </c>
      <c r="D1991">
        <f>Table2[[#This Row],[Annualized Salary]]</f>
        <v>16620000</v>
      </c>
      <c r="E1991" s="73">
        <f t="shared" si="31"/>
        <v>1.0054446460980035</v>
      </c>
    </row>
    <row r="1992" spans="1:5" x14ac:dyDescent="0.25">
      <c r="A1992" t="s">
        <v>2141</v>
      </c>
      <c r="B1992" s="93" t="str">
        <f>Table2[[#This Row],[Country]]</f>
        <v>Central Namemo Laand</v>
      </c>
      <c r="C1992" s="73">
        <f>VLOOKUP(A1992, Table1[], 6, FALSE)</f>
        <v>15130000</v>
      </c>
      <c r="D1992">
        <f>Table2[[#This Row],[Annualized Salary]]</f>
        <v>16170000</v>
      </c>
      <c r="E1992" s="73">
        <f t="shared" si="31"/>
        <v>1.0687376074025117</v>
      </c>
    </row>
    <row r="1993" spans="1:5" x14ac:dyDescent="0.25">
      <c r="A1993" t="s">
        <v>2149</v>
      </c>
      <c r="B1993" s="93" t="str">
        <f>Table2[[#This Row],[Country]]</f>
        <v>Imaar Vircoand</v>
      </c>
      <c r="C1993" s="73">
        <f>VLOOKUP(A1993, Table1[], 6, FALSE)</f>
        <v>23580000</v>
      </c>
      <c r="D1993">
        <f>Table2[[#This Row],[Annualized Salary]]</f>
        <v>25890000</v>
      </c>
      <c r="E1993" s="73">
        <f t="shared" si="31"/>
        <v>1.0979643765903309</v>
      </c>
    </row>
    <row r="1994" spans="1:5" x14ac:dyDescent="0.25">
      <c r="A1994" t="s">
        <v>2142</v>
      </c>
      <c r="B1994" s="93" t="str">
        <f>Table2[[#This Row],[Country]]</f>
        <v>Lefghau</v>
      </c>
      <c r="C1994" s="73">
        <f>VLOOKUP(A1994, Table1[], 6, FALSE)</f>
        <v>14340000</v>
      </c>
      <c r="D1994">
        <f>Table2[[#This Row],[Annualized Salary]]</f>
        <v>14660000</v>
      </c>
      <c r="E1994" s="73">
        <f t="shared" si="31"/>
        <v>1.0223152022315203</v>
      </c>
    </row>
    <row r="1995" spans="1:5" x14ac:dyDescent="0.25">
      <c r="A1995" t="s">
        <v>2143</v>
      </c>
      <c r="B1995" s="93" t="str">
        <f>Table2[[#This Row],[Country]]</f>
        <v>Lefghau</v>
      </c>
      <c r="C1995" s="73">
        <f>VLOOKUP(A1995, Table1[], 6, FALSE)</f>
        <v>5730000</v>
      </c>
      <c r="D1995">
        <f>Table2[[#This Row],[Annualized Salary]]</f>
        <v>5830000</v>
      </c>
      <c r="E1995" s="73">
        <f t="shared" si="31"/>
        <v>1.0174520069808028</v>
      </c>
    </row>
    <row r="1996" spans="1:5" x14ac:dyDescent="0.25">
      <c r="A1996" t="s">
        <v>3435</v>
      </c>
      <c r="B1996" s="93" t="str">
        <f>Table2[[#This Row],[Country]]</f>
        <v>Loco Phirema</v>
      </c>
      <c r="C1996" s="73" t="e">
        <f>VLOOKUP(A1996, Table1[], 6, FALSE)</f>
        <v>#N/A</v>
      </c>
      <c r="D1996">
        <f>Table2[[#This Row],[Annualized Salary]]</f>
        <v>25600000</v>
      </c>
      <c r="E1996" s="73" t="e">
        <f t="shared" si="31"/>
        <v>#N/A</v>
      </c>
    </row>
    <row r="1997" spans="1:5" x14ac:dyDescent="0.25">
      <c r="A1997" t="s">
        <v>2704</v>
      </c>
      <c r="B1997" s="93" t="str">
        <f>Table2[[#This Row],[Country]]</f>
        <v>Quewenia</v>
      </c>
      <c r="C1997" s="73">
        <f>VLOOKUP(A1997, Table1[], 6, FALSE)</f>
        <v>2120000</v>
      </c>
      <c r="D1997">
        <f>Table2[[#This Row],[Annualized Salary]]</f>
        <v>24520000</v>
      </c>
      <c r="E1997" s="73">
        <f t="shared" si="31"/>
        <v>11.566037735849056</v>
      </c>
    </row>
    <row r="1998" spans="1:5" x14ac:dyDescent="0.25">
      <c r="A1998" t="s">
        <v>1876</v>
      </c>
      <c r="B1998" s="93" t="str">
        <f>Table2[[#This Row],[Country]]</f>
        <v>Sobianitedrucy</v>
      </c>
      <c r="C1998" s="73">
        <f>VLOOKUP(A1998, Table1[], 6, FALSE)</f>
        <v>12610000</v>
      </c>
      <c r="D1998">
        <f>Table2[[#This Row],[Annualized Salary]]</f>
        <v>22230000</v>
      </c>
      <c r="E1998" s="73">
        <f t="shared" si="31"/>
        <v>1.7628865979381443</v>
      </c>
    </row>
    <row r="1999" spans="1:5" x14ac:dyDescent="0.25">
      <c r="A1999" t="s">
        <v>3436</v>
      </c>
      <c r="B1999" s="93" t="str">
        <f>Table2[[#This Row],[Country]]</f>
        <v>Sobianitedrucy</v>
      </c>
      <c r="C1999" s="73" t="e">
        <f>VLOOKUP(A1999, Table1[], 6, FALSE)</f>
        <v>#N/A</v>
      </c>
      <c r="D1999">
        <f>Table2[[#This Row],[Annualized Salary]]</f>
        <v>14640000</v>
      </c>
      <c r="E1999" s="73" t="e">
        <f t="shared" si="31"/>
        <v>#N/A</v>
      </c>
    </row>
    <row r="2000" spans="1:5" x14ac:dyDescent="0.25">
      <c r="A2000" t="s">
        <v>2147</v>
      </c>
      <c r="B2000" s="93" t="str">
        <f>Table2[[#This Row],[Country]]</f>
        <v>Sobianitedrucy</v>
      </c>
      <c r="C2000" s="73">
        <f>VLOOKUP(A2000, Table1[], 6, FALSE)</f>
        <v>13650000</v>
      </c>
      <c r="D2000">
        <f>Table2[[#This Row],[Annualized Salary]]</f>
        <v>14510000</v>
      </c>
      <c r="E2000" s="73">
        <f t="shared" si="31"/>
        <v>1.063003663003663</v>
      </c>
    </row>
    <row r="2001" spans="1:5" x14ac:dyDescent="0.25">
      <c r="A2001" t="s">
        <v>2163</v>
      </c>
      <c r="B2001" s="93" t="str">
        <f>Table2[[#This Row],[Country]]</f>
        <v>Sobianitedrucy</v>
      </c>
      <c r="C2001" s="73">
        <f>VLOOKUP(A2001, Table1[], 6, FALSE)</f>
        <v>35500000</v>
      </c>
      <c r="D2001">
        <f>Table2[[#This Row],[Annualized Salary]]</f>
        <v>37960000</v>
      </c>
      <c r="E2001" s="73">
        <f t="shared" si="31"/>
        <v>1.0692957746478873</v>
      </c>
    </row>
    <row r="2002" spans="1:5" x14ac:dyDescent="0.25">
      <c r="A2002" t="s">
        <v>2067</v>
      </c>
      <c r="B2002" s="93" t="str">
        <f>Table2[[#This Row],[Country]]</f>
        <v>Danan Seekeeling</v>
      </c>
      <c r="C2002" s="73">
        <f>VLOOKUP(A2002, Table1[], 6, FALSE)</f>
        <v>30850000</v>
      </c>
      <c r="D2002">
        <f>Table2[[#This Row],[Annualized Salary]]</f>
        <v>25190000</v>
      </c>
      <c r="E2002" s="73">
        <f t="shared" si="31"/>
        <v>0.81653160453808749</v>
      </c>
    </row>
    <row r="2003" spans="1:5" x14ac:dyDescent="0.25">
      <c r="A2003" t="s">
        <v>2151</v>
      </c>
      <c r="B2003" s="93" t="str">
        <f>Table2[[#This Row],[Country]]</f>
        <v>Sobianitedrucy</v>
      </c>
      <c r="C2003" s="73">
        <f>VLOOKUP(A2003, Table1[], 6, FALSE)</f>
        <v>31040000</v>
      </c>
      <c r="D2003">
        <f>Table2[[#This Row],[Annualized Salary]]</f>
        <v>33810000</v>
      </c>
      <c r="E2003" s="73">
        <f t="shared" si="31"/>
        <v>1.0892396907216495</v>
      </c>
    </row>
    <row r="2004" spans="1:5" x14ac:dyDescent="0.25">
      <c r="A2004" t="s">
        <v>1882</v>
      </c>
      <c r="B2004" s="93" t="str">
        <f>Table2[[#This Row],[Country]]</f>
        <v>Sobianitedrucy</v>
      </c>
      <c r="C2004" s="73">
        <f>VLOOKUP(A2004, Table1[], 6, FALSE)</f>
        <v>25560000</v>
      </c>
      <c r="D2004">
        <f>Table2[[#This Row],[Annualized Salary]]</f>
        <v>27140000</v>
      </c>
      <c r="E2004" s="73">
        <f t="shared" si="31"/>
        <v>1.0618153364632237</v>
      </c>
    </row>
    <row r="2005" spans="1:5" x14ac:dyDescent="0.25">
      <c r="A2005" t="s">
        <v>2152</v>
      </c>
      <c r="B2005" s="93" t="str">
        <f>Table2[[#This Row],[Country]]</f>
        <v>Sobianitedrucy</v>
      </c>
      <c r="C2005" s="73">
        <f>VLOOKUP(A2005, Table1[], 6, FALSE)</f>
        <v>21080000</v>
      </c>
      <c r="D2005">
        <f>Table2[[#This Row],[Annualized Salary]]</f>
        <v>22060000</v>
      </c>
      <c r="E2005" s="73">
        <f t="shared" si="31"/>
        <v>1.0464895635673623</v>
      </c>
    </row>
    <row r="2006" spans="1:5" x14ac:dyDescent="0.25">
      <c r="A2006" t="s">
        <v>2162</v>
      </c>
      <c r="B2006" s="93" t="str">
        <f>Table2[[#This Row],[Country]]</f>
        <v>Sobianitedrucy</v>
      </c>
      <c r="C2006" s="73">
        <f>VLOOKUP(A2006, Table1[], 6, FALSE)</f>
        <v>14050000</v>
      </c>
      <c r="D2006">
        <f>Table2[[#This Row],[Annualized Salary]]</f>
        <v>14560000</v>
      </c>
      <c r="E2006" s="73">
        <f t="shared" si="31"/>
        <v>1.0362989323843417</v>
      </c>
    </row>
    <row r="2007" spans="1:5" x14ac:dyDescent="0.25">
      <c r="A2007" t="s">
        <v>2153</v>
      </c>
      <c r="B2007" s="93" t="str">
        <f>Table2[[#This Row],[Country]]</f>
        <v>Loco Phirema</v>
      </c>
      <c r="C2007" s="73">
        <f>VLOOKUP(A2007, Table1[], 6, FALSE)</f>
        <v>11060000</v>
      </c>
      <c r="D2007">
        <f>Table2[[#This Row],[Annualized Salary]]</f>
        <v>11220000</v>
      </c>
      <c r="E2007" s="73">
        <f t="shared" si="31"/>
        <v>1.0144665461121158</v>
      </c>
    </row>
    <row r="2008" spans="1:5" x14ac:dyDescent="0.25">
      <c r="A2008" t="s">
        <v>3437</v>
      </c>
      <c r="B2008" s="93" t="str">
        <f>Table2[[#This Row],[Country]]</f>
        <v>Rosvi</v>
      </c>
      <c r="C2008" s="73" t="e">
        <f>VLOOKUP(A2008, Table1[], 6, FALSE)</f>
        <v>#N/A</v>
      </c>
      <c r="D2008">
        <f>Table2[[#This Row],[Annualized Salary]]</f>
        <v>21140000</v>
      </c>
      <c r="E2008" s="73" t="e">
        <f t="shared" si="31"/>
        <v>#N/A</v>
      </c>
    </row>
    <row r="2009" spans="1:5" x14ac:dyDescent="0.25">
      <c r="A2009" t="s">
        <v>2155</v>
      </c>
      <c r="B2009" s="93" t="str">
        <f>Table2[[#This Row],[Country]]</f>
        <v>Sobianitedrucy</v>
      </c>
      <c r="C2009" s="73">
        <f>VLOOKUP(A2009, Table1[], 6, FALSE)</f>
        <v>15240000</v>
      </c>
      <c r="D2009">
        <f>Table2[[#This Row],[Annualized Salary]]</f>
        <v>15480000</v>
      </c>
      <c r="E2009" s="73">
        <f t="shared" ref="E2009:E2072" si="32">D2009/C2009</f>
        <v>1.015748031496063</v>
      </c>
    </row>
    <row r="2010" spans="1:5" x14ac:dyDescent="0.25">
      <c r="A2010" t="s">
        <v>2156</v>
      </c>
      <c r="B2010" s="93" t="str">
        <f>Table2[[#This Row],[Country]]</f>
        <v>Dosqaly</v>
      </c>
      <c r="C2010" s="73">
        <f>VLOOKUP(A2010, Table1[], 6, FALSE)</f>
        <v>17090000</v>
      </c>
      <c r="D2010">
        <f>Table2[[#This Row],[Annualized Salary]]</f>
        <v>18500000</v>
      </c>
      <c r="E2010" s="73">
        <f t="shared" si="32"/>
        <v>1.0825043885313048</v>
      </c>
    </row>
    <row r="2011" spans="1:5" x14ac:dyDescent="0.25">
      <c r="A2011" t="s">
        <v>2160</v>
      </c>
      <c r="B2011" s="93" t="str">
        <f>Table2[[#This Row],[Country]]</f>
        <v>Nganion</v>
      </c>
      <c r="C2011" s="73">
        <f>VLOOKUP(A2011, Table1[], 6, FALSE)</f>
        <v>22550000</v>
      </c>
      <c r="D2011">
        <f>Table2[[#This Row],[Annualized Salary]]</f>
        <v>24120000</v>
      </c>
      <c r="E2011" s="73">
        <f t="shared" si="32"/>
        <v>1.0696230598669623</v>
      </c>
    </row>
    <row r="2012" spans="1:5" x14ac:dyDescent="0.25">
      <c r="A2012" t="s">
        <v>1888</v>
      </c>
      <c r="B2012" s="93" t="str">
        <f>Table2[[#This Row],[Country]]</f>
        <v>Nkasland Cronestan</v>
      </c>
      <c r="C2012" s="73">
        <f>VLOOKUP(A2012, Table1[], 6, FALSE)</f>
        <v>27580000</v>
      </c>
      <c r="D2012">
        <f>Table2[[#This Row],[Annualized Salary]]</f>
        <v>27120000</v>
      </c>
      <c r="E2012" s="73">
        <f t="shared" si="32"/>
        <v>0.98332124728063819</v>
      </c>
    </row>
    <row r="2013" spans="1:5" x14ac:dyDescent="0.25">
      <c r="A2013" t="s">
        <v>2157</v>
      </c>
      <c r="B2013" s="93" t="str">
        <f>Table2[[#This Row],[Country]]</f>
        <v>Rosvi</v>
      </c>
      <c r="C2013" s="73">
        <f>VLOOKUP(A2013, Table1[], 6, FALSE)</f>
        <v>25420000</v>
      </c>
      <c r="D2013">
        <f>Table2[[#This Row],[Annualized Salary]]</f>
        <v>27960000</v>
      </c>
      <c r="E2013" s="73">
        <f t="shared" si="32"/>
        <v>1.099921321793863</v>
      </c>
    </row>
    <row r="2014" spans="1:5" x14ac:dyDescent="0.25">
      <c r="A2014" t="s">
        <v>1867</v>
      </c>
      <c r="B2014" s="93" t="str">
        <f>Table2[[#This Row],[Country]]</f>
        <v>Sobianitedrucy</v>
      </c>
      <c r="C2014" s="73">
        <f>VLOOKUP(A2014, Table1[], 6, FALSE)</f>
        <v>32720000</v>
      </c>
      <c r="D2014">
        <f>Table2[[#This Row],[Annualized Salary]]</f>
        <v>24640000</v>
      </c>
      <c r="E2014" s="73">
        <f t="shared" si="32"/>
        <v>0.75305623471882643</v>
      </c>
    </row>
    <row r="2015" spans="1:5" x14ac:dyDescent="0.25">
      <c r="A2015" t="s">
        <v>3438</v>
      </c>
      <c r="B2015" s="93" t="str">
        <f>Table2[[#This Row],[Country]]</f>
        <v>Sobianitedrucy</v>
      </c>
      <c r="C2015" s="73" t="e">
        <f>VLOOKUP(A2015, Table1[], 6, FALSE)</f>
        <v>#N/A</v>
      </c>
      <c r="D2015">
        <f>Table2[[#This Row],[Annualized Salary]]</f>
        <v>26210000</v>
      </c>
      <c r="E2015" s="73" t="e">
        <f t="shared" si="32"/>
        <v>#N/A</v>
      </c>
    </row>
    <row r="2016" spans="1:5" x14ac:dyDescent="0.25">
      <c r="A2016" t="s">
        <v>2158</v>
      </c>
      <c r="B2016" s="93" t="str">
        <f>Table2[[#This Row],[Country]]</f>
        <v>Sobianitedrucy</v>
      </c>
      <c r="C2016" s="73">
        <f>VLOOKUP(A2016, Table1[], 6, FALSE)</f>
        <v>22910000</v>
      </c>
      <c r="D2016">
        <f>Table2[[#This Row],[Annualized Salary]]</f>
        <v>24090000</v>
      </c>
      <c r="E2016" s="73">
        <f t="shared" si="32"/>
        <v>1.0515058926233085</v>
      </c>
    </row>
    <row r="2017" spans="1:5" x14ac:dyDescent="0.25">
      <c r="A2017" t="s">
        <v>2159</v>
      </c>
      <c r="B2017" s="93" t="str">
        <f>Table2[[#This Row],[Country]]</f>
        <v>Zamlie Niabangthe</v>
      </c>
      <c r="C2017" s="73">
        <f>VLOOKUP(A2017, Table1[], 6, FALSE)</f>
        <v>11780000</v>
      </c>
      <c r="D2017">
        <f>Table2[[#This Row],[Annualized Salary]]</f>
        <v>12550000</v>
      </c>
      <c r="E2017" s="73">
        <f t="shared" si="32"/>
        <v>1.0653650254668929</v>
      </c>
    </row>
    <row r="2018" spans="1:5" x14ac:dyDescent="0.25">
      <c r="A2018" t="s">
        <v>2161</v>
      </c>
      <c r="B2018" s="93" t="str">
        <f>Table2[[#This Row],[Country]]</f>
        <v>Sobianitedrucy</v>
      </c>
      <c r="C2018" s="73">
        <f>VLOOKUP(A2018, Table1[], 6, FALSE)</f>
        <v>21070000</v>
      </c>
      <c r="D2018">
        <f>Table2[[#This Row],[Annualized Salary]]</f>
        <v>21100000</v>
      </c>
      <c r="E2018" s="73">
        <f t="shared" si="32"/>
        <v>1.001423825344091</v>
      </c>
    </row>
    <row r="2019" spans="1:5" x14ac:dyDescent="0.25">
      <c r="A2019" t="s">
        <v>3439</v>
      </c>
      <c r="B2019" s="93" t="str">
        <f>Table2[[#This Row],[Country]]</f>
        <v>Unicorporated Tiagascar</v>
      </c>
      <c r="C2019" s="73" t="e">
        <f>VLOOKUP(A2019, Table1[], 6, FALSE)</f>
        <v>#N/A</v>
      </c>
      <c r="D2019">
        <f>Table2[[#This Row],[Annualized Salary]]</f>
        <v>19200000</v>
      </c>
      <c r="E2019" s="73" t="e">
        <f t="shared" si="32"/>
        <v>#N/A</v>
      </c>
    </row>
    <row r="2020" spans="1:5" x14ac:dyDescent="0.25">
      <c r="A2020" t="s">
        <v>3440</v>
      </c>
      <c r="B2020" s="93" t="str">
        <f>Table2[[#This Row],[Country]]</f>
        <v>Imaar Vircoand</v>
      </c>
      <c r="C2020" s="73" t="e">
        <f>VLOOKUP(A2020, Table1[], 6, FALSE)</f>
        <v>#N/A</v>
      </c>
      <c r="D2020">
        <f>Table2[[#This Row],[Annualized Salary]]</f>
        <v>19560000</v>
      </c>
      <c r="E2020" s="73" t="e">
        <f t="shared" si="32"/>
        <v>#N/A</v>
      </c>
    </row>
    <row r="2021" spans="1:5" x14ac:dyDescent="0.25">
      <c r="A2021" t="s">
        <v>3442</v>
      </c>
      <c r="B2021" s="93" t="str">
        <f>Table2[[#This Row],[Country]]</f>
        <v>Janmico</v>
      </c>
      <c r="C2021" s="73" t="e">
        <f>VLOOKUP(A2021, Table1[], 6, FALSE)</f>
        <v>#N/A</v>
      </c>
      <c r="D2021">
        <f>Table2[[#This Row],[Annualized Salary]]</f>
        <v>15000000</v>
      </c>
      <c r="E2021" s="73" t="e">
        <f t="shared" si="32"/>
        <v>#N/A</v>
      </c>
    </row>
    <row r="2022" spans="1:5" x14ac:dyDescent="0.25">
      <c r="A2022" t="s">
        <v>3443</v>
      </c>
      <c r="B2022" s="93" t="str">
        <f>Table2[[#This Row],[Country]]</f>
        <v>Nganion</v>
      </c>
      <c r="C2022" s="73" t="e">
        <f>VLOOKUP(A2022, Table1[], 6, FALSE)</f>
        <v>#N/A</v>
      </c>
      <c r="D2022">
        <f>Table2[[#This Row],[Annualized Salary]]</f>
        <v>33530000</v>
      </c>
      <c r="E2022" s="73" t="e">
        <f t="shared" si="32"/>
        <v>#N/A</v>
      </c>
    </row>
    <row r="2023" spans="1:5" x14ac:dyDescent="0.25">
      <c r="A2023" t="s">
        <v>3444</v>
      </c>
      <c r="B2023" s="93" t="str">
        <f>Table2[[#This Row],[Country]]</f>
        <v>Nganion</v>
      </c>
      <c r="C2023" s="73" t="e">
        <f>VLOOKUP(A2023, Table1[], 6, FALSE)</f>
        <v>#N/A</v>
      </c>
      <c r="D2023">
        <f>Table2[[#This Row],[Annualized Salary]]</f>
        <v>16520000</v>
      </c>
      <c r="E2023" s="73" t="e">
        <f t="shared" si="32"/>
        <v>#N/A</v>
      </c>
    </row>
    <row r="2024" spans="1:5" x14ac:dyDescent="0.25">
      <c r="A2024" t="s">
        <v>3445</v>
      </c>
      <c r="B2024" s="93" t="str">
        <f>Table2[[#This Row],[Country]]</f>
        <v>Nganion</v>
      </c>
      <c r="C2024" s="73" t="e">
        <f>VLOOKUP(A2024, Table1[], 6, FALSE)</f>
        <v>#N/A</v>
      </c>
      <c r="D2024">
        <f>Table2[[#This Row],[Annualized Salary]]</f>
        <v>16710000</v>
      </c>
      <c r="E2024" s="73" t="e">
        <f t="shared" si="32"/>
        <v>#N/A</v>
      </c>
    </row>
    <row r="2025" spans="1:5" x14ac:dyDescent="0.25">
      <c r="A2025" t="s">
        <v>3446</v>
      </c>
      <c r="B2025" s="93" t="str">
        <f>Table2[[#This Row],[Country]]</f>
        <v>Nganion</v>
      </c>
      <c r="C2025" s="73" t="e">
        <f>VLOOKUP(A2025, Table1[], 6, FALSE)</f>
        <v>#N/A</v>
      </c>
      <c r="D2025">
        <f>Table2[[#This Row],[Annualized Salary]]</f>
        <v>14290000</v>
      </c>
      <c r="E2025" s="73" t="e">
        <f t="shared" si="32"/>
        <v>#N/A</v>
      </c>
    </row>
    <row r="2026" spans="1:5" x14ac:dyDescent="0.25">
      <c r="A2026" t="s">
        <v>3447</v>
      </c>
      <c r="B2026" s="93" t="str">
        <f>Table2[[#This Row],[Country]]</f>
        <v>Nganion</v>
      </c>
      <c r="C2026" s="73" t="e">
        <f>VLOOKUP(A2026, Table1[], 6, FALSE)</f>
        <v>#N/A</v>
      </c>
      <c r="D2026">
        <f>Table2[[#This Row],[Annualized Salary]]</f>
        <v>24890000</v>
      </c>
      <c r="E2026" s="73" t="e">
        <f t="shared" si="32"/>
        <v>#N/A</v>
      </c>
    </row>
    <row r="2027" spans="1:5" x14ac:dyDescent="0.25">
      <c r="A2027" t="s">
        <v>3448</v>
      </c>
      <c r="B2027" s="93" t="str">
        <f>Table2[[#This Row],[Country]]</f>
        <v>Zacia Lygia</v>
      </c>
      <c r="C2027" s="73" t="e">
        <f>VLOOKUP(A2027, Table1[], 6, FALSE)</f>
        <v>#N/A</v>
      </c>
      <c r="D2027">
        <f>Table2[[#This Row],[Annualized Salary]]</f>
        <v>22160000</v>
      </c>
      <c r="E2027" s="73" t="e">
        <f t="shared" si="32"/>
        <v>#N/A</v>
      </c>
    </row>
    <row r="2028" spans="1:5" x14ac:dyDescent="0.25">
      <c r="A2028" t="s">
        <v>3449</v>
      </c>
      <c r="B2028" s="93" t="str">
        <f>Table2[[#This Row],[Country]]</f>
        <v>Nganion</v>
      </c>
      <c r="C2028" s="73" t="e">
        <f>VLOOKUP(A2028, Table1[], 6, FALSE)</f>
        <v>#N/A</v>
      </c>
      <c r="D2028">
        <f>Table2[[#This Row],[Annualized Salary]]</f>
        <v>14000000</v>
      </c>
      <c r="E2028" s="73" t="e">
        <f t="shared" si="32"/>
        <v>#N/A</v>
      </c>
    </row>
    <row r="2029" spans="1:5" x14ac:dyDescent="0.25">
      <c r="A2029" t="s">
        <v>3450</v>
      </c>
      <c r="B2029" s="93" t="str">
        <f>Table2[[#This Row],[Country]]</f>
        <v>Nganion</v>
      </c>
      <c r="C2029" s="73" t="e">
        <f>VLOOKUP(A2029, Table1[], 6, FALSE)</f>
        <v>#N/A</v>
      </c>
      <c r="D2029">
        <f>Table2[[#This Row],[Annualized Salary]]</f>
        <v>10870000</v>
      </c>
      <c r="E2029" s="73" t="e">
        <f t="shared" si="32"/>
        <v>#N/A</v>
      </c>
    </row>
    <row r="2030" spans="1:5" x14ac:dyDescent="0.25">
      <c r="A2030" t="s">
        <v>3451</v>
      </c>
      <c r="B2030" s="93" t="str">
        <f>Table2[[#This Row],[Country]]</f>
        <v>Nganion</v>
      </c>
      <c r="C2030" s="73" t="e">
        <f>VLOOKUP(A2030, Table1[], 6, FALSE)</f>
        <v>#N/A</v>
      </c>
      <c r="D2030">
        <f>Table2[[#This Row],[Annualized Salary]]</f>
        <v>30440000</v>
      </c>
      <c r="E2030" s="73" t="e">
        <f t="shared" si="32"/>
        <v>#N/A</v>
      </c>
    </row>
    <row r="2031" spans="1:5" x14ac:dyDescent="0.25">
      <c r="A2031" t="s">
        <v>2452</v>
      </c>
      <c r="B2031" s="93" t="str">
        <f>Table2[[#This Row],[Country]]</f>
        <v>Rosvi</v>
      </c>
      <c r="C2031" s="73">
        <f>VLOOKUP(A2031, Table1[], 6, FALSE)</f>
        <v>24860000</v>
      </c>
      <c r="D2031">
        <f>Table2[[#This Row],[Annualized Salary]]</f>
        <v>20770000</v>
      </c>
      <c r="E2031" s="73">
        <f t="shared" si="32"/>
        <v>0.83547868061142394</v>
      </c>
    </row>
    <row r="2032" spans="1:5" x14ac:dyDescent="0.25">
      <c r="A2032" t="s">
        <v>3452</v>
      </c>
      <c r="B2032" s="93" t="str">
        <f>Table2[[#This Row],[Country]]</f>
        <v>Boland Laynga</v>
      </c>
      <c r="C2032" s="73" t="e">
        <f>VLOOKUP(A2032, Table1[], 6, FALSE)</f>
        <v>#N/A</v>
      </c>
      <c r="D2032">
        <f>Table2[[#This Row],[Annualized Salary]]</f>
        <v>27320000</v>
      </c>
      <c r="E2032" s="73" t="e">
        <f t="shared" si="32"/>
        <v>#N/A</v>
      </c>
    </row>
    <row r="2033" spans="1:5" x14ac:dyDescent="0.25">
      <c r="A2033" t="s">
        <v>2042</v>
      </c>
      <c r="B2033" s="93" t="str">
        <f>Table2[[#This Row],[Country]]</f>
        <v>Byasier Pujan</v>
      </c>
      <c r="C2033" s="73">
        <f>VLOOKUP(A2033, Table1[], 6, FALSE)</f>
        <v>32020000</v>
      </c>
      <c r="D2033">
        <f>Table2[[#This Row],[Annualized Salary]]</f>
        <v>25490000</v>
      </c>
      <c r="E2033" s="73">
        <f t="shared" si="32"/>
        <v>0.79606495940037481</v>
      </c>
    </row>
    <row r="2034" spans="1:5" x14ac:dyDescent="0.25">
      <c r="A2034" t="s">
        <v>3454</v>
      </c>
      <c r="B2034" s="93" t="str">
        <f>Table2[[#This Row],[Country]]</f>
        <v>Nganion</v>
      </c>
      <c r="C2034" s="73" t="e">
        <f>VLOOKUP(A2034, Table1[], 6, FALSE)</f>
        <v>#N/A</v>
      </c>
      <c r="D2034">
        <f>Table2[[#This Row],[Annualized Salary]]</f>
        <v>34480000</v>
      </c>
      <c r="E2034" s="73" t="e">
        <f t="shared" si="32"/>
        <v>#N/A</v>
      </c>
    </row>
    <row r="2035" spans="1:5" x14ac:dyDescent="0.25">
      <c r="A2035" t="s">
        <v>2628</v>
      </c>
      <c r="B2035" s="93" t="str">
        <f>Table2[[#This Row],[Country]]</f>
        <v>Nganion</v>
      </c>
      <c r="C2035" s="73">
        <f>VLOOKUP(A2035, Table1[], 6, FALSE)</f>
        <v>26590000</v>
      </c>
      <c r="D2035">
        <f>Table2[[#This Row],[Annualized Salary]]</f>
        <v>24390000</v>
      </c>
      <c r="E2035" s="73">
        <f t="shared" si="32"/>
        <v>0.91726212861978185</v>
      </c>
    </row>
    <row r="2036" spans="1:5" x14ac:dyDescent="0.25">
      <c r="A2036" t="s">
        <v>3455</v>
      </c>
      <c r="B2036" s="93" t="str">
        <f>Table2[[#This Row],[Country]]</f>
        <v>Nganion</v>
      </c>
      <c r="C2036" s="73" t="e">
        <f>VLOOKUP(A2036, Table1[], 6, FALSE)</f>
        <v>#N/A</v>
      </c>
      <c r="D2036">
        <f>Table2[[#This Row],[Annualized Salary]]</f>
        <v>28750000</v>
      </c>
      <c r="E2036" s="73" t="e">
        <f t="shared" si="32"/>
        <v>#N/A</v>
      </c>
    </row>
    <row r="2037" spans="1:5" x14ac:dyDescent="0.25">
      <c r="A2037" t="s">
        <v>3456</v>
      </c>
      <c r="B2037" s="93" t="str">
        <f>Table2[[#This Row],[Country]]</f>
        <v>Nganion</v>
      </c>
      <c r="C2037" s="73" t="e">
        <f>VLOOKUP(A2037, Table1[], 6, FALSE)</f>
        <v>#N/A</v>
      </c>
      <c r="D2037">
        <f>Table2[[#This Row],[Annualized Salary]]</f>
        <v>23210000</v>
      </c>
      <c r="E2037" s="73" t="e">
        <f t="shared" si="32"/>
        <v>#N/A</v>
      </c>
    </row>
    <row r="2038" spans="1:5" x14ac:dyDescent="0.25">
      <c r="A2038" t="s">
        <v>3457</v>
      </c>
      <c r="B2038" s="93" t="str">
        <f>Table2[[#This Row],[Country]]</f>
        <v>Rosvi</v>
      </c>
      <c r="C2038" s="73" t="e">
        <f>VLOOKUP(A2038, Table1[], 6, FALSE)</f>
        <v>#N/A</v>
      </c>
      <c r="D2038">
        <f>Table2[[#This Row],[Annualized Salary]]</f>
        <v>19160000</v>
      </c>
      <c r="E2038" s="73" t="e">
        <f t="shared" si="32"/>
        <v>#N/A</v>
      </c>
    </row>
    <row r="2039" spans="1:5" x14ac:dyDescent="0.25">
      <c r="A2039" t="s">
        <v>3458</v>
      </c>
      <c r="B2039" s="93" t="str">
        <f>Table2[[#This Row],[Country]]</f>
        <v>Imaar Vircoand</v>
      </c>
      <c r="C2039" s="73" t="e">
        <f>VLOOKUP(A2039, Table1[], 6, FALSE)</f>
        <v>#N/A</v>
      </c>
      <c r="D2039">
        <f>Table2[[#This Row],[Annualized Salary]]</f>
        <v>13150000</v>
      </c>
      <c r="E2039" s="73" t="e">
        <f t="shared" si="32"/>
        <v>#N/A</v>
      </c>
    </row>
    <row r="2040" spans="1:5" x14ac:dyDescent="0.25">
      <c r="A2040" t="s">
        <v>3459</v>
      </c>
      <c r="B2040" s="93" t="str">
        <f>Table2[[#This Row],[Country]]</f>
        <v>Nganion</v>
      </c>
      <c r="C2040" s="73" t="e">
        <f>VLOOKUP(A2040, Table1[], 6, FALSE)</f>
        <v>#N/A</v>
      </c>
      <c r="D2040">
        <f>Table2[[#This Row],[Annualized Salary]]</f>
        <v>17910000</v>
      </c>
      <c r="E2040" s="73" t="e">
        <f t="shared" si="32"/>
        <v>#N/A</v>
      </c>
    </row>
    <row r="2041" spans="1:5" x14ac:dyDescent="0.25">
      <c r="A2041" t="s">
        <v>3460</v>
      </c>
      <c r="B2041" s="93" t="str">
        <f>Table2[[#This Row],[Country]]</f>
        <v>Nganion</v>
      </c>
      <c r="C2041" s="73" t="e">
        <f>VLOOKUP(A2041, Table1[], 6, FALSE)</f>
        <v>#N/A</v>
      </c>
      <c r="D2041">
        <f>Table2[[#This Row],[Annualized Salary]]</f>
        <v>6200000</v>
      </c>
      <c r="E2041" s="73" t="e">
        <f t="shared" si="32"/>
        <v>#N/A</v>
      </c>
    </row>
    <row r="2042" spans="1:5" x14ac:dyDescent="0.25">
      <c r="A2042" t="s">
        <v>3461</v>
      </c>
      <c r="B2042" s="93" t="str">
        <f>Table2[[#This Row],[Country]]</f>
        <v>Dosqaly</v>
      </c>
      <c r="C2042" s="73" t="e">
        <f>VLOOKUP(A2042, Table1[], 6, FALSE)</f>
        <v>#N/A</v>
      </c>
      <c r="D2042">
        <f>Table2[[#This Row],[Annualized Salary]]</f>
        <v>16390000</v>
      </c>
      <c r="E2042" s="73" t="e">
        <f t="shared" si="32"/>
        <v>#N/A</v>
      </c>
    </row>
    <row r="2043" spans="1:5" x14ac:dyDescent="0.25">
      <c r="A2043" t="s">
        <v>3462</v>
      </c>
      <c r="B2043" s="93" t="str">
        <f>Table2[[#This Row],[Country]]</f>
        <v>Imaar Vircoand</v>
      </c>
      <c r="C2043" s="73" t="e">
        <f>VLOOKUP(A2043, Table1[], 6, FALSE)</f>
        <v>#N/A</v>
      </c>
      <c r="D2043">
        <f>Table2[[#This Row],[Annualized Salary]]</f>
        <v>20690000</v>
      </c>
      <c r="E2043" s="73" t="e">
        <f t="shared" si="32"/>
        <v>#N/A</v>
      </c>
    </row>
    <row r="2044" spans="1:5" x14ac:dyDescent="0.25">
      <c r="A2044" t="s">
        <v>3463</v>
      </c>
      <c r="B2044" s="93" t="str">
        <f>Table2[[#This Row],[Country]]</f>
        <v>Mico</v>
      </c>
      <c r="C2044" s="73" t="e">
        <f>VLOOKUP(A2044, Table1[], 6, FALSE)</f>
        <v>#N/A</v>
      </c>
      <c r="D2044">
        <f>Table2[[#This Row],[Annualized Salary]]</f>
        <v>15870000</v>
      </c>
      <c r="E2044" s="73" t="e">
        <f t="shared" si="32"/>
        <v>#N/A</v>
      </c>
    </row>
    <row r="2045" spans="1:5" x14ac:dyDescent="0.25">
      <c r="A2045" t="s">
        <v>3464</v>
      </c>
      <c r="B2045" s="93" t="str">
        <f>Table2[[#This Row],[Country]]</f>
        <v>Nganion</v>
      </c>
      <c r="C2045" s="73" t="e">
        <f>VLOOKUP(A2045, Table1[], 6, FALSE)</f>
        <v>#N/A</v>
      </c>
      <c r="D2045">
        <f>Table2[[#This Row],[Annualized Salary]]</f>
        <v>21840000</v>
      </c>
      <c r="E2045" s="73" t="e">
        <f t="shared" si="32"/>
        <v>#N/A</v>
      </c>
    </row>
    <row r="2046" spans="1:5" x14ac:dyDescent="0.25">
      <c r="A2046" t="s">
        <v>3465</v>
      </c>
      <c r="B2046" s="93" t="str">
        <f>Table2[[#This Row],[Country]]</f>
        <v>Nganion</v>
      </c>
      <c r="C2046" s="73" t="e">
        <f>VLOOKUP(A2046, Table1[], 6, FALSE)</f>
        <v>#N/A</v>
      </c>
      <c r="D2046">
        <f>Table2[[#This Row],[Annualized Salary]]</f>
        <v>31140000</v>
      </c>
      <c r="E2046" s="73" t="e">
        <f t="shared" si="32"/>
        <v>#N/A</v>
      </c>
    </row>
    <row r="2047" spans="1:5" x14ac:dyDescent="0.25">
      <c r="A2047" t="s">
        <v>3466</v>
      </c>
      <c r="B2047" s="93" t="str">
        <f>Table2[[#This Row],[Country]]</f>
        <v>Nganion</v>
      </c>
      <c r="C2047" s="73" t="e">
        <f>VLOOKUP(A2047, Table1[], 6, FALSE)</f>
        <v>#N/A</v>
      </c>
      <c r="D2047">
        <f>Table2[[#This Row],[Annualized Salary]]</f>
        <v>3670000</v>
      </c>
      <c r="E2047" s="73" t="e">
        <f t="shared" si="32"/>
        <v>#N/A</v>
      </c>
    </row>
    <row r="2048" spans="1:5" x14ac:dyDescent="0.25">
      <c r="A2048" t="s">
        <v>3467</v>
      </c>
      <c r="B2048" s="93" t="str">
        <f>Table2[[#This Row],[Country]]</f>
        <v>Nganion</v>
      </c>
      <c r="C2048" s="73" t="e">
        <f>VLOOKUP(A2048, Table1[], 6, FALSE)</f>
        <v>#N/A</v>
      </c>
      <c r="D2048">
        <f>Table2[[#This Row],[Annualized Salary]]</f>
        <v>19240000</v>
      </c>
      <c r="E2048" s="73" t="e">
        <f t="shared" si="32"/>
        <v>#N/A</v>
      </c>
    </row>
    <row r="2049" spans="1:5" x14ac:dyDescent="0.25">
      <c r="A2049" t="s">
        <v>3468</v>
      </c>
      <c r="B2049" s="93" t="str">
        <f>Table2[[#This Row],[Country]]</f>
        <v>Nganion</v>
      </c>
      <c r="C2049" s="73" t="e">
        <f>VLOOKUP(A2049, Table1[], 6, FALSE)</f>
        <v>#N/A</v>
      </c>
      <c r="D2049">
        <f>Table2[[#This Row],[Annualized Salary]]</f>
        <v>23440000</v>
      </c>
      <c r="E2049" s="73" t="e">
        <f t="shared" si="32"/>
        <v>#N/A</v>
      </c>
    </row>
    <row r="2050" spans="1:5" x14ac:dyDescent="0.25">
      <c r="A2050" t="s">
        <v>3469</v>
      </c>
      <c r="B2050" s="93" t="str">
        <f>Table2[[#This Row],[Country]]</f>
        <v>Nganion</v>
      </c>
      <c r="C2050" s="73" t="e">
        <f>VLOOKUP(A2050, Table1[], 6, FALSE)</f>
        <v>#N/A</v>
      </c>
      <c r="D2050">
        <f>Table2[[#This Row],[Annualized Salary]]</f>
        <v>19680000</v>
      </c>
      <c r="E2050" s="73" t="e">
        <f t="shared" si="32"/>
        <v>#N/A</v>
      </c>
    </row>
    <row r="2051" spans="1:5" x14ac:dyDescent="0.25">
      <c r="A2051" t="s">
        <v>3470</v>
      </c>
      <c r="B2051" s="93" t="str">
        <f>Table2[[#This Row],[Country]]</f>
        <v>Nganion</v>
      </c>
      <c r="C2051" s="73" t="e">
        <f>VLOOKUP(A2051, Table1[], 6, FALSE)</f>
        <v>#N/A</v>
      </c>
      <c r="D2051">
        <f>Table2[[#This Row],[Annualized Salary]]</f>
        <v>9150000</v>
      </c>
      <c r="E2051" s="73" t="e">
        <f t="shared" si="32"/>
        <v>#N/A</v>
      </c>
    </row>
    <row r="2052" spans="1:5" x14ac:dyDescent="0.25">
      <c r="A2052" t="s">
        <v>3471</v>
      </c>
      <c r="B2052" s="93" t="str">
        <f>Table2[[#This Row],[Country]]</f>
        <v>Nganion</v>
      </c>
      <c r="C2052" s="73" t="e">
        <f>VLOOKUP(A2052, Table1[], 6, FALSE)</f>
        <v>#N/A</v>
      </c>
      <c r="D2052">
        <f>Table2[[#This Row],[Annualized Salary]]</f>
        <v>27250000</v>
      </c>
      <c r="E2052" s="73" t="e">
        <f t="shared" si="32"/>
        <v>#N/A</v>
      </c>
    </row>
    <row r="2053" spans="1:5" x14ac:dyDescent="0.25">
      <c r="A2053" t="s">
        <v>3472</v>
      </c>
      <c r="B2053" s="93" t="str">
        <f>Table2[[#This Row],[Country]]</f>
        <v>Nganion</v>
      </c>
      <c r="C2053" s="73" t="e">
        <f>VLOOKUP(A2053, Table1[], 6, FALSE)</f>
        <v>#N/A</v>
      </c>
      <c r="D2053">
        <f>Table2[[#This Row],[Annualized Salary]]</f>
        <v>17680000</v>
      </c>
      <c r="E2053" s="73" t="e">
        <f t="shared" si="32"/>
        <v>#N/A</v>
      </c>
    </row>
    <row r="2054" spans="1:5" x14ac:dyDescent="0.25">
      <c r="A2054" t="s">
        <v>2164</v>
      </c>
      <c r="B2054" s="93" t="str">
        <f>Table2[[#This Row],[Country]]</f>
        <v>Dosqaly</v>
      </c>
      <c r="C2054" s="73">
        <f>VLOOKUP(A2054, Table1[], 6, FALSE)</f>
        <v>18840000</v>
      </c>
      <c r="D2054">
        <f>Table2[[#This Row],[Annualized Salary]]</f>
        <v>19780000</v>
      </c>
      <c r="E2054" s="73">
        <f t="shared" si="32"/>
        <v>1.0498938428874736</v>
      </c>
    </row>
    <row r="2055" spans="1:5" x14ac:dyDescent="0.25">
      <c r="A2055" t="s">
        <v>2167</v>
      </c>
      <c r="B2055" s="93" t="str">
        <f>Table2[[#This Row],[Country]]</f>
        <v>Greri Landmoslands</v>
      </c>
      <c r="C2055" s="73">
        <f>VLOOKUP(A2055, Table1[], 6, FALSE)</f>
        <v>9690000</v>
      </c>
      <c r="D2055">
        <f>Table2[[#This Row],[Annualized Salary]]</f>
        <v>10210000</v>
      </c>
      <c r="E2055" s="73">
        <f t="shared" si="32"/>
        <v>1.0536635706914346</v>
      </c>
    </row>
    <row r="2056" spans="1:5" x14ac:dyDescent="0.25">
      <c r="A2056" t="s">
        <v>3473</v>
      </c>
      <c r="B2056" s="93" t="str">
        <f>Table2[[#This Row],[Country]]</f>
        <v>Imaar Vircoand</v>
      </c>
      <c r="C2056" s="73" t="e">
        <f>VLOOKUP(A2056, Table1[], 6, FALSE)</f>
        <v>#N/A</v>
      </c>
      <c r="D2056">
        <f>Table2[[#This Row],[Annualized Salary]]</f>
        <v>22590000</v>
      </c>
      <c r="E2056" s="73" t="e">
        <f t="shared" si="32"/>
        <v>#N/A</v>
      </c>
    </row>
    <row r="2057" spans="1:5" x14ac:dyDescent="0.25">
      <c r="A2057" t="s">
        <v>3474</v>
      </c>
      <c r="B2057" s="93" t="str">
        <f>Table2[[#This Row],[Country]]</f>
        <v>Nancipenuaroe</v>
      </c>
      <c r="C2057" s="73" t="e">
        <f>VLOOKUP(A2057, Table1[], 6, FALSE)</f>
        <v>#N/A</v>
      </c>
      <c r="D2057">
        <f>Table2[[#This Row],[Annualized Salary]]</f>
        <v>4200000</v>
      </c>
      <c r="E2057" s="73" t="e">
        <f t="shared" si="32"/>
        <v>#N/A</v>
      </c>
    </row>
    <row r="2058" spans="1:5" x14ac:dyDescent="0.25">
      <c r="A2058" t="s">
        <v>2168</v>
      </c>
      <c r="B2058" s="93" t="str">
        <f>Table2[[#This Row],[Country]]</f>
        <v>Nganion</v>
      </c>
      <c r="C2058" s="73">
        <f>VLOOKUP(A2058, Table1[], 6, FALSE)</f>
        <v>12200000</v>
      </c>
      <c r="D2058">
        <f>Table2[[#This Row],[Annualized Salary]]</f>
        <v>12540000</v>
      </c>
      <c r="E2058" s="73">
        <f t="shared" si="32"/>
        <v>1.0278688524590165</v>
      </c>
    </row>
    <row r="2059" spans="1:5" x14ac:dyDescent="0.25">
      <c r="A2059" t="s">
        <v>2169</v>
      </c>
      <c r="B2059" s="93" t="str">
        <f>Table2[[#This Row],[Country]]</f>
        <v>Nganion</v>
      </c>
      <c r="C2059" s="73">
        <f>VLOOKUP(A2059, Table1[], 6, FALSE)</f>
        <v>12290000</v>
      </c>
      <c r="D2059">
        <f>Table2[[#This Row],[Annualized Salary]]</f>
        <v>12820000</v>
      </c>
      <c r="E2059" s="73">
        <f t="shared" si="32"/>
        <v>1.0431244914564686</v>
      </c>
    </row>
    <row r="2060" spans="1:5" x14ac:dyDescent="0.25">
      <c r="A2060" t="s">
        <v>3475</v>
      </c>
      <c r="B2060" s="93" t="str">
        <f>Table2[[#This Row],[Country]]</f>
        <v>Nganion</v>
      </c>
      <c r="C2060" s="73" t="e">
        <f>VLOOKUP(A2060, Table1[], 6, FALSE)</f>
        <v>#N/A</v>
      </c>
      <c r="D2060">
        <f>Table2[[#This Row],[Annualized Salary]]</f>
        <v>16310000</v>
      </c>
      <c r="E2060" s="73" t="e">
        <f t="shared" si="32"/>
        <v>#N/A</v>
      </c>
    </row>
    <row r="2061" spans="1:5" x14ac:dyDescent="0.25">
      <c r="A2061" t="s">
        <v>2172</v>
      </c>
      <c r="B2061" s="93" t="str">
        <f>Table2[[#This Row],[Country]]</f>
        <v>Nganion</v>
      </c>
      <c r="C2061" s="73">
        <f>VLOOKUP(A2061, Table1[], 6, FALSE)</f>
        <v>17780000</v>
      </c>
      <c r="D2061">
        <f>Table2[[#This Row],[Annualized Salary]]</f>
        <v>19380000</v>
      </c>
      <c r="E2061" s="73">
        <f t="shared" si="32"/>
        <v>1.0899887514060742</v>
      </c>
    </row>
    <row r="2062" spans="1:5" x14ac:dyDescent="0.25">
      <c r="A2062" t="s">
        <v>3476</v>
      </c>
      <c r="B2062" s="93" t="str">
        <f>Table2[[#This Row],[Country]]</f>
        <v>Nganion</v>
      </c>
      <c r="C2062" s="73" t="e">
        <f>VLOOKUP(A2062, Table1[], 6, FALSE)</f>
        <v>#N/A</v>
      </c>
      <c r="D2062">
        <f>Table2[[#This Row],[Annualized Salary]]</f>
        <v>15070000</v>
      </c>
      <c r="E2062" s="73" t="e">
        <f t="shared" si="32"/>
        <v>#N/A</v>
      </c>
    </row>
    <row r="2063" spans="1:5" x14ac:dyDescent="0.25">
      <c r="A2063" t="s">
        <v>2173</v>
      </c>
      <c r="B2063" s="93" t="str">
        <f>Table2[[#This Row],[Country]]</f>
        <v>Nganion</v>
      </c>
      <c r="C2063" s="73">
        <f>VLOOKUP(A2063, Table1[], 6, FALSE)</f>
        <v>4390000</v>
      </c>
      <c r="D2063">
        <f>Table2[[#This Row],[Annualized Salary]]</f>
        <v>4710000</v>
      </c>
      <c r="E2063" s="73">
        <f t="shared" si="32"/>
        <v>1.0728929384965831</v>
      </c>
    </row>
    <row r="2064" spans="1:5" x14ac:dyDescent="0.25">
      <c r="A2064" t="s">
        <v>2174</v>
      </c>
      <c r="B2064" s="93" t="str">
        <f>Table2[[#This Row],[Country]]</f>
        <v>Nganion</v>
      </c>
      <c r="C2064" s="73">
        <f>VLOOKUP(A2064, Table1[], 6, FALSE)</f>
        <v>21810000</v>
      </c>
      <c r="D2064">
        <f>Table2[[#This Row],[Annualized Salary]]</f>
        <v>23770000</v>
      </c>
      <c r="E2064" s="73">
        <f t="shared" si="32"/>
        <v>1.0898670334708849</v>
      </c>
    </row>
    <row r="2065" spans="1:5" x14ac:dyDescent="0.25">
      <c r="A2065" t="s">
        <v>2561</v>
      </c>
      <c r="B2065" s="93" t="str">
        <f>Table2[[#This Row],[Country]]</f>
        <v>Nganion</v>
      </c>
      <c r="C2065" s="73">
        <f>VLOOKUP(A2065, Table1[], 6, FALSE)</f>
        <v>17440000</v>
      </c>
      <c r="D2065">
        <f>Table2[[#This Row],[Annualized Salary]]</f>
        <v>10070000</v>
      </c>
      <c r="E2065" s="73">
        <f t="shared" si="32"/>
        <v>0.57740825688073394</v>
      </c>
    </row>
    <row r="2066" spans="1:5" x14ac:dyDescent="0.25">
      <c r="A2066" t="s">
        <v>2176</v>
      </c>
      <c r="B2066" s="93" t="str">
        <f>Table2[[#This Row],[Country]]</f>
        <v>Nganion</v>
      </c>
      <c r="C2066" s="73">
        <f>VLOOKUP(A2066, Table1[], 6, FALSE)</f>
        <v>30100000</v>
      </c>
      <c r="D2066">
        <f>Table2[[#This Row],[Annualized Salary]]</f>
        <v>30250000</v>
      </c>
      <c r="E2066" s="73">
        <f t="shared" si="32"/>
        <v>1.0049833887043189</v>
      </c>
    </row>
    <row r="2067" spans="1:5" x14ac:dyDescent="0.25">
      <c r="A2067" t="s">
        <v>3477</v>
      </c>
      <c r="B2067" s="93" t="str">
        <f>Table2[[#This Row],[Country]]</f>
        <v>Nganion</v>
      </c>
      <c r="C2067" s="73" t="e">
        <f>VLOOKUP(A2067, Table1[], 6, FALSE)</f>
        <v>#N/A</v>
      </c>
      <c r="D2067">
        <f>Table2[[#This Row],[Annualized Salary]]</f>
        <v>9110000</v>
      </c>
      <c r="E2067" s="73" t="e">
        <f t="shared" si="32"/>
        <v>#N/A</v>
      </c>
    </row>
    <row r="2068" spans="1:5" x14ac:dyDescent="0.25">
      <c r="A2068" t="s">
        <v>2276</v>
      </c>
      <c r="B2068" s="93" t="str">
        <f>Table2[[#This Row],[Country]]</f>
        <v>Lefghau</v>
      </c>
      <c r="C2068" s="73">
        <f>VLOOKUP(A2068, Table1[], 6, FALSE)</f>
        <v>21410000</v>
      </c>
      <c r="D2068">
        <f>Table2[[#This Row],[Annualized Salary]]</f>
        <v>30660000</v>
      </c>
      <c r="E2068" s="73">
        <f t="shared" si="32"/>
        <v>1.4320411022886501</v>
      </c>
    </row>
    <row r="2069" spans="1:5" x14ac:dyDescent="0.25">
      <c r="A2069" t="s">
        <v>3478</v>
      </c>
      <c r="B2069" s="93" t="str">
        <f>Table2[[#This Row],[Country]]</f>
        <v>Nganion</v>
      </c>
      <c r="C2069" s="73" t="e">
        <f>VLOOKUP(A2069, Table1[], 6, FALSE)</f>
        <v>#N/A</v>
      </c>
      <c r="D2069">
        <f>Table2[[#This Row],[Annualized Salary]]</f>
        <v>29530000</v>
      </c>
      <c r="E2069" s="73" t="e">
        <f t="shared" si="32"/>
        <v>#N/A</v>
      </c>
    </row>
    <row r="2070" spans="1:5" x14ac:dyDescent="0.25">
      <c r="A2070" t="s">
        <v>2179</v>
      </c>
      <c r="B2070" s="93" t="str">
        <f>Table2[[#This Row],[Country]]</f>
        <v>Nganion</v>
      </c>
      <c r="C2070" s="73">
        <f>VLOOKUP(A2070, Table1[], 6, FALSE)</f>
        <v>31980000</v>
      </c>
      <c r="D2070">
        <f>Table2[[#This Row],[Annualized Salary]]</f>
        <v>34100000</v>
      </c>
      <c r="E2070" s="73">
        <f t="shared" si="32"/>
        <v>1.0662914321450907</v>
      </c>
    </row>
    <row r="2071" spans="1:5" x14ac:dyDescent="0.25">
      <c r="A2071" t="s">
        <v>2261</v>
      </c>
      <c r="B2071" s="93" t="str">
        <f>Table2[[#This Row],[Country]]</f>
        <v>Nganion</v>
      </c>
      <c r="C2071" s="73">
        <f>VLOOKUP(A2071, Table1[], 6, FALSE)</f>
        <v>19220000</v>
      </c>
      <c r="D2071">
        <f>Table2[[#This Row],[Annualized Salary]]</f>
        <v>24140000</v>
      </c>
      <c r="E2071" s="73">
        <f t="shared" si="32"/>
        <v>1.2559833506763787</v>
      </c>
    </row>
    <row r="2072" spans="1:5" x14ac:dyDescent="0.25">
      <c r="A2072" t="s">
        <v>3479</v>
      </c>
      <c r="B2072" s="93" t="str">
        <f>Table2[[#This Row],[Country]]</f>
        <v>Western Niasland</v>
      </c>
      <c r="C2072" s="73" t="e">
        <f>VLOOKUP(A2072, Table1[], 6, FALSE)</f>
        <v>#N/A</v>
      </c>
      <c r="D2072">
        <f>Table2[[#This Row],[Annualized Salary]]</f>
        <v>28090000</v>
      </c>
      <c r="E2072" s="73" t="e">
        <f t="shared" si="32"/>
        <v>#N/A</v>
      </c>
    </row>
    <row r="2073" spans="1:5" x14ac:dyDescent="0.25">
      <c r="A2073" t="s">
        <v>2183</v>
      </c>
      <c r="B2073" s="93" t="str">
        <f>Table2[[#This Row],[Country]]</f>
        <v>Zamlie Niabangthe</v>
      </c>
      <c r="C2073" s="73">
        <f>VLOOKUP(A2073, Table1[], 6, FALSE)</f>
        <v>24380000</v>
      </c>
      <c r="D2073">
        <f>Table2[[#This Row],[Annualized Salary]]</f>
        <v>25220000</v>
      </c>
      <c r="E2073" s="73">
        <f t="shared" ref="E2073:E2136" si="33">D2073/C2073</f>
        <v>1.0344544708777688</v>
      </c>
    </row>
    <row r="2074" spans="1:5" x14ac:dyDescent="0.25">
      <c r="A2074" t="s">
        <v>2184</v>
      </c>
      <c r="B2074" s="93" t="str">
        <f>Table2[[#This Row],[Country]]</f>
        <v>Greri Landmoslands</v>
      </c>
      <c r="C2074" s="73">
        <f>VLOOKUP(A2074, Table1[], 6, FALSE)</f>
        <v>11280000</v>
      </c>
      <c r="D2074">
        <f>Table2[[#This Row],[Annualized Salary]]</f>
        <v>11670000</v>
      </c>
      <c r="E2074" s="73">
        <f t="shared" si="33"/>
        <v>1.0345744680851063</v>
      </c>
    </row>
    <row r="2075" spans="1:5" x14ac:dyDescent="0.25">
      <c r="A2075" t="s">
        <v>3480</v>
      </c>
      <c r="B2075" s="93" t="str">
        <f>Table2[[#This Row],[Country]]</f>
        <v>Nganion</v>
      </c>
      <c r="C2075" s="73" t="e">
        <f>VLOOKUP(A2075, Table1[], 6, FALSE)</f>
        <v>#N/A</v>
      </c>
      <c r="D2075">
        <f>Table2[[#This Row],[Annualized Salary]]</f>
        <v>20780000</v>
      </c>
      <c r="E2075" s="73" t="e">
        <f t="shared" si="33"/>
        <v>#N/A</v>
      </c>
    </row>
    <row r="2076" spans="1:5" x14ac:dyDescent="0.25">
      <c r="A2076" t="s">
        <v>2185</v>
      </c>
      <c r="B2076" s="93" t="str">
        <f>Table2[[#This Row],[Country]]</f>
        <v>Nganion</v>
      </c>
      <c r="C2076" s="73">
        <f>VLOOKUP(A2076, Table1[], 6, FALSE)</f>
        <v>13730000</v>
      </c>
      <c r="D2076">
        <f>Table2[[#This Row],[Annualized Salary]]</f>
        <v>14980000</v>
      </c>
      <c r="E2076" s="73">
        <f t="shared" si="33"/>
        <v>1.0910415149308084</v>
      </c>
    </row>
    <row r="2077" spans="1:5" x14ac:dyDescent="0.25">
      <c r="A2077" t="s">
        <v>2186</v>
      </c>
      <c r="B2077" s="93" t="str">
        <f>Table2[[#This Row],[Country]]</f>
        <v>Central Namemo Laand</v>
      </c>
      <c r="C2077" s="73">
        <f>VLOOKUP(A2077, Table1[], 6, FALSE)</f>
        <v>11410000</v>
      </c>
      <c r="D2077">
        <f>Table2[[#This Row],[Annualized Salary]]</f>
        <v>12030000</v>
      </c>
      <c r="E2077" s="73">
        <f t="shared" si="33"/>
        <v>1.0543382997370727</v>
      </c>
    </row>
    <row r="2078" spans="1:5" x14ac:dyDescent="0.25">
      <c r="A2078" t="s">
        <v>2187</v>
      </c>
      <c r="B2078" s="93" t="str">
        <f>Table2[[#This Row],[Country]]</f>
        <v>Dosqaly</v>
      </c>
      <c r="C2078" s="73">
        <f>VLOOKUP(A2078, Table1[], 6, FALSE)</f>
        <v>22120000</v>
      </c>
      <c r="D2078">
        <f>Table2[[#This Row],[Annualized Salary]]</f>
        <v>24290000</v>
      </c>
      <c r="E2078" s="73">
        <f t="shared" si="33"/>
        <v>1.0981012658227849</v>
      </c>
    </row>
    <row r="2079" spans="1:5" x14ac:dyDescent="0.25">
      <c r="A2079" t="s">
        <v>3481</v>
      </c>
      <c r="B2079" s="93" t="str">
        <f>Table2[[#This Row],[Country]]</f>
        <v>Imaar Vircoand</v>
      </c>
      <c r="C2079" s="73" t="e">
        <f>VLOOKUP(A2079, Table1[], 6, FALSE)</f>
        <v>#N/A</v>
      </c>
      <c r="D2079">
        <f>Table2[[#This Row],[Annualized Salary]]</f>
        <v>5800000</v>
      </c>
      <c r="E2079" s="73" t="e">
        <f t="shared" si="33"/>
        <v>#N/A</v>
      </c>
    </row>
    <row r="2080" spans="1:5" x14ac:dyDescent="0.25">
      <c r="A2080" t="s">
        <v>3482</v>
      </c>
      <c r="B2080" s="93" t="str">
        <f>Table2[[#This Row],[Country]]</f>
        <v>Nganion</v>
      </c>
      <c r="C2080" s="73" t="e">
        <f>VLOOKUP(A2080, Table1[], 6, FALSE)</f>
        <v>#N/A</v>
      </c>
      <c r="D2080">
        <f>Table2[[#This Row],[Annualized Salary]]</f>
        <v>27140000</v>
      </c>
      <c r="E2080" s="73" t="e">
        <f t="shared" si="33"/>
        <v>#N/A</v>
      </c>
    </row>
    <row r="2081" spans="1:5" x14ac:dyDescent="0.25">
      <c r="A2081" t="s">
        <v>3483</v>
      </c>
      <c r="B2081" s="93" t="str">
        <f>Table2[[#This Row],[Country]]</f>
        <v>Nganion</v>
      </c>
      <c r="C2081" s="73" t="e">
        <f>VLOOKUP(A2081, Table1[], 6, FALSE)</f>
        <v>#N/A</v>
      </c>
      <c r="D2081">
        <f>Table2[[#This Row],[Annualized Salary]]</f>
        <v>15880000</v>
      </c>
      <c r="E2081" s="73" t="e">
        <f t="shared" si="33"/>
        <v>#N/A</v>
      </c>
    </row>
    <row r="2082" spans="1:5" x14ac:dyDescent="0.25">
      <c r="A2082" t="s">
        <v>2188</v>
      </c>
      <c r="B2082" s="93" t="str">
        <f>Table2[[#This Row],[Country]]</f>
        <v>Nganion</v>
      </c>
      <c r="C2082" s="73">
        <f>VLOOKUP(A2082, Table1[], 6, FALSE)</f>
        <v>29680000</v>
      </c>
      <c r="D2082">
        <f>Table2[[#This Row],[Annualized Salary]]</f>
        <v>31040000</v>
      </c>
      <c r="E2082" s="73">
        <f t="shared" si="33"/>
        <v>1.045822102425876</v>
      </c>
    </row>
    <row r="2083" spans="1:5" x14ac:dyDescent="0.25">
      <c r="A2083" t="s">
        <v>3484</v>
      </c>
      <c r="B2083" s="93" t="str">
        <f>Table2[[#This Row],[Country]]</f>
        <v>Nganion</v>
      </c>
      <c r="C2083" s="73" t="e">
        <f>VLOOKUP(A2083, Table1[], 6, FALSE)</f>
        <v>#N/A</v>
      </c>
      <c r="D2083">
        <f>Table2[[#This Row],[Annualized Salary]]</f>
        <v>18960000</v>
      </c>
      <c r="E2083" s="73" t="e">
        <f t="shared" si="33"/>
        <v>#N/A</v>
      </c>
    </row>
    <row r="2084" spans="1:5" x14ac:dyDescent="0.25">
      <c r="A2084" t="s">
        <v>2222</v>
      </c>
      <c r="B2084" s="93" t="str">
        <f>Table2[[#This Row],[Country]]</f>
        <v>Rarita</v>
      </c>
      <c r="C2084" s="73">
        <f>VLOOKUP(A2084, Table1[], 6, FALSE)</f>
        <v>21660000</v>
      </c>
      <c r="D2084">
        <f>Table2[[#This Row],[Annualized Salary]]</f>
        <v>21950000</v>
      </c>
      <c r="E2084" s="73">
        <f t="shared" si="33"/>
        <v>1.0133887349953832</v>
      </c>
    </row>
    <row r="2085" spans="1:5" x14ac:dyDescent="0.25">
      <c r="A2085" t="s">
        <v>2190</v>
      </c>
      <c r="B2085" s="93" t="str">
        <f>Table2[[#This Row],[Country]]</f>
        <v>Zamlie Niabangthe</v>
      </c>
      <c r="C2085" s="73">
        <f>VLOOKUP(A2085, Table1[], 6, FALSE)</f>
        <v>27160000</v>
      </c>
      <c r="D2085">
        <f>Table2[[#This Row],[Annualized Salary]]</f>
        <v>28760000</v>
      </c>
      <c r="E2085" s="73">
        <f t="shared" si="33"/>
        <v>1.0589101620029455</v>
      </c>
    </row>
    <row r="2086" spans="1:5" x14ac:dyDescent="0.25">
      <c r="A2086" t="s">
        <v>2189</v>
      </c>
      <c r="B2086" s="93" t="str">
        <f>Table2[[#This Row],[Country]]</f>
        <v>Republic of Denand Landsa</v>
      </c>
      <c r="C2086" s="73">
        <f>VLOOKUP(A2086, Table1[], 6, FALSE)</f>
        <v>17330000</v>
      </c>
      <c r="D2086">
        <f>Table2[[#This Row],[Annualized Salary]]</f>
        <v>17680000</v>
      </c>
      <c r="E2086" s="73">
        <f t="shared" si="33"/>
        <v>1.0201961915753028</v>
      </c>
    </row>
    <row r="2087" spans="1:5" x14ac:dyDescent="0.25">
      <c r="A2087" t="s">
        <v>2191</v>
      </c>
      <c r="B2087" s="93" t="str">
        <f>Table2[[#This Row],[Country]]</f>
        <v>Nganion</v>
      </c>
      <c r="C2087" s="73">
        <f>VLOOKUP(A2087, Table1[], 6, FALSE)</f>
        <v>25400000</v>
      </c>
      <c r="D2087">
        <f>Table2[[#This Row],[Annualized Salary]]</f>
        <v>25560000</v>
      </c>
      <c r="E2087" s="73">
        <f t="shared" si="33"/>
        <v>1.0062992125984251</v>
      </c>
    </row>
    <row r="2088" spans="1:5" x14ac:dyDescent="0.25">
      <c r="A2088" t="s">
        <v>2054</v>
      </c>
      <c r="B2088" s="93" t="str">
        <f>Table2[[#This Row],[Country]]</f>
        <v>Biarizea</v>
      </c>
      <c r="C2088" s="73">
        <f>VLOOKUP(A2088, Table1[], 6, FALSE)</f>
        <v>9610000</v>
      </c>
      <c r="D2088">
        <f>Table2[[#This Row],[Annualized Salary]]</f>
        <v>29610000</v>
      </c>
      <c r="E2088" s="73">
        <f t="shared" si="33"/>
        <v>3.0811654526534857</v>
      </c>
    </row>
    <row r="2089" spans="1:5" x14ac:dyDescent="0.25">
      <c r="A2089" t="s">
        <v>2473</v>
      </c>
      <c r="B2089" s="93" t="str">
        <f>Table2[[#This Row],[Country]]</f>
        <v>Janmico</v>
      </c>
      <c r="C2089" s="73">
        <f>VLOOKUP(A2089, Table1[], 6, FALSE)</f>
        <v>16940000</v>
      </c>
      <c r="D2089">
        <f>Table2[[#This Row],[Annualized Salary]]</f>
        <v>15320000</v>
      </c>
      <c r="E2089" s="73">
        <f t="shared" si="33"/>
        <v>0.90436835891381351</v>
      </c>
    </row>
    <row r="2090" spans="1:5" x14ac:dyDescent="0.25">
      <c r="A2090" t="s">
        <v>3485</v>
      </c>
      <c r="B2090" s="93" t="str">
        <f>Table2[[#This Row],[Country]]</f>
        <v>Nganion</v>
      </c>
      <c r="C2090" s="73" t="e">
        <f>VLOOKUP(A2090, Table1[], 6, FALSE)</f>
        <v>#N/A</v>
      </c>
      <c r="D2090">
        <f>Table2[[#This Row],[Annualized Salary]]</f>
        <v>5490000</v>
      </c>
      <c r="E2090" s="73" t="e">
        <f t="shared" si="33"/>
        <v>#N/A</v>
      </c>
    </row>
    <row r="2091" spans="1:5" x14ac:dyDescent="0.25">
      <c r="A2091" t="s">
        <v>2194</v>
      </c>
      <c r="B2091" s="93" t="str">
        <f>Table2[[#This Row],[Country]]</f>
        <v>Nganion</v>
      </c>
      <c r="C2091" s="73">
        <f>VLOOKUP(A2091, Table1[], 6, FALSE)</f>
        <v>11270000</v>
      </c>
      <c r="D2091">
        <f>Table2[[#This Row],[Annualized Salary]]</f>
        <v>11700000</v>
      </c>
      <c r="E2091" s="73">
        <f t="shared" si="33"/>
        <v>1.0381543921916592</v>
      </c>
    </row>
    <row r="2092" spans="1:5" x14ac:dyDescent="0.25">
      <c r="A2092" t="s">
        <v>2195</v>
      </c>
      <c r="B2092" s="93" t="str">
        <f>Table2[[#This Row],[Country]]</f>
        <v>Nganion</v>
      </c>
      <c r="C2092" s="73">
        <f>VLOOKUP(A2092, Table1[], 6, FALSE)</f>
        <v>14090000</v>
      </c>
      <c r="D2092">
        <f>Table2[[#This Row],[Annualized Salary]]</f>
        <v>15370000</v>
      </c>
      <c r="E2092" s="73">
        <f t="shared" si="33"/>
        <v>1.0908445706174592</v>
      </c>
    </row>
    <row r="2093" spans="1:5" x14ac:dyDescent="0.25">
      <c r="A2093" t="s">
        <v>2216</v>
      </c>
      <c r="B2093" s="93" t="str">
        <f>Table2[[#This Row],[Country]]</f>
        <v>Nganion</v>
      </c>
      <c r="C2093" s="73">
        <f>VLOOKUP(A2093, Table1[], 6, FALSE)</f>
        <v>18550000</v>
      </c>
      <c r="D2093">
        <f>Table2[[#This Row],[Annualized Salary]]</f>
        <v>18700000</v>
      </c>
      <c r="E2093" s="73">
        <f t="shared" si="33"/>
        <v>1.0080862533692723</v>
      </c>
    </row>
    <row r="2094" spans="1:5" x14ac:dyDescent="0.25">
      <c r="A2094" t="s">
        <v>3486</v>
      </c>
      <c r="B2094" s="93" t="str">
        <f>Table2[[#This Row],[Country]]</f>
        <v>Nganion</v>
      </c>
      <c r="C2094" s="73" t="e">
        <f>VLOOKUP(A2094, Table1[], 6, FALSE)</f>
        <v>#N/A</v>
      </c>
      <c r="D2094">
        <f>Table2[[#This Row],[Annualized Salary]]</f>
        <v>13970000</v>
      </c>
      <c r="E2094" s="73" t="e">
        <f t="shared" si="33"/>
        <v>#N/A</v>
      </c>
    </row>
    <row r="2095" spans="1:5" x14ac:dyDescent="0.25">
      <c r="A2095" t="s">
        <v>2254</v>
      </c>
      <c r="B2095" s="93" t="str">
        <f>Table2[[#This Row],[Country]]</f>
        <v>Nganion</v>
      </c>
      <c r="C2095" s="73">
        <f>VLOOKUP(A2095, Table1[], 6, FALSE)</f>
        <v>9730000</v>
      </c>
      <c r="D2095">
        <f>Table2[[#This Row],[Annualized Salary]]</f>
        <v>16050000</v>
      </c>
      <c r="E2095" s="73">
        <f t="shared" si="33"/>
        <v>1.6495375128468655</v>
      </c>
    </row>
    <row r="2096" spans="1:5" x14ac:dyDescent="0.25">
      <c r="A2096" t="s">
        <v>2197</v>
      </c>
      <c r="B2096" s="93" t="str">
        <f>Table2[[#This Row],[Country]]</f>
        <v>Nganion</v>
      </c>
      <c r="C2096" s="73">
        <f>VLOOKUP(A2096, Table1[], 6, FALSE)</f>
        <v>13850000</v>
      </c>
      <c r="D2096">
        <f>Table2[[#This Row],[Annualized Salary]]</f>
        <v>14460000</v>
      </c>
      <c r="E2096" s="73">
        <f t="shared" si="33"/>
        <v>1.0440433212996389</v>
      </c>
    </row>
    <row r="2097" spans="1:5" x14ac:dyDescent="0.25">
      <c r="A2097" t="s">
        <v>3487</v>
      </c>
      <c r="B2097" s="93" t="str">
        <f>Table2[[#This Row],[Country]]</f>
        <v>Northslands</v>
      </c>
      <c r="C2097" s="73" t="e">
        <f>VLOOKUP(A2097, Table1[], 6, FALSE)</f>
        <v>#N/A</v>
      </c>
      <c r="D2097">
        <f>Table2[[#This Row],[Annualized Salary]]</f>
        <v>13510000</v>
      </c>
      <c r="E2097" s="73" t="e">
        <f t="shared" si="33"/>
        <v>#N/A</v>
      </c>
    </row>
    <row r="2098" spans="1:5" x14ac:dyDescent="0.25">
      <c r="A2098" t="s">
        <v>2201</v>
      </c>
      <c r="B2098" s="93" t="str">
        <f>Table2[[#This Row],[Country]]</f>
        <v>Nganion</v>
      </c>
      <c r="C2098" s="73">
        <f>VLOOKUP(A2098, Table1[], 6, FALSE)</f>
        <v>11590000</v>
      </c>
      <c r="D2098">
        <f>Table2[[#This Row],[Annualized Salary]]</f>
        <v>12240000</v>
      </c>
      <c r="E2098" s="73">
        <f t="shared" si="33"/>
        <v>1.0560828300258844</v>
      </c>
    </row>
    <row r="2099" spans="1:5" x14ac:dyDescent="0.25">
      <c r="A2099" t="s">
        <v>2196</v>
      </c>
      <c r="B2099" s="93" t="str">
        <f>Table2[[#This Row],[Country]]</f>
        <v>Nganion</v>
      </c>
      <c r="C2099" s="73">
        <f>VLOOKUP(A2099, Table1[], 6, FALSE)</f>
        <v>8530000</v>
      </c>
      <c r="D2099">
        <f>Table2[[#This Row],[Annualized Salary]]</f>
        <v>9090000</v>
      </c>
      <c r="E2099" s="73">
        <f t="shared" si="33"/>
        <v>1.0656506447831184</v>
      </c>
    </row>
    <row r="2100" spans="1:5" x14ac:dyDescent="0.25">
      <c r="A2100" t="s">
        <v>2221</v>
      </c>
      <c r="B2100" s="93" t="str">
        <f>Table2[[#This Row],[Country]]</f>
        <v>Nganion</v>
      </c>
      <c r="C2100" s="73">
        <f>VLOOKUP(A2100, Table1[], 6, FALSE)</f>
        <v>16890000</v>
      </c>
      <c r="D2100">
        <f>Table2[[#This Row],[Annualized Salary]]</f>
        <v>17960000</v>
      </c>
      <c r="E2100" s="73">
        <f t="shared" si="33"/>
        <v>1.0633510953226761</v>
      </c>
    </row>
    <row r="2101" spans="1:5" x14ac:dyDescent="0.25">
      <c r="A2101" t="s">
        <v>3488</v>
      </c>
      <c r="B2101" s="93" t="str">
        <f>Table2[[#This Row],[Country]]</f>
        <v>Dastatesne</v>
      </c>
      <c r="C2101" s="73" t="e">
        <f>VLOOKUP(A2101, Table1[], 6, FALSE)</f>
        <v>#N/A</v>
      </c>
      <c r="D2101">
        <f>Table2[[#This Row],[Annualized Salary]]</f>
        <v>26480000</v>
      </c>
      <c r="E2101" s="73" t="e">
        <f t="shared" si="33"/>
        <v>#N/A</v>
      </c>
    </row>
    <row r="2102" spans="1:5" x14ac:dyDescent="0.25">
      <c r="A2102" t="s">
        <v>3489</v>
      </c>
      <c r="B2102" s="93" t="str">
        <f>Table2[[#This Row],[Country]]</f>
        <v>Lefghau</v>
      </c>
      <c r="C2102" s="73" t="e">
        <f>VLOOKUP(A2102, Table1[], 6, FALSE)</f>
        <v>#N/A</v>
      </c>
      <c r="D2102">
        <f>Table2[[#This Row],[Annualized Salary]]</f>
        <v>18520000</v>
      </c>
      <c r="E2102" s="73" t="e">
        <f t="shared" si="33"/>
        <v>#N/A</v>
      </c>
    </row>
    <row r="2103" spans="1:5" x14ac:dyDescent="0.25">
      <c r="A2103" t="s">
        <v>3490</v>
      </c>
      <c r="B2103" s="93" t="str">
        <f>Table2[[#This Row],[Country]]</f>
        <v>Nganion</v>
      </c>
      <c r="C2103" s="73" t="e">
        <f>VLOOKUP(A2103, Table1[], 6, FALSE)</f>
        <v>#N/A</v>
      </c>
      <c r="D2103">
        <f>Table2[[#This Row],[Annualized Salary]]</f>
        <v>20750000</v>
      </c>
      <c r="E2103" s="73" t="e">
        <f t="shared" si="33"/>
        <v>#N/A</v>
      </c>
    </row>
    <row r="2104" spans="1:5" x14ac:dyDescent="0.25">
      <c r="A2104" t="s">
        <v>2202</v>
      </c>
      <c r="B2104" s="93" t="str">
        <f>Table2[[#This Row],[Country]]</f>
        <v>Nganion</v>
      </c>
      <c r="C2104" s="73">
        <f>VLOOKUP(A2104, Table1[], 6, FALSE)</f>
        <v>22040000</v>
      </c>
      <c r="D2104">
        <f>Table2[[#This Row],[Annualized Salary]]</f>
        <v>22260000</v>
      </c>
      <c r="E2104" s="73">
        <f t="shared" si="33"/>
        <v>1.0099818511796734</v>
      </c>
    </row>
    <row r="2105" spans="1:5" x14ac:dyDescent="0.25">
      <c r="A2105" t="s">
        <v>2083</v>
      </c>
      <c r="B2105" s="93" t="str">
        <f>Table2[[#This Row],[Country]]</f>
        <v>Rarita</v>
      </c>
      <c r="C2105" s="73">
        <f>VLOOKUP(A2105, Table1[], 6, FALSE)</f>
        <v>26590000</v>
      </c>
      <c r="D2105">
        <f>Table2[[#This Row],[Annualized Salary]]</f>
        <v>23150000</v>
      </c>
      <c r="E2105" s="73">
        <f t="shared" si="33"/>
        <v>0.87062805566002255</v>
      </c>
    </row>
    <row r="2106" spans="1:5" x14ac:dyDescent="0.25">
      <c r="A2106" t="s">
        <v>2602</v>
      </c>
      <c r="B2106" s="93" t="str">
        <f>Table2[[#This Row],[Country]]</f>
        <v>Unicorporated Tiagascar</v>
      </c>
      <c r="C2106" s="73">
        <f>VLOOKUP(A2106, Table1[], 6, FALSE)</f>
        <v>16120000</v>
      </c>
      <c r="D2106">
        <f>Table2[[#This Row],[Annualized Salary]]</f>
        <v>26690000</v>
      </c>
      <c r="E2106" s="73">
        <f t="shared" si="33"/>
        <v>1.6557071960297767</v>
      </c>
    </row>
    <row r="2107" spans="1:5" x14ac:dyDescent="0.25">
      <c r="A2107" t="s">
        <v>2207</v>
      </c>
      <c r="B2107" s="93" t="str">
        <f>Table2[[#This Row],[Country]]</f>
        <v>Nganion</v>
      </c>
      <c r="C2107" s="73">
        <f>VLOOKUP(A2107, Table1[], 6, FALSE)</f>
        <v>13130000</v>
      </c>
      <c r="D2107">
        <f>Table2[[#This Row],[Annualized Salary]]</f>
        <v>14210000</v>
      </c>
      <c r="E2107" s="73">
        <f t="shared" si="33"/>
        <v>1.0822543792840822</v>
      </c>
    </row>
    <row r="2108" spans="1:5" x14ac:dyDescent="0.25">
      <c r="A2108" t="s">
        <v>115</v>
      </c>
      <c r="B2108" s="93" t="str">
        <f>Table2[[#This Row],[Country]]</f>
        <v>Nganion</v>
      </c>
      <c r="C2108" s="73">
        <f>VLOOKUP(A2108, Table1[], 6, FALSE)</f>
        <v>18470000</v>
      </c>
      <c r="D2108">
        <f>Table2[[#This Row],[Annualized Salary]]</f>
        <v>5730000</v>
      </c>
      <c r="E2108" s="73">
        <f t="shared" si="33"/>
        <v>0.31023280996210073</v>
      </c>
    </row>
    <row r="2109" spans="1:5" x14ac:dyDescent="0.25">
      <c r="A2109" t="s">
        <v>2212</v>
      </c>
      <c r="B2109" s="93" t="str">
        <f>Table2[[#This Row],[Country]]</f>
        <v>Nganion</v>
      </c>
      <c r="C2109" s="73">
        <f>VLOOKUP(A2109, Table1[], 6, FALSE)</f>
        <v>10880000</v>
      </c>
      <c r="D2109">
        <f>Table2[[#This Row],[Annualized Salary]]</f>
        <v>11250000</v>
      </c>
      <c r="E2109" s="73">
        <f t="shared" si="33"/>
        <v>1.0340073529411764</v>
      </c>
    </row>
    <row r="2110" spans="1:5" x14ac:dyDescent="0.25">
      <c r="A2110" t="s">
        <v>3491</v>
      </c>
      <c r="B2110" s="93" t="str">
        <f>Table2[[#This Row],[Country]]</f>
        <v>Nganion</v>
      </c>
      <c r="C2110" s="73" t="e">
        <f>VLOOKUP(A2110, Table1[], 6, FALSE)</f>
        <v>#N/A</v>
      </c>
      <c r="D2110">
        <f>Table2[[#This Row],[Annualized Salary]]</f>
        <v>20650000</v>
      </c>
      <c r="E2110" s="73" t="e">
        <f t="shared" si="33"/>
        <v>#N/A</v>
      </c>
    </row>
    <row r="2111" spans="1:5" x14ac:dyDescent="0.25">
      <c r="A2111" t="s">
        <v>3492</v>
      </c>
      <c r="B2111" s="93" t="str">
        <f>Table2[[#This Row],[Country]]</f>
        <v>Nganion</v>
      </c>
      <c r="C2111" s="73" t="e">
        <f>VLOOKUP(A2111, Table1[], 6, FALSE)</f>
        <v>#N/A</v>
      </c>
      <c r="D2111">
        <f>Table2[[#This Row],[Annualized Salary]]</f>
        <v>5390000</v>
      </c>
      <c r="E2111" s="73" t="e">
        <f t="shared" si="33"/>
        <v>#N/A</v>
      </c>
    </row>
    <row r="2112" spans="1:5" x14ac:dyDescent="0.25">
      <c r="A2112" t="s">
        <v>2214</v>
      </c>
      <c r="B2112" s="93" t="str">
        <f>Table2[[#This Row],[Country]]</f>
        <v>Nganion</v>
      </c>
      <c r="C2112" s="73">
        <f>VLOOKUP(A2112, Table1[], 6, FALSE)</f>
        <v>20180000</v>
      </c>
      <c r="D2112">
        <f>Table2[[#This Row],[Annualized Salary]]</f>
        <v>20520000</v>
      </c>
      <c r="E2112" s="73">
        <f t="shared" si="33"/>
        <v>1.0168483647175421</v>
      </c>
    </row>
    <row r="2113" spans="1:5" x14ac:dyDescent="0.25">
      <c r="A2113" t="s">
        <v>2220</v>
      </c>
      <c r="B2113" s="93" t="str">
        <f>Table2[[#This Row],[Country]]</f>
        <v>Nganion</v>
      </c>
      <c r="C2113" s="73">
        <f>VLOOKUP(A2113, Table1[], 6, FALSE)</f>
        <v>25550000</v>
      </c>
      <c r="D2113">
        <f>Table2[[#This Row],[Annualized Salary]]</f>
        <v>27670000</v>
      </c>
      <c r="E2113" s="73">
        <f t="shared" si="33"/>
        <v>1.0829745596868885</v>
      </c>
    </row>
    <row r="2114" spans="1:5" x14ac:dyDescent="0.25">
      <c r="A2114" t="s">
        <v>2215</v>
      </c>
      <c r="B2114" s="93" t="str">
        <f>Table2[[#This Row],[Country]]</f>
        <v>Nganion</v>
      </c>
      <c r="C2114" s="73">
        <f>VLOOKUP(A2114, Table1[], 6, FALSE)</f>
        <v>19140000</v>
      </c>
      <c r="D2114">
        <f>Table2[[#This Row],[Annualized Salary]]</f>
        <v>19740000</v>
      </c>
      <c r="E2114" s="73">
        <f t="shared" si="33"/>
        <v>1.0313479623824451</v>
      </c>
    </row>
    <row r="2115" spans="1:5" x14ac:dyDescent="0.25">
      <c r="A2115" t="s">
        <v>2796</v>
      </c>
      <c r="B2115" s="93" t="str">
        <f>Table2[[#This Row],[Country]]</f>
        <v>Nganion</v>
      </c>
      <c r="C2115" s="73">
        <f>VLOOKUP(A2115, Table1[], 6, FALSE)</f>
        <v>5920000</v>
      </c>
      <c r="D2115">
        <f>Table2[[#This Row],[Annualized Salary]]</f>
        <v>9910000</v>
      </c>
      <c r="E2115" s="73">
        <f t="shared" si="33"/>
        <v>1.6739864864864864</v>
      </c>
    </row>
    <row r="2116" spans="1:5" x14ac:dyDescent="0.25">
      <c r="A2116" t="s">
        <v>3493</v>
      </c>
      <c r="B2116" s="93" t="str">
        <f>Table2[[#This Row],[Country]]</f>
        <v>Greri Landmoslands</v>
      </c>
      <c r="C2116" s="73" t="e">
        <f>VLOOKUP(A2116, Table1[], 6, FALSE)</f>
        <v>#N/A</v>
      </c>
      <c r="D2116">
        <f>Table2[[#This Row],[Annualized Salary]]</f>
        <v>25490000</v>
      </c>
      <c r="E2116" s="73" t="e">
        <f t="shared" si="33"/>
        <v>#N/A</v>
      </c>
    </row>
    <row r="2117" spans="1:5" x14ac:dyDescent="0.25">
      <c r="A2117" t="s">
        <v>2211</v>
      </c>
      <c r="B2117" s="93" t="str">
        <f>Table2[[#This Row],[Country]]</f>
        <v>Nganion</v>
      </c>
      <c r="C2117" s="73">
        <f>VLOOKUP(A2117, Table1[], 6, FALSE)</f>
        <v>24310000</v>
      </c>
      <c r="D2117">
        <f>Table2[[#This Row],[Annualized Salary]]</f>
        <v>25600000</v>
      </c>
      <c r="E2117" s="73">
        <f t="shared" si="33"/>
        <v>1.0530645824763472</v>
      </c>
    </row>
    <row r="2118" spans="1:5" x14ac:dyDescent="0.25">
      <c r="A2118" t="s">
        <v>2213</v>
      </c>
      <c r="B2118" s="93" t="str">
        <f>Table2[[#This Row],[Country]]</f>
        <v>Nganion</v>
      </c>
      <c r="C2118" s="73">
        <f>VLOOKUP(A2118, Table1[], 6, FALSE)</f>
        <v>14420000</v>
      </c>
      <c r="D2118">
        <f>Table2[[#This Row],[Annualized Salary]]</f>
        <v>15730000</v>
      </c>
      <c r="E2118" s="73">
        <f t="shared" si="33"/>
        <v>1.0908460471567267</v>
      </c>
    </row>
    <row r="2119" spans="1:5" x14ac:dyDescent="0.25">
      <c r="A2119" t="s">
        <v>2417</v>
      </c>
      <c r="B2119" s="93" t="str">
        <f>Table2[[#This Row],[Country]]</f>
        <v>Northern Namemo Laand</v>
      </c>
      <c r="C2119" s="73">
        <f>VLOOKUP(A2119, Table1[], 6, FALSE)</f>
        <v>33720000</v>
      </c>
      <c r="D2119">
        <f>Table2[[#This Row],[Annualized Salary]]</f>
        <v>35910000</v>
      </c>
      <c r="E2119" s="73">
        <f t="shared" si="33"/>
        <v>1.0649466192170818</v>
      </c>
    </row>
    <row r="2120" spans="1:5" x14ac:dyDescent="0.25">
      <c r="A2120" t="s">
        <v>2224</v>
      </c>
      <c r="B2120" s="93" t="str">
        <f>Table2[[#This Row],[Country]]</f>
        <v>Dosqaly</v>
      </c>
      <c r="C2120" s="73">
        <f>VLOOKUP(A2120, Table1[], 6, FALSE)</f>
        <v>16900000</v>
      </c>
      <c r="D2120">
        <f>Table2[[#This Row],[Annualized Salary]]</f>
        <v>17290000</v>
      </c>
      <c r="E2120" s="73">
        <f t="shared" si="33"/>
        <v>1.023076923076923</v>
      </c>
    </row>
    <row r="2121" spans="1:5" x14ac:dyDescent="0.25">
      <c r="A2121" t="s">
        <v>2225</v>
      </c>
      <c r="B2121" s="93" t="str">
        <f>Table2[[#This Row],[Country]]</f>
        <v>Dosqaly</v>
      </c>
      <c r="C2121" s="73">
        <f>VLOOKUP(A2121, Table1[], 6, FALSE)</f>
        <v>11390000</v>
      </c>
      <c r="D2121">
        <f>Table2[[#This Row],[Annualized Salary]]</f>
        <v>12000000</v>
      </c>
      <c r="E2121" s="73">
        <f t="shared" si="33"/>
        <v>1.0535557506584723</v>
      </c>
    </row>
    <row r="2122" spans="1:5" x14ac:dyDescent="0.25">
      <c r="A2122" t="s">
        <v>2227</v>
      </c>
      <c r="B2122" s="93" t="str">
        <f>Table2[[#This Row],[Country]]</f>
        <v>Janmico</v>
      </c>
      <c r="C2122" s="73">
        <f>VLOOKUP(A2122, Table1[], 6, FALSE)</f>
        <v>15950000</v>
      </c>
      <c r="D2122">
        <f>Table2[[#This Row],[Annualized Salary]]</f>
        <v>16010000</v>
      </c>
      <c r="E2122" s="73">
        <f t="shared" si="33"/>
        <v>1.0037617554858935</v>
      </c>
    </row>
    <row r="2123" spans="1:5" x14ac:dyDescent="0.25">
      <c r="A2123" t="s">
        <v>2228</v>
      </c>
      <c r="B2123" s="93" t="str">
        <f>Table2[[#This Row],[Country]]</f>
        <v>Nganion</v>
      </c>
      <c r="C2123" s="73">
        <f>VLOOKUP(A2123, Table1[], 6, FALSE)</f>
        <v>13370000</v>
      </c>
      <c r="D2123">
        <f>Table2[[#This Row],[Annualized Salary]]</f>
        <v>14680000</v>
      </c>
      <c r="E2123" s="73">
        <f t="shared" si="33"/>
        <v>1.0979805534779357</v>
      </c>
    </row>
    <row r="2124" spans="1:5" x14ac:dyDescent="0.25">
      <c r="A2124" t="s">
        <v>2229</v>
      </c>
      <c r="B2124" s="93" t="str">
        <f>Table2[[#This Row],[Country]]</f>
        <v>Nganion</v>
      </c>
      <c r="C2124" s="73">
        <f>VLOOKUP(A2124, Table1[], 6, FALSE)</f>
        <v>21530000</v>
      </c>
      <c r="D2124">
        <f>Table2[[#This Row],[Annualized Salary]]</f>
        <v>21970000</v>
      </c>
      <c r="E2124" s="73">
        <f t="shared" si="33"/>
        <v>1.0204366000928937</v>
      </c>
    </row>
    <row r="2125" spans="1:5" x14ac:dyDescent="0.25">
      <c r="A2125" t="s">
        <v>3494</v>
      </c>
      <c r="B2125" s="93" t="str">
        <f>Table2[[#This Row],[Country]]</f>
        <v>Nganion</v>
      </c>
      <c r="C2125" s="73" t="e">
        <f>VLOOKUP(A2125, Table1[], 6, FALSE)</f>
        <v>#N/A</v>
      </c>
      <c r="D2125">
        <f>Table2[[#This Row],[Annualized Salary]]</f>
        <v>15800000</v>
      </c>
      <c r="E2125" s="73" t="e">
        <f t="shared" si="33"/>
        <v>#N/A</v>
      </c>
    </row>
    <row r="2126" spans="1:5" x14ac:dyDescent="0.25">
      <c r="A2126" t="s">
        <v>2230</v>
      </c>
      <c r="B2126" s="93" t="str">
        <f>Table2[[#This Row],[Country]]</f>
        <v>Nganion</v>
      </c>
      <c r="C2126" s="73">
        <f>VLOOKUP(A2126, Table1[], 6, FALSE)</f>
        <v>14580000</v>
      </c>
      <c r="D2126">
        <f>Table2[[#This Row],[Annualized Salary]]</f>
        <v>14970000</v>
      </c>
      <c r="E2126" s="73">
        <f t="shared" si="33"/>
        <v>1.0267489711934157</v>
      </c>
    </row>
    <row r="2127" spans="1:5" x14ac:dyDescent="0.25">
      <c r="A2127" t="s">
        <v>3495</v>
      </c>
      <c r="B2127" s="93" t="str">
        <f>Table2[[#This Row],[Country]]</f>
        <v>Slandsganiamayotteque</v>
      </c>
      <c r="C2127" s="73" t="e">
        <f>VLOOKUP(A2127, Table1[], 6, FALSE)</f>
        <v>#N/A</v>
      </c>
      <c r="D2127">
        <f>Table2[[#This Row],[Annualized Salary]]</f>
        <v>18990000</v>
      </c>
      <c r="E2127" s="73" t="e">
        <f t="shared" si="33"/>
        <v>#N/A</v>
      </c>
    </row>
    <row r="2128" spans="1:5" x14ac:dyDescent="0.25">
      <c r="A2128" t="s">
        <v>2232</v>
      </c>
      <c r="B2128" s="93" t="str">
        <f>Table2[[#This Row],[Country]]</f>
        <v>Nganion</v>
      </c>
      <c r="C2128" s="73">
        <f>VLOOKUP(A2128, Table1[], 6, FALSE)</f>
        <v>10790000</v>
      </c>
      <c r="D2128">
        <f>Table2[[#This Row],[Annualized Salary]]</f>
        <v>10970000</v>
      </c>
      <c r="E2128" s="73">
        <f t="shared" si="33"/>
        <v>1.0166821130676553</v>
      </c>
    </row>
    <row r="2129" spans="1:5" x14ac:dyDescent="0.25">
      <c r="A2129" t="s">
        <v>2239</v>
      </c>
      <c r="B2129" s="93" t="str">
        <f>Table2[[#This Row],[Country]]</f>
        <v>Mico</v>
      </c>
      <c r="C2129" s="73">
        <f>VLOOKUP(A2129, Table1[], 6, FALSE)</f>
        <v>28670000</v>
      </c>
      <c r="D2129">
        <f>Table2[[#This Row],[Annualized Salary]]</f>
        <v>29050000</v>
      </c>
      <c r="E2129" s="73">
        <f t="shared" si="33"/>
        <v>1.0132542727589815</v>
      </c>
    </row>
    <row r="2130" spans="1:5" x14ac:dyDescent="0.25">
      <c r="A2130" t="s">
        <v>2236</v>
      </c>
      <c r="B2130" s="93" t="str">
        <f>Table2[[#This Row],[Country]]</f>
        <v>Nganion</v>
      </c>
      <c r="C2130" s="73">
        <f>VLOOKUP(A2130, Table1[], 6, FALSE)</f>
        <v>34550000</v>
      </c>
      <c r="D2130">
        <f>Table2[[#This Row],[Annualized Salary]]</f>
        <v>37550000</v>
      </c>
      <c r="E2130" s="73">
        <f t="shared" si="33"/>
        <v>1.0868306801736614</v>
      </c>
    </row>
    <row r="2131" spans="1:5" x14ac:dyDescent="0.25">
      <c r="A2131" t="s">
        <v>2234</v>
      </c>
      <c r="B2131" s="93" t="str">
        <f>Table2[[#This Row],[Country]]</f>
        <v>Dosqaly</v>
      </c>
      <c r="C2131" s="73">
        <f>VLOOKUP(A2131, Table1[], 6, FALSE)</f>
        <v>19410000</v>
      </c>
      <c r="D2131">
        <f>Table2[[#This Row],[Annualized Salary]]</f>
        <v>19590000</v>
      </c>
      <c r="E2131" s="73">
        <f t="shared" si="33"/>
        <v>1.009273570324575</v>
      </c>
    </row>
    <row r="2132" spans="1:5" x14ac:dyDescent="0.25">
      <c r="A2132" t="s">
        <v>2233</v>
      </c>
      <c r="B2132" s="93" t="str">
        <f>Table2[[#This Row],[Country]]</f>
        <v>Dosqaly</v>
      </c>
      <c r="C2132" s="73">
        <f>VLOOKUP(A2132, Table1[], 6, FALSE)</f>
        <v>26620000</v>
      </c>
      <c r="D2132">
        <f>Table2[[#This Row],[Annualized Salary]]</f>
        <v>28190000</v>
      </c>
      <c r="E2132" s="73">
        <f t="shared" si="33"/>
        <v>1.0589782118707738</v>
      </c>
    </row>
    <row r="2133" spans="1:5" x14ac:dyDescent="0.25">
      <c r="A2133" t="s">
        <v>3496</v>
      </c>
      <c r="B2133" s="93" t="str">
        <f>Table2[[#This Row],[Country]]</f>
        <v>Greri Landmoslands</v>
      </c>
      <c r="C2133" s="73" t="e">
        <f>VLOOKUP(A2133, Table1[], 6, FALSE)</f>
        <v>#N/A</v>
      </c>
      <c r="D2133">
        <f>Table2[[#This Row],[Annualized Salary]]</f>
        <v>29900000</v>
      </c>
      <c r="E2133" s="73" t="e">
        <f t="shared" si="33"/>
        <v>#N/A</v>
      </c>
    </row>
    <row r="2134" spans="1:5" x14ac:dyDescent="0.25">
      <c r="A2134" t="s">
        <v>2237</v>
      </c>
      <c r="B2134" s="93" t="str">
        <f>Table2[[#This Row],[Country]]</f>
        <v>Imaar Vircoand</v>
      </c>
      <c r="C2134" s="73">
        <f>VLOOKUP(A2134, Table1[], 6, FALSE)</f>
        <v>34220000</v>
      </c>
      <c r="D2134">
        <f>Table2[[#This Row],[Annualized Salary]]</f>
        <v>36590000</v>
      </c>
      <c r="E2134" s="73">
        <f t="shared" si="33"/>
        <v>1.0692577440093514</v>
      </c>
    </row>
    <row r="2135" spans="1:5" x14ac:dyDescent="0.25">
      <c r="A2135" t="s">
        <v>2240</v>
      </c>
      <c r="B2135" s="93" t="str">
        <f>Table2[[#This Row],[Country]]</f>
        <v>Esia</v>
      </c>
      <c r="C2135" s="73">
        <f>VLOOKUP(A2135, Table1[], 6, FALSE)</f>
        <v>9960000</v>
      </c>
      <c r="D2135">
        <f>Table2[[#This Row],[Annualized Salary]]</f>
        <v>10460000</v>
      </c>
      <c r="E2135" s="73">
        <f t="shared" si="33"/>
        <v>1.0502008032128514</v>
      </c>
    </row>
    <row r="2136" spans="1:5" x14ac:dyDescent="0.25">
      <c r="A2136" t="s">
        <v>2241</v>
      </c>
      <c r="B2136" s="93" t="str">
        <f>Table2[[#This Row],[Country]]</f>
        <v>Lefghau</v>
      </c>
      <c r="C2136" s="73">
        <f>VLOOKUP(A2136, Table1[], 6, FALSE)</f>
        <v>10970000</v>
      </c>
      <c r="D2136">
        <f>Table2[[#This Row],[Annualized Salary]]</f>
        <v>11650000</v>
      </c>
      <c r="E2136" s="73">
        <f t="shared" si="33"/>
        <v>1.0619872379216044</v>
      </c>
    </row>
    <row r="2137" spans="1:5" x14ac:dyDescent="0.25">
      <c r="A2137" t="s">
        <v>3497</v>
      </c>
      <c r="B2137" s="93" t="str">
        <f>Table2[[#This Row],[Country]]</f>
        <v>Nganion</v>
      </c>
      <c r="C2137" s="73" t="e">
        <f>VLOOKUP(A2137, Table1[], 6, FALSE)</f>
        <v>#N/A</v>
      </c>
      <c r="D2137">
        <f>Table2[[#This Row],[Annualized Salary]]</f>
        <v>37310000</v>
      </c>
      <c r="E2137" s="73" t="e">
        <f t="shared" ref="E2137:E2200" si="34">D2137/C2137</f>
        <v>#N/A</v>
      </c>
    </row>
    <row r="2138" spans="1:5" x14ac:dyDescent="0.25">
      <c r="A2138" t="s">
        <v>2245</v>
      </c>
      <c r="B2138" s="93" t="str">
        <f>Table2[[#This Row],[Country]]</f>
        <v>Nganion</v>
      </c>
      <c r="C2138" s="73">
        <f>VLOOKUP(A2138, Table1[], 6, FALSE)</f>
        <v>6250000</v>
      </c>
      <c r="D2138">
        <f>Table2[[#This Row],[Annualized Salary]]</f>
        <v>6420000</v>
      </c>
      <c r="E2138" s="73">
        <f t="shared" si="34"/>
        <v>1.0271999999999999</v>
      </c>
    </row>
    <row r="2139" spans="1:5" x14ac:dyDescent="0.25">
      <c r="A2139" t="s">
        <v>3498</v>
      </c>
      <c r="B2139" s="93" t="str">
        <f>Table2[[#This Row],[Country]]</f>
        <v>Nganion</v>
      </c>
      <c r="C2139" s="73" t="e">
        <f>VLOOKUP(A2139, Table1[], 6, FALSE)</f>
        <v>#N/A</v>
      </c>
      <c r="D2139">
        <f>Table2[[#This Row],[Annualized Salary]]</f>
        <v>26820000</v>
      </c>
      <c r="E2139" s="73" t="e">
        <f t="shared" si="34"/>
        <v>#N/A</v>
      </c>
    </row>
    <row r="2140" spans="1:5" x14ac:dyDescent="0.25">
      <c r="A2140" t="s">
        <v>2246</v>
      </c>
      <c r="B2140" s="93" t="str">
        <f>Table2[[#This Row],[Country]]</f>
        <v>Nganion</v>
      </c>
      <c r="C2140" s="73">
        <f>VLOOKUP(A2140, Table1[], 6, FALSE)</f>
        <v>26890000</v>
      </c>
      <c r="D2140">
        <f>Table2[[#This Row],[Annualized Salary]]</f>
        <v>27360000</v>
      </c>
      <c r="E2140" s="73">
        <f t="shared" si="34"/>
        <v>1.0174786165860914</v>
      </c>
    </row>
    <row r="2141" spans="1:5" x14ac:dyDescent="0.25">
      <c r="A2141" t="s">
        <v>2247</v>
      </c>
      <c r="B2141" s="93" t="str">
        <f>Table2[[#This Row],[Country]]</f>
        <v>Nganion</v>
      </c>
      <c r="C2141" s="73">
        <f>VLOOKUP(A2141, Table1[], 6, FALSE)</f>
        <v>19370000</v>
      </c>
      <c r="D2141">
        <f>Table2[[#This Row],[Annualized Salary]]</f>
        <v>20060000</v>
      </c>
      <c r="E2141" s="73">
        <f t="shared" si="34"/>
        <v>1.0356220960247806</v>
      </c>
    </row>
    <row r="2142" spans="1:5" x14ac:dyDescent="0.25">
      <c r="A2142" t="s">
        <v>1717</v>
      </c>
      <c r="B2142" s="93" t="str">
        <f>Table2[[#This Row],[Country]]</f>
        <v>Unicorporated Tiagascar</v>
      </c>
      <c r="C2142" s="73">
        <f>VLOOKUP(A2142, Table1[], 6, FALSE)</f>
        <v>25090000</v>
      </c>
      <c r="D2142">
        <f>Table2[[#This Row],[Annualized Salary]]</f>
        <v>20870000</v>
      </c>
      <c r="E2142" s="73">
        <f t="shared" si="34"/>
        <v>0.83180550019928257</v>
      </c>
    </row>
    <row r="2143" spans="1:5" x14ac:dyDescent="0.25">
      <c r="A2143" t="s">
        <v>2242</v>
      </c>
      <c r="B2143" s="93" t="str">
        <f>Table2[[#This Row],[Country]]</f>
        <v>Byasier Pujan</v>
      </c>
      <c r="C2143" s="73">
        <f>VLOOKUP(A2143, Table1[], 6, FALSE)</f>
        <v>20540000</v>
      </c>
      <c r="D2143">
        <f>Table2[[#This Row],[Annualized Salary]]</f>
        <v>21420000</v>
      </c>
      <c r="E2143" s="73">
        <f t="shared" si="34"/>
        <v>1.0428432327166504</v>
      </c>
    </row>
    <row r="2144" spans="1:5" x14ac:dyDescent="0.25">
      <c r="A2144" t="s">
        <v>1518</v>
      </c>
      <c r="B2144" s="93" t="str">
        <f>Table2[[#This Row],[Country]]</f>
        <v>Lefghau</v>
      </c>
      <c r="C2144" s="73">
        <f>VLOOKUP(A2144, Table1[], 6, FALSE)</f>
        <v>28420000</v>
      </c>
      <c r="D2144">
        <f>Table2[[#This Row],[Annualized Salary]]</f>
        <v>32710000</v>
      </c>
      <c r="E2144" s="73">
        <f t="shared" si="34"/>
        <v>1.1509500351864883</v>
      </c>
    </row>
    <row r="2145" spans="1:5" x14ac:dyDescent="0.25">
      <c r="A2145" t="s">
        <v>2418</v>
      </c>
      <c r="B2145" s="93" t="str">
        <f>Table2[[#This Row],[Country]]</f>
        <v>Biarizea</v>
      </c>
      <c r="C2145" s="73">
        <f>VLOOKUP(A2145, Table1[], 6, FALSE)</f>
        <v>11350000</v>
      </c>
      <c r="D2145">
        <f>Table2[[#This Row],[Annualized Salary]]</f>
        <v>7820000</v>
      </c>
      <c r="E2145" s="73">
        <f t="shared" si="34"/>
        <v>0.68898678414096914</v>
      </c>
    </row>
    <row r="2146" spans="1:5" x14ac:dyDescent="0.25">
      <c r="A2146" t="s">
        <v>2249</v>
      </c>
      <c r="B2146" s="93" t="str">
        <f>Table2[[#This Row],[Country]]</f>
        <v>Janmico</v>
      </c>
      <c r="C2146" s="73">
        <f>VLOOKUP(A2146, Table1[], 6, FALSE)</f>
        <v>20680000</v>
      </c>
      <c r="D2146">
        <f>Table2[[#This Row],[Annualized Salary]]</f>
        <v>20930000</v>
      </c>
      <c r="E2146" s="73">
        <f t="shared" si="34"/>
        <v>1.0120889748549322</v>
      </c>
    </row>
    <row r="2147" spans="1:5" x14ac:dyDescent="0.25">
      <c r="A2147" t="s">
        <v>2251</v>
      </c>
      <c r="B2147" s="93" t="str">
        <f>Table2[[#This Row],[Country]]</f>
        <v>Janmico</v>
      </c>
      <c r="C2147" s="73">
        <f>VLOOKUP(A2147, Table1[], 6, FALSE)</f>
        <v>11450000</v>
      </c>
      <c r="D2147">
        <f>Table2[[#This Row],[Annualized Salary]]</f>
        <v>11630000</v>
      </c>
      <c r="E2147" s="73">
        <f t="shared" si="34"/>
        <v>1.0157205240174672</v>
      </c>
    </row>
    <row r="2148" spans="1:5" x14ac:dyDescent="0.25">
      <c r="A2148" t="s">
        <v>2253</v>
      </c>
      <c r="B2148" s="93" t="str">
        <f>Table2[[#This Row],[Country]]</f>
        <v>Janmico</v>
      </c>
      <c r="C2148" s="73">
        <f>VLOOKUP(A2148, Table1[], 6, FALSE)</f>
        <v>12870000</v>
      </c>
      <c r="D2148">
        <f>Table2[[#This Row],[Annualized Salary]]</f>
        <v>13580000</v>
      </c>
      <c r="E2148" s="73">
        <f t="shared" si="34"/>
        <v>1.0551670551670551</v>
      </c>
    </row>
    <row r="2149" spans="1:5" x14ac:dyDescent="0.25">
      <c r="A2149" t="s">
        <v>3499</v>
      </c>
      <c r="B2149" s="93" t="str">
        <f>Table2[[#This Row],[Country]]</f>
        <v>Nancipenuaroe</v>
      </c>
      <c r="C2149" s="73" t="e">
        <f>VLOOKUP(A2149, Table1[], 6, FALSE)</f>
        <v>#N/A</v>
      </c>
      <c r="D2149">
        <f>Table2[[#This Row],[Annualized Salary]]</f>
        <v>13080000</v>
      </c>
      <c r="E2149" s="73" t="e">
        <f t="shared" si="34"/>
        <v>#N/A</v>
      </c>
    </row>
    <row r="2150" spans="1:5" x14ac:dyDescent="0.25">
      <c r="A2150" t="s">
        <v>2255</v>
      </c>
      <c r="B2150" s="93" t="str">
        <f>Table2[[#This Row],[Country]]</f>
        <v>Nganion</v>
      </c>
      <c r="C2150" s="73">
        <f>VLOOKUP(A2150, Table1[], 6, FALSE)</f>
        <v>13970000</v>
      </c>
      <c r="D2150">
        <f>Table2[[#This Row],[Annualized Salary]]</f>
        <v>14800000</v>
      </c>
      <c r="E2150" s="73">
        <f t="shared" si="34"/>
        <v>1.0594130279169649</v>
      </c>
    </row>
    <row r="2151" spans="1:5" x14ac:dyDescent="0.25">
      <c r="A2151" t="s">
        <v>2257</v>
      </c>
      <c r="B2151" s="93" t="str">
        <f>Table2[[#This Row],[Country]]</f>
        <v>Southern Viout Aman</v>
      </c>
      <c r="C2151" s="73">
        <f>VLOOKUP(A2151, Table1[], 6, FALSE)</f>
        <v>24200000</v>
      </c>
      <c r="D2151">
        <f>Table2[[#This Row],[Annualized Salary]]</f>
        <v>26560000</v>
      </c>
      <c r="E2151" s="73">
        <f t="shared" si="34"/>
        <v>1.0975206611570247</v>
      </c>
    </row>
    <row r="2152" spans="1:5" x14ac:dyDescent="0.25">
      <c r="A2152" t="s">
        <v>3500</v>
      </c>
      <c r="B2152" s="93" t="str">
        <f>Table2[[#This Row],[Country]]</f>
        <v>Nganion</v>
      </c>
      <c r="C2152" s="73" t="e">
        <f>VLOOKUP(A2152, Table1[], 6, FALSE)</f>
        <v>#N/A</v>
      </c>
      <c r="D2152">
        <f>Table2[[#This Row],[Annualized Salary]]</f>
        <v>22430000</v>
      </c>
      <c r="E2152" s="73" t="e">
        <f t="shared" si="34"/>
        <v>#N/A</v>
      </c>
    </row>
    <row r="2153" spans="1:5" x14ac:dyDescent="0.25">
      <c r="A2153" t="s">
        <v>509</v>
      </c>
      <c r="B2153" s="93" t="str">
        <f>Table2[[#This Row],[Country]]</f>
        <v>Rarita</v>
      </c>
      <c r="C2153" s="73">
        <f>VLOOKUP(A2153, Table1[], 6, FALSE)</f>
        <v>21780000</v>
      </c>
      <c r="D2153">
        <f>Table2[[#This Row],[Annualized Salary]]</f>
        <v>9730000</v>
      </c>
      <c r="E2153" s="73">
        <f t="shared" si="34"/>
        <v>0.44674012855831036</v>
      </c>
    </row>
    <row r="2154" spans="1:5" x14ac:dyDescent="0.25">
      <c r="A2154" t="s">
        <v>2260</v>
      </c>
      <c r="B2154" s="93" t="str">
        <f>Table2[[#This Row],[Country]]</f>
        <v>Nganion</v>
      </c>
      <c r="C2154" s="73">
        <f>VLOOKUP(A2154, Table1[], 6, FALSE)</f>
        <v>24650000</v>
      </c>
      <c r="D2154">
        <f>Table2[[#This Row],[Annualized Salary]]</f>
        <v>25430000</v>
      </c>
      <c r="E2154" s="73">
        <f t="shared" si="34"/>
        <v>1.0316430020283975</v>
      </c>
    </row>
    <row r="2155" spans="1:5" x14ac:dyDescent="0.25">
      <c r="A2155" t="s">
        <v>2455</v>
      </c>
      <c r="B2155" s="93" t="str">
        <f>Table2[[#This Row],[Country]]</f>
        <v>Nganion</v>
      </c>
      <c r="C2155" s="73">
        <f>VLOOKUP(A2155, Table1[], 6, FALSE)</f>
        <v>25660000</v>
      </c>
      <c r="D2155">
        <f>Table2[[#This Row],[Annualized Salary]]</f>
        <v>10830000</v>
      </c>
      <c r="E2155" s="73">
        <f t="shared" si="34"/>
        <v>0.42205767731878407</v>
      </c>
    </row>
    <row r="2156" spans="1:5" x14ac:dyDescent="0.25">
      <c r="A2156" t="s">
        <v>2204</v>
      </c>
      <c r="B2156" s="93" t="str">
        <f>Table2[[#This Row],[Country]]</f>
        <v>Varijitri Isles</v>
      </c>
      <c r="C2156" s="73">
        <f>VLOOKUP(A2156, Table1[], 6, FALSE)</f>
        <v>29120000</v>
      </c>
      <c r="D2156">
        <f>Table2[[#This Row],[Annualized Salary]]</f>
        <v>28880000</v>
      </c>
      <c r="E2156" s="73">
        <f t="shared" si="34"/>
        <v>0.99175824175824179</v>
      </c>
    </row>
    <row r="2157" spans="1:5" x14ac:dyDescent="0.25">
      <c r="A2157" t="s">
        <v>3501</v>
      </c>
      <c r="B2157" s="93" t="str">
        <f>Table2[[#This Row],[Country]]</f>
        <v>Coastpa Barleslands</v>
      </c>
      <c r="C2157" s="73" t="e">
        <f>VLOOKUP(A2157, Table1[], 6, FALSE)</f>
        <v>#N/A</v>
      </c>
      <c r="D2157">
        <f>Table2[[#This Row],[Annualized Salary]]</f>
        <v>40090000</v>
      </c>
      <c r="E2157" s="73" t="e">
        <f t="shared" si="34"/>
        <v>#N/A</v>
      </c>
    </row>
    <row r="2158" spans="1:5" x14ac:dyDescent="0.25">
      <c r="A2158" t="s">
        <v>2262</v>
      </c>
      <c r="B2158" s="93" t="str">
        <f>Table2[[#This Row],[Country]]</f>
        <v>Nganion</v>
      </c>
      <c r="C2158" s="73">
        <f>VLOOKUP(A2158, Table1[], 6, FALSE)</f>
        <v>31650000</v>
      </c>
      <c r="D2158">
        <f>Table2[[#This Row],[Annualized Salary]]</f>
        <v>34540000</v>
      </c>
      <c r="E2158" s="73">
        <f t="shared" si="34"/>
        <v>1.0913112164296999</v>
      </c>
    </row>
    <row r="2159" spans="1:5" x14ac:dyDescent="0.25">
      <c r="A2159" t="s">
        <v>2376</v>
      </c>
      <c r="B2159" s="93" t="str">
        <f>Table2[[#This Row],[Country]]</f>
        <v>Western Niasland</v>
      </c>
      <c r="C2159" s="73">
        <f>VLOOKUP(A2159, Table1[], 6, FALSE)</f>
        <v>26130000</v>
      </c>
      <c r="D2159">
        <f>Table2[[#This Row],[Annualized Salary]]</f>
        <v>20890000</v>
      </c>
      <c r="E2159" s="73">
        <f t="shared" si="34"/>
        <v>0.79946421737466511</v>
      </c>
    </row>
    <row r="2160" spans="1:5" x14ac:dyDescent="0.25">
      <c r="A2160" t="s">
        <v>2265</v>
      </c>
      <c r="B2160" s="93" t="str">
        <f>Table2[[#This Row],[Country]]</f>
        <v>Nganion</v>
      </c>
      <c r="C2160" s="73">
        <f>VLOOKUP(A2160, Table1[], 6, FALSE)</f>
        <v>22100000</v>
      </c>
      <c r="D2160">
        <f>Table2[[#This Row],[Annualized Salary]]</f>
        <v>23680000</v>
      </c>
      <c r="E2160" s="73">
        <f t="shared" si="34"/>
        <v>1.0714932126696832</v>
      </c>
    </row>
    <row r="2161" spans="1:5" x14ac:dyDescent="0.25">
      <c r="A2161" t="s">
        <v>3502</v>
      </c>
      <c r="B2161" s="93" t="str">
        <f>Table2[[#This Row],[Country]]</f>
        <v>Nganion</v>
      </c>
      <c r="C2161" s="73" t="e">
        <f>VLOOKUP(A2161, Table1[], 6, FALSE)</f>
        <v>#N/A</v>
      </c>
      <c r="D2161">
        <f>Table2[[#This Row],[Annualized Salary]]</f>
        <v>17960000</v>
      </c>
      <c r="E2161" s="73" t="e">
        <f t="shared" si="34"/>
        <v>#N/A</v>
      </c>
    </row>
    <row r="2162" spans="1:5" x14ac:dyDescent="0.25">
      <c r="A2162" t="s">
        <v>2270</v>
      </c>
      <c r="B2162" s="93" t="str">
        <f>Table2[[#This Row],[Country]]</f>
        <v>Janmico</v>
      </c>
      <c r="C2162" s="73">
        <f>VLOOKUP(A2162, Table1[], 6, FALSE)</f>
        <v>29760000</v>
      </c>
      <c r="D2162">
        <f>Table2[[#This Row],[Annualized Salary]]</f>
        <v>30020000</v>
      </c>
      <c r="E2162" s="73">
        <f t="shared" si="34"/>
        <v>1.008736559139785</v>
      </c>
    </row>
    <row r="2163" spans="1:5" x14ac:dyDescent="0.25">
      <c r="A2163" t="s">
        <v>3503</v>
      </c>
      <c r="B2163" s="93" t="str">
        <f>Table2[[#This Row],[Country]]</f>
        <v>Manlisgamncent</v>
      </c>
      <c r="C2163" s="73" t="e">
        <f>VLOOKUP(A2163, Table1[], 6, FALSE)</f>
        <v>#N/A</v>
      </c>
      <c r="D2163">
        <f>Table2[[#This Row],[Annualized Salary]]</f>
        <v>22720000</v>
      </c>
      <c r="E2163" s="73" t="e">
        <f t="shared" si="34"/>
        <v>#N/A</v>
      </c>
    </row>
    <row r="2164" spans="1:5" x14ac:dyDescent="0.25">
      <c r="A2164" t="s">
        <v>3504</v>
      </c>
      <c r="B2164" s="93" t="str">
        <f>Table2[[#This Row],[Country]]</f>
        <v>Nancipenuaroe</v>
      </c>
      <c r="C2164" s="73" t="e">
        <f>VLOOKUP(A2164, Table1[], 6, FALSE)</f>
        <v>#N/A</v>
      </c>
      <c r="D2164">
        <f>Table2[[#This Row],[Annualized Salary]]</f>
        <v>17520000</v>
      </c>
      <c r="E2164" s="73" t="e">
        <f t="shared" si="34"/>
        <v>#N/A</v>
      </c>
    </row>
    <row r="2165" spans="1:5" x14ac:dyDescent="0.25">
      <c r="A2165" t="s">
        <v>2278</v>
      </c>
      <c r="B2165" s="93" t="str">
        <f>Table2[[#This Row],[Country]]</f>
        <v>Nganion</v>
      </c>
      <c r="C2165" s="73">
        <f>VLOOKUP(A2165, Table1[], 6, FALSE)</f>
        <v>20460000</v>
      </c>
      <c r="D2165">
        <f>Table2[[#This Row],[Annualized Salary]]</f>
        <v>22200000</v>
      </c>
      <c r="E2165" s="73">
        <f t="shared" si="34"/>
        <v>1.0850439882697946</v>
      </c>
    </row>
    <row r="2166" spans="1:5" x14ac:dyDescent="0.25">
      <c r="A2166" t="s">
        <v>3505</v>
      </c>
      <c r="B2166" s="93" t="str">
        <f>Table2[[#This Row],[Country]]</f>
        <v>Reugha</v>
      </c>
      <c r="C2166" s="73" t="e">
        <f>VLOOKUP(A2166, Table1[], 6, FALSE)</f>
        <v>#N/A</v>
      </c>
      <c r="D2166">
        <f>Table2[[#This Row],[Annualized Salary]]</f>
        <v>35050000</v>
      </c>
      <c r="E2166" s="73" t="e">
        <f t="shared" si="34"/>
        <v>#N/A</v>
      </c>
    </row>
    <row r="2167" spans="1:5" x14ac:dyDescent="0.25">
      <c r="A2167" t="s">
        <v>2275</v>
      </c>
      <c r="B2167" s="93" t="str">
        <f>Table2[[#This Row],[Country]]</f>
        <v>Rosvi</v>
      </c>
      <c r="C2167" s="73">
        <f>VLOOKUP(A2167, Table1[], 6, FALSE)</f>
        <v>17340000</v>
      </c>
      <c r="D2167">
        <f>Table2[[#This Row],[Annualized Salary]]</f>
        <v>18420000</v>
      </c>
      <c r="E2167" s="73">
        <f t="shared" si="34"/>
        <v>1.0622837370242215</v>
      </c>
    </row>
    <row r="2168" spans="1:5" x14ac:dyDescent="0.25">
      <c r="A2168" t="s">
        <v>2258</v>
      </c>
      <c r="B2168" s="93" t="str">
        <f>Table2[[#This Row],[Country]]</f>
        <v>Central Namemo Laand</v>
      </c>
      <c r="C2168" s="73">
        <f>VLOOKUP(A2168, Table1[], 6, FALSE)</f>
        <v>11530000</v>
      </c>
      <c r="D2168">
        <f>Table2[[#This Row],[Annualized Salary]]</f>
        <v>12510000</v>
      </c>
      <c r="E2168" s="73">
        <f t="shared" si="34"/>
        <v>1.0849956634865567</v>
      </c>
    </row>
    <row r="2169" spans="1:5" x14ac:dyDescent="0.25">
      <c r="A2169" t="s">
        <v>2277</v>
      </c>
      <c r="B2169" s="93" t="str">
        <f>Table2[[#This Row],[Country]]</f>
        <v>Nganion</v>
      </c>
      <c r="C2169" s="73">
        <f>VLOOKUP(A2169, Table1[], 6, FALSE)</f>
        <v>18920000</v>
      </c>
      <c r="D2169">
        <f>Table2[[#This Row],[Annualized Salary]]</f>
        <v>19800000</v>
      </c>
      <c r="E2169" s="73">
        <f t="shared" si="34"/>
        <v>1.0465116279069768</v>
      </c>
    </row>
    <row r="2170" spans="1:5" x14ac:dyDescent="0.25">
      <c r="A2170" t="s">
        <v>3506</v>
      </c>
      <c r="B2170" s="93" t="str">
        <f>Table2[[#This Row],[Country]]</f>
        <v>Nganion</v>
      </c>
      <c r="C2170" s="73" t="e">
        <f>VLOOKUP(A2170, Table1[], 6, FALSE)</f>
        <v>#N/A</v>
      </c>
      <c r="D2170">
        <f>Table2[[#This Row],[Annualized Salary]]</f>
        <v>22070000</v>
      </c>
      <c r="E2170" s="73" t="e">
        <f t="shared" si="34"/>
        <v>#N/A</v>
      </c>
    </row>
    <row r="2171" spans="1:5" x14ac:dyDescent="0.25">
      <c r="A2171" t="s">
        <v>3507</v>
      </c>
      <c r="B2171" s="93" t="str">
        <f>Table2[[#This Row],[Country]]</f>
        <v>Southslands</v>
      </c>
      <c r="C2171" s="73" t="e">
        <f>VLOOKUP(A2171, Table1[], 6, FALSE)</f>
        <v>#N/A</v>
      </c>
      <c r="D2171">
        <f>Table2[[#This Row],[Annualized Salary]]</f>
        <v>25590000</v>
      </c>
      <c r="E2171" s="73" t="e">
        <f t="shared" si="34"/>
        <v>#N/A</v>
      </c>
    </row>
    <row r="2172" spans="1:5" x14ac:dyDescent="0.25">
      <c r="A2172" t="s">
        <v>3508</v>
      </c>
      <c r="B2172" s="93" t="str">
        <f>Table2[[#This Row],[Country]]</f>
        <v>Zacia Lygia</v>
      </c>
      <c r="C2172" s="73" t="e">
        <f>VLOOKUP(A2172, Table1[], 6, FALSE)</f>
        <v>#N/A</v>
      </c>
      <c r="D2172">
        <f>Table2[[#This Row],[Annualized Salary]]</f>
        <v>37800000</v>
      </c>
      <c r="E2172" s="73" t="e">
        <f t="shared" si="34"/>
        <v>#N/A</v>
      </c>
    </row>
    <row r="2173" spans="1:5" x14ac:dyDescent="0.25">
      <c r="A2173" t="s">
        <v>2389</v>
      </c>
      <c r="B2173" s="93" t="str">
        <f>Table2[[#This Row],[Country]]</f>
        <v>Lylimi</v>
      </c>
      <c r="C2173" s="73">
        <f>VLOOKUP(A2173, Table1[], 6, FALSE)</f>
        <v>21490000</v>
      </c>
      <c r="D2173">
        <f>Table2[[#This Row],[Annualized Salary]]</f>
        <v>20600000</v>
      </c>
      <c r="E2173" s="73">
        <f t="shared" si="34"/>
        <v>0.95858538855281528</v>
      </c>
    </row>
    <row r="2174" spans="1:5" x14ac:dyDescent="0.25">
      <c r="A2174" t="s">
        <v>2271</v>
      </c>
      <c r="B2174" s="93" t="str">
        <f>Table2[[#This Row],[Country]]</f>
        <v>Nganion</v>
      </c>
      <c r="C2174" s="73">
        <f>VLOOKUP(A2174, Table1[], 6, FALSE)</f>
        <v>18880000</v>
      </c>
      <c r="D2174">
        <f>Table2[[#This Row],[Annualized Salary]]</f>
        <v>19930000</v>
      </c>
      <c r="E2174" s="73">
        <f t="shared" si="34"/>
        <v>1.0556144067796611</v>
      </c>
    </row>
    <row r="2175" spans="1:5" x14ac:dyDescent="0.25">
      <c r="A2175" t="s">
        <v>2245</v>
      </c>
      <c r="B2175" s="93" t="str">
        <f>Table2[[#This Row],[Country]]</f>
        <v>Nganion</v>
      </c>
      <c r="C2175" s="73">
        <f>VLOOKUP(A2175, Table1[], 6, FALSE)</f>
        <v>6250000</v>
      </c>
      <c r="D2175">
        <f>Table2[[#This Row],[Annualized Salary]]</f>
        <v>23710000</v>
      </c>
      <c r="E2175" s="73">
        <f t="shared" si="34"/>
        <v>3.7936000000000001</v>
      </c>
    </row>
    <row r="2176" spans="1:5" x14ac:dyDescent="0.25">
      <c r="A2176" t="s">
        <v>3509</v>
      </c>
      <c r="B2176" s="93" t="str">
        <f>Table2[[#This Row],[Country]]</f>
        <v>Greri Landmoslands</v>
      </c>
      <c r="C2176" s="73" t="e">
        <f>VLOOKUP(A2176, Table1[], 6, FALSE)</f>
        <v>#N/A</v>
      </c>
      <c r="D2176">
        <f>Table2[[#This Row],[Annualized Salary]]</f>
        <v>10850000</v>
      </c>
      <c r="E2176" s="73" t="e">
        <f t="shared" si="34"/>
        <v>#N/A</v>
      </c>
    </row>
    <row r="2177" spans="1:5" x14ac:dyDescent="0.25">
      <c r="A2177" t="s">
        <v>2777</v>
      </c>
      <c r="B2177" s="93" t="str">
        <f>Table2[[#This Row],[Country]]</f>
        <v>Ingre</v>
      </c>
      <c r="C2177" s="73">
        <f>VLOOKUP(A2177, Table1[], 6, FALSE)</f>
        <v>2950000</v>
      </c>
      <c r="D2177">
        <f>Table2[[#This Row],[Annualized Salary]]</f>
        <v>22790000</v>
      </c>
      <c r="E2177" s="73">
        <f t="shared" si="34"/>
        <v>7.725423728813559</v>
      </c>
    </row>
    <row r="2178" spans="1:5" x14ac:dyDescent="0.25">
      <c r="A2178" t="s">
        <v>3511</v>
      </c>
      <c r="B2178" s="93" t="str">
        <f>Table2[[#This Row],[Country]]</f>
        <v>Janmico</v>
      </c>
      <c r="C2178" s="73" t="e">
        <f>VLOOKUP(A2178, Table1[], 6, FALSE)</f>
        <v>#N/A</v>
      </c>
      <c r="D2178">
        <f>Table2[[#This Row],[Annualized Salary]]</f>
        <v>12500000</v>
      </c>
      <c r="E2178" s="73" t="e">
        <f t="shared" si="34"/>
        <v>#N/A</v>
      </c>
    </row>
    <row r="2179" spans="1:5" x14ac:dyDescent="0.25">
      <c r="A2179" t="s">
        <v>2029</v>
      </c>
      <c r="B2179" s="93" t="str">
        <f>Table2[[#This Row],[Country]]</f>
        <v>Ledian</v>
      </c>
      <c r="C2179" s="73">
        <f>VLOOKUP(A2179, Table1[], 6, FALSE)</f>
        <v>20410000</v>
      </c>
      <c r="D2179">
        <f>Table2[[#This Row],[Annualized Salary]]</f>
        <v>22540000</v>
      </c>
      <c r="E2179" s="73">
        <f t="shared" si="34"/>
        <v>1.1043606075453209</v>
      </c>
    </row>
    <row r="2180" spans="1:5" x14ac:dyDescent="0.25">
      <c r="A2180" t="s">
        <v>3512</v>
      </c>
      <c r="B2180" s="93" t="str">
        <f>Table2[[#This Row],[Country]]</f>
        <v>Nganion</v>
      </c>
      <c r="C2180" s="73" t="e">
        <f>VLOOKUP(A2180, Table1[], 6, FALSE)</f>
        <v>#N/A</v>
      </c>
      <c r="D2180">
        <f>Table2[[#This Row],[Annualized Salary]]</f>
        <v>19470000</v>
      </c>
      <c r="E2180" s="73" t="e">
        <f t="shared" si="34"/>
        <v>#N/A</v>
      </c>
    </row>
    <row r="2181" spans="1:5" x14ac:dyDescent="0.25">
      <c r="A2181" t="s">
        <v>3513</v>
      </c>
      <c r="B2181" s="93" t="str">
        <f>Table2[[#This Row],[Country]]</f>
        <v>Nganion</v>
      </c>
      <c r="C2181" s="73" t="e">
        <f>VLOOKUP(A2181, Table1[], 6, FALSE)</f>
        <v>#N/A</v>
      </c>
      <c r="D2181">
        <f>Table2[[#This Row],[Annualized Salary]]</f>
        <v>18020000</v>
      </c>
      <c r="E2181" s="73" t="e">
        <f t="shared" si="34"/>
        <v>#N/A</v>
      </c>
    </row>
    <row r="2182" spans="1:5" x14ac:dyDescent="0.25">
      <c r="A2182" t="s">
        <v>3514</v>
      </c>
      <c r="B2182" s="93" t="str">
        <f>Table2[[#This Row],[Country]]</f>
        <v>Nganion</v>
      </c>
      <c r="C2182" s="73" t="e">
        <f>VLOOKUP(A2182, Table1[], 6, FALSE)</f>
        <v>#N/A</v>
      </c>
      <c r="D2182">
        <f>Table2[[#This Row],[Annualized Salary]]</f>
        <v>20190000</v>
      </c>
      <c r="E2182" s="73" t="e">
        <f t="shared" si="34"/>
        <v>#N/A</v>
      </c>
    </row>
    <row r="2183" spans="1:5" x14ac:dyDescent="0.25">
      <c r="A2183" t="s">
        <v>3515</v>
      </c>
      <c r="B2183" s="93" t="str">
        <f>Table2[[#This Row],[Country]]</f>
        <v>Nganion</v>
      </c>
      <c r="C2183" s="73" t="e">
        <f>VLOOKUP(A2183, Table1[], 6, FALSE)</f>
        <v>#N/A</v>
      </c>
      <c r="D2183">
        <f>Table2[[#This Row],[Annualized Salary]]</f>
        <v>15000000</v>
      </c>
      <c r="E2183" s="73" t="e">
        <f t="shared" si="34"/>
        <v>#N/A</v>
      </c>
    </row>
    <row r="2184" spans="1:5" x14ac:dyDescent="0.25">
      <c r="A2184" t="s">
        <v>3516</v>
      </c>
      <c r="B2184" s="93" t="str">
        <f>Table2[[#This Row],[Country]]</f>
        <v>Nganion</v>
      </c>
      <c r="C2184" s="73" t="e">
        <f>VLOOKUP(A2184, Table1[], 6, FALSE)</f>
        <v>#N/A</v>
      </c>
      <c r="D2184">
        <f>Table2[[#This Row],[Annualized Salary]]</f>
        <v>19140000</v>
      </c>
      <c r="E2184" s="73" t="e">
        <f t="shared" si="34"/>
        <v>#N/A</v>
      </c>
    </row>
    <row r="2185" spans="1:5" x14ac:dyDescent="0.25">
      <c r="A2185" t="s">
        <v>3517</v>
      </c>
      <c r="B2185" s="93" t="str">
        <f>Table2[[#This Row],[Country]]</f>
        <v>Nganion</v>
      </c>
      <c r="C2185" s="73" t="e">
        <f>VLOOKUP(A2185, Table1[], 6, FALSE)</f>
        <v>#N/A</v>
      </c>
      <c r="D2185">
        <f>Table2[[#This Row],[Annualized Salary]]</f>
        <v>28330000</v>
      </c>
      <c r="E2185" s="73" t="e">
        <f t="shared" si="34"/>
        <v>#N/A</v>
      </c>
    </row>
    <row r="2186" spans="1:5" x14ac:dyDescent="0.25">
      <c r="A2186" t="s">
        <v>3518</v>
      </c>
      <c r="B2186" s="93" t="str">
        <f>Table2[[#This Row],[Country]]</f>
        <v>Nganion</v>
      </c>
      <c r="C2186" s="73" t="e">
        <f>VLOOKUP(A2186, Table1[], 6, FALSE)</f>
        <v>#N/A</v>
      </c>
      <c r="D2186">
        <f>Table2[[#This Row],[Annualized Salary]]</f>
        <v>7450000</v>
      </c>
      <c r="E2186" s="73" t="e">
        <f t="shared" si="34"/>
        <v>#N/A</v>
      </c>
    </row>
    <row r="2187" spans="1:5" x14ac:dyDescent="0.25">
      <c r="A2187" t="s">
        <v>3519</v>
      </c>
      <c r="B2187" s="93" t="str">
        <f>Table2[[#This Row],[Country]]</f>
        <v>Lylimi</v>
      </c>
      <c r="C2187" s="73" t="e">
        <f>VLOOKUP(A2187, Table1[], 6, FALSE)</f>
        <v>#N/A</v>
      </c>
      <c r="D2187">
        <f>Table2[[#This Row],[Annualized Salary]]</f>
        <v>22960000</v>
      </c>
      <c r="E2187" s="73" t="e">
        <f t="shared" si="34"/>
        <v>#N/A</v>
      </c>
    </row>
    <row r="2188" spans="1:5" x14ac:dyDescent="0.25">
      <c r="A2188" t="s">
        <v>3520</v>
      </c>
      <c r="B2188" s="93" t="str">
        <f>Table2[[#This Row],[Country]]</f>
        <v>Nganion</v>
      </c>
      <c r="C2188" s="73" t="e">
        <f>VLOOKUP(A2188, Table1[], 6, FALSE)</f>
        <v>#N/A</v>
      </c>
      <c r="D2188">
        <f>Table2[[#This Row],[Annualized Salary]]</f>
        <v>25210000</v>
      </c>
      <c r="E2188" s="73" t="e">
        <f t="shared" si="34"/>
        <v>#N/A</v>
      </c>
    </row>
    <row r="2189" spans="1:5" x14ac:dyDescent="0.25">
      <c r="A2189" t="s">
        <v>3521</v>
      </c>
      <c r="B2189" s="93" t="str">
        <f>Table2[[#This Row],[Country]]</f>
        <v>Nganion</v>
      </c>
      <c r="C2189" s="73" t="e">
        <f>VLOOKUP(A2189, Table1[], 6, FALSE)</f>
        <v>#N/A</v>
      </c>
      <c r="D2189">
        <f>Table2[[#This Row],[Annualized Salary]]</f>
        <v>14430000</v>
      </c>
      <c r="E2189" s="73" t="e">
        <f t="shared" si="34"/>
        <v>#N/A</v>
      </c>
    </row>
    <row r="2190" spans="1:5" x14ac:dyDescent="0.25">
      <c r="A2190" t="s">
        <v>2428</v>
      </c>
      <c r="B2190" s="93" t="str">
        <f>Table2[[#This Row],[Country]]</f>
        <v>Nganion</v>
      </c>
      <c r="C2190" s="73">
        <f>VLOOKUP(A2190, Table1[], 6, FALSE)</f>
        <v>37890000</v>
      </c>
      <c r="D2190">
        <f>Table2[[#This Row],[Annualized Salary]]</f>
        <v>31280000</v>
      </c>
      <c r="E2190" s="73">
        <f t="shared" si="34"/>
        <v>0.82554763789918184</v>
      </c>
    </row>
    <row r="2191" spans="1:5" x14ac:dyDescent="0.25">
      <c r="A2191" t="s">
        <v>2206</v>
      </c>
      <c r="B2191" s="93" t="str">
        <f>Table2[[#This Row],[Country]]</f>
        <v>Nganion</v>
      </c>
      <c r="C2191" s="73">
        <f>VLOOKUP(A2191, Table1[], 6, FALSE)</f>
        <v>34970000</v>
      </c>
      <c r="D2191">
        <f>Table2[[#This Row],[Annualized Salary]]</f>
        <v>24350000</v>
      </c>
      <c r="E2191" s="73">
        <f t="shared" si="34"/>
        <v>0.69631112382041749</v>
      </c>
    </row>
    <row r="2192" spans="1:5" x14ac:dyDescent="0.25">
      <c r="A2192" t="s">
        <v>3522</v>
      </c>
      <c r="B2192" s="93" t="str">
        <f>Table2[[#This Row],[Country]]</f>
        <v>Nganion</v>
      </c>
      <c r="C2192" s="73" t="e">
        <f>VLOOKUP(A2192, Table1[], 6, FALSE)</f>
        <v>#N/A</v>
      </c>
      <c r="D2192">
        <f>Table2[[#This Row],[Annualized Salary]]</f>
        <v>21790000</v>
      </c>
      <c r="E2192" s="73" t="e">
        <f t="shared" si="34"/>
        <v>#N/A</v>
      </c>
    </row>
    <row r="2193" spans="1:5" x14ac:dyDescent="0.25">
      <c r="A2193" t="s">
        <v>2433</v>
      </c>
      <c r="B2193" s="93" t="str">
        <f>Table2[[#This Row],[Country]]</f>
        <v>Nganion</v>
      </c>
      <c r="C2193" s="73">
        <f>VLOOKUP(A2193, Table1[], 6, FALSE)</f>
        <v>16470000</v>
      </c>
      <c r="D2193">
        <f>Table2[[#This Row],[Annualized Salary]]</f>
        <v>9080000</v>
      </c>
      <c r="E2193" s="73">
        <f t="shared" si="34"/>
        <v>0.55130540376442017</v>
      </c>
    </row>
    <row r="2194" spans="1:5" x14ac:dyDescent="0.25">
      <c r="A2194" t="s">
        <v>3523</v>
      </c>
      <c r="B2194" s="93" t="str">
        <f>Table2[[#This Row],[Country]]</f>
        <v>Central Diasongo</v>
      </c>
      <c r="C2194" s="73" t="e">
        <f>VLOOKUP(A2194, Table1[], 6, FALSE)</f>
        <v>#N/A</v>
      </c>
      <c r="D2194">
        <f>Table2[[#This Row],[Annualized Salary]]</f>
        <v>25390000</v>
      </c>
      <c r="E2194" s="73" t="e">
        <f t="shared" si="34"/>
        <v>#N/A</v>
      </c>
    </row>
    <row r="2195" spans="1:5" x14ac:dyDescent="0.25">
      <c r="A2195" t="s">
        <v>3524</v>
      </c>
      <c r="B2195" s="93" t="str">
        <f>Table2[[#This Row],[Country]]</f>
        <v>Nganion</v>
      </c>
      <c r="C2195" s="73" t="e">
        <f>VLOOKUP(A2195, Table1[], 6, FALSE)</f>
        <v>#N/A</v>
      </c>
      <c r="D2195">
        <f>Table2[[#This Row],[Annualized Salary]]</f>
        <v>6670000</v>
      </c>
      <c r="E2195" s="73" t="e">
        <f t="shared" si="34"/>
        <v>#N/A</v>
      </c>
    </row>
    <row r="2196" spans="1:5" x14ac:dyDescent="0.25">
      <c r="A2196" t="s">
        <v>3525</v>
      </c>
      <c r="B2196" s="93" t="str">
        <f>Table2[[#This Row],[Country]]</f>
        <v>Nganion</v>
      </c>
      <c r="C2196" s="73" t="e">
        <f>VLOOKUP(A2196, Table1[], 6, FALSE)</f>
        <v>#N/A</v>
      </c>
      <c r="D2196">
        <f>Table2[[#This Row],[Annualized Salary]]</f>
        <v>22770000</v>
      </c>
      <c r="E2196" s="73" t="e">
        <f t="shared" si="34"/>
        <v>#N/A</v>
      </c>
    </row>
    <row r="2197" spans="1:5" x14ac:dyDescent="0.25">
      <c r="A2197" t="s">
        <v>3526</v>
      </c>
      <c r="B2197" s="93" t="str">
        <f>Table2[[#This Row],[Country]]</f>
        <v>Nganion</v>
      </c>
      <c r="C2197" s="73" t="e">
        <f>VLOOKUP(A2197, Table1[], 6, FALSE)</f>
        <v>#N/A</v>
      </c>
      <c r="D2197">
        <f>Table2[[#This Row],[Annualized Salary]]</f>
        <v>12440000</v>
      </c>
      <c r="E2197" s="73" t="e">
        <f t="shared" si="34"/>
        <v>#N/A</v>
      </c>
    </row>
    <row r="2198" spans="1:5" x14ac:dyDescent="0.25">
      <c r="A2198" t="s">
        <v>3527</v>
      </c>
      <c r="B2198" s="93" t="str">
        <f>Table2[[#This Row],[Country]]</f>
        <v>Nganion</v>
      </c>
      <c r="C2198" s="73" t="e">
        <f>VLOOKUP(A2198, Table1[], 6, FALSE)</f>
        <v>#N/A</v>
      </c>
      <c r="D2198">
        <f>Table2[[#This Row],[Annualized Salary]]</f>
        <v>22470000</v>
      </c>
      <c r="E2198" s="73" t="e">
        <f t="shared" si="34"/>
        <v>#N/A</v>
      </c>
    </row>
    <row r="2199" spans="1:5" x14ac:dyDescent="0.25">
      <c r="A2199" t="s">
        <v>3528</v>
      </c>
      <c r="B2199" s="93" t="str">
        <f>Table2[[#This Row],[Country]]</f>
        <v>Nganion</v>
      </c>
      <c r="C2199" s="73" t="e">
        <f>VLOOKUP(A2199, Table1[], 6, FALSE)</f>
        <v>#N/A</v>
      </c>
      <c r="D2199">
        <f>Table2[[#This Row],[Annualized Salary]]</f>
        <v>16850000</v>
      </c>
      <c r="E2199" s="73" t="e">
        <f t="shared" si="34"/>
        <v>#N/A</v>
      </c>
    </row>
    <row r="2200" spans="1:5" x14ac:dyDescent="0.25">
      <c r="A2200" t="s">
        <v>3529</v>
      </c>
      <c r="B2200" s="93" t="str">
        <f>Table2[[#This Row],[Country]]</f>
        <v>Nganion</v>
      </c>
      <c r="C2200" s="73" t="e">
        <f>VLOOKUP(A2200, Table1[], 6, FALSE)</f>
        <v>#N/A</v>
      </c>
      <c r="D2200">
        <f>Table2[[#This Row],[Annualized Salary]]</f>
        <v>18820000</v>
      </c>
      <c r="E2200" s="73" t="e">
        <f t="shared" si="34"/>
        <v>#N/A</v>
      </c>
    </row>
    <row r="2201" spans="1:5" x14ac:dyDescent="0.25">
      <c r="A2201" t="s">
        <v>3530</v>
      </c>
      <c r="B2201" s="93" t="str">
        <f>Table2[[#This Row],[Country]]</f>
        <v>Nganion</v>
      </c>
      <c r="C2201" s="73" t="e">
        <f>VLOOKUP(A2201, Table1[], 6, FALSE)</f>
        <v>#N/A</v>
      </c>
      <c r="D2201">
        <f>Table2[[#This Row],[Annualized Salary]]</f>
        <v>24180000</v>
      </c>
      <c r="E2201" s="73" t="e">
        <f t="shared" ref="E2201:E2264" si="35">D2201/C2201</f>
        <v>#N/A</v>
      </c>
    </row>
    <row r="2202" spans="1:5" x14ac:dyDescent="0.25">
      <c r="A2202" t="s">
        <v>3531</v>
      </c>
      <c r="B2202" s="93" t="str">
        <f>Table2[[#This Row],[Country]]</f>
        <v>Republic of Denand Landsa</v>
      </c>
      <c r="C2202" s="73" t="e">
        <f>VLOOKUP(A2202, Table1[], 6, FALSE)</f>
        <v>#N/A</v>
      </c>
      <c r="D2202">
        <f>Table2[[#This Row],[Annualized Salary]]</f>
        <v>13420000</v>
      </c>
      <c r="E2202" s="73" t="e">
        <f t="shared" si="35"/>
        <v>#N/A</v>
      </c>
    </row>
    <row r="2203" spans="1:5" x14ac:dyDescent="0.25">
      <c r="A2203" t="s">
        <v>2279</v>
      </c>
      <c r="B2203" s="93" t="str">
        <f>Table2[[#This Row],[Country]]</f>
        <v>Dosqaly</v>
      </c>
      <c r="C2203" s="73">
        <f>VLOOKUP(A2203, Table1[], 6, FALSE)</f>
        <v>13140000</v>
      </c>
      <c r="D2203">
        <f>Table2[[#This Row],[Annualized Salary]]</f>
        <v>14300000</v>
      </c>
      <c r="E2203" s="73">
        <f t="shared" si="35"/>
        <v>1.0882800608828007</v>
      </c>
    </row>
    <row r="2204" spans="1:5" x14ac:dyDescent="0.25">
      <c r="A2204" t="s">
        <v>301</v>
      </c>
      <c r="B2204" s="93" t="str">
        <f>Table2[[#This Row],[Country]]</f>
        <v>Nganion</v>
      </c>
      <c r="C2204" s="73">
        <f>VLOOKUP(A2204, Table1[], 6, FALSE)</f>
        <v>19980000</v>
      </c>
      <c r="D2204">
        <f>Table2[[#This Row],[Annualized Salary]]</f>
        <v>19040000</v>
      </c>
      <c r="E2204" s="73">
        <f t="shared" si="35"/>
        <v>0.9529529529529529</v>
      </c>
    </row>
    <row r="2205" spans="1:5" x14ac:dyDescent="0.25">
      <c r="A2205" t="s">
        <v>2282</v>
      </c>
      <c r="B2205" s="93" t="str">
        <f>Table2[[#This Row],[Country]]</f>
        <v>Nganion</v>
      </c>
      <c r="C2205" s="73">
        <f>VLOOKUP(A2205, Table1[], 6, FALSE)</f>
        <v>26670000</v>
      </c>
      <c r="D2205">
        <f>Table2[[#This Row],[Annualized Salary]]</f>
        <v>28070000</v>
      </c>
      <c r="E2205" s="73">
        <f t="shared" si="35"/>
        <v>1.05249343832021</v>
      </c>
    </row>
    <row r="2206" spans="1:5" x14ac:dyDescent="0.25">
      <c r="A2206" t="s">
        <v>2304</v>
      </c>
      <c r="B2206" s="93" t="str">
        <f>Table2[[#This Row],[Country]]</f>
        <v>Nganion</v>
      </c>
      <c r="C2206" s="73">
        <f>VLOOKUP(A2206, Table1[], 6, FALSE)</f>
        <v>18210000</v>
      </c>
      <c r="D2206">
        <f>Table2[[#This Row],[Annualized Salary]]</f>
        <v>19210000</v>
      </c>
      <c r="E2206" s="73">
        <f t="shared" si="35"/>
        <v>1.0549148819330039</v>
      </c>
    </row>
    <row r="2207" spans="1:5" x14ac:dyDescent="0.25">
      <c r="A2207" t="s">
        <v>2283</v>
      </c>
      <c r="B2207" s="93" t="str">
        <f>Table2[[#This Row],[Country]]</f>
        <v>Nganion</v>
      </c>
      <c r="C2207" s="73">
        <f>VLOOKUP(A2207, Table1[], 6, FALSE)</f>
        <v>9620000</v>
      </c>
      <c r="D2207">
        <f>Table2[[#This Row],[Annualized Salary]]</f>
        <v>10310000</v>
      </c>
      <c r="E2207" s="73">
        <f t="shared" si="35"/>
        <v>1.0717255717255718</v>
      </c>
    </row>
    <row r="2208" spans="1:5" x14ac:dyDescent="0.25">
      <c r="A2208" t="s">
        <v>2284</v>
      </c>
      <c r="B2208" s="93" t="str">
        <f>Table2[[#This Row],[Country]]</f>
        <v>Nganion</v>
      </c>
      <c r="C2208" s="73">
        <f>VLOOKUP(A2208, Table1[], 6, FALSE)</f>
        <v>13840000</v>
      </c>
      <c r="D2208">
        <f>Table2[[#This Row],[Annualized Salary]]</f>
        <v>14500000</v>
      </c>
      <c r="E2208" s="73">
        <f t="shared" si="35"/>
        <v>1.0476878612716762</v>
      </c>
    </row>
    <row r="2209" spans="1:5" x14ac:dyDescent="0.25">
      <c r="A2209" t="s">
        <v>2285</v>
      </c>
      <c r="B2209" s="93" t="str">
        <f>Table2[[#This Row],[Country]]</f>
        <v>Nganion</v>
      </c>
      <c r="C2209" s="73">
        <f>VLOOKUP(A2209, Table1[], 6, FALSE)</f>
        <v>18090000</v>
      </c>
      <c r="D2209">
        <f>Table2[[#This Row],[Annualized Salary]]</f>
        <v>18400000</v>
      </c>
      <c r="E2209" s="73">
        <f t="shared" si="35"/>
        <v>1.0171365395245993</v>
      </c>
    </row>
    <row r="2210" spans="1:5" x14ac:dyDescent="0.25">
      <c r="A2210" t="s">
        <v>2286</v>
      </c>
      <c r="B2210" s="93" t="str">
        <f>Table2[[#This Row],[Country]]</f>
        <v>Nganion</v>
      </c>
      <c r="C2210" s="73">
        <f>VLOOKUP(A2210, Table1[], 6, FALSE)</f>
        <v>16020000</v>
      </c>
      <c r="D2210">
        <f>Table2[[#This Row],[Annualized Salary]]</f>
        <v>17470000</v>
      </c>
      <c r="E2210" s="73">
        <f t="shared" si="35"/>
        <v>1.0905118601747816</v>
      </c>
    </row>
    <row r="2211" spans="1:5" x14ac:dyDescent="0.25">
      <c r="A2211" t="s">
        <v>2287</v>
      </c>
      <c r="B2211" s="93" t="str">
        <f>Table2[[#This Row],[Country]]</f>
        <v>Nganion</v>
      </c>
      <c r="C2211" s="73">
        <f>VLOOKUP(A2211, Table1[], 6, FALSE)</f>
        <v>4330000</v>
      </c>
      <c r="D2211">
        <f>Table2[[#This Row],[Annualized Salary]]</f>
        <v>4480000</v>
      </c>
      <c r="E2211" s="73">
        <f t="shared" si="35"/>
        <v>1.0346420323325636</v>
      </c>
    </row>
    <row r="2212" spans="1:5" x14ac:dyDescent="0.25">
      <c r="A2212" t="s">
        <v>3532</v>
      </c>
      <c r="B2212" s="93" t="str">
        <f>Table2[[#This Row],[Country]]</f>
        <v>Nganion</v>
      </c>
      <c r="C2212" s="73" t="e">
        <f>VLOOKUP(A2212, Table1[], 6, FALSE)</f>
        <v>#N/A</v>
      </c>
      <c r="D2212">
        <f>Table2[[#This Row],[Annualized Salary]]</f>
        <v>17990000</v>
      </c>
      <c r="E2212" s="73" t="e">
        <f t="shared" si="35"/>
        <v>#N/A</v>
      </c>
    </row>
    <row r="2213" spans="1:5" x14ac:dyDescent="0.25">
      <c r="A2213" t="s">
        <v>3533</v>
      </c>
      <c r="B2213" s="93" t="str">
        <f>Table2[[#This Row],[Country]]</f>
        <v>Dosqaly</v>
      </c>
      <c r="C2213" s="73" t="e">
        <f>VLOOKUP(A2213, Table1[], 6, FALSE)</f>
        <v>#N/A</v>
      </c>
      <c r="D2213">
        <f>Table2[[#This Row],[Annualized Salary]]</f>
        <v>12470000</v>
      </c>
      <c r="E2213" s="73" t="e">
        <f t="shared" si="35"/>
        <v>#N/A</v>
      </c>
    </row>
    <row r="2214" spans="1:5" x14ac:dyDescent="0.25">
      <c r="A2214" t="s">
        <v>2288</v>
      </c>
      <c r="B2214" s="93" t="str">
        <f>Table2[[#This Row],[Country]]</f>
        <v>Lefghau</v>
      </c>
      <c r="C2214" s="73">
        <f>VLOOKUP(A2214, Table1[], 6, FALSE)</f>
        <v>24640000</v>
      </c>
      <c r="D2214">
        <f>Table2[[#This Row],[Annualized Salary]]</f>
        <v>26700000</v>
      </c>
      <c r="E2214" s="73">
        <f t="shared" si="35"/>
        <v>1.0836038961038961</v>
      </c>
    </row>
    <row r="2215" spans="1:5" x14ac:dyDescent="0.25">
      <c r="A2215" t="s">
        <v>2289</v>
      </c>
      <c r="B2215" s="93" t="str">
        <f>Table2[[#This Row],[Country]]</f>
        <v>Xikong</v>
      </c>
      <c r="C2215" s="73">
        <f>VLOOKUP(A2215, Table1[], 6, FALSE)</f>
        <v>22420000</v>
      </c>
      <c r="D2215">
        <f>Table2[[#This Row],[Annualized Salary]]</f>
        <v>23110000</v>
      </c>
      <c r="E2215" s="73">
        <f t="shared" si="35"/>
        <v>1.0307760927743086</v>
      </c>
    </row>
    <row r="2216" spans="1:5" x14ac:dyDescent="0.25">
      <c r="A2216" t="s">
        <v>2291</v>
      </c>
      <c r="B2216" s="93" t="str">
        <f>Table2[[#This Row],[Country]]</f>
        <v>Nganion</v>
      </c>
      <c r="C2216" s="73">
        <f>VLOOKUP(A2216, Table1[], 6, FALSE)</f>
        <v>26590000</v>
      </c>
      <c r="D2216">
        <f>Table2[[#This Row],[Annualized Salary]]</f>
        <v>27960000</v>
      </c>
      <c r="E2216" s="73">
        <f t="shared" si="35"/>
        <v>1.0515231289958631</v>
      </c>
    </row>
    <row r="2217" spans="1:5" x14ac:dyDescent="0.25">
      <c r="A2217" t="s">
        <v>3534</v>
      </c>
      <c r="B2217" s="93" t="str">
        <f>Table2[[#This Row],[Country]]</f>
        <v>Nganion</v>
      </c>
      <c r="C2217" s="73" t="e">
        <f>VLOOKUP(A2217, Table1[], 6, FALSE)</f>
        <v>#N/A</v>
      </c>
      <c r="D2217">
        <f>Table2[[#This Row],[Annualized Salary]]</f>
        <v>30470000</v>
      </c>
      <c r="E2217" s="73" t="e">
        <f t="shared" si="35"/>
        <v>#N/A</v>
      </c>
    </row>
    <row r="2218" spans="1:5" x14ac:dyDescent="0.25">
      <c r="A2218" t="s">
        <v>2292</v>
      </c>
      <c r="B2218" s="93" t="str">
        <f>Table2[[#This Row],[Country]]</f>
        <v>Nganion</v>
      </c>
      <c r="C2218" s="73">
        <f>VLOOKUP(A2218, Table1[], 6, FALSE)</f>
        <v>30440000</v>
      </c>
      <c r="D2218">
        <f>Table2[[#This Row],[Annualized Salary]]</f>
        <v>32480000</v>
      </c>
      <c r="E2218" s="73">
        <f t="shared" si="35"/>
        <v>1.0670170827858081</v>
      </c>
    </row>
    <row r="2219" spans="1:5" x14ac:dyDescent="0.25">
      <c r="A2219" t="s">
        <v>3535</v>
      </c>
      <c r="B2219" s="93" t="str">
        <f>Table2[[#This Row],[Country]]</f>
        <v>Nganion</v>
      </c>
      <c r="C2219" s="73" t="e">
        <f>VLOOKUP(A2219, Table1[], 6, FALSE)</f>
        <v>#N/A</v>
      </c>
      <c r="D2219">
        <f>Table2[[#This Row],[Annualized Salary]]</f>
        <v>28350000</v>
      </c>
      <c r="E2219" s="73" t="e">
        <f t="shared" si="35"/>
        <v>#N/A</v>
      </c>
    </row>
    <row r="2220" spans="1:5" x14ac:dyDescent="0.25">
      <c r="A2220" t="s">
        <v>521</v>
      </c>
      <c r="B2220" s="93" t="str">
        <f>Table2[[#This Row],[Country]]</f>
        <v>Rarita</v>
      </c>
      <c r="C2220" s="73">
        <f>VLOOKUP(A2220, Table1[], 6, FALSE)</f>
        <v>26350000</v>
      </c>
      <c r="D2220">
        <f>Table2[[#This Row],[Annualized Salary]]</f>
        <v>24480000</v>
      </c>
      <c r="E2220" s="73">
        <f t="shared" si="35"/>
        <v>0.92903225806451617</v>
      </c>
    </row>
    <row r="2221" spans="1:5" x14ac:dyDescent="0.25">
      <c r="A2221" t="s">
        <v>2294</v>
      </c>
      <c r="B2221" s="93" t="str">
        <f>Table2[[#This Row],[Country]]</f>
        <v>Southern Ristan</v>
      </c>
      <c r="C2221" s="73">
        <f>VLOOKUP(A2221, Table1[], 6, FALSE)</f>
        <v>25650000</v>
      </c>
      <c r="D2221">
        <f>Table2[[#This Row],[Annualized Salary]]</f>
        <v>26750000</v>
      </c>
      <c r="E2221" s="73">
        <f t="shared" si="35"/>
        <v>1.0428849902534114</v>
      </c>
    </row>
    <row r="2222" spans="1:5" x14ac:dyDescent="0.25">
      <c r="A2222" t="s">
        <v>2295</v>
      </c>
      <c r="B2222" s="93" t="str">
        <f>Table2[[#This Row],[Country]]</f>
        <v>Nganion</v>
      </c>
      <c r="C2222" s="73">
        <f>VLOOKUP(A2222, Table1[], 6, FALSE)</f>
        <v>28880000</v>
      </c>
      <c r="D2222">
        <f>Table2[[#This Row],[Annualized Salary]]</f>
        <v>29100000</v>
      </c>
      <c r="E2222" s="73">
        <f t="shared" si="35"/>
        <v>1.0076177285318559</v>
      </c>
    </row>
    <row r="2223" spans="1:5" x14ac:dyDescent="0.25">
      <c r="A2223" t="s">
        <v>2297</v>
      </c>
      <c r="B2223" s="93" t="str">
        <f>Table2[[#This Row],[Country]]</f>
        <v>Nganion</v>
      </c>
      <c r="C2223" s="73">
        <f>VLOOKUP(A2223, Table1[], 6, FALSE)</f>
        <v>13900000</v>
      </c>
      <c r="D2223">
        <f>Table2[[#This Row],[Annualized Salary]]</f>
        <v>14920000</v>
      </c>
      <c r="E2223" s="73">
        <f t="shared" si="35"/>
        <v>1.0733812949640287</v>
      </c>
    </row>
    <row r="2224" spans="1:5" x14ac:dyDescent="0.25">
      <c r="A2224" t="s">
        <v>2298</v>
      </c>
      <c r="B2224" s="93" t="str">
        <f>Table2[[#This Row],[Country]]</f>
        <v>Nganion</v>
      </c>
      <c r="C2224" s="73">
        <f>VLOOKUP(A2224, Table1[], 6, FALSE)</f>
        <v>7120000</v>
      </c>
      <c r="D2224">
        <f>Table2[[#This Row],[Annualized Salary]]</f>
        <v>7660000</v>
      </c>
      <c r="E2224" s="73">
        <f t="shared" si="35"/>
        <v>1.0758426966292134</v>
      </c>
    </row>
    <row r="2225" spans="1:5" x14ac:dyDescent="0.25">
      <c r="A2225" t="s">
        <v>3536</v>
      </c>
      <c r="B2225" s="93" t="str">
        <f>Table2[[#This Row],[Country]]</f>
        <v>Nganion</v>
      </c>
      <c r="C2225" s="73" t="e">
        <f>VLOOKUP(A2225, Table1[], 6, FALSE)</f>
        <v>#N/A</v>
      </c>
      <c r="D2225">
        <f>Table2[[#This Row],[Annualized Salary]]</f>
        <v>22100000</v>
      </c>
      <c r="E2225" s="73" t="e">
        <f t="shared" si="35"/>
        <v>#N/A</v>
      </c>
    </row>
    <row r="2226" spans="1:5" x14ac:dyDescent="0.25">
      <c r="A2226" t="s">
        <v>2848</v>
      </c>
      <c r="B2226" s="93" t="str">
        <f>Table2[[#This Row],[Country]]</f>
        <v>Nganion</v>
      </c>
      <c r="C2226" s="73">
        <f>VLOOKUP(A2226, Table1[], 6, FALSE)</f>
        <v>6910000</v>
      </c>
      <c r="D2226">
        <f>Table2[[#This Row],[Annualized Salary]]</f>
        <v>35290000</v>
      </c>
      <c r="E2226" s="73">
        <f t="shared" si="35"/>
        <v>5.1070911722141821</v>
      </c>
    </row>
    <row r="2227" spans="1:5" x14ac:dyDescent="0.25">
      <c r="A2227" t="s">
        <v>3537</v>
      </c>
      <c r="B2227" s="93" t="str">
        <f>Table2[[#This Row],[Country]]</f>
        <v>Nganion</v>
      </c>
      <c r="C2227" s="73" t="e">
        <f>VLOOKUP(A2227, Table1[], 6, FALSE)</f>
        <v>#N/A</v>
      </c>
      <c r="D2227">
        <f>Table2[[#This Row],[Annualized Salary]]</f>
        <v>11860000</v>
      </c>
      <c r="E2227" s="73" t="e">
        <f t="shared" si="35"/>
        <v>#N/A</v>
      </c>
    </row>
    <row r="2228" spans="1:5" x14ac:dyDescent="0.25">
      <c r="A2228" t="s">
        <v>2300</v>
      </c>
      <c r="B2228" s="93" t="str">
        <f>Table2[[#This Row],[Country]]</f>
        <v>Nganion</v>
      </c>
      <c r="C2228" s="73">
        <f>VLOOKUP(A2228, Table1[], 6, FALSE)</f>
        <v>11430000</v>
      </c>
      <c r="D2228">
        <f>Table2[[#This Row],[Annualized Salary]]</f>
        <v>11740000</v>
      </c>
      <c r="E2228" s="73">
        <f t="shared" si="35"/>
        <v>1.0271216097987752</v>
      </c>
    </row>
    <row r="2229" spans="1:5" x14ac:dyDescent="0.25">
      <c r="A2229" t="s">
        <v>3538</v>
      </c>
      <c r="B2229" s="93" t="str">
        <f>Table2[[#This Row],[Country]]</f>
        <v>Nganion</v>
      </c>
      <c r="C2229" s="73" t="e">
        <f>VLOOKUP(A2229, Table1[], 6, FALSE)</f>
        <v>#N/A</v>
      </c>
      <c r="D2229">
        <f>Table2[[#This Row],[Annualized Salary]]</f>
        <v>15330000</v>
      </c>
      <c r="E2229" s="73" t="e">
        <f t="shared" si="35"/>
        <v>#N/A</v>
      </c>
    </row>
    <row r="2230" spans="1:5" x14ac:dyDescent="0.25">
      <c r="A2230" t="s">
        <v>2301</v>
      </c>
      <c r="B2230" s="93" t="str">
        <f>Table2[[#This Row],[Country]]</f>
        <v>Nganion</v>
      </c>
      <c r="C2230" s="73">
        <f>VLOOKUP(A2230, Table1[], 6, FALSE)</f>
        <v>23250000</v>
      </c>
      <c r="D2230">
        <f>Table2[[#This Row],[Annualized Salary]]</f>
        <v>23410000</v>
      </c>
      <c r="E2230" s="73">
        <f t="shared" si="35"/>
        <v>1.0068817204301075</v>
      </c>
    </row>
    <row r="2231" spans="1:5" x14ac:dyDescent="0.25">
      <c r="A2231" t="s">
        <v>2305</v>
      </c>
      <c r="B2231" s="93" t="str">
        <f>Table2[[#This Row],[Country]]</f>
        <v>Nganion</v>
      </c>
      <c r="C2231" s="73">
        <f>VLOOKUP(A2231, Table1[], 6, FALSE)</f>
        <v>19630000</v>
      </c>
      <c r="D2231">
        <f>Table2[[#This Row],[Annualized Salary]]</f>
        <v>19990000</v>
      </c>
      <c r="E2231" s="73">
        <f t="shared" si="35"/>
        <v>1.0183392766174224</v>
      </c>
    </row>
    <row r="2232" spans="1:5" x14ac:dyDescent="0.25">
      <c r="A2232" t="s">
        <v>2293</v>
      </c>
      <c r="B2232" s="93" t="str">
        <f>Table2[[#This Row],[Country]]</f>
        <v>Nganion</v>
      </c>
      <c r="C2232" s="73">
        <f>VLOOKUP(A2232, Table1[], 6, FALSE)</f>
        <v>28950000</v>
      </c>
      <c r="D2232">
        <f>Table2[[#This Row],[Annualized Salary]]</f>
        <v>30920000</v>
      </c>
      <c r="E2232" s="73">
        <f t="shared" si="35"/>
        <v>1.0680483592400691</v>
      </c>
    </row>
    <row r="2233" spans="1:5" x14ac:dyDescent="0.25">
      <c r="A2233" t="s">
        <v>2306</v>
      </c>
      <c r="B2233" s="93" t="str">
        <f>Table2[[#This Row],[Country]]</f>
        <v>Greri Landmoslands</v>
      </c>
      <c r="C2233" s="73">
        <f>VLOOKUP(A2233, Table1[], 6, FALSE)</f>
        <v>9730000</v>
      </c>
      <c r="D2233">
        <f>Table2[[#This Row],[Annualized Salary]]</f>
        <v>10510000</v>
      </c>
      <c r="E2233" s="73">
        <f t="shared" si="35"/>
        <v>1.0801644398766701</v>
      </c>
    </row>
    <row r="2234" spans="1:5" x14ac:dyDescent="0.25">
      <c r="A2234" t="s">
        <v>2309</v>
      </c>
      <c r="B2234" s="93" t="str">
        <f>Table2[[#This Row],[Country]]</f>
        <v>Nganion</v>
      </c>
      <c r="C2234" s="73">
        <f>VLOOKUP(A2234, Table1[], 6, FALSE)</f>
        <v>13880000</v>
      </c>
      <c r="D2234">
        <f>Table2[[#This Row],[Annualized Salary]]</f>
        <v>14700000</v>
      </c>
      <c r="E2234" s="73">
        <f t="shared" si="35"/>
        <v>1.0590778097982709</v>
      </c>
    </row>
    <row r="2235" spans="1:5" x14ac:dyDescent="0.25">
      <c r="A2235" t="s">
        <v>2311</v>
      </c>
      <c r="B2235" s="93" t="str">
        <f>Table2[[#This Row],[Country]]</f>
        <v>Nganion</v>
      </c>
      <c r="C2235" s="73">
        <f>VLOOKUP(A2235, Table1[], 6, FALSE)</f>
        <v>17660000</v>
      </c>
      <c r="D2235">
        <f>Table2[[#This Row],[Annualized Salary]]</f>
        <v>18850000</v>
      </c>
      <c r="E2235" s="73">
        <f t="shared" si="35"/>
        <v>1.0673839184597962</v>
      </c>
    </row>
    <row r="2236" spans="1:5" x14ac:dyDescent="0.25">
      <c r="A2236" t="s">
        <v>2312</v>
      </c>
      <c r="B2236" s="93" t="str">
        <f>Table2[[#This Row],[Country]]</f>
        <v>Nganion</v>
      </c>
      <c r="C2236" s="73">
        <f>VLOOKUP(A2236, Table1[], 6, FALSE)</f>
        <v>13610000</v>
      </c>
      <c r="D2236">
        <f>Table2[[#This Row],[Annualized Salary]]</f>
        <v>13680000</v>
      </c>
      <c r="E2236" s="73">
        <f t="shared" si="35"/>
        <v>1.0051432770022042</v>
      </c>
    </row>
    <row r="2237" spans="1:5" x14ac:dyDescent="0.25">
      <c r="A2237" t="s">
        <v>2313</v>
      </c>
      <c r="B2237" s="93" t="str">
        <f>Table2[[#This Row],[Country]]</f>
        <v>Nganion</v>
      </c>
      <c r="C2237" s="73">
        <f>VLOOKUP(A2237, Table1[], 6, FALSE)</f>
        <v>8570000</v>
      </c>
      <c r="D2237">
        <f>Table2[[#This Row],[Annualized Salary]]</f>
        <v>8940000</v>
      </c>
      <c r="E2237" s="73">
        <f t="shared" si="35"/>
        <v>1.043173862310385</v>
      </c>
    </row>
    <row r="2238" spans="1:5" x14ac:dyDescent="0.25">
      <c r="A2238" t="s">
        <v>2314</v>
      </c>
      <c r="B2238" s="93" t="str">
        <f>Table2[[#This Row],[Country]]</f>
        <v>Nganion</v>
      </c>
      <c r="C2238" s="73">
        <f>VLOOKUP(A2238, Table1[], 6, FALSE)</f>
        <v>27260000</v>
      </c>
      <c r="D2238">
        <f>Table2[[#This Row],[Annualized Salary]]</f>
        <v>28970000</v>
      </c>
      <c r="E2238" s="73">
        <f t="shared" si="35"/>
        <v>1.0627292736610419</v>
      </c>
    </row>
    <row r="2239" spans="1:5" x14ac:dyDescent="0.25">
      <c r="A2239" t="s">
        <v>2315</v>
      </c>
      <c r="B2239" s="93" t="str">
        <f>Table2[[#This Row],[Country]]</f>
        <v>South Sati Fatina</v>
      </c>
      <c r="C2239" s="73">
        <f>VLOOKUP(A2239, Table1[], 6, FALSE)</f>
        <v>13830000</v>
      </c>
      <c r="D2239">
        <f>Table2[[#This Row],[Annualized Salary]]</f>
        <v>15200000</v>
      </c>
      <c r="E2239" s="73">
        <f t="shared" si="35"/>
        <v>1.0990600144613161</v>
      </c>
    </row>
    <row r="2240" spans="1:5" x14ac:dyDescent="0.25">
      <c r="A2240" t="s">
        <v>2308</v>
      </c>
      <c r="B2240" s="93" t="str">
        <f>Table2[[#This Row],[Country]]</f>
        <v>Nganion</v>
      </c>
      <c r="C2240" s="73">
        <f>VLOOKUP(A2240, Table1[], 6, FALSE)</f>
        <v>22120000</v>
      </c>
      <c r="D2240">
        <f>Table2[[#This Row],[Annualized Salary]]</f>
        <v>24210000</v>
      </c>
      <c r="E2240" s="73">
        <f t="shared" si="35"/>
        <v>1.0944846292947559</v>
      </c>
    </row>
    <row r="2241" spans="1:5" x14ac:dyDescent="0.25">
      <c r="A2241" t="s">
        <v>3539</v>
      </c>
      <c r="B2241" s="93" t="str">
        <f>Table2[[#This Row],[Country]]</f>
        <v>Nganion</v>
      </c>
      <c r="C2241" s="73" t="e">
        <f>VLOOKUP(A2241, Table1[], 6, FALSE)</f>
        <v>#N/A</v>
      </c>
      <c r="D2241">
        <f>Table2[[#This Row],[Annualized Salary]]</f>
        <v>18690000</v>
      </c>
      <c r="E2241" s="73" t="e">
        <f t="shared" si="35"/>
        <v>#N/A</v>
      </c>
    </row>
    <row r="2242" spans="1:5" x14ac:dyDescent="0.25">
      <c r="A2242" t="s">
        <v>2318</v>
      </c>
      <c r="B2242" s="93" t="str">
        <f>Table2[[#This Row],[Country]]</f>
        <v>Nganion</v>
      </c>
      <c r="C2242" s="73">
        <f>VLOOKUP(A2242, Table1[], 6, FALSE)</f>
        <v>33600000</v>
      </c>
      <c r="D2242">
        <f>Table2[[#This Row],[Annualized Salary]]</f>
        <v>35920000</v>
      </c>
      <c r="E2242" s="73">
        <f t="shared" si="35"/>
        <v>1.069047619047619</v>
      </c>
    </row>
    <row r="2243" spans="1:5" x14ac:dyDescent="0.25">
      <c r="A2243" t="s">
        <v>2319</v>
      </c>
      <c r="B2243" s="93" t="str">
        <f>Table2[[#This Row],[Country]]</f>
        <v>Nganion</v>
      </c>
      <c r="C2243" s="73">
        <f>VLOOKUP(A2243, Table1[], 6, FALSE)</f>
        <v>26590000</v>
      </c>
      <c r="D2243">
        <f>Table2[[#This Row],[Annualized Salary]]</f>
        <v>28090000</v>
      </c>
      <c r="E2243" s="73">
        <f t="shared" si="35"/>
        <v>1.056412185031967</v>
      </c>
    </row>
    <row r="2244" spans="1:5" x14ac:dyDescent="0.25">
      <c r="A2244" t="s">
        <v>3540</v>
      </c>
      <c r="B2244" s="93" t="str">
        <f>Table2[[#This Row],[Country]]</f>
        <v>Nganion</v>
      </c>
      <c r="C2244" s="73" t="e">
        <f>VLOOKUP(A2244, Table1[], 6, FALSE)</f>
        <v>#N/A</v>
      </c>
      <c r="D2244">
        <f>Table2[[#This Row],[Annualized Salary]]</f>
        <v>27450000</v>
      </c>
      <c r="E2244" s="73" t="e">
        <f t="shared" si="35"/>
        <v>#N/A</v>
      </c>
    </row>
    <row r="2245" spans="1:5" x14ac:dyDescent="0.25">
      <c r="A2245" t="s">
        <v>3541</v>
      </c>
      <c r="B2245" s="93" t="str">
        <f>Table2[[#This Row],[Country]]</f>
        <v>Nganion</v>
      </c>
      <c r="C2245" s="73" t="e">
        <f>VLOOKUP(A2245, Table1[], 6, FALSE)</f>
        <v>#N/A</v>
      </c>
      <c r="D2245">
        <f>Table2[[#This Row],[Annualized Salary]]</f>
        <v>19000000</v>
      </c>
      <c r="E2245" s="73" t="e">
        <f t="shared" si="35"/>
        <v>#N/A</v>
      </c>
    </row>
    <row r="2246" spans="1:5" x14ac:dyDescent="0.25">
      <c r="A2246" t="s">
        <v>2320</v>
      </c>
      <c r="B2246" s="93" t="str">
        <f>Table2[[#This Row],[Country]]</f>
        <v>Nganion</v>
      </c>
      <c r="C2246" s="73">
        <f>VLOOKUP(A2246, Table1[], 6, FALSE)</f>
        <v>34460000</v>
      </c>
      <c r="D2246">
        <f>Table2[[#This Row],[Annualized Salary]]</f>
        <v>37320000</v>
      </c>
      <c r="E2246" s="73">
        <f t="shared" si="35"/>
        <v>1.0829947765525247</v>
      </c>
    </row>
    <row r="2247" spans="1:5" x14ac:dyDescent="0.25">
      <c r="A2247" t="s">
        <v>3542</v>
      </c>
      <c r="B2247" s="93" t="str">
        <f>Table2[[#This Row],[Country]]</f>
        <v>Nganion</v>
      </c>
      <c r="C2247" s="73" t="e">
        <f>VLOOKUP(A2247, Table1[], 6, FALSE)</f>
        <v>#N/A</v>
      </c>
      <c r="D2247">
        <f>Table2[[#This Row],[Annualized Salary]]</f>
        <v>10090000</v>
      </c>
      <c r="E2247" s="73" t="e">
        <f t="shared" si="35"/>
        <v>#N/A</v>
      </c>
    </row>
    <row r="2248" spans="1:5" x14ac:dyDescent="0.25">
      <c r="A2248" t="s">
        <v>2321</v>
      </c>
      <c r="B2248" s="93" t="str">
        <f>Table2[[#This Row],[Country]]</f>
        <v>Nganion</v>
      </c>
      <c r="C2248" s="73">
        <f>VLOOKUP(A2248, Table1[], 6, FALSE)</f>
        <v>16400000</v>
      </c>
      <c r="D2248">
        <f>Table2[[#This Row],[Annualized Salary]]</f>
        <v>17380000</v>
      </c>
      <c r="E2248" s="73">
        <f t="shared" si="35"/>
        <v>1.0597560975609757</v>
      </c>
    </row>
    <row r="2249" spans="1:5" x14ac:dyDescent="0.25">
      <c r="A2249" t="s">
        <v>2322</v>
      </c>
      <c r="B2249" s="93" t="str">
        <f>Table2[[#This Row],[Country]]</f>
        <v>Nganion</v>
      </c>
      <c r="C2249" s="73">
        <f>VLOOKUP(A2249, Table1[], 6, FALSE)</f>
        <v>23940000</v>
      </c>
      <c r="D2249">
        <f>Table2[[#This Row],[Annualized Salary]]</f>
        <v>25950000</v>
      </c>
      <c r="E2249" s="73">
        <f t="shared" si="35"/>
        <v>1.0839598997493733</v>
      </c>
    </row>
    <row r="2250" spans="1:5" x14ac:dyDescent="0.25">
      <c r="A2250" t="s">
        <v>3543</v>
      </c>
      <c r="B2250" s="93" t="str">
        <f>Table2[[#This Row],[Country]]</f>
        <v>Badad</v>
      </c>
      <c r="C2250" s="73" t="e">
        <f>VLOOKUP(A2250, Table1[], 6, FALSE)</f>
        <v>#N/A</v>
      </c>
      <c r="D2250">
        <f>Table2[[#This Row],[Annualized Salary]]</f>
        <v>32830000</v>
      </c>
      <c r="E2250" s="73" t="e">
        <f t="shared" si="35"/>
        <v>#N/A</v>
      </c>
    </row>
    <row r="2251" spans="1:5" x14ac:dyDescent="0.25">
      <c r="A2251" t="s">
        <v>3544</v>
      </c>
      <c r="B2251" s="93" t="str">
        <f>Table2[[#This Row],[Country]]</f>
        <v>Central Diasongo</v>
      </c>
      <c r="C2251" s="73" t="e">
        <f>VLOOKUP(A2251, Table1[], 6, FALSE)</f>
        <v>#N/A</v>
      </c>
      <c r="D2251">
        <f>Table2[[#This Row],[Annualized Salary]]</f>
        <v>13160000</v>
      </c>
      <c r="E2251" s="73" t="e">
        <f t="shared" si="35"/>
        <v>#N/A</v>
      </c>
    </row>
    <row r="2252" spans="1:5" x14ac:dyDescent="0.25">
      <c r="A2252" t="s">
        <v>3545</v>
      </c>
      <c r="B2252" s="93" t="str">
        <f>Table2[[#This Row],[Country]]</f>
        <v>Eastern Sleboube</v>
      </c>
      <c r="C2252" s="73" t="e">
        <f>VLOOKUP(A2252, Table1[], 6, FALSE)</f>
        <v>#N/A</v>
      </c>
      <c r="D2252">
        <f>Table2[[#This Row],[Annualized Salary]]</f>
        <v>3500000</v>
      </c>
      <c r="E2252" s="73" t="e">
        <f t="shared" si="35"/>
        <v>#N/A</v>
      </c>
    </row>
    <row r="2253" spans="1:5" x14ac:dyDescent="0.25">
      <c r="A2253" t="s">
        <v>2324</v>
      </c>
      <c r="B2253" s="93" t="str">
        <f>Table2[[#This Row],[Country]]</f>
        <v>Nganion</v>
      </c>
      <c r="C2253" s="73">
        <f>VLOOKUP(A2253, Table1[], 6, FALSE)</f>
        <v>20760000</v>
      </c>
      <c r="D2253">
        <f>Table2[[#This Row],[Annualized Salary]]</f>
        <v>21850000</v>
      </c>
      <c r="E2253" s="73">
        <f t="shared" si="35"/>
        <v>1.0525048169556841</v>
      </c>
    </row>
    <row r="2254" spans="1:5" x14ac:dyDescent="0.25">
      <c r="A2254" t="s">
        <v>2327</v>
      </c>
      <c r="B2254" s="93" t="str">
        <f>Table2[[#This Row],[Country]]</f>
        <v>Nganion</v>
      </c>
      <c r="C2254" s="73">
        <f>VLOOKUP(A2254, Table1[], 6, FALSE)</f>
        <v>6150000</v>
      </c>
      <c r="D2254">
        <f>Table2[[#This Row],[Annualized Salary]]</f>
        <v>6490000</v>
      </c>
      <c r="E2254" s="73">
        <f t="shared" si="35"/>
        <v>1.0552845528455284</v>
      </c>
    </row>
    <row r="2255" spans="1:5" x14ac:dyDescent="0.25">
      <c r="A2255" t="s">
        <v>2328</v>
      </c>
      <c r="B2255" s="93" t="str">
        <f>Table2[[#This Row],[Country]]</f>
        <v>Nganion</v>
      </c>
      <c r="C2255" s="73">
        <f>VLOOKUP(A2255, Table1[], 6, FALSE)</f>
        <v>21210000</v>
      </c>
      <c r="D2255">
        <f>Table2[[#This Row],[Annualized Salary]]</f>
        <v>22000000</v>
      </c>
      <c r="E2255" s="73">
        <f t="shared" si="35"/>
        <v>1.0372465818010372</v>
      </c>
    </row>
    <row r="2256" spans="1:5" x14ac:dyDescent="0.25">
      <c r="A2256" t="s">
        <v>2329</v>
      </c>
      <c r="B2256" s="93" t="str">
        <f>Table2[[#This Row],[Country]]</f>
        <v>Pahon</v>
      </c>
      <c r="C2256" s="73">
        <f>VLOOKUP(A2256, Table1[], 6, FALSE)</f>
        <v>15760000</v>
      </c>
      <c r="D2256">
        <f>Table2[[#This Row],[Annualized Salary]]</f>
        <v>16100000</v>
      </c>
      <c r="E2256" s="73">
        <f t="shared" si="35"/>
        <v>1.0215736040609138</v>
      </c>
    </row>
    <row r="2257" spans="1:5" x14ac:dyDescent="0.25">
      <c r="A2257" t="s">
        <v>2330</v>
      </c>
      <c r="B2257" s="93" t="str">
        <f>Table2[[#This Row],[Country]]</f>
        <v>Rosvi</v>
      </c>
      <c r="C2257" s="73">
        <f>VLOOKUP(A2257, Table1[], 6, FALSE)</f>
        <v>8080000</v>
      </c>
      <c r="D2257">
        <f>Table2[[#This Row],[Annualized Salary]]</f>
        <v>8670000</v>
      </c>
      <c r="E2257" s="73">
        <f t="shared" si="35"/>
        <v>1.073019801980198</v>
      </c>
    </row>
    <row r="2258" spans="1:5" x14ac:dyDescent="0.25">
      <c r="A2258" t="s">
        <v>2331</v>
      </c>
      <c r="B2258" s="93" t="str">
        <f>Table2[[#This Row],[Country]]</f>
        <v>Tiagascar Westlands</v>
      </c>
      <c r="C2258" s="73">
        <f>VLOOKUP(A2258, Table1[], 6, FALSE)</f>
        <v>14820000</v>
      </c>
      <c r="D2258">
        <f>Table2[[#This Row],[Annualized Salary]]</f>
        <v>15740000</v>
      </c>
      <c r="E2258" s="73">
        <f t="shared" si="35"/>
        <v>1.0620782726045883</v>
      </c>
    </row>
    <row r="2259" spans="1:5" x14ac:dyDescent="0.25">
      <c r="A2259" t="s">
        <v>2323</v>
      </c>
      <c r="B2259" s="93" t="str">
        <f>Table2[[#This Row],[Country]]</f>
        <v>Eastern Niasland</v>
      </c>
      <c r="C2259" s="73">
        <f>VLOOKUP(A2259, Table1[], 6, FALSE)</f>
        <v>29770000</v>
      </c>
      <c r="D2259">
        <f>Table2[[#This Row],[Annualized Salary]]</f>
        <v>32320000</v>
      </c>
      <c r="E2259" s="73">
        <f t="shared" si="35"/>
        <v>1.0856567013772254</v>
      </c>
    </row>
    <row r="2260" spans="1:5" x14ac:dyDescent="0.25">
      <c r="A2260" t="s">
        <v>2325</v>
      </c>
      <c r="B2260" s="93" t="str">
        <f>Table2[[#This Row],[Country]]</f>
        <v>Nganion</v>
      </c>
      <c r="C2260" s="73">
        <f>VLOOKUP(A2260, Table1[], 6, FALSE)</f>
        <v>26010000</v>
      </c>
      <c r="D2260">
        <f>Table2[[#This Row],[Annualized Salary]]</f>
        <v>27070000</v>
      </c>
      <c r="E2260" s="73">
        <f t="shared" si="35"/>
        <v>1.0407535563244905</v>
      </c>
    </row>
    <row r="2261" spans="1:5" x14ac:dyDescent="0.25">
      <c r="A2261" t="s">
        <v>2217</v>
      </c>
      <c r="B2261" s="93" t="str">
        <f>Table2[[#This Row],[Country]]</f>
        <v>Nganion</v>
      </c>
      <c r="C2261" s="73">
        <f>VLOOKUP(A2261, Table1[], 6, FALSE)</f>
        <v>23430000</v>
      </c>
      <c r="D2261">
        <f>Table2[[#This Row],[Annualized Salary]]</f>
        <v>30550000</v>
      </c>
      <c r="E2261" s="73">
        <f t="shared" si="35"/>
        <v>1.3038839095177124</v>
      </c>
    </row>
    <row r="2262" spans="1:5" x14ac:dyDescent="0.25">
      <c r="A2262" t="s">
        <v>2334</v>
      </c>
      <c r="B2262" s="93" t="str">
        <f>Table2[[#This Row],[Country]]</f>
        <v>Dosqaly</v>
      </c>
      <c r="C2262" s="73">
        <f>VLOOKUP(A2262, Table1[], 6, FALSE)</f>
        <v>19840000</v>
      </c>
      <c r="D2262">
        <f>Table2[[#This Row],[Annualized Salary]]</f>
        <v>20330000</v>
      </c>
      <c r="E2262" s="73">
        <f t="shared" si="35"/>
        <v>1.0246975806451613</v>
      </c>
    </row>
    <row r="2263" spans="1:5" x14ac:dyDescent="0.25">
      <c r="A2263" t="s">
        <v>2336</v>
      </c>
      <c r="B2263" s="93" t="str">
        <f>Table2[[#This Row],[Country]]</f>
        <v>Dosqaly</v>
      </c>
      <c r="C2263" s="73">
        <f>VLOOKUP(A2263, Table1[], 6, FALSE)</f>
        <v>13210000</v>
      </c>
      <c r="D2263">
        <f>Table2[[#This Row],[Annualized Salary]]</f>
        <v>13910000</v>
      </c>
      <c r="E2263" s="73">
        <f t="shared" si="35"/>
        <v>1.0529901589704769</v>
      </c>
    </row>
    <row r="2264" spans="1:5" x14ac:dyDescent="0.25">
      <c r="A2264" t="s">
        <v>2337</v>
      </c>
      <c r="B2264" s="93" t="str">
        <f>Table2[[#This Row],[Country]]</f>
        <v>Lefghau</v>
      </c>
      <c r="C2264" s="73">
        <f>VLOOKUP(A2264, Table1[], 6, FALSE)</f>
        <v>10710000</v>
      </c>
      <c r="D2264">
        <f>Table2[[#This Row],[Annualized Salary]]</f>
        <v>10890000</v>
      </c>
      <c r="E2264" s="73">
        <f t="shared" si="35"/>
        <v>1.0168067226890756</v>
      </c>
    </row>
    <row r="2265" spans="1:5" x14ac:dyDescent="0.25">
      <c r="A2265" t="s">
        <v>2338</v>
      </c>
      <c r="B2265" s="93" t="str">
        <f>Table2[[#This Row],[Country]]</f>
        <v>Lefghau</v>
      </c>
      <c r="C2265" s="73">
        <f>VLOOKUP(A2265, Table1[], 6, FALSE)</f>
        <v>19390000</v>
      </c>
      <c r="D2265">
        <f>Table2[[#This Row],[Annualized Salary]]</f>
        <v>20340000</v>
      </c>
      <c r="E2265" s="73">
        <f t="shared" ref="E2265:E2328" si="36">D2265/C2265</f>
        <v>1.0489943269726663</v>
      </c>
    </row>
    <row r="2266" spans="1:5" x14ac:dyDescent="0.25">
      <c r="A2266" t="s">
        <v>2339</v>
      </c>
      <c r="B2266" s="93" t="str">
        <f>Table2[[#This Row],[Country]]</f>
        <v>Nganion</v>
      </c>
      <c r="C2266" s="73">
        <f>VLOOKUP(A2266, Table1[], 6, FALSE)</f>
        <v>25990000</v>
      </c>
      <c r="D2266">
        <f>Table2[[#This Row],[Annualized Salary]]</f>
        <v>26280000</v>
      </c>
      <c r="E2266" s="73">
        <f t="shared" si="36"/>
        <v>1.0111581377452867</v>
      </c>
    </row>
    <row r="2267" spans="1:5" x14ac:dyDescent="0.25">
      <c r="A2267" t="s">
        <v>3546</v>
      </c>
      <c r="B2267" s="93" t="str">
        <f>Table2[[#This Row],[Country]]</f>
        <v>Nganion</v>
      </c>
      <c r="C2267" s="73" t="e">
        <f>VLOOKUP(A2267, Table1[], 6, FALSE)</f>
        <v>#N/A</v>
      </c>
      <c r="D2267">
        <f>Table2[[#This Row],[Annualized Salary]]</f>
        <v>19390000</v>
      </c>
      <c r="E2267" s="73" t="e">
        <f t="shared" si="36"/>
        <v>#N/A</v>
      </c>
    </row>
    <row r="2268" spans="1:5" x14ac:dyDescent="0.25">
      <c r="A2268" t="s">
        <v>2340</v>
      </c>
      <c r="B2268" s="93" t="str">
        <f>Table2[[#This Row],[Country]]</f>
        <v>Nganion</v>
      </c>
      <c r="C2268" s="73">
        <f>VLOOKUP(A2268, Table1[], 6, FALSE)</f>
        <v>29810000</v>
      </c>
      <c r="D2268">
        <f>Table2[[#This Row],[Annualized Salary]]</f>
        <v>29820000</v>
      </c>
      <c r="E2268" s="73">
        <f t="shared" si="36"/>
        <v>1.0003354579000336</v>
      </c>
    </row>
    <row r="2269" spans="1:5" x14ac:dyDescent="0.25">
      <c r="A2269" t="s">
        <v>3547</v>
      </c>
      <c r="B2269" s="93" t="str">
        <f>Table2[[#This Row],[Country]]</f>
        <v>Nganion</v>
      </c>
      <c r="C2269" s="73" t="e">
        <f>VLOOKUP(A2269, Table1[], 6, FALSE)</f>
        <v>#N/A</v>
      </c>
      <c r="D2269">
        <f>Table2[[#This Row],[Annualized Salary]]</f>
        <v>24150000</v>
      </c>
      <c r="E2269" s="73" t="e">
        <f t="shared" si="36"/>
        <v>#N/A</v>
      </c>
    </row>
    <row r="2270" spans="1:5" x14ac:dyDescent="0.25">
      <c r="A2270" t="s">
        <v>1495</v>
      </c>
      <c r="B2270" s="93" t="str">
        <f>Table2[[#This Row],[Country]]</f>
        <v>Nganion</v>
      </c>
      <c r="C2270" s="73">
        <f>VLOOKUP(A2270, Table1[], 6, FALSE)</f>
        <v>13480000</v>
      </c>
      <c r="D2270">
        <f>Table2[[#This Row],[Annualized Salary]]</f>
        <v>14770000</v>
      </c>
      <c r="E2270" s="73">
        <f t="shared" si="36"/>
        <v>1.0956973293768546</v>
      </c>
    </row>
    <row r="2271" spans="1:5" x14ac:dyDescent="0.25">
      <c r="A2271" t="s">
        <v>2341</v>
      </c>
      <c r="B2271" s="93" t="str">
        <f>Table2[[#This Row],[Country]]</f>
        <v>Nganion</v>
      </c>
      <c r="C2271" s="73">
        <f>VLOOKUP(A2271, Table1[], 6, FALSE)</f>
        <v>21080000</v>
      </c>
      <c r="D2271">
        <f>Table2[[#This Row],[Annualized Salary]]</f>
        <v>21180000</v>
      </c>
      <c r="E2271" s="73">
        <f t="shared" si="36"/>
        <v>1.0047438330170777</v>
      </c>
    </row>
    <row r="2272" spans="1:5" x14ac:dyDescent="0.25">
      <c r="A2272" t="s">
        <v>2359</v>
      </c>
      <c r="B2272" s="93" t="str">
        <f>Table2[[#This Row],[Country]]</f>
        <v>Nganion</v>
      </c>
      <c r="C2272" s="73">
        <f>VLOOKUP(A2272, Table1[], 6, FALSE)</f>
        <v>28200000</v>
      </c>
      <c r="D2272">
        <f>Table2[[#This Row],[Annualized Salary]]</f>
        <v>29190000</v>
      </c>
      <c r="E2272" s="73">
        <f t="shared" si="36"/>
        <v>1.0351063829787235</v>
      </c>
    </row>
    <row r="2273" spans="1:5" x14ac:dyDescent="0.25">
      <c r="A2273" t="s">
        <v>3548</v>
      </c>
      <c r="B2273" s="93" t="str">
        <f>Table2[[#This Row],[Country]]</f>
        <v>Nganion</v>
      </c>
      <c r="C2273" s="73" t="e">
        <f>VLOOKUP(A2273, Table1[], 6, FALSE)</f>
        <v>#N/A</v>
      </c>
      <c r="D2273">
        <f>Table2[[#This Row],[Annualized Salary]]</f>
        <v>29290000</v>
      </c>
      <c r="E2273" s="73" t="e">
        <f t="shared" si="36"/>
        <v>#N/A</v>
      </c>
    </row>
    <row r="2274" spans="1:5" x14ac:dyDescent="0.25">
      <c r="A2274" t="s">
        <v>2342</v>
      </c>
      <c r="B2274" s="93" t="str">
        <f>Table2[[#This Row],[Country]]</f>
        <v>Dosqaly</v>
      </c>
      <c r="C2274" s="73">
        <f>VLOOKUP(A2274, Table1[], 6, FALSE)</f>
        <v>27150000</v>
      </c>
      <c r="D2274">
        <f>Table2[[#This Row],[Annualized Salary]]</f>
        <v>29360000</v>
      </c>
      <c r="E2274" s="73">
        <f t="shared" si="36"/>
        <v>1.0813996316758747</v>
      </c>
    </row>
    <row r="2275" spans="1:5" x14ac:dyDescent="0.25">
      <c r="A2275" t="s">
        <v>2349</v>
      </c>
      <c r="B2275" s="93" t="str">
        <f>Table2[[#This Row],[Country]]</f>
        <v>Lefghau</v>
      </c>
      <c r="C2275" s="73">
        <f>VLOOKUP(A2275, Table1[], 6, FALSE)</f>
        <v>29160000</v>
      </c>
      <c r="D2275">
        <f>Table2[[#This Row],[Annualized Salary]]</f>
        <v>31640000</v>
      </c>
      <c r="E2275" s="73">
        <f t="shared" si="36"/>
        <v>1.0850480109739369</v>
      </c>
    </row>
    <row r="2276" spans="1:5" x14ac:dyDescent="0.25">
      <c r="A2276" t="s">
        <v>2343</v>
      </c>
      <c r="B2276" s="93" t="str">
        <f>Table2[[#This Row],[Country]]</f>
        <v>Lefghau</v>
      </c>
      <c r="C2276" s="73">
        <f>VLOOKUP(A2276, Table1[], 6, FALSE)</f>
        <v>25350000</v>
      </c>
      <c r="D2276">
        <f>Table2[[#This Row],[Annualized Salary]]</f>
        <v>25400000</v>
      </c>
      <c r="E2276" s="73">
        <f t="shared" si="36"/>
        <v>1.0019723865877712</v>
      </c>
    </row>
    <row r="2277" spans="1:5" x14ac:dyDescent="0.25">
      <c r="A2277" t="s">
        <v>2344</v>
      </c>
      <c r="B2277" s="93" t="str">
        <f>Table2[[#This Row],[Country]]</f>
        <v>Morticre</v>
      </c>
      <c r="C2277" s="73">
        <f>VLOOKUP(A2277, Table1[], 6, FALSE)</f>
        <v>27160000</v>
      </c>
      <c r="D2277">
        <f>Table2[[#This Row],[Annualized Salary]]</f>
        <v>28960000</v>
      </c>
      <c r="E2277" s="73">
        <f t="shared" si="36"/>
        <v>1.0662739322533137</v>
      </c>
    </row>
    <row r="2278" spans="1:5" x14ac:dyDescent="0.25">
      <c r="A2278" t="s">
        <v>2317</v>
      </c>
      <c r="B2278" s="93" t="str">
        <f>Table2[[#This Row],[Country]]</f>
        <v>Nganion</v>
      </c>
      <c r="C2278" s="73">
        <f>VLOOKUP(A2278, Table1[], 6, FALSE)</f>
        <v>25960000</v>
      </c>
      <c r="D2278">
        <f>Table2[[#This Row],[Annualized Salary]]</f>
        <v>11010000</v>
      </c>
      <c r="E2278" s="73">
        <f t="shared" si="36"/>
        <v>0.42411402157164868</v>
      </c>
    </row>
    <row r="2279" spans="1:5" x14ac:dyDescent="0.25">
      <c r="A2279" t="s">
        <v>2264</v>
      </c>
      <c r="B2279" s="93" t="str">
        <f>Table2[[#This Row],[Country]]</f>
        <v>Nganion</v>
      </c>
      <c r="C2279" s="73">
        <f>VLOOKUP(A2279, Table1[], 6, FALSE)</f>
        <v>22410000</v>
      </c>
      <c r="D2279">
        <f>Table2[[#This Row],[Annualized Salary]]</f>
        <v>23410000</v>
      </c>
      <c r="E2279" s="73">
        <f t="shared" si="36"/>
        <v>1.0446229361892012</v>
      </c>
    </row>
    <row r="2280" spans="1:5" x14ac:dyDescent="0.25">
      <c r="A2280" t="s">
        <v>3549</v>
      </c>
      <c r="B2280" s="93" t="str">
        <f>Table2[[#This Row],[Country]]</f>
        <v>Nganion</v>
      </c>
      <c r="C2280" s="73" t="e">
        <f>VLOOKUP(A2280, Table1[], 6, FALSE)</f>
        <v>#N/A</v>
      </c>
      <c r="D2280">
        <f>Table2[[#This Row],[Annualized Salary]]</f>
        <v>7000000</v>
      </c>
      <c r="E2280" s="73" t="e">
        <f t="shared" si="36"/>
        <v>#N/A</v>
      </c>
    </row>
    <row r="2281" spans="1:5" x14ac:dyDescent="0.25">
      <c r="A2281" t="s">
        <v>2346</v>
      </c>
      <c r="B2281" s="93" t="str">
        <f>Table2[[#This Row],[Country]]</f>
        <v>Nganion</v>
      </c>
      <c r="C2281" s="73">
        <f>VLOOKUP(A2281, Table1[], 6, FALSE)</f>
        <v>35800000</v>
      </c>
      <c r="D2281">
        <f>Table2[[#This Row],[Annualized Salary]]</f>
        <v>36900000</v>
      </c>
      <c r="E2281" s="73">
        <f t="shared" si="36"/>
        <v>1.0307262569832403</v>
      </c>
    </row>
    <row r="2282" spans="1:5" x14ac:dyDescent="0.25">
      <c r="A2282" t="s">
        <v>2347</v>
      </c>
      <c r="B2282" s="93" t="str">
        <f>Table2[[#This Row],[Country]]</f>
        <v>Rosvi</v>
      </c>
      <c r="C2282" s="73">
        <f>VLOOKUP(A2282, Table1[], 6, FALSE)</f>
        <v>33130000</v>
      </c>
      <c r="D2282">
        <f>Table2[[#This Row],[Annualized Salary]]</f>
        <v>35470000</v>
      </c>
      <c r="E2282" s="73">
        <f t="shared" si="36"/>
        <v>1.0706308481738604</v>
      </c>
    </row>
    <row r="2283" spans="1:5" x14ac:dyDescent="0.25">
      <c r="A2283" t="s">
        <v>2352</v>
      </c>
      <c r="B2283" s="93" t="str">
        <f>Table2[[#This Row],[Country]]</f>
        <v>Southern Ristan</v>
      </c>
      <c r="C2283" s="73">
        <f>VLOOKUP(A2283, Table1[], 6, FALSE)</f>
        <v>29300000</v>
      </c>
      <c r="D2283">
        <f>Table2[[#This Row],[Annualized Salary]]</f>
        <v>30970000</v>
      </c>
      <c r="E2283" s="73">
        <f t="shared" si="36"/>
        <v>1.0569965870307167</v>
      </c>
    </row>
    <row r="2284" spans="1:5" x14ac:dyDescent="0.25">
      <c r="A2284" t="s">
        <v>2353</v>
      </c>
      <c r="B2284" s="93" t="str">
        <f>Table2[[#This Row],[Country]]</f>
        <v>Southern Ristan</v>
      </c>
      <c r="C2284" s="73">
        <f>VLOOKUP(A2284, Table1[], 6, FALSE)</f>
        <v>14740000</v>
      </c>
      <c r="D2284">
        <f>Table2[[#This Row],[Annualized Salary]]</f>
        <v>15930000</v>
      </c>
      <c r="E2284" s="73">
        <f t="shared" si="36"/>
        <v>1.0807327001356852</v>
      </c>
    </row>
    <row r="2285" spans="1:5" x14ac:dyDescent="0.25">
      <c r="A2285" t="s">
        <v>2354</v>
      </c>
      <c r="B2285" s="93" t="str">
        <f>Table2[[#This Row],[Country]]</f>
        <v>Esia</v>
      </c>
      <c r="C2285" s="73">
        <f>VLOOKUP(A2285, Table1[], 6, FALSE)</f>
        <v>21970000</v>
      </c>
      <c r="D2285">
        <f>Table2[[#This Row],[Annualized Salary]]</f>
        <v>22940000</v>
      </c>
      <c r="E2285" s="73">
        <f t="shared" si="36"/>
        <v>1.0441511151570324</v>
      </c>
    </row>
    <row r="2286" spans="1:5" x14ac:dyDescent="0.25">
      <c r="A2286" t="s">
        <v>2355</v>
      </c>
      <c r="B2286" s="93" t="str">
        <f>Table2[[#This Row],[Country]]</f>
        <v>Janmico</v>
      </c>
      <c r="C2286" s="73">
        <f>VLOOKUP(A2286, Table1[], 6, FALSE)</f>
        <v>19490000</v>
      </c>
      <c r="D2286">
        <f>Table2[[#This Row],[Annualized Salary]]</f>
        <v>20090000</v>
      </c>
      <c r="E2286" s="73">
        <f t="shared" si="36"/>
        <v>1.0307850179579272</v>
      </c>
    </row>
    <row r="2287" spans="1:5" x14ac:dyDescent="0.25">
      <c r="A2287" t="s">
        <v>2356</v>
      </c>
      <c r="B2287" s="93" t="str">
        <f>Table2[[#This Row],[Country]]</f>
        <v>Lefghau</v>
      </c>
      <c r="C2287" s="73">
        <f>VLOOKUP(A2287, Table1[], 6, FALSE)</f>
        <v>14760000</v>
      </c>
      <c r="D2287">
        <f>Table2[[#This Row],[Annualized Salary]]</f>
        <v>14840000</v>
      </c>
      <c r="E2287" s="73">
        <f t="shared" si="36"/>
        <v>1.005420054200542</v>
      </c>
    </row>
    <row r="2288" spans="1:5" x14ac:dyDescent="0.25">
      <c r="A2288" t="s">
        <v>2357</v>
      </c>
      <c r="B2288" s="93" t="str">
        <f>Table2[[#This Row],[Country]]</f>
        <v>Manlisgamncent</v>
      </c>
      <c r="C2288" s="73">
        <f>VLOOKUP(A2288, Table1[], 6, FALSE)</f>
        <v>17750000</v>
      </c>
      <c r="D2288">
        <f>Table2[[#This Row],[Annualized Salary]]</f>
        <v>18300000</v>
      </c>
      <c r="E2288" s="73">
        <f t="shared" si="36"/>
        <v>1.0309859154929577</v>
      </c>
    </row>
    <row r="2289" spans="1:5" x14ac:dyDescent="0.25">
      <c r="A2289" t="s">
        <v>3550</v>
      </c>
      <c r="B2289" s="93" t="str">
        <f>Table2[[#This Row],[Country]]</f>
        <v>Nganion</v>
      </c>
      <c r="C2289" s="73" t="e">
        <f>VLOOKUP(A2289, Table1[], 6, FALSE)</f>
        <v>#N/A</v>
      </c>
      <c r="D2289">
        <f>Table2[[#This Row],[Annualized Salary]]</f>
        <v>16380000</v>
      </c>
      <c r="E2289" s="73" t="e">
        <f t="shared" si="36"/>
        <v>#N/A</v>
      </c>
    </row>
    <row r="2290" spans="1:5" x14ac:dyDescent="0.25">
      <c r="A2290" t="s">
        <v>2350</v>
      </c>
      <c r="B2290" s="93" t="str">
        <f>Table2[[#This Row],[Country]]</f>
        <v>Nganion</v>
      </c>
      <c r="C2290" s="73">
        <f>VLOOKUP(A2290, Table1[], 6, FALSE)</f>
        <v>17310000</v>
      </c>
      <c r="D2290">
        <f>Table2[[#This Row],[Annualized Salary]]</f>
        <v>19010000</v>
      </c>
      <c r="E2290" s="73">
        <f t="shared" si="36"/>
        <v>1.098209127671866</v>
      </c>
    </row>
    <row r="2291" spans="1:5" x14ac:dyDescent="0.25">
      <c r="A2291" t="s">
        <v>2303</v>
      </c>
      <c r="B2291" s="93" t="str">
        <f>Table2[[#This Row],[Country]]</f>
        <v>Redohrainbri</v>
      </c>
      <c r="C2291" s="73">
        <f>VLOOKUP(A2291, Table1[], 6, FALSE)</f>
        <v>19260000</v>
      </c>
      <c r="D2291">
        <f>Table2[[#This Row],[Annualized Salary]]</f>
        <v>11890000</v>
      </c>
      <c r="E2291" s="73">
        <f t="shared" si="36"/>
        <v>0.61734164070612674</v>
      </c>
    </row>
    <row r="2292" spans="1:5" x14ac:dyDescent="0.25">
      <c r="A2292" t="s">
        <v>2392</v>
      </c>
      <c r="B2292" s="93" t="str">
        <f>Table2[[#This Row],[Country]]</f>
        <v>Greri Landmoslands</v>
      </c>
      <c r="C2292" s="73">
        <f>VLOOKUP(A2292, Table1[], 6, FALSE)</f>
        <v>16360000</v>
      </c>
      <c r="D2292">
        <f>Table2[[#This Row],[Annualized Salary]]</f>
        <v>16720000</v>
      </c>
      <c r="E2292" s="73">
        <f t="shared" si="36"/>
        <v>1.0220048899755501</v>
      </c>
    </row>
    <row r="2293" spans="1:5" x14ac:dyDescent="0.25">
      <c r="A2293" t="s">
        <v>2394</v>
      </c>
      <c r="B2293" s="93" t="str">
        <f>Table2[[#This Row],[Country]]</f>
        <v>Greri Landmoslands</v>
      </c>
      <c r="C2293" s="73">
        <f>VLOOKUP(A2293, Table1[], 6, FALSE)</f>
        <v>10210000</v>
      </c>
      <c r="D2293">
        <f>Table2[[#This Row],[Annualized Salary]]</f>
        <v>10570000</v>
      </c>
      <c r="E2293" s="73">
        <f t="shared" si="36"/>
        <v>1.0352595494613124</v>
      </c>
    </row>
    <row r="2294" spans="1:5" x14ac:dyDescent="0.25">
      <c r="A2294" t="s">
        <v>2395</v>
      </c>
      <c r="B2294" s="93" t="str">
        <f>Table2[[#This Row],[Country]]</f>
        <v>Imaar Vircoand</v>
      </c>
      <c r="C2294" s="73">
        <f>VLOOKUP(A2294, Table1[], 6, FALSE)</f>
        <v>18400000</v>
      </c>
      <c r="D2294">
        <f>Table2[[#This Row],[Annualized Salary]]</f>
        <v>19860000</v>
      </c>
      <c r="E2294" s="73">
        <f t="shared" si="36"/>
        <v>1.0793478260869565</v>
      </c>
    </row>
    <row r="2295" spans="1:5" x14ac:dyDescent="0.25">
      <c r="A2295" t="s">
        <v>2396</v>
      </c>
      <c r="B2295" s="93" t="str">
        <f>Table2[[#This Row],[Country]]</f>
        <v>Nganion</v>
      </c>
      <c r="C2295" s="73">
        <f>VLOOKUP(A2295, Table1[], 6, FALSE)</f>
        <v>16920000</v>
      </c>
      <c r="D2295">
        <f>Table2[[#This Row],[Annualized Salary]]</f>
        <v>17740000</v>
      </c>
      <c r="E2295" s="73">
        <f t="shared" si="36"/>
        <v>1.0484633569739952</v>
      </c>
    </row>
    <row r="2296" spans="1:5" x14ac:dyDescent="0.25">
      <c r="A2296" t="s">
        <v>2397</v>
      </c>
      <c r="B2296" s="93" t="str">
        <f>Table2[[#This Row],[Country]]</f>
        <v>Nganion</v>
      </c>
      <c r="C2296" s="73">
        <f>VLOOKUP(A2296, Table1[], 6, FALSE)</f>
        <v>11450000</v>
      </c>
      <c r="D2296">
        <f>Table2[[#This Row],[Annualized Salary]]</f>
        <v>11490000</v>
      </c>
      <c r="E2296" s="73">
        <f t="shared" si="36"/>
        <v>1.0034934497816594</v>
      </c>
    </row>
    <row r="2297" spans="1:5" x14ac:dyDescent="0.25">
      <c r="A2297" t="s">
        <v>2398</v>
      </c>
      <c r="B2297" s="93" t="str">
        <f>Table2[[#This Row],[Country]]</f>
        <v>Nganion</v>
      </c>
      <c r="C2297" s="73">
        <f>VLOOKUP(A2297, Table1[], 6, FALSE)</f>
        <v>12010000</v>
      </c>
      <c r="D2297">
        <f>Table2[[#This Row],[Annualized Salary]]</f>
        <v>13020000</v>
      </c>
      <c r="E2297" s="73">
        <f t="shared" si="36"/>
        <v>1.0840965861781848</v>
      </c>
    </row>
    <row r="2298" spans="1:5" x14ac:dyDescent="0.25">
      <c r="A2298" t="s">
        <v>3551</v>
      </c>
      <c r="B2298" s="93" t="str">
        <f>Table2[[#This Row],[Country]]</f>
        <v>Nganion</v>
      </c>
      <c r="C2298" s="73" t="e">
        <f>VLOOKUP(A2298, Table1[], 6, FALSE)</f>
        <v>#N/A</v>
      </c>
      <c r="D2298">
        <f>Table2[[#This Row],[Annualized Salary]]</f>
        <v>18700000</v>
      </c>
      <c r="E2298" s="73" t="e">
        <f t="shared" si="36"/>
        <v>#N/A</v>
      </c>
    </row>
    <row r="2299" spans="1:5" x14ac:dyDescent="0.25">
      <c r="A2299" t="s">
        <v>2399</v>
      </c>
      <c r="B2299" s="93" t="str">
        <f>Table2[[#This Row],[Country]]</f>
        <v>Nganion</v>
      </c>
      <c r="C2299" s="73">
        <f>VLOOKUP(A2299, Table1[], 6, FALSE)</f>
        <v>12130000</v>
      </c>
      <c r="D2299">
        <f>Table2[[#This Row],[Annualized Salary]]</f>
        <v>13020000</v>
      </c>
      <c r="E2299" s="73">
        <f t="shared" si="36"/>
        <v>1.0733718054410553</v>
      </c>
    </row>
    <row r="2300" spans="1:5" x14ac:dyDescent="0.25">
      <c r="A2300" t="s">
        <v>2400</v>
      </c>
      <c r="B2300" s="93" t="str">
        <f>Table2[[#This Row],[Country]]</f>
        <v>Nganion</v>
      </c>
      <c r="C2300" s="73">
        <f>VLOOKUP(A2300, Table1[], 6, FALSE)</f>
        <v>5400000</v>
      </c>
      <c r="D2300">
        <f>Table2[[#This Row],[Annualized Salary]]</f>
        <v>5890000</v>
      </c>
      <c r="E2300" s="73">
        <f t="shared" si="36"/>
        <v>1.0907407407407408</v>
      </c>
    </row>
    <row r="2301" spans="1:5" x14ac:dyDescent="0.25">
      <c r="A2301" t="s">
        <v>2367</v>
      </c>
      <c r="B2301" s="93" t="str">
        <f>Table2[[#This Row],[Country]]</f>
        <v>Nganion</v>
      </c>
      <c r="C2301" s="73">
        <f>VLOOKUP(A2301, Table1[], 6, FALSE)</f>
        <v>23170000</v>
      </c>
      <c r="D2301">
        <f>Table2[[#This Row],[Annualized Salary]]</f>
        <v>10430000</v>
      </c>
      <c r="E2301" s="73">
        <f t="shared" si="36"/>
        <v>0.45015105740181272</v>
      </c>
    </row>
    <row r="2302" spans="1:5" x14ac:dyDescent="0.25">
      <c r="A2302" t="s">
        <v>2405</v>
      </c>
      <c r="B2302" s="93" t="str">
        <f>Table2[[#This Row],[Country]]</f>
        <v>Nganion</v>
      </c>
      <c r="C2302" s="73">
        <f>VLOOKUP(A2302, Table1[], 6, FALSE)</f>
        <v>22290000</v>
      </c>
      <c r="D2302">
        <f>Table2[[#This Row],[Annualized Salary]]</f>
        <v>24460000</v>
      </c>
      <c r="E2302" s="73">
        <f t="shared" si="36"/>
        <v>1.0973530731269627</v>
      </c>
    </row>
    <row r="2303" spans="1:5" x14ac:dyDescent="0.25">
      <c r="A2303" t="s">
        <v>3552</v>
      </c>
      <c r="B2303" s="93" t="str">
        <f>Table2[[#This Row],[Country]]</f>
        <v>Nganion</v>
      </c>
      <c r="C2303" s="73" t="e">
        <f>VLOOKUP(A2303, Table1[], 6, FALSE)</f>
        <v>#N/A</v>
      </c>
      <c r="D2303">
        <f>Table2[[#This Row],[Annualized Salary]]</f>
        <v>13320000</v>
      </c>
      <c r="E2303" s="73" t="e">
        <f t="shared" si="36"/>
        <v>#N/A</v>
      </c>
    </row>
    <row r="2304" spans="1:5" x14ac:dyDescent="0.25">
      <c r="A2304" t="s">
        <v>2406</v>
      </c>
      <c r="B2304" s="93" t="str">
        <f>Table2[[#This Row],[Country]]</f>
        <v>Nganion</v>
      </c>
      <c r="C2304" s="73">
        <f>VLOOKUP(A2304, Table1[], 6, FALSE)</f>
        <v>17560000</v>
      </c>
      <c r="D2304">
        <f>Table2[[#This Row],[Annualized Salary]]</f>
        <v>17770000</v>
      </c>
      <c r="E2304" s="73">
        <f t="shared" si="36"/>
        <v>1.0119589977220957</v>
      </c>
    </row>
    <row r="2305" spans="1:5" x14ac:dyDescent="0.25">
      <c r="A2305" t="s">
        <v>479</v>
      </c>
      <c r="B2305" s="93" t="str">
        <f>Table2[[#This Row],[Country]]</f>
        <v>Lylimi</v>
      </c>
      <c r="C2305" s="73">
        <f>VLOOKUP(A2305, Table1[], 6, FALSE)</f>
        <v>11150000</v>
      </c>
      <c r="D2305">
        <f>Table2[[#This Row],[Annualized Salary]]</f>
        <v>26960000</v>
      </c>
      <c r="E2305" s="73">
        <f t="shared" si="36"/>
        <v>2.4179372197309417</v>
      </c>
    </row>
    <row r="2306" spans="1:5" x14ac:dyDescent="0.25">
      <c r="A2306" t="s">
        <v>2404</v>
      </c>
      <c r="B2306" s="93" t="str">
        <f>Table2[[#This Row],[Country]]</f>
        <v>Nganion</v>
      </c>
      <c r="C2306" s="73">
        <f>VLOOKUP(A2306, Table1[], 6, FALSE)</f>
        <v>23370000</v>
      </c>
      <c r="D2306">
        <f>Table2[[#This Row],[Annualized Salary]]</f>
        <v>25500000</v>
      </c>
      <c r="E2306" s="73">
        <f t="shared" si="36"/>
        <v>1.0911424903722722</v>
      </c>
    </row>
    <row r="2307" spans="1:5" x14ac:dyDescent="0.25">
      <c r="A2307" t="s">
        <v>3553</v>
      </c>
      <c r="B2307" s="93" t="str">
        <f>Table2[[#This Row],[Country]]</f>
        <v>Nganion</v>
      </c>
      <c r="C2307" s="73" t="e">
        <f>VLOOKUP(A2307, Table1[], 6, FALSE)</f>
        <v>#N/A</v>
      </c>
      <c r="D2307">
        <f>Table2[[#This Row],[Annualized Salary]]</f>
        <v>3460000</v>
      </c>
      <c r="E2307" s="73" t="e">
        <f t="shared" si="36"/>
        <v>#N/A</v>
      </c>
    </row>
    <row r="2308" spans="1:5" x14ac:dyDescent="0.25">
      <c r="A2308" t="s">
        <v>3554</v>
      </c>
      <c r="B2308" s="93" t="str">
        <f>Table2[[#This Row],[Country]]</f>
        <v>Nkasland Cronestan</v>
      </c>
      <c r="C2308" s="73" t="e">
        <f>VLOOKUP(A2308, Table1[], 6, FALSE)</f>
        <v>#N/A</v>
      </c>
      <c r="D2308">
        <f>Table2[[#This Row],[Annualized Salary]]</f>
        <v>14930000</v>
      </c>
      <c r="E2308" s="73" t="e">
        <f t="shared" si="36"/>
        <v>#N/A</v>
      </c>
    </row>
    <row r="2309" spans="1:5" x14ac:dyDescent="0.25">
      <c r="A2309" t="s">
        <v>2407</v>
      </c>
      <c r="B2309" s="93" t="str">
        <f>Table2[[#This Row],[Country]]</f>
        <v>Nganion</v>
      </c>
      <c r="C2309" s="73">
        <f>VLOOKUP(A2309, Table1[], 6, FALSE)</f>
        <v>9560000</v>
      </c>
      <c r="D2309">
        <f>Table2[[#This Row],[Annualized Salary]]</f>
        <v>9820000</v>
      </c>
      <c r="E2309" s="73">
        <f t="shared" si="36"/>
        <v>1.0271966527196652</v>
      </c>
    </row>
    <row r="2310" spans="1:5" x14ac:dyDescent="0.25">
      <c r="A2310" t="s">
        <v>2408</v>
      </c>
      <c r="B2310" s="93" t="str">
        <f>Table2[[#This Row],[Country]]</f>
        <v>Rosvi</v>
      </c>
      <c r="C2310" s="73">
        <f>VLOOKUP(A2310, Table1[], 6, FALSE)</f>
        <v>9020000</v>
      </c>
      <c r="D2310">
        <f>Table2[[#This Row],[Annualized Salary]]</f>
        <v>9140000</v>
      </c>
      <c r="E2310" s="73">
        <f t="shared" si="36"/>
        <v>1.0133037694013303</v>
      </c>
    </row>
    <row r="2311" spans="1:5" x14ac:dyDescent="0.25">
      <c r="A2311" t="s">
        <v>2409</v>
      </c>
      <c r="B2311" s="93" t="str">
        <f>Table2[[#This Row],[Country]]</f>
        <v>Coastpa Barleslands</v>
      </c>
      <c r="C2311" s="73">
        <f>VLOOKUP(A2311, Table1[], 6, FALSE)</f>
        <v>24160000</v>
      </c>
      <c r="D2311">
        <f>Table2[[#This Row],[Annualized Salary]]</f>
        <v>24610000</v>
      </c>
      <c r="E2311" s="73">
        <f t="shared" si="36"/>
        <v>1.0186258278145695</v>
      </c>
    </row>
    <row r="2312" spans="1:5" x14ac:dyDescent="0.25">
      <c r="A2312" t="s">
        <v>3555</v>
      </c>
      <c r="B2312" s="93" t="str">
        <f>Table2[[#This Row],[Country]]</f>
        <v>Nganion</v>
      </c>
      <c r="C2312" s="73" t="e">
        <f>VLOOKUP(A2312, Table1[], 6, FALSE)</f>
        <v>#N/A</v>
      </c>
      <c r="D2312">
        <f>Table2[[#This Row],[Annualized Salary]]</f>
        <v>15810000</v>
      </c>
      <c r="E2312" s="73" t="e">
        <f t="shared" si="36"/>
        <v>#N/A</v>
      </c>
    </row>
    <row r="2313" spans="1:5" x14ac:dyDescent="0.25">
      <c r="A2313" t="s">
        <v>2412</v>
      </c>
      <c r="B2313" s="93" t="str">
        <f>Table2[[#This Row],[Country]]</f>
        <v>Nganion</v>
      </c>
      <c r="C2313" s="73">
        <f>VLOOKUP(A2313, Table1[], 6, FALSE)</f>
        <v>15190000</v>
      </c>
      <c r="D2313">
        <f>Table2[[#This Row],[Annualized Salary]]</f>
        <v>15780000</v>
      </c>
      <c r="E2313" s="73">
        <f t="shared" si="36"/>
        <v>1.0388413429888084</v>
      </c>
    </row>
    <row r="2314" spans="1:5" x14ac:dyDescent="0.25">
      <c r="A2314" t="s">
        <v>2413</v>
      </c>
      <c r="B2314" s="93" t="str">
        <f>Table2[[#This Row],[Country]]</f>
        <v>Nganion</v>
      </c>
      <c r="C2314" s="73">
        <f>VLOOKUP(A2314, Table1[], 6, FALSE)</f>
        <v>16200000</v>
      </c>
      <c r="D2314">
        <f>Table2[[#This Row],[Annualized Salary]]</f>
        <v>16870000</v>
      </c>
      <c r="E2314" s="73">
        <f t="shared" si="36"/>
        <v>1.0413580246913581</v>
      </c>
    </row>
    <row r="2315" spans="1:5" x14ac:dyDescent="0.25">
      <c r="A2315" t="s">
        <v>3556</v>
      </c>
      <c r="B2315" s="93" t="str">
        <f>Table2[[#This Row],[Country]]</f>
        <v>Nganion</v>
      </c>
      <c r="C2315" s="73" t="e">
        <f>VLOOKUP(A2315, Table1[], 6, FALSE)</f>
        <v>#N/A</v>
      </c>
      <c r="D2315">
        <f>Table2[[#This Row],[Annualized Salary]]</f>
        <v>18980000</v>
      </c>
      <c r="E2315" s="73" t="e">
        <f t="shared" si="36"/>
        <v>#N/A</v>
      </c>
    </row>
    <row r="2316" spans="1:5" x14ac:dyDescent="0.25">
      <c r="A2316" t="s">
        <v>2797</v>
      </c>
      <c r="B2316" s="93" t="str">
        <f>Table2[[#This Row],[Country]]</f>
        <v>Nganion</v>
      </c>
      <c r="C2316" s="73">
        <f>VLOOKUP(A2316, Table1[], 6, FALSE)</f>
        <v>6470000</v>
      </c>
      <c r="D2316">
        <f>Table2[[#This Row],[Annualized Salary]]</f>
        <v>27540000</v>
      </c>
      <c r="E2316" s="73">
        <f t="shared" si="36"/>
        <v>4.2565687789799069</v>
      </c>
    </row>
    <row r="2317" spans="1:5" x14ac:dyDescent="0.25">
      <c r="A2317" t="s">
        <v>2281</v>
      </c>
      <c r="B2317" s="93" t="str">
        <f>Table2[[#This Row],[Country]]</f>
        <v>Greri Landmoslands</v>
      </c>
      <c r="C2317" s="73">
        <f>VLOOKUP(A2317, Table1[], 6, FALSE)</f>
        <v>13040000</v>
      </c>
      <c r="D2317">
        <f>Table2[[#This Row],[Annualized Salary]]</f>
        <v>10080000</v>
      </c>
      <c r="E2317" s="73">
        <f t="shared" si="36"/>
        <v>0.77300613496932513</v>
      </c>
    </row>
    <row r="2318" spans="1:5" x14ac:dyDescent="0.25">
      <c r="A2318" t="s">
        <v>2414</v>
      </c>
      <c r="B2318" s="93" t="str">
        <f>Table2[[#This Row],[Country]]</f>
        <v>Nganion</v>
      </c>
      <c r="C2318" s="73">
        <f>VLOOKUP(A2318, Table1[], 6, FALSE)</f>
        <v>26050000</v>
      </c>
      <c r="D2318">
        <f>Table2[[#This Row],[Annualized Salary]]</f>
        <v>27010000</v>
      </c>
      <c r="E2318" s="73">
        <f t="shared" si="36"/>
        <v>1.0368522072936661</v>
      </c>
    </row>
    <row r="2319" spans="1:5" x14ac:dyDescent="0.25">
      <c r="A2319" t="s">
        <v>2415</v>
      </c>
      <c r="B2319" s="93" t="str">
        <f>Table2[[#This Row],[Country]]</f>
        <v>Lylimi</v>
      </c>
      <c r="C2319" s="73">
        <f>VLOOKUP(A2319, Table1[], 6, FALSE)</f>
        <v>24630000</v>
      </c>
      <c r="D2319">
        <f>Table2[[#This Row],[Annualized Salary]]</f>
        <v>25790000</v>
      </c>
      <c r="E2319" s="73">
        <f t="shared" si="36"/>
        <v>1.0470970361347949</v>
      </c>
    </row>
    <row r="2320" spans="1:5" x14ac:dyDescent="0.25">
      <c r="A2320" t="s">
        <v>2513</v>
      </c>
      <c r="B2320" s="93" t="str">
        <f>Table2[[#This Row],[Country]]</f>
        <v>Nganion</v>
      </c>
      <c r="C2320" s="73">
        <f>VLOOKUP(A2320, Table1[], 6, FALSE)</f>
        <v>10540000</v>
      </c>
      <c r="D2320">
        <f>Table2[[#This Row],[Annualized Salary]]</f>
        <v>27730000</v>
      </c>
      <c r="E2320" s="73">
        <f t="shared" si="36"/>
        <v>2.6309297912713472</v>
      </c>
    </row>
    <row r="2321" spans="1:5" x14ac:dyDescent="0.25">
      <c r="A2321" t="s">
        <v>2416</v>
      </c>
      <c r="B2321" s="93" t="str">
        <f>Table2[[#This Row],[Country]]</f>
        <v>Nganion</v>
      </c>
      <c r="C2321" s="73">
        <f>VLOOKUP(A2321, Table1[], 6, FALSE)</f>
        <v>30650000</v>
      </c>
      <c r="D2321">
        <f>Table2[[#This Row],[Annualized Salary]]</f>
        <v>31550000</v>
      </c>
      <c r="E2321" s="73">
        <f t="shared" si="36"/>
        <v>1.0293637846655792</v>
      </c>
    </row>
    <row r="2322" spans="1:5" x14ac:dyDescent="0.25">
      <c r="A2322" t="s">
        <v>2418</v>
      </c>
      <c r="B2322" s="93" t="str">
        <f>Table2[[#This Row],[Country]]</f>
        <v>Biarizea</v>
      </c>
      <c r="C2322" s="73">
        <f>VLOOKUP(A2322, Table1[], 6, FALSE)</f>
        <v>11350000</v>
      </c>
      <c r="D2322">
        <f>Table2[[#This Row],[Annualized Salary]]</f>
        <v>11770000</v>
      </c>
      <c r="E2322" s="73">
        <f t="shared" si="36"/>
        <v>1.0370044052863436</v>
      </c>
    </row>
    <row r="2323" spans="1:5" x14ac:dyDescent="0.25">
      <c r="A2323" t="s">
        <v>2420</v>
      </c>
      <c r="B2323" s="93" t="str">
        <f>Table2[[#This Row],[Country]]</f>
        <v>Imaar Vircoand</v>
      </c>
      <c r="C2323" s="73">
        <f>VLOOKUP(A2323, Table1[], 6, FALSE)</f>
        <v>12550000</v>
      </c>
      <c r="D2323">
        <f>Table2[[#This Row],[Annualized Salary]]</f>
        <v>13610000</v>
      </c>
      <c r="E2323" s="73">
        <f t="shared" si="36"/>
        <v>1.0844621513944224</v>
      </c>
    </row>
    <row r="2324" spans="1:5" x14ac:dyDescent="0.25">
      <c r="A2324" t="s">
        <v>2525</v>
      </c>
      <c r="B2324" s="93" t="str">
        <f>Table2[[#This Row],[Country]]</f>
        <v>Nathuacamana</v>
      </c>
      <c r="C2324" s="73">
        <f>VLOOKUP(A2324, Table1[], 6, FALSE)</f>
        <v>16100000</v>
      </c>
      <c r="D2324">
        <f>Table2[[#This Row],[Annualized Salary]]</f>
        <v>18090000</v>
      </c>
      <c r="E2324" s="73">
        <f t="shared" si="36"/>
        <v>1.1236024844720496</v>
      </c>
    </row>
    <row r="2325" spans="1:5" x14ac:dyDescent="0.25">
      <c r="A2325" t="s">
        <v>2421</v>
      </c>
      <c r="B2325" s="93" t="str">
        <f>Table2[[#This Row],[Country]]</f>
        <v>Nganion</v>
      </c>
      <c r="C2325" s="73">
        <f>VLOOKUP(A2325, Table1[], 6, FALSE)</f>
        <v>21540000</v>
      </c>
      <c r="D2325">
        <f>Table2[[#This Row],[Annualized Salary]]</f>
        <v>22300000</v>
      </c>
      <c r="E2325" s="73">
        <f t="shared" si="36"/>
        <v>1.0352831940575673</v>
      </c>
    </row>
    <row r="2326" spans="1:5" x14ac:dyDescent="0.25">
      <c r="A2326" t="s">
        <v>2422</v>
      </c>
      <c r="B2326" s="93" t="str">
        <f>Table2[[#This Row],[Country]]</f>
        <v>Nganion</v>
      </c>
      <c r="C2326" s="73">
        <f>VLOOKUP(A2326, Table1[], 6, FALSE)</f>
        <v>14370000</v>
      </c>
      <c r="D2326">
        <f>Table2[[#This Row],[Annualized Salary]]</f>
        <v>15490000</v>
      </c>
      <c r="E2326" s="73">
        <f t="shared" si="36"/>
        <v>1.0779401530967292</v>
      </c>
    </row>
    <row r="2327" spans="1:5" x14ac:dyDescent="0.25">
      <c r="A2327" t="s">
        <v>2425</v>
      </c>
      <c r="B2327" s="93" t="str">
        <f>Table2[[#This Row],[Country]]</f>
        <v>Nganion</v>
      </c>
      <c r="C2327" s="73">
        <f>VLOOKUP(A2327, Table1[], 6, FALSE)</f>
        <v>5290000</v>
      </c>
      <c r="D2327">
        <f>Table2[[#This Row],[Annualized Salary]]</f>
        <v>5470000</v>
      </c>
      <c r="E2327" s="73">
        <f t="shared" si="36"/>
        <v>1.0340264650283555</v>
      </c>
    </row>
    <row r="2328" spans="1:5" x14ac:dyDescent="0.25">
      <c r="A2328" t="s">
        <v>2680</v>
      </c>
      <c r="B2328" s="93" t="str">
        <f>Table2[[#This Row],[Country]]</f>
        <v>Nganion</v>
      </c>
      <c r="C2328" s="73">
        <f>VLOOKUP(A2328, Table1[], 6, FALSE)</f>
        <v>19830000</v>
      </c>
      <c r="D2328">
        <f>Table2[[#This Row],[Annualized Salary]]</f>
        <v>17870000</v>
      </c>
      <c r="E2328" s="73">
        <f t="shared" si="36"/>
        <v>0.90115985879979832</v>
      </c>
    </row>
    <row r="2329" spans="1:5" x14ac:dyDescent="0.25">
      <c r="A2329" t="s">
        <v>2426</v>
      </c>
      <c r="B2329" s="93" t="str">
        <f>Table2[[#This Row],[Country]]</f>
        <v>Nganion</v>
      </c>
      <c r="C2329" s="73">
        <f>VLOOKUP(A2329, Table1[], 6, FALSE)</f>
        <v>10640000</v>
      </c>
      <c r="D2329">
        <f>Table2[[#This Row],[Annualized Salary]]</f>
        <v>10780000</v>
      </c>
      <c r="E2329" s="73">
        <f t="shared" ref="E2329:E2392" si="37">D2329/C2329</f>
        <v>1.013157894736842</v>
      </c>
    </row>
    <row r="2330" spans="1:5" x14ac:dyDescent="0.25">
      <c r="A2330" t="s">
        <v>495</v>
      </c>
      <c r="B2330" s="93" t="str">
        <f>Table2[[#This Row],[Country]]</f>
        <v>Imaar Vircoand</v>
      </c>
      <c r="C2330" s="73">
        <f>VLOOKUP(A2330, Table1[], 6, FALSE)</f>
        <v>11110000</v>
      </c>
      <c r="D2330">
        <f>Table2[[#This Row],[Annualized Salary]]</f>
        <v>23600000</v>
      </c>
      <c r="E2330" s="73">
        <f t="shared" si="37"/>
        <v>2.1242124212421243</v>
      </c>
    </row>
    <row r="2331" spans="1:5" x14ac:dyDescent="0.25">
      <c r="A2331" t="s">
        <v>2619</v>
      </c>
      <c r="B2331" s="93" t="str">
        <f>Table2[[#This Row],[Country]]</f>
        <v>Nganion</v>
      </c>
      <c r="C2331" s="73">
        <f>VLOOKUP(A2331, Table1[], 6, FALSE)</f>
        <v>12560000</v>
      </c>
      <c r="D2331">
        <f>Table2[[#This Row],[Annualized Salary]]</f>
        <v>10730000</v>
      </c>
      <c r="E2331" s="73">
        <f t="shared" si="37"/>
        <v>0.85429936305732479</v>
      </c>
    </row>
    <row r="2332" spans="1:5" x14ac:dyDescent="0.25">
      <c r="A2332" t="s">
        <v>2423</v>
      </c>
      <c r="B2332" s="93" t="str">
        <f>Table2[[#This Row],[Country]]</f>
        <v>Nganion</v>
      </c>
      <c r="C2332" s="73">
        <f>VLOOKUP(A2332, Table1[], 6, FALSE)</f>
        <v>15890000</v>
      </c>
      <c r="D2332">
        <f>Table2[[#This Row],[Annualized Salary]]</f>
        <v>16510000</v>
      </c>
      <c r="E2332" s="73">
        <f t="shared" si="37"/>
        <v>1.0390182504719949</v>
      </c>
    </row>
    <row r="2333" spans="1:5" x14ac:dyDescent="0.25">
      <c r="A2333" t="s">
        <v>3557</v>
      </c>
      <c r="B2333" s="93" t="str">
        <f>Table2[[#This Row],[Country]]</f>
        <v>Nganion</v>
      </c>
      <c r="C2333" s="73" t="e">
        <f>VLOOKUP(A2333, Table1[], 6, FALSE)</f>
        <v>#N/A</v>
      </c>
      <c r="D2333">
        <f>Table2[[#This Row],[Annualized Salary]]</f>
        <v>8730000</v>
      </c>
      <c r="E2333" s="73" t="e">
        <f t="shared" si="37"/>
        <v>#N/A</v>
      </c>
    </row>
    <row r="2334" spans="1:5" x14ac:dyDescent="0.25">
      <c r="A2334" t="s">
        <v>2427</v>
      </c>
      <c r="B2334" s="93" t="str">
        <f>Table2[[#This Row],[Country]]</f>
        <v>Nganion</v>
      </c>
      <c r="C2334" s="73">
        <f>VLOOKUP(A2334, Table1[], 6, FALSE)</f>
        <v>30310000</v>
      </c>
      <c r="D2334">
        <f>Table2[[#This Row],[Annualized Salary]]</f>
        <v>31090000</v>
      </c>
      <c r="E2334" s="73">
        <f t="shared" si="37"/>
        <v>1.0257340811613329</v>
      </c>
    </row>
    <row r="2335" spans="1:5" x14ac:dyDescent="0.25">
      <c r="A2335" t="s">
        <v>1909</v>
      </c>
      <c r="B2335" s="93" t="str">
        <f>Table2[[#This Row],[Country]]</f>
        <v>Rarita</v>
      </c>
      <c r="C2335" s="73">
        <f>VLOOKUP(A2335, Table1[], 6, FALSE)</f>
        <v>25100000</v>
      </c>
      <c r="D2335">
        <f>Table2[[#This Row],[Annualized Salary]]</f>
        <v>24610000</v>
      </c>
      <c r="E2335" s="73">
        <f t="shared" si="37"/>
        <v>0.98047808764940236</v>
      </c>
    </row>
    <row r="2336" spans="1:5" x14ac:dyDescent="0.25">
      <c r="A2336" t="s">
        <v>2431</v>
      </c>
      <c r="B2336" s="93" t="str">
        <f>Table2[[#This Row],[Country]]</f>
        <v>Western Niasland</v>
      </c>
      <c r="C2336" s="73">
        <f>VLOOKUP(A2336, Table1[], 6, FALSE)</f>
        <v>23470000</v>
      </c>
      <c r="D2336">
        <f>Table2[[#This Row],[Annualized Salary]]</f>
        <v>24470000</v>
      </c>
      <c r="E2336" s="73">
        <f t="shared" si="37"/>
        <v>1.0426075841499787</v>
      </c>
    </row>
    <row r="2337" spans="1:5" x14ac:dyDescent="0.25">
      <c r="A2337" t="s">
        <v>2429</v>
      </c>
      <c r="B2337" s="93" t="str">
        <f>Table2[[#This Row],[Country]]</f>
        <v>Nganion</v>
      </c>
      <c r="C2337" s="73">
        <f>VLOOKUP(A2337, Table1[], 6, FALSE)</f>
        <v>34660000</v>
      </c>
      <c r="D2337">
        <f>Table2[[#This Row],[Annualized Salary]]</f>
        <v>36420000</v>
      </c>
      <c r="E2337" s="73">
        <f t="shared" si="37"/>
        <v>1.0507789959607616</v>
      </c>
    </row>
    <row r="2338" spans="1:5" x14ac:dyDescent="0.25">
      <c r="A2338" t="s">
        <v>3558</v>
      </c>
      <c r="B2338" s="93" t="str">
        <f>Table2[[#This Row],[Country]]</f>
        <v>Nganion</v>
      </c>
      <c r="C2338" s="73" t="e">
        <f>VLOOKUP(A2338, Table1[], 6, FALSE)</f>
        <v>#N/A</v>
      </c>
      <c r="D2338">
        <f>Table2[[#This Row],[Annualized Salary]]</f>
        <v>30550000</v>
      </c>
      <c r="E2338" s="73" t="e">
        <f t="shared" si="37"/>
        <v>#N/A</v>
      </c>
    </row>
    <row r="2339" spans="1:5" x14ac:dyDescent="0.25">
      <c r="A2339" t="s">
        <v>1061</v>
      </c>
      <c r="B2339" s="93" t="str">
        <f>Table2[[#This Row],[Country]]</f>
        <v>Imaar Vircoand</v>
      </c>
      <c r="C2339" s="73">
        <f>VLOOKUP(A2339, Table1[], 6, FALSE)</f>
        <v>26350000</v>
      </c>
      <c r="D2339">
        <f>Table2[[#This Row],[Annualized Salary]]</f>
        <v>16060000</v>
      </c>
      <c r="E2339" s="73">
        <f t="shared" si="37"/>
        <v>0.60948766603415561</v>
      </c>
    </row>
    <row r="2340" spans="1:5" x14ac:dyDescent="0.25">
      <c r="A2340" t="s">
        <v>2432</v>
      </c>
      <c r="B2340" s="93" t="str">
        <f>Table2[[#This Row],[Country]]</f>
        <v>Nganion</v>
      </c>
      <c r="C2340" s="73">
        <f>VLOOKUP(A2340, Table1[], 6, FALSE)</f>
        <v>22330000</v>
      </c>
      <c r="D2340">
        <f>Table2[[#This Row],[Annualized Salary]]</f>
        <v>23490000</v>
      </c>
      <c r="E2340" s="73">
        <f t="shared" si="37"/>
        <v>1.051948051948052</v>
      </c>
    </row>
    <row r="2341" spans="1:5" x14ac:dyDescent="0.25">
      <c r="A2341" t="s">
        <v>2871</v>
      </c>
      <c r="B2341" s="93" t="str">
        <f>Table2[[#This Row],[Country]]</f>
        <v>Dosqaly</v>
      </c>
      <c r="C2341" s="73">
        <f>VLOOKUP(A2341, Table1[], 6, FALSE)</f>
        <v>6530000</v>
      </c>
      <c r="D2341">
        <f>Table2[[#This Row],[Annualized Salary]]</f>
        <v>19910000</v>
      </c>
      <c r="E2341" s="73">
        <f t="shared" si="37"/>
        <v>3.0490045941807042</v>
      </c>
    </row>
    <row r="2342" spans="1:5" x14ac:dyDescent="0.25">
      <c r="A2342" t="s">
        <v>2631</v>
      </c>
      <c r="B2342" s="93" t="str">
        <f>Table2[[#This Row],[Country]]</f>
        <v>Dosqaly</v>
      </c>
      <c r="C2342" s="73">
        <f>VLOOKUP(A2342, Table1[], 6, FALSE)</f>
        <v>13850000</v>
      </c>
      <c r="D2342">
        <f>Table2[[#This Row],[Annualized Salary]]</f>
        <v>14290000</v>
      </c>
      <c r="E2342" s="73">
        <f t="shared" si="37"/>
        <v>1.0317689530685921</v>
      </c>
    </row>
    <row r="2343" spans="1:5" x14ac:dyDescent="0.25">
      <c r="A2343" t="s">
        <v>2436</v>
      </c>
      <c r="B2343" s="93" t="str">
        <f>Table2[[#This Row],[Country]]</f>
        <v>Nganion</v>
      </c>
      <c r="C2343" s="73">
        <f>VLOOKUP(A2343, Table1[], 6, FALSE)</f>
        <v>21600000</v>
      </c>
      <c r="D2343">
        <f>Table2[[#This Row],[Annualized Salary]]</f>
        <v>21780000</v>
      </c>
      <c r="E2343" s="73">
        <f t="shared" si="37"/>
        <v>1.0083333333333333</v>
      </c>
    </row>
    <row r="2344" spans="1:5" x14ac:dyDescent="0.25">
      <c r="A2344" t="s">
        <v>2437</v>
      </c>
      <c r="B2344" s="93" t="str">
        <f>Table2[[#This Row],[Country]]</f>
        <v>Nganion</v>
      </c>
      <c r="C2344" s="73">
        <f>VLOOKUP(A2344, Table1[], 6, FALSE)</f>
        <v>24670000</v>
      </c>
      <c r="D2344">
        <f>Table2[[#This Row],[Annualized Salary]]</f>
        <v>24700000</v>
      </c>
      <c r="E2344" s="73">
        <f t="shared" si="37"/>
        <v>1.0012160518848805</v>
      </c>
    </row>
    <row r="2345" spans="1:5" x14ac:dyDescent="0.25">
      <c r="A2345" t="s">
        <v>3559</v>
      </c>
      <c r="B2345" s="93" t="str">
        <f>Table2[[#This Row],[Country]]</f>
        <v>Nganion</v>
      </c>
      <c r="C2345" s="73" t="e">
        <f>VLOOKUP(A2345, Table1[], 6, FALSE)</f>
        <v>#N/A</v>
      </c>
      <c r="D2345">
        <f>Table2[[#This Row],[Annualized Salary]]</f>
        <v>29960000</v>
      </c>
      <c r="E2345" s="73" t="e">
        <f t="shared" si="37"/>
        <v>#N/A</v>
      </c>
    </row>
    <row r="2346" spans="1:5" x14ac:dyDescent="0.25">
      <c r="A2346" t="s">
        <v>2439</v>
      </c>
      <c r="B2346" s="93" t="str">
        <f>Table2[[#This Row],[Country]]</f>
        <v>Nganion</v>
      </c>
      <c r="C2346" s="73">
        <f>VLOOKUP(A2346, Table1[], 6, FALSE)</f>
        <v>23320000</v>
      </c>
      <c r="D2346">
        <f>Table2[[#This Row],[Annualized Salary]]</f>
        <v>25110000</v>
      </c>
      <c r="E2346" s="73">
        <f t="shared" si="37"/>
        <v>1.0767581475128645</v>
      </c>
    </row>
    <row r="2347" spans="1:5" x14ac:dyDescent="0.25">
      <c r="A2347" t="s">
        <v>233</v>
      </c>
      <c r="B2347" s="93" t="str">
        <f>Table2[[#This Row],[Country]]</f>
        <v>Rarita</v>
      </c>
      <c r="C2347" s="73">
        <f>VLOOKUP(A2347, Table1[], 6, FALSE)</f>
        <v>31750000</v>
      </c>
      <c r="D2347">
        <f>Table2[[#This Row],[Annualized Salary]]</f>
        <v>29660000</v>
      </c>
      <c r="E2347" s="73">
        <f t="shared" si="37"/>
        <v>0.93417322834645666</v>
      </c>
    </row>
    <row r="2348" spans="1:5" x14ac:dyDescent="0.25">
      <c r="A2348" t="s">
        <v>2389</v>
      </c>
      <c r="B2348" s="93" t="str">
        <f>Table2[[#This Row],[Country]]</f>
        <v>Lylimi</v>
      </c>
      <c r="C2348" s="73">
        <f>VLOOKUP(A2348, Table1[], 6, FALSE)</f>
        <v>21490000</v>
      </c>
      <c r="D2348">
        <f>Table2[[#This Row],[Annualized Salary]]</f>
        <v>26150000</v>
      </c>
      <c r="E2348" s="73">
        <f t="shared" si="37"/>
        <v>1.2168450442066077</v>
      </c>
    </row>
    <row r="2349" spans="1:5" x14ac:dyDescent="0.25">
      <c r="A2349" t="s">
        <v>2430</v>
      </c>
      <c r="B2349" s="93" t="str">
        <f>Table2[[#This Row],[Country]]</f>
        <v>Nganion</v>
      </c>
      <c r="C2349" s="73">
        <f>VLOOKUP(A2349, Table1[], 6, FALSE)</f>
        <v>28840000</v>
      </c>
      <c r="D2349">
        <f>Table2[[#This Row],[Annualized Salary]]</f>
        <v>29120000</v>
      </c>
      <c r="E2349" s="73">
        <f t="shared" si="37"/>
        <v>1.0097087378640777</v>
      </c>
    </row>
    <row r="2350" spans="1:5" x14ac:dyDescent="0.25">
      <c r="A2350" t="s">
        <v>2441</v>
      </c>
      <c r="B2350" s="93" t="str">
        <f>Table2[[#This Row],[Country]]</f>
        <v>Republic of Denand Landsa</v>
      </c>
      <c r="C2350" s="73">
        <f>VLOOKUP(A2350, Table1[], 6, FALSE)</f>
        <v>23470000</v>
      </c>
      <c r="D2350">
        <f>Table2[[#This Row],[Annualized Salary]]</f>
        <v>25370000</v>
      </c>
      <c r="E2350" s="73">
        <f t="shared" si="37"/>
        <v>1.0809544098849595</v>
      </c>
    </row>
    <row r="2351" spans="1:5" x14ac:dyDescent="0.25">
      <c r="A2351" t="s">
        <v>2442</v>
      </c>
      <c r="B2351" s="93" t="str">
        <f>Table2[[#This Row],[Country]]</f>
        <v>Janmico</v>
      </c>
      <c r="C2351" s="73">
        <f>VLOOKUP(A2351, Table1[], 6, FALSE)</f>
        <v>10750000</v>
      </c>
      <c r="D2351">
        <f>Table2[[#This Row],[Annualized Salary]]</f>
        <v>11040000</v>
      </c>
      <c r="E2351" s="73">
        <f t="shared" si="37"/>
        <v>1.0269767441860465</v>
      </c>
    </row>
    <row r="2352" spans="1:5" x14ac:dyDescent="0.25">
      <c r="A2352" t="s">
        <v>2444</v>
      </c>
      <c r="B2352" s="93" t="str">
        <f>Table2[[#This Row],[Country]]</f>
        <v>Lefghau</v>
      </c>
      <c r="C2352" s="73">
        <f>VLOOKUP(A2352, Table1[], 6, FALSE)</f>
        <v>17040000</v>
      </c>
      <c r="D2352">
        <f>Table2[[#This Row],[Annualized Salary]]</f>
        <v>17130000</v>
      </c>
      <c r="E2352" s="73">
        <f t="shared" si="37"/>
        <v>1.005281690140845</v>
      </c>
    </row>
    <row r="2353" spans="1:5" x14ac:dyDescent="0.25">
      <c r="A2353" t="s">
        <v>2445</v>
      </c>
      <c r="B2353" s="93" t="str">
        <f>Table2[[#This Row],[Country]]</f>
        <v>Lefghau</v>
      </c>
      <c r="C2353" s="73">
        <f>VLOOKUP(A2353, Table1[], 6, FALSE)</f>
        <v>16160000</v>
      </c>
      <c r="D2353">
        <f>Table2[[#This Row],[Annualized Salary]]</f>
        <v>17050000</v>
      </c>
      <c r="E2353" s="73">
        <f t="shared" si="37"/>
        <v>1.0550742574257426</v>
      </c>
    </row>
    <row r="2354" spans="1:5" x14ac:dyDescent="0.25">
      <c r="A2354" t="s">
        <v>2446</v>
      </c>
      <c r="B2354" s="93" t="str">
        <f>Table2[[#This Row],[Country]]</f>
        <v>Manlisgamncent</v>
      </c>
      <c r="C2354" s="73">
        <f>VLOOKUP(A2354, Table1[], 6, FALSE)</f>
        <v>20340000</v>
      </c>
      <c r="D2354">
        <f>Table2[[#This Row],[Annualized Salary]]</f>
        <v>21310000</v>
      </c>
      <c r="E2354" s="73">
        <f t="shared" si="37"/>
        <v>1.0476892822025565</v>
      </c>
    </row>
    <row r="2355" spans="1:5" x14ac:dyDescent="0.25">
      <c r="A2355" t="s">
        <v>2447</v>
      </c>
      <c r="B2355" s="93" t="str">
        <f>Table2[[#This Row],[Country]]</f>
        <v>Nganion</v>
      </c>
      <c r="C2355" s="73">
        <f>VLOOKUP(A2355, Table1[], 6, FALSE)</f>
        <v>16620000</v>
      </c>
      <c r="D2355">
        <f>Table2[[#This Row],[Annualized Salary]]</f>
        <v>17720000</v>
      </c>
      <c r="E2355" s="73">
        <f t="shared" si="37"/>
        <v>1.0661853188929</v>
      </c>
    </row>
    <row r="2356" spans="1:5" x14ac:dyDescent="0.25">
      <c r="A2356" t="s">
        <v>2448</v>
      </c>
      <c r="B2356" s="93" t="str">
        <f>Table2[[#This Row],[Country]]</f>
        <v>Nganion</v>
      </c>
      <c r="C2356" s="73">
        <f>VLOOKUP(A2356, Table1[], 6, FALSE)</f>
        <v>10740000</v>
      </c>
      <c r="D2356">
        <f>Table2[[#This Row],[Annualized Salary]]</f>
        <v>11260000</v>
      </c>
      <c r="E2356" s="73">
        <f t="shared" si="37"/>
        <v>1.048417132216015</v>
      </c>
    </row>
    <row r="2357" spans="1:5" x14ac:dyDescent="0.25">
      <c r="A2357" t="s">
        <v>3560</v>
      </c>
      <c r="B2357" s="93" t="str">
        <f>Table2[[#This Row],[Country]]</f>
        <v>Nganion</v>
      </c>
      <c r="C2357" s="73" t="e">
        <f>VLOOKUP(A2357, Table1[], 6, FALSE)</f>
        <v>#N/A</v>
      </c>
      <c r="D2357">
        <f>Table2[[#This Row],[Annualized Salary]]</f>
        <v>13070000</v>
      </c>
      <c r="E2357" s="73" t="e">
        <f t="shared" si="37"/>
        <v>#N/A</v>
      </c>
    </row>
    <row r="2358" spans="1:5" x14ac:dyDescent="0.25">
      <c r="A2358" t="s">
        <v>2449</v>
      </c>
      <c r="B2358" s="93" t="str">
        <f>Table2[[#This Row],[Country]]</f>
        <v>Pahon</v>
      </c>
      <c r="C2358" s="73">
        <f>VLOOKUP(A2358, Table1[], 6, FALSE)</f>
        <v>13530000</v>
      </c>
      <c r="D2358">
        <f>Table2[[#This Row],[Annualized Salary]]</f>
        <v>14860000</v>
      </c>
      <c r="E2358" s="73">
        <f t="shared" si="37"/>
        <v>1.0983000739098301</v>
      </c>
    </row>
    <row r="2359" spans="1:5" x14ac:dyDescent="0.25">
      <c r="A2359" t="s">
        <v>2450</v>
      </c>
      <c r="B2359" s="93" t="str">
        <f>Table2[[#This Row],[Country]]</f>
        <v>People's Land of Maneau</v>
      </c>
      <c r="C2359" s="73">
        <f>VLOOKUP(A2359, Table1[], 6, FALSE)</f>
        <v>21780000</v>
      </c>
      <c r="D2359">
        <f>Table2[[#This Row],[Annualized Salary]]</f>
        <v>23600000</v>
      </c>
      <c r="E2359" s="73">
        <f t="shared" si="37"/>
        <v>1.0835629017447199</v>
      </c>
    </row>
    <row r="2360" spans="1:5" x14ac:dyDescent="0.25">
      <c r="A2360" t="s">
        <v>2472</v>
      </c>
      <c r="B2360" s="93" t="str">
        <f>Table2[[#This Row],[Country]]</f>
        <v>Southern Ristan</v>
      </c>
      <c r="C2360" s="73">
        <f>VLOOKUP(A2360, Table1[], 6, FALSE)</f>
        <v>29030000</v>
      </c>
      <c r="D2360">
        <f>Table2[[#This Row],[Annualized Salary]]</f>
        <v>31350000</v>
      </c>
      <c r="E2360" s="73">
        <f t="shared" si="37"/>
        <v>1.0799173269032036</v>
      </c>
    </row>
    <row r="2361" spans="1:5" x14ac:dyDescent="0.25">
      <c r="A2361" t="s">
        <v>2235</v>
      </c>
      <c r="B2361" s="93" t="str">
        <f>Table2[[#This Row],[Country]]</f>
        <v>Janmico</v>
      </c>
      <c r="C2361" s="73">
        <f>VLOOKUP(A2361, Table1[], 6, FALSE)</f>
        <v>26670000</v>
      </c>
      <c r="D2361">
        <f>Table2[[#This Row],[Annualized Salary]]</f>
        <v>30780000</v>
      </c>
      <c r="E2361" s="73">
        <f t="shared" si="37"/>
        <v>1.1541057367829022</v>
      </c>
    </row>
    <row r="2362" spans="1:5" x14ac:dyDescent="0.25">
      <c r="A2362" t="s">
        <v>2457</v>
      </c>
      <c r="B2362" s="93" t="str">
        <f>Table2[[#This Row],[Country]]</f>
        <v>Nganion</v>
      </c>
      <c r="C2362" s="73">
        <f>VLOOKUP(A2362, Table1[], 6, FALSE)</f>
        <v>25680000</v>
      </c>
      <c r="D2362">
        <f>Table2[[#This Row],[Annualized Salary]]</f>
        <v>26730000</v>
      </c>
      <c r="E2362" s="73">
        <f t="shared" si="37"/>
        <v>1.0408878504672898</v>
      </c>
    </row>
    <row r="2363" spans="1:5" x14ac:dyDescent="0.25">
      <c r="A2363" t="s">
        <v>1027</v>
      </c>
      <c r="B2363" s="93" t="str">
        <f>Table2[[#This Row],[Country]]</f>
        <v>Dosqaly</v>
      </c>
      <c r="C2363" s="73">
        <f>VLOOKUP(A2363, Table1[], 6, FALSE)</f>
        <v>26730000</v>
      </c>
      <c r="D2363">
        <f>Table2[[#This Row],[Annualized Salary]]</f>
        <v>21420000</v>
      </c>
      <c r="E2363" s="73">
        <f t="shared" si="37"/>
        <v>0.80134680134680136</v>
      </c>
    </row>
    <row r="2364" spans="1:5" x14ac:dyDescent="0.25">
      <c r="A2364" t="s">
        <v>2458</v>
      </c>
      <c r="B2364" s="93" t="str">
        <f>Table2[[#This Row],[Country]]</f>
        <v>Greri Landmoslands</v>
      </c>
      <c r="C2364" s="73">
        <f>VLOOKUP(A2364, Table1[], 6, FALSE)</f>
        <v>28390000</v>
      </c>
      <c r="D2364">
        <f>Table2[[#This Row],[Annualized Salary]]</f>
        <v>31200000</v>
      </c>
      <c r="E2364" s="73">
        <f t="shared" si="37"/>
        <v>1.098978513561113</v>
      </c>
    </row>
    <row r="2365" spans="1:5" x14ac:dyDescent="0.25">
      <c r="A2365" t="s">
        <v>2469</v>
      </c>
      <c r="B2365" s="93" t="str">
        <f>Table2[[#This Row],[Country]]</f>
        <v>Imaar Vircoand</v>
      </c>
      <c r="C2365" s="73">
        <f>VLOOKUP(A2365, Table1[], 6, FALSE)</f>
        <v>33390000</v>
      </c>
      <c r="D2365">
        <f>Table2[[#This Row],[Annualized Salary]]</f>
        <v>33840000</v>
      </c>
      <c r="E2365" s="73">
        <f t="shared" si="37"/>
        <v>1.013477088948787</v>
      </c>
    </row>
    <row r="2366" spans="1:5" x14ac:dyDescent="0.25">
      <c r="A2366" t="s">
        <v>2460</v>
      </c>
      <c r="B2366" s="93" t="str">
        <f>Table2[[#This Row],[Country]]</f>
        <v>Saintu</v>
      </c>
      <c r="C2366" s="73">
        <f>VLOOKUP(A2366, Table1[], 6, FALSE)</f>
        <v>12510000</v>
      </c>
      <c r="D2366">
        <f>Table2[[#This Row],[Annualized Salary]]</f>
        <v>13220000</v>
      </c>
      <c r="E2366" s="73">
        <f t="shared" si="37"/>
        <v>1.0567545963229417</v>
      </c>
    </row>
    <row r="2367" spans="1:5" x14ac:dyDescent="0.25">
      <c r="A2367" t="s">
        <v>2462</v>
      </c>
      <c r="B2367" s="93" t="str">
        <f>Table2[[#This Row],[Country]]</f>
        <v>Nancipenuaroe</v>
      </c>
      <c r="C2367" s="73">
        <f>VLOOKUP(A2367, Table1[], 6, FALSE)</f>
        <v>20840000</v>
      </c>
      <c r="D2367">
        <f>Table2[[#This Row],[Annualized Salary]]</f>
        <v>21000000</v>
      </c>
      <c r="E2367" s="73">
        <f t="shared" si="37"/>
        <v>1.0076775431861804</v>
      </c>
    </row>
    <row r="2368" spans="1:5" x14ac:dyDescent="0.25">
      <c r="A2368" t="s">
        <v>2463</v>
      </c>
      <c r="B2368" s="93" t="str">
        <f>Table2[[#This Row],[Country]]</f>
        <v>Newgan Ruland</v>
      </c>
      <c r="C2368" s="73">
        <f>VLOOKUP(A2368, Table1[], 6, FALSE)</f>
        <v>23370000</v>
      </c>
      <c r="D2368">
        <f>Table2[[#This Row],[Annualized Salary]]</f>
        <v>24350000</v>
      </c>
      <c r="E2368" s="73">
        <f t="shared" si="37"/>
        <v>1.0419341035515619</v>
      </c>
    </row>
    <row r="2369" spans="1:5" x14ac:dyDescent="0.25">
      <c r="A2369" t="s">
        <v>2465</v>
      </c>
      <c r="B2369" s="93" t="str">
        <f>Table2[[#This Row],[Country]]</f>
        <v>Nganion</v>
      </c>
      <c r="C2369" s="73">
        <f>VLOOKUP(A2369, Table1[], 6, FALSE)</f>
        <v>27180000</v>
      </c>
      <c r="D2369">
        <f>Table2[[#This Row],[Annualized Salary]]</f>
        <v>29850000</v>
      </c>
      <c r="E2369" s="73">
        <f t="shared" si="37"/>
        <v>1.0982339955849889</v>
      </c>
    </row>
    <row r="2370" spans="1:5" x14ac:dyDescent="0.25">
      <c r="A2370" t="s">
        <v>2468</v>
      </c>
      <c r="B2370" s="93" t="str">
        <f>Table2[[#This Row],[Country]]</f>
        <v>Nganion</v>
      </c>
      <c r="C2370" s="73">
        <f>VLOOKUP(A2370, Table1[], 6, FALSE)</f>
        <v>18290000</v>
      </c>
      <c r="D2370">
        <f>Table2[[#This Row],[Annualized Salary]]</f>
        <v>18630000</v>
      </c>
      <c r="E2370" s="73">
        <f t="shared" si="37"/>
        <v>1.0185893931109895</v>
      </c>
    </row>
    <row r="2371" spans="1:5" x14ac:dyDescent="0.25">
      <c r="A2371" t="s">
        <v>2470</v>
      </c>
      <c r="B2371" s="93" t="str">
        <f>Table2[[#This Row],[Country]]</f>
        <v>Nganion</v>
      </c>
      <c r="C2371" s="73">
        <f>VLOOKUP(A2371, Table1[], 6, FALSE)</f>
        <v>25830000</v>
      </c>
      <c r="D2371">
        <f>Table2[[#This Row],[Annualized Salary]]</f>
        <v>27280000</v>
      </c>
      <c r="E2371" s="73">
        <f t="shared" si="37"/>
        <v>1.0561362756484707</v>
      </c>
    </row>
    <row r="2372" spans="1:5" x14ac:dyDescent="0.25">
      <c r="A2372" t="s">
        <v>2461</v>
      </c>
      <c r="B2372" s="93" t="str">
        <f>Table2[[#This Row],[Country]]</f>
        <v>Dosqaly</v>
      </c>
      <c r="C2372" s="73">
        <f>VLOOKUP(A2372, Table1[], 6, FALSE)</f>
        <v>12020000</v>
      </c>
      <c r="D2372">
        <f>Table2[[#This Row],[Annualized Salary]]</f>
        <v>12660000</v>
      </c>
      <c r="E2372" s="73">
        <f t="shared" si="37"/>
        <v>1.0532445923460898</v>
      </c>
    </row>
    <row r="2373" spans="1:5" x14ac:dyDescent="0.25">
      <c r="A2373" t="s">
        <v>2632</v>
      </c>
      <c r="B2373" s="93" t="str">
        <f>Table2[[#This Row],[Country]]</f>
        <v>Esian Republic</v>
      </c>
      <c r="C2373" s="73">
        <f>VLOOKUP(A2373, Table1[], 6, FALSE)</f>
        <v>13450000</v>
      </c>
      <c r="D2373">
        <f>Table2[[#This Row],[Annualized Salary]]</f>
        <v>20240000</v>
      </c>
      <c r="E2373" s="73">
        <f t="shared" si="37"/>
        <v>1.5048327137546469</v>
      </c>
    </row>
    <row r="2374" spans="1:5" x14ac:dyDescent="0.25">
      <c r="A2374" t="s">
        <v>323</v>
      </c>
      <c r="B2374" s="93" t="str">
        <f>Table2[[#This Row],[Country]]</f>
        <v>Janmico</v>
      </c>
      <c r="C2374" s="73">
        <f>VLOOKUP(A2374, Table1[], 6, FALSE)</f>
        <v>21570000</v>
      </c>
      <c r="D2374">
        <f>Table2[[#This Row],[Annualized Salary]]</f>
        <v>14790000</v>
      </c>
      <c r="E2374" s="73">
        <f t="shared" si="37"/>
        <v>0.68567454798331018</v>
      </c>
    </row>
    <row r="2375" spans="1:5" x14ac:dyDescent="0.25">
      <c r="A2375" t="s">
        <v>2471</v>
      </c>
      <c r="B2375" s="93" t="str">
        <f>Table2[[#This Row],[Country]]</f>
        <v>Nganion</v>
      </c>
      <c r="C2375" s="73">
        <f>VLOOKUP(A2375, Table1[], 6, FALSE)</f>
        <v>27250000</v>
      </c>
      <c r="D2375">
        <f>Table2[[#This Row],[Annualized Salary]]</f>
        <v>27850000</v>
      </c>
      <c r="E2375" s="73">
        <f t="shared" si="37"/>
        <v>1.0220183486238532</v>
      </c>
    </row>
    <row r="2376" spans="1:5" x14ac:dyDescent="0.25">
      <c r="A2376" t="s">
        <v>2473</v>
      </c>
      <c r="B2376" s="93" t="str">
        <f>Table2[[#This Row],[Country]]</f>
        <v>Janmico</v>
      </c>
      <c r="C2376" s="73">
        <f>VLOOKUP(A2376, Table1[], 6, FALSE)</f>
        <v>16940000</v>
      </c>
      <c r="D2376">
        <f>Table2[[#This Row],[Annualized Salary]]</f>
        <v>18160000</v>
      </c>
      <c r="E2376" s="73">
        <f t="shared" si="37"/>
        <v>1.0720188902007084</v>
      </c>
    </row>
    <row r="2377" spans="1:5" x14ac:dyDescent="0.25">
      <c r="A2377" t="s">
        <v>2475</v>
      </c>
      <c r="B2377" s="93" t="str">
        <f>Table2[[#This Row],[Country]]</f>
        <v>Nancipenuaroe</v>
      </c>
      <c r="C2377" s="73">
        <f>VLOOKUP(A2377, Table1[], 6, FALSE)</f>
        <v>7760000</v>
      </c>
      <c r="D2377">
        <f>Table2[[#This Row],[Annualized Salary]]</f>
        <v>8420000</v>
      </c>
      <c r="E2377" s="73">
        <f t="shared" si="37"/>
        <v>1.0850515463917525</v>
      </c>
    </row>
    <row r="2378" spans="1:5" x14ac:dyDescent="0.25">
      <c r="A2378" t="s">
        <v>2476</v>
      </c>
      <c r="B2378" s="93" t="str">
        <f>Table2[[#This Row],[Country]]</f>
        <v>Newgan Ruland</v>
      </c>
      <c r="C2378" s="73">
        <f>VLOOKUP(A2378, Table1[], 6, FALSE)</f>
        <v>9440000</v>
      </c>
      <c r="D2378">
        <f>Table2[[#This Row],[Annualized Salary]]</f>
        <v>10070000</v>
      </c>
      <c r="E2378" s="73">
        <f t="shared" si="37"/>
        <v>1.0667372881355932</v>
      </c>
    </row>
    <row r="2379" spans="1:5" x14ac:dyDescent="0.25">
      <c r="A2379" t="s">
        <v>3561</v>
      </c>
      <c r="B2379" s="93" t="str">
        <f>Table2[[#This Row],[Country]]</f>
        <v>Nganion</v>
      </c>
      <c r="C2379" s="73" t="e">
        <f>VLOOKUP(A2379, Table1[], 6, FALSE)</f>
        <v>#N/A</v>
      </c>
      <c r="D2379">
        <f>Table2[[#This Row],[Annualized Salary]]</f>
        <v>17900000</v>
      </c>
      <c r="E2379" s="73" t="e">
        <f t="shared" si="37"/>
        <v>#N/A</v>
      </c>
    </row>
    <row r="2380" spans="1:5" x14ac:dyDescent="0.25">
      <c r="A2380" t="s">
        <v>3562</v>
      </c>
      <c r="B2380" s="93" t="str">
        <f>Table2[[#This Row],[Country]]</f>
        <v>Nganion</v>
      </c>
      <c r="C2380" s="73" t="e">
        <f>VLOOKUP(A2380, Table1[], 6, FALSE)</f>
        <v>#N/A</v>
      </c>
      <c r="D2380">
        <f>Table2[[#This Row],[Annualized Salary]]</f>
        <v>17210000</v>
      </c>
      <c r="E2380" s="73" t="e">
        <f t="shared" si="37"/>
        <v>#N/A</v>
      </c>
    </row>
    <row r="2381" spans="1:5" x14ac:dyDescent="0.25">
      <c r="A2381" t="s">
        <v>3563</v>
      </c>
      <c r="B2381" s="93" t="str">
        <f>Table2[[#This Row],[Country]]</f>
        <v>Nganion</v>
      </c>
      <c r="C2381" s="73" t="e">
        <f>VLOOKUP(A2381, Table1[], 6, FALSE)</f>
        <v>#N/A</v>
      </c>
      <c r="D2381">
        <f>Table2[[#This Row],[Annualized Salary]]</f>
        <v>11430000</v>
      </c>
      <c r="E2381" s="73" t="e">
        <f t="shared" si="37"/>
        <v>#N/A</v>
      </c>
    </row>
    <row r="2382" spans="1:5" x14ac:dyDescent="0.25">
      <c r="A2382" t="s">
        <v>1223</v>
      </c>
      <c r="B2382" s="93" t="str">
        <f>Table2[[#This Row],[Country]]</f>
        <v>Nganion</v>
      </c>
      <c r="C2382" s="73">
        <f>VLOOKUP(A2382, Table1[], 6, FALSE)</f>
        <v>17220000</v>
      </c>
      <c r="D2382">
        <f>Table2[[#This Row],[Annualized Salary]]</f>
        <v>19010000</v>
      </c>
      <c r="E2382" s="73">
        <f t="shared" si="37"/>
        <v>1.1039488966318234</v>
      </c>
    </row>
    <row r="2383" spans="1:5" x14ac:dyDescent="0.25">
      <c r="A2383" t="s">
        <v>2479</v>
      </c>
      <c r="B2383" s="93" t="str">
        <f>Table2[[#This Row],[Country]]</f>
        <v>Nganion</v>
      </c>
      <c r="C2383" s="73">
        <f>VLOOKUP(A2383, Table1[], 6, FALSE)</f>
        <v>16620000</v>
      </c>
      <c r="D2383">
        <f>Table2[[#This Row],[Annualized Salary]]</f>
        <v>17430000</v>
      </c>
      <c r="E2383" s="73">
        <f t="shared" si="37"/>
        <v>1.0487364620938628</v>
      </c>
    </row>
    <row r="2384" spans="1:5" x14ac:dyDescent="0.25">
      <c r="A2384" t="s">
        <v>2480</v>
      </c>
      <c r="B2384" s="93" t="str">
        <f>Table2[[#This Row],[Country]]</f>
        <v>Nganion</v>
      </c>
      <c r="C2384" s="73">
        <f>VLOOKUP(A2384, Table1[], 6, FALSE)</f>
        <v>18470000</v>
      </c>
      <c r="D2384">
        <f>Table2[[#This Row],[Annualized Salary]]</f>
        <v>19270000</v>
      </c>
      <c r="E2384" s="73">
        <f t="shared" si="37"/>
        <v>1.0433134813210612</v>
      </c>
    </row>
    <row r="2385" spans="1:5" x14ac:dyDescent="0.25">
      <c r="A2385" t="s">
        <v>1878</v>
      </c>
      <c r="B2385" s="93" t="str">
        <f>Table2[[#This Row],[Country]]</f>
        <v>Western Niasland</v>
      </c>
      <c r="C2385" s="73">
        <f>VLOOKUP(A2385, Table1[], 6, FALSE)</f>
        <v>16570000</v>
      </c>
      <c r="D2385">
        <f>Table2[[#This Row],[Annualized Salary]]</f>
        <v>7480000</v>
      </c>
      <c r="E2385" s="73">
        <f t="shared" si="37"/>
        <v>0.45141822570911283</v>
      </c>
    </row>
    <row r="2386" spans="1:5" x14ac:dyDescent="0.25">
      <c r="A2386" t="s">
        <v>2657</v>
      </c>
      <c r="B2386" s="93" t="str">
        <f>Table2[[#This Row],[Country]]</f>
        <v>Imaar Vircoand</v>
      </c>
      <c r="C2386" s="73">
        <f>VLOOKUP(A2386, Table1[], 6, FALSE)</f>
        <v>26480000</v>
      </c>
      <c r="D2386">
        <f>Table2[[#This Row],[Annualized Salary]]</f>
        <v>20110000</v>
      </c>
      <c r="E2386" s="73">
        <f t="shared" si="37"/>
        <v>0.7594410876132931</v>
      </c>
    </row>
    <row r="2387" spans="1:5" x14ac:dyDescent="0.25">
      <c r="A2387" t="s">
        <v>2485</v>
      </c>
      <c r="B2387" s="93" t="str">
        <f>Table2[[#This Row],[Country]]</f>
        <v>Nganion</v>
      </c>
      <c r="C2387" s="73">
        <f>VLOOKUP(A2387, Table1[], 6, FALSE)</f>
        <v>27890000</v>
      </c>
      <c r="D2387">
        <f>Table2[[#This Row],[Annualized Salary]]</f>
        <v>28190000</v>
      </c>
      <c r="E2387" s="73">
        <f t="shared" si="37"/>
        <v>1.0107565435640014</v>
      </c>
    </row>
    <row r="2388" spans="1:5" x14ac:dyDescent="0.25">
      <c r="A2388" t="s">
        <v>2488</v>
      </c>
      <c r="B2388" s="93" t="str">
        <f>Table2[[#This Row],[Country]]</f>
        <v>Nganion</v>
      </c>
      <c r="C2388" s="73">
        <f>VLOOKUP(A2388, Table1[], 6, FALSE)</f>
        <v>20870000</v>
      </c>
      <c r="D2388">
        <f>Table2[[#This Row],[Annualized Salary]]</f>
        <v>21500000</v>
      </c>
      <c r="E2388" s="73">
        <f t="shared" si="37"/>
        <v>1.030186871106852</v>
      </c>
    </row>
    <row r="2389" spans="1:5" x14ac:dyDescent="0.25">
      <c r="A2389" t="s">
        <v>3564</v>
      </c>
      <c r="B2389" s="93" t="str">
        <f>Table2[[#This Row],[Country]]</f>
        <v>Nganion</v>
      </c>
      <c r="C2389" s="73" t="e">
        <f>VLOOKUP(A2389, Table1[], 6, FALSE)</f>
        <v>#N/A</v>
      </c>
      <c r="D2389">
        <f>Table2[[#This Row],[Annualized Salary]]</f>
        <v>26230000</v>
      </c>
      <c r="E2389" s="73" t="e">
        <f t="shared" si="37"/>
        <v>#N/A</v>
      </c>
    </row>
    <row r="2390" spans="1:5" x14ac:dyDescent="0.25">
      <c r="A2390" t="s">
        <v>3565</v>
      </c>
      <c r="B2390" s="93" t="str">
        <f>Table2[[#This Row],[Country]]</f>
        <v>Varijitri Isles</v>
      </c>
      <c r="C2390" s="73" t="e">
        <f>VLOOKUP(A2390, Table1[], 6, FALSE)</f>
        <v>#N/A</v>
      </c>
      <c r="D2390">
        <f>Table2[[#This Row],[Annualized Salary]]</f>
        <v>21360000</v>
      </c>
      <c r="E2390" s="73" t="e">
        <f t="shared" si="37"/>
        <v>#N/A</v>
      </c>
    </row>
    <row r="2391" spans="1:5" x14ac:dyDescent="0.25">
      <c r="A2391" t="s">
        <v>2492</v>
      </c>
      <c r="B2391" s="93" t="str">
        <f>Table2[[#This Row],[Country]]</f>
        <v>Nganion</v>
      </c>
      <c r="C2391" s="73">
        <f>VLOOKUP(A2391, Table1[], 6, FALSE)</f>
        <v>6130000</v>
      </c>
      <c r="D2391">
        <f>Table2[[#This Row],[Annualized Salary]]</f>
        <v>6370000</v>
      </c>
      <c r="E2391" s="73">
        <f t="shared" si="37"/>
        <v>1.0391517128874388</v>
      </c>
    </row>
    <row r="2392" spans="1:5" x14ac:dyDescent="0.25">
      <c r="A2392" t="s">
        <v>2493</v>
      </c>
      <c r="B2392" s="93" t="str">
        <f>Table2[[#This Row],[Country]]</f>
        <v>Nganion</v>
      </c>
      <c r="C2392" s="73">
        <f>VLOOKUP(A2392, Table1[], 6, FALSE)</f>
        <v>22520000</v>
      </c>
      <c r="D2392">
        <f>Table2[[#This Row],[Annualized Salary]]</f>
        <v>24720000</v>
      </c>
      <c r="E2392" s="73">
        <f t="shared" si="37"/>
        <v>1.0976909413854352</v>
      </c>
    </row>
    <row r="2393" spans="1:5" x14ac:dyDescent="0.25">
      <c r="A2393" t="s">
        <v>3566</v>
      </c>
      <c r="B2393" s="93" t="str">
        <f>Table2[[#This Row],[Country]]</f>
        <v>Former Maneau</v>
      </c>
      <c r="C2393" s="73" t="e">
        <f>VLOOKUP(A2393, Table1[], 6, FALSE)</f>
        <v>#N/A</v>
      </c>
      <c r="D2393">
        <f>Table2[[#This Row],[Annualized Salary]]</f>
        <v>22590000</v>
      </c>
      <c r="E2393" s="73" t="e">
        <f t="shared" ref="E2393:E2456" si="38">D2393/C2393</f>
        <v>#N/A</v>
      </c>
    </row>
    <row r="2394" spans="1:5" x14ac:dyDescent="0.25">
      <c r="A2394" t="s">
        <v>3567</v>
      </c>
      <c r="B2394" s="93" t="str">
        <f>Table2[[#This Row],[Country]]</f>
        <v>Imaar Vircoand</v>
      </c>
      <c r="C2394" s="73" t="e">
        <f>VLOOKUP(A2394, Table1[], 6, FALSE)</f>
        <v>#N/A</v>
      </c>
      <c r="D2394">
        <f>Table2[[#This Row],[Annualized Salary]]</f>
        <v>37140000</v>
      </c>
      <c r="E2394" s="73" t="e">
        <f t="shared" si="38"/>
        <v>#N/A</v>
      </c>
    </row>
    <row r="2395" spans="1:5" x14ac:dyDescent="0.25">
      <c r="A2395" t="s">
        <v>2496</v>
      </c>
      <c r="B2395" s="93" t="str">
        <f>Table2[[#This Row],[Country]]</f>
        <v>Nganion</v>
      </c>
      <c r="C2395" s="73">
        <f>VLOOKUP(A2395, Table1[], 6, FALSE)</f>
        <v>13890000</v>
      </c>
      <c r="D2395">
        <f>Table2[[#This Row],[Annualized Salary]]</f>
        <v>14630000</v>
      </c>
      <c r="E2395" s="73">
        <f t="shared" si="38"/>
        <v>1.0532757379409647</v>
      </c>
    </row>
    <row r="2396" spans="1:5" x14ac:dyDescent="0.25">
      <c r="A2396" t="s">
        <v>3568</v>
      </c>
      <c r="B2396" s="93" t="str">
        <f>Table2[[#This Row],[Country]]</f>
        <v>Nganion</v>
      </c>
      <c r="C2396" s="73" t="e">
        <f>VLOOKUP(A2396, Table1[], 6, FALSE)</f>
        <v>#N/A</v>
      </c>
      <c r="D2396">
        <f>Table2[[#This Row],[Annualized Salary]]</f>
        <v>18630000</v>
      </c>
      <c r="E2396" s="73" t="e">
        <f t="shared" si="38"/>
        <v>#N/A</v>
      </c>
    </row>
    <row r="2397" spans="1:5" x14ac:dyDescent="0.25">
      <c r="A2397" t="s">
        <v>2500</v>
      </c>
      <c r="B2397" s="93" t="str">
        <f>Table2[[#This Row],[Country]]</f>
        <v>Nganion</v>
      </c>
      <c r="C2397" s="73">
        <f>VLOOKUP(A2397, Table1[], 6, FALSE)</f>
        <v>31070000</v>
      </c>
      <c r="D2397">
        <f>Table2[[#This Row],[Annualized Salary]]</f>
        <v>33690000</v>
      </c>
      <c r="E2397" s="73">
        <f t="shared" si="38"/>
        <v>1.0843257161248794</v>
      </c>
    </row>
    <row r="2398" spans="1:5" x14ac:dyDescent="0.25">
      <c r="A2398" t="s">
        <v>3569</v>
      </c>
      <c r="B2398" s="93" t="str">
        <f>Table2[[#This Row],[Country]]</f>
        <v>Nganion</v>
      </c>
      <c r="C2398" s="73" t="e">
        <f>VLOOKUP(A2398, Table1[], 6, FALSE)</f>
        <v>#N/A</v>
      </c>
      <c r="D2398">
        <f>Table2[[#This Row],[Annualized Salary]]</f>
        <v>5650000</v>
      </c>
      <c r="E2398" s="73" t="e">
        <f t="shared" si="38"/>
        <v>#N/A</v>
      </c>
    </row>
    <row r="2399" spans="1:5" x14ac:dyDescent="0.25">
      <c r="A2399" t="s">
        <v>3570</v>
      </c>
      <c r="B2399" s="93" t="str">
        <f>Table2[[#This Row],[Country]]</f>
        <v>Ngoque Blicri</v>
      </c>
      <c r="C2399" s="73" t="e">
        <f>VLOOKUP(A2399, Table1[], 6, FALSE)</f>
        <v>#N/A</v>
      </c>
      <c r="D2399">
        <f>Table2[[#This Row],[Annualized Salary]]</f>
        <v>12090000</v>
      </c>
      <c r="E2399" s="73" t="e">
        <f t="shared" si="38"/>
        <v>#N/A</v>
      </c>
    </row>
    <row r="2400" spans="1:5" x14ac:dyDescent="0.25">
      <c r="A2400" t="s">
        <v>2497</v>
      </c>
      <c r="B2400" s="93" t="str">
        <f>Table2[[#This Row],[Country]]</f>
        <v>Varijitri Isles</v>
      </c>
      <c r="C2400" s="73">
        <f>VLOOKUP(A2400, Table1[], 6, FALSE)</f>
        <v>10900000</v>
      </c>
      <c r="D2400">
        <f>Table2[[#This Row],[Annualized Salary]]</f>
        <v>11850000</v>
      </c>
      <c r="E2400" s="73">
        <f t="shared" si="38"/>
        <v>1.0871559633027523</v>
      </c>
    </row>
    <row r="2401" spans="1:5" x14ac:dyDescent="0.25">
      <c r="A2401" t="s">
        <v>3571</v>
      </c>
      <c r="B2401" s="93" t="str">
        <f>Table2[[#This Row],[Country]]</f>
        <v>Nganion</v>
      </c>
      <c r="C2401" s="73" t="e">
        <f>VLOOKUP(A2401, Table1[], 6, FALSE)</f>
        <v>#N/A</v>
      </c>
      <c r="D2401">
        <f>Table2[[#This Row],[Annualized Salary]]</f>
        <v>15850000</v>
      </c>
      <c r="E2401" s="73" t="e">
        <f t="shared" si="38"/>
        <v>#N/A</v>
      </c>
    </row>
    <row r="2402" spans="1:5" x14ac:dyDescent="0.25">
      <c r="A2402" t="s">
        <v>3572</v>
      </c>
      <c r="B2402" s="93" t="str">
        <f>Table2[[#This Row],[Country]]</f>
        <v>Janmico</v>
      </c>
      <c r="C2402" s="73" t="e">
        <f>VLOOKUP(A2402, Table1[], 6, FALSE)</f>
        <v>#N/A</v>
      </c>
      <c r="D2402">
        <f>Table2[[#This Row],[Annualized Salary]]</f>
        <v>6560000</v>
      </c>
      <c r="E2402" s="73" t="e">
        <f t="shared" si="38"/>
        <v>#N/A</v>
      </c>
    </row>
    <row r="2403" spans="1:5" x14ac:dyDescent="0.25">
      <c r="A2403" t="s">
        <v>3573</v>
      </c>
      <c r="B2403" s="93" t="str">
        <f>Table2[[#This Row],[Country]]</f>
        <v>Nganion</v>
      </c>
      <c r="C2403" s="73" t="e">
        <f>VLOOKUP(A2403, Table1[], 6, FALSE)</f>
        <v>#N/A</v>
      </c>
      <c r="D2403">
        <f>Table2[[#This Row],[Annualized Salary]]</f>
        <v>25770000</v>
      </c>
      <c r="E2403" s="73" t="e">
        <f t="shared" si="38"/>
        <v>#N/A</v>
      </c>
    </row>
    <row r="2404" spans="1:5" x14ac:dyDescent="0.25">
      <c r="A2404" t="s">
        <v>2499</v>
      </c>
      <c r="B2404" s="93" t="str">
        <f>Table2[[#This Row],[Country]]</f>
        <v>Nganion</v>
      </c>
      <c r="C2404" s="73">
        <f>VLOOKUP(A2404, Table1[], 6, FALSE)</f>
        <v>12150000</v>
      </c>
      <c r="D2404">
        <f>Table2[[#This Row],[Annualized Salary]]</f>
        <v>12160000</v>
      </c>
      <c r="E2404" s="73">
        <f t="shared" si="38"/>
        <v>1.0008230452674898</v>
      </c>
    </row>
    <row r="2405" spans="1:5" x14ac:dyDescent="0.25">
      <c r="A2405" t="s">
        <v>2490</v>
      </c>
      <c r="B2405" s="93" t="str">
        <f>Table2[[#This Row],[Country]]</f>
        <v>Nganion</v>
      </c>
      <c r="C2405" s="73">
        <f>VLOOKUP(A2405, Table1[], 6, FALSE)</f>
        <v>27800000</v>
      </c>
      <c r="D2405">
        <f>Table2[[#This Row],[Annualized Salary]]</f>
        <v>27840000</v>
      </c>
      <c r="E2405" s="73">
        <f t="shared" si="38"/>
        <v>1.0014388489208632</v>
      </c>
    </row>
    <row r="2406" spans="1:5" x14ac:dyDescent="0.25">
      <c r="A2406" t="s">
        <v>3574</v>
      </c>
      <c r="B2406" s="93" t="str">
        <f>Table2[[#This Row],[Country]]</f>
        <v>Nganion</v>
      </c>
      <c r="C2406" s="73" t="e">
        <f>VLOOKUP(A2406, Table1[], 6, FALSE)</f>
        <v>#N/A</v>
      </c>
      <c r="D2406">
        <f>Table2[[#This Row],[Annualized Salary]]</f>
        <v>19500000</v>
      </c>
      <c r="E2406" s="73" t="e">
        <f t="shared" si="38"/>
        <v>#N/A</v>
      </c>
    </row>
    <row r="2407" spans="1:5" x14ac:dyDescent="0.25">
      <c r="A2407" t="s">
        <v>2679</v>
      </c>
      <c r="B2407" s="93" t="str">
        <f>Table2[[#This Row],[Country]]</f>
        <v>Nganion</v>
      </c>
      <c r="C2407" s="73">
        <f>VLOOKUP(A2407, Table1[], 6, FALSE)</f>
        <v>17000000</v>
      </c>
      <c r="D2407">
        <f>Table2[[#This Row],[Annualized Salary]]</f>
        <v>11110000</v>
      </c>
      <c r="E2407" s="73">
        <f t="shared" si="38"/>
        <v>0.65352941176470591</v>
      </c>
    </row>
    <row r="2408" spans="1:5" x14ac:dyDescent="0.25">
      <c r="A2408" t="s">
        <v>3576</v>
      </c>
      <c r="B2408" s="93" t="str">
        <f>Table2[[#This Row],[Country]]</f>
        <v>Nganion</v>
      </c>
      <c r="C2408" s="73" t="e">
        <f>VLOOKUP(A2408, Table1[], 6, FALSE)</f>
        <v>#N/A</v>
      </c>
      <c r="D2408">
        <f>Table2[[#This Row],[Annualized Salary]]</f>
        <v>17190000</v>
      </c>
      <c r="E2408" s="73" t="e">
        <f t="shared" si="38"/>
        <v>#N/A</v>
      </c>
    </row>
    <row r="2409" spans="1:5" x14ac:dyDescent="0.25">
      <c r="A2409" t="s">
        <v>3577</v>
      </c>
      <c r="B2409" s="93" t="str">
        <f>Table2[[#This Row],[Country]]</f>
        <v>Nganion</v>
      </c>
      <c r="C2409" s="73" t="e">
        <f>VLOOKUP(A2409, Table1[], 6, FALSE)</f>
        <v>#N/A</v>
      </c>
      <c r="D2409">
        <f>Table2[[#This Row],[Annualized Salary]]</f>
        <v>17720000</v>
      </c>
      <c r="E2409" s="73" t="e">
        <f t="shared" si="38"/>
        <v>#N/A</v>
      </c>
    </row>
    <row r="2410" spans="1:5" x14ac:dyDescent="0.25">
      <c r="A2410" t="s">
        <v>3578</v>
      </c>
      <c r="B2410" s="93" t="str">
        <f>Table2[[#This Row],[Country]]</f>
        <v>Nganion</v>
      </c>
      <c r="C2410" s="73" t="e">
        <f>VLOOKUP(A2410, Table1[], 6, FALSE)</f>
        <v>#N/A</v>
      </c>
      <c r="D2410">
        <f>Table2[[#This Row],[Annualized Salary]]</f>
        <v>17880000</v>
      </c>
      <c r="E2410" s="73" t="e">
        <f t="shared" si="38"/>
        <v>#N/A</v>
      </c>
    </row>
    <row r="2411" spans="1:5" x14ac:dyDescent="0.25">
      <c r="A2411" t="s">
        <v>3579</v>
      </c>
      <c r="B2411" s="93" t="str">
        <f>Table2[[#This Row],[Country]]</f>
        <v>Nganion</v>
      </c>
      <c r="C2411" s="73" t="e">
        <f>VLOOKUP(A2411, Table1[], 6, FALSE)</f>
        <v>#N/A</v>
      </c>
      <c r="D2411">
        <f>Table2[[#This Row],[Annualized Salary]]</f>
        <v>12050000</v>
      </c>
      <c r="E2411" s="73" t="e">
        <f t="shared" si="38"/>
        <v>#N/A</v>
      </c>
    </row>
    <row r="2412" spans="1:5" x14ac:dyDescent="0.25">
      <c r="A2412" t="s">
        <v>3580</v>
      </c>
      <c r="B2412" s="93" t="str">
        <f>Table2[[#This Row],[Country]]</f>
        <v>Western Niasland</v>
      </c>
      <c r="C2412" s="73" t="e">
        <f>VLOOKUP(A2412, Table1[], 6, FALSE)</f>
        <v>#N/A</v>
      </c>
      <c r="D2412">
        <f>Table2[[#This Row],[Annualized Salary]]</f>
        <v>16000000</v>
      </c>
      <c r="E2412" s="73" t="e">
        <f t="shared" si="38"/>
        <v>#N/A</v>
      </c>
    </row>
    <row r="2413" spans="1:5" x14ac:dyDescent="0.25">
      <c r="A2413" t="s">
        <v>3379</v>
      </c>
      <c r="B2413" s="93" t="str">
        <f>Table2[[#This Row],[Country]]</f>
        <v>Western Niasland</v>
      </c>
      <c r="C2413" s="73" t="e">
        <f>VLOOKUP(A2413, Table1[], 6, FALSE)</f>
        <v>#N/A</v>
      </c>
      <c r="D2413">
        <f>Table2[[#This Row],[Annualized Salary]]</f>
        <v>10680000</v>
      </c>
      <c r="E2413" s="73" t="e">
        <f t="shared" si="38"/>
        <v>#N/A</v>
      </c>
    </row>
    <row r="2414" spans="1:5" x14ac:dyDescent="0.25">
      <c r="A2414" t="s">
        <v>3581</v>
      </c>
      <c r="B2414" s="93" t="str">
        <f>Table2[[#This Row],[Country]]</f>
        <v>Nganion</v>
      </c>
      <c r="C2414" s="73" t="e">
        <f>VLOOKUP(A2414, Table1[], 6, FALSE)</f>
        <v>#N/A</v>
      </c>
      <c r="D2414">
        <f>Table2[[#This Row],[Annualized Salary]]</f>
        <v>16510000</v>
      </c>
      <c r="E2414" s="73" t="e">
        <f t="shared" si="38"/>
        <v>#N/A</v>
      </c>
    </row>
    <row r="2415" spans="1:5" x14ac:dyDescent="0.25">
      <c r="A2415" t="s">
        <v>1023</v>
      </c>
      <c r="B2415" s="93" t="str">
        <f>Table2[[#This Row],[Country]]</f>
        <v>Reugha</v>
      </c>
      <c r="C2415" s="73">
        <f>VLOOKUP(A2415, Table1[], 6, FALSE)</f>
        <v>21970000</v>
      </c>
      <c r="D2415">
        <f>Table2[[#This Row],[Annualized Salary]]</f>
        <v>10870000</v>
      </c>
      <c r="E2415" s="73">
        <f t="shared" si="38"/>
        <v>0.49476558944014565</v>
      </c>
    </row>
    <row r="2416" spans="1:5" x14ac:dyDescent="0.25">
      <c r="A2416" t="s">
        <v>3582</v>
      </c>
      <c r="B2416" s="93" t="str">
        <f>Table2[[#This Row],[Country]]</f>
        <v>Imaar Vircoand</v>
      </c>
      <c r="C2416" s="73" t="e">
        <f>VLOOKUP(A2416, Table1[], 6, FALSE)</f>
        <v>#N/A</v>
      </c>
      <c r="D2416">
        <f>Table2[[#This Row],[Annualized Salary]]</f>
        <v>10440000</v>
      </c>
      <c r="E2416" s="73" t="e">
        <f t="shared" si="38"/>
        <v>#N/A</v>
      </c>
    </row>
    <row r="2417" spans="1:5" x14ac:dyDescent="0.25">
      <c r="A2417" t="s">
        <v>3583</v>
      </c>
      <c r="B2417" s="93" t="str">
        <f>Table2[[#This Row],[Country]]</f>
        <v>Imaar Vircoand</v>
      </c>
      <c r="C2417" s="73" t="e">
        <f>VLOOKUP(A2417, Table1[], 6, FALSE)</f>
        <v>#N/A</v>
      </c>
      <c r="D2417">
        <f>Table2[[#This Row],[Annualized Salary]]</f>
        <v>22910000</v>
      </c>
      <c r="E2417" s="73" t="e">
        <f t="shared" si="38"/>
        <v>#N/A</v>
      </c>
    </row>
    <row r="2418" spans="1:5" x14ac:dyDescent="0.25">
      <c r="A2418" t="s">
        <v>2789</v>
      </c>
      <c r="B2418" s="93" t="str">
        <f>Table2[[#This Row],[Country]]</f>
        <v>Imaar Vircoand</v>
      </c>
      <c r="C2418" s="73">
        <f>VLOOKUP(A2418, Table1[], 6, FALSE)</f>
        <v>6910000</v>
      </c>
      <c r="D2418">
        <f>Table2[[#This Row],[Annualized Salary]]</f>
        <v>23590000</v>
      </c>
      <c r="E2418" s="73">
        <f t="shared" si="38"/>
        <v>3.4138929088277856</v>
      </c>
    </row>
    <row r="2419" spans="1:5" x14ac:dyDescent="0.25">
      <c r="A2419" t="s">
        <v>3584</v>
      </c>
      <c r="B2419" s="93" t="str">
        <f>Table2[[#This Row],[Country]]</f>
        <v>Nganion</v>
      </c>
      <c r="C2419" s="73" t="e">
        <f>VLOOKUP(A2419, Table1[], 6, FALSE)</f>
        <v>#N/A</v>
      </c>
      <c r="D2419">
        <f>Table2[[#This Row],[Annualized Salary]]</f>
        <v>28020000</v>
      </c>
      <c r="E2419" s="73" t="e">
        <f t="shared" si="38"/>
        <v>#N/A</v>
      </c>
    </row>
    <row r="2420" spans="1:5" x14ac:dyDescent="0.25">
      <c r="A2420" t="s">
        <v>3585</v>
      </c>
      <c r="B2420" s="93" t="str">
        <f>Table2[[#This Row],[Country]]</f>
        <v>Western Niasland</v>
      </c>
      <c r="C2420" s="73" t="e">
        <f>VLOOKUP(A2420, Table1[], 6, FALSE)</f>
        <v>#N/A</v>
      </c>
      <c r="D2420">
        <f>Table2[[#This Row],[Annualized Salary]]</f>
        <v>12900000</v>
      </c>
      <c r="E2420" s="73" t="e">
        <f t="shared" si="38"/>
        <v>#N/A</v>
      </c>
    </row>
    <row r="2421" spans="1:5" x14ac:dyDescent="0.25">
      <c r="A2421" t="s">
        <v>508</v>
      </c>
      <c r="B2421" s="93" t="str">
        <f>Table2[[#This Row],[Country]]</f>
        <v>Imaar Vircoand</v>
      </c>
      <c r="C2421" s="73">
        <f>VLOOKUP(A2421, Table1[], 6, FALSE)</f>
        <v>14470000</v>
      </c>
      <c r="D2421">
        <f>Table2[[#This Row],[Annualized Salary]]</f>
        <v>17270000</v>
      </c>
      <c r="E2421" s="73">
        <f t="shared" si="38"/>
        <v>1.193503800967519</v>
      </c>
    </row>
    <row r="2422" spans="1:5" x14ac:dyDescent="0.25">
      <c r="A2422" t="s">
        <v>3586</v>
      </c>
      <c r="B2422" s="93" t="str">
        <f>Table2[[#This Row],[Country]]</f>
        <v>Nganion</v>
      </c>
      <c r="C2422" s="73" t="e">
        <f>VLOOKUP(A2422, Table1[], 6, FALSE)</f>
        <v>#N/A</v>
      </c>
      <c r="D2422">
        <f>Table2[[#This Row],[Annualized Salary]]</f>
        <v>17880000</v>
      </c>
      <c r="E2422" s="73" t="e">
        <f t="shared" si="38"/>
        <v>#N/A</v>
      </c>
    </row>
    <row r="2423" spans="1:5" x14ac:dyDescent="0.25">
      <c r="A2423" t="s">
        <v>3587</v>
      </c>
      <c r="B2423" s="93" t="str">
        <f>Table2[[#This Row],[Country]]</f>
        <v>Imaar Vircoand</v>
      </c>
      <c r="C2423" s="73" t="e">
        <f>VLOOKUP(A2423, Table1[], 6, FALSE)</f>
        <v>#N/A</v>
      </c>
      <c r="D2423">
        <f>Table2[[#This Row],[Annualized Salary]]</f>
        <v>14590000</v>
      </c>
      <c r="E2423" s="73" t="e">
        <f t="shared" si="38"/>
        <v>#N/A</v>
      </c>
    </row>
    <row r="2424" spans="1:5" x14ac:dyDescent="0.25">
      <c r="A2424" t="s">
        <v>3588</v>
      </c>
      <c r="B2424" s="93" t="str">
        <f>Table2[[#This Row],[Country]]</f>
        <v>Lenia Gerdanho</v>
      </c>
      <c r="C2424" s="73" t="e">
        <f>VLOOKUP(A2424, Table1[], 6, FALSE)</f>
        <v>#N/A</v>
      </c>
      <c r="D2424">
        <f>Table2[[#This Row],[Annualized Salary]]</f>
        <v>24160000</v>
      </c>
      <c r="E2424" s="73" t="e">
        <f t="shared" si="38"/>
        <v>#N/A</v>
      </c>
    </row>
    <row r="2425" spans="1:5" x14ac:dyDescent="0.25">
      <c r="A2425" t="s">
        <v>3589</v>
      </c>
      <c r="B2425" s="93" t="str">
        <f>Table2[[#This Row],[Country]]</f>
        <v>Nganion</v>
      </c>
      <c r="C2425" s="73" t="e">
        <f>VLOOKUP(A2425, Table1[], 6, FALSE)</f>
        <v>#N/A</v>
      </c>
      <c r="D2425">
        <f>Table2[[#This Row],[Annualized Salary]]</f>
        <v>9570000</v>
      </c>
      <c r="E2425" s="73" t="e">
        <f t="shared" si="38"/>
        <v>#N/A</v>
      </c>
    </row>
    <row r="2426" spans="1:5" x14ac:dyDescent="0.25">
      <c r="A2426" t="s">
        <v>3590</v>
      </c>
      <c r="B2426" s="93" t="str">
        <f>Table2[[#This Row],[Country]]</f>
        <v>Nganion</v>
      </c>
      <c r="C2426" s="73" t="e">
        <f>VLOOKUP(A2426, Table1[], 6, FALSE)</f>
        <v>#N/A</v>
      </c>
      <c r="D2426">
        <f>Table2[[#This Row],[Annualized Salary]]</f>
        <v>22510000</v>
      </c>
      <c r="E2426" s="73" t="e">
        <f t="shared" si="38"/>
        <v>#N/A</v>
      </c>
    </row>
    <row r="2427" spans="1:5" x14ac:dyDescent="0.25">
      <c r="A2427" t="s">
        <v>3591</v>
      </c>
      <c r="B2427" s="93" t="str">
        <f>Table2[[#This Row],[Country]]</f>
        <v>Nganion</v>
      </c>
      <c r="C2427" s="73" t="e">
        <f>VLOOKUP(A2427, Table1[], 6, FALSE)</f>
        <v>#N/A</v>
      </c>
      <c r="D2427">
        <f>Table2[[#This Row],[Annualized Salary]]</f>
        <v>6100000</v>
      </c>
      <c r="E2427" s="73" t="e">
        <f t="shared" si="38"/>
        <v>#N/A</v>
      </c>
    </row>
    <row r="2428" spans="1:5" x14ac:dyDescent="0.25">
      <c r="A2428" t="s">
        <v>3592</v>
      </c>
      <c r="B2428" s="93" t="str">
        <f>Table2[[#This Row],[Country]]</f>
        <v>Nganion</v>
      </c>
      <c r="C2428" s="73" t="e">
        <f>VLOOKUP(A2428, Table1[], 6, FALSE)</f>
        <v>#N/A</v>
      </c>
      <c r="D2428">
        <f>Table2[[#This Row],[Annualized Salary]]</f>
        <v>15430000</v>
      </c>
      <c r="E2428" s="73" t="e">
        <f t="shared" si="38"/>
        <v>#N/A</v>
      </c>
    </row>
    <row r="2429" spans="1:5" x14ac:dyDescent="0.25">
      <c r="A2429" t="s">
        <v>3593</v>
      </c>
      <c r="B2429" s="93" t="str">
        <f>Table2[[#This Row],[Country]]</f>
        <v>Nganion</v>
      </c>
      <c r="C2429" s="73" t="e">
        <f>VLOOKUP(A2429, Table1[], 6, FALSE)</f>
        <v>#N/A</v>
      </c>
      <c r="D2429">
        <f>Table2[[#This Row],[Annualized Salary]]</f>
        <v>22710000</v>
      </c>
      <c r="E2429" s="73" t="e">
        <f t="shared" si="38"/>
        <v>#N/A</v>
      </c>
    </row>
    <row r="2430" spans="1:5" x14ac:dyDescent="0.25">
      <c r="A2430" t="s">
        <v>3594</v>
      </c>
      <c r="B2430" s="93" t="str">
        <f>Table2[[#This Row],[Country]]</f>
        <v>Nganion</v>
      </c>
      <c r="C2430" s="73" t="e">
        <f>VLOOKUP(A2430, Table1[], 6, FALSE)</f>
        <v>#N/A</v>
      </c>
      <c r="D2430">
        <f>Table2[[#This Row],[Annualized Salary]]</f>
        <v>23960000</v>
      </c>
      <c r="E2430" s="73" t="e">
        <f t="shared" si="38"/>
        <v>#N/A</v>
      </c>
    </row>
    <row r="2431" spans="1:5" x14ac:dyDescent="0.25">
      <c r="A2431" t="s">
        <v>3595</v>
      </c>
      <c r="B2431" s="93" t="str">
        <f>Table2[[#This Row],[Country]]</f>
        <v>Nganion</v>
      </c>
      <c r="C2431" s="73" t="e">
        <f>VLOOKUP(A2431, Table1[], 6, FALSE)</f>
        <v>#N/A</v>
      </c>
      <c r="D2431">
        <f>Table2[[#This Row],[Annualized Salary]]</f>
        <v>15620000</v>
      </c>
      <c r="E2431" s="73" t="e">
        <f t="shared" si="38"/>
        <v>#N/A</v>
      </c>
    </row>
    <row r="2432" spans="1:5" x14ac:dyDescent="0.25">
      <c r="A2432" t="s">
        <v>2652</v>
      </c>
      <c r="B2432" s="93" t="str">
        <f>Table2[[#This Row],[Country]]</f>
        <v>Imaar Vircoand</v>
      </c>
      <c r="C2432" s="73">
        <f>VLOOKUP(A2432, Table1[], 6, FALSE)</f>
        <v>23120000</v>
      </c>
      <c r="D2432">
        <f>Table2[[#This Row],[Annualized Salary]]</f>
        <v>22010000</v>
      </c>
      <c r="E2432" s="73">
        <f t="shared" si="38"/>
        <v>0.95198961937716264</v>
      </c>
    </row>
    <row r="2433" spans="1:5" x14ac:dyDescent="0.25">
      <c r="A2433" t="s">
        <v>1897</v>
      </c>
      <c r="B2433" s="93" t="str">
        <f>Table2[[#This Row],[Country]]</f>
        <v>Imaar Vircoand</v>
      </c>
      <c r="C2433" s="73">
        <f>VLOOKUP(A2433, Table1[], 6, FALSE)</f>
        <v>30290000</v>
      </c>
      <c r="D2433">
        <f>Table2[[#This Row],[Annualized Salary]]</f>
        <v>31290000</v>
      </c>
      <c r="E2433" s="73">
        <f t="shared" si="38"/>
        <v>1.0330141961043249</v>
      </c>
    </row>
    <row r="2434" spans="1:5" x14ac:dyDescent="0.25">
      <c r="A2434" t="s">
        <v>3596</v>
      </c>
      <c r="B2434" s="93" t="str">
        <f>Table2[[#This Row],[Country]]</f>
        <v>Nganion</v>
      </c>
      <c r="C2434" s="73" t="e">
        <f>VLOOKUP(A2434, Table1[], 6, FALSE)</f>
        <v>#N/A</v>
      </c>
      <c r="D2434">
        <f>Table2[[#This Row],[Annualized Salary]]</f>
        <v>24740000</v>
      </c>
      <c r="E2434" s="73" t="e">
        <f t="shared" si="38"/>
        <v>#N/A</v>
      </c>
    </row>
    <row r="2435" spans="1:5" x14ac:dyDescent="0.25">
      <c r="A2435" t="s">
        <v>3597</v>
      </c>
      <c r="B2435" s="93" t="str">
        <f>Table2[[#This Row],[Country]]</f>
        <v>Nganion</v>
      </c>
      <c r="C2435" s="73" t="e">
        <f>VLOOKUP(A2435, Table1[], 6, FALSE)</f>
        <v>#N/A</v>
      </c>
      <c r="D2435">
        <f>Table2[[#This Row],[Annualized Salary]]</f>
        <v>21000000</v>
      </c>
      <c r="E2435" s="73" t="e">
        <f t="shared" si="38"/>
        <v>#N/A</v>
      </c>
    </row>
    <row r="2436" spans="1:5" x14ac:dyDescent="0.25">
      <c r="A2436" t="s">
        <v>1547</v>
      </c>
      <c r="B2436" s="93" t="str">
        <f>Table2[[#This Row],[Country]]</f>
        <v>Byasier Pujan</v>
      </c>
      <c r="C2436" s="73">
        <f>VLOOKUP(A2436, Table1[], 6, FALSE)</f>
        <v>6630000</v>
      </c>
      <c r="D2436">
        <f>Table2[[#This Row],[Annualized Salary]]</f>
        <v>17940000</v>
      </c>
      <c r="E2436" s="73">
        <f t="shared" si="38"/>
        <v>2.7058823529411766</v>
      </c>
    </row>
    <row r="2437" spans="1:5" x14ac:dyDescent="0.25">
      <c r="A2437" t="s">
        <v>2501</v>
      </c>
      <c r="B2437" s="93" t="str">
        <f>Table2[[#This Row],[Country]]</f>
        <v>Dosqaly</v>
      </c>
      <c r="C2437" s="73">
        <f>VLOOKUP(A2437, Table1[], 6, FALSE)</f>
        <v>13130000</v>
      </c>
      <c r="D2437">
        <f>Table2[[#This Row],[Annualized Salary]]</f>
        <v>13420000</v>
      </c>
      <c r="E2437" s="73">
        <f t="shared" si="38"/>
        <v>1.022086824067022</v>
      </c>
    </row>
    <row r="2438" spans="1:5" x14ac:dyDescent="0.25">
      <c r="A2438" t="s">
        <v>3598</v>
      </c>
      <c r="B2438" s="93" t="str">
        <f>Table2[[#This Row],[Country]]</f>
        <v>Imaar Vircoand</v>
      </c>
      <c r="C2438" s="73" t="e">
        <f>VLOOKUP(A2438, Table1[], 6, FALSE)</f>
        <v>#N/A</v>
      </c>
      <c r="D2438">
        <f>Table2[[#This Row],[Annualized Salary]]</f>
        <v>21970000</v>
      </c>
      <c r="E2438" s="73" t="e">
        <f t="shared" si="38"/>
        <v>#N/A</v>
      </c>
    </row>
    <row r="2439" spans="1:5" x14ac:dyDescent="0.25">
      <c r="A2439" t="s">
        <v>2504</v>
      </c>
      <c r="B2439" s="93" t="str">
        <f>Table2[[#This Row],[Country]]</f>
        <v>Lefghau</v>
      </c>
      <c r="C2439" s="73">
        <f>VLOOKUP(A2439, Table1[], 6, FALSE)</f>
        <v>8260000</v>
      </c>
      <c r="D2439">
        <f>Table2[[#This Row],[Annualized Salary]]</f>
        <v>8370000</v>
      </c>
      <c r="E2439" s="73">
        <f t="shared" si="38"/>
        <v>1.013317191283293</v>
      </c>
    </row>
    <row r="2440" spans="1:5" x14ac:dyDescent="0.25">
      <c r="A2440" t="s">
        <v>2505</v>
      </c>
      <c r="B2440" s="93" t="str">
        <f>Table2[[#This Row],[Country]]</f>
        <v>Nganion</v>
      </c>
      <c r="C2440" s="73">
        <f>VLOOKUP(A2440, Table1[], 6, FALSE)</f>
        <v>21250000</v>
      </c>
      <c r="D2440">
        <f>Table2[[#This Row],[Annualized Salary]]</f>
        <v>21370000</v>
      </c>
      <c r="E2440" s="73">
        <f t="shared" si="38"/>
        <v>1.0056470588235293</v>
      </c>
    </row>
    <row r="2441" spans="1:5" x14ac:dyDescent="0.25">
      <c r="A2441" t="s">
        <v>2506</v>
      </c>
      <c r="B2441" s="93" t="str">
        <f>Table2[[#This Row],[Country]]</f>
        <v>Nganion</v>
      </c>
      <c r="C2441" s="73">
        <f>VLOOKUP(A2441, Table1[], 6, FALSE)</f>
        <v>14050000</v>
      </c>
      <c r="D2441">
        <f>Table2[[#This Row],[Annualized Salary]]</f>
        <v>14910000</v>
      </c>
      <c r="E2441" s="73">
        <f t="shared" si="38"/>
        <v>1.0612099644128115</v>
      </c>
    </row>
    <row r="2442" spans="1:5" x14ac:dyDescent="0.25">
      <c r="A2442" t="s">
        <v>2580</v>
      </c>
      <c r="B2442" s="93" t="str">
        <f>Table2[[#This Row],[Country]]</f>
        <v>Nganion</v>
      </c>
      <c r="C2442" s="73">
        <f>VLOOKUP(A2442, Table1[], 6, FALSE)</f>
        <v>24210000</v>
      </c>
      <c r="D2442">
        <f>Table2[[#This Row],[Annualized Salary]]</f>
        <v>26230000</v>
      </c>
      <c r="E2442" s="73">
        <f t="shared" si="38"/>
        <v>1.0834365964477488</v>
      </c>
    </row>
    <row r="2443" spans="1:5" x14ac:dyDescent="0.25">
      <c r="A2443" t="s">
        <v>2508</v>
      </c>
      <c r="B2443" s="93" t="str">
        <f>Table2[[#This Row],[Country]]</f>
        <v>Nganion</v>
      </c>
      <c r="C2443" s="73">
        <f>VLOOKUP(A2443, Table1[], 6, FALSE)</f>
        <v>11750000</v>
      </c>
      <c r="D2443">
        <f>Table2[[#This Row],[Annualized Salary]]</f>
        <v>12010000</v>
      </c>
      <c r="E2443" s="73">
        <f t="shared" si="38"/>
        <v>1.0221276595744682</v>
      </c>
    </row>
    <row r="2444" spans="1:5" x14ac:dyDescent="0.25">
      <c r="A2444" t="s">
        <v>2509</v>
      </c>
      <c r="B2444" s="93" t="str">
        <f>Table2[[#This Row],[Country]]</f>
        <v>Biarizea</v>
      </c>
      <c r="C2444" s="73">
        <f>VLOOKUP(A2444, Table1[], 6, FALSE)</f>
        <v>25020000</v>
      </c>
      <c r="D2444">
        <f>Table2[[#This Row],[Annualized Salary]]</f>
        <v>27220000</v>
      </c>
      <c r="E2444" s="73">
        <f t="shared" si="38"/>
        <v>1.0879296562749801</v>
      </c>
    </row>
    <row r="2445" spans="1:5" x14ac:dyDescent="0.25">
      <c r="A2445" t="s">
        <v>2510</v>
      </c>
      <c r="B2445" s="93" t="str">
        <f>Table2[[#This Row],[Country]]</f>
        <v>Biarizea</v>
      </c>
      <c r="C2445" s="73">
        <f>VLOOKUP(A2445, Table1[], 6, FALSE)</f>
        <v>27810000</v>
      </c>
      <c r="D2445">
        <f>Table2[[#This Row],[Annualized Salary]]</f>
        <v>30070000</v>
      </c>
      <c r="E2445" s="73">
        <f t="shared" si="38"/>
        <v>1.0812657317511687</v>
      </c>
    </row>
    <row r="2446" spans="1:5" x14ac:dyDescent="0.25">
      <c r="A2446" t="s">
        <v>2511</v>
      </c>
      <c r="B2446" s="93" t="str">
        <f>Table2[[#This Row],[Country]]</f>
        <v>Byasier Pujan</v>
      </c>
      <c r="C2446" s="73">
        <f>VLOOKUP(A2446, Table1[], 6, FALSE)</f>
        <v>22970000</v>
      </c>
      <c r="D2446">
        <f>Table2[[#This Row],[Annualized Salary]]</f>
        <v>25140000</v>
      </c>
      <c r="E2446" s="73">
        <f t="shared" si="38"/>
        <v>1.0944710491946017</v>
      </c>
    </row>
    <row r="2447" spans="1:5" x14ac:dyDescent="0.25">
      <c r="A2447" t="s">
        <v>2512</v>
      </c>
      <c r="B2447" s="93" t="str">
        <f>Table2[[#This Row],[Country]]</f>
        <v>Imaar Vircoand</v>
      </c>
      <c r="C2447" s="73">
        <f>VLOOKUP(A2447, Table1[], 6, FALSE)</f>
        <v>26950000</v>
      </c>
      <c r="D2447">
        <f>Table2[[#This Row],[Annualized Salary]]</f>
        <v>27500000</v>
      </c>
      <c r="E2447" s="73">
        <f t="shared" si="38"/>
        <v>1.0204081632653061</v>
      </c>
    </row>
    <row r="2448" spans="1:5" x14ac:dyDescent="0.25">
      <c r="A2448" t="s">
        <v>2513</v>
      </c>
      <c r="B2448" s="93" t="str">
        <f>Table2[[#This Row],[Country]]</f>
        <v>Nganion</v>
      </c>
      <c r="C2448" s="73">
        <f>VLOOKUP(A2448, Table1[], 6, FALSE)</f>
        <v>10540000</v>
      </c>
      <c r="D2448">
        <f>Table2[[#This Row],[Annualized Salary]]</f>
        <v>11140000</v>
      </c>
      <c r="E2448" s="73">
        <f t="shared" si="38"/>
        <v>1.0569259962049335</v>
      </c>
    </row>
    <row r="2449" spans="1:5" x14ac:dyDescent="0.25">
      <c r="A2449" t="s">
        <v>2514</v>
      </c>
      <c r="B2449" s="93" t="str">
        <f>Table2[[#This Row],[Country]]</f>
        <v>Nganion</v>
      </c>
      <c r="C2449" s="73">
        <f>VLOOKUP(A2449, Table1[], 6, FALSE)</f>
        <v>25820000</v>
      </c>
      <c r="D2449">
        <f>Table2[[#This Row],[Annualized Salary]]</f>
        <v>26110000</v>
      </c>
      <c r="E2449" s="73">
        <f t="shared" si="38"/>
        <v>1.0112316034082107</v>
      </c>
    </row>
    <row r="2450" spans="1:5" x14ac:dyDescent="0.25">
      <c r="A2450" t="s">
        <v>1475</v>
      </c>
      <c r="B2450" s="93" t="str">
        <f>Table2[[#This Row],[Country]]</f>
        <v>Rarita</v>
      </c>
      <c r="C2450" s="73">
        <f>VLOOKUP(A2450, Table1[], 6, FALSE)</f>
        <v>23690000</v>
      </c>
      <c r="D2450">
        <f>Table2[[#This Row],[Annualized Salary]]</f>
        <v>23920000</v>
      </c>
      <c r="E2450" s="73">
        <f t="shared" si="38"/>
        <v>1.0097087378640777</v>
      </c>
    </row>
    <row r="2451" spans="1:5" x14ac:dyDescent="0.25">
      <c r="A2451" t="s">
        <v>3599</v>
      </c>
      <c r="B2451" s="93" t="str">
        <f>Table2[[#This Row],[Country]]</f>
        <v>Biarizea</v>
      </c>
      <c r="C2451" s="73" t="e">
        <f>VLOOKUP(A2451, Table1[], 6, FALSE)</f>
        <v>#N/A</v>
      </c>
      <c r="D2451">
        <f>Table2[[#This Row],[Annualized Salary]]</f>
        <v>32670000</v>
      </c>
      <c r="E2451" s="73" t="e">
        <f t="shared" si="38"/>
        <v>#N/A</v>
      </c>
    </row>
    <row r="2452" spans="1:5" x14ac:dyDescent="0.25">
      <c r="A2452" t="s">
        <v>2521</v>
      </c>
      <c r="B2452" s="93" t="str">
        <f>Table2[[#This Row],[Country]]</f>
        <v>Imaar Vircoand</v>
      </c>
      <c r="C2452" s="73">
        <f>VLOOKUP(A2452, Table1[], 6, FALSE)</f>
        <v>20360000</v>
      </c>
      <c r="D2452">
        <f>Table2[[#This Row],[Annualized Salary]]</f>
        <v>21900000</v>
      </c>
      <c r="E2452" s="73">
        <f t="shared" si="38"/>
        <v>1.075638506876228</v>
      </c>
    </row>
    <row r="2453" spans="1:5" x14ac:dyDescent="0.25">
      <c r="A2453" t="s">
        <v>2515</v>
      </c>
      <c r="B2453" s="93" t="str">
        <f>Table2[[#This Row],[Country]]</f>
        <v>Biarizea</v>
      </c>
      <c r="C2453" s="73">
        <f>VLOOKUP(A2453, Table1[], 6, FALSE)</f>
        <v>16050000</v>
      </c>
      <c r="D2453">
        <f>Table2[[#This Row],[Annualized Salary]]</f>
        <v>17430000</v>
      </c>
      <c r="E2453" s="73">
        <f t="shared" si="38"/>
        <v>1.0859813084112149</v>
      </c>
    </row>
    <row r="2454" spans="1:5" x14ac:dyDescent="0.25">
      <c r="A2454" t="s">
        <v>2516</v>
      </c>
      <c r="B2454" s="93" t="str">
        <f>Table2[[#This Row],[Country]]</f>
        <v>Galamily</v>
      </c>
      <c r="C2454" s="73">
        <f>VLOOKUP(A2454, Table1[], 6, FALSE)</f>
        <v>11550000</v>
      </c>
      <c r="D2454">
        <f>Table2[[#This Row],[Annualized Salary]]</f>
        <v>11590000</v>
      </c>
      <c r="E2454" s="73">
        <f t="shared" si="38"/>
        <v>1.0034632034632034</v>
      </c>
    </row>
    <row r="2455" spans="1:5" x14ac:dyDescent="0.25">
      <c r="A2455" t="s">
        <v>2518</v>
      </c>
      <c r="B2455" s="93" t="str">
        <f>Table2[[#This Row],[Country]]</f>
        <v>Lefghau</v>
      </c>
      <c r="C2455" s="73">
        <f>VLOOKUP(A2455, Table1[], 6, FALSE)</f>
        <v>18040000</v>
      </c>
      <c r="D2455">
        <f>Table2[[#This Row],[Annualized Salary]]</f>
        <v>18700000</v>
      </c>
      <c r="E2455" s="73">
        <f t="shared" si="38"/>
        <v>1.0365853658536586</v>
      </c>
    </row>
    <row r="2456" spans="1:5" x14ac:dyDescent="0.25">
      <c r="A2456" t="s">
        <v>2244</v>
      </c>
      <c r="B2456" s="93" t="str">
        <f>Table2[[#This Row],[Country]]</f>
        <v>Manlisgamncent</v>
      </c>
      <c r="C2456" s="73">
        <f>VLOOKUP(A2456, Table1[], 6, FALSE)</f>
        <v>26610000</v>
      </c>
      <c r="D2456">
        <f>Table2[[#This Row],[Annualized Salary]]</f>
        <v>25650000</v>
      </c>
      <c r="E2456" s="73">
        <f t="shared" si="38"/>
        <v>0.96392333709131905</v>
      </c>
    </row>
    <row r="2457" spans="1:5" x14ac:dyDescent="0.25">
      <c r="A2457" t="s">
        <v>2519</v>
      </c>
      <c r="B2457" s="93" t="str">
        <f>Table2[[#This Row],[Country]]</f>
        <v>Nganion</v>
      </c>
      <c r="C2457" s="73">
        <f>VLOOKUP(A2457, Table1[], 6, FALSE)</f>
        <v>22300000</v>
      </c>
      <c r="D2457">
        <f>Table2[[#This Row],[Annualized Salary]]</f>
        <v>22830000</v>
      </c>
      <c r="E2457" s="73">
        <f t="shared" ref="E2457:E2520" si="39">D2457/C2457</f>
        <v>1.0237668161434978</v>
      </c>
    </row>
    <row r="2458" spans="1:5" x14ac:dyDescent="0.25">
      <c r="A2458" t="s">
        <v>2520</v>
      </c>
      <c r="B2458" s="93" t="str">
        <f>Table2[[#This Row],[Country]]</f>
        <v>Rosvi</v>
      </c>
      <c r="C2458" s="73">
        <f>VLOOKUP(A2458, Table1[], 6, FALSE)</f>
        <v>21790000</v>
      </c>
      <c r="D2458">
        <f>Table2[[#This Row],[Annualized Salary]]</f>
        <v>22460000</v>
      </c>
      <c r="E2458" s="73">
        <f t="shared" si="39"/>
        <v>1.0307480495640202</v>
      </c>
    </row>
    <row r="2459" spans="1:5" x14ac:dyDescent="0.25">
      <c r="A2459" t="s">
        <v>1812</v>
      </c>
      <c r="B2459" s="93" t="str">
        <f>Table2[[#This Row],[Country]]</f>
        <v>Imaar Vircoand</v>
      </c>
      <c r="C2459" s="73">
        <f>VLOOKUP(A2459, Table1[], 6, FALSE)</f>
        <v>35840000</v>
      </c>
      <c r="D2459">
        <f>Table2[[#This Row],[Annualized Salary]]</f>
        <v>29480000</v>
      </c>
      <c r="E2459" s="73">
        <f t="shared" si="39"/>
        <v>0.8225446428571429</v>
      </c>
    </row>
    <row r="2460" spans="1:5" x14ac:dyDescent="0.25">
      <c r="A2460" t="s">
        <v>2522</v>
      </c>
      <c r="B2460" s="93" t="str">
        <f>Table2[[#This Row],[Country]]</f>
        <v>Nganion</v>
      </c>
      <c r="C2460" s="73">
        <f>VLOOKUP(A2460, Table1[], 6, FALSE)</f>
        <v>20070000</v>
      </c>
      <c r="D2460">
        <f>Table2[[#This Row],[Annualized Salary]]</f>
        <v>21560000</v>
      </c>
      <c r="E2460" s="73">
        <f t="shared" si="39"/>
        <v>1.0742401594419531</v>
      </c>
    </row>
    <row r="2461" spans="1:5" x14ac:dyDescent="0.25">
      <c r="A2461" t="s">
        <v>2798</v>
      </c>
      <c r="B2461" s="93" t="str">
        <f>Table2[[#This Row],[Country]]</f>
        <v>Nganion</v>
      </c>
      <c r="C2461" s="73">
        <f>VLOOKUP(A2461, Table1[], 6, FALSE)</f>
        <v>7510000</v>
      </c>
      <c r="D2461">
        <f>Table2[[#This Row],[Annualized Salary]]</f>
        <v>25230000</v>
      </c>
      <c r="E2461" s="73">
        <f t="shared" si="39"/>
        <v>3.359520639147803</v>
      </c>
    </row>
    <row r="2462" spans="1:5" x14ac:dyDescent="0.25">
      <c r="A2462" t="s">
        <v>2523</v>
      </c>
      <c r="B2462" s="93" t="str">
        <f>Table2[[#This Row],[Country]]</f>
        <v>Imaar Vircoand</v>
      </c>
      <c r="C2462" s="73">
        <f>VLOOKUP(A2462, Table1[], 6, FALSE)</f>
        <v>10440000</v>
      </c>
      <c r="D2462">
        <f>Table2[[#This Row],[Annualized Salary]]</f>
        <v>10590000</v>
      </c>
      <c r="E2462" s="73">
        <f t="shared" si="39"/>
        <v>1.014367816091954</v>
      </c>
    </row>
    <row r="2463" spans="1:5" x14ac:dyDescent="0.25">
      <c r="A2463" t="s">
        <v>2526</v>
      </c>
      <c r="B2463" s="93" t="str">
        <f>Table2[[#This Row],[Country]]</f>
        <v>Nganion</v>
      </c>
      <c r="C2463" s="73">
        <f>VLOOKUP(A2463, Table1[], 6, FALSE)</f>
        <v>19220000</v>
      </c>
      <c r="D2463">
        <f>Table2[[#This Row],[Annualized Salary]]</f>
        <v>19340000</v>
      </c>
      <c r="E2463" s="73">
        <f t="shared" si="39"/>
        <v>1.0062434963579605</v>
      </c>
    </row>
    <row r="2464" spans="1:5" x14ac:dyDescent="0.25">
      <c r="A2464" t="s">
        <v>3600</v>
      </c>
      <c r="B2464" s="93" t="str">
        <f>Table2[[#This Row],[Country]]</f>
        <v>Nganion</v>
      </c>
      <c r="C2464" s="73" t="e">
        <f>VLOOKUP(A2464, Table1[], 6, FALSE)</f>
        <v>#N/A</v>
      </c>
      <c r="D2464">
        <f>Table2[[#This Row],[Annualized Salary]]</f>
        <v>9880000</v>
      </c>
      <c r="E2464" s="73" t="e">
        <f t="shared" si="39"/>
        <v>#N/A</v>
      </c>
    </row>
    <row r="2465" spans="1:5" x14ac:dyDescent="0.25">
      <c r="A2465" t="s">
        <v>2527</v>
      </c>
      <c r="B2465" s="93" t="str">
        <f>Table2[[#This Row],[Country]]</f>
        <v>Nganion</v>
      </c>
      <c r="C2465" s="73">
        <f>VLOOKUP(A2465, Table1[], 6, FALSE)</f>
        <v>16390000</v>
      </c>
      <c r="D2465">
        <f>Table2[[#This Row],[Annualized Salary]]</f>
        <v>17040000</v>
      </c>
      <c r="E2465" s="73">
        <f t="shared" si="39"/>
        <v>1.0396583282489322</v>
      </c>
    </row>
    <row r="2466" spans="1:5" x14ac:dyDescent="0.25">
      <c r="A2466" t="s">
        <v>2528</v>
      </c>
      <c r="B2466" s="93" t="str">
        <f>Table2[[#This Row],[Country]]</f>
        <v>Nganion</v>
      </c>
      <c r="C2466" s="73">
        <f>VLOOKUP(A2466, Table1[], 6, FALSE)</f>
        <v>13800000</v>
      </c>
      <c r="D2466">
        <f>Table2[[#This Row],[Annualized Salary]]</f>
        <v>15140000</v>
      </c>
      <c r="E2466" s="73">
        <f t="shared" si="39"/>
        <v>1.0971014492753624</v>
      </c>
    </row>
    <row r="2467" spans="1:5" x14ac:dyDescent="0.25">
      <c r="A2467" t="s">
        <v>2447</v>
      </c>
      <c r="B2467" s="93" t="str">
        <f>Table2[[#This Row],[Country]]</f>
        <v>Nganion</v>
      </c>
      <c r="C2467" s="73">
        <f>VLOOKUP(A2467, Table1[], 6, FALSE)</f>
        <v>16620000</v>
      </c>
      <c r="D2467">
        <f>Table2[[#This Row],[Annualized Salary]]</f>
        <v>14770000</v>
      </c>
      <c r="E2467" s="73">
        <f t="shared" si="39"/>
        <v>0.88868832731648617</v>
      </c>
    </row>
    <row r="2468" spans="1:5" x14ac:dyDescent="0.25">
      <c r="A2468" t="s">
        <v>2529</v>
      </c>
      <c r="B2468" s="93" t="str">
        <f>Table2[[#This Row],[Country]]</f>
        <v>Nganion</v>
      </c>
      <c r="C2468" s="73">
        <f>VLOOKUP(A2468, Table1[], 6, FALSE)</f>
        <v>21540000</v>
      </c>
      <c r="D2468">
        <f>Table2[[#This Row],[Annualized Salary]]</f>
        <v>23340000</v>
      </c>
      <c r="E2468" s="73">
        <f t="shared" si="39"/>
        <v>1.0835654596100279</v>
      </c>
    </row>
    <row r="2469" spans="1:5" x14ac:dyDescent="0.25">
      <c r="A2469" t="s">
        <v>3601</v>
      </c>
      <c r="B2469" s="93" t="str">
        <f>Table2[[#This Row],[Country]]</f>
        <v>Nganion</v>
      </c>
      <c r="C2469" s="73" t="e">
        <f>VLOOKUP(A2469, Table1[], 6, FALSE)</f>
        <v>#N/A</v>
      </c>
      <c r="D2469">
        <f>Table2[[#This Row],[Annualized Salary]]</f>
        <v>12910000</v>
      </c>
      <c r="E2469" s="73" t="e">
        <f t="shared" si="39"/>
        <v>#N/A</v>
      </c>
    </row>
    <row r="2470" spans="1:5" x14ac:dyDescent="0.25">
      <c r="A2470" t="s">
        <v>2531</v>
      </c>
      <c r="B2470" s="93" t="str">
        <f>Table2[[#This Row],[Country]]</f>
        <v>Zacia Lygia</v>
      </c>
      <c r="C2470" s="73">
        <f>VLOOKUP(A2470, Table1[], 6, FALSE)</f>
        <v>16890000</v>
      </c>
      <c r="D2470">
        <f>Table2[[#This Row],[Annualized Salary]]</f>
        <v>17100000</v>
      </c>
      <c r="E2470" s="73">
        <f t="shared" si="39"/>
        <v>1.0124333925399644</v>
      </c>
    </row>
    <row r="2471" spans="1:5" x14ac:dyDescent="0.25">
      <c r="A2471" t="s">
        <v>2656</v>
      </c>
      <c r="B2471" s="93" t="str">
        <f>Table2[[#This Row],[Country]]</f>
        <v>Imaar Vircoand</v>
      </c>
      <c r="C2471" s="73">
        <f>VLOOKUP(A2471, Table1[], 6, FALSE)</f>
        <v>21350000</v>
      </c>
      <c r="D2471">
        <f>Table2[[#This Row],[Annualized Salary]]</f>
        <v>23400000</v>
      </c>
      <c r="E2471" s="73">
        <f t="shared" si="39"/>
        <v>1.0960187353629978</v>
      </c>
    </row>
    <row r="2472" spans="1:5" x14ac:dyDescent="0.25">
      <c r="A2472" t="s">
        <v>2372</v>
      </c>
      <c r="B2472" s="93" t="str">
        <f>Table2[[#This Row],[Country]]</f>
        <v>Manlisgamncent</v>
      </c>
      <c r="C2472" s="73">
        <f>VLOOKUP(A2472, Table1[], 6, FALSE)</f>
        <v>22950000</v>
      </c>
      <c r="D2472">
        <f>Table2[[#This Row],[Annualized Salary]]</f>
        <v>25090000</v>
      </c>
      <c r="E2472" s="73">
        <f t="shared" si="39"/>
        <v>1.0932461873638344</v>
      </c>
    </row>
    <row r="2473" spans="1:5" x14ac:dyDescent="0.25">
      <c r="A2473" t="s">
        <v>2263</v>
      </c>
      <c r="B2473" s="93" t="str">
        <f>Table2[[#This Row],[Country]]</f>
        <v>Nganion</v>
      </c>
      <c r="C2473" s="73">
        <f>VLOOKUP(A2473, Table1[], 6, FALSE)</f>
        <v>13430000</v>
      </c>
      <c r="D2473">
        <f>Table2[[#This Row],[Annualized Salary]]</f>
        <v>22920000</v>
      </c>
      <c r="E2473" s="73">
        <f t="shared" si="39"/>
        <v>1.7066269545793</v>
      </c>
    </row>
    <row r="2474" spans="1:5" x14ac:dyDescent="0.25">
      <c r="A2474" t="s">
        <v>2536</v>
      </c>
      <c r="B2474" s="93" t="str">
        <f>Table2[[#This Row],[Country]]</f>
        <v>Nganion</v>
      </c>
      <c r="C2474" s="73">
        <f>VLOOKUP(A2474, Table1[], 6, FALSE)</f>
        <v>23980000</v>
      </c>
      <c r="D2474">
        <f>Table2[[#This Row],[Annualized Salary]]</f>
        <v>25060000</v>
      </c>
      <c r="E2474" s="73">
        <f t="shared" si="39"/>
        <v>1.0450375312760634</v>
      </c>
    </row>
    <row r="2475" spans="1:5" x14ac:dyDescent="0.25">
      <c r="A2475" t="s">
        <v>2540</v>
      </c>
      <c r="B2475" s="93" t="str">
        <f>Table2[[#This Row],[Country]]</f>
        <v>Nganion</v>
      </c>
      <c r="C2475" s="73">
        <f>VLOOKUP(A2475, Table1[], 6, FALSE)</f>
        <v>30390000</v>
      </c>
      <c r="D2475">
        <f>Table2[[#This Row],[Annualized Salary]]</f>
        <v>32320000</v>
      </c>
      <c r="E2475" s="73">
        <f t="shared" si="39"/>
        <v>1.0635077328068443</v>
      </c>
    </row>
    <row r="2476" spans="1:5" x14ac:dyDescent="0.25">
      <c r="A2476" t="s">
        <v>2541</v>
      </c>
      <c r="B2476" s="93" t="str">
        <f>Table2[[#This Row],[Country]]</f>
        <v>Nganion</v>
      </c>
      <c r="C2476" s="73">
        <f>VLOOKUP(A2476, Table1[], 6, FALSE)</f>
        <v>15300000</v>
      </c>
      <c r="D2476">
        <f>Table2[[#This Row],[Annualized Salary]]</f>
        <v>16080000</v>
      </c>
      <c r="E2476" s="73">
        <f t="shared" si="39"/>
        <v>1.0509803921568628</v>
      </c>
    </row>
    <row r="2477" spans="1:5" x14ac:dyDescent="0.25">
      <c r="A2477" t="s">
        <v>2542</v>
      </c>
      <c r="B2477" s="93" t="str">
        <f>Table2[[#This Row],[Country]]</f>
        <v>Nganion</v>
      </c>
      <c r="C2477" s="73">
        <f>VLOOKUP(A2477, Table1[], 6, FALSE)</f>
        <v>21240000</v>
      </c>
      <c r="D2477">
        <f>Table2[[#This Row],[Annualized Salary]]</f>
        <v>22880000</v>
      </c>
      <c r="E2477" s="73">
        <f t="shared" si="39"/>
        <v>1.0772128060263653</v>
      </c>
    </row>
    <row r="2478" spans="1:5" x14ac:dyDescent="0.25">
      <c r="A2478" t="s">
        <v>2543</v>
      </c>
      <c r="B2478" s="93" t="str">
        <f>Table2[[#This Row],[Country]]</f>
        <v>Nganion</v>
      </c>
      <c r="C2478" s="73">
        <f>VLOOKUP(A2478, Table1[], 6, FALSE)</f>
        <v>10830000</v>
      </c>
      <c r="D2478">
        <f>Table2[[#This Row],[Annualized Salary]]</f>
        <v>11510000</v>
      </c>
      <c r="E2478" s="73">
        <f t="shared" si="39"/>
        <v>1.0627885503231764</v>
      </c>
    </row>
    <row r="2479" spans="1:5" x14ac:dyDescent="0.25">
      <c r="A2479" t="s">
        <v>2545</v>
      </c>
      <c r="B2479" s="93" t="str">
        <f>Table2[[#This Row],[Country]]</f>
        <v>Nganion</v>
      </c>
      <c r="C2479" s="73">
        <f>VLOOKUP(A2479, Table1[], 6, FALSE)</f>
        <v>31370000</v>
      </c>
      <c r="D2479">
        <f>Table2[[#This Row],[Annualized Salary]]</f>
        <v>32310000</v>
      </c>
      <c r="E2479" s="73">
        <f t="shared" si="39"/>
        <v>1.0299649346509403</v>
      </c>
    </row>
    <row r="2480" spans="1:5" x14ac:dyDescent="0.25">
      <c r="A2480" t="s">
        <v>2549</v>
      </c>
      <c r="B2480" s="93" t="str">
        <f>Table2[[#This Row],[Country]]</f>
        <v>Nganion</v>
      </c>
      <c r="C2480" s="73">
        <f>VLOOKUP(A2480, Table1[], 6, FALSE)</f>
        <v>14020000</v>
      </c>
      <c r="D2480">
        <f>Table2[[#This Row],[Annualized Salary]]</f>
        <v>14930000</v>
      </c>
      <c r="E2480" s="73">
        <f t="shared" si="39"/>
        <v>1.0649072753209701</v>
      </c>
    </row>
    <row r="2481" spans="1:5" x14ac:dyDescent="0.25">
      <c r="A2481" t="s">
        <v>1496</v>
      </c>
      <c r="B2481" s="93" t="str">
        <f>Table2[[#This Row],[Country]]</f>
        <v>Rarita</v>
      </c>
      <c r="C2481" s="73">
        <f>VLOOKUP(A2481, Table1[], 6, FALSE)</f>
        <v>15200000</v>
      </c>
      <c r="D2481">
        <f>Table2[[#This Row],[Annualized Salary]]</f>
        <v>28640000</v>
      </c>
      <c r="E2481" s="73">
        <f t="shared" si="39"/>
        <v>1.8842105263157896</v>
      </c>
    </row>
    <row r="2482" spans="1:5" x14ac:dyDescent="0.25">
      <c r="A2482" t="s">
        <v>2548</v>
      </c>
      <c r="B2482" s="93" t="str">
        <f>Table2[[#This Row],[Country]]</f>
        <v>Rosvi</v>
      </c>
      <c r="C2482" s="73">
        <f>VLOOKUP(A2482, Table1[], 6, FALSE)</f>
        <v>9110000</v>
      </c>
      <c r="D2482">
        <f>Table2[[#This Row],[Annualized Salary]]</f>
        <v>9790000</v>
      </c>
      <c r="E2482" s="73">
        <f t="shared" si="39"/>
        <v>1.0746432491767288</v>
      </c>
    </row>
    <row r="2483" spans="1:5" x14ac:dyDescent="0.25">
      <c r="A2483" t="s">
        <v>2544</v>
      </c>
      <c r="B2483" s="93" t="str">
        <f>Table2[[#This Row],[Country]]</f>
        <v>Nganion</v>
      </c>
      <c r="C2483" s="73">
        <f>VLOOKUP(A2483, Table1[], 6, FALSE)</f>
        <v>22320000</v>
      </c>
      <c r="D2483">
        <f>Table2[[#This Row],[Annualized Salary]]</f>
        <v>23300000</v>
      </c>
      <c r="E2483" s="73">
        <f t="shared" si="39"/>
        <v>1.0439068100358424</v>
      </c>
    </row>
    <row r="2484" spans="1:5" x14ac:dyDescent="0.25">
      <c r="A2484" t="s">
        <v>2533</v>
      </c>
      <c r="B2484" s="93" t="str">
        <f>Table2[[#This Row],[Country]]</f>
        <v>Imaar Vircoand</v>
      </c>
      <c r="C2484" s="73">
        <f>VLOOKUP(A2484, Table1[], 6, FALSE)</f>
        <v>29620000</v>
      </c>
      <c r="D2484">
        <f>Table2[[#This Row],[Annualized Salary]]</f>
        <v>31430000</v>
      </c>
      <c r="E2484" s="73">
        <f t="shared" si="39"/>
        <v>1.0611073598919649</v>
      </c>
    </row>
    <row r="2485" spans="1:5" x14ac:dyDescent="0.25">
      <c r="A2485" t="s">
        <v>2031</v>
      </c>
      <c r="B2485" s="93" t="str">
        <f>Table2[[#This Row],[Country]]</f>
        <v>Nganion</v>
      </c>
      <c r="C2485" s="73">
        <f>VLOOKUP(A2485, Table1[], 6, FALSE)</f>
        <v>15960000</v>
      </c>
      <c r="D2485">
        <f>Table2[[#This Row],[Annualized Salary]]</f>
        <v>23200000</v>
      </c>
      <c r="E2485" s="73">
        <f t="shared" si="39"/>
        <v>1.4536340852130325</v>
      </c>
    </row>
    <row r="2486" spans="1:5" x14ac:dyDescent="0.25">
      <c r="A2486" t="s">
        <v>2551</v>
      </c>
      <c r="B2486" s="93" t="str">
        <f>Table2[[#This Row],[Country]]</f>
        <v>Nganion</v>
      </c>
      <c r="C2486" s="73">
        <f>VLOOKUP(A2486, Table1[], 6, FALSE)</f>
        <v>24200000</v>
      </c>
      <c r="D2486">
        <f>Table2[[#This Row],[Annualized Salary]]</f>
        <v>25570000</v>
      </c>
      <c r="E2486" s="73">
        <f t="shared" si="39"/>
        <v>1.056611570247934</v>
      </c>
    </row>
    <row r="2487" spans="1:5" x14ac:dyDescent="0.25">
      <c r="A2487" t="s">
        <v>2552</v>
      </c>
      <c r="B2487" s="93" t="str">
        <f>Table2[[#This Row],[Country]]</f>
        <v>Nganion</v>
      </c>
      <c r="C2487" s="73">
        <f>VLOOKUP(A2487, Table1[], 6, FALSE)</f>
        <v>23950000</v>
      </c>
      <c r="D2487">
        <f>Table2[[#This Row],[Annualized Salary]]</f>
        <v>24560000</v>
      </c>
      <c r="E2487" s="73">
        <f t="shared" si="39"/>
        <v>1.0254697286012526</v>
      </c>
    </row>
    <row r="2488" spans="1:5" x14ac:dyDescent="0.25">
      <c r="A2488" t="s">
        <v>2553</v>
      </c>
      <c r="B2488" s="93" t="str">
        <f>Table2[[#This Row],[Country]]</f>
        <v>Nganion</v>
      </c>
      <c r="C2488" s="73">
        <f>VLOOKUP(A2488, Table1[], 6, FALSE)</f>
        <v>27070000</v>
      </c>
      <c r="D2488">
        <f>Table2[[#This Row],[Annualized Salary]]</f>
        <v>29580000</v>
      </c>
      <c r="E2488" s="73">
        <f t="shared" si="39"/>
        <v>1.0927225711119319</v>
      </c>
    </row>
    <row r="2489" spans="1:5" x14ac:dyDescent="0.25">
      <c r="A2489" t="s">
        <v>2547</v>
      </c>
      <c r="B2489" s="93" t="str">
        <f>Table2[[#This Row],[Country]]</f>
        <v>Nganion</v>
      </c>
      <c r="C2489" s="73">
        <f>VLOOKUP(A2489, Table1[], 6, FALSE)</f>
        <v>10010000</v>
      </c>
      <c r="D2489">
        <f>Table2[[#This Row],[Annualized Salary]]</f>
        <v>10690000</v>
      </c>
      <c r="E2489" s="73">
        <f t="shared" si="39"/>
        <v>1.0679320679320679</v>
      </c>
    </row>
    <row r="2490" spans="1:5" x14ac:dyDescent="0.25">
      <c r="A2490" t="s">
        <v>3603</v>
      </c>
      <c r="B2490" s="93" t="str">
        <f>Table2[[#This Row],[Country]]</f>
        <v>Central Namemo Laand</v>
      </c>
      <c r="C2490" s="73" t="e">
        <f>VLOOKUP(A2490, Table1[], 6, FALSE)</f>
        <v>#N/A</v>
      </c>
      <c r="D2490">
        <f>Table2[[#This Row],[Annualized Salary]]</f>
        <v>17960000</v>
      </c>
      <c r="E2490" s="73" t="e">
        <f t="shared" si="39"/>
        <v>#N/A</v>
      </c>
    </row>
    <row r="2491" spans="1:5" x14ac:dyDescent="0.25">
      <c r="A2491" t="s">
        <v>464</v>
      </c>
      <c r="B2491" s="93" t="str">
        <f>Table2[[#This Row],[Country]]</f>
        <v>Dosqaly</v>
      </c>
      <c r="C2491" s="73">
        <f>VLOOKUP(A2491, Table1[], 6, FALSE)</f>
        <v>29100000</v>
      </c>
      <c r="D2491">
        <f>Table2[[#This Row],[Annualized Salary]]</f>
        <v>19860000</v>
      </c>
      <c r="E2491" s="73">
        <f t="shared" si="39"/>
        <v>0.68247422680412373</v>
      </c>
    </row>
    <row r="2492" spans="1:5" x14ac:dyDescent="0.25">
      <c r="A2492" t="s">
        <v>2556</v>
      </c>
      <c r="B2492" s="93" t="str">
        <f>Table2[[#This Row],[Country]]</f>
        <v>Lefghau</v>
      </c>
      <c r="C2492" s="73">
        <f>VLOOKUP(A2492, Table1[], 6, FALSE)</f>
        <v>8410000</v>
      </c>
      <c r="D2492">
        <f>Table2[[#This Row],[Annualized Salary]]</f>
        <v>8910000</v>
      </c>
      <c r="E2492" s="73">
        <f t="shared" si="39"/>
        <v>1.0594530321046374</v>
      </c>
    </row>
    <row r="2493" spans="1:5" x14ac:dyDescent="0.25">
      <c r="A2493" t="s">
        <v>2558</v>
      </c>
      <c r="B2493" s="93" t="str">
        <f>Table2[[#This Row],[Country]]</f>
        <v>Nganion</v>
      </c>
      <c r="C2493" s="73">
        <f>VLOOKUP(A2493, Table1[], 6, FALSE)</f>
        <v>19170000</v>
      </c>
      <c r="D2493">
        <f>Table2[[#This Row],[Annualized Salary]]</f>
        <v>21030000</v>
      </c>
      <c r="E2493" s="73">
        <f t="shared" si="39"/>
        <v>1.0970266040688577</v>
      </c>
    </row>
    <row r="2494" spans="1:5" x14ac:dyDescent="0.25">
      <c r="A2494" t="s">
        <v>2559</v>
      </c>
      <c r="B2494" s="93" t="str">
        <f>Table2[[#This Row],[Country]]</f>
        <v>Nganion</v>
      </c>
      <c r="C2494" s="73">
        <f>VLOOKUP(A2494, Table1[], 6, FALSE)</f>
        <v>14240000</v>
      </c>
      <c r="D2494">
        <f>Table2[[#This Row],[Annualized Salary]]</f>
        <v>14330000</v>
      </c>
      <c r="E2494" s="73">
        <f t="shared" si="39"/>
        <v>1.0063202247191012</v>
      </c>
    </row>
    <row r="2495" spans="1:5" x14ac:dyDescent="0.25">
      <c r="A2495" t="s">
        <v>2562</v>
      </c>
      <c r="B2495" s="93" t="str">
        <f>Table2[[#This Row],[Country]]</f>
        <v>Nganion</v>
      </c>
      <c r="C2495" s="73">
        <f>VLOOKUP(A2495, Table1[], 6, FALSE)</f>
        <v>18190000</v>
      </c>
      <c r="D2495">
        <f>Table2[[#This Row],[Annualized Salary]]</f>
        <v>19480000</v>
      </c>
      <c r="E2495" s="73">
        <f t="shared" si="39"/>
        <v>1.0709180868609125</v>
      </c>
    </row>
    <row r="2496" spans="1:5" x14ac:dyDescent="0.25">
      <c r="A2496" t="s">
        <v>2563</v>
      </c>
      <c r="B2496" s="93" t="str">
        <f>Table2[[#This Row],[Country]]</f>
        <v>Nganion</v>
      </c>
      <c r="C2496" s="73">
        <f>VLOOKUP(A2496, Table1[], 6, FALSE)</f>
        <v>16540000</v>
      </c>
      <c r="D2496">
        <f>Table2[[#This Row],[Annualized Salary]]</f>
        <v>17930000</v>
      </c>
      <c r="E2496" s="73">
        <f t="shared" si="39"/>
        <v>1.0840386940749698</v>
      </c>
    </row>
    <row r="2497" spans="1:5" x14ac:dyDescent="0.25">
      <c r="A2497" t="s">
        <v>2557</v>
      </c>
      <c r="B2497" s="93" t="str">
        <f>Table2[[#This Row],[Country]]</f>
        <v>Nganion</v>
      </c>
      <c r="C2497" s="73">
        <f>VLOOKUP(A2497, Table1[], 6, FALSE)</f>
        <v>18420000</v>
      </c>
      <c r="D2497">
        <f>Table2[[#This Row],[Annualized Salary]]</f>
        <v>19710000</v>
      </c>
      <c r="E2497" s="73">
        <f t="shared" si="39"/>
        <v>1.0700325732899023</v>
      </c>
    </row>
    <row r="2498" spans="1:5" x14ac:dyDescent="0.25">
      <c r="A2498" t="s">
        <v>2560</v>
      </c>
      <c r="B2498" s="93" t="str">
        <f>Table2[[#This Row],[Country]]</f>
        <v>Nganion</v>
      </c>
      <c r="C2498" s="73">
        <f>VLOOKUP(A2498, Table1[], 6, FALSE)</f>
        <v>9490000</v>
      </c>
      <c r="D2498">
        <f>Table2[[#This Row],[Annualized Salary]]</f>
        <v>9970000</v>
      </c>
      <c r="E2498" s="73">
        <f t="shared" si="39"/>
        <v>1.0505795574288725</v>
      </c>
    </row>
    <row r="2499" spans="1:5" x14ac:dyDescent="0.25">
      <c r="A2499" t="s">
        <v>2561</v>
      </c>
      <c r="B2499" s="93" t="str">
        <f>Table2[[#This Row],[Country]]</f>
        <v>Nganion</v>
      </c>
      <c r="C2499" s="73">
        <f>VLOOKUP(A2499, Table1[], 6, FALSE)</f>
        <v>17440000</v>
      </c>
      <c r="D2499">
        <f>Table2[[#This Row],[Annualized Salary]]</f>
        <v>17610000</v>
      </c>
      <c r="E2499" s="73">
        <f t="shared" si="39"/>
        <v>1.0097477064220184</v>
      </c>
    </row>
    <row r="2500" spans="1:5" x14ac:dyDescent="0.25">
      <c r="A2500" t="s">
        <v>2259</v>
      </c>
      <c r="B2500" s="93" t="str">
        <f>Table2[[#This Row],[Country]]</f>
        <v>Lefghau</v>
      </c>
      <c r="C2500" s="73">
        <f>VLOOKUP(A2500, Table1[], 6, FALSE)</f>
        <v>29540000</v>
      </c>
      <c r="D2500">
        <f>Table2[[#This Row],[Annualized Salary]]</f>
        <v>30110000</v>
      </c>
      <c r="E2500" s="73">
        <f t="shared" si="39"/>
        <v>1.0192958700067705</v>
      </c>
    </row>
    <row r="2501" spans="1:5" x14ac:dyDescent="0.25">
      <c r="A2501" t="s">
        <v>2566</v>
      </c>
      <c r="B2501" s="93" t="str">
        <f>Table2[[#This Row],[Country]]</f>
        <v>Nganion</v>
      </c>
      <c r="C2501" s="73">
        <f>VLOOKUP(A2501, Table1[], 6, FALSE)</f>
        <v>29030000</v>
      </c>
      <c r="D2501">
        <f>Table2[[#This Row],[Annualized Salary]]</f>
        <v>30930000</v>
      </c>
      <c r="E2501" s="73">
        <f t="shared" si="39"/>
        <v>1.0654495349638304</v>
      </c>
    </row>
    <row r="2502" spans="1:5" x14ac:dyDescent="0.25">
      <c r="A2502" t="s">
        <v>2567</v>
      </c>
      <c r="B2502" s="93" t="str">
        <f>Table2[[#This Row],[Country]]</f>
        <v>Nganion</v>
      </c>
      <c r="C2502" s="73">
        <f>VLOOKUP(A2502, Table1[], 6, FALSE)</f>
        <v>26020000</v>
      </c>
      <c r="D2502">
        <f>Table2[[#This Row],[Annualized Salary]]</f>
        <v>26840000</v>
      </c>
      <c r="E2502" s="73">
        <f t="shared" si="39"/>
        <v>1.0315142198308993</v>
      </c>
    </row>
    <row r="2503" spans="1:5" x14ac:dyDescent="0.25">
      <c r="A2503" t="s">
        <v>2568</v>
      </c>
      <c r="B2503" s="93" t="str">
        <f>Table2[[#This Row],[Country]]</f>
        <v>Xikong</v>
      </c>
      <c r="C2503" s="73">
        <f>VLOOKUP(A2503, Table1[], 6, FALSE)</f>
        <v>28660000</v>
      </c>
      <c r="D2503">
        <f>Table2[[#This Row],[Annualized Salary]]</f>
        <v>30040000</v>
      </c>
      <c r="E2503" s="73">
        <f t="shared" si="39"/>
        <v>1.0481507327285415</v>
      </c>
    </row>
    <row r="2504" spans="1:5" x14ac:dyDescent="0.25">
      <c r="A2504" t="s">
        <v>2569</v>
      </c>
      <c r="B2504" s="93" t="str">
        <f>Table2[[#This Row],[Country]]</f>
        <v>Nganion</v>
      </c>
      <c r="C2504" s="73">
        <f>VLOOKUP(A2504, Table1[], 6, FALSE)</f>
        <v>7530000</v>
      </c>
      <c r="D2504">
        <f>Table2[[#This Row],[Annualized Salary]]</f>
        <v>8080000</v>
      </c>
      <c r="E2504" s="73">
        <f t="shared" si="39"/>
        <v>1.0730411686586985</v>
      </c>
    </row>
    <row r="2505" spans="1:5" x14ac:dyDescent="0.25">
      <c r="A2505" t="s">
        <v>2570</v>
      </c>
      <c r="B2505" s="93" t="str">
        <f>Table2[[#This Row],[Country]]</f>
        <v>Nganion</v>
      </c>
      <c r="C2505" s="73">
        <f>VLOOKUP(A2505, Table1[], 6, FALSE)</f>
        <v>10980000</v>
      </c>
      <c r="D2505">
        <f>Table2[[#This Row],[Annualized Salary]]</f>
        <v>11710000</v>
      </c>
      <c r="E2505" s="73">
        <f t="shared" si="39"/>
        <v>1.0664845173041895</v>
      </c>
    </row>
    <row r="2506" spans="1:5" x14ac:dyDescent="0.25">
      <c r="A2506" t="s">
        <v>2571</v>
      </c>
      <c r="B2506" s="93" t="str">
        <f>Table2[[#This Row],[Country]]</f>
        <v>Central Badad</v>
      </c>
      <c r="C2506" s="73">
        <f>VLOOKUP(A2506, Table1[], 6, FALSE)</f>
        <v>10520000</v>
      </c>
      <c r="D2506">
        <f>Table2[[#This Row],[Annualized Salary]]</f>
        <v>10560000</v>
      </c>
      <c r="E2506" s="73">
        <f t="shared" si="39"/>
        <v>1.0038022813688212</v>
      </c>
    </row>
    <row r="2507" spans="1:5" x14ac:dyDescent="0.25">
      <c r="A2507" t="s">
        <v>3604</v>
      </c>
      <c r="B2507" s="93" t="str">
        <f>Table2[[#This Row],[Country]]</f>
        <v>Imaar Vircoand</v>
      </c>
      <c r="C2507" s="73" t="e">
        <f>VLOOKUP(A2507, Table1[], 6, FALSE)</f>
        <v>#N/A</v>
      </c>
      <c r="D2507">
        <f>Table2[[#This Row],[Annualized Salary]]</f>
        <v>13500000</v>
      </c>
      <c r="E2507" s="73" t="e">
        <f t="shared" si="39"/>
        <v>#N/A</v>
      </c>
    </row>
    <row r="2508" spans="1:5" x14ac:dyDescent="0.25">
      <c r="A2508" t="s">
        <v>280</v>
      </c>
      <c r="B2508" s="93" t="str">
        <f>Table2[[#This Row],[Country]]</f>
        <v>Nganion</v>
      </c>
      <c r="C2508" s="73">
        <f>VLOOKUP(A2508, Table1[], 6, FALSE)</f>
        <v>25630000</v>
      </c>
      <c r="D2508">
        <f>Table2[[#This Row],[Annualized Salary]]</f>
        <v>15720000</v>
      </c>
      <c r="E2508" s="73">
        <f t="shared" si="39"/>
        <v>0.61334373780725715</v>
      </c>
    </row>
    <row r="2509" spans="1:5" x14ac:dyDescent="0.25">
      <c r="A2509" t="s">
        <v>2574</v>
      </c>
      <c r="B2509" s="93" t="str">
        <f>Table2[[#This Row],[Country]]</f>
        <v>Nganion</v>
      </c>
      <c r="C2509" s="73">
        <f>VLOOKUP(A2509, Table1[], 6, FALSE)</f>
        <v>17570000</v>
      </c>
      <c r="D2509">
        <f>Table2[[#This Row],[Annualized Salary]]</f>
        <v>19190000</v>
      </c>
      <c r="E2509" s="73">
        <f t="shared" si="39"/>
        <v>1.0922026180990325</v>
      </c>
    </row>
    <row r="2510" spans="1:5" x14ac:dyDescent="0.25">
      <c r="A2510" t="s">
        <v>2594</v>
      </c>
      <c r="B2510" s="93" t="str">
        <f>Table2[[#This Row],[Country]]</f>
        <v>Nganion</v>
      </c>
      <c r="C2510" s="73">
        <f>VLOOKUP(A2510, Table1[], 6, FALSE)</f>
        <v>22150000</v>
      </c>
      <c r="D2510">
        <f>Table2[[#This Row],[Annualized Salary]]</f>
        <v>14350000</v>
      </c>
      <c r="E2510" s="73">
        <f t="shared" si="39"/>
        <v>0.64785553047404065</v>
      </c>
    </row>
    <row r="2511" spans="1:5" x14ac:dyDescent="0.25">
      <c r="A2511" t="s">
        <v>2575</v>
      </c>
      <c r="B2511" s="93" t="str">
        <f>Table2[[#This Row],[Country]]</f>
        <v>Nganion</v>
      </c>
      <c r="C2511" s="73">
        <f>VLOOKUP(A2511, Table1[], 6, FALSE)</f>
        <v>1870000</v>
      </c>
      <c r="D2511">
        <f>Table2[[#This Row],[Annualized Salary]]</f>
        <v>1920000</v>
      </c>
      <c r="E2511" s="73">
        <f t="shared" si="39"/>
        <v>1.0267379679144386</v>
      </c>
    </row>
    <row r="2512" spans="1:5" x14ac:dyDescent="0.25">
      <c r="A2512" t="s">
        <v>2577</v>
      </c>
      <c r="B2512" s="93" t="str">
        <f>Table2[[#This Row],[Country]]</f>
        <v>Nganion</v>
      </c>
      <c r="C2512" s="73">
        <f>VLOOKUP(A2512, Table1[], 6, FALSE)</f>
        <v>17030000</v>
      </c>
      <c r="D2512">
        <f>Table2[[#This Row],[Annualized Salary]]</f>
        <v>18050000</v>
      </c>
      <c r="E2512" s="73">
        <f t="shared" si="39"/>
        <v>1.0598943041691133</v>
      </c>
    </row>
    <row r="2513" spans="1:5" x14ac:dyDescent="0.25">
      <c r="A2513" t="s">
        <v>3605</v>
      </c>
      <c r="B2513" s="93" t="str">
        <f>Table2[[#This Row],[Country]]</f>
        <v>Nganion</v>
      </c>
      <c r="C2513" s="73" t="e">
        <f>VLOOKUP(A2513, Table1[], 6, FALSE)</f>
        <v>#N/A</v>
      </c>
      <c r="D2513">
        <f>Table2[[#This Row],[Annualized Salary]]</f>
        <v>11780000</v>
      </c>
      <c r="E2513" s="73" t="e">
        <f t="shared" si="39"/>
        <v>#N/A</v>
      </c>
    </row>
    <row r="2514" spans="1:5" x14ac:dyDescent="0.25">
      <c r="A2514" t="s">
        <v>2579</v>
      </c>
      <c r="B2514" s="93" t="str">
        <f>Table2[[#This Row],[Country]]</f>
        <v>Nganion</v>
      </c>
      <c r="C2514" s="73">
        <f>VLOOKUP(A2514, Table1[], 6, FALSE)</f>
        <v>14680000</v>
      </c>
      <c r="D2514">
        <f>Table2[[#This Row],[Annualized Salary]]</f>
        <v>14950000</v>
      </c>
      <c r="E2514" s="73">
        <f t="shared" si="39"/>
        <v>1.0183923705722071</v>
      </c>
    </row>
    <row r="2515" spans="1:5" x14ac:dyDescent="0.25">
      <c r="A2515" t="s">
        <v>3606</v>
      </c>
      <c r="B2515" s="93" t="str">
        <f>Table2[[#This Row],[Country]]</f>
        <v>Greri Landmoslands</v>
      </c>
      <c r="C2515" s="73" t="e">
        <f>VLOOKUP(A2515, Table1[], 6, FALSE)</f>
        <v>#N/A</v>
      </c>
      <c r="D2515">
        <f>Table2[[#This Row],[Annualized Salary]]</f>
        <v>12160000</v>
      </c>
      <c r="E2515" s="73" t="e">
        <f t="shared" si="39"/>
        <v>#N/A</v>
      </c>
    </row>
    <row r="2516" spans="1:5" x14ac:dyDescent="0.25">
      <c r="A2516" t="s">
        <v>2581</v>
      </c>
      <c r="B2516" s="93" t="str">
        <f>Table2[[#This Row],[Country]]</f>
        <v>Nganion</v>
      </c>
      <c r="C2516" s="73">
        <f>VLOOKUP(A2516, Table1[], 6, FALSE)</f>
        <v>27040000</v>
      </c>
      <c r="D2516">
        <f>Table2[[#This Row],[Annualized Salary]]</f>
        <v>28250000</v>
      </c>
      <c r="E2516" s="73">
        <f t="shared" si="39"/>
        <v>1.0447485207100591</v>
      </c>
    </row>
    <row r="2517" spans="1:5" x14ac:dyDescent="0.25">
      <c r="A2517" t="s">
        <v>3607</v>
      </c>
      <c r="B2517" s="93" t="str">
        <f>Table2[[#This Row],[Country]]</f>
        <v>Janmico</v>
      </c>
      <c r="C2517" s="73" t="e">
        <f>VLOOKUP(A2517, Table1[], 6, FALSE)</f>
        <v>#N/A</v>
      </c>
      <c r="D2517">
        <f>Table2[[#This Row],[Annualized Salary]]</f>
        <v>22970000</v>
      </c>
      <c r="E2517" s="73" t="e">
        <f t="shared" si="39"/>
        <v>#N/A</v>
      </c>
    </row>
    <row r="2518" spans="1:5" x14ac:dyDescent="0.25">
      <c r="A2518" t="s">
        <v>2583</v>
      </c>
      <c r="B2518" s="93" t="str">
        <f>Table2[[#This Row],[Country]]</f>
        <v>Nganion</v>
      </c>
      <c r="C2518" s="73">
        <f>VLOOKUP(A2518, Table1[], 6, FALSE)</f>
        <v>31710000</v>
      </c>
      <c r="D2518">
        <f>Table2[[#This Row],[Annualized Salary]]</f>
        <v>33270000</v>
      </c>
      <c r="E2518" s="73">
        <f t="shared" si="39"/>
        <v>1.0491958372753074</v>
      </c>
    </row>
    <row r="2519" spans="1:5" x14ac:dyDescent="0.25">
      <c r="A2519" t="s">
        <v>2584</v>
      </c>
      <c r="B2519" s="93" t="str">
        <f>Table2[[#This Row],[Country]]</f>
        <v>Nganion</v>
      </c>
      <c r="C2519" s="73">
        <f>VLOOKUP(A2519, Table1[], 6, FALSE)</f>
        <v>11810000</v>
      </c>
      <c r="D2519">
        <f>Table2[[#This Row],[Annualized Salary]]</f>
        <v>12320000</v>
      </c>
      <c r="E2519" s="73">
        <f t="shared" si="39"/>
        <v>1.0431837425910246</v>
      </c>
    </row>
    <row r="2520" spans="1:5" x14ac:dyDescent="0.25">
      <c r="A2520" t="s">
        <v>2586</v>
      </c>
      <c r="B2520" s="93" t="str">
        <f>Table2[[#This Row],[Country]]</f>
        <v>Nganion</v>
      </c>
      <c r="C2520" s="73">
        <f>VLOOKUP(A2520, Table1[], 6, FALSE)</f>
        <v>27800000</v>
      </c>
      <c r="D2520">
        <f>Table2[[#This Row],[Annualized Salary]]</f>
        <v>29270000</v>
      </c>
      <c r="E2520" s="73">
        <f t="shared" si="39"/>
        <v>1.0528776978417267</v>
      </c>
    </row>
    <row r="2521" spans="1:5" x14ac:dyDescent="0.25">
      <c r="A2521" t="s">
        <v>2599</v>
      </c>
      <c r="B2521" s="93" t="str">
        <f>Table2[[#This Row],[Country]]</f>
        <v>Nganion</v>
      </c>
      <c r="C2521" s="73">
        <f>VLOOKUP(A2521, Table1[], 6, FALSE)</f>
        <v>13620000</v>
      </c>
      <c r="D2521">
        <f>Table2[[#This Row],[Annualized Salary]]</f>
        <v>13840000</v>
      </c>
      <c r="E2521" s="73">
        <f t="shared" ref="E2521:E2584" si="40">D2521/C2521</f>
        <v>1.0161527165932451</v>
      </c>
    </row>
    <row r="2522" spans="1:5" x14ac:dyDescent="0.25">
      <c r="A2522" t="s">
        <v>2588</v>
      </c>
      <c r="B2522" s="93" t="str">
        <f>Table2[[#This Row],[Country]]</f>
        <v>Nganion</v>
      </c>
      <c r="C2522" s="73">
        <f>VLOOKUP(A2522, Table1[], 6, FALSE)</f>
        <v>9320000</v>
      </c>
      <c r="D2522">
        <f>Table2[[#This Row],[Annualized Salary]]</f>
        <v>10170000</v>
      </c>
      <c r="E2522" s="73">
        <f t="shared" si="40"/>
        <v>1.0912017167381973</v>
      </c>
    </row>
    <row r="2523" spans="1:5" x14ac:dyDescent="0.25">
      <c r="A2523" t="s">
        <v>2589</v>
      </c>
      <c r="B2523" s="93" t="str">
        <f>Table2[[#This Row],[Country]]</f>
        <v>Nganion</v>
      </c>
      <c r="C2523" s="73">
        <f>VLOOKUP(A2523, Table1[], 6, FALSE)</f>
        <v>11140000</v>
      </c>
      <c r="D2523">
        <f>Table2[[#This Row],[Annualized Salary]]</f>
        <v>11470000</v>
      </c>
      <c r="E2523" s="73">
        <f t="shared" si="40"/>
        <v>1.0296229802513466</v>
      </c>
    </row>
    <row r="2524" spans="1:5" x14ac:dyDescent="0.25">
      <c r="A2524" t="s">
        <v>2590</v>
      </c>
      <c r="B2524" s="93" t="str">
        <f>Table2[[#This Row],[Country]]</f>
        <v>Nganion</v>
      </c>
      <c r="C2524" s="73">
        <f>VLOOKUP(A2524, Table1[], 6, FALSE)</f>
        <v>25010000</v>
      </c>
      <c r="D2524">
        <f>Table2[[#This Row],[Annualized Salary]]</f>
        <v>25540000</v>
      </c>
      <c r="E2524" s="73">
        <f t="shared" si="40"/>
        <v>1.0211915233906437</v>
      </c>
    </row>
    <row r="2525" spans="1:5" x14ac:dyDescent="0.25">
      <c r="A2525" t="s">
        <v>2591</v>
      </c>
      <c r="B2525" s="93" t="str">
        <f>Table2[[#This Row],[Country]]</f>
        <v>Nganion</v>
      </c>
      <c r="C2525" s="73">
        <f>VLOOKUP(A2525, Table1[], 6, FALSE)</f>
        <v>15450000</v>
      </c>
      <c r="D2525">
        <f>Table2[[#This Row],[Annualized Salary]]</f>
        <v>15460000</v>
      </c>
      <c r="E2525" s="73">
        <f t="shared" si="40"/>
        <v>1.0006472491909386</v>
      </c>
    </row>
    <row r="2526" spans="1:5" x14ac:dyDescent="0.25">
      <c r="A2526" t="s">
        <v>2592</v>
      </c>
      <c r="B2526" s="93" t="str">
        <f>Table2[[#This Row],[Country]]</f>
        <v>Nganion</v>
      </c>
      <c r="C2526" s="73">
        <f>VLOOKUP(A2526, Table1[], 6, FALSE)</f>
        <v>8550000</v>
      </c>
      <c r="D2526">
        <f>Table2[[#This Row],[Annualized Salary]]</f>
        <v>9120000</v>
      </c>
      <c r="E2526" s="73">
        <f t="shared" si="40"/>
        <v>1.0666666666666667</v>
      </c>
    </row>
    <row r="2527" spans="1:5" x14ac:dyDescent="0.25">
      <c r="A2527" t="s">
        <v>2593</v>
      </c>
      <c r="B2527" s="93" t="str">
        <f>Table2[[#This Row],[Country]]</f>
        <v>Nganion</v>
      </c>
      <c r="C2527" s="73">
        <f>VLOOKUP(A2527, Table1[], 6, FALSE)</f>
        <v>17180000</v>
      </c>
      <c r="D2527">
        <f>Table2[[#This Row],[Annualized Salary]]</f>
        <v>18050000</v>
      </c>
      <c r="E2527" s="73">
        <f t="shared" si="40"/>
        <v>1.050640279394645</v>
      </c>
    </row>
    <row r="2528" spans="1:5" x14ac:dyDescent="0.25">
      <c r="A2528" t="s">
        <v>2597</v>
      </c>
      <c r="B2528" s="93" t="str">
        <f>Table2[[#This Row],[Country]]</f>
        <v>Nganion</v>
      </c>
      <c r="C2528" s="73">
        <f>VLOOKUP(A2528, Table1[], 6, FALSE)</f>
        <v>23190000</v>
      </c>
      <c r="D2528">
        <f>Table2[[#This Row],[Annualized Salary]]</f>
        <v>24820000</v>
      </c>
      <c r="E2528" s="73">
        <f t="shared" si="40"/>
        <v>1.0702889176369124</v>
      </c>
    </row>
    <row r="2529" spans="1:5" x14ac:dyDescent="0.25">
      <c r="A2529" t="s">
        <v>1895</v>
      </c>
      <c r="B2529" s="93" t="str">
        <f>Table2[[#This Row],[Country]]</f>
        <v>Rarita</v>
      </c>
      <c r="C2529" s="73">
        <f>VLOOKUP(A2529, Table1[], 6, FALSE)</f>
        <v>25520000</v>
      </c>
      <c r="D2529">
        <f>Table2[[#This Row],[Annualized Salary]]</f>
        <v>16240000</v>
      </c>
      <c r="E2529" s="73">
        <f t="shared" si="40"/>
        <v>0.63636363636363635</v>
      </c>
    </row>
    <row r="2530" spans="1:5" x14ac:dyDescent="0.25">
      <c r="A2530" t="s">
        <v>2606</v>
      </c>
      <c r="B2530" s="93" t="str">
        <f>Table2[[#This Row],[Country]]</f>
        <v>Nganion</v>
      </c>
      <c r="C2530" s="73">
        <f>VLOOKUP(A2530, Table1[], 6, FALSE)</f>
        <v>18120000</v>
      </c>
      <c r="D2530">
        <f>Table2[[#This Row],[Annualized Salary]]</f>
        <v>18260000</v>
      </c>
      <c r="E2530" s="73">
        <f t="shared" si="40"/>
        <v>1.0077262693156732</v>
      </c>
    </row>
    <row r="2531" spans="1:5" x14ac:dyDescent="0.25">
      <c r="A2531" t="s">
        <v>2594</v>
      </c>
      <c r="B2531" s="93" t="str">
        <f>Table2[[#This Row],[Country]]</f>
        <v>Nganion</v>
      </c>
      <c r="C2531" s="73">
        <f>VLOOKUP(A2531, Table1[], 6, FALSE)</f>
        <v>22150000</v>
      </c>
      <c r="D2531">
        <f>Table2[[#This Row],[Annualized Salary]]</f>
        <v>24110000</v>
      </c>
      <c r="E2531" s="73">
        <f t="shared" si="40"/>
        <v>1.088487584650113</v>
      </c>
    </row>
    <row r="2532" spans="1:5" x14ac:dyDescent="0.25">
      <c r="A2532" t="s">
        <v>2612</v>
      </c>
      <c r="B2532" s="93" t="str">
        <f>Table2[[#This Row],[Country]]</f>
        <v>Nganion</v>
      </c>
      <c r="C2532" s="73">
        <f>VLOOKUP(A2532, Table1[], 6, FALSE)</f>
        <v>24490000</v>
      </c>
      <c r="D2532">
        <f>Table2[[#This Row],[Annualized Salary]]</f>
        <v>25230000</v>
      </c>
      <c r="E2532" s="73">
        <f t="shared" si="40"/>
        <v>1.0302164148632096</v>
      </c>
    </row>
    <row r="2533" spans="1:5" x14ac:dyDescent="0.25">
      <c r="A2533" t="s">
        <v>3608</v>
      </c>
      <c r="B2533" s="93" t="str">
        <f>Table2[[#This Row],[Country]]</f>
        <v>Nganion</v>
      </c>
      <c r="C2533" s="73" t="e">
        <f>VLOOKUP(A2533, Table1[], 6, FALSE)</f>
        <v>#N/A</v>
      </c>
      <c r="D2533">
        <f>Table2[[#This Row],[Annualized Salary]]</f>
        <v>17140000</v>
      </c>
      <c r="E2533" s="73" t="e">
        <f t="shared" si="40"/>
        <v>#N/A</v>
      </c>
    </row>
    <row r="2534" spans="1:5" x14ac:dyDescent="0.25">
      <c r="A2534" t="s">
        <v>2602</v>
      </c>
      <c r="B2534" s="93" t="str">
        <f>Table2[[#This Row],[Country]]</f>
        <v>Unicorporated Tiagascar</v>
      </c>
      <c r="C2534" s="73">
        <f>VLOOKUP(A2534, Table1[], 6, FALSE)</f>
        <v>16120000</v>
      </c>
      <c r="D2534">
        <f>Table2[[#This Row],[Annualized Salary]]</f>
        <v>16850000</v>
      </c>
      <c r="E2534" s="73">
        <f t="shared" si="40"/>
        <v>1.0452853598014888</v>
      </c>
    </row>
    <row r="2535" spans="1:5" x14ac:dyDescent="0.25">
      <c r="A2535" t="s">
        <v>2603</v>
      </c>
      <c r="B2535" s="93" t="str">
        <f>Table2[[#This Row],[Country]]</f>
        <v>Nganion</v>
      </c>
      <c r="C2535" s="73">
        <f>VLOOKUP(A2535, Table1[], 6, FALSE)</f>
        <v>13050000</v>
      </c>
      <c r="D2535">
        <f>Table2[[#This Row],[Annualized Salary]]</f>
        <v>14350000</v>
      </c>
      <c r="E2535" s="73">
        <f t="shared" si="40"/>
        <v>1.0996168582375478</v>
      </c>
    </row>
    <row r="2536" spans="1:5" x14ac:dyDescent="0.25">
      <c r="A2536" t="s">
        <v>3609</v>
      </c>
      <c r="B2536" s="93" t="str">
        <f>Table2[[#This Row],[Country]]</f>
        <v>Nganion</v>
      </c>
      <c r="C2536" s="73" t="e">
        <f>VLOOKUP(A2536, Table1[], 6, FALSE)</f>
        <v>#N/A</v>
      </c>
      <c r="D2536">
        <f>Table2[[#This Row],[Annualized Salary]]</f>
        <v>8110000</v>
      </c>
      <c r="E2536" s="73" t="e">
        <f t="shared" si="40"/>
        <v>#N/A</v>
      </c>
    </row>
    <row r="2537" spans="1:5" x14ac:dyDescent="0.25">
      <c r="A2537" t="s">
        <v>2605</v>
      </c>
      <c r="B2537" s="93" t="str">
        <f>Table2[[#This Row],[Country]]</f>
        <v>Nganion</v>
      </c>
      <c r="C2537" s="73">
        <f>VLOOKUP(A2537, Table1[], 6, FALSE)</f>
        <v>31360000</v>
      </c>
      <c r="D2537">
        <f>Table2[[#This Row],[Annualized Salary]]</f>
        <v>33820000</v>
      </c>
      <c r="E2537" s="73">
        <f t="shared" si="40"/>
        <v>1.0784438775510203</v>
      </c>
    </row>
    <row r="2538" spans="1:5" x14ac:dyDescent="0.25">
      <c r="A2538" t="s">
        <v>2607</v>
      </c>
      <c r="B2538" s="93" t="str">
        <f>Table2[[#This Row],[Country]]</f>
        <v>Nganion</v>
      </c>
      <c r="C2538" s="73">
        <f>VLOOKUP(A2538, Table1[], 6, FALSE)</f>
        <v>17940000</v>
      </c>
      <c r="D2538">
        <f>Table2[[#This Row],[Annualized Salary]]</f>
        <v>17950000</v>
      </c>
      <c r="E2538" s="73">
        <f t="shared" si="40"/>
        <v>1.0005574136008919</v>
      </c>
    </row>
    <row r="2539" spans="1:5" x14ac:dyDescent="0.25">
      <c r="A2539" t="s">
        <v>2596</v>
      </c>
      <c r="B2539" s="93" t="str">
        <f>Table2[[#This Row],[Country]]</f>
        <v>Nganion</v>
      </c>
      <c r="C2539" s="73">
        <f>VLOOKUP(A2539, Table1[], 6, FALSE)</f>
        <v>24740000</v>
      </c>
      <c r="D2539">
        <f>Table2[[#This Row],[Annualized Salary]]</f>
        <v>26280000</v>
      </c>
      <c r="E2539" s="73">
        <f t="shared" si="40"/>
        <v>1.0622473726758286</v>
      </c>
    </row>
    <row r="2540" spans="1:5" x14ac:dyDescent="0.25">
      <c r="A2540" t="s">
        <v>2609</v>
      </c>
      <c r="B2540" s="93" t="str">
        <f>Table2[[#This Row],[Country]]</f>
        <v>Nganion</v>
      </c>
      <c r="C2540" s="73">
        <f>VLOOKUP(A2540, Table1[], 6, FALSE)</f>
        <v>12900000</v>
      </c>
      <c r="D2540">
        <f>Table2[[#This Row],[Annualized Salary]]</f>
        <v>13820000</v>
      </c>
      <c r="E2540" s="73">
        <f t="shared" si="40"/>
        <v>1.0713178294573644</v>
      </c>
    </row>
    <row r="2541" spans="1:5" x14ac:dyDescent="0.25">
      <c r="A2541" t="s">
        <v>2610</v>
      </c>
      <c r="B2541" s="93" t="str">
        <f>Table2[[#This Row],[Country]]</f>
        <v>Nganion</v>
      </c>
      <c r="C2541" s="73">
        <f>VLOOKUP(A2541, Table1[], 6, FALSE)</f>
        <v>19810000</v>
      </c>
      <c r="D2541">
        <f>Table2[[#This Row],[Annualized Salary]]</f>
        <v>20050000</v>
      </c>
      <c r="E2541" s="73">
        <f t="shared" si="40"/>
        <v>1.0121150933871781</v>
      </c>
    </row>
    <row r="2542" spans="1:5" x14ac:dyDescent="0.25">
      <c r="A2542" t="s">
        <v>3610</v>
      </c>
      <c r="B2542" s="93" t="str">
        <f>Table2[[#This Row],[Country]]</f>
        <v>Nganion</v>
      </c>
      <c r="C2542" s="73" t="e">
        <f>VLOOKUP(A2542, Table1[], 6, FALSE)</f>
        <v>#N/A</v>
      </c>
      <c r="D2542">
        <f>Table2[[#This Row],[Annualized Salary]]</f>
        <v>15390000</v>
      </c>
      <c r="E2542" s="73" t="e">
        <f t="shared" si="40"/>
        <v>#N/A</v>
      </c>
    </row>
    <row r="2543" spans="1:5" x14ac:dyDescent="0.25">
      <c r="A2543" t="s">
        <v>3611</v>
      </c>
      <c r="B2543" s="93" t="str">
        <f>Table2[[#This Row],[Country]]</f>
        <v>Nganion</v>
      </c>
      <c r="C2543" s="73" t="e">
        <f>VLOOKUP(A2543, Table1[], 6, FALSE)</f>
        <v>#N/A</v>
      </c>
      <c r="D2543">
        <f>Table2[[#This Row],[Annualized Salary]]</f>
        <v>10970000</v>
      </c>
      <c r="E2543" s="73" t="e">
        <f t="shared" si="40"/>
        <v>#N/A</v>
      </c>
    </row>
    <row r="2544" spans="1:5" x14ac:dyDescent="0.25">
      <c r="A2544" t="s">
        <v>2160</v>
      </c>
      <c r="B2544" s="93" t="str">
        <f>Table2[[#This Row],[Country]]</f>
        <v>Nganion</v>
      </c>
      <c r="C2544" s="73">
        <f>VLOOKUP(A2544, Table1[], 6, FALSE)</f>
        <v>22550000</v>
      </c>
      <c r="D2544">
        <f>Table2[[#This Row],[Annualized Salary]]</f>
        <v>32360000</v>
      </c>
      <c r="E2544" s="73">
        <f t="shared" si="40"/>
        <v>1.4350332594235033</v>
      </c>
    </row>
    <row r="2545" spans="1:5" x14ac:dyDescent="0.25">
      <c r="A2545" t="s">
        <v>2601</v>
      </c>
      <c r="B2545" s="93" t="str">
        <f>Table2[[#This Row],[Country]]</f>
        <v>Nganion</v>
      </c>
      <c r="C2545" s="73">
        <f>VLOOKUP(A2545, Table1[], 6, FALSE)</f>
        <v>23540000</v>
      </c>
      <c r="D2545">
        <f>Table2[[#This Row],[Annualized Salary]]</f>
        <v>24060000</v>
      </c>
      <c r="E2545" s="73">
        <f t="shared" si="40"/>
        <v>1.0220900594732369</v>
      </c>
    </row>
    <row r="2546" spans="1:5" x14ac:dyDescent="0.25">
      <c r="A2546" t="s">
        <v>3612</v>
      </c>
      <c r="B2546" s="93" t="str">
        <f>Table2[[#This Row],[Country]]</f>
        <v>Nganion</v>
      </c>
      <c r="C2546" s="73" t="e">
        <f>VLOOKUP(A2546, Table1[], 6, FALSE)</f>
        <v>#N/A</v>
      </c>
      <c r="D2546">
        <f>Table2[[#This Row],[Annualized Salary]]</f>
        <v>22500000</v>
      </c>
      <c r="E2546" s="73" t="e">
        <f t="shared" si="40"/>
        <v>#N/A</v>
      </c>
    </row>
    <row r="2547" spans="1:5" x14ac:dyDescent="0.25">
      <c r="A2547" t="s">
        <v>2613</v>
      </c>
      <c r="B2547" s="93" t="str">
        <f>Table2[[#This Row],[Country]]</f>
        <v>Dosqaly</v>
      </c>
      <c r="C2547" s="73">
        <f>VLOOKUP(A2547, Table1[], 6, FALSE)</f>
        <v>8570000</v>
      </c>
      <c r="D2547">
        <f>Table2[[#This Row],[Annualized Salary]]</f>
        <v>9080000</v>
      </c>
      <c r="E2547" s="73">
        <f t="shared" si="40"/>
        <v>1.0595099183197199</v>
      </c>
    </row>
    <row r="2548" spans="1:5" x14ac:dyDescent="0.25">
      <c r="A2548" t="s">
        <v>2615</v>
      </c>
      <c r="B2548" s="93" t="str">
        <f>Table2[[#This Row],[Country]]</f>
        <v>Dosqaly</v>
      </c>
      <c r="C2548" s="73">
        <f>VLOOKUP(A2548, Table1[], 6, FALSE)</f>
        <v>11990000</v>
      </c>
      <c r="D2548">
        <f>Table2[[#This Row],[Annualized Salary]]</f>
        <v>12820000</v>
      </c>
      <c r="E2548" s="73">
        <f t="shared" si="40"/>
        <v>1.0692243536280233</v>
      </c>
    </row>
    <row r="2549" spans="1:5" x14ac:dyDescent="0.25">
      <c r="A2549" t="s">
        <v>2616</v>
      </c>
      <c r="B2549" s="93" t="str">
        <f>Table2[[#This Row],[Country]]</f>
        <v>Greri Landmoslands</v>
      </c>
      <c r="C2549" s="73">
        <f>VLOOKUP(A2549, Table1[], 6, FALSE)</f>
        <v>22730000</v>
      </c>
      <c r="D2549">
        <f>Table2[[#This Row],[Annualized Salary]]</f>
        <v>23580000</v>
      </c>
      <c r="E2549" s="73">
        <f t="shared" si="40"/>
        <v>1.0373955125384955</v>
      </c>
    </row>
    <row r="2550" spans="1:5" x14ac:dyDescent="0.25">
      <c r="A2550" t="s">
        <v>3613</v>
      </c>
      <c r="B2550" s="93" t="str">
        <f>Table2[[#This Row],[Country]]</f>
        <v>Greri Landmoslands</v>
      </c>
      <c r="C2550" s="73" t="e">
        <f>VLOOKUP(A2550, Table1[], 6, FALSE)</f>
        <v>#N/A</v>
      </c>
      <c r="D2550">
        <f>Table2[[#This Row],[Annualized Salary]]</f>
        <v>4130000</v>
      </c>
      <c r="E2550" s="73" t="e">
        <f t="shared" si="40"/>
        <v>#N/A</v>
      </c>
    </row>
    <row r="2551" spans="1:5" x14ac:dyDescent="0.25">
      <c r="A2551" t="s">
        <v>2618</v>
      </c>
      <c r="B2551" s="93" t="str">
        <f>Table2[[#This Row],[Country]]</f>
        <v>Lefghau</v>
      </c>
      <c r="C2551" s="73">
        <f>VLOOKUP(A2551, Table1[], 6, FALSE)</f>
        <v>16580000</v>
      </c>
      <c r="D2551">
        <f>Table2[[#This Row],[Annualized Salary]]</f>
        <v>16800000</v>
      </c>
      <c r="E2551" s="73">
        <f t="shared" si="40"/>
        <v>1.0132689987937273</v>
      </c>
    </row>
    <row r="2552" spans="1:5" x14ac:dyDescent="0.25">
      <c r="A2552" t="s">
        <v>3614</v>
      </c>
      <c r="B2552" s="93" t="str">
        <f>Table2[[#This Row],[Country]]</f>
        <v>Nganion</v>
      </c>
      <c r="C2552" s="73" t="e">
        <f>VLOOKUP(A2552, Table1[], 6, FALSE)</f>
        <v>#N/A</v>
      </c>
      <c r="D2552">
        <f>Table2[[#This Row],[Annualized Salary]]</f>
        <v>12650000</v>
      </c>
      <c r="E2552" s="73" t="e">
        <f t="shared" si="40"/>
        <v>#N/A</v>
      </c>
    </row>
    <row r="2553" spans="1:5" x14ac:dyDescent="0.25">
      <c r="A2553" t="s">
        <v>2620</v>
      </c>
      <c r="B2553" s="93" t="str">
        <f>Table2[[#This Row],[Country]]</f>
        <v>Nganion</v>
      </c>
      <c r="C2553" s="73">
        <f>VLOOKUP(A2553, Table1[], 6, FALSE)</f>
        <v>16360000</v>
      </c>
      <c r="D2553">
        <f>Table2[[#This Row],[Annualized Salary]]</f>
        <v>17940000</v>
      </c>
      <c r="E2553" s="73">
        <f t="shared" si="40"/>
        <v>1.0965770171149145</v>
      </c>
    </row>
    <row r="2554" spans="1:5" x14ac:dyDescent="0.25">
      <c r="A2554" t="s">
        <v>2622</v>
      </c>
      <c r="B2554" s="93" t="str">
        <f>Table2[[#This Row],[Country]]</f>
        <v>Nganion</v>
      </c>
      <c r="C2554" s="73">
        <f>VLOOKUP(A2554, Table1[], 6, FALSE)</f>
        <v>18560000</v>
      </c>
      <c r="D2554">
        <f>Table2[[#This Row],[Annualized Salary]]</f>
        <v>18620000</v>
      </c>
      <c r="E2554" s="73">
        <f t="shared" si="40"/>
        <v>1.0032327586206897</v>
      </c>
    </row>
    <row r="2555" spans="1:5" x14ac:dyDescent="0.25">
      <c r="A2555" t="s">
        <v>2532</v>
      </c>
      <c r="B2555" s="93" t="str">
        <f>Table2[[#This Row],[Country]]</f>
        <v>Nganion</v>
      </c>
      <c r="C2555" s="73">
        <f>VLOOKUP(A2555, Table1[], 6, FALSE)</f>
        <v>20820000</v>
      </c>
      <c r="D2555">
        <f>Table2[[#This Row],[Annualized Salary]]</f>
        <v>24270000</v>
      </c>
      <c r="E2555" s="73">
        <f t="shared" si="40"/>
        <v>1.1657060518731988</v>
      </c>
    </row>
    <row r="2556" spans="1:5" x14ac:dyDescent="0.25">
      <c r="A2556" t="s">
        <v>2623</v>
      </c>
      <c r="B2556" s="93" t="str">
        <f>Table2[[#This Row],[Country]]</f>
        <v>Sobianitedrucy</v>
      </c>
      <c r="C2556" s="73">
        <f>VLOOKUP(A2556, Table1[], 6, FALSE)</f>
        <v>22310000</v>
      </c>
      <c r="D2556">
        <f>Table2[[#This Row],[Annualized Salary]]</f>
        <v>23640000</v>
      </c>
      <c r="E2556" s="73">
        <f t="shared" si="40"/>
        <v>1.0596145226355895</v>
      </c>
    </row>
    <row r="2557" spans="1:5" x14ac:dyDescent="0.25">
      <c r="A2557" t="s">
        <v>2625</v>
      </c>
      <c r="B2557" s="93" t="str">
        <f>Table2[[#This Row],[Country]]</f>
        <v>Dosqaly</v>
      </c>
      <c r="C2557" s="73">
        <f>VLOOKUP(A2557, Table1[], 6, FALSE)</f>
        <v>22980000</v>
      </c>
      <c r="D2557">
        <f>Table2[[#This Row],[Annualized Salary]]</f>
        <v>23090000</v>
      </c>
      <c r="E2557" s="73">
        <f t="shared" si="40"/>
        <v>1.0047867711053089</v>
      </c>
    </row>
    <row r="2558" spans="1:5" x14ac:dyDescent="0.25">
      <c r="A2558" t="s">
        <v>2626</v>
      </c>
      <c r="B2558" s="93" t="str">
        <f>Table2[[#This Row],[Country]]</f>
        <v>Janmico</v>
      </c>
      <c r="C2558" s="73">
        <f>VLOOKUP(A2558, Table1[], 6, FALSE)</f>
        <v>21720000</v>
      </c>
      <c r="D2558">
        <f>Table2[[#This Row],[Annualized Salary]]</f>
        <v>22170000</v>
      </c>
      <c r="E2558" s="73">
        <f t="shared" si="40"/>
        <v>1.020718232044199</v>
      </c>
    </row>
    <row r="2559" spans="1:5" x14ac:dyDescent="0.25">
      <c r="A2559" t="s">
        <v>2099</v>
      </c>
      <c r="B2559" s="93" t="str">
        <f>Table2[[#This Row],[Country]]</f>
        <v>Sobianitedrucy</v>
      </c>
      <c r="C2559" s="73">
        <f>VLOOKUP(A2559, Table1[], 6, FALSE)</f>
        <v>20080000</v>
      </c>
      <c r="D2559">
        <f>Table2[[#This Row],[Annualized Salary]]</f>
        <v>28510000</v>
      </c>
      <c r="E2559" s="73">
        <f t="shared" si="40"/>
        <v>1.4198207171314741</v>
      </c>
    </row>
    <row r="2560" spans="1:5" x14ac:dyDescent="0.25">
      <c r="A2560" t="s">
        <v>2638</v>
      </c>
      <c r="B2560" s="93" t="str">
        <f>Table2[[#This Row],[Country]]</f>
        <v>Landli Blicporlip</v>
      </c>
      <c r="C2560" s="73">
        <f>VLOOKUP(A2560, Table1[], 6, FALSE)</f>
        <v>19580000</v>
      </c>
      <c r="D2560">
        <f>Table2[[#This Row],[Annualized Salary]]</f>
        <v>21230000</v>
      </c>
      <c r="E2560" s="73">
        <f t="shared" si="40"/>
        <v>1.0842696629213484</v>
      </c>
    </row>
    <row r="2561" spans="1:5" x14ac:dyDescent="0.25">
      <c r="A2561" t="s">
        <v>2641</v>
      </c>
      <c r="B2561" s="93" t="str">
        <f>Table2[[#This Row],[Country]]</f>
        <v>Nganion</v>
      </c>
      <c r="C2561" s="73">
        <f>VLOOKUP(A2561, Table1[], 6, FALSE)</f>
        <v>32830000</v>
      </c>
      <c r="D2561">
        <f>Table2[[#This Row],[Annualized Salary]]</f>
        <v>35720000</v>
      </c>
      <c r="E2561" s="73">
        <f t="shared" si="40"/>
        <v>1.0880292415473651</v>
      </c>
    </row>
    <row r="2562" spans="1:5" x14ac:dyDescent="0.25">
      <c r="A2562" t="s">
        <v>2629</v>
      </c>
      <c r="B2562" s="93" t="str">
        <f>Table2[[#This Row],[Country]]</f>
        <v>Byasier Pujan</v>
      </c>
      <c r="C2562" s="73">
        <f>VLOOKUP(A2562, Table1[], 6, FALSE)</f>
        <v>14000000</v>
      </c>
      <c r="D2562">
        <f>Table2[[#This Row],[Annualized Salary]]</f>
        <v>14670000</v>
      </c>
      <c r="E2562" s="73">
        <f t="shared" si="40"/>
        <v>1.0478571428571428</v>
      </c>
    </row>
    <row r="2563" spans="1:5" x14ac:dyDescent="0.25">
      <c r="A2563" t="s">
        <v>2630</v>
      </c>
      <c r="B2563" s="93" t="str">
        <f>Table2[[#This Row],[Country]]</f>
        <v>Nganion</v>
      </c>
      <c r="C2563" s="73">
        <f>VLOOKUP(A2563, Table1[], 6, FALSE)</f>
        <v>17120000</v>
      </c>
      <c r="D2563">
        <f>Table2[[#This Row],[Annualized Salary]]</f>
        <v>18270000</v>
      </c>
      <c r="E2563" s="73">
        <f t="shared" si="40"/>
        <v>1.0671728971962617</v>
      </c>
    </row>
    <row r="2564" spans="1:5" x14ac:dyDescent="0.25">
      <c r="A2564" t="s">
        <v>3615</v>
      </c>
      <c r="B2564" s="93" t="str">
        <f>Table2[[#This Row],[Country]]</f>
        <v>Dosqaly</v>
      </c>
      <c r="C2564" s="73" t="e">
        <f>VLOOKUP(A2564, Table1[], 6, FALSE)</f>
        <v>#N/A</v>
      </c>
      <c r="D2564">
        <f>Table2[[#This Row],[Annualized Salary]]</f>
        <v>18720000</v>
      </c>
      <c r="E2564" s="73" t="e">
        <f t="shared" si="40"/>
        <v>#N/A</v>
      </c>
    </row>
    <row r="2565" spans="1:5" x14ac:dyDescent="0.25">
      <c r="A2565" t="s">
        <v>2636</v>
      </c>
      <c r="B2565" s="93" t="str">
        <f>Table2[[#This Row],[Country]]</f>
        <v>Eastern Sleboube</v>
      </c>
      <c r="C2565" s="73">
        <f>VLOOKUP(A2565, Table1[], 6, FALSE)</f>
        <v>32030000</v>
      </c>
      <c r="D2565">
        <f>Table2[[#This Row],[Annualized Salary]]</f>
        <v>34660000</v>
      </c>
      <c r="E2565" s="73">
        <f t="shared" si="40"/>
        <v>1.0821105213862003</v>
      </c>
    </row>
    <row r="2566" spans="1:5" x14ac:dyDescent="0.25">
      <c r="A2566" t="s">
        <v>2632</v>
      </c>
      <c r="B2566" s="93" t="str">
        <f>Table2[[#This Row],[Country]]</f>
        <v>Esian Republic</v>
      </c>
      <c r="C2566" s="73">
        <f>VLOOKUP(A2566, Table1[], 6, FALSE)</f>
        <v>13450000</v>
      </c>
      <c r="D2566">
        <f>Table2[[#This Row],[Annualized Salary]]</f>
        <v>13650000</v>
      </c>
      <c r="E2566" s="73">
        <f t="shared" si="40"/>
        <v>1.0148698884758365</v>
      </c>
    </row>
    <row r="2567" spans="1:5" x14ac:dyDescent="0.25">
      <c r="A2567" t="s">
        <v>1774</v>
      </c>
      <c r="B2567" s="93" t="str">
        <f>Table2[[#This Row],[Country]]</f>
        <v>Janmico</v>
      </c>
      <c r="C2567" s="73">
        <f>VLOOKUP(A2567, Table1[], 6, FALSE)</f>
        <v>18360000</v>
      </c>
      <c r="D2567">
        <f>Table2[[#This Row],[Annualized Salary]]</f>
        <v>14590000</v>
      </c>
      <c r="E2567" s="73">
        <f t="shared" si="40"/>
        <v>0.79466230936819171</v>
      </c>
    </row>
    <row r="2568" spans="1:5" x14ac:dyDescent="0.25">
      <c r="A2568" t="s">
        <v>2634</v>
      </c>
      <c r="B2568" s="93" t="str">
        <f>Table2[[#This Row],[Country]]</f>
        <v>Nganion</v>
      </c>
      <c r="C2568" s="73">
        <f>VLOOKUP(A2568, Table1[], 6, FALSE)</f>
        <v>15560000</v>
      </c>
      <c r="D2568">
        <f>Table2[[#This Row],[Annualized Salary]]</f>
        <v>16190000</v>
      </c>
      <c r="E2568" s="73">
        <f t="shared" si="40"/>
        <v>1.0404884318766068</v>
      </c>
    </row>
    <row r="2569" spans="1:5" x14ac:dyDescent="0.25">
      <c r="A2569" t="s">
        <v>2640</v>
      </c>
      <c r="B2569" s="93" t="str">
        <f>Table2[[#This Row],[Country]]</f>
        <v>Nganion</v>
      </c>
      <c r="C2569" s="73">
        <f>VLOOKUP(A2569, Table1[], 6, FALSE)</f>
        <v>3380000</v>
      </c>
      <c r="D2569">
        <f>Table2[[#This Row],[Annualized Salary]]</f>
        <v>3530000</v>
      </c>
      <c r="E2569" s="73">
        <f t="shared" si="40"/>
        <v>1.044378698224852</v>
      </c>
    </row>
    <row r="2570" spans="1:5" x14ac:dyDescent="0.25">
      <c r="A2570" t="s">
        <v>3616</v>
      </c>
      <c r="B2570" s="93" t="str">
        <f>Table2[[#This Row],[Country]]</f>
        <v>Nganion</v>
      </c>
      <c r="C2570" s="73" t="e">
        <f>VLOOKUP(A2570, Table1[], 6, FALSE)</f>
        <v>#N/A</v>
      </c>
      <c r="D2570">
        <f>Table2[[#This Row],[Annualized Salary]]</f>
        <v>17680000</v>
      </c>
      <c r="E2570" s="73" t="e">
        <f t="shared" si="40"/>
        <v>#N/A</v>
      </c>
    </row>
    <row r="2571" spans="1:5" x14ac:dyDescent="0.25">
      <c r="A2571" t="s">
        <v>3617</v>
      </c>
      <c r="B2571" s="93" t="str">
        <f>Table2[[#This Row],[Country]]</f>
        <v>Rosvi</v>
      </c>
      <c r="C2571" s="73" t="e">
        <f>VLOOKUP(A2571, Table1[], 6, FALSE)</f>
        <v>#N/A</v>
      </c>
      <c r="D2571">
        <f>Table2[[#This Row],[Annualized Salary]]</f>
        <v>14720000</v>
      </c>
      <c r="E2571" s="73" t="e">
        <f t="shared" si="40"/>
        <v>#N/A</v>
      </c>
    </row>
    <row r="2572" spans="1:5" x14ac:dyDescent="0.25">
      <c r="A2572" t="s">
        <v>3618</v>
      </c>
      <c r="B2572" s="93" t="str">
        <f>Table2[[#This Row],[Country]]</f>
        <v>Slandsganiamayotteque</v>
      </c>
      <c r="C2572" s="73" t="e">
        <f>VLOOKUP(A2572, Table1[], 6, FALSE)</f>
        <v>#N/A</v>
      </c>
      <c r="D2572">
        <f>Table2[[#This Row],[Annualized Salary]]</f>
        <v>20200000</v>
      </c>
      <c r="E2572" s="73" t="e">
        <f t="shared" si="40"/>
        <v>#N/A</v>
      </c>
    </row>
    <row r="2573" spans="1:5" x14ac:dyDescent="0.25">
      <c r="A2573" t="s">
        <v>2624</v>
      </c>
      <c r="B2573" s="93" t="str">
        <f>Table2[[#This Row],[Country]]</f>
        <v>Mico</v>
      </c>
      <c r="C2573" s="73">
        <f>VLOOKUP(A2573, Table1[], 6, FALSE)</f>
        <v>15750000</v>
      </c>
      <c r="D2573">
        <f>Table2[[#This Row],[Annualized Salary]]</f>
        <v>16550000</v>
      </c>
      <c r="E2573" s="73">
        <f t="shared" si="40"/>
        <v>1.0507936507936508</v>
      </c>
    </row>
    <row r="2574" spans="1:5" x14ac:dyDescent="0.25">
      <c r="A2574" t="s">
        <v>2273</v>
      </c>
      <c r="B2574" s="93" t="str">
        <f>Table2[[#This Row],[Country]]</f>
        <v>Nganion</v>
      </c>
      <c r="C2574" s="73">
        <f>VLOOKUP(A2574, Table1[], 6, FALSE)</f>
        <v>35040000</v>
      </c>
      <c r="D2574">
        <f>Table2[[#This Row],[Annualized Salary]]</f>
        <v>14980000</v>
      </c>
      <c r="E2574" s="73">
        <f t="shared" si="40"/>
        <v>0.42751141552511418</v>
      </c>
    </row>
    <row r="2575" spans="1:5" x14ac:dyDescent="0.25">
      <c r="A2575" t="s">
        <v>2637</v>
      </c>
      <c r="B2575" s="93" t="str">
        <f>Table2[[#This Row],[Country]]</f>
        <v>Greri Landmoslands</v>
      </c>
      <c r="C2575" s="73">
        <f>VLOOKUP(A2575, Table1[], 6, FALSE)</f>
        <v>18290000</v>
      </c>
      <c r="D2575">
        <f>Table2[[#This Row],[Annualized Salary]]</f>
        <v>19350000</v>
      </c>
      <c r="E2575" s="73">
        <f t="shared" si="40"/>
        <v>1.0579551667577911</v>
      </c>
    </row>
    <row r="2576" spans="1:5" x14ac:dyDescent="0.25">
      <c r="A2576" t="s">
        <v>2628</v>
      </c>
      <c r="B2576" s="93" t="str">
        <f>Table2[[#This Row],[Country]]</f>
        <v>Nganion</v>
      </c>
      <c r="C2576" s="73">
        <f>VLOOKUP(A2576, Table1[], 6, FALSE)</f>
        <v>26590000</v>
      </c>
      <c r="D2576">
        <f>Table2[[#This Row],[Annualized Salary]]</f>
        <v>26880000</v>
      </c>
      <c r="E2576" s="73">
        <f t="shared" si="40"/>
        <v>1.010906355772847</v>
      </c>
    </row>
    <row r="2577" spans="1:5" x14ac:dyDescent="0.25">
      <c r="A2577" t="s">
        <v>2676</v>
      </c>
      <c r="B2577" s="93" t="str">
        <f>Table2[[#This Row],[Country]]</f>
        <v>Lefghau</v>
      </c>
      <c r="C2577" s="73">
        <f>VLOOKUP(A2577, Table1[], 6, FALSE)</f>
        <v>15070000</v>
      </c>
      <c r="D2577">
        <f>Table2[[#This Row],[Annualized Salary]]</f>
        <v>15230000</v>
      </c>
      <c r="E2577" s="73">
        <f t="shared" si="40"/>
        <v>1.0106171201061711</v>
      </c>
    </row>
    <row r="2578" spans="1:5" x14ac:dyDescent="0.25">
      <c r="A2578" t="s">
        <v>2677</v>
      </c>
      <c r="B2578" s="93" t="str">
        <f>Table2[[#This Row],[Country]]</f>
        <v>Lefghau</v>
      </c>
      <c r="C2578" s="73">
        <f>VLOOKUP(A2578, Table1[], 6, FALSE)</f>
        <v>27130000</v>
      </c>
      <c r="D2578">
        <f>Table2[[#This Row],[Annualized Salary]]</f>
        <v>29020000</v>
      </c>
      <c r="E2578" s="73">
        <f t="shared" si="40"/>
        <v>1.0696645779579801</v>
      </c>
    </row>
    <row r="2579" spans="1:5" x14ac:dyDescent="0.25">
      <c r="A2579" t="s">
        <v>2682</v>
      </c>
      <c r="B2579" s="93" t="str">
        <f>Table2[[#This Row],[Country]]</f>
        <v>Nganion</v>
      </c>
      <c r="C2579" s="73">
        <f>VLOOKUP(A2579, Table1[], 6, FALSE)</f>
        <v>17640000</v>
      </c>
      <c r="D2579">
        <f>Table2[[#This Row],[Annualized Salary]]</f>
        <v>17920000</v>
      </c>
      <c r="E2579" s="73">
        <f t="shared" si="40"/>
        <v>1.0158730158730158</v>
      </c>
    </row>
    <row r="2580" spans="1:5" x14ac:dyDescent="0.25">
      <c r="A2580" t="s">
        <v>2678</v>
      </c>
      <c r="B2580" s="93" t="str">
        <f>Table2[[#This Row],[Country]]</f>
        <v>Nganion</v>
      </c>
      <c r="C2580" s="73">
        <f>VLOOKUP(A2580, Table1[], 6, FALSE)</f>
        <v>16530000</v>
      </c>
      <c r="D2580">
        <f>Table2[[#This Row],[Annualized Salary]]</f>
        <v>17770000</v>
      </c>
      <c r="E2580" s="73">
        <f t="shared" si="40"/>
        <v>1.075015124016939</v>
      </c>
    </row>
    <row r="2581" spans="1:5" x14ac:dyDescent="0.25">
      <c r="A2581" t="s">
        <v>3619</v>
      </c>
      <c r="B2581" s="93" t="str">
        <f>Table2[[#This Row],[Country]]</f>
        <v>Nganion</v>
      </c>
      <c r="C2581" s="73" t="e">
        <f>VLOOKUP(A2581, Table1[], 6, FALSE)</f>
        <v>#N/A</v>
      </c>
      <c r="D2581">
        <f>Table2[[#This Row],[Annualized Salary]]</f>
        <v>11430000</v>
      </c>
      <c r="E2581" s="73" t="e">
        <f t="shared" si="40"/>
        <v>#N/A</v>
      </c>
    </row>
    <row r="2582" spans="1:5" x14ac:dyDescent="0.25">
      <c r="A2582" t="s">
        <v>1466</v>
      </c>
      <c r="B2582" s="93" t="str">
        <f>Table2[[#This Row],[Country]]</f>
        <v>Nganion</v>
      </c>
      <c r="C2582" s="73">
        <f>VLOOKUP(A2582, Table1[], 6, FALSE)</f>
        <v>12420000</v>
      </c>
      <c r="D2582">
        <f>Table2[[#This Row],[Annualized Salary]]</f>
        <v>22190000</v>
      </c>
      <c r="E2582" s="73">
        <f t="shared" si="40"/>
        <v>1.786634460547504</v>
      </c>
    </row>
    <row r="2583" spans="1:5" x14ac:dyDescent="0.25">
      <c r="A2583" t="s">
        <v>140</v>
      </c>
      <c r="B2583" s="93" t="str">
        <f>Table2[[#This Row],[Country]]</f>
        <v>Nganion</v>
      </c>
      <c r="C2583" s="73">
        <f>VLOOKUP(A2583, Table1[], 6, FALSE)</f>
        <v>19570000</v>
      </c>
      <c r="D2583">
        <f>Table2[[#This Row],[Annualized Salary]]</f>
        <v>11840000</v>
      </c>
      <c r="E2583" s="73">
        <f t="shared" si="40"/>
        <v>0.60500766479305057</v>
      </c>
    </row>
    <row r="2584" spans="1:5" x14ac:dyDescent="0.25">
      <c r="A2584" t="s">
        <v>2681</v>
      </c>
      <c r="B2584" s="93" t="str">
        <f>Table2[[#This Row],[Country]]</f>
        <v>Pierrema</v>
      </c>
      <c r="C2584" s="73">
        <f>VLOOKUP(A2584, Table1[], 6, FALSE)</f>
        <v>21980000</v>
      </c>
      <c r="D2584">
        <f>Table2[[#This Row],[Annualized Salary]]</f>
        <v>23940000</v>
      </c>
      <c r="E2584" s="73">
        <f t="shared" si="40"/>
        <v>1.089171974522293</v>
      </c>
    </row>
    <row r="2585" spans="1:5" x14ac:dyDescent="0.25">
      <c r="A2585" t="s">
        <v>2067</v>
      </c>
      <c r="B2585" s="93" t="str">
        <f>Table2[[#This Row],[Country]]</f>
        <v>Danan Seekeeling</v>
      </c>
      <c r="C2585" s="73">
        <f>VLOOKUP(A2585, Table1[], 6, FALSE)</f>
        <v>30850000</v>
      </c>
      <c r="D2585">
        <f>Table2[[#This Row],[Annualized Salary]]</f>
        <v>25040000</v>
      </c>
      <c r="E2585" s="73">
        <f t="shared" ref="E2585:E2648" si="41">D2585/C2585</f>
        <v>0.81166936790923827</v>
      </c>
    </row>
    <row r="2586" spans="1:5" x14ac:dyDescent="0.25">
      <c r="A2586" t="s">
        <v>2697</v>
      </c>
      <c r="B2586" s="93" t="str">
        <f>Table2[[#This Row],[Country]]</f>
        <v>Newgan Ruland</v>
      </c>
      <c r="C2586" s="73">
        <f>VLOOKUP(A2586, Table1[], 6, FALSE)</f>
        <v>13410000</v>
      </c>
      <c r="D2586">
        <f>Table2[[#This Row],[Annualized Salary]]</f>
        <v>14190000</v>
      </c>
      <c r="E2586" s="73">
        <f t="shared" si="41"/>
        <v>1.058165548098434</v>
      </c>
    </row>
    <row r="2587" spans="1:5" x14ac:dyDescent="0.25">
      <c r="A2587" t="s">
        <v>2683</v>
      </c>
      <c r="B2587" s="93" t="str">
        <f>Table2[[#This Row],[Country]]</f>
        <v>Nganion</v>
      </c>
      <c r="C2587" s="73">
        <f>VLOOKUP(A2587, Table1[], 6, FALSE)</f>
        <v>12380000</v>
      </c>
      <c r="D2587">
        <f>Table2[[#This Row],[Annualized Salary]]</f>
        <v>13510000</v>
      </c>
      <c r="E2587" s="73">
        <f t="shared" si="41"/>
        <v>1.0912762520193862</v>
      </c>
    </row>
    <row r="2588" spans="1:5" x14ac:dyDescent="0.25">
      <c r="A2588" t="s">
        <v>2698</v>
      </c>
      <c r="B2588" s="93" t="str">
        <f>Table2[[#This Row],[Country]]</f>
        <v>Nganion</v>
      </c>
      <c r="C2588" s="73">
        <f>VLOOKUP(A2588, Table1[], 6, FALSE)</f>
        <v>16130000</v>
      </c>
      <c r="D2588">
        <f>Table2[[#This Row],[Annualized Salary]]</f>
        <v>16880000</v>
      </c>
      <c r="E2588" s="73">
        <f t="shared" si="41"/>
        <v>1.0464972101673899</v>
      </c>
    </row>
    <row r="2589" spans="1:5" x14ac:dyDescent="0.25">
      <c r="A2589" t="s">
        <v>2699</v>
      </c>
      <c r="B2589" s="93" t="str">
        <f>Table2[[#This Row],[Country]]</f>
        <v>Nganion</v>
      </c>
      <c r="C2589" s="73">
        <f>VLOOKUP(A2589, Table1[], 6, FALSE)</f>
        <v>22860000</v>
      </c>
      <c r="D2589">
        <f>Table2[[#This Row],[Annualized Salary]]</f>
        <v>23460000</v>
      </c>
      <c r="E2589" s="73">
        <f t="shared" si="41"/>
        <v>1.026246719160105</v>
      </c>
    </row>
    <row r="2590" spans="1:5" x14ac:dyDescent="0.25">
      <c r="A2590" t="s">
        <v>3620</v>
      </c>
      <c r="B2590" s="93" t="str">
        <f>Table2[[#This Row],[Country]]</f>
        <v>Nganion</v>
      </c>
      <c r="C2590" s="73" t="e">
        <f>VLOOKUP(A2590, Table1[], 6, FALSE)</f>
        <v>#N/A</v>
      </c>
      <c r="D2590">
        <f>Table2[[#This Row],[Annualized Salary]]</f>
        <v>19440000</v>
      </c>
      <c r="E2590" s="73" t="e">
        <f t="shared" si="41"/>
        <v>#N/A</v>
      </c>
    </row>
    <row r="2591" spans="1:5" x14ac:dyDescent="0.25">
      <c r="A2591" t="s">
        <v>2786</v>
      </c>
      <c r="B2591" s="93" t="str">
        <f>Table2[[#This Row],[Country]]</f>
        <v>Nganion</v>
      </c>
      <c r="C2591" s="73">
        <f>VLOOKUP(A2591, Table1[], 6, FALSE)</f>
        <v>4610000</v>
      </c>
      <c r="D2591">
        <f>Table2[[#This Row],[Annualized Salary]]</f>
        <v>24620000</v>
      </c>
      <c r="E2591" s="73">
        <f t="shared" si="41"/>
        <v>5.3405639913232106</v>
      </c>
    </row>
    <row r="2592" spans="1:5" x14ac:dyDescent="0.25">
      <c r="A2592" t="s">
        <v>2686</v>
      </c>
      <c r="B2592" s="93" t="str">
        <f>Table2[[#This Row],[Country]]</f>
        <v>Nganion</v>
      </c>
      <c r="C2592" s="73">
        <f>VLOOKUP(A2592, Table1[], 6, FALSE)</f>
        <v>26460000</v>
      </c>
      <c r="D2592">
        <f>Table2[[#This Row],[Annualized Salary]]</f>
        <v>27350000</v>
      </c>
      <c r="E2592" s="73">
        <f t="shared" si="41"/>
        <v>1.0336356764928194</v>
      </c>
    </row>
    <row r="2593" spans="1:5" x14ac:dyDescent="0.25">
      <c r="A2593" t="s">
        <v>2684</v>
      </c>
      <c r="B2593" s="93" t="str">
        <f>Table2[[#This Row],[Country]]</f>
        <v>Nganion</v>
      </c>
      <c r="C2593" s="73">
        <f>VLOOKUP(A2593, Table1[], 6, FALSE)</f>
        <v>23900000</v>
      </c>
      <c r="D2593">
        <f>Table2[[#This Row],[Annualized Salary]]</f>
        <v>24900000</v>
      </c>
      <c r="E2593" s="73">
        <f t="shared" si="41"/>
        <v>1.0418410041841004</v>
      </c>
    </row>
    <row r="2594" spans="1:5" x14ac:dyDescent="0.25">
      <c r="A2594" t="s">
        <v>2687</v>
      </c>
      <c r="B2594" s="93" t="str">
        <f>Table2[[#This Row],[Country]]</f>
        <v>Nganion</v>
      </c>
      <c r="C2594" s="73">
        <f>VLOOKUP(A2594, Table1[], 6, FALSE)</f>
        <v>8160000</v>
      </c>
      <c r="D2594">
        <f>Table2[[#This Row],[Annualized Salary]]</f>
        <v>8500000</v>
      </c>
      <c r="E2594" s="73">
        <f t="shared" si="41"/>
        <v>1.0416666666666667</v>
      </c>
    </row>
    <row r="2595" spans="1:5" x14ac:dyDescent="0.25">
      <c r="A2595" t="s">
        <v>1545</v>
      </c>
      <c r="B2595" s="93" t="str">
        <f>Table2[[#This Row],[Country]]</f>
        <v>Rarita</v>
      </c>
      <c r="C2595" s="73">
        <f>VLOOKUP(A2595, Table1[], 6, FALSE)</f>
        <v>15460000</v>
      </c>
      <c r="D2595">
        <f>Table2[[#This Row],[Annualized Salary]]</f>
        <v>11390000</v>
      </c>
      <c r="E2595" s="73">
        <f t="shared" si="41"/>
        <v>0.73673997412677883</v>
      </c>
    </row>
    <row r="2596" spans="1:5" x14ac:dyDescent="0.25">
      <c r="A2596" t="s">
        <v>3621</v>
      </c>
      <c r="B2596" s="93" t="str">
        <f>Table2[[#This Row],[Country]]</f>
        <v>Central Diasongo</v>
      </c>
      <c r="C2596" s="73" t="e">
        <f>VLOOKUP(A2596, Table1[], 6, FALSE)</f>
        <v>#N/A</v>
      </c>
      <c r="D2596">
        <f>Table2[[#This Row],[Annualized Salary]]</f>
        <v>26600000</v>
      </c>
      <c r="E2596" s="73" t="e">
        <f t="shared" si="41"/>
        <v>#N/A</v>
      </c>
    </row>
    <row r="2597" spans="1:5" x14ac:dyDescent="0.25">
      <c r="A2597" t="s">
        <v>2690</v>
      </c>
      <c r="B2597" s="93" t="str">
        <f>Table2[[#This Row],[Country]]</f>
        <v>Greri Landmoslands</v>
      </c>
      <c r="C2597" s="73">
        <f>VLOOKUP(A2597, Table1[], 6, FALSE)</f>
        <v>19780000</v>
      </c>
      <c r="D2597">
        <f>Table2[[#This Row],[Annualized Salary]]</f>
        <v>21080000</v>
      </c>
      <c r="E2597" s="73">
        <f t="shared" si="41"/>
        <v>1.0657229524772498</v>
      </c>
    </row>
    <row r="2598" spans="1:5" x14ac:dyDescent="0.25">
      <c r="A2598" t="s">
        <v>2691</v>
      </c>
      <c r="B2598" s="93" t="str">
        <f>Table2[[#This Row],[Country]]</f>
        <v>Imaar Vircoand</v>
      </c>
      <c r="C2598" s="73">
        <f>VLOOKUP(A2598, Table1[], 6, FALSE)</f>
        <v>22120000</v>
      </c>
      <c r="D2598">
        <f>Table2[[#This Row],[Annualized Salary]]</f>
        <v>23850000</v>
      </c>
      <c r="E2598" s="73">
        <f t="shared" si="41"/>
        <v>1.0782097649186257</v>
      </c>
    </row>
    <row r="2599" spans="1:5" x14ac:dyDescent="0.25">
      <c r="A2599" t="s">
        <v>2692</v>
      </c>
      <c r="B2599" s="93" t="str">
        <f>Table2[[#This Row],[Country]]</f>
        <v>Newgan Ruland</v>
      </c>
      <c r="C2599" s="73">
        <f>VLOOKUP(A2599, Table1[], 6, FALSE)</f>
        <v>11300000</v>
      </c>
      <c r="D2599">
        <f>Table2[[#This Row],[Annualized Salary]]</f>
        <v>11640000</v>
      </c>
      <c r="E2599" s="73">
        <f t="shared" si="41"/>
        <v>1.0300884955752212</v>
      </c>
    </row>
    <row r="2600" spans="1:5" x14ac:dyDescent="0.25">
      <c r="A2600" t="s">
        <v>2696</v>
      </c>
      <c r="B2600" s="93" t="str">
        <f>Table2[[#This Row],[Country]]</f>
        <v>Dosqaly</v>
      </c>
      <c r="C2600" s="73">
        <f>VLOOKUP(A2600, Table1[], 6, FALSE)</f>
        <v>24600000</v>
      </c>
      <c r="D2600">
        <f>Table2[[#This Row],[Annualized Salary]]</f>
        <v>24600000</v>
      </c>
      <c r="E2600" s="73">
        <f t="shared" si="41"/>
        <v>1</v>
      </c>
    </row>
    <row r="2601" spans="1:5" x14ac:dyDescent="0.25">
      <c r="A2601" t="s">
        <v>2700</v>
      </c>
      <c r="B2601" s="93" t="str">
        <f>Table2[[#This Row],[Country]]</f>
        <v>Nganion</v>
      </c>
      <c r="C2601" s="73">
        <f>VLOOKUP(A2601, Table1[], 6, FALSE)</f>
        <v>25400000</v>
      </c>
      <c r="D2601">
        <f>Table2[[#This Row],[Annualized Salary]]</f>
        <v>27530000</v>
      </c>
      <c r="E2601" s="73">
        <f t="shared" si="41"/>
        <v>1.0838582677165354</v>
      </c>
    </row>
    <row r="2602" spans="1:5" x14ac:dyDescent="0.25">
      <c r="A2602" t="s">
        <v>2701</v>
      </c>
      <c r="B2602" s="93" t="str">
        <f>Table2[[#This Row],[Country]]</f>
        <v>Dosqaly</v>
      </c>
      <c r="C2602" s="73">
        <f>VLOOKUP(A2602, Table1[], 6, FALSE)</f>
        <v>6040000</v>
      </c>
      <c r="D2602">
        <f>Table2[[#This Row],[Annualized Salary]]</f>
        <v>1510000</v>
      </c>
      <c r="E2602" s="73">
        <f t="shared" si="41"/>
        <v>0.25</v>
      </c>
    </row>
    <row r="2603" spans="1:5" x14ac:dyDescent="0.25">
      <c r="A2603" t="s">
        <v>1793</v>
      </c>
      <c r="B2603" s="93" t="str">
        <f>Table2[[#This Row],[Country]]</f>
        <v>Mico</v>
      </c>
      <c r="C2603" s="73">
        <f>VLOOKUP(A2603, Table1[], 6, FALSE)</f>
        <v>16940000</v>
      </c>
      <c r="D2603">
        <f>Table2[[#This Row],[Annualized Salary]]</f>
        <v>1310000</v>
      </c>
      <c r="E2603" s="73">
        <f t="shared" si="41"/>
        <v>7.7331759149940962E-2</v>
      </c>
    </row>
    <row r="2604" spans="1:5" x14ac:dyDescent="0.25">
      <c r="A2604" t="s">
        <v>1586</v>
      </c>
      <c r="B2604" s="93" t="str">
        <f>Table2[[#This Row],[Country]]</f>
        <v>Rarita</v>
      </c>
      <c r="C2604" s="73">
        <f>VLOOKUP(A2604, Table1[], 6, FALSE)</f>
        <v>24080000</v>
      </c>
      <c r="D2604">
        <f>Table2[[#This Row],[Annualized Salary]]</f>
        <v>7760000</v>
      </c>
      <c r="E2604" s="73">
        <f t="shared" si="41"/>
        <v>0.32225913621262459</v>
      </c>
    </row>
    <row r="2605" spans="1:5" x14ac:dyDescent="0.25">
      <c r="A2605" t="s">
        <v>2076</v>
      </c>
      <c r="B2605" s="93" t="str">
        <f>Table2[[#This Row],[Country]]</f>
        <v>Rarita</v>
      </c>
      <c r="C2605" s="73">
        <f>VLOOKUP(A2605, Table1[], 6, FALSE)</f>
        <v>28440000</v>
      </c>
      <c r="D2605">
        <f>Table2[[#This Row],[Annualized Salary]]</f>
        <v>970000</v>
      </c>
      <c r="E2605" s="73">
        <f t="shared" si="41"/>
        <v>3.4106891701828408E-2</v>
      </c>
    </row>
    <row r="2606" spans="1:5" x14ac:dyDescent="0.25">
      <c r="A2606" t="s">
        <v>675</v>
      </c>
      <c r="B2606" s="93" t="str">
        <f>Table2[[#This Row],[Country]]</f>
        <v>Rarita</v>
      </c>
      <c r="C2606" s="73">
        <f>VLOOKUP(A2606, Table1[], 6, FALSE)</f>
        <v>26960000</v>
      </c>
      <c r="D2606">
        <f>Table2[[#This Row],[Annualized Salary]]</f>
        <v>5110000</v>
      </c>
      <c r="E2606" s="73">
        <f t="shared" si="41"/>
        <v>0.18954005934718102</v>
      </c>
    </row>
    <row r="2607" spans="1:5" x14ac:dyDescent="0.25">
      <c r="A2607" t="s">
        <v>611</v>
      </c>
      <c r="B2607" s="93" t="str">
        <f>Table2[[#This Row],[Country]]</f>
        <v>Rarita</v>
      </c>
      <c r="C2607" s="73">
        <f>VLOOKUP(A2607, Table1[], 6, FALSE)</f>
        <v>17280000</v>
      </c>
      <c r="D2607">
        <f>Table2[[#This Row],[Annualized Salary]]</f>
        <v>1060000</v>
      </c>
      <c r="E2607" s="73">
        <f t="shared" si="41"/>
        <v>6.1342592592592594E-2</v>
      </c>
    </row>
    <row r="2608" spans="1:5" x14ac:dyDescent="0.25">
      <c r="A2608" t="s">
        <v>1640</v>
      </c>
      <c r="B2608" s="93" t="str">
        <f>Table2[[#This Row],[Country]]</f>
        <v>Rarita</v>
      </c>
      <c r="C2608" s="73">
        <f>VLOOKUP(A2608, Table1[], 6, FALSE)</f>
        <v>27020000</v>
      </c>
      <c r="D2608">
        <f>Table2[[#This Row],[Annualized Salary]]</f>
        <v>920000</v>
      </c>
      <c r="E2608" s="73">
        <f t="shared" si="41"/>
        <v>3.4048852701702444E-2</v>
      </c>
    </row>
    <row r="2609" spans="1:5" x14ac:dyDescent="0.25">
      <c r="A2609" t="s">
        <v>2288</v>
      </c>
      <c r="B2609" s="93" t="str">
        <f>Table2[[#This Row],[Country]]</f>
        <v>Rarita</v>
      </c>
      <c r="C2609" s="73">
        <f>VLOOKUP(A2609, Table1[], 6, FALSE)</f>
        <v>24640000</v>
      </c>
      <c r="D2609">
        <f>Table2[[#This Row],[Annualized Salary]]</f>
        <v>1140000</v>
      </c>
      <c r="E2609" s="73">
        <f t="shared" si="41"/>
        <v>4.6266233766233768E-2</v>
      </c>
    </row>
    <row r="2610" spans="1:5" x14ac:dyDescent="0.25">
      <c r="A2610" t="s">
        <v>1919</v>
      </c>
      <c r="B2610" s="93" t="str">
        <f>Table2[[#This Row],[Country]]</f>
        <v>Rarita</v>
      </c>
      <c r="C2610" s="73">
        <f>VLOOKUP(A2610, Table1[], 6, FALSE)</f>
        <v>19510000</v>
      </c>
      <c r="D2610">
        <f>Table2[[#This Row],[Annualized Salary]]</f>
        <v>1960000</v>
      </c>
      <c r="E2610" s="73">
        <f t="shared" si="41"/>
        <v>0.10046130189646335</v>
      </c>
    </row>
    <row r="2611" spans="1:5" x14ac:dyDescent="0.25">
      <c r="A2611" t="s">
        <v>910</v>
      </c>
      <c r="B2611" s="93" t="str">
        <f>Table2[[#This Row],[Country]]</f>
        <v>Rarita</v>
      </c>
      <c r="C2611" s="73">
        <f>VLOOKUP(A2611, Table1[], 6, FALSE)</f>
        <v>12340000</v>
      </c>
      <c r="D2611">
        <f>Table2[[#This Row],[Annualized Salary]]</f>
        <v>730000</v>
      </c>
      <c r="E2611" s="73">
        <f t="shared" si="41"/>
        <v>5.9157212317666123E-2</v>
      </c>
    </row>
    <row r="2612" spans="1:5" x14ac:dyDescent="0.25">
      <c r="A2612" t="s">
        <v>2710</v>
      </c>
      <c r="B2612" s="93" t="str">
        <f>Table2[[#This Row],[Country]]</f>
        <v>Sobianitedrucy</v>
      </c>
      <c r="C2612" s="73">
        <f>VLOOKUP(A2612, Table1[], 6, FALSE)</f>
        <v>5340000</v>
      </c>
      <c r="D2612">
        <f>Table2[[#This Row],[Annualized Salary]]</f>
        <v>1340000</v>
      </c>
      <c r="E2612" s="73">
        <f t="shared" si="41"/>
        <v>0.25093632958801498</v>
      </c>
    </row>
    <row r="2613" spans="1:5" x14ac:dyDescent="0.25">
      <c r="A2613" t="s">
        <v>1534</v>
      </c>
      <c r="B2613" s="93" t="str">
        <f>Table2[[#This Row],[Country]]</f>
        <v>Manlisgamncent</v>
      </c>
      <c r="C2613" s="73">
        <f>VLOOKUP(A2613, Table1[], 6, FALSE)</f>
        <v>21520000</v>
      </c>
      <c r="D2613">
        <f>Table2[[#This Row],[Annualized Salary]]</f>
        <v>2400000</v>
      </c>
      <c r="E2613" s="73">
        <f t="shared" si="41"/>
        <v>0.11152416356877323</v>
      </c>
    </row>
    <row r="2614" spans="1:5" x14ac:dyDescent="0.25">
      <c r="A2614" t="s">
        <v>2721</v>
      </c>
      <c r="B2614" s="93" t="str">
        <f>Table2[[#This Row],[Country]]</f>
        <v>Rarita</v>
      </c>
      <c r="C2614" s="73">
        <f>VLOOKUP(A2614, Table1[], 6, FALSE)</f>
        <v>6420000</v>
      </c>
      <c r="D2614">
        <f>Table2[[#This Row],[Annualized Salary]]</f>
        <v>1940000</v>
      </c>
      <c r="E2614" s="73">
        <f t="shared" si="41"/>
        <v>0.30218068535825543</v>
      </c>
    </row>
    <row r="2615" spans="1:5" x14ac:dyDescent="0.25">
      <c r="A2615" t="s">
        <v>391</v>
      </c>
      <c r="B2615" s="93" t="str">
        <f>Table2[[#This Row],[Country]]</f>
        <v>Rarita</v>
      </c>
      <c r="C2615" s="73">
        <f>VLOOKUP(A2615, Table1[], 6, FALSE)</f>
        <v>16290000</v>
      </c>
      <c r="D2615">
        <f>Table2[[#This Row],[Annualized Salary]]</f>
        <v>1170000</v>
      </c>
      <c r="E2615" s="73">
        <f t="shared" si="41"/>
        <v>7.18232044198895E-2</v>
      </c>
    </row>
    <row r="2616" spans="1:5" x14ac:dyDescent="0.25">
      <c r="A2616" t="s">
        <v>160</v>
      </c>
      <c r="B2616" s="93" t="str">
        <f>Table2[[#This Row],[Country]]</f>
        <v>Rarita</v>
      </c>
      <c r="C2616" s="73">
        <f>VLOOKUP(A2616, Table1[], 6, FALSE)</f>
        <v>16790000</v>
      </c>
      <c r="D2616">
        <f>Table2[[#This Row],[Annualized Salary]]</f>
        <v>2370000</v>
      </c>
      <c r="E2616" s="73">
        <f t="shared" si="41"/>
        <v>0.14115544967242405</v>
      </c>
    </row>
    <row r="2617" spans="1:5" x14ac:dyDescent="0.25">
      <c r="A2617" t="s">
        <v>2099</v>
      </c>
      <c r="B2617" s="93" t="str">
        <f>Table2[[#This Row],[Country]]</f>
        <v>Rarita</v>
      </c>
      <c r="C2617" s="73">
        <f>VLOOKUP(A2617, Table1[], 6, FALSE)</f>
        <v>20080000</v>
      </c>
      <c r="D2617">
        <f>Table2[[#This Row],[Annualized Salary]]</f>
        <v>6220000</v>
      </c>
      <c r="E2617" s="73">
        <f t="shared" si="41"/>
        <v>0.30976095617529881</v>
      </c>
    </row>
    <row r="2618" spans="1:5" x14ac:dyDescent="0.25">
      <c r="A2618" t="s">
        <v>1659</v>
      </c>
      <c r="B2618" s="93" t="str">
        <f>Table2[[#This Row],[Country]]</f>
        <v>Rarita</v>
      </c>
      <c r="C2618" s="73">
        <f>VLOOKUP(A2618, Table1[], 6, FALSE)</f>
        <v>17190000</v>
      </c>
      <c r="D2618">
        <f>Table2[[#This Row],[Annualized Salary]]</f>
        <v>2060000</v>
      </c>
      <c r="E2618" s="73">
        <f t="shared" si="41"/>
        <v>0.1198371146015125</v>
      </c>
    </row>
    <row r="2619" spans="1:5" x14ac:dyDescent="0.25">
      <c r="A2619" t="s">
        <v>2714</v>
      </c>
      <c r="B2619" s="93" t="str">
        <f>Table2[[#This Row],[Country]]</f>
        <v>Southern Ristan</v>
      </c>
      <c r="C2619" s="73">
        <f>VLOOKUP(A2619, Table1[], 6, FALSE)</f>
        <v>6360000</v>
      </c>
      <c r="D2619">
        <f>Table2[[#This Row],[Annualized Salary]]</f>
        <v>1680000</v>
      </c>
      <c r="E2619" s="73">
        <f t="shared" si="41"/>
        <v>0.26415094339622641</v>
      </c>
    </row>
    <row r="2620" spans="1:5" x14ac:dyDescent="0.25">
      <c r="A2620" t="s">
        <v>2198</v>
      </c>
      <c r="B2620" s="93" t="str">
        <f>Table2[[#This Row],[Country]]</f>
        <v>Rarita</v>
      </c>
      <c r="C2620" s="73">
        <f>VLOOKUP(A2620, Table1[], 6, FALSE)</f>
        <v>12650000</v>
      </c>
      <c r="D2620">
        <f>Table2[[#This Row],[Annualized Salary]]</f>
        <v>470000</v>
      </c>
      <c r="E2620" s="73">
        <f t="shared" si="41"/>
        <v>3.7154150197628459E-2</v>
      </c>
    </row>
    <row r="2621" spans="1:5" x14ac:dyDescent="0.25">
      <c r="A2621" t="s">
        <v>3624</v>
      </c>
      <c r="B2621" s="93" t="str">
        <f>Table2[[#This Row],[Country]]</f>
        <v>Redohrainbri</v>
      </c>
      <c r="C2621" s="73" t="e">
        <f>VLOOKUP(A2621, Table1[], 6, FALSE)</f>
        <v>#N/A</v>
      </c>
      <c r="D2621">
        <f>Table2[[#This Row],[Annualized Salary]]</f>
        <v>5740000</v>
      </c>
      <c r="E2621" s="73" t="e">
        <f t="shared" si="41"/>
        <v>#N/A</v>
      </c>
    </row>
    <row r="2622" spans="1:5" x14ac:dyDescent="0.25">
      <c r="A2622" t="s">
        <v>1032</v>
      </c>
      <c r="B2622" s="93" t="str">
        <f>Table2[[#This Row],[Country]]</f>
        <v>Cabral Retrea</v>
      </c>
      <c r="C2622" s="73">
        <f>VLOOKUP(A2622, Table1[], 6, FALSE)</f>
        <v>29620000</v>
      </c>
      <c r="D2622">
        <f>Table2[[#This Row],[Annualized Salary]]</f>
        <v>3730000</v>
      </c>
      <c r="E2622" s="73">
        <f t="shared" si="41"/>
        <v>0.12592842673869006</v>
      </c>
    </row>
    <row r="2623" spans="1:5" x14ac:dyDescent="0.25">
      <c r="A2623" t="s">
        <v>2717</v>
      </c>
      <c r="B2623" s="93" t="str">
        <f>Table2[[#This Row],[Country]]</f>
        <v>Sobianitedrucy</v>
      </c>
      <c r="C2623" s="73">
        <f>VLOOKUP(A2623, Table1[], 6, FALSE)</f>
        <v>5850000</v>
      </c>
      <c r="D2623">
        <f>Table2[[#This Row],[Annualized Salary]]</f>
        <v>1490000</v>
      </c>
      <c r="E2623" s="73">
        <f t="shared" si="41"/>
        <v>0.25470085470085468</v>
      </c>
    </row>
    <row r="2624" spans="1:5" x14ac:dyDescent="0.25">
      <c r="A2624" t="s">
        <v>2018</v>
      </c>
      <c r="B2624" s="93" t="str">
        <f>Table2[[#This Row],[Country]]</f>
        <v>Rarita</v>
      </c>
      <c r="C2624" s="73">
        <f>VLOOKUP(A2624, Table1[], 6, FALSE)</f>
        <v>16340000</v>
      </c>
      <c r="D2624">
        <f>Table2[[#This Row],[Annualized Salary]]</f>
        <v>6670000</v>
      </c>
      <c r="E2624" s="73">
        <f t="shared" si="41"/>
        <v>0.40820073439412485</v>
      </c>
    </row>
    <row r="2625" spans="1:5" x14ac:dyDescent="0.25">
      <c r="A2625" t="s">
        <v>2598</v>
      </c>
      <c r="B2625" s="93" t="str">
        <f>Table2[[#This Row],[Country]]</f>
        <v>Rarita</v>
      </c>
      <c r="C2625" s="73">
        <f>VLOOKUP(A2625, Table1[], 6, FALSE)</f>
        <v>15540000</v>
      </c>
      <c r="D2625">
        <f>Table2[[#This Row],[Annualized Salary]]</f>
        <v>1340000</v>
      </c>
      <c r="E2625" s="73">
        <f t="shared" si="41"/>
        <v>8.6229086229086233E-2</v>
      </c>
    </row>
    <row r="2626" spans="1:5" x14ac:dyDescent="0.25">
      <c r="A2626" t="s">
        <v>2716</v>
      </c>
      <c r="B2626" s="93" t="str">
        <f>Table2[[#This Row],[Country]]</f>
        <v>Rarita</v>
      </c>
      <c r="C2626" s="73">
        <f>VLOOKUP(A2626, Table1[], 6, FALSE)</f>
        <v>1780000</v>
      </c>
      <c r="D2626">
        <f>Table2[[#This Row],[Annualized Salary]]</f>
        <v>1750000</v>
      </c>
      <c r="E2626" s="73">
        <f t="shared" si="41"/>
        <v>0.9831460674157303</v>
      </c>
    </row>
    <row r="2627" spans="1:5" x14ac:dyDescent="0.25">
      <c r="A2627" t="s">
        <v>2131</v>
      </c>
      <c r="B2627" s="93" t="str">
        <f>Table2[[#This Row],[Country]]</f>
        <v>Rarita</v>
      </c>
      <c r="C2627" s="73">
        <f>VLOOKUP(A2627, Table1[], 6, FALSE)</f>
        <v>14860000</v>
      </c>
      <c r="D2627">
        <f>Table2[[#This Row],[Annualized Salary]]</f>
        <v>4580000</v>
      </c>
      <c r="E2627" s="73">
        <f t="shared" si="41"/>
        <v>0.3082099596231494</v>
      </c>
    </row>
    <row r="2628" spans="1:5" x14ac:dyDescent="0.25">
      <c r="A2628" t="s">
        <v>2156</v>
      </c>
      <c r="B2628" s="93" t="str">
        <f>Table2[[#This Row],[Country]]</f>
        <v>Rarita</v>
      </c>
      <c r="C2628" s="73">
        <f>VLOOKUP(A2628, Table1[], 6, FALSE)</f>
        <v>17090000</v>
      </c>
      <c r="D2628">
        <f>Table2[[#This Row],[Annualized Salary]]</f>
        <v>7820000</v>
      </c>
      <c r="E2628" s="73">
        <f t="shared" si="41"/>
        <v>0.45757753071971913</v>
      </c>
    </row>
    <row r="2629" spans="1:5" x14ac:dyDescent="0.25">
      <c r="A2629" t="s">
        <v>2725</v>
      </c>
      <c r="B2629" s="93" t="str">
        <f>Table2[[#This Row],[Country]]</f>
        <v>Unicorporated Tiagascar</v>
      </c>
      <c r="C2629" s="73">
        <f>VLOOKUP(A2629, Table1[], 6, FALSE)</f>
        <v>6230000</v>
      </c>
      <c r="D2629">
        <f>Table2[[#This Row],[Annualized Salary]]</f>
        <v>1600000</v>
      </c>
      <c r="E2629" s="73">
        <f t="shared" si="41"/>
        <v>0.2568218298555377</v>
      </c>
    </row>
    <row r="2630" spans="1:5" x14ac:dyDescent="0.25">
      <c r="A2630" t="s">
        <v>2726</v>
      </c>
      <c r="B2630" s="93" t="str">
        <f>Table2[[#This Row],[Country]]</f>
        <v>Varijitri Isles</v>
      </c>
      <c r="C2630" s="73">
        <f>VLOOKUP(A2630, Table1[], 6, FALSE)</f>
        <v>6350000</v>
      </c>
      <c r="D2630">
        <f>Table2[[#This Row],[Annualized Salary]]</f>
        <v>1690000</v>
      </c>
      <c r="E2630" s="73">
        <f t="shared" si="41"/>
        <v>0.26614173228346455</v>
      </c>
    </row>
    <row r="2631" spans="1:5" x14ac:dyDescent="0.25">
      <c r="A2631" t="s">
        <v>176</v>
      </c>
      <c r="B2631" s="93" t="str">
        <f>Table2[[#This Row],[Country]]</f>
        <v>Rarita</v>
      </c>
      <c r="C2631" s="73">
        <f>VLOOKUP(A2631, Table1[], 6, FALSE)</f>
        <v>11830000</v>
      </c>
      <c r="D2631">
        <f>Table2[[#This Row],[Annualized Salary]]</f>
        <v>680000</v>
      </c>
      <c r="E2631" s="73">
        <f t="shared" si="41"/>
        <v>5.7480980557903634E-2</v>
      </c>
    </row>
    <row r="2632" spans="1:5" x14ac:dyDescent="0.25">
      <c r="A2632" t="s">
        <v>2713</v>
      </c>
      <c r="B2632" s="93" t="str">
        <f>Table2[[#This Row],[Country]]</f>
        <v>Rarita</v>
      </c>
      <c r="C2632" s="73">
        <f>VLOOKUP(A2632, Table1[], 6, FALSE)</f>
        <v>7510000</v>
      </c>
      <c r="D2632">
        <f>Table2[[#This Row],[Annualized Salary]]</f>
        <v>750000</v>
      </c>
      <c r="E2632" s="73">
        <f t="shared" si="41"/>
        <v>9.986684420772303E-2</v>
      </c>
    </row>
    <row r="2633" spans="1:5" x14ac:dyDescent="0.25">
      <c r="A2633" t="s">
        <v>648</v>
      </c>
      <c r="B2633" s="93" t="str">
        <f>Table2[[#This Row],[Country]]</f>
        <v>Rarita</v>
      </c>
      <c r="C2633" s="73">
        <f>VLOOKUP(A2633, Table1[], 6, FALSE)</f>
        <v>14760000</v>
      </c>
      <c r="D2633">
        <f>Table2[[#This Row],[Annualized Salary]]</f>
        <v>6380000</v>
      </c>
      <c r="E2633" s="73">
        <f t="shared" si="41"/>
        <v>0.43224932249322495</v>
      </c>
    </row>
    <row r="2634" spans="1:5" x14ac:dyDescent="0.25">
      <c r="A2634" t="s">
        <v>2705</v>
      </c>
      <c r="B2634" s="93" t="str">
        <f>Table2[[#This Row],[Country]]</f>
        <v>Rarita</v>
      </c>
      <c r="C2634" s="73">
        <f>VLOOKUP(A2634, Table1[], 6, FALSE)</f>
        <v>3780000</v>
      </c>
      <c r="D2634">
        <f>Table2[[#This Row],[Annualized Salary]]</f>
        <v>1230000</v>
      </c>
      <c r="E2634" s="73">
        <f t="shared" si="41"/>
        <v>0.32539682539682541</v>
      </c>
    </row>
    <row r="2635" spans="1:5" x14ac:dyDescent="0.25">
      <c r="A2635" t="s">
        <v>2731</v>
      </c>
      <c r="B2635" s="93" t="str">
        <f>Table2[[#This Row],[Country]]</f>
        <v>Rarita</v>
      </c>
      <c r="C2635" s="73">
        <f>VLOOKUP(A2635, Table1[], 6, FALSE)</f>
        <v>4950000</v>
      </c>
      <c r="D2635">
        <f>Table2[[#This Row],[Annualized Salary]]</f>
        <v>1360000</v>
      </c>
      <c r="E2635" s="73">
        <f t="shared" si="41"/>
        <v>0.27474747474747474</v>
      </c>
    </row>
    <row r="2636" spans="1:5" x14ac:dyDescent="0.25">
      <c r="A2636" t="s">
        <v>1670</v>
      </c>
      <c r="B2636" s="93" t="str">
        <f>Table2[[#This Row],[Country]]</f>
        <v>Rarita</v>
      </c>
      <c r="C2636" s="73">
        <f>VLOOKUP(A2636, Table1[], 6, FALSE)</f>
        <v>15280000</v>
      </c>
      <c r="D2636">
        <f>Table2[[#This Row],[Annualized Salary]]</f>
        <v>730000</v>
      </c>
      <c r="E2636" s="73">
        <f t="shared" si="41"/>
        <v>4.7774869109947646E-2</v>
      </c>
    </row>
    <row r="2637" spans="1:5" x14ac:dyDescent="0.25">
      <c r="A2637" t="s">
        <v>2733</v>
      </c>
      <c r="B2637" s="93" t="str">
        <f>Table2[[#This Row],[Country]]</f>
        <v>Southslands</v>
      </c>
      <c r="C2637" s="73">
        <f>VLOOKUP(A2637, Table1[], 6, FALSE)</f>
        <v>820000</v>
      </c>
      <c r="D2637">
        <f>Table2[[#This Row],[Annualized Salary]]</f>
        <v>210000</v>
      </c>
      <c r="E2637" s="73">
        <f t="shared" si="41"/>
        <v>0.25609756097560976</v>
      </c>
    </row>
    <row r="2638" spans="1:5" x14ac:dyDescent="0.25">
      <c r="A2638" t="s">
        <v>2884</v>
      </c>
      <c r="B2638" s="93" t="str">
        <f>Table2[[#This Row],[Country]]</f>
        <v>Rarita</v>
      </c>
      <c r="C2638" s="73">
        <f>VLOOKUP(A2638, Table1[], 6, FALSE)</f>
        <v>2080000</v>
      </c>
      <c r="D2638">
        <f>Table2[[#This Row],[Annualized Salary]]</f>
        <v>1560000</v>
      </c>
      <c r="E2638" s="73">
        <f t="shared" si="41"/>
        <v>0.75</v>
      </c>
    </row>
    <row r="2639" spans="1:5" x14ac:dyDescent="0.25">
      <c r="A2639" t="s">
        <v>2735</v>
      </c>
      <c r="B2639" s="93" t="str">
        <f>Table2[[#This Row],[Country]]</f>
        <v>Galamily</v>
      </c>
      <c r="C2639" s="73">
        <f>VLOOKUP(A2639, Table1[], 6, FALSE)</f>
        <v>6750000</v>
      </c>
      <c r="D2639">
        <f>Table2[[#This Row],[Annualized Salary]]</f>
        <v>1790000</v>
      </c>
      <c r="E2639" s="73">
        <f t="shared" si="41"/>
        <v>0.26518518518518519</v>
      </c>
    </row>
    <row r="2640" spans="1:5" x14ac:dyDescent="0.25">
      <c r="A2640" t="s">
        <v>1021</v>
      </c>
      <c r="B2640" s="93" t="str">
        <f>Table2[[#This Row],[Country]]</f>
        <v>Rarita</v>
      </c>
      <c r="C2640" s="73">
        <f>VLOOKUP(A2640, Table1[], 6, FALSE)</f>
        <v>15130000</v>
      </c>
      <c r="D2640">
        <f>Table2[[#This Row],[Annualized Salary]]</f>
        <v>3190000</v>
      </c>
      <c r="E2640" s="73">
        <f t="shared" si="41"/>
        <v>0.21083939193654991</v>
      </c>
    </row>
    <row r="2641" spans="1:5" x14ac:dyDescent="0.25">
      <c r="A2641" t="s">
        <v>1870</v>
      </c>
      <c r="B2641" s="93" t="str">
        <f>Table2[[#This Row],[Country]]</f>
        <v>Rarita</v>
      </c>
      <c r="C2641" s="73">
        <f>VLOOKUP(A2641, Table1[], 6, FALSE)</f>
        <v>11080000</v>
      </c>
      <c r="D2641">
        <f>Table2[[#This Row],[Annualized Salary]]</f>
        <v>1620000</v>
      </c>
      <c r="E2641" s="73">
        <f t="shared" si="41"/>
        <v>0.14620938628158844</v>
      </c>
    </row>
    <row r="2642" spans="1:5" x14ac:dyDescent="0.25">
      <c r="A2642" t="s">
        <v>1833</v>
      </c>
      <c r="B2642" s="93" t="str">
        <f>Table2[[#This Row],[Country]]</f>
        <v>Rarita</v>
      </c>
      <c r="C2642" s="73">
        <f>VLOOKUP(A2642, Table1[], 6, FALSE)</f>
        <v>12290000</v>
      </c>
      <c r="D2642">
        <f>Table2[[#This Row],[Annualized Salary]]</f>
        <v>1680000</v>
      </c>
      <c r="E2642" s="73">
        <f t="shared" si="41"/>
        <v>0.13669650122050447</v>
      </c>
    </row>
    <row r="2643" spans="1:5" x14ac:dyDescent="0.25">
      <c r="A2643" t="s">
        <v>2256</v>
      </c>
      <c r="B2643" s="93" t="str">
        <f>Table2[[#This Row],[Country]]</f>
        <v>Rarita</v>
      </c>
      <c r="C2643" s="73">
        <f>VLOOKUP(A2643, Table1[], 6, FALSE)</f>
        <v>9120000</v>
      </c>
      <c r="D2643">
        <f>Table2[[#This Row],[Annualized Salary]]</f>
        <v>2310000</v>
      </c>
      <c r="E2643" s="73">
        <f t="shared" si="41"/>
        <v>0.25328947368421051</v>
      </c>
    </row>
    <row r="2644" spans="1:5" x14ac:dyDescent="0.25">
      <c r="A2644" t="s">
        <v>2715</v>
      </c>
      <c r="B2644" s="93" t="str">
        <f>Table2[[#This Row],[Country]]</f>
        <v>Rarita</v>
      </c>
      <c r="C2644" s="73">
        <f>VLOOKUP(A2644, Table1[], 6, FALSE)</f>
        <v>7340000</v>
      </c>
      <c r="D2644">
        <f>Table2[[#This Row],[Annualized Salary]]</f>
        <v>1960000</v>
      </c>
      <c r="E2644" s="73">
        <f t="shared" si="41"/>
        <v>0.2670299727520436</v>
      </c>
    </row>
    <row r="2645" spans="1:5" x14ac:dyDescent="0.25">
      <c r="A2645" t="s">
        <v>3628</v>
      </c>
      <c r="B2645" s="93" t="str">
        <f>Table2[[#This Row],[Country]]</f>
        <v>Highhlaands</v>
      </c>
      <c r="C2645" s="73" t="e">
        <f>VLOOKUP(A2645, Table1[], 6, FALSE)</f>
        <v>#N/A</v>
      </c>
      <c r="D2645">
        <f>Table2[[#This Row],[Annualized Salary]]</f>
        <v>3130000</v>
      </c>
      <c r="E2645" s="73" t="e">
        <f t="shared" si="41"/>
        <v>#N/A</v>
      </c>
    </row>
    <row r="2646" spans="1:5" x14ac:dyDescent="0.25">
      <c r="A2646" t="s">
        <v>2734</v>
      </c>
      <c r="B2646" s="93" t="str">
        <f>Table2[[#This Row],[Country]]</f>
        <v>Rarita</v>
      </c>
      <c r="C2646" s="73">
        <f>VLOOKUP(A2646, Table1[], 6, FALSE)</f>
        <v>5750000</v>
      </c>
      <c r="D2646">
        <f>Table2[[#This Row],[Annualized Salary]]</f>
        <v>1530000</v>
      </c>
      <c r="E2646" s="73">
        <f t="shared" si="41"/>
        <v>0.26608695652173914</v>
      </c>
    </row>
    <row r="2647" spans="1:5" x14ac:dyDescent="0.25">
      <c r="A2647" t="s">
        <v>2737</v>
      </c>
      <c r="B2647" s="93" t="str">
        <f>Table2[[#This Row],[Country]]</f>
        <v>Rarita</v>
      </c>
      <c r="C2647" s="73">
        <f>VLOOKUP(A2647, Table1[], 6, FALSE)</f>
        <v>7250000</v>
      </c>
      <c r="D2647">
        <f>Table2[[#This Row],[Annualized Salary]]</f>
        <v>1720000</v>
      </c>
      <c r="E2647" s="73">
        <f t="shared" si="41"/>
        <v>0.23724137931034484</v>
      </c>
    </row>
    <row r="2648" spans="1:5" x14ac:dyDescent="0.25">
      <c r="A2648" t="s">
        <v>2890</v>
      </c>
      <c r="B2648" s="93" t="str">
        <f>Table2[[#This Row],[Country]]</f>
        <v>Rarita</v>
      </c>
      <c r="C2648" s="73">
        <f>VLOOKUP(A2648, Table1[], 6, FALSE)</f>
        <v>7990000</v>
      </c>
      <c r="D2648">
        <f>Table2[[#This Row],[Annualized Salary]]</f>
        <v>5660000</v>
      </c>
      <c r="E2648" s="73">
        <f t="shared" si="41"/>
        <v>0.70838548185231542</v>
      </c>
    </row>
    <row r="2649" spans="1:5" x14ac:dyDescent="0.25">
      <c r="A2649" t="s">
        <v>2719</v>
      </c>
      <c r="B2649" s="93" t="str">
        <f>Table2[[#This Row],[Country]]</f>
        <v>Rarita</v>
      </c>
      <c r="C2649" s="73">
        <f>VLOOKUP(A2649, Table1[], 6, FALSE)</f>
        <v>4890000</v>
      </c>
      <c r="D2649">
        <f>Table2[[#This Row],[Annualized Salary]]</f>
        <v>1430000</v>
      </c>
      <c r="E2649" s="73">
        <f t="shared" ref="E2649:E2712" si="42">D2649/C2649</f>
        <v>0.29243353783231085</v>
      </c>
    </row>
    <row r="2650" spans="1:5" x14ac:dyDescent="0.25">
      <c r="A2650" t="s">
        <v>327</v>
      </c>
      <c r="B2650" s="93" t="str">
        <f>Table2[[#This Row],[Country]]</f>
        <v>Rarita</v>
      </c>
      <c r="C2650" s="73">
        <f>VLOOKUP(A2650, Table1[], 6, FALSE)</f>
        <v>9790000</v>
      </c>
      <c r="D2650">
        <f>Table2[[#This Row],[Annualized Salary]]</f>
        <v>750000</v>
      </c>
      <c r="E2650" s="73">
        <f t="shared" si="42"/>
        <v>7.6608784473953015E-2</v>
      </c>
    </row>
    <row r="2651" spans="1:5" x14ac:dyDescent="0.25">
      <c r="A2651" t="s">
        <v>2879</v>
      </c>
      <c r="B2651" s="93" t="str">
        <f>Table2[[#This Row],[Country]]</f>
        <v>Rarita</v>
      </c>
      <c r="C2651" s="73">
        <f>VLOOKUP(A2651, Table1[], 6, FALSE)</f>
        <v>6330000</v>
      </c>
      <c r="D2651">
        <f>Table2[[#This Row],[Annualized Salary]]</f>
        <v>980000</v>
      </c>
      <c r="E2651" s="73">
        <f t="shared" si="42"/>
        <v>0.15481832543443919</v>
      </c>
    </row>
    <row r="2652" spans="1:5" x14ac:dyDescent="0.25">
      <c r="A2652" t="s">
        <v>2885</v>
      </c>
      <c r="B2652" s="93" t="str">
        <f>Table2[[#This Row],[Country]]</f>
        <v>Rarita</v>
      </c>
      <c r="C2652" s="73">
        <f>VLOOKUP(A2652, Table1[], 6, FALSE)</f>
        <v>7770000</v>
      </c>
      <c r="D2652">
        <f>Table2[[#This Row],[Annualized Salary]]</f>
        <v>1480000</v>
      </c>
      <c r="E2652" s="73">
        <f t="shared" si="42"/>
        <v>0.19047619047619047</v>
      </c>
    </row>
    <row r="2653" spans="1:5" x14ac:dyDescent="0.25">
      <c r="A2653" t="s">
        <v>2881</v>
      </c>
      <c r="B2653" s="93" t="str">
        <f>Table2[[#This Row],[Country]]</f>
        <v>Rarita</v>
      </c>
      <c r="C2653" s="73">
        <f>VLOOKUP(A2653, Table1[], 6, FALSE)</f>
        <v>6070000</v>
      </c>
      <c r="D2653">
        <f>Table2[[#This Row],[Annualized Salary]]</f>
        <v>5350000</v>
      </c>
      <c r="E2653" s="73">
        <f t="shared" si="42"/>
        <v>0.88138385502471173</v>
      </c>
    </row>
    <row r="2654" spans="1:5" x14ac:dyDescent="0.25">
      <c r="A2654" t="s">
        <v>2744</v>
      </c>
      <c r="B2654" s="93" t="str">
        <f>Table2[[#This Row],[Country]]</f>
        <v>Rarita</v>
      </c>
      <c r="C2654" s="73">
        <f>VLOOKUP(A2654, Table1[], 6, FALSE)</f>
        <v>3750000</v>
      </c>
      <c r="D2654">
        <f>Table2[[#This Row],[Annualized Salary]]</f>
        <v>1150000</v>
      </c>
      <c r="E2654" s="73">
        <f t="shared" si="42"/>
        <v>0.30666666666666664</v>
      </c>
    </row>
    <row r="2655" spans="1:5" x14ac:dyDescent="0.25">
      <c r="A2655" t="s">
        <v>2748</v>
      </c>
      <c r="B2655" s="93" t="str">
        <f>Table2[[#This Row],[Country]]</f>
        <v>Southslands</v>
      </c>
      <c r="C2655" s="73">
        <f>VLOOKUP(A2655, Table1[], 6, FALSE)</f>
        <v>7230000</v>
      </c>
      <c r="D2655">
        <f>Table2[[#This Row],[Annualized Salary]]</f>
        <v>1830000</v>
      </c>
      <c r="E2655" s="73">
        <f t="shared" si="42"/>
        <v>0.25311203319502074</v>
      </c>
    </row>
    <row r="2656" spans="1:5" x14ac:dyDescent="0.25">
      <c r="A2656" t="s">
        <v>3631</v>
      </c>
      <c r="B2656" s="93" t="str">
        <f>Table2[[#This Row],[Country]]</f>
        <v>Frenchdo Stanser</v>
      </c>
      <c r="C2656" s="73" t="e">
        <f>VLOOKUP(A2656, Table1[], 6, FALSE)</f>
        <v>#N/A</v>
      </c>
      <c r="D2656">
        <f>Table2[[#This Row],[Annualized Salary]]</f>
        <v>3000000</v>
      </c>
      <c r="E2656" s="73" t="e">
        <f t="shared" si="42"/>
        <v>#N/A</v>
      </c>
    </row>
    <row r="2657" spans="1:5" x14ac:dyDescent="0.25">
      <c r="A2657" t="s">
        <v>3633</v>
      </c>
      <c r="B2657" s="93" t="str">
        <f>Table2[[#This Row],[Country]]</f>
        <v>People's Land of Maneau</v>
      </c>
      <c r="C2657" s="73" t="e">
        <f>VLOOKUP(A2657, Table1[], 6, FALSE)</f>
        <v>#N/A</v>
      </c>
      <c r="D2657">
        <f>Table2[[#This Row],[Annualized Salary]]</f>
        <v>3790000</v>
      </c>
      <c r="E2657" s="73" t="e">
        <f t="shared" si="42"/>
        <v>#N/A</v>
      </c>
    </row>
    <row r="2658" spans="1:5" x14ac:dyDescent="0.25">
      <c r="A2658" t="s">
        <v>3634</v>
      </c>
      <c r="B2658" s="93" t="str">
        <f>Table2[[#This Row],[Country]]</f>
        <v>People's Land of Maneau</v>
      </c>
      <c r="C2658" s="73" t="e">
        <f>VLOOKUP(A2658, Table1[], 6, FALSE)</f>
        <v>#N/A</v>
      </c>
      <c r="D2658">
        <f>Table2[[#This Row],[Annualized Salary]]</f>
        <v>5530000</v>
      </c>
      <c r="E2658" s="73" t="e">
        <f t="shared" si="42"/>
        <v>#N/A</v>
      </c>
    </row>
    <row r="2659" spans="1:5" x14ac:dyDescent="0.25">
      <c r="A2659" t="s">
        <v>3635</v>
      </c>
      <c r="B2659" s="93" t="str">
        <f>Table2[[#This Row],[Country]]</f>
        <v>People's Land of Maneau</v>
      </c>
      <c r="C2659" s="73" t="e">
        <f>VLOOKUP(A2659, Table1[], 6, FALSE)</f>
        <v>#N/A</v>
      </c>
      <c r="D2659">
        <f>Table2[[#This Row],[Annualized Salary]]</f>
        <v>4750000</v>
      </c>
      <c r="E2659" s="73" t="e">
        <f t="shared" si="42"/>
        <v>#N/A</v>
      </c>
    </row>
    <row r="2660" spans="1:5" x14ac:dyDescent="0.25">
      <c r="A2660" t="s">
        <v>3636</v>
      </c>
      <c r="B2660" s="93" t="str">
        <f>Table2[[#This Row],[Country]]</f>
        <v>People's Land of Maneau</v>
      </c>
      <c r="C2660" s="73" t="e">
        <f>VLOOKUP(A2660, Table1[], 6, FALSE)</f>
        <v>#N/A</v>
      </c>
      <c r="D2660">
        <f>Table2[[#This Row],[Annualized Salary]]</f>
        <v>4890000</v>
      </c>
      <c r="E2660" s="73" t="e">
        <f t="shared" si="42"/>
        <v>#N/A</v>
      </c>
    </row>
    <row r="2661" spans="1:5" x14ac:dyDescent="0.25">
      <c r="A2661" t="s">
        <v>3637</v>
      </c>
      <c r="B2661" s="93" t="str">
        <f>Table2[[#This Row],[Country]]</f>
        <v>People's Land of Maneau</v>
      </c>
      <c r="C2661" s="73" t="e">
        <f>VLOOKUP(A2661, Table1[], 6, FALSE)</f>
        <v>#N/A</v>
      </c>
      <c r="D2661">
        <f>Table2[[#This Row],[Annualized Salary]]</f>
        <v>3990000</v>
      </c>
      <c r="E2661" s="73" t="e">
        <f t="shared" si="42"/>
        <v>#N/A</v>
      </c>
    </row>
    <row r="2662" spans="1:5" x14ac:dyDescent="0.25">
      <c r="A2662" t="s">
        <v>3638</v>
      </c>
      <c r="B2662" s="93" t="str">
        <f>Table2[[#This Row],[Country]]</f>
        <v>Republic of Denand Landsa</v>
      </c>
      <c r="C2662" s="73" t="e">
        <f>VLOOKUP(A2662, Table1[], 6, FALSE)</f>
        <v>#N/A</v>
      </c>
      <c r="D2662">
        <f>Table2[[#This Row],[Annualized Salary]]</f>
        <v>2560000</v>
      </c>
      <c r="E2662" s="73" t="e">
        <f t="shared" si="42"/>
        <v>#N/A</v>
      </c>
    </row>
    <row r="2663" spans="1:5" x14ac:dyDescent="0.25">
      <c r="A2663" t="s">
        <v>3639</v>
      </c>
      <c r="B2663" s="93" t="str">
        <f>Table2[[#This Row],[Country]]</f>
        <v>Rosvi</v>
      </c>
      <c r="C2663" s="73" t="e">
        <f>VLOOKUP(A2663, Table1[], 6, FALSE)</f>
        <v>#N/A</v>
      </c>
      <c r="D2663">
        <f>Table2[[#This Row],[Annualized Salary]]</f>
        <v>3790000</v>
      </c>
      <c r="E2663" s="73" t="e">
        <f t="shared" si="42"/>
        <v>#N/A</v>
      </c>
    </row>
    <row r="2664" spans="1:5" x14ac:dyDescent="0.25">
      <c r="A2664" t="s">
        <v>3640</v>
      </c>
      <c r="B2664" s="93" t="str">
        <f>Table2[[#This Row],[Country]]</f>
        <v>Southslands</v>
      </c>
      <c r="C2664" s="73" t="e">
        <f>VLOOKUP(A2664, Table1[], 6, FALSE)</f>
        <v>#N/A</v>
      </c>
      <c r="D2664">
        <f>Table2[[#This Row],[Annualized Salary]]</f>
        <v>4180000</v>
      </c>
      <c r="E2664" s="73" t="e">
        <f t="shared" si="42"/>
        <v>#N/A</v>
      </c>
    </row>
    <row r="2665" spans="1:5" x14ac:dyDescent="0.25">
      <c r="A2665" t="s">
        <v>3641</v>
      </c>
      <c r="B2665" s="93" t="str">
        <f>Table2[[#This Row],[Country]]</f>
        <v>Coastpa Barleslands</v>
      </c>
      <c r="C2665" s="73" t="e">
        <f>VLOOKUP(A2665, Table1[], 6, FALSE)</f>
        <v>#N/A</v>
      </c>
      <c r="D2665">
        <f>Table2[[#This Row],[Annualized Salary]]</f>
        <v>8210000</v>
      </c>
      <c r="E2665" s="73" t="e">
        <f t="shared" si="42"/>
        <v>#N/A</v>
      </c>
    </row>
    <row r="2666" spans="1:5" x14ac:dyDescent="0.25">
      <c r="A2666" t="s">
        <v>3642</v>
      </c>
      <c r="B2666" s="93" t="str">
        <f>Table2[[#This Row],[Country]]</f>
        <v>People's Land of Maneau</v>
      </c>
      <c r="C2666" s="73" t="e">
        <f>VLOOKUP(A2666, Table1[], 6, FALSE)</f>
        <v>#N/A</v>
      </c>
      <c r="D2666">
        <f>Table2[[#This Row],[Annualized Salary]]</f>
        <v>7110000</v>
      </c>
      <c r="E2666" s="73" t="e">
        <f t="shared" si="42"/>
        <v>#N/A</v>
      </c>
    </row>
    <row r="2667" spans="1:5" x14ac:dyDescent="0.25">
      <c r="A2667" t="s">
        <v>3643</v>
      </c>
      <c r="B2667" s="93" t="str">
        <f>Table2[[#This Row],[Country]]</f>
        <v>Djipines</v>
      </c>
      <c r="C2667" s="73" t="e">
        <f>VLOOKUP(A2667, Table1[], 6, FALSE)</f>
        <v>#N/A</v>
      </c>
      <c r="D2667">
        <f>Table2[[#This Row],[Annualized Salary]]</f>
        <v>6550000</v>
      </c>
      <c r="E2667" s="73" t="e">
        <f t="shared" si="42"/>
        <v>#N/A</v>
      </c>
    </row>
    <row r="2668" spans="1:5" x14ac:dyDescent="0.25">
      <c r="A2668" t="s">
        <v>3644</v>
      </c>
      <c r="B2668" s="93" t="str">
        <f>Table2[[#This Row],[Country]]</f>
        <v>Nkasland Cronestan</v>
      </c>
      <c r="C2668" s="73" t="e">
        <f>VLOOKUP(A2668, Table1[], 6, FALSE)</f>
        <v>#N/A</v>
      </c>
      <c r="D2668">
        <f>Table2[[#This Row],[Annualized Salary]]</f>
        <v>1900000</v>
      </c>
      <c r="E2668" s="73" t="e">
        <f t="shared" si="42"/>
        <v>#N/A</v>
      </c>
    </row>
    <row r="2669" spans="1:5" x14ac:dyDescent="0.25">
      <c r="A2669" t="s">
        <v>3645</v>
      </c>
      <c r="B2669" s="93" t="str">
        <f>Table2[[#This Row],[Country]]</f>
        <v>People's Land of Maneau</v>
      </c>
      <c r="C2669" s="73" t="e">
        <f>VLOOKUP(A2669, Table1[], 6, FALSE)</f>
        <v>#N/A</v>
      </c>
      <c r="D2669">
        <f>Table2[[#This Row],[Annualized Salary]]</f>
        <v>5300000</v>
      </c>
      <c r="E2669" s="73" t="e">
        <f t="shared" si="42"/>
        <v>#N/A</v>
      </c>
    </row>
    <row r="2670" spans="1:5" x14ac:dyDescent="0.25">
      <c r="A2670" t="s">
        <v>186</v>
      </c>
      <c r="B2670" s="93" t="str">
        <f>Table2[[#This Row],[Country]]</f>
        <v>Southslands</v>
      </c>
      <c r="C2670" s="73">
        <f>VLOOKUP(A2670, Table1[], 6, FALSE)</f>
        <v>25300000</v>
      </c>
      <c r="D2670">
        <f>Table2[[#This Row],[Annualized Salary]]</f>
        <v>5310000</v>
      </c>
      <c r="E2670" s="73">
        <f t="shared" si="42"/>
        <v>0.2098814229249012</v>
      </c>
    </row>
    <row r="2671" spans="1:5" x14ac:dyDescent="0.25">
      <c r="A2671" t="s">
        <v>3646</v>
      </c>
      <c r="B2671" s="93" t="str">
        <f>Table2[[#This Row],[Country]]</f>
        <v>People's Land of Maneau</v>
      </c>
      <c r="C2671" s="73" t="e">
        <f>VLOOKUP(A2671, Table1[], 6, FALSE)</f>
        <v>#N/A</v>
      </c>
      <c r="D2671">
        <f>Table2[[#This Row],[Annualized Salary]]</f>
        <v>6750000</v>
      </c>
      <c r="E2671" s="73" t="e">
        <f t="shared" si="42"/>
        <v>#N/A</v>
      </c>
    </row>
    <row r="2672" spans="1:5" x14ac:dyDescent="0.25">
      <c r="A2672" t="s">
        <v>2732</v>
      </c>
      <c r="B2672" s="93" t="str">
        <f>Table2[[#This Row],[Country]]</f>
        <v>Rarita</v>
      </c>
      <c r="C2672" s="73">
        <f>VLOOKUP(A2672, Table1[], 6, FALSE)</f>
        <v>2780000</v>
      </c>
      <c r="D2672">
        <f>Table2[[#This Row],[Annualized Salary]]</f>
        <v>3390000</v>
      </c>
      <c r="E2672" s="73">
        <f t="shared" si="42"/>
        <v>1.2194244604316546</v>
      </c>
    </row>
    <row r="2673" spans="1:5" x14ac:dyDescent="0.25">
      <c r="A2673" t="s">
        <v>3648</v>
      </c>
      <c r="B2673" s="93" t="str">
        <f>Table2[[#This Row],[Country]]</f>
        <v>Lowwlaands</v>
      </c>
      <c r="C2673" s="73" t="e">
        <f>VLOOKUP(A2673, Table1[], 6, FALSE)</f>
        <v>#N/A</v>
      </c>
      <c r="D2673">
        <f>Table2[[#This Row],[Annualized Salary]]</f>
        <v>1930000</v>
      </c>
      <c r="E2673" s="73" t="e">
        <f t="shared" si="42"/>
        <v>#N/A</v>
      </c>
    </row>
    <row r="2674" spans="1:5" x14ac:dyDescent="0.25">
      <c r="A2674" t="s">
        <v>3650</v>
      </c>
      <c r="B2674" s="93" t="str">
        <f>Table2[[#This Row],[Country]]</f>
        <v>Manlisgamncent</v>
      </c>
      <c r="C2674" s="73" t="e">
        <f>VLOOKUP(A2674, Table1[], 6, FALSE)</f>
        <v>#N/A</v>
      </c>
      <c r="D2674">
        <f>Table2[[#This Row],[Annualized Salary]]</f>
        <v>5110000</v>
      </c>
      <c r="E2674" s="73" t="e">
        <f t="shared" si="42"/>
        <v>#N/A</v>
      </c>
    </row>
    <row r="2675" spans="1:5" x14ac:dyDescent="0.25">
      <c r="A2675" t="s">
        <v>3651</v>
      </c>
      <c r="B2675" s="93" t="str">
        <f>Table2[[#This Row],[Country]]</f>
        <v>People's Land of Maneau</v>
      </c>
      <c r="C2675" s="73" t="e">
        <f>VLOOKUP(A2675, Table1[], 6, FALSE)</f>
        <v>#N/A</v>
      </c>
      <c r="D2675">
        <f>Table2[[#This Row],[Annualized Salary]]</f>
        <v>3500000</v>
      </c>
      <c r="E2675" s="73" t="e">
        <f t="shared" si="42"/>
        <v>#N/A</v>
      </c>
    </row>
    <row r="2676" spans="1:5" x14ac:dyDescent="0.25">
      <c r="A2676" t="s">
        <v>3652</v>
      </c>
      <c r="B2676" s="93" t="str">
        <f>Table2[[#This Row],[Country]]</f>
        <v>People's Land of Maneau</v>
      </c>
      <c r="C2676" s="73" t="e">
        <f>VLOOKUP(A2676, Table1[], 6, FALSE)</f>
        <v>#N/A</v>
      </c>
      <c r="D2676">
        <f>Table2[[#This Row],[Annualized Salary]]</f>
        <v>2660000</v>
      </c>
      <c r="E2676" s="73" t="e">
        <f t="shared" si="42"/>
        <v>#N/A</v>
      </c>
    </row>
    <row r="2677" spans="1:5" x14ac:dyDescent="0.25">
      <c r="A2677" t="s">
        <v>3653</v>
      </c>
      <c r="B2677" s="93" t="str">
        <f>Table2[[#This Row],[Country]]</f>
        <v>People's Land of Maneau</v>
      </c>
      <c r="C2677" s="73" t="e">
        <f>VLOOKUP(A2677, Table1[], 6, FALSE)</f>
        <v>#N/A</v>
      </c>
      <c r="D2677">
        <f>Table2[[#This Row],[Annualized Salary]]</f>
        <v>6170000</v>
      </c>
      <c r="E2677" s="73" t="e">
        <f t="shared" si="42"/>
        <v>#N/A</v>
      </c>
    </row>
    <row r="2678" spans="1:5" x14ac:dyDescent="0.25">
      <c r="A2678" t="s">
        <v>3654</v>
      </c>
      <c r="B2678" s="93" t="str">
        <f>Table2[[#This Row],[Country]]</f>
        <v>People's Land of Maneau</v>
      </c>
      <c r="C2678" s="73" t="e">
        <f>VLOOKUP(A2678, Table1[], 6, FALSE)</f>
        <v>#N/A</v>
      </c>
      <c r="D2678">
        <f>Table2[[#This Row],[Annualized Salary]]</f>
        <v>2990000</v>
      </c>
      <c r="E2678" s="73" t="e">
        <f t="shared" si="42"/>
        <v>#N/A</v>
      </c>
    </row>
    <row r="2679" spans="1:5" x14ac:dyDescent="0.25">
      <c r="A2679" t="s">
        <v>307</v>
      </c>
      <c r="B2679" s="93" t="str">
        <f>Table2[[#This Row],[Country]]</f>
        <v>People's Land of Maneau</v>
      </c>
      <c r="C2679" s="73">
        <f>VLOOKUP(A2679, Table1[], 6, FALSE)</f>
        <v>17820000</v>
      </c>
      <c r="D2679">
        <f>Table2[[#This Row],[Annualized Salary]]</f>
        <v>6520000</v>
      </c>
      <c r="E2679" s="73">
        <f t="shared" si="42"/>
        <v>0.36588103254769921</v>
      </c>
    </row>
    <row r="2680" spans="1:5" x14ac:dyDescent="0.25">
      <c r="A2680" t="s">
        <v>2497</v>
      </c>
      <c r="B2680" s="93" t="str">
        <f>Table2[[#This Row],[Country]]</f>
        <v>Varijitri Isles</v>
      </c>
      <c r="C2680" s="73">
        <f>VLOOKUP(A2680, Table1[], 6, FALSE)</f>
        <v>10900000</v>
      </c>
      <c r="D2680">
        <f>Table2[[#This Row],[Annualized Salary]]</f>
        <v>5770000</v>
      </c>
      <c r="E2680" s="73">
        <f t="shared" si="42"/>
        <v>0.52935779816513762</v>
      </c>
    </row>
    <row r="2681" spans="1:5" x14ac:dyDescent="0.25">
      <c r="A2681" t="s">
        <v>3655</v>
      </c>
      <c r="B2681" s="93" t="str">
        <f>Table2[[#This Row],[Country]]</f>
        <v>Greri Landmoslands</v>
      </c>
      <c r="C2681" s="73" t="e">
        <f>VLOOKUP(A2681, Table1[], 6, FALSE)</f>
        <v>#N/A</v>
      </c>
      <c r="D2681">
        <f>Table2[[#This Row],[Annualized Salary]]</f>
        <v>8690000</v>
      </c>
      <c r="E2681" s="73" t="e">
        <f t="shared" si="42"/>
        <v>#N/A</v>
      </c>
    </row>
    <row r="2682" spans="1:5" x14ac:dyDescent="0.25">
      <c r="A2682" t="s">
        <v>135</v>
      </c>
      <c r="B2682" s="93" t="str">
        <f>Table2[[#This Row],[Country]]</f>
        <v>Ngoque Blicri</v>
      </c>
      <c r="C2682" s="73">
        <f>VLOOKUP(A2682, Table1[], 6, FALSE)</f>
        <v>25650000</v>
      </c>
      <c r="D2682">
        <f>Table2[[#This Row],[Annualized Salary]]</f>
        <v>7430000</v>
      </c>
      <c r="E2682" s="73">
        <f t="shared" si="42"/>
        <v>0.28966861598440546</v>
      </c>
    </row>
    <row r="2683" spans="1:5" x14ac:dyDescent="0.25">
      <c r="A2683" t="s">
        <v>3656</v>
      </c>
      <c r="B2683" s="93" t="str">
        <f>Table2[[#This Row],[Country]]</f>
        <v>Ngoque Blicri</v>
      </c>
      <c r="C2683" s="73" t="e">
        <f>VLOOKUP(A2683, Table1[], 6, FALSE)</f>
        <v>#N/A</v>
      </c>
      <c r="D2683">
        <f>Table2[[#This Row],[Annualized Salary]]</f>
        <v>6880000</v>
      </c>
      <c r="E2683" s="73" t="e">
        <f t="shared" si="42"/>
        <v>#N/A</v>
      </c>
    </row>
    <row r="2684" spans="1:5" x14ac:dyDescent="0.25">
      <c r="A2684" t="s">
        <v>3657</v>
      </c>
      <c r="B2684" s="93" t="str">
        <f>Table2[[#This Row],[Country]]</f>
        <v>People's Land of Maneau</v>
      </c>
      <c r="C2684" s="73" t="e">
        <f>VLOOKUP(A2684, Table1[], 6, FALSE)</f>
        <v>#N/A</v>
      </c>
      <c r="D2684">
        <f>Table2[[#This Row],[Annualized Salary]]</f>
        <v>7510000</v>
      </c>
      <c r="E2684" s="73" t="e">
        <f t="shared" si="42"/>
        <v>#N/A</v>
      </c>
    </row>
    <row r="2685" spans="1:5" x14ac:dyDescent="0.25">
      <c r="A2685" t="s">
        <v>3658</v>
      </c>
      <c r="B2685" s="93" t="str">
        <f>Table2[[#This Row],[Country]]</f>
        <v>People's Land of Maneau</v>
      </c>
      <c r="C2685" s="73" t="e">
        <f>VLOOKUP(A2685, Table1[], 6, FALSE)</f>
        <v>#N/A</v>
      </c>
      <c r="D2685">
        <f>Table2[[#This Row],[Annualized Salary]]</f>
        <v>5790000</v>
      </c>
      <c r="E2685" s="73" t="e">
        <f t="shared" si="42"/>
        <v>#N/A</v>
      </c>
    </row>
    <row r="2686" spans="1:5" x14ac:dyDescent="0.25">
      <c r="A2686" t="s">
        <v>2828</v>
      </c>
      <c r="B2686" s="93" t="str">
        <f>Table2[[#This Row],[Country]]</f>
        <v>Bernepamar</v>
      </c>
      <c r="C2686" s="73">
        <f>VLOOKUP(A2686, Table1[], 6, FALSE)</f>
        <v>2680000</v>
      </c>
      <c r="D2686">
        <f>Table2[[#This Row],[Annualized Salary]]</f>
        <v>720000</v>
      </c>
      <c r="E2686" s="73">
        <f t="shared" si="42"/>
        <v>0.26865671641791045</v>
      </c>
    </row>
    <row r="2687" spans="1:5" x14ac:dyDescent="0.25">
      <c r="A2687" t="s">
        <v>329</v>
      </c>
      <c r="B2687" s="93" t="str">
        <f>Table2[[#This Row],[Country]]</f>
        <v>Byasier Pujan</v>
      </c>
      <c r="C2687" s="73">
        <f>VLOOKUP(A2687, Table1[], 6, FALSE)</f>
        <v>11420000</v>
      </c>
      <c r="D2687">
        <f>Table2[[#This Row],[Annualized Salary]]</f>
        <v>2480000</v>
      </c>
      <c r="E2687" s="73">
        <f t="shared" si="42"/>
        <v>0.21716287215411559</v>
      </c>
    </row>
    <row r="2688" spans="1:5" x14ac:dyDescent="0.25">
      <c r="A2688" t="s">
        <v>2830</v>
      </c>
      <c r="B2688" s="93" t="str">
        <f>Table2[[#This Row],[Country]]</f>
        <v>Dosqaly</v>
      </c>
      <c r="C2688" s="73">
        <f>VLOOKUP(A2688, Table1[], 6, FALSE)</f>
        <v>2600000</v>
      </c>
      <c r="D2688">
        <f>Table2[[#This Row],[Annualized Salary]]</f>
        <v>670000</v>
      </c>
      <c r="E2688" s="73">
        <f t="shared" si="42"/>
        <v>0.25769230769230766</v>
      </c>
    </row>
    <row r="2689" spans="1:5" x14ac:dyDescent="0.25">
      <c r="A2689" t="s">
        <v>3659</v>
      </c>
      <c r="B2689" s="93" t="str">
        <f>Table2[[#This Row],[Country]]</f>
        <v>Greri Landmoslands</v>
      </c>
      <c r="C2689" s="73" t="e">
        <f>VLOOKUP(A2689, Table1[], 6, FALSE)</f>
        <v>#N/A</v>
      </c>
      <c r="D2689">
        <f>Table2[[#This Row],[Annualized Salary]]</f>
        <v>5950000</v>
      </c>
      <c r="E2689" s="73" t="e">
        <f t="shared" si="42"/>
        <v>#N/A</v>
      </c>
    </row>
    <row r="2690" spans="1:5" x14ac:dyDescent="0.25">
      <c r="A2690" t="s">
        <v>2831</v>
      </c>
      <c r="B2690" s="93" t="str">
        <f>Table2[[#This Row],[Country]]</f>
        <v>Greri Landmoslands</v>
      </c>
      <c r="C2690" s="73">
        <f>VLOOKUP(A2690, Table1[], 6, FALSE)</f>
        <v>4550000</v>
      </c>
      <c r="D2690">
        <f>Table2[[#This Row],[Annualized Salary]]</f>
        <v>1160000</v>
      </c>
      <c r="E2690" s="73">
        <f t="shared" si="42"/>
        <v>0.25494505494505493</v>
      </c>
    </row>
    <row r="2691" spans="1:5" x14ac:dyDescent="0.25">
      <c r="A2691" t="s">
        <v>2834</v>
      </c>
      <c r="B2691" s="93" t="str">
        <f>Table2[[#This Row],[Country]]</f>
        <v>Nganion</v>
      </c>
      <c r="C2691" s="73">
        <f>VLOOKUP(A2691, Table1[], 6, FALSE)</f>
        <v>4070000</v>
      </c>
      <c r="D2691">
        <f>Table2[[#This Row],[Annualized Salary]]</f>
        <v>1080000</v>
      </c>
      <c r="E2691" s="73">
        <f t="shared" si="42"/>
        <v>0.26535626535626533</v>
      </c>
    </row>
    <row r="2692" spans="1:5" x14ac:dyDescent="0.25">
      <c r="A2692" t="s">
        <v>2835</v>
      </c>
      <c r="B2692" s="93" t="str">
        <f>Table2[[#This Row],[Country]]</f>
        <v>Nganion</v>
      </c>
      <c r="C2692" s="73">
        <f>VLOOKUP(A2692, Table1[], 6, FALSE)</f>
        <v>5630000</v>
      </c>
      <c r="D2692">
        <f>Table2[[#This Row],[Annualized Salary]]</f>
        <v>1410000</v>
      </c>
      <c r="E2692" s="73">
        <f t="shared" si="42"/>
        <v>0.25044404973357015</v>
      </c>
    </row>
    <row r="2693" spans="1:5" x14ac:dyDescent="0.25">
      <c r="A2693" t="s">
        <v>2836</v>
      </c>
      <c r="B2693" s="93" t="str">
        <f>Table2[[#This Row],[Country]]</f>
        <v>People's Land of Maneau</v>
      </c>
      <c r="C2693" s="73">
        <f>VLOOKUP(A2693, Table1[], 6, FALSE)</f>
        <v>4880000</v>
      </c>
      <c r="D2693">
        <f>Table2[[#This Row],[Annualized Salary]]</f>
        <v>1310000</v>
      </c>
      <c r="E2693" s="73">
        <f t="shared" si="42"/>
        <v>0.26844262295081966</v>
      </c>
    </row>
    <row r="2694" spans="1:5" x14ac:dyDescent="0.25">
      <c r="A2694" t="s">
        <v>2837</v>
      </c>
      <c r="B2694" s="93" t="str">
        <f>Table2[[#This Row],[Country]]</f>
        <v>People's Land of Maneau</v>
      </c>
      <c r="C2694" s="73">
        <f>VLOOKUP(A2694, Table1[], 6, FALSE)</f>
        <v>3620000</v>
      </c>
      <c r="D2694">
        <f>Table2[[#This Row],[Annualized Salary]]</f>
        <v>950000</v>
      </c>
      <c r="E2694" s="73">
        <f t="shared" si="42"/>
        <v>0.26243093922651933</v>
      </c>
    </row>
    <row r="2695" spans="1:5" x14ac:dyDescent="0.25">
      <c r="A2695" t="s">
        <v>2840</v>
      </c>
      <c r="B2695" s="93" t="str">
        <f>Table2[[#This Row],[Country]]</f>
        <v>Lefghau</v>
      </c>
      <c r="C2695" s="73">
        <f>VLOOKUP(A2695, Table1[], 6, FALSE)</f>
        <v>10090000</v>
      </c>
      <c r="D2695">
        <f>Table2[[#This Row],[Annualized Salary]]</f>
        <v>2710000</v>
      </c>
      <c r="E2695" s="73">
        <f t="shared" si="42"/>
        <v>0.26858275520317143</v>
      </c>
    </row>
    <row r="2696" spans="1:5" x14ac:dyDescent="0.25">
      <c r="A2696" t="s">
        <v>3660</v>
      </c>
      <c r="B2696" s="93" t="str">
        <f>Table2[[#This Row],[Country]]</f>
        <v>People's Land of Maneau</v>
      </c>
      <c r="C2696" s="73" t="e">
        <f>VLOOKUP(A2696, Table1[], 6, FALSE)</f>
        <v>#N/A</v>
      </c>
      <c r="D2696">
        <f>Table2[[#This Row],[Annualized Salary]]</f>
        <v>2650000</v>
      </c>
      <c r="E2696" s="73" t="e">
        <f t="shared" si="42"/>
        <v>#N/A</v>
      </c>
    </row>
    <row r="2697" spans="1:5" x14ac:dyDescent="0.25">
      <c r="A2697" t="s">
        <v>2841</v>
      </c>
      <c r="B2697" s="93" t="str">
        <f>Table2[[#This Row],[Country]]</f>
        <v>People's Land of Maneau</v>
      </c>
      <c r="C2697" s="73">
        <f>VLOOKUP(A2697, Table1[], 6, FALSE)</f>
        <v>7440000</v>
      </c>
      <c r="D2697">
        <f>Table2[[#This Row],[Annualized Salary]]</f>
        <v>1920000</v>
      </c>
      <c r="E2697" s="73">
        <f t="shared" si="42"/>
        <v>0.25806451612903225</v>
      </c>
    </row>
    <row r="2698" spans="1:5" x14ac:dyDescent="0.25">
      <c r="A2698" t="s">
        <v>2844</v>
      </c>
      <c r="B2698" s="93" t="str">
        <f>Table2[[#This Row],[Country]]</f>
        <v>Pierrema</v>
      </c>
      <c r="C2698" s="73">
        <f>VLOOKUP(A2698, Table1[], 6, FALSE)</f>
        <v>8310000</v>
      </c>
      <c r="D2698">
        <f>Table2[[#This Row],[Annualized Salary]]</f>
        <v>2280000</v>
      </c>
      <c r="E2698" s="73">
        <f t="shared" si="42"/>
        <v>0.27436823104693142</v>
      </c>
    </row>
    <row r="2699" spans="1:5" x14ac:dyDescent="0.25">
      <c r="A2699" t="s">
        <v>2839</v>
      </c>
      <c r="B2699" s="93" t="str">
        <f>Table2[[#This Row],[Country]]</f>
        <v>Imaar Vircoand</v>
      </c>
      <c r="C2699" s="73">
        <f>VLOOKUP(A2699, Table1[], 6, FALSE)</f>
        <v>7740000</v>
      </c>
      <c r="D2699">
        <f>Table2[[#This Row],[Annualized Salary]]</f>
        <v>2010000</v>
      </c>
      <c r="E2699" s="73">
        <f t="shared" si="42"/>
        <v>0.25968992248062017</v>
      </c>
    </row>
    <row r="2700" spans="1:5" x14ac:dyDescent="0.25">
      <c r="A2700" t="s">
        <v>2639</v>
      </c>
      <c r="B2700" s="93" t="str">
        <f>Table2[[#This Row],[Country]]</f>
        <v>Nganion</v>
      </c>
      <c r="C2700" s="73">
        <f>VLOOKUP(A2700, Table1[], 6, FALSE)</f>
        <v>21870000</v>
      </c>
      <c r="D2700">
        <f>Table2[[#This Row],[Annualized Salary]]</f>
        <v>7130000</v>
      </c>
      <c r="E2700" s="73">
        <f t="shared" si="42"/>
        <v>0.32601737540009146</v>
      </c>
    </row>
    <row r="2701" spans="1:5" x14ac:dyDescent="0.25">
      <c r="A2701" t="s">
        <v>2843</v>
      </c>
      <c r="B2701" s="93" t="str">
        <f>Table2[[#This Row],[Country]]</f>
        <v>People's Land of Maneau</v>
      </c>
      <c r="C2701" s="73">
        <f>VLOOKUP(A2701, Table1[], 6, FALSE)</f>
        <v>8990000</v>
      </c>
      <c r="D2701">
        <f>Table2[[#This Row],[Annualized Salary]]</f>
        <v>2410000</v>
      </c>
      <c r="E2701" s="73">
        <f t="shared" si="42"/>
        <v>0.26807563959955505</v>
      </c>
    </row>
    <row r="2702" spans="1:5" x14ac:dyDescent="0.25">
      <c r="A2702" t="s">
        <v>2845</v>
      </c>
      <c r="B2702" s="93" t="str">
        <f>Table2[[#This Row],[Country]]</f>
        <v>Lefghau</v>
      </c>
      <c r="C2702" s="73">
        <f>VLOOKUP(A2702, Table1[], 6, FALSE)</f>
        <v>6050000</v>
      </c>
      <c r="D2702">
        <f>Table2[[#This Row],[Annualized Salary]]</f>
        <v>1580000</v>
      </c>
      <c r="E2702" s="73">
        <f t="shared" si="42"/>
        <v>0.26115702479338843</v>
      </c>
    </row>
    <row r="2703" spans="1:5" x14ac:dyDescent="0.25">
      <c r="A2703" t="s">
        <v>3661</v>
      </c>
      <c r="B2703" s="93" t="str">
        <f>Table2[[#This Row],[Country]]</f>
        <v>People's Land of Maneau</v>
      </c>
      <c r="C2703" s="73" t="e">
        <f>VLOOKUP(A2703, Table1[], 6, FALSE)</f>
        <v>#N/A</v>
      </c>
      <c r="D2703">
        <f>Table2[[#This Row],[Annualized Salary]]</f>
        <v>4390000</v>
      </c>
      <c r="E2703" s="73" t="e">
        <f t="shared" si="42"/>
        <v>#N/A</v>
      </c>
    </row>
    <row r="2704" spans="1:5" x14ac:dyDescent="0.25">
      <c r="A2704" t="s">
        <v>2769</v>
      </c>
      <c r="B2704" s="93" t="str">
        <f>Table2[[#This Row],[Country]]</f>
        <v>Slandsganiamayotteque</v>
      </c>
      <c r="C2704" s="73">
        <f>VLOOKUP(A2704, Table1[], 6, FALSE)</f>
        <v>4030000</v>
      </c>
      <c r="D2704">
        <f>Table2[[#This Row],[Annualized Salary]]</f>
        <v>1620000</v>
      </c>
      <c r="E2704" s="73">
        <f t="shared" si="42"/>
        <v>0.40198511166253104</v>
      </c>
    </row>
    <row r="2705" spans="1:5" x14ac:dyDescent="0.25">
      <c r="A2705" t="s">
        <v>2847</v>
      </c>
      <c r="B2705" s="93" t="str">
        <f>Table2[[#This Row],[Country]]</f>
        <v>Esia</v>
      </c>
      <c r="C2705" s="73">
        <f>VLOOKUP(A2705, Table1[], 6, FALSE)</f>
        <v>7360000</v>
      </c>
      <c r="D2705">
        <f>Table2[[#This Row],[Annualized Salary]]</f>
        <v>2010000</v>
      </c>
      <c r="E2705" s="73">
        <f t="shared" si="42"/>
        <v>0.27309782608695654</v>
      </c>
    </row>
    <row r="2706" spans="1:5" x14ac:dyDescent="0.25">
      <c r="A2706" t="s">
        <v>2833</v>
      </c>
      <c r="B2706" s="93" t="str">
        <f>Table2[[#This Row],[Country]]</f>
        <v>Lefghau</v>
      </c>
      <c r="C2706" s="73">
        <f>VLOOKUP(A2706, Table1[], 6, FALSE)</f>
        <v>2780000</v>
      </c>
      <c r="D2706">
        <f>Table2[[#This Row],[Annualized Salary]]</f>
        <v>730000</v>
      </c>
      <c r="E2706" s="73">
        <f t="shared" si="42"/>
        <v>0.26258992805755393</v>
      </c>
    </row>
    <row r="2707" spans="1:5" x14ac:dyDescent="0.25">
      <c r="A2707" t="s">
        <v>2849</v>
      </c>
      <c r="B2707" s="93" t="str">
        <f>Table2[[#This Row],[Country]]</f>
        <v>Nganion</v>
      </c>
      <c r="C2707" s="73">
        <f>VLOOKUP(A2707, Table1[], 6, FALSE)</f>
        <v>6590000</v>
      </c>
      <c r="D2707">
        <f>Table2[[#This Row],[Annualized Salary]]</f>
        <v>1800000</v>
      </c>
      <c r="E2707" s="73">
        <f t="shared" si="42"/>
        <v>0.27314112291350529</v>
      </c>
    </row>
    <row r="2708" spans="1:5" x14ac:dyDescent="0.25">
      <c r="A2708" t="s">
        <v>2851</v>
      </c>
      <c r="B2708" s="93" t="str">
        <f>Table2[[#This Row],[Country]]</f>
        <v>Southern Ristan</v>
      </c>
      <c r="C2708" s="73">
        <f>VLOOKUP(A2708, Table1[], 6, FALSE)</f>
        <v>7060000</v>
      </c>
      <c r="D2708">
        <f>Table2[[#This Row],[Annualized Salary]]</f>
        <v>1890000</v>
      </c>
      <c r="E2708" s="73">
        <f t="shared" si="42"/>
        <v>0.26770538243626063</v>
      </c>
    </row>
    <row r="2709" spans="1:5" x14ac:dyDescent="0.25">
      <c r="A2709" t="s">
        <v>2842</v>
      </c>
      <c r="B2709" s="93" t="str">
        <f>Table2[[#This Row],[Country]]</f>
        <v>Greri Landmoslands</v>
      </c>
      <c r="C2709" s="73">
        <f>VLOOKUP(A2709, Table1[], 6, FALSE)</f>
        <v>7250000</v>
      </c>
      <c r="D2709">
        <f>Table2[[#This Row],[Annualized Salary]]</f>
        <v>1910000</v>
      </c>
      <c r="E2709" s="73">
        <f t="shared" si="42"/>
        <v>0.26344827586206898</v>
      </c>
    </row>
    <row r="2710" spans="1:5" x14ac:dyDescent="0.25">
      <c r="A2710" t="s">
        <v>3662</v>
      </c>
      <c r="B2710" s="93" t="str">
        <f>Table2[[#This Row],[Country]]</f>
        <v>Eastern Niasland</v>
      </c>
      <c r="C2710" s="73" t="e">
        <f>VLOOKUP(A2710, Table1[], 6, FALSE)</f>
        <v>#N/A</v>
      </c>
      <c r="D2710">
        <f>Table2[[#This Row],[Annualized Salary]]</f>
        <v>4730000</v>
      </c>
      <c r="E2710" s="73" t="e">
        <f t="shared" si="42"/>
        <v>#N/A</v>
      </c>
    </row>
    <row r="2711" spans="1:5" x14ac:dyDescent="0.25">
      <c r="A2711" t="s">
        <v>3664</v>
      </c>
      <c r="B2711" s="93" t="str">
        <f>Table2[[#This Row],[Country]]</f>
        <v>Ngoque Blicri</v>
      </c>
      <c r="C2711" s="73" t="e">
        <f>VLOOKUP(A2711, Table1[], 6, FALSE)</f>
        <v>#N/A</v>
      </c>
      <c r="D2711">
        <f>Table2[[#This Row],[Annualized Salary]]</f>
        <v>3480000</v>
      </c>
      <c r="E2711" s="73" t="e">
        <f t="shared" si="42"/>
        <v>#N/A</v>
      </c>
    </row>
    <row r="2712" spans="1:5" x14ac:dyDescent="0.25">
      <c r="A2712" t="s">
        <v>2846</v>
      </c>
      <c r="B2712" s="93" t="str">
        <f>Table2[[#This Row],[Country]]</f>
        <v>Rarita</v>
      </c>
      <c r="C2712" s="73">
        <f>VLOOKUP(A2712, Table1[], 6, FALSE)</f>
        <v>5530000</v>
      </c>
      <c r="D2712">
        <f>Table2[[#This Row],[Annualized Salary]]</f>
        <v>6520000</v>
      </c>
      <c r="E2712" s="73">
        <f t="shared" si="42"/>
        <v>1.1790235081374323</v>
      </c>
    </row>
    <row r="2713" spans="1:5" x14ac:dyDescent="0.25">
      <c r="A2713" t="s">
        <v>2745</v>
      </c>
      <c r="B2713" s="93" t="str">
        <f>Table2[[#This Row],[Country]]</f>
        <v>Rarita</v>
      </c>
      <c r="C2713" s="73">
        <f>VLOOKUP(A2713, Table1[], 6, FALSE)</f>
        <v>5540000</v>
      </c>
      <c r="D2713">
        <f>Table2[[#This Row],[Annualized Salary]]</f>
        <v>3260000</v>
      </c>
      <c r="E2713" s="73">
        <f t="shared" ref="E2713:E2776" si="43">D2713/C2713</f>
        <v>0.58844765342960292</v>
      </c>
    </row>
    <row r="2714" spans="1:5" x14ac:dyDescent="0.25">
      <c r="A2714" t="s">
        <v>2712</v>
      </c>
      <c r="B2714" s="93" t="str">
        <f>Table2[[#This Row],[Country]]</f>
        <v>Rarita</v>
      </c>
      <c r="C2714" s="73">
        <f>VLOOKUP(A2714, Table1[], 6, FALSE)</f>
        <v>9470000</v>
      </c>
      <c r="D2714">
        <f>Table2[[#This Row],[Annualized Salary]]</f>
        <v>840000</v>
      </c>
      <c r="E2714" s="73">
        <f t="shared" si="43"/>
        <v>8.8701161562829992E-2</v>
      </c>
    </row>
    <row r="2715" spans="1:5" x14ac:dyDescent="0.25">
      <c r="A2715" t="s">
        <v>2875</v>
      </c>
      <c r="B2715" s="93" t="str">
        <f>Table2[[#This Row],[Country]]</f>
        <v>Rarita</v>
      </c>
      <c r="C2715" s="73">
        <f>VLOOKUP(A2715, Table1[], 6, FALSE)</f>
        <v>4820000</v>
      </c>
      <c r="D2715">
        <f>Table2[[#This Row],[Annualized Salary]]</f>
        <v>4120000</v>
      </c>
      <c r="E2715" s="73">
        <f t="shared" si="43"/>
        <v>0.85477178423236511</v>
      </c>
    </row>
    <row r="2716" spans="1:5" x14ac:dyDescent="0.25">
      <c r="A2716" t="s">
        <v>1924</v>
      </c>
      <c r="B2716" s="93" t="str">
        <f>Table2[[#This Row],[Country]]</f>
        <v>Rarita</v>
      </c>
      <c r="C2716" s="73">
        <f>VLOOKUP(A2716, Table1[], 6, FALSE)</f>
        <v>8660000</v>
      </c>
      <c r="D2716">
        <f>Table2[[#This Row],[Annualized Salary]]</f>
        <v>2590000</v>
      </c>
      <c r="E2716" s="73">
        <f t="shared" si="43"/>
        <v>0.29907621247113164</v>
      </c>
    </row>
    <row r="2717" spans="1:5" x14ac:dyDescent="0.25">
      <c r="A2717" t="s">
        <v>1302</v>
      </c>
      <c r="B2717" s="93" t="str">
        <f>Table2[[#This Row],[Country]]</f>
        <v>Esia</v>
      </c>
      <c r="C2717" s="73">
        <f>VLOOKUP(A2717, Table1[], 6, FALSE)</f>
        <v>23540000</v>
      </c>
      <c r="D2717">
        <f>Table2[[#This Row],[Annualized Salary]]</f>
        <v>5390000</v>
      </c>
      <c r="E2717" s="73">
        <f t="shared" si="43"/>
        <v>0.22897196261682243</v>
      </c>
    </row>
    <row r="2718" spans="1:5" x14ac:dyDescent="0.25">
      <c r="A2718" t="s">
        <v>3669</v>
      </c>
      <c r="B2718" s="93" t="str">
        <f>Table2[[#This Row],[Country]]</f>
        <v>Highhlaands</v>
      </c>
      <c r="C2718" s="73" t="e">
        <f>VLOOKUP(A2718, Table1[], 6, FALSE)</f>
        <v>#N/A</v>
      </c>
      <c r="D2718">
        <f>Table2[[#This Row],[Annualized Salary]]</f>
        <v>5440000</v>
      </c>
      <c r="E2718" s="73" t="e">
        <f t="shared" si="43"/>
        <v>#N/A</v>
      </c>
    </row>
    <row r="2719" spans="1:5" x14ac:dyDescent="0.25">
      <c r="A2719" t="s">
        <v>2708</v>
      </c>
      <c r="B2719" s="93" t="str">
        <f>Table2[[#This Row],[Country]]</f>
        <v>Rarita</v>
      </c>
      <c r="C2719" s="73">
        <f>VLOOKUP(A2719, Table1[], 6, FALSE)</f>
        <v>4160000</v>
      </c>
      <c r="D2719">
        <f>Table2[[#This Row],[Annualized Salary]]</f>
        <v>5080000</v>
      </c>
      <c r="E2719" s="73">
        <f t="shared" si="43"/>
        <v>1.2211538461538463</v>
      </c>
    </row>
    <row r="2720" spans="1:5" x14ac:dyDescent="0.25">
      <c r="A2720" t="s">
        <v>2746</v>
      </c>
      <c r="B2720" s="93" t="str">
        <f>Table2[[#This Row],[Country]]</f>
        <v>Rarita</v>
      </c>
      <c r="C2720" s="73">
        <f>VLOOKUP(A2720, Table1[], 6, FALSE)</f>
        <v>4200000</v>
      </c>
      <c r="D2720">
        <f>Table2[[#This Row],[Annualized Salary]]</f>
        <v>7430000</v>
      </c>
      <c r="E2720" s="73">
        <f t="shared" si="43"/>
        <v>1.769047619047619</v>
      </c>
    </row>
    <row r="2721" spans="1:5" x14ac:dyDescent="0.25">
      <c r="A2721" t="s">
        <v>2895</v>
      </c>
      <c r="B2721" s="93" t="str">
        <f>Table2[[#This Row],[Country]]</f>
        <v>Rarita</v>
      </c>
      <c r="C2721" s="73">
        <f>VLOOKUP(A2721, Table1[], 6, FALSE)</f>
        <v>6650000</v>
      </c>
      <c r="D2721">
        <f>Table2[[#This Row],[Annualized Salary]]</f>
        <v>7320000</v>
      </c>
      <c r="E2721" s="73">
        <f t="shared" si="43"/>
        <v>1.1007518796992481</v>
      </c>
    </row>
    <row r="2722" spans="1:5" x14ac:dyDescent="0.25">
      <c r="A2722" t="s">
        <v>2740</v>
      </c>
      <c r="B2722" s="93" t="str">
        <f>Table2[[#This Row],[Country]]</f>
        <v>Rarita</v>
      </c>
      <c r="C2722" s="73">
        <f>VLOOKUP(A2722, Table1[], 6, FALSE)</f>
        <v>5780000</v>
      </c>
      <c r="D2722">
        <f>Table2[[#This Row],[Annualized Salary]]</f>
        <v>5600000</v>
      </c>
      <c r="E2722" s="73">
        <f t="shared" si="43"/>
        <v>0.96885813148788924</v>
      </c>
    </row>
    <row r="2723" spans="1:5" x14ac:dyDescent="0.25">
      <c r="A2723" t="s">
        <v>3674</v>
      </c>
      <c r="B2723" s="93" t="str">
        <f>Table2[[#This Row],[Country]]</f>
        <v>Nkasland Cronestan</v>
      </c>
      <c r="C2723" s="73" t="e">
        <f>VLOOKUP(A2723, Table1[], 6, FALSE)</f>
        <v>#N/A</v>
      </c>
      <c r="D2723">
        <f>Table2[[#This Row],[Annualized Salary]]</f>
        <v>4780000</v>
      </c>
      <c r="E2723" s="73" t="e">
        <f t="shared" si="43"/>
        <v>#N/A</v>
      </c>
    </row>
    <row r="2724" spans="1:5" x14ac:dyDescent="0.25">
      <c r="A2724" t="s">
        <v>3675</v>
      </c>
      <c r="B2724" s="93" t="str">
        <f>Table2[[#This Row],[Country]]</f>
        <v>People's Land of Maneau</v>
      </c>
      <c r="C2724" s="73" t="e">
        <f>VLOOKUP(A2724, Table1[], 6, FALSE)</f>
        <v>#N/A</v>
      </c>
      <c r="D2724">
        <f>Table2[[#This Row],[Annualized Salary]]</f>
        <v>4400000</v>
      </c>
      <c r="E2724" s="73" t="e">
        <f t="shared" si="43"/>
        <v>#N/A</v>
      </c>
    </row>
    <row r="2725" spans="1:5" x14ac:dyDescent="0.25">
      <c r="A2725" t="s">
        <v>1770</v>
      </c>
      <c r="B2725" s="93" t="str">
        <f>Table2[[#This Row],[Country]]</f>
        <v>Rarita</v>
      </c>
      <c r="C2725" s="73">
        <f>VLOOKUP(A2725, Table1[], 6, FALSE)</f>
        <v>6380000</v>
      </c>
      <c r="D2725">
        <f>Table2[[#This Row],[Annualized Salary]]</f>
        <v>7350000</v>
      </c>
      <c r="E2725" s="73">
        <f t="shared" si="43"/>
        <v>1.152037617554859</v>
      </c>
    </row>
    <row r="2726" spans="1:5" x14ac:dyDescent="0.25">
      <c r="A2726" t="s">
        <v>2738</v>
      </c>
      <c r="B2726" s="93" t="str">
        <f>Table2[[#This Row],[Country]]</f>
        <v>Rarita</v>
      </c>
      <c r="C2726" s="73">
        <f>VLOOKUP(A2726, Table1[], 6, FALSE)</f>
        <v>6350000</v>
      </c>
      <c r="D2726">
        <f>Table2[[#This Row],[Annualized Salary]]</f>
        <v>7820000</v>
      </c>
      <c r="E2726" s="73">
        <f t="shared" si="43"/>
        <v>1.2314960629921259</v>
      </c>
    </row>
    <row r="2727" spans="1:5" x14ac:dyDescent="0.25">
      <c r="A2727" t="s">
        <v>2706</v>
      </c>
      <c r="B2727" s="93" t="str">
        <f>Table2[[#This Row],[Country]]</f>
        <v>Rarita</v>
      </c>
      <c r="C2727" s="73">
        <f>VLOOKUP(A2727, Table1[], 6, FALSE)</f>
        <v>3900000</v>
      </c>
      <c r="D2727">
        <f>Table2[[#This Row],[Annualized Salary]]</f>
        <v>5070000</v>
      </c>
      <c r="E2727" s="73">
        <f t="shared" si="43"/>
        <v>1.3</v>
      </c>
    </row>
    <row r="2728" spans="1:5" x14ac:dyDescent="0.25">
      <c r="A2728" t="s">
        <v>2727</v>
      </c>
      <c r="B2728" s="93" t="str">
        <f>Table2[[#This Row],[Country]]</f>
        <v>Rarita</v>
      </c>
      <c r="C2728" s="73">
        <f>VLOOKUP(A2728, Table1[], 6, FALSE)</f>
        <v>2480000</v>
      </c>
      <c r="D2728">
        <f>Table2[[#This Row],[Annualized Salary]]</f>
        <v>4120000</v>
      </c>
      <c r="E2728" s="73">
        <f t="shared" si="43"/>
        <v>1.6612903225806452</v>
      </c>
    </row>
    <row r="2729" spans="1:5" x14ac:dyDescent="0.25">
      <c r="A2729" t="s">
        <v>3679</v>
      </c>
      <c r="B2729" s="93" t="str">
        <f>Table2[[#This Row],[Country]]</f>
        <v>Djipines</v>
      </c>
      <c r="C2729" s="73" t="e">
        <f>VLOOKUP(A2729, Table1[], 6, FALSE)</f>
        <v>#N/A</v>
      </c>
      <c r="D2729">
        <f>Table2[[#This Row],[Annualized Salary]]</f>
        <v>6050000</v>
      </c>
      <c r="E2729" s="73" t="e">
        <f t="shared" si="43"/>
        <v>#N/A</v>
      </c>
    </row>
    <row r="2730" spans="1:5" x14ac:dyDescent="0.25">
      <c r="A2730" t="s">
        <v>2627</v>
      </c>
      <c r="B2730" s="93" t="str">
        <f>Table2[[#This Row],[Country]]</f>
        <v>Nganion</v>
      </c>
      <c r="C2730" s="73">
        <f>VLOOKUP(A2730, Table1[], 6, FALSE)</f>
        <v>22990000</v>
      </c>
      <c r="D2730">
        <f>Table2[[#This Row],[Annualized Salary]]</f>
        <v>8270000</v>
      </c>
      <c r="E2730" s="73">
        <f t="shared" si="43"/>
        <v>0.35972161809482384</v>
      </c>
    </row>
    <row r="2731" spans="1:5" x14ac:dyDescent="0.25">
      <c r="A2731" t="s">
        <v>2741</v>
      </c>
      <c r="B2731" s="93" t="str">
        <f>Table2[[#This Row],[Country]]</f>
        <v>Rarita</v>
      </c>
      <c r="C2731" s="73">
        <f>VLOOKUP(A2731, Table1[], 6, FALSE)</f>
        <v>5510000</v>
      </c>
      <c r="D2731">
        <f>Table2[[#This Row],[Annualized Salary]]</f>
        <v>4940000</v>
      </c>
      <c r="E2731" s="73">
        <f t="shared" si="43"/>
        <v>0.89655172413793105</v>
      </c>
    </row>
    <row r="2732" spans="1:5" x14ac:dyDescent="0.25">
      <c r="A2732" t="s">
        <v>2730</v>
      </c>
      <c r="B2732" s="93" t="str">
        <f>Table2[[#This Row],[Country]]</f>
        <v>Rarita</v>
      </c>
      <c r="C2732" s="73">
        <f>VLOOKUP(A2732, Table1[], 6, FALSE)</f>
        <v>4830000</v>
      </c>
      <c r="D2732">
        <f>Table2[[#This Row],[Annualized Salary]]</f>
        <v>7250000</v>
      </c>
      <c r="E2732" s="73">
        <f t="shared" si="43"/>
        <v>1.5010351966873705</v>
      </c>
    </row>
    <row r="2733" spans="1:5" x14ac:dyDescent="0.25">
      <c r="A2733" t="s">
        <v>2882</v>
      </c>
      <c r="B2733" s="93" t="str">
        <f>Table2[[#This Row],[Country]]</f>
        <v>Rarita</v>
      </c>
      <c r="C2733" s="73">
        <f>VLOOKUP(A2733, Table1[], 6, FALSE)</f>
        <v>3710000</v>
      </c>
      <c r="D2733">
        <f>Table2[[#This Row],[Annualized Salary]]</f>
        <v>7030000</v>
      </c>
      <c r="E2733" s="73">
        <f t="shared" si="43"/>
        <v>1.894878706199461</v>
      </c>
    </row>
    <row r="2734" spans="1:5" x14ac:dyDescent="0.25">
      <c r="A2734" t="s">
        <v>2709</v>
      </c>
      <c r="B2734" s="93" t="str">
        <f>Table2[[#This Row],[Country]]</f>
        <v>Rarita</v>
      </c>
      <c r="C2734" s="73">
        <f>VLOOKUP(A2734, Table1[], 6, FALSE)</f>
        <v>2690000</v>
      </c>
      <c r="D2734">
        <f>Table2[[#This Row],[Annualized Salary]]</f>
        <v>1960000</v>
      </c>
      <c r="E2734" s="73">
        <f t="shared" si="43"/>
        <v>0.72862453531598514</v>
      </c>
    </row>
    <row r="2735" spans="1:5" x14ac:dyDescent="0.25">
      <c r="A2735" t="s">
        <v>2711</v>
      </c>
      <c r="B2735" s="93" t="str">
        <f>Table2[[#This Row],[Country]]</f>
        <v>Rarita</v>
      </c>
      <c r="C2735" s="73">
        <f>VLOOKUP(A2735, Table1[], 6, FALSE)</f>
        <v>4350000</v>
      </c>
      <c r="D2735">
        <f>Table2[[#This Row],[Annualized Salary]]</f>
        <v>4080000</v>
      </c>
      <c r="E2735" s="73">
        <f t="shared" si="43"/>
        <v>0.93793103448275861</v>
      </c>
    </row>
    <row r="2736" spans="1:5" x14ac:dyDescent="0.25">
      <c r="A2736" t="s">
        <v>2883</v>
      </c>
      <c r="B2736" s="93" t="str">
        <f>Table2[[#This Row],[Country]]</f>
        <v>Rarita</v>
      </c>
      <c r="C2736" s="73">
        <f>VLOOKUP(A2736, Table1[], 6, FALSE)</f>
        <v>3970000</v>
      </c>
      <c r="D2736">
        <f>Table2[[#This Row],[Annualized Salary]]</f>
        <v>3830000</v>
      </c>
      <c r="E2736" s="73">
        <f t="shared" si="43"/>
        <v>0.96473551637279598</v>
      </c>
    </row>
    <row r="2737" spans="1:5" x14ac:dyDescent="0.25">
      <c r="A2737" t="s">
        <v>2707</v>
      </c>
      <c r="B2737" s="93" t="str">
        <f>Table2[[#This Row],[Country]]</f>
        <v>Rarita</v>
      </c>
      <c r="C2737" s="73">
        <f>VLOOKUP(A2737, Table1[], 6, FALSE)</f>
        <v>3670000</v>
      </c>
      <c r="D2737">
        <f>Table2[[#This Row],[Annualized Salary]]</f>
        <v>5180000</v>
      </c>
      <c r="E2737" s="73">
        <f t="shared" si="43"/>
        <v>1.4114441416893733</v>
      </c>
    </row>
    <row r="2738" spans="1:5" x14ac:dyDescent="0.25">
      <c r="A2738" t="s">
        <v>2743</v>
      </c>
      <c r="B2738" s="93" t="str">
        <f>Table2[[#This Row],[Country]]</f>
        <v>Rarita</v>
      </c>
      <c r="C2738" s="73">
        <f>VLOOKUP(A2738, Table1[], 6, FALSE)</f>
        <v>2840000</v>
      </c>
      <c r="D2738">
        <f>Table2[[#This Row],[Annualized Salary]]</f>
        <v>6870000</v>
      </c>
      <c r="E2738" s="73">
        <f t="shared" si="43"/>
        <v>2.4190140845070425</v>
      </c>
    </row>
    <row r="2739" spans="1:5" x14ac:dyDescent="0.25">
      <c r="A2739" t="s">
        <v>2729</v>
      </c>
      <c r="B2739" s="93" t="str">
        <f>Table2[[#This Row],[Country]]</f>
        <v>Rarita</v>
      </c>
      <c r="C2739" s="73">
        <f>VLOOKUP(A2739, Table1[], 6, FALSE)</f>
        <v>2860000</v>
      </c>
      <c r="D2739">
        <f>Table2[[#This Row],[Annualized Salary]]</f>
        <v>6530000</v>
      </c>
      <c r="E2739" s="73">
        <f t="shared" si="43"/>
        <v>2.2832167832167833</v>
      </c>
    </row>
    <row r="2740" spans="1:5" x14ac:dyDescent="0.25">
      <c r="A2740" t="s">
        <v>2880</v>
      </c>
      <c r="B2740" s="93" t="str">
        <f>Table2[[#This Row],[Country]]</f>
        <v>Rarita</v>
      </c>
      <c r="C2740" s="73">
        <f>VLOOKUP(A2740, Table1[], 6, FALSE)</f>
        <v>2430000</v>
      </c>
      <c r="D2740">
        <f>Table2[[#This Row],[Annualized Salary]]</f>
        <v>4910000</v>
      </c>
      <c r="E2740" s="73">
        <f t="shared" si="43"/>
        <v>2.0205761316872426</v>
      </c>
    </row>
    <row r="2741" spans="1:5" x14ac:dyDescent="0.25">
      <c r="A2741" t="s">
        <v>3124</v>
      </c>
      <c r="B2741" s="93" t="str">
        <f>Table2[[#This Row],[Country]]</f>
        <v>Rarita</v>
      </c>
      <c r="C2741" s="73" t="e">
        <f>VLOOKUP(A2741, Table1[], 6, FALSE)</f>
        <v>#N/A</v>
      </c>
      <c r="D2741">
        <f>Table2[[#This Row],[Annualized Salary]]</f>
        <v>5860000</v>
      </c>
      <c r="E2741" s="73" t="e">
        <f t="shared" si="43"/>
        <v>#N/A</v>
      </c>
    </row>
    <row r="2742" spans="1:5" x14ac:dyDescent="0.25">
      <c r="A2742" t="s">
        <v>3622</v>
      </c>
      <c r="B2742" s="93" t="str">
        <f>Table2[[#This Row],[Country]]</f>
        <v>Rarita</v>
      </c>
      <c r="C2742" s="73" t="e">
        <f>VLOOKUP(A2742, Table1[], 6, FALSE)</f>
        <v>#N/A</v>
      </c>
      <c r="D2742">
        <f>Table2[[#This Row],[Annualized Salary]]</f>
        <v>2060000</v>
      </c>
      <c r="E2742" s="73" t="e">
        <f t="shared" si="43"/>
        <v>#N/A</v>
      </c>
    </row>
    <row r="2743" spans="1:5" x14ac:dyDescent="0.25">
      <c r="A2743" t="s">
        <v>3623</v>
      </c>
      <c r="B2743" s="93" t="str">
        <f>Table2[[#This Row],[Country]]</f>
        <v>Rarita</v>
      </c>
      <c r="C2743" s="73" t="e">
        <f>VLOOKUP(A2743, Table1[], 6, FALSE)</f>
        <v>#N/A</v>
      </c>
      <c r="D2743">
        <f>Table2[[#This Row],[Annualized Salary]]</f>
        <v>7950000</v>
      </c>
      <c r="E2743" s="73" t="e">
        <f t="shared" si="43"/>
        <v>#N/A</v>
      </c>
    </row>
    <row r="2744" spans="1:5" x14ac:dyDescent="0.25">
      <c r="A2744" t="s">
        <v>3625</v>
      </c>
      <c r="B2744" s="93" t="str">
        <f>Table2[[#This Row],[Country]]</f>
        <v>Rarita</v>
      </c>
      <c r="C2744" s="73" t="e">
        <f>VLOOKUP(A2744, Table1[], 6, FALSE)</f>
        <v>#N/A</v>
      </c>
      <c r="D2744">
        <f>Table2[[#This Row],[Annualized Salary]]</f>
        <v>7850000</v>
      </c>
      <c r="E2744" s="73" t="e">
        <f t="shared" si="43"/>
        <v>#N/A</v>
      </c>
    </row>
    <row r="2745" spans="1:5" x14ac:dyDescent="0.25">
      <c r="A2745" t="s">
        <v>3626</v>
      </c>
      <c r="B2745" s="93" t="str">
        <f>Table2[[#This Row],[Country]]</f>
        <v>Rarita</v>
      </c>
      <c r="C2745" s="73" t="e">
        <f>VLOOKUP(A2745, Table1[], 6, FALSE)</f>
        <v>#N/A</v>
      </c>
      <c r="D2745">
        <f>Table2[[#This Row],[Annualized Salary]]</f>
        <v>6030000</v>
      </c>
      <c r="E2745" s="73" t="e">
        <f t="shared" si="43"/>
        <v>#N/A</v>
      </c>
    </row>
    <row r="2746" spans="1:5" x14ac:dyDescent="0.25">
      <c r="A2746" t="s">
        <v>3627</v>
      </c>
      <c r="B2746" s="93" t="str">
        <f>Table2[[#This Row],[Country]]</f>
        <v>Rarita</v>
      </c>
      <c r="C2746" s="73" t="e">
        <f>VLOOKUP(A2746, Table1[], 6, FALSE)</f>
        <v>#N/A</v>
      </c>
      <c r="D2746">
        <f>Table2[[#This Row],[Annualized Salary]]</f>
        <v>3710000</v>
      </c>
      <c r="E2746" s="73" t="e">
        <f t="shared" si="43"/>
        <v>#N/A</v>
      </c>
    </row>
    <row r="2747" spans="1:5" x14ac:dyDescent="0.25">
      <c r="A2747" t="s">
        <v>3629</v>
      </c>
      <c r="B2747" s="93" t="str">
        <f>Table2[[#This Row],[Country]]</f>
        <v>Rarita</v>
      </c>
      <c r="C2747" s="73" t="e">
        <f>VLOOKUP(A2747, Table1[], 6, FALSE)</f>
        <v>#N/A</v>
      </c>
      <c r="D2747">
        <f>Table2[[#This Row],[Annualized Salary]]</f>
        <v>3840000</v>
      </c>
      <c r="E2747" s="73" t="e">
        <f t="shared" si="43"/>
        <v>#N/A</v>
      </c>
    </row>
    <row r="2748" spans="1:5" x14ac:dyDescent="0.25">
      <c r="A2748" t="s">
        <v>3630</v>
      </c>
      <c r="B2748" s="93" t="str">
        <f>Table2[[#This Row],[Country]]</f>
        <v>Rarita</v>
      </c>
      <c r="C2748" s="73" t="e">
        <f>VLOOKUP(A2748, Table1[], 6, FALSE)</f>
        <v>#N/A</v>
      </c>
      <c r="D2748">
        <f>Table2[[#This Row],[Annualized Salary]]</f>
        <v>2430000</v>
      </c>
      <c r="E2748" s="73" t="e">
        <f t="shared" si="43"/>
        <v>#N/A</v>
      </c>
    </row>
    <row r="2749" spans="1:5" x14ac:dyDescent="0.25">
      <c r="A2749" t="s">
        <v>1775</v>
      </c>
      <c r="B2749" s="93" t="str">
        <f>Table2[[#This Row],[Country]]</f>
        <v>Kani</v>
      </c>
      <c r="C2749" s="73">
        <f>VLOOKUP(A2749, Table1[], 6, FALSE)</f>
        <v>9710000</v>
      </c>
      <c r="D2749">
        <f>Table2[[#This Row],[Annualized Salary]]</f>
        <v>8660000</v>
      </c>
      <c r="E2749" s="73">
        <f t="shared" si="43"/>
        <v>0.89186405767250254</v>
      </c>
    </row>
    <row r="2750" spans="1:5" x14ac:dyDescent="0.25">
      <c r="A2750" t="s">
        <v>3647</v>
      </c>
      <c r="B2750" s="93" t="str">
        <f>Table2[[#This Row],[Country]]</f>
        <v>Rarita</v>
      </c>
      <c r="C2750" s="73" t="e">
        <f>VLOOKUP(A2750, Table1[], 6, FALSE)</f>
        <v>#N/A</v>
      </c>
      <c r="D2750">
        <f>Table2[[#This Row],[Annualized Salary]]</f>
        <v>4570000</v>
      </c>
      <c r="E2750" s="73" t="e">
        <f t="shared" si="43"/>
        <v>#N/A</v>
      </c>
    </row>
    <row r="2751" spans="1:5" x14ac:dyDescent="0.25">
      <c r="A2751" t="s">
        <v>3665</v>
      </c>
      <c r="B2751" s="93" t="str">
        <f>Table2[[#This Row],[Country]]</f>
        <v>Rarita</v>
      </c>
      <c r="C2751" s="73" t="e">
        <f>VLOOKUP(A2751, Table1[], 6, FALSE)</f>
        <v>#N/A</v>
      </c>
      <c r="D2751">
        <f>Table2[[#This Row],[Annualized Salary]]</f>
        <v>7580000</v>
      </c>
      <c r="E2751" s="73" t="e">
        <f t="shared" si="43"/>
        <v>#N/A</v>
      </c>
    </row>
    <row r="2752" spans="1:5" x14ac:dyDescent="0.25">
      <c r="A2752" t="s">
        <v>3666</v>
      </c>
      <c r="B2752" s="93" t="str">
        <f>Table2[[#This Row],[Country]]</f>
        <v>Rarita</v>
      </c>
      <c r="C2752" s="73" t="e">
        <f>VLOOKUP(A2752, Table1[], 6, FALSE)</f>
        <v>#N/A</v>
      </c>
      <c r="D2752">
        <f>Table2[[#This Row],[Annualized Salary]]</f>
        <v>8330000</v>
      </c>
      <c r="E2752" s="73" t="e">
        <f t="shared" si="43"/>
        <v>#N/A</v>
      </c>
    </row>
    <row r="2753" spans="1:5" x14ac:dyDescent="0.25">
      <c r="A2753" t="s">
        <v>3667</v>
      </c>
      <c r="B2753" s="93" t="str">
        <f>Table2[[#This Row],[Country]]</f>
        <v>Rarita</v>
      </c>
      <c r="C2753" s="73" t="e">
        <f>VLOOKUP(A2753, Table1[], 6, FALSE)</f>
        <v>#N/A</v>
      </c>
      <c r="D2753">
        <f>Table2[[#This Row],[Annualized Salary]]</f>
        <v>6510000</v>
      </c>
      <c r="E2753" s="73" t="e">
        <f t="shared" si="43"/>
        <v>#N/A</v>
      </c>
    </row>
    <row r="2754" spans="1:5" x14ac:dyDescent="0.25">
      <c r="A2754" t="s">
        <v>3668</v>
      </c>
      <c r="B2754" s="93" t="str">
        <f>Table2[[#This Row],[Country]]</f>
        <v>Rarita</v>
      </c>
      <c r="C2754" s="73" t="e">
        <f>VLOOKUP(A2754, Table1[], 6, FALSE)</f>
        <v>#N/A</v>
      </c>
      <c r="D2754">
        <f>Table2[[#This Row],[Annualized Salary]]</f>
        <v>8770000</v>
      </c>
      <c r="E2754" s="73" t="e">
        <f t="shared" si="43"/>
        <v>#N/A</v>
      </c>
    </row>
    <row r="2755" spans="1:5" x14ac:dyDescent="0.25">
      <c r="A2755" t="s">
        <v>3670</v>
      </c>
      <c r="B2755" s="93" t="str">
        <f>Table2[[#This Row],[Country]]</f>
        <v>Rarita</v>
      </c>
      <c r="C2755" s="73" t="e">
        <f>VLOOKUP(A2755, Table1[], 6, FALSE)</f>
        <v>#N/A</v>
      </c>
      <c r="D2755">
        <f>Table2[[#This Row],[Annualized Salary]]</f>
        <v>360000</v>
      </c>
      <c r="E2755" s="73" t="e">
        <f t="shared" si="43"/>
        <v>#N/A</v>
      </c>
    </row>
    <row r="2756" spans="1:5" x14ac:dyDescent="0.25">
      <c r="A2756" t="s">
        <v>3671</v>
      </c>
      <c r="B2756" s="93" t="str">
        <f>Table2[[#This Row],[Country]]</f>
        <v>Rarita</v>
      </c>
      <c r="C2756" s="73" t="e">
        <f>VLOOKUP(A2756, Table1[], 6, FALSE)</f>
        <v>#N/A</v>
      </c>
      <c r="D2756">
        <f>Table2[[#This Row],[Annualized Salary]]</f>
        <v>4680000</v>
      </c>
      <c r="E2756" s="73" t="e">
        <f t="shared" si="43"/>
        <v>#N/A</v>
      </c>
    </row>
    <row r="2757" spans="1:5" x14ac:dyDescent="0.25">
      <c r="A2757" t="s">
        <v>3672</v>
      </c>
      <c r="B2757" s="93" t="str">
        <f>Table2[[#This Row],[Country]]</f>
        <v>Rarita</v>
      </c>
      <c r="C2757" s="73" t="e">
        <f>VLOOKUP(A2757, Table1[], 6, FALSE)</f>
        <v>#N/A</v>
      </c>
      <c r="D2757">
        <f>Table2[[#This Row],[Annualized Salary]]</f>
        <v>6910000</v>
      </c>
      <c r="E2757" s="73" t="e">
        <f t="shared" si="43"/>
        <v>#N/A</v>
      </c>
    </row>
    <row r="2758" spans="1:5" x14ac:dyDescent="0.25">
      <c r="A2758" t="s">
        <v>3673</v>
      </c>
      <c r="B2758" s="93" t="str">
        <f>Table2[[#This Row],[Country]]</f>
        <v>Rarita</v>
      </c>
      <c r="C2758" s="73" t="e">
        <f>VLOOKUP(A2758, Table1[], 6, FALSE)</f>
        <v>#N/A</v>
      </c>
      <c r="D2758">
        <f>Table2[[#This Row],[Annualized Salary]]</f>
        <v>6730000</v>
      </c>
      <c r="E2758" s="73" t="e">
        <f t="shared" si="43"/>
        <v>#N/A</v>
      </c>
    </row>
    <row r="2759" spans="1:5" x14ac:dyDescent="0.25">
      <c r="A2759" t="s">
        <v>3676</v>
      </c>
      <c r="B2759" s="93" t="str">
        <f>Table2[[#This Row],[Country]]</f>
        <v>Rarita</v>
      </c>
      <c r="C2759" s="73" t="e">
        <f>VLOOKUP(A2759, Table1[], 6, FALSE)</f>
        <v>#N/A</v>
      </c>
      <c r="D2759">
        <f>Table2[[#This Row],[Annualized Salary]]</f>
        <v>7570000</v>
      </c>
      <c r="E2759" s="73" t="e">
        <f t="shared" si="43"/>
        <v>#N/A</v>
      </c>
    </row>
    <row r="2760" spans="1:5" x14ac:dyDescent="0.25">
      <c r="A2760" t="s">
        <v>3677</v>
      </c>
      <c r="B2760" s="93" t="str">
        <f>Table2[[#This Row],[Country]]</f>
        <v>Rarita</v>
      </c>
      <c r="C2760" s="73" t="e">
        <f>VLOOKUP(A2760, Table1[], 6, FALSE)</f>
        <v>#N/A</v>
      </c>
      <c r="D2760">
        <f>Table2[[#This Row],[Annualized Salary]]</f>
        <v>7220000</v>
      </c>
      <c r="E2760" s="73" t="e">
        <f t="shared" si="43"/>
        <v>#N/A</v>
      </c>
    </row>
    <row r="2761" spans="1:5" x14ac:dyDescent="0.25">
      <c r="A2761" t="s">
        <v>3678</v>
      </c>
      <c r="B2761" s="93" t="str">
        <f>Table2[[#This Row],[Country]]</f>
        <v>Rarita</v>
      </c>
      <c r="C2761" s="73" t="e">
        <f>VLOOKUP(A2761, Table1[], 6, FALSE)</f>
        <v>#N/A</v>
      </c>
      <c r="D2761">
        <f>Table2[[#This Row],[Annualized Salary]]</f>
        <v>7280000</v>
      </c>
      <c r="E2761" s="73" t="e">
        <f t="shared" si="43"/>
        <v>#N/A</v>
      </c>
    </row>
    <row r="2762" spans="1:5" x14ac:dyDescent="0.25">
      <c r="A2762" t="s">
        <v>3704</v>
      </c>
      <c r="B2762" s="93" t="str">
        <f>Table2[[#This Row],[Country]]</f>
        <v>Moaithe</v>
      </c>
      <c r="C2762" s="73" t="e">
        <f>VLOOKUP(A2762, Table1[], 6, FALSE)</f>
        <v>#N/A</v>
      </c>
      <c r="D2762">
        <f>Table2[[#This Row],[Annualized Salary]]</f>
        <v>5890000</v>
      </c>
      <c r="E2762" s="73" t="e">
        <f t="shared" si="43"/>
        <v>#N/A</v>
      </c>
    </row>
    <row r="2763" spans="1:5" x14ac:dyDescent="0.25">
      <c r="A2763" t="s">
        <v>3680</v>
      </c>
      <c r="B2763" s="93" t="str">
        <f>Table2[[#This Row],[Country]]</f>
        <v>Rarita</v>
      </c>
      <c r="C2763" s="73" t="e">
        <f>VLOOKUP(A2763, Table1[], 6, FALSE)</f>
        <v>#N/A</v>
      </c>
      <c r="D2763">
        <f>Table2[[#This Row],[Annualized Salary]]</f>
        <v>6560000</v>
      </c>
      <c r="E2763" s="73" t="e">
        <f t="shared" si="43"/>
        <v>#N/A</v>
      </c>
    </row>
    <row r="2764" spans="1:5" x14ac:dyDescent="0.25">
      <c r="A2764" t="s">
        <v>3681</v>
      </c>
      <c r="B2764" s="93" t="str">
        <f>Table2[[#This Row],[Country]]</f>
        <v>Rarita</v>
      </c>
      <c r="C2764" s="73" t="e">
        <f>VLOOKUP(A2764, Table1[], 6, FALSE)</f>
        <v>#N/A</v>
      </c>
      <c r="D2764">
        <f>Table2[[#This Row],[Annualized Salary]]</f>
        <v>4780000</v>
      </c>
      <c r="E2764" s="73" t="e">
        <f t="shared" si="43"/>
        <v>#N/A</v>
      </c>
    </row>
    <row r="2765" spans="1:5" x14ac:dyDescent="0.25">
      <c r="A2765" t="s">
        <v>3682</v>
      </c>
      <c r="B2765" s="93" t="str">
        <f>Table2[[#This Row],[Country]]</f>
        <v>Rarita</v>
      </c>
      <c r="C2765" s="73" t="e">
        <f>VLOOKUP(A2765, Table1[], 6, FALSE)</f>
        <v>#N/A</v>
      </c>
      <c r="D2765">
        <f>Table2[[#This Row],[Annualized Salary]]</f>
        <v>7060000</v>
      </c>
      <c r="E2765" s="73" t="e">
        <f t="shared" si="43"/>
        <v>#N/A</v>
      </c>
    </row>
    <row r="2766" spans="1:5" x14ac:dyDescent="0.25">
      <c r="A2766" t="s">
        <v>3683</v>
      </c>
      <c r="B2766" s="93" t="str">
        <f>Table2[[#This Row],[Country]]</f>
        <v>Rarita</v>
      </c>
      <c r="C2766" s="73" t="e">
        <f>VLOOKUP(A2766, Table1[], 6, FALSE)</f>
        <v>#N/A</v>
      </c>
      <c r="D2766">
        <f>Table2[[#This Row],[Annualized Salary]]</f>
        <v>5870000</v>
      </c>
      <c r="E2766" s="73" t="e">
        <f t="shared" si="43"/>
        <v>#N/A</v>
      </c>
    </row>
    <row r="2767" spans="1:5" x14ac:dyDescent="0.25">
      <c r="A2767" t="s">
        <v>3685</v>
      </c>
      <c r="B2767" s="93" t="str">
        <f>Table2[[#This Row],[Country]]</f>
        <v>Rarita</v>
      </c>
      <c r="C2767" s="73" t="e">
        <f>VLOOKUP(A2767, Table1[], 6, FALSE)</f>
        <v>#N/A</v>
      </c>
      <c r="D2767">
        <f>Table2[[#This Row],[Annualized Salary]]</f>
        <v>5290000</v>
      </c>
      <c r="E2767" s="73" t="e">
        <f t="shared" si="43"/>
        <v>#N/A</v>
      </c>
    </row>
    <row r="2768" spans="1:5" x14ac:dyDescent="0.25">
      <c r="A2768" t="s">
        <v>3686</v>
      </c>
      <c r="B2768" s="93" t="str">
        <f>Table2[[#This Row],[Country]]</f>
        <v>Rarita</v>
      </c>
      <c r="C2768" s="73" t="e">
        <f>VLOOKUP(A2768, Table1[], 6, FALSE)</f>
        <v>#N/A</v>
      </c>
      <c r="D2768">
        <f>Table2[[#This Row],[Annualized Salary]]</f>
        <v>8240000</v>
      </c>
      <c r="E2768" s="73" t="e">
        <f t="shared" si="43"/>
        <v>#N/A</v>
      </c>
    </row>
    <row r="2769" spans="1:5" x14ac:dyDescent="0.25">
      <c r="A2769" t="s">
        <v>3687</v>
      </c>
      <c r="B2769" s="93" t="str">
        <f>Table2[[#This Row],[Country]]</f>
        <v>Rarita</v>
      </c>
      <c r="C2769" s="73" t="e">
        <f>VLOOKUP(A2769, Table1[], 6, FALSE)</f>
        <v>#N/A</v>
      </c>
      <c r="D2769">
        <f>Table2[[#This Row],[Annualized Salary]]</f>
        <v>5000000</v>
      </c>
      <c r="E2769" s="73" t="e">
        <f t="shared" si="43"/>
        <v>#N/A</v>
      </c>
    </row>
    <row r="2770" spans="1:5" x14ac:dyDescent="0.25">
      <c r="A2770" t="s">
        <v>3688</v>
      </c>
      <c r="B2770" s="93" t="str">
        <f>Table2[[#This Row],[Country]]</f>
        <v>Rarita</v>
      </c>
      <c r="C2770" s="73" t="e">
        <f>VLOOKUP(A2770, Table1[], 6, FALSE)</f>
        <v>#N/A</v>
      </c>
      <c r="D2770">
        <f>Table2[[#This Row],[Annualized Salary]]</f>
        <v>5570000</v>
      </c>
      <c r="E2770" s="73" t="e">
        <f t="shared" si="43"/>
        <v>#N/A</v>
      </c>
    </row>
    <row r="2771" spans="1:5" x14ac:dyDescent="0.25">
      <c r="A2771" t="s">
        <v>3689</v>
      </c>
      <c r="B2771" s="93" t="str">
        <f>Table2[[#This Row],[Country]]</f>
        <v>Rarita</v>
      </c>
      <c r="C2771" s="73" t="e">
        <f>VLOOKUP(A2771, Table1[], 6, FALSE)</f>
        <v>#N/A</v>
      </c>
      <c r="D2771">
        <f>Table2[[#This Row],[Annualized Salary]]</f>
        <v>5300000</v>
      </c>
      <c r="E2771" s="73" t="e">
        <f t="shared" si="43"/>
        <v>#N/A</v>
      </c>
    </row>
    <row r="2772" spans="1:5" x14ac:dyDescent="0.25">
      <c r="A2772" t="s">
        <v>3690</v>
      </c>
      <c r="B2772" s="93" t="str">
        <f>Table2[[#This Row],[Country]]</f>
        <v>Rarita</v>
      </c>
      <c r="C2772" s="73" t="e">
        <f>VLOOKUP(A2772, Table1[], 6, FALSE)</f>
        <v>#N/A</v>
      </c>
      <c r="D2772">
        <f>Table2[[#This Row],[Annualized Salary]]</f>
        <v>4000000</v>
      </c>
      <c r="E2772" s="73" t="e">
        <f t="shared" si="43"/>
        <v>#N/A</v>
      </c>
    </row>
    <row r="2773" spans="1:5" x14ac:dyDescent="0.25">
      <c r="A2773" t="s">
        <v>3691</v>
      </c>
      <c r="B2773" s="93" t="str">
        <f>Table2[[#This Row],[Country]]</f>
        <v>Rarita</v>
      </c>
      <c r="C2773" s="73" t="e">
        <f>VLOOKUP(A2773, Table1[], 6, FALSE)</f>
        <v>#N/A</v>
      </c>
      <c r="D2773">
        <f>Table2[[#This Row],[Annualized Salary]]</f>
        <v>4810000</v>
      </c>
      <c r="E2773" s="73" t="e">
        <f t="shared" si="43"/>
        <v>#N/A</v>
      </c>
    </row>
    <row r="2774" spans="1:5" x14ac:dyDescent="0.25">
      <c r="A2774" t="s">
        <v>3692</v>
      </c>
      <c r="B2774" s="93" t="str">
        <f>Table2[[#This Row],[Country]]</f>
        <v>Rarita</v>
      </c>
      <c r="C2774" s="73" t="e">
        <f>VLOOKUP(A2774, Table1[], 6, FALSE)</f>
        <v>#N/A</v>
      </c>
      <c r="D2774">
        <f>Table2[[#This Row],[Annualized Salary]]</f>
        <v>2090000</v>
      </c>
      <c r="E2774" s="73" t="e">
        <f t="shared" si="43"/>
        <v>#N/A</v>
      </c>
    </row>
    <row r="2775" spans="1:5" x14ac:dyDescent="0.25">
      <c r="A2775" t="s">
        <v>3693</v>
      </c>
      <c r="B2775" s="93" t="str">
        <f>Table2[[#This Row],[Country]]</f>
        <v>Rarita</v>
      </c>
      <c r="C2775" s="73" t="e">
        <f>VLOOKUP(A2775, Table1[], 6, FALSE)</f>
        <v>#N/A</v>
      </c>
      <c r="D2775">
        <f>Table2[[#This Row],[Annualized Salary]]</f>
        <v>8870000</v>
      </c>
      <c r="E2775" s="73" t="e">
        <f t="shared" si="43"/>
        <v>#N/A</v>
      </c>
    </row>
    <row r="2776" spans="1:5" x14ac:dyDescent="0.25">
      <c r="A2776" t="s">
        <v>3694</v>
      </c>
      <c r="B2776" s="93" t="str">
        <f>Table2[[#This Row],[Country]]</f>
        <v>Rarita</v>
      </c>
      <c r="C2776" s="73" t="e">
        <f>VLOOKUP(A2776, Table1[], 6, FALSE)</f>
        <v>#N/A</v>
      </c>
      <c r="D2776">
        <f>Table2[[#This Row],[Annualized Salary]]</f>
        <v>8320000</v>
      </c>
      <c r="E2776" s="73" t="e">
        <f t="shared" si="43"/>
        <v>#N/A</v>
      </c>
    </row>
    <row r="2777" spans="1:5" x14ac:dyDescent="0.25">
      <c r="A2777" t="s">
        <v>3695</v>
      </c>
      <c r="B2777" s="93" t="str">
        <f>Table2[[#This Row],[Country]]</f>
        <v>Rarita</v>
      </c>
      <c r="C2777" s="73" t="e">
        <f>VLOOKUP(A2777, Table1[], 6, FALSE)</f>
        <v>#N/A</v>
      </c>
      <c r="D2777">
        <f>Table2[[#This Row],[Annualized Salary]]</f>
        <v>8380000</v>
      </c>
      <c r="E2777" s="73" t="e">
        <f t="shared" ref="E2777:E2823" si="44">D2777/C2777</f>
        <v>#N/A</v>
      </c>
    </row>
    <row r="2778" spans="1:5" x14ac:dyDescent="0.25">
      <c r="A2778" t="s">
        <v>3696</v>
      </c>
      <c r="B2778" s="93" t="str">
        <f>Table2[[#This Row],[Country]]</f>
        <v>Rarita</v>
      </c>
      <c r="C2778" s="73" t="e">
        <f>VLOOKUP(A2778, Table1[], 6, FALSE)</f>
        <v>#N/A</v>
      </c>
      <c r="D2778">
        <f>Table2[[#This Row],[Annualized Salary]]</f>
        <v>6400000</v>
      </c>
      <c r="E2778" s="73" t="e">
        <f t="shared" si="44"/>
        <v>#N/A</v>
      </c>
    </row>
    <row r="2779" spans="1:5" x14ac:dyDescent="0.25">
      <c r="A2779" t="s">
        <v>3697</v>
      </c>
      <c r="B2779" s="93" t="str">
        <f>Table2[[#This Row],[Country]]</f>
        <v>Rarita</v>
      </c>
      <c r="C2779" s="73" t="e">
        <f>VLOOKUP(A2779, Table1[], 6, FALSE)</f>
        <v>#N/A</v>
      </c>
      <c r="D2779">
        <f>Table2[[#This Row],[Annualized Salary]]</f>
        <v>8270000</v>
      </c>
      <c r="E2779" s="73" t="e">
        <f t="shared" si="44"/>
        <v>#N/A</v>
      </c>
    </row>
    <row r="2780" spans="1:5" x14ac:dyDescent="0.25">
      <c r="A2780" t="s">
        <v>3698</v>
      </c>
      <c r="B2780" s="93" t="str">
        <f>Table2[[#This Row],[Country]]</f>
        <v>Rarita</v>
      </c>
      <c r="C2780" s="73" t="e">
        <f>VLOOKUP(A2780, Table1[], 6, FALSE)</f>
        <v>#N/A</v>
      </c>
      <c r="D2780">
        <f>Table2[[#This Row],[Annualized Salary]]</f>
        <v>7560000</v>
      </c>
      <c r="E2780" s="73" t="e">
        <f t="shared" si="44"/>
        <v>#N/A</v>
      </c>
    </row>
    <row r="2781" spans="1:5" x14ac:dyDescent="0.25">
      <c r="A2781" t="s">
        <v>3699</v>
      </c>
      <c r="B2781" s="93" t="str">
        <f>Table2[[#This Row],[Country]]</f>
        <v>Rarita</v>
      </c>
      <c r="C2781" s="73" t="e">
        <f>VLOOKUP(A2781, Table1[], 6, FALSE)</f>
        <v>#N/A</v>
      </c>
      <c r="D2781">
        <f>Table2[[#This Row],[Annualized Salary]]</f>
        <v>9120000</v>
      </c>
      <c r="E2781" s="73" t="e">
        <f t="shared" si="44"/>
        <v>#N/A</v>
      </c>
    </row>
    <row r="2782" spans="1:5" x14ac:dyDescent="0.25">
      <c r="A2782" t="s">
        <v>3700</v>
      </c>
      <c r="B2782" s="93" t="str">
        <f>Table2[[#This Row],[Country]]</f>
        <v>Rarita</v>
      </c>
      <c r="C2782" s="73" t="e">
        <f>VLOOKUP(A2782, Table1[], 6, FALSE)</f>
        <v>#N/A</v>
      </c>
      <c r="D2782">
        <f>Table2[[#This Row],[Annualized Salary]]</f>
        <v>6520000</v>
      </c>
      <c r="E2782" s="73" t="e">
        <f t="shared" si="44"/>
        <v>#N/A</v>
      </c>
    </row>
    <row r="2783" spans="1:5" x14ac:dyDescent="0.25">
      <c r="A2783" t="s">
        <v>3701</v>
      </c>
      <c r="B2783" s="93" t="str">
        <f>Table2[[#This Row],[Country]]</f>
        <v>Rarita</v>
      </c>
      <c r="C2783" s="73" t="e">
        <f>VLOOKUP(A2783, Table1[], 6, FALSE)</f>
        <v>#N/A</v>
      </c>
      <c r="D2783">
        <f>Table2[[#This Row],[Annualized Salary]]</f>
        <v>5610000</v>
      </c>
      <c r="E2783" s="73" t="e">
        <f t="shared" si="44"/>
        <v>#N/A</v>
      </c>
    </row>
    <row r="2784" spans="1:5" x14ac:dyDescent="0.25">
      <c r="A2784" t="s">
        <v>3702</v>
      </c>
      <c r="B2784" s="93" t="str">
        <f>Table2[[#This Row],[Country]]</f>
        <v>Rarita</v>
      </c>
      <c r="C2784" s="73" t="e">
        <f>VLOOKUP(A2784, Table1[], 6, FALSE)</f>
        <v>#N/A</v>
      </c>
      <c r="D2784">
        <f>Table2[[#This Row],[Annualized Salary]]</f>
        <v>1660000</v>
      </c>
      <c r="E2784" s="73" t="e">
        <f t="shared" si="44"/>
        <v>#N/A</v>
      </c>
    </row>
    <row r="2785" spans="1:5" x14ac:dyDescent="0.25">
      <c r="A2785" t="s">
        <v>3703</v>
      </c>
      <c r="B2785" s="93" t="str">
        <f>Table2[[#This Row],[Country]]</f>
        <v>Rarita</v>
      </c>
      <c r="C2785" s="73" t="e">
        <f>VLOOKUP(A2785, Table1[], 6, FALSE)</f>
        <v>#N/A</v>
      </c>
      <c r="D2785">
        <f>Table2[[#This Row],[Annualized Salary]]</f>
        <v>2370000</v>
      </c>
      <c r="E2785" s="73" t="e">
        <f t="shared" si="44"/>
        <v>#N/A</v>
      </c>
    </row>
    <row r="2786" spans="1:5" x14ac:dyDescent="0.25">
      <c r="A2786" t="s">
        <v>3706</v>
      </c>
      <c r="B2786" s="93" t="str">
        <f>Table2[[#This Row],[Country]]</f>
        <v>Rarita</v>
      </c>
      <c r="C2786" s="73" t="e">
        <f>VLOOKUP(A2786, Table1[], 6, FALSE)</f>
        <v>#N/A</v>
      </c>
      <c r="D2786">
        <f>Table2[[#This Row],[Annualized Salary]]</f>
        <v>7740000</v>
      </c>
      <c r="E2786" s="73" t="e">
        <f t="shared" si="44"/>
        <v>#N/A</v>
      </c>
    </row>
    <row r="2787" spans="1:5" x14ac:dyDescent="0.25">
      <c r="A2787" t="s">
        <v>3707</v>
      </c>
      <c r="B2787" s="93" t="str">
        <f>Table2[[#This Row],[Country]]</f>
        <v>Rarita</v>
      </c>
      <c r="C2787" s="73" t="e">
        <f>VLOOKUP(A2787, Table1[], 6, FALSE)</f>
        <v>#N/A</v>
      </c>
      <c r="D2787">
        <f>Table2[[#This Row],[Annualized Salary]]</f>
        <v>3610000</v>
      </c>
      <c r="E2787" s="73" t="e">
        <f t="shared" si="44"/>
        <v>#N/A</v>
      </c>
    </row>
    <row r="2788" spans="1:5" x14ac:dyDescent="0.25">
      <c r="A2788" t="s">
        <v>3708</v>
      </c>
      <c r="B2788" s="93" t="str">
        <f>Table2[[#This Row],[Country]]</f>
        <v>Rarita</v>
      </c>
      <c r="C2788" s="73" t="e">
        <f>VLOOKUP(A2788, Table1[], 6, FALSE)</f>
        <v>#N/A</v>
      </c>
      <c r="D2788">
        <f>Table2[[#This Row],[Annualized Salary]]</f>
        <v>5830000</v>
      </c>
      <c r="E2788" s="73" t="e">
        <f t="shared" si="44"/>
        <v>#N/A</v>
      </c>
    </row>
    <row r="2789" spans="1:5" x14ac:dyDescent="0.25">
      <c r="A2789" t="s">
        <v>3709</v>
      </c>
      <c r="B2789" s="93" t="str">
        <f>Table2[[#This Row],[Country]]</f>
        <v>Rarita</v>
      </c>
      <c r="C2789" s="73" t="e">
        <f>VLOOKUP(A2789, Table1[], 6, FALSE)</f>
        <v>#N/A</v>
      </c>
      <c r="D2789">
        <f>Table2[[#This Row],[Annualized Salary]]</f>
        <v>9020000</v>
      </c>
      <c r="E2789" s="73" t="e">
        <f t="shared" si="44"/>
        <v>#N/A</v>
      </c>
    </row>
    <row r="2790" spans="1:5" x14ac:dyDescent="0.25">
      <c r="A2790" t="s">
        <v>3710</v>
      </c>
      <c r="B2790" s="93" t="str">
        <f>Table2[[#This Row],[Country]]</f>
        <v>Rarita</v>
      </c>
      <c r="C2790" s="73" t="e">
        <f>VLOOKUP(A2790, Table1[], 6, FALSE)</f>
        <v>#N/A</v>
      </c>
      <c r="D2790">
        <f>Table2[[#This Row],[Annualized Salary]]</f>
        <v>7050000</v>
      </c>
      <c r="E2790" s="73" t="e">
        <f t="shared" si="44"/>
        <v>#N/A</v>
      </c>
    </row>
    <row r="2791" spans="1:5" x14ac:dyDescent="0.25">
      <c r="A2791" t="s">
        <v>3711</v>
      </c>
      <c r="B2791" s="93" t="str">
        <f>Table2[[#This Row],[Country]]</f>
        <v>Rarita</v>
      </c>
      <c r="C2791" s="73" t="e">
        <f>VLOOKUP(A2791, Table1[], 6, FALSE)</f>
        <v>#N/A</v>
      </c>
      <c r="D2791">
        <f>Table2[[#This Row],[Annualized Salary]]</f>
        <v>8600000</v>
      </c>
      <c r="E2791" s="73" t="e">
        <f t="shared" si="44"/>
        <v>#N/A</v>
      </c>
    </row>
    <row r="2792" spans="1:5" x14ac:dyDescent="0.25">
      <c r="A2792" t="s">
        <v>3712</v>
      </c>
      <c r="B2792" s="93" t="str">
        <f>Table2[[#This Row],[Country]]</f>
        <v>Rarita</v>
      </c>
      <c r="C2792" s="73" t="e">
        <f>VLOOKUP(A2792, Table1[], 6, FALSE)</f>
        <v>#N/A</v>
      </c>
      <c r="D2792">
        <f>Table2[[#This Row],[Annualized Salary]]</f>
        <v>8680000</v>
      </c>
      <c r="E2792" s="73" t="e">
        <f t="shared" si="44"/>
        <v>#N/A</v>
      </c>
    </row>
    <row r="2793" spans="1:5" x14ac:dyDescent="0.25">
      <c r="A2793" t="s">
        <v>3713</v>
      </c>
      <c r="B2793" s="93" t="str">
        <f>Table2[[#This Row],[Country]]</f>
        <v>Rarita</v>
      </c>
      <c r="C2793" s="73" t="e">
        <f>VLOOKUP(A2793, Table1[], 6, FALSE)</f>
        <v>#N/A</v>
      </c>
      <c r="D2793">
        <f>Table2[[#This Row],[Annualized Salary]]</f>
        <v>5630000</v>
      </c>
      <c r="E2793" s="73" t="e">
        <f t="shared" si="44"/>
        <v>#N/A</v>
      </c>
    </row>
    <row r="2794" spans="1:5" x14ac:dyDescent="0.25">
      <c r="A2794" t="s">
        <v>3714</v>
      </c>
      <c r="B2794" s="93" t="str">
        <f>Table2[[#This Row],[Country]]</f>
        <v>Rarita</v>
      </c>
      <c r="C2794" s="73" t="e">
        <f>VLOOKUP(A2794, Table1[], 6, FALSE)</f>
        <v>#N/A</v>
      </c>
      <c r="D2794">
        <f>Table2[[#This Row],[Annualized Salary]]</f>
        <v>6190000</v>
      </c>
      <c r="E2794" s="73" t="e">
        <f t="shared" si="44"/>
        <v>#N/A</v>
      </c>
    </row>
    <row r="2795" spans="1:5" x14ac:dyDescent="0.25">
      <c r="A2795" t="s">
        <v>3715</v>
      </c>
      <c r="B2795" s="93" t="str">
        <f>Table2[[#This Row],[Country]]</f>
        <v>Rarita</v>
      </c>
      <c r="C2795" s="73" t="e">
        <f>VLOOKUP(A2795, Table1[], 6, FALSE)</f>
        <v>#N/A</v>
      </c>
      <c r="D2795">
        <f>Table2[[#This Row],[Annualized Salary]]</f>
        <v>4530000</v>
      </c>
      <c r="E2795" s="73" t="e">
        <f t="shared" si="44"/>
        <v>#N/A</v>
      </c>
    </row>
    <row r="2796" spans="1:5" x14ac:dyDescent="0.25">
      <c r="A2796" t="s">
        <v>3716</v>
      </c>
      <c r="B2796" s="93" t="str">
        <f>Table2[[#This Row],[Country]]</f>
        <v>Rarita</v>
      </c>
      <c r="C2796" s="73" t="e">
        <f>VLOOKUP(A2796, Table1[], 6, FALSE)</f>
        <v>#N/A</v>
      </c>
      <c r="D2796">
        <f>Table2[[#This Row],[Annualized Salary]]</f>
        <v>6550000</v>
      </c>
      <c r="E2796" s="73" t="e">
        <f t="shared" si="44"/>
        <v>#N/A</v>
      </c>
    </row>
    <row r="2797" spans="1:5" x14ac:dyDescent="0.25">
      <c r="A2797" t="s">
        <v>2226</v>
      </c>
      <c r="B2797" s="93" t="str">
        <f>Table2[[#This Row],[Country]]</f>
        <v>Greri Landmoslands</v>
      </c>
      <c r="C2797" s="73">
        <f>VLOOKUP(A2797, Table1[], 6, FALSE)</f>
        <v>19280000</v>
      </c>
      <c r="D2797">
        <f>Table2[[#This Row],[Annualized Salary]]</f>
        <v>5590000</v>
      </c>
      <c r="E2797" s="73">
        <f t="shared" si="44"/>
        <v>0.28993775933609961</v>
      </c>
    </row>
    <row r="2798" spans="1:5" x14ac:dyDescent="0.25">
      <c r="A2798" t="s">
        <v>2877</v>
      </c>
      <c r="B2798" s="93" t="str">
        <f>Table2[[#This Row],[Country]]</f>
        <v>People's Land of Maneau</v>
      </c>
      <c r="C2798" s="73">
        <f>VLOOKUP(A2798, Table1[], 6, FALSE)</f>
        <v>2130000</v>
      </c>
      <c r="D2798">
        <f>Table2[[#This Row],[Annualized Salary]]</f>
        <v>580000</v>
      </c>
      <c r="E2798" s="73">
        <f t="shared" si="44"/>
        <v>0.27230046948356806</v>
      </c>
    </row>
    <row r="2799" spans="1:5" x14ac:dyDescent="0.25">
      <c r="A2799" t="s">
        <v>3717</v>
      </c>
      <c r="B2799" s="93" t="str">
        <f>Table2[[#This Row],[Country]]</f>
        <v>Rarita</v>
      </c>
      <c r="C2799" s="73" t="e">
        <f>VLOOKUP(A2799, Table1[], 6, FALSE)</f>
        <v>#N/A</v>
      </c>
      <c r="D2799">
        <f>Table2[[#This Row],[Annualized Salary]]</f>
        <v>1250000</v>
      </c>
      <c r="E2799" s="73" t="e">
        <f t="shared" si="44"/>
        <v>#N/A</v>
      </c>
    </row>
    <row r="2800" spans="1:5" x14ac:dyDescent="0.25">
      <c r="A2800" t="s">
        <v>3718</v>
      </c>
      <c r="B2800" s="93" t="str">
        <f>Table2[[#This Row],[Country]]</f>
        <v>Rarita</v>
      </c>
      <c r="C2800" s="73" t="e">
        <f>VLOOKUP(A2800, Table1[], 6, FALSE)</f>
        <v>#N/A</v>
      </c>
      <c r="D2800">
        <f>Table2[[#This Row],[Annualized Salary]]</f>
        <v>620000</v>
      </c>
      <c r="E2800" s="73" t="e">
        <f t="shared" si="44"/>
        <v>#N/A</v>
      </c>
    </row>
    <row r="2801" spans="1:5" x14ac:dyDescent="0.25">
      <c r="A2801" t="s">
        <v>3719</v>
      </c>
      <c r="B2801" s="93" t="str">
        <f>Table2[[#This Row],[Country]]</f>
        <v>Rarita</v>
      </c>
      <c r="C2801" s="73" t="e">
        <f>VLOOKUP(A2801, Table1[], 6, FALSE)</f>
        <v>#N/A</v>
      </c>
      <c r="D2801">
        <f>Table2[[#This Row],[Annualized Salary]]</f>
        <v>1640000</v>
      </c>
      <c r="E2801" s="73" t="e">
        <f t="shared" si="44"/>
        <v>#N/A</v>
      </c>
    </row>
    <row r="2802" spans="1:5" x14ac:dyDescent="0.25">
      <c r="A2802" t="s">
        <v>3720</v>
      </c>
      <c r="B2802" s="93" t="str">
        <f>Table2[[#This Row],[Country]]</f>
        <v>Rarita</v>
      </c>
      <c r="C2802" s="73" t="e">
        <f>VLOOKUP(A2802, Table1[], 6, FALSE)</f>
        <v>#N/A</v>
      </c>
      <c r="D2802">
        <f>Table2[[#This Row],[Annualized Salary]]</f>
        <v>2720000</v>
      </c>
      <c r="E2802" s="73" t="e">
        <f t="shared" si="44"/>
        <v>#N/A</v>
      </c>
    </row>
    <row r="2803" spans="1:5" x14ac:dyDescent="0.25">
      <c r="A2803" t="s">
        <v>3721</v>
      </c>
      <c r="B2803" s="93" t="str">
        <f>Table2[[#This Row],[Country]]</f>
        <v>Rarita</v>
      </c>
      <c r="C2803" s="73" t="e">
        <f>VLOOKUP(A2803, Table1[], 6, FALSE)</f>
        <v>#N/A</v>
      </c>
      <c r="D2803">
        <f>Table2[[#This Row],[Annualized Salary]]</f>
        <v>5820000</v>
      </c>
      <c r="E2803" s="73" t="e">
        <f t="shared" si="44"/>
        <v>#N/A</v>
      </c>
    </row>
    <row r="2804" spans="1:5" x14ac:dyDescent="0.25">
      <c r="A2804" t="s">
        <v>3722</v>
      </c>
      <c r="B2804" s="93" t="str">
        <f>Table2[[#This Row],[Country]]</f>
        <v>Rarita</v>
      </c>
      <c r="C2804" s="73" t="e">
        <f>VLOOKUP(A2804, Table1[], 6, FALSE)</f>
        <v>#N/A</v>
      </c>
      <c r="D2804">
        <f>Table2[[#This Row],[Annualized Salary]]</f>
        <v>980000</v>
      </c>
      <c r="E2804" s="73" t="e">
        <f t="shared" si="44"/>
        <v>#N/A</v>
      </c>
    </row>
    <row r="2805" spans="1:5" x14ac:dyDescent="0.25">
      <c r="A2805" t="s">
        <v>3723</v>
      </c>
      <c r="B2805" s="93" t="str">
        <f>Table2[[#This Row],[Country]]</f>
        <v>Rarita</v>
      </c>
      <c r="C2805" s="73" t="e">
        <f>VLOOKUP(A2805, Table1[], 6, FALSE)</f>
        <v>#N/A</v>
      </c>
      <c r="D2805">
        <f>Table2[[#This Row],[Annualized Salary]]</f>
        <v>7080000</v>
      </c>
      <c r="E2805" s="73" t="e">
        <f t="shared" si="44"/>
        <v>#N/A</v>
      </c>
    </row>
    <row r="2806" spans="1:5" x14ac:dyDescent="0.25">
      <c r="A2806" t="s">
        <v>3724</v>
      </c>
      <c r="B2806" s="93" t="str">
        <f>Table2[[#This Row],[Country]]</f>
        <v>Rarita</v>
      </c>
      <c r="C2806" s="73" t="e">
        <f>VLOOKUP(A2806, Table1[], 6, FALSE)</f>
        <v>#N/A</v>
      </c>
      <c r="D2806">
        <f>Table2[[#This Row],[Annualized Salary]]</f>
        <v>1040000</v>
      </c>
      <c r="E2806" s="73" t="e">
        <f t="shared" si="44"/>
        <v>#N/A</v>
      </c>
    </row>
    <row r="2807" spans="1:5" x14ac:dyDescent="0.25">
      <c r="A2807" t="s">
        <v>3725</v>
      </c>
      <c r="B2807" s="93" t="str">
        <f>Table2[[#This Row],[Country]]</f>
        <v>Rarita</v>
      </c>
      <c r="C2807" s="73" t="e">
        <f>VLOOKUP(A2807, Table1[], 6, FALSE)</f>
        <v>#N/A</v>
      </c>
      <c r="D2807">
        <f>Table2[[#This Row],[Annualized Salary]]</f>
        <v>560000</v>
      </c>
      <c r="E2807" s="73" t="e">
        <f t="shared" si="44"/>
        <v>#N/A</v>
      </c>
    </row>
    <row r="2808" spans="1:5" x14ac:dyDescent="0.25">
      <c r="A2808" t="s">
        <v>2889</v>
      </c>
      <c r="B2808" s="93" t="str">
        <f>Table2[[#This Row],[Country]]</f>
        <v>Nganion</v>
      </c>
      <c r="C2808" s="73">
        <f>VLOOKUP(A2808, Table1[], 6, FALSE)</f>
        <v>8180000</v>
      </c>
      <c r="D2808">
        <f>Table2[[#This Row],[Annualized Salary]]</f>
        <v>2210000</v>
      </c>
      <c r="E2808" s="73">
        <f t="shared" si="44"/>
        <v>0.27017114914425427</v>
      </c>
    </row>
    <row r="2809" spans="1:5" x14ac:dyDescent="0.25">
      <c r="A2809" t="s">
        <v>3726</v>
      </c>
      <c r="B2809" s="93" t="str">
        <f>Table2[[#This Row],[Country]]</f>
        <v>Rarita</v>
      </c>
      <c r="C2809" s="73" t="e">
        <f>VLOOKUP(A2809, Table1[], 6, FALSE)</f>
        <v>#N/A</v>
      </c>
      <c r="D2809">
        <f>Table2[[#This Row],[Annualized Salary]]</f>
        <v>5310000</v>
      </c>
      <c r="E2809" s="73" t="e">
        <f t="shared" si="44"/>
        <v>#N/A</v>
      </c>
    </row>
    <row r="2810" spans="1:5" x14ac:dyDescent="0.25">
      <c r="A2810" t="s">
        <v>3727</v>
      </c>
      <c r="B2810" s="93" t="str">
        <f>Table2[[#This Row],[Country]]</f>
        <v>Rarita</v>
      </c>
      <c r="C2810" s="73" t="e">
        <f>VLOOKUP(A2810, Table1[], 6, FALSE)</f>
        <v>#N/A</v>
      </c>
      <c r="D2810">
        <f>Table2[[#This Row],[Annualized Salary]]</f>
        <v>1790000</v>
      </c>
      <c r="E2810" s="73" t="e">
        <f t="shared" si="44"/>
        <v>#N/A</v>
      </c>
    </row>
    <row r="2811" spans="1:5" x14ac:dyDescent="0.25">
      <c r="A2811" t="s">
        <v>3728</v>
      </c>
      <c r="B2811" s="93" t="str">
        <f>Table2[[#This Row],[Country]]</f>
        <v>Rarita</v>
      </c>
      <c r="C2811" s="73" t="e">
        <f>VLOOKUP(A2811, Table1[], 6, FALSE)</f>
        <v>#N/A</v>
      </c>
      <c r="D2811">
        <f>Table2[[#This Row],[Annualized Salary]]</f>
        <v>1990000</v>
      </c>
      <c r="E2811" s="73" t="e">
        <f t="shared" si="44"/>
        <v>#N/A</v>
      </c>
    </row>
    <row r="2812" spans="1:5" x14ac:dyDescent="0.25">
      <c r="A2812" t="s">
        <v>3729</v>
      </c>
      <c r="B2812" s="93" t="str">
        <f>Table2[[#This Row],[Country]]</f>
        <v>Rarita</v>
      </c>
      <c r="C2812" s="73" t="e">
        <f>VLOOKUP(A2812, Table1[], 6, FALSE)</f>
        <v>#N/A</v>
      </c>
      <c r="D2812">
        <f>Table2[[#This Row],[Annualized Salary]]</f>
        <v>6240000</v>
      </c>
      <c r="E2812" s="73" t="e">
        <f t="shared" si="44"/>
        <v>#N/A</v>
      </c>
    </row>
    <row r="2813" spans="1:5" x14ac:dyDescent="0.25">
      <c r="A2813" t="s">
        <v>3730</v>
      </c>
      <c r="B2813" s="93" t="str">
        <f>Table2[[#This Row],[Country]]</f>
        <v>Rarita</v>
      </c>
      <c r="C2813" s="73" t="e">
        <f>VLOOKUP(A2813, Table1[], 6, FALSE)</f>
        <v>#N/A</v>
      </c>
      <c r="D2813">
        <f>Table2[[#This Row],[Annualized Salary]]</f>
        <v>4040000</v>
      </c>
      <c r="E2813" s="73" t="e">
        <f t="shared" si="44"/>
        <v>#N/A</v>
      </c>
    </row>
    <row r="2814" spans="1:5" x14ac:dyDescent="0.25">
      <c r="A2814" t="s">
        <v>3731</v>
      </c>
      <c r="B2814" s="93" t="str">
        <f>Table2[[#This Row],[Country]]</f>
        <v>Rarita</v>
      </c>
      <c r="C2814" s="73" t="e">
        <f>VLOOKUP(A2814, Table1[], 6, FALSE)</f>
        <v>#N/A</v>
      </c>
      <c r="D2814">
        <f>Table2[[#This Row],[Annualized Salary]]</f>
        <v>2170000</v>
      </c>
      <c r="E2814" s="73" t="e">
        <f t="shared" si="44"/>
        <v>#N/A</v>
      </c>
    </row>
    <row r="2815" spans="1:5" x14ac:dyDescent="0.25">
      <c r="A2815" t="s">
        <v>2891</v>
      </c>
      <c r="B2815" s="93" t="str">
        <f>Table2[[#This Row],[Country]]</f>
        <v>Greri Landmoslands</v>
      </c>
      <c r="C2815" s="73">
        <f>VLOOKUP(A2815, Table1[], 6, FALSE)</f>
        <v>4860000</v>
      </c>
      <c r="D2815">
        <f>Table2[[#This Row],[Annualized Salary]]</f>
        <v>1240000</v>
      </c>
      <c r="E2815" s="73">
        <f t="shared" si="44"/>
        <v>0.2551440329218107</v>
      </c>
    </row>
    <row r="2816" spans="1:5" x14ac:dyDescent="0.25">
      <c r="A2816" t="s">
        <v>3732</v>
      </c>
      <c r="B2816" s="93" t="str">
        <f>Table2[[#This Row],[Country]]</f>
        <v>Rarita</v>
      </c>
      <c r="C2816" s="73" t="e">
        <f>VLOOKUP(A2816, Table1[], 6, FALSE)</f>
        <v>#N/A</v>
      </c>
      <c r="D2816">
        <f>Table2[[#This Row],[Annualized Salary]]</f>
        <v>4490000</v>
      </c>
      <c r="E2816" s="73" t="e">
        <f t="shared" si="44"/>
        <v>#N/A</v>
      </c>
    </row>
    <row r="2817" spans="1:5" x14ac:dyDescent="0.25">
      <c r="A2817" t="s">
        <v>2892</v>
      </c>
      <c r="B2817" s="93" t="str">
        <f>Table2[[#This Row],[Country]]</f>
        <v>Greri Landmoslands</v>
      </c>
      <c r="C2817" s="73">
        <f>VLOOKUP(A2817, Table1[], 6, FALSE)</f>
        <v>6310000</v>
      </c>
      <c r="D2817">
        <f>Table2[[#This Row],[Annualized Salary]]</f>
        <v>1690000</v>
      </c>
      <c r="E2817" s="73">
        <f t="shared" si="44"/>
        <v>0.26782884310618066</v>
      </c>
    </row>
    <row r="2818" spans="1:5" x14ac:dyDescent="0.25">
      <c r="A2818" t="s">
        <v>2893</v>
      </c>
      <c r="B2818" s="93" t="str">
        <f>Table2[[#This Row],[Country]]</f>
        <v>Greri Landmoslands</v>
      </c>
      <c r="C2818" s="73">
        <f>VLOOKUP(A2818, Table1[], 6, FALSE)</f>
        <v>5870000</v>
      </c>
      <c r="D2818">
        <f>Table2[[#This Row],[Annualized Salary]]</f>
        <v>1470000</v>
      </c>
      <c r="E2818" s="73">
        <f t="shared" si="44"/>
        <v>0.25042589437819418</v>
      </c>
    </row>
    <row r="2819" spans="1:5" x14ac:dyDescent="0.25">
      <c r="A2819" t="s">
        <v>3733</v>
      </c>
      <c r="B2819" s="93" t="str">
        <f>Table2[[#This Row],[Country]]</f>
        <v>Rarita</v>
      </c>
      <c r="C2819" s="73" t="e">
        <f>VLOOKUP(A2819, Table1[], 6, FALSE)</f>
        <v>#N/A</v>
      </c>
      <c r="D2819">
        <f>Table2[[#This Row],[Annualized Salary]]</f>
        <v>4380000</v>
      </c>
      <c r="E2819" s="73" t="e">
        <f t="shared" si="44"/>
        <v>#N/A</v>
      </c>
    </row>
    <row r="2820" spans="1:5" x14ac:dyDescent="0.25">
      <c r="A2820" t="s">
        <v>2894</v>
      </c>
      <c r="B2820" s="93" t="str">
        <f>Table2[[#This Row],[Country]]</f>
        <v>Southern Ristan</v>
      </c>
      <c r="C2820" s="73">
        <f>VLOOKUP(A2820, Table1[], 6, FALSE)</f>
        <v>6540000</v>
      </c>
      <c r="D2820">
        <f>Table2[[#This Row],[Annualized Salary]]</f>
        <v>1660000</v>
      </c>
      <c r="E2820" s="73">
        <f t="shared" si="44"/>
        <v>0.25382262996941896</v>
      </c>
    </row>
    <row r="2821" spans="1:5" x14ac:dyDescent="0.25">
      <c r="A2821" t="s">
        <v>2888</v>
      </c>
      <c r="B2821" s="93" t="str">
        <f>Table2[[#This Row],[Country]]</f>
        <v>Greri Landmoslands</v>
      </c>
      <c r="C2821" s="73">
        <f>VLOOKUP(A2821, Table1[], 6, FALSE)</f>
        <v>6540000</v>
      </c>
      <c r="D2821">
        <f>Table2[[#This Row],[Annualized Salary]]</f>
        <v>1650000</v>
      </c>
      <c r="E2821" s="73">
        <f t="shared" si="44"/>
        <v>0.25229357798165136</v>
      </c>
    </row>
    <row r="2822" spans="1:5" x14ac:dyDescent="0.25">
      <c r="A2822" t="s">
        <v>3734</v>
      </c>
      <c r="B2822" s="93" t="str">
        <f>Table2[[#This Row],[Country]]</f>
        <v>Rarita</v>
      </c>
      <c r="C2822" s="73" t="e">
        <f>VLOOKUP(A2822, Table1[], 6, FALSE)</f>
        <v>#N/A</v>
      </c>
      <c r="D2822">
        <f>Table2[[#This Row],[Annualized Salary]]</f>
        <v>1710000</v>
      </c>
      <c r="E2822" s="73" t="e">
        <f t="shared" si="44"/>
        <v>#N/A</v>
      </c>
    </row>
    <row r="2823" spans="1:5" x14ac:dyDescent="0.25">
      <c r="A2823" t="s">
        <v>3682</v>
      </c>
      <c r="B2823" s="93" t="str">
        <f>Table2[[#This Row],[Country]]</f>
        <v>Rarita</v>
      </c>
      <c r="C2823" s="73" t="e">
        <f>VLOOKUP(A2823, Table1[], 6, FALSE)</f>
        <v>#N/A</v>
      </c>
      <c r="D2823">
        <f>Table2[[#This Row],[Annualized Salary]]</f>
        <v>6280000</v>
      </c>
      <c r="E2823" s="73" t="e">
        <f t="shared" si="44"/>
        <v>#N/A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DD65-2E55-4C18-A682-388BEFB30E0F}">
  <dimension ref="A1:XFC61"/>
  <sheetViews>
    <sheetView workbookViewId="0">
      <selection activeCell="H8" sqref="H8"/>
    </sheetView>
  </sheetViews>
  <sheetFormatPr defaultColWidth="0" defaultRowHeight="15" zeroHeight="1" x14ac:dyDescent="0.25"/>
  <cols>
    <col min="1" max="1" width="23.42578125" bestFit="1" customWidth="1"/>
    <col min="2" max="2" width="16.140625" bestFit="1" customWidth="1"/>
    <col min="3" max="3" width="19.5703125" bestFit="1" customWidth="1"/>
    <col min="4" max="4" width="12.28515625" bestFit="1" customWidth="1"/>
    <col min="5" max="5" width="12.42578125" bestFit="1" customWidth="1"/>
    <col min="6" max="6" width="16.140625" bestFit="1" customWidth="1"/>
    <col min="7" max="7" width="12.42578125" bestFit="1" customWidth="1"/>
    <col min="8" max="8" width="16.140625" bestFit="1" customWidth="1"/>
    <col min="9" max="9" width="21" bestFit="1" customWidth="1"/>
    <col min="10" max="10" width="23.140625" bestFit="1" customWidth="1"/>
    <col min="11" max="11" width="9.140625" customWidth="1"/>
    <col min="12" max="16383" width="9.140625" hidden="1"/>
    <col min="16384" max="16384" width="5.7109375" hidden="1"/>
  </cols>
  <sheetData>
    <row r="1" spans="1:11" ht="20.25" thickBot="1" x14ac:dyDescent="0.35">
      <c r="A1" s="204" t="s">
        <v>3764</v>
      </c>
      <c r="B1" s="205"/>
      <c r="C1" s="205"/>
      <c r="D1" s="205"/>
      <c r="E1" s="205"/>
      <c r="F1" s="205"/>
      <c r="G1" s="205"/>
      <c r="H1" s="205"/>
      <c r="I1" s="205"/>
      <c r="J1" s="206"/>
      <c r="K1" s="82"/>
    </row>
    <row r="2" spans="1:11" ht="16.5" thickTop="1" thickBot="1" x14ac:dyDescent="0.3">
      <c r="A2" s="101"/>
      <c r="B2" s="85" t="s">
        <v>3755</v>
      </c>
      <c r="C2" s="85" t="s">
        <v>3756</v>
      </c>
      <c r="D2" s="110" t="s">
        <v>3735</v>
      </c>
      <c r="E2" s="85" t="s">
        <v>3745</v>
      </c>
      <c r="F2" s="85" t="s">
        <v>3744</v>
      </c>
      <c r="G2" s="85" t="s">
        <v>3746</v>
      </c>
      <c r="H2" s="85" t="s">
        <v>3752</v>
      </c>
      <c r="I2" s="85" t="s">
        <v>3753</v>
      </c>
      <c r="J2" s="86" t="s">
        <v>3754</v>
      </c>
      <c r="K2" s="82"/>
    </row>
    <row r="3" spans="1:11" x14ac:dyDescent="0.25">
      <c r="A3" s="108" t="s">
        <v>9</v>
      </c>
      <c r="B3" s="102">
        <f>VLOOKUP(A3, 'Other Countries'' GDP'!$A$7:$F$26, 6, FALSE)</f>
        <v>3731</v>
      </c>
      <c r="C3" s="103">
        <f>VLOOKUP(A3, 'Other Countries'' GDP'!$A$30:$F$49, 6, FALSE)</f>
        <v>1.1450175072848068</v>
      </c>
      <c r="D3" s="95">
        <f>VLOOKUP(A3, 'Social Media'!$B$14:$H$34, 7, FALSE)</f>
        <v>37.4</v>
      </c>
      <c r="E3" s="83">
        <f>VLOOKUP('Salary by Country'!A3,'Tournament Ranking'!$A$3:$B$18, 2, FALSE)</f>
        <v>14</v>
      </c>
      <c r="F3" s="102">
        <f>AVERAGEIF(Table1[Country], "=" &amp; A3, Table1[Annualized Salary])</f>
        <v>22967500</v>
      </c>
      <c r="G3" s="102">
        <f>+VLOOKUP(A3,'Tournament Ranking'!$D$3:$E$26,2,FALSE)</f>
        <v>8</v>
      </c>
      <c r="H3" s="102">
        <f>AVERAGEIF(Table2[Country], "=" &amp; A3, Table2[Annualized Salary])</f>
        <v>16940000</v>
      </c>
      <c r="I3" s="103">
        <f>H3/F3</f>
        <v>0.73756394905845213</v>
      </c>
      <c r="J3" s="104">
        <f>AVERAGEIFS(Table3[[Change ]], Table3[Country], "=" &amp;A3, Table3[[Change ]], "&lt;&gt;#N/A")</f>
        <v>0.79452419462729262</v>
      </c>
      <c r="K3" s="82"/>
    </row>
    <row r="4" spans="1:11" x14ac:dyDescent="0.25">
      <c r="A4" s="108" t="s">
        <v>10</v>
      </c>
      <c r="B4" s="102">
        <f>VLOOKUP(A4, 'Other Countries'' GDP'!$A$7:$F$26, 6, FALSE)</f>
        <v>52450</v>
      </c>
      <c r="C4" s="103">
        <f>VLOOKUP(A4, 'Other Countries'' GDP'!$A$30:$F$49, 6, FALSE)</f>
        <v>1.0338902646898978</v>
      </c>
      <c r="D4" s="95">
        <f>VLOOKUP(A4, 'Social Media'!$B$14:$H$34, 7, FALSE)</f>
        <v>75.900000000000006</v>
      </c>
      <c r="E4" s="83">
        <f>VLOOKUP('Salary by Country'!A4,'Tournament Ranking'!$A$3:$B$18, 2, FALSE)</f>
        <v>6</v>
      </c>
      <c r="F4" s="102">
        <f>AVERAGEIF(Table1[Country], "=" &amp; A4, Table1[Annualized Salary])</f>
        <v>19223571.428571429</v>
      </c>
      <c r="G4" s="102">
        <f>+VLOOKUP(A4,'Tournament Ranking'!$D$3:$E$26,2,FALSE)</f>
        <v>15</v>
      </c>
      <c r="H4" s="102">
        <f>AVERAGEIF(Table2[Country], "=" &amp; A4, Table2[Annualized Salary])</f>
        <v>20091029.411764707</v>
      </c>
      <c r="I4" s="103">
        <f t="shared" ref="I4:I23" si="0">H4/F4</f>
        <v>1.0451247046583654</v>
      </c>
      <c r="J4" s="104">
        <f>AVERAGEIFS(Table3[[Change ]], Table3[Country], "=" &amp;A4, Table3[[Change ]], "&lt;&gt;#N/A")</f>
        <v>1.039356856903688</v>
      </c>
      <c r="K4" s="82"/>
    </row>
    <row r="5" spans="1:11" x14ac:dyDescent="0.25">
      <c r="A5" s="108" t="s">
        <v>11</v>
      </c>
      <c r="B5" s="102">
        <f>VLOOKUP(A5, 'Other Countries'' GDP'!$A$7:$F$26, 6, FALSE)</f>
        <v>59329</v>
      </c>
      <c r="C5" s="103">
        <f>VLOOKUP(A5, 'Other Countries'' GDP'!$A$30:$F$49, 6, FALSE)</f>
        <v>0.99532739050975017</v>
      </c>
      <c r="D5" s="95">
        <f>VLOOKUP(A5, 'Social Media'!$B$14:$H$34, 7, FALSE)</f>
        <v>8.8000000000000025</v>
      </c>
      <c r="E5" s="83">
        <f>VLOOKUP('Salary by Country'!A5,'Tournament Ranking'!$A$3:$B$18, 2, FALSE)</f>
        <v>16</v>
      </c>
      <c r="F5" s="102">
        <f>AVERAGEIF(Table1[Country], "=" &amp; A5, Table1[Annualized Salary])</f>
        <v>17754000</v>
      </c>
      <c r="G5" s="100" t="e">
        <f>+VLOOKUP(A5,'Tournament Ranking'!$D$3:$E$26,2,FALSE)</f>
        <v>#N/A</v>
      </c>
      <c r="H5" s="102">
        <f>AVERAGEIF(Table2[Country], "=" &amp; A5, Table2[Annualized Salary])</f>
        <v>22375000</v>
      </c>
      <c r="I5" s="103">
        <f t="shared" si="0"/>
        <v>1.2602793736622733</v>
      </c>
      <c r="J5" s="104">
        <f>AVERAGEIFS(Table3[[Change ]], Table3[Country], "=" &amp;A5, Table3[[Change ]], "&lt;&gt;#N/A")</f>
        <v>1.3534575627288503</v>
      </c>
      <c r="K5" s="82"/>
    </row>
    <row r="6" spans="1:11" x14ac:dyDescent="0.25">
      <c r="A6" s="108" t="s">
        <v>12</v>
      </c>
      <c r="B6" s="102">
        <f>VLOOKUP(A6, 'Other Countries'' GDP'!$A$7:$F$26, 6, FALSE)</f>
        <v>30498</v>
      </c>
      <c r="C6" s="103">
        <f>VLOOKUP(A6, 'Other Countries'' GDP'!$A$30:$F$49, 6, FALSE)</f>
        <v>0.99669765098516616</v>
      </c>
      <c r="D6" s="95">
        <f>VLOOKUP(A6, 'Social Media'!$B$14:$H$34, 7, FALSE)</f>
        <v>2</v>
      </c>
      <c r="E6" s="81" t="e">
        <f>VLOOKUP('Salary by Country'!A6,'Tournament Ranking'!$A$3:$B$18, 2, FALSE)</f>
        <v>#N/A</v>
      </c>
      <c r="F6" s="102">
        <f>AVERAGEIF(Table1[Country], "=" &amp; A6, Table1[Annualized Salary])</f>
        <v>18457857.142857142</v>
      </c>
      <c r="G6" s="102">
        <f>+VLOOKUP(A6,'Tournament Ranking'!$D$3:$E$26,2,FALSE)</f>
        <v>16</v>
      </c>
      <c r="H6" s="102">
        <f>AVERAGEIF(Table2[Country], "=" &amp; A6, Table2[Annualized Salary])</f>
        <v>17296923.076923076</v>
      </c>
      <c r="I6" s="103">
        <f t="shared" si="0"/>
        <v>0.93710352957286125</v>
      </c>
      <c r="J6" s="104">
        <f>AVERAGEIFS(Table3[[Change ]], Table3[Country], "=" &amp;A6, Table3[[Change ]], "&lt;&gt;#N/A")</f>
        <v>1.0785541295143142</v>
      </c>
      <c r="K6" s="82"/>
    </row>
    <row r="7" spans="1:11" x14ac:dyDescent="0.25">
      <c r="A7" s="108" t="s">
        <v>13</v>
      </c>
      <c r="B7" s="102">
        <f>VLOOKUP(A7, 'Other Countries'' GDP'!$A$7:$F$26, 6, FALSE)</f>
        <v>39069</v>
      </c>
      <c r="C7" s="103">
        <f>VLOOKUP(A7, 'Other Countries'' GDP'!$A$30:$F$49, 6, FALSE)</f>
        <v>1.0142666497144031</v>
      </c>
      <c r="D7" s="95">
        <f>VLOOKUP(A7, 'Social Media'!$B$14:$H$34, 7, FALSE)</f>
        <v>89.600000000000009</v>
      </c>
      <c r="E7" s="83">
        <f>VLOOKUP('Salary by Country'!A7,'Tournament Ranking'!$A$3:$B$18, 2, FALSE)</f>
        <v>1</v>
      </c>
      <c r="F7" s="102">
        <f>AVERAGEIF(Table1[Country], "=" &amp; A7, Table1[Annualized Salary])</f>
        <v>18949886.039886039</v>
      </c>
      <c r="G7" s="102">
        <f>+VLOOKUP(A7,'Tournament Ranking'!$D$3:$E$26,2,FALSE)</f>
        <v>9</v>
      </c>
      <c r="H7" s="102">
        <f>AVERAGEIF(Table2[Country], "=" &amp; A7, Table2[Annualized Salary])</f>
        <v>20535220.779220778</v>
      </c>
      <c r="I7" s="103">
        <f t="shared" si="0"/>
        <v>1.0836593283990152</v>
      </c>
      <c r="J7" s="104">
        <f>AVERAGEIFS(Table3[[Change ]], Table3[Country], "=" &amp;A7, Table3[[Change ]], "&lt;&gt;#N/A")</f>
        <v>1.1897354709361014</v>
      </c>
      <c r="K7" s="82"/>
    </row>
    <row r="8" spans="1:11" x14ac:dyDescent="0.25">
      <c r="A8" s="108" t="s">
        <v>14</v>
      </c>
      <c r="B8" s="102">
        <f>VLOOKUP(A8, 'Other Countries'' GDP'!$A$7:$F$26, 6, FALSE)</f>
        <v>10137</v>
      </c>
      <c r="C8" s="103">
        <f>VLOOKUP(A8, 'Other Countries'' GDP'!$A$30:$F$49, 6, FALSE)</f>
        <v>1.0459430075345388</v>
      </c>
      <c r="D8" s="95">
        <f>VLOOKUP(A8, 'Social Media'!$B$14:$H$34, 7, FALSE)</f>
        <v>3.1</v>
      </c>
      <c r="E8" s="81" t="e">
        <f>VLOOKUP('Salary by Country'!A8,'Tournament Ranking'!$A$3:$B$18, 2, FALSE)</f>
        <v>#N/A</v>
      </c>
      <c r="F8" s="102">
        <f>AVERAGEIF(Table1[Country], "=" &amp; A8, Table1[Annualized Salary])</f>
        <v>28796666.666666668</v>
      </c>
      <c r="G8" s="102">
        <f>+VLOOKUP(A8,'Tournament Ranking'!$D$3:$E$26,2,FALSE)</f>
        <v>19</v>
      </c>
      <c r="H8" s="102">
        <f>AVERAGEIF(Table2[Country], "=" &amp; A8, Table2[Annualized Salary])</f>
        <v>24482000</v>
      </c>
      <c r="I8" s="103">
        <f t="shared" si="0"/>
        <v>0.85016784350040508</v>
      </c>
      <c r="J8" s="104">
        <f>AVERAGEIFS(Table3[[Change ]], Table3[Country], "=" &amp;A8, Table3[[Change ]], "&lt;&gt;#N/A")</f>
        <v>1.0708591822617275</v>
      </c>
      <c r="K8" s="82"/>
    </row>
    <row r="9" spans="1:11" x14ac:dyDescent="0.25">
      <c r="A9" s="108" t="s">
        <v>15</v>
      </c>
      <c r="B9" s="102">
        <f>VLOOKUP(A9, 'Other Countries'' GDP'!$A$7:$F$26, 6, FALSE)</f>
        <v>46255</v>
      </c>
      <c r="C9" s="103">
        <f>VLOOKUP(A9, 'Other Countries'' GDP'!$A$30:$F$49, 6, FALSE)</f>
        <v>1.0244259032170353</v>
      </c>
      <c r="D9" s="95">
        <f>VLOOKUP(A9, 'Social Media'!$B$14:$H$34, 7, FALSE)</f>
        <v>87.100000000000009</v>
      </c>
      <c r="E9" s="83">
        <f>VLOOKUP('Salary by Country'!A9,'Tournament Ranking'!$A$3:$B$18, 2, FALSE)</f>
        <v>9</v>
      </c>
      <c r="F9" s="102">
        <f>AVERAGEIF(Table1[Country], "=" &amp; A9, Table1[Annualized Salary])</f>
        <v>20682403.846153848</v>
      </c>
      <c r="G9" s="102">
        <f>+VLOOKUP(A9,'Tournament Ranking'!$D$3:$E$26,2,FALSE)</f>
        <v>14</v>
      </c>
      <c r="H9" s="102">
        <f>AVERAGEIF(Table2[Country], "=" &amp; A9, Table2[Annualized Salary])</f>
        <v>21064310.344827585</v>
      </c>
      <c r="I9" s="103">
        <f t="shared" si="0"/>
        <v>1.0184652858301457</v>
      </c>
      <c r="J9" s="104">
        <f>AVERAGEIFS(Table3[[Change ]], Table3[Country], "=" &amp;A9, Table3[[Change ]], "&lt;&gt;#N/A")</f>
        <v>1.1658809825311214</v>
      </c>
      <c r="K9" s="82"/>
    </row>
    <row r="10" spans="1:11" x14ac:dyDescent="0.25">
      <c r="A10" s="108" t="s">
        <v>16</v>
      </c>
      <c r="B10" s="102">
        <f>VLOOKUP(A10, 'Other Countries'' GDP'!$A$7:$F$26, 6, FALSE)</f>
        <v>22955</v>
      </c>
      <c r="C10" s="103">
        <f>VLOOKUP(A10, 'Other Countries'' GDP'!$A$30:$F$49, 6, FALSE)</f>
        <v>1.0563298212811099</v>
      </c>
      <c r="D10" s="95">
        <f>VLOOKUP(A10, 'Social Media'!$B$14:$H$34, 7, FALSE)</f>
        <v>7.8999999999999986</v>
      </c>
      <c r="E10" s="81" t="e">
        <f>VLOOKUP('Salary by Country'!A10,'Tournament Ranking'!$A$3:$B$18, 2, FALSE)</f>
        <v>#N/A</v>
      </c>
      <c r="F10" s="102">
        <f>AVERAGEIF(Table1[Country], "=" &amp; A10, Table1[Annualized Salary])</f>
        <v>18440588.235294119</v>
      </c>
      <c r="G10" s="102">
        <f>+VLOOKUP(A10,'Tournament Ranking'!$D$3:$E$26,2,FALSE)</f>
        <v>7</v>
      </c>
      <c r="H10" s="102">
        <f>AVERAGEIF(Table2[Country], "=" &amp; A10, Table2[Annualized Salary])</f>
        <v>21512307.692307692</v>
      </c>
      <c r="I10" s="103">
        <f t="shared" si="0"/>
        <v>1.1665738325599884</v>
      </c>
      <c r="J10" s="104">
        <f>AVERAGEIFS(Table3[[Change ]], Table3[Country], "=" &amp;A10, Table3[[Change ]], "&lt;&gt;#N/A")</f>
        <v>0.99850993260021415</v>
      </c>
      <c r="K10" s="82"/>
    </row>
    <row r="11" spans="1:11" x14ac:dyDescent="0.25">
      <c r="A11" s="108" t="s">
        <v>17</v>
      </c>
      <c r="B11" s="102">
        <f>VLOOKUP(A11, 'Other Countries'' GDP'!$A$7:$F$26, 6, FALSE)</f>
        <v>48635</v>
      </c>
      <c r="C11" s="103">
        <f>VLOOKUP(A11, 'Other Countries'' GDP'!$A$30:$F$49, 6, FALSE)</f>
        <v>1.0189976391561328</v>
      </c>
      <c r="D11" s="95">
        <f>VLOOKUP(A11, 'Social Media'!$B$14:$H$34, 7, FALSE)</f>
        <v>9.3999999999999986</v>
      </c>
      <c r="E11" s="81" t="e">
        <f>VLOOKUP('Salary by Country'!A11,'Tournament Ranking'!$A$3:$B$18, 2, FALSE)</f>
        <v>#N/A</v>
      </c>
      <c r="F11" s="102">
        <f>AVERAGEIF(Table1[Country], "=" &amp; A11, Table1[Annualized Salary])</f>
        <v>20759411.764705881</v>
      </c>
      <c r="G11" s="102">
        <f>+VLOOKUP(A11,'Tournament Ranking'!$D$3:$E$26,2,FALSE)</f>
        <v>10</v>
      </c>
      <c r="H11" s="102">
        <f>AVERAGEIF(Table2[Country], "=" &amp; A11, Table2[Annualized Salary])</f>
        <v>22008787.878787879</v>
      </c>
      <c r="I11" s="103">
        <f t="shared" si="0"/>
        <v>1.0601835990461985</v>
      </c>
      <c r="J11" s="104">
        <f>AVERAGEIFS(Table3[[Change ]], Table3[Country], "=" &amp;A11, Table3[[Change ]], "&lt;&gt;#N/A")</f>
        <v>1.1755322743728993</v>
      </c>
      <c r="K11" s="82"/>
    </row>
    <row r="12" spans="1:11" x14ac:dyDescent="0.25">
      <c r="A12" s="108" t="s">
        <v>18</v>
      </c>
      <c r="B12" s="102">
        <f>VLOOKUP(A12, 'Other Countries'' GDP'!$A$7:$F$26, 6, FALSE)</f>
        <v>22198</v>
      </c>
      <c r="C12" s="103">
        <f>VLOOKUP(A12, 'Other Countries'' GDP'!$A$30:$F$49, 6, FALSE)</f>
        <v>1.0281976496453442</v>
      </c>
      <c r="D12" s="95">
        <f>VLOOKUP(A12, 'Social Media'!$B$14:$H$34, 7, FALSE)</f>
        <v>91.7</v>
      </c>
      <c r="E12" s="83">
        <f>VLOOKUP('Salary by Country'!A12,'Tournament Ranking'!$A$3:$B$18, 2, FALSE)</f>
        <v>5</v>
      </c>
      <c r="F12" s="102">
        <f>AVERAGEIF(Table1[Country], "=" &amp; A12, Table1[Annualized Salary])</f>
        <v>17666600</v>
      </c>
      <c r="G12" s="102">
        <f>+VLOOKUP(A12,'Tournament Ranking'!$D$3:$E$26,2,FALSE)</f>
        <v>11</v>
      </c>
      <c r="H12" s="102">
        <f>AVERAGEIF(Table2[Country], "=" &amp; A12, Table2[Annualized Salary])</f>
        <v>18401607.142857142</v>
      </c>
      <c r="I12" s="103">
        <f t="shared" si="0"/>
        <v>1.0416043348950643</v>
      </c>
      <c r="J12" s="104">
        <f>AVERAGEIFS(Table3[[Change ]], Table3[Country], "=" &amp;A12, Table3[[Change ]], "&lt;&gt;#N/A")</f>
        <v>0.96268902227653363</v>
      </c>
      <c r="K12" s="82"/>
    </row>
    <row r="13" spans="1:11" x14ac:dyDescent="0.25">
      <c r="A13" s="108" t="s">
        <v>19</v>
      </c>
      <c r="B13" s="102">
        <f>VLOOKUP(A13, 'Other Countries'' GDP'!$A$7:$F$26, 6, FALSE)</f>
        <v>14148</v>
      </c>
      <c r="C13" s="103">
        <f>VLOOKUP(A13, 'Other Countries'' GDP'!$A$30:$F$49, 6, FALSE)</f>
        <v>1.0334556102236583</v>
      </c>
      <c r="D13" s="95">
        <f>VLOOKUP(A13, 'Social Media'!$B$14:$H$34, 7, FALSE)</f>
        <v>33</v>
      </c>
      <c r="E13" s="83">
        <f>VLOOKUP('Salary by Country'!A13,'Tournament Ranking'!$A$3:$B$18, 2, FALSE)</f>
        <v>12</v>
      </c>
      <c r="F13" s="102">
        <f>AVERAGEIF(Table1[Country], "=" &amp; A13, Table1[Annualized Salary])</f>
        <v>21048461.53846154</v>
      </c>
      <c r="G13" s="102">
        <f>+VLOOKUP(A13,'Tournament Ranking'!$D$3:$E$26,2,FALSE)</f>
        <v>13</v>
      </c>
      <c r="H13" s="102">
        <f>AVERAGEIF(Table2[Country], "=" &amp; A13, Table2[Annualized Salary])</f>
        <v>22648620.689655174</v>
      </c>
      <c r="I13" s="103">
        <f t="shared" si="0"/>
        <v>1.0760226180079568</v>
      </c>
      <c r="J13" s="104">
        <f>AVERAGEIFS(Table3[[Change ]], Table3[Country], "=" &amp;A13, Table3[[Change ]], "&lt;&gt;#N/A")</f>
        <v>1.1898368018559988</v>
      </c>
      <c r="K13" s="82"/>
    </row>
    <row r="14" spans="1:11" x14ac:dyDescent="0.25">
      <c r="A14" s="108" t="s">
        <v>20</v>
      </c>
      <c r="B14" s="102">
        <f>VLOOKUP(A14, 'Other Countries'' GDP'!$A$7:$F$26, 6, FALSE)</f>
        <v>61124</v>
      </c>
      <c r="C14" s="103">
        <f>VLOOKUP(A14, 'Other Countries'' GDP'!$A$30:$F$49, 6, FALSE)</f>
        <v>1.0287629207592208</v>
      </c>
      <c r="D14" s="95">
        <f>VLOOKUP(A14, 'Social Media'!$B$14:$H$34, 7, FALSE)</f>
        <v>93.2</v>
      </c>
      <c r="E14" s="83">
        <f>VLOOKUP('Salary by Country'!A14,'Tournament Ranking'!$A$3:$B$18, 2, FALSE)</f>
        <v>7</v>
      </c>
      <c r="F14" s="102">
        <f>AVERAGEIF(Table1[Country], "=" &amp; A14, Table1[Annualized Salary])</f>
        <v>19054193.548387095</v>
      </c>
      <c r="G14" s="102">
        <f>+VLOOKUP(A14,'Tournament Ranking'!$D$3:$E$26,2,FALSE)</f>
        <v>4</v>
      </c>
      <c r="H14" s="102">
        <f>AVERAGEIF(Table2[Country], "=" &amp; A14, Table2[Annualized Salary])</f>
        <v>21076296.296296295</v>
      </c>
      <c r="I14" s="103">
        <f t="shared" si="0"/>
        <v>1.1061237644497617</v>
      </c>
      <c r="J14" s="104">
        <f>AVERAGEIFS(Table3[[Change ]], Table3[Country], "=" &amp;A14, Table3[[Change ]], "&lt;&gt;#N/A")</f>
        <v>0.98368143360211879</v>
      </c>
      <c r="K14" s="82"/>
    </row>
    <row r="15" spans="1:11" x14ac:dyDescent="0.25">
      <c r="A15" s="108" t="s">
        <v>21</v>
      </c>
      <c r="B15" s="102">
        <f>VLOOKUP(A15, 'Other Countries'' GDP'!$A$7:$F$26, 6, FALSE)</f>
        <v>27090</v>
      </c>
      <c r="C15" s="103">
        <f>VLOOKUP(A15, 'Other Countries'' GDP'!$A$30:$F$49, 6, FALSE)</f>
        <v>1.0074284580800388</v>
      </c>
      <c r="D15" s="95">
        <f>VLOOKUP(A15, 'Social Media'!$B$14:$H$34, 7, FALSE)</f>
        <v>247.99999999999997</v>
      </c>
      <c r="E15" s="83">
        <f>VLOOKUP('Salary by Country'!A15,'Tournament Ranking'!$A$3:$B$18, 2, FALSE)</f>
        <v>2</v>
      </c>
      <c r="F15" s="102">
        <f>AVERAGEIF(Table1[Country], "=" &amp; A15, Table1[Annualized Salary])</f>
        <v>18419974.554707378</v>
      </c>
      <c r="G15" s="102">
        <f>+VLOOKUP(A15,'Tournament Ranking'!$D$3:$E$26,2,FALSE)</f>
        <v>3</v>
      </c>
      <c r="H15" s="102">
        <f>AVERAGEIF(Table2[Country], "=" &amp; A15, Table2[Annualized Salary])</f>
        <v>19417402.91262136</v>
      </c>
      <c r="I15" s="103">
        <f t="shared" si="0"/>
        <v>1.0541492799000138</v>
      </c>
      <c r="J15" s="104">
        <f>AVERAGEIFS(Table3[[Change ]], Table3[Country], "=" &amp;A15, Table3[[Change ]], "&lt;&gt;#N/A")</f>
        <v>1.0937355721866286</v>
      </c>
      <c r="K15" s="82"/>
    </row>
    <row r="16" spans="1:11" x14ac:dyDescent="0.25">
      <c r="A16" s="108" t="s">
        <v>22</v>
      </c>
      <c r="B16" s="102">
        <f>VLOOKUP(A16, 'Other Countries'' GDP'!$A$7:$F$26, 6, FALSE)</f>
        <v>15737</v>
      </c>
      <c r="C16" s="103">
        <f>VLOOKUP(A16, 'Other Countries'' GDP'!$A$30:$F$49, 6, FALSE)</f>
        <v>1.0614695310104005</v>
      </c>
      <c r="D16" s="95">
        <f>VLOOKUP(A16, 'Social Media'!$B$14:$H$34, 7, FALSE)</f>
        <v>37.6</v>
      </c>
      <c r="E16" s="83">
        <f>VLOOKUP('Salary by Country'!A16,'Tournament Ranking'!$A$3:$B$18, 2, FALSE)</f>
        <v>10</v>
      </c>
      <c r="F16" s="102">
        <f>AVERAGEIF(Table1[Country], "=" &amp; A16, Table1[Annualized Salary])</f>
        <v>17781923.076923076</v>
      </c>
      <c r="G16" s="102">
        <f>+VLOOKUP(A16,'Tournament Ranking'!$D$3:$E$26,2,FALSE)</f>
        <v>22</v>
      </c>
      <c r="H16" s="102">
        <f>AVERAGEIF(Table2[Country], "=" &amp; A16, Table2[Annualized Salary])</f>
        <v>17438571.428571429</v>
      </c>
      <c r="I16" s="103">
        <f t="shared" si="0"/>
        <v>0.9806909721256617</v>
      </c>
      <c r="J16" s="104">
        <f>AVERAGEIFS(Table3[[Change ]], Table3[Country], "=" &amp;A16, Table3[[Change ]], "&lt;&gt;#N/A")</f>
        <v>1.0819179805329568</v>
      </c>
      <c r="K16" s="82"/>
    </row>
    <row r="17" spans="1:11" x14ac:dyDescent="0.25">
      <c r="A17" s="108" t="s">
        <v>23</v>
      </c>
      <c r="B17" s="102">
        <f>VLOOKUP(A17, 'Other Countries'' GDP'!$A$7:$F$26, 6, FALSE)</f>
        <v>41965</v>
      </c>
      <c r="C17" s="103">
        <f>VLOOKUP(A17, 'Other Countries'' GDP'!$A$30:$F$49, 6, FALSE)</f>
        <v>0.99785067934305505</v>
      </c>
      <c r="D17" s="95">
        <f>VLOOKUP(A17, 'Social Media'!$B$14:$H$34, 7, FALSE)</f>
        <v>140.79999999999998</v>
      </c>
      <c r="E17" s="83">
        <f>VLOOKUP('Salary by Country'!A17,'Tournament Ranking'!$A$3:$B$18, 2, FALSE)</f>
        <v>8</v>
      </c>
      <c r="F17" s="102">
        <f>AVERAGEIF(Table1[Country], "=" &amp; A17, Table1[Annualized Salary])</f>
        <v>18469888.888888888</v>
      </c>
      <c r="G17" s="102">
        <f>+VLOOKUP(A17,'Tournament Ranking'!$D$3:$E$26,2,FALSE)</f>
        <v>2</v>
      </c>
      <c r="H17" s="102">
        <f>AVERAGEIF(Table2[Country], "=" &amp; A17, Table2[Annualized Salary])</f>
        <v>19498965.517241381</v>
      </c>
      <c r="I17" s="103">
        <f t="shared" si="0"/>
        <v>1.0557164493269673</v>
      </c>
      <c r="J17" s="104">
        <f>AVERAGEIFS(Table3[[Change ]], Table3[Country], "=" &amp;A17, Table3[[Change ]], "&lt;&gt;#N/A")</f>
        <v>1.0949255990668272</v>
      </c>
      <c r="K17" s="82"/>
    </row>
    <row r="18" spans="1:11" x14ac:dyDescent="0.25">
      <c r="A18" s="108" t="s">
        <v>24</v>
      </c>
      <c r="B18" s="102">
        <f>VLOOKUP(A18, 'Other Countries'' GDP'!$A$7:$F$26, 6, FALSE)</f>
        <v>87184</v>
      </c>
      <c r="C18" s="103">
        <f>VLOOKUP(A18, 'Other Countries'' GDP'!$A$30:$F$49, 6, FALSE)</f>
        <v>1.0120603829940225</v>
      </c>
      <c r="D18" s="95">
        <f>VLOOKUP(A18, 'Social Media'!$B$14:$H$34, 7, FALSE)</f>
        <v>76.400000000000006</v>
      </c>
      <c r="E18" s="83">
        <f>VLOOKUP('Salary by Country'!A18,'Tournament Ranking'!$A$3:$B$18, 2, FALSE)</f>
        <v>11</v>
      </c>
      <c r="F18" s="102">
        <f>AVERAGEIF(Table1[Country], "=" &amp; A18, Table1[Annualized Salary])</f>
        <v>20159666.666666668</v>
      </c>
      <c r="G18" s="102">
        <f>+VLOOKUP(A18,'Tournament Ranking'!$D$3:$E$26,2,FALSE)</f>
        <v>5</v>
      </c>
      <c r="H18" s="102">
        <f>AVERAGEIF(Table2[Country], "=" &amp; A18, Table2[Annualized Salary])</f>
        <v>21415757.575757574</v>
      </c>
      <c r="I18" s="103">
        <f t="shared" si="0"/>
        <v>1.0623071268915278</v>
      </c>
      <c r="J18" s="104">
        <f>AVERAGEIFS(Table3[[Change ]], Table3[Country], "=" &amp;A18, Table3[[Change ]], "&lt;&gt;#N/A")</f>
        <v>1.5317123449165118</v>
      </c>
      <c r="K18" s="82"/>
    </row>
    <row r="19" spans="1:11" x14ac:dyDescent="0.25">
      <c r="A19" s="111" t="s">
        <v>25</v>
      </c>
      <c r="B19" s="102">
        <f>'Rarita Economic'!E12</f>
        <v>23863</v>
      </c>
      <c r="C19" s="103">
        <f>AVERAGE('Rarita Economic'!Q8:Q11)</f>
        <v>1.0254719114014568</v>
      </c>
      <c r="D19" s="95">
        <f>VLOOKUP(A19, 'Social Media'!$B$14:$H$34, 7, FALSE)</f>
        <v>35.9</v>
      </c>
      <c r="E19" s="81" t="e">
        <f>VLOOKUP('Salary by Country'!A19,'Tournament Ranking'!$A$3:$B$18, 2, FALSE)</f>
        <v>#N/A</v>
      </c>
      <c r="F19" s="102">
        <f>AVERAGEIF(Table1[Country], "=" &amp; A19, Table1[Annualized Salary])</f>
        <v>8052641.5094339624</v>
      </c>
      <c r="G19" s="100" t="e">
        <f>+VLOOKUP(A19,'Tournament Ranking'!$D$3:$E$26,2,FALSE)</f>
        <v>#N/A</v>
      </c>
      <c r="H19" s="102">
        <f>AVERAGEIF(Table2[Country], "=" &amp; A19, Table2[Annualized Salary])</f>
        <v>7653859.6491228072</v>
      </c>
      <c r="I19" s="103">
        <f t="shared" si="0"/>
        <v>0.95047813070481679</v>
      </c>
      <c r="J19" s="104">
        <f>AVERAGEIFS(Table3[[Change ]], Table3[Country], "=" &amp;A19, Table3[[Change ]], "&lt;&gt;#N/A")</f>
        <v>0.76117035823490742</v>
      </c>
      <c r="K19" s="82"/>
    </row>
    <row r="20" spans="1:11" x14ac:dyDescent="0.25">
      <c r="A20" s="108" t="s">
        <v>26</v>
      </c>
      <c r="B20" s="102">
        <f>VLOOKUP(A20, 'Other Countries'' GDP'!$A$7:$F$26, 6, FALSE)</f>
        <v>31746</v>
      </c>
      <c r="C20" s="103">
        <f>VLOOKUP(A20, 'Other Countries'' GDP'!$A$30:$F$49, 6, FALSE)</f>
        <v>1.0075414338212052</v>
      </c>
      <c r="D20" s="95">
        <f>VLOOKUP(A20, 'Social Media'!$B$14:$H$34, 7, FALSE)</f>
        <v>102.89999999999999</v>
      </c>
      <c r="E20" s="83">
        <f>VLOOKUP('Salary by Country'!A20,'Tournament Ranking'!$A$3:$B$18, 2, FALSE)</f>
        <v>3</v>
      </c>
      <c r="F20" s="102">
        <f>AVERAGEIF(Table1[Country], "=" &amp; A20, Table1[Annualized Salary])</f>
        <v>18875156.25</v>
      </c>
      <c r="G20" s="102">
        <f>+VLOOKUP(A20,'Tournament Ranking'!$D$3:$E$26,2,FALSE)</f>
        <v>1</v>
      </c>
      <c r="H20" s="102">
        <f>AVERAGEIF(Table2[Country], "=" &amp; A20, Table2[Annualized Salary])</f>
        <v>20930227.272727273</v>
      </c>
      <c r="I20" s="103">
        <f t="shared" si="0"/>
        <v>1.1088770336789808</v>
      </c>
      <c r="J20" s="104">
        <f>AVERAGEIFS(Table3[[Change ]], Table3[Country], "=" &amp;A20, Table3[[Change ]], "&lt;&gt;#N/A")</f>
        <v>1.2093261600328062</v>
      </c>
      <c r="K20" s="82"/>
    </row>
    <row r="21" spans="1:11" x14ac:dyDescent="0.25">
      <c r="A21" s="108" t="s">
        <v>27</v>
      </c>
      <c r="B21" s="102">
        <f>VLOOKUP(A21, 'Other Countries'' GDP'!$A$7:$F$26, 6, FALSE)</f>
        <v>45205</v>
      </c>
      <c r="C21" s="103">
        <f>VLOOKUP(A21, 'Other Countries'' GDP'!$A$30:$F$49, 6, FALSE)</f>
        <v>1.0194223804022369</v>
      </c>
      <c r="D21" s="95">
        <f>VLOOKUP(A21, 'Social Media'!$B$14:$H$34, 7, FALSE)</f>
        <v>251.5</v>
      </c>
      <c r="E21" s="83">
        <f>VLOOKUP('Salary by Country'!A21,'Tournament Ranking'!$A$3:$B$18, 2, FALSE)</f>
        <v>4</v>
      </c>
      <c r="F21" s="102">
        <f>AVERAGEIF(Table1[Country], "=" &amp; A21, Table1[Annualized Salary])</f>
        <v>20065384.615384616</v>
      </c>
      <c r="G21" s="102">
        <f>+VLOOKUP(A21,'Tournament Ranking'!$D$3:$E$26,2,FALSE)</f>
        <v>6</v>
      </c>
      <c r="H21" s="102">
        <f>AVERAGEIF(Table2[Country], "=" &amp; A21, Table2[Annualized Salary])</f>
        <v>21415609.756097563</v>
      </c>
      <c r="I21" s="103">
        <f t="shared" si="0"/>
        <v>1.0672912663571719</v>
      </c>
      <c r="J21" s="104">
        <f>AVERAGEIFS(Table3[[Change ]], Table3[Country], "=" &amp;A21, Table3[[Change ]], "&lt;&gt;#N/A")</f>
        <v>0.96148042685383595</v>
      </c>
      <c r="K21" s="82"/>
    </row>
    <row r="22" spans="1:11" x14ac:dyDescent="0.25">
      <c r="A22" s="108" t="s">
        <v>28</v>
      </c>
      <c r="B22" s="102">
        <f>VLOOKUP(A22, 'Other Countries'' GDP'!$A$7:$F$26, 6, FALSE)</f>
        <v>6086</v>
      </c>
      <c r="C22" s="103">
        <f>VLOOKUP(A22, 'Other Countries'' GDP'!$A$30:$F$49, 6, FALSE)</f>
        <v>1.0517211842698739</v>
      </c>
      <c r="D22" s="95">
        <f>VLOOKUP(A22, 'Social Media'!$B$14:$H$34, 7, FALSE)</f>
        <v>4.6999999999999993</v>
      </c>
      <c r="E22" s="83">
        <f>VLOOKUP('Salary by Country'!A22,'Tournament Ranking'!$A$3:$B$18, 2, FALSE)</f>
        <v>15</v>
      </c>
      <c r="F22" s="102">
        <f>AVERAGEIF(Table1[Country], "=" &amp; A22, Table1[Annualized Salary])</f>
        <v>18743750</v>
      </c>
      <c r="G22" s="100" t="e">
        <f>+VLOOKUP(A22,'Tournament Ranking'!$D$3:$E$26,2,FALSE)</f>
        <v>#N/A</v>
      </c>
      <c r="H22" s="102">
        <f>AVERAGEIF(Table2[Country], "=" &amp; A22, Table2[Annualized Salary])</f>
        <v>19468750</v>
      </c>
      <c r="I22" s="103">
        <f t="shared" si="0"/>
        <v>1.0386795598532845</v>
      </c>
      <c r="J22" s="104">
        <f>AVERAGEIFS(Table3[[Change ]], Table3[Country], "=" &amp;A22, Table3[[Change ]], "&lt;&gt;#N/A")</f>
        <v>0.99685881247299901</v>
      </c>
      <c r="K22" s="82"/>
    </row>
    <row r="23" spans="1:11" ht="15.75" thickBot="1" x14ac:dyDescent="0.3">
      <c r="A23" s="109" t="s">
        <v>29</v>
      </c>
      <c r="B23" s="105">
        <f>VLOOKUP(A23, 'Other Countries'' GDP'!$A$7:$F$26, 6, FALSE)</f>
        <v>52327</v>
      </c>
      <c r="C23" s="106">
        <f>VLOOKUP(A23, 'Other Countries'' GDP'!$A$30:$F$49, 6, FALSE)</f>
        <v>1.0019733212900526</v>
      </c>
      <c r="D23" s="98">
        <f>VLOOKUP(A23, 'Social Media'!$B$14:$H$34, 7, FALSE)</f>
        <v>31.6</v>
      </c>
      <c r="E23" s="84">
        <f>VLOOKUP('Salary by Country'!A23,'Tournament Ranking'!$A$3:$B$18, 2, FALSE)</f>
        <v>13</v>
      </c>
      <c r="F23" s="105">
        <f>AVERAGEIF(Table1[Country], "=" &amp; A23, Table1[Annualized Salary])</f>
        <v>21051250</v>
      </c>
      <c r="G23" s="105">
        <f>+VLOOKUP(A23,'Tournament Ranking'!$D$3:$E$26,2,FALSE)</f>
        <v>12</v>
      </c>
      <c r="H23" s="105">
        <f>AVERAGEIF(Table2[Country], "=" &amp; A23, Table2[Annualized Salary])</f>
        <v>22198823.529411763</v>
      </c>
      <c r="I23" s="106">
        <f t="shared" si="0"/>
        <v>1.0545133200836891</v>
      </c>
      <c r="J23" s="107">
        <f>AVERAGEIFS(Table3[[Change ]], Table3[Country], "=" &amp;A23, Table3[[Change ]], "&lt;&gt;#N/A")</f>
        <v>1.0282406055964775</v>
      </c>
      <c r="K23" s="82"/>
    </row>
    <row r="24" spans="1:11" x14ac:dyDescent="0.2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1:11" x14ac:dyDescent="0.2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  <row r="42" customFormat="1" hidden="1" x14ac:dyDescent="0.25"/>
    <row r="43" customFormat="1" hidden="1" x14ac:dyDescent="0.25"/>
    <row r="44" customFormat="1" hidden="1" x14ac:dyDescent="0.25"/>
    <row r="45" customFormat="1" hidden="1" x14ac:dyDescent="0.25"/>
    <row r="46" customFormat="1" hidden="1" x14ac:dyDescent="0.25"/>
    <row r="47" customFormat="1" hidden="1" x14ac:dyDescent="0.25"/>
    <row r="48" customFormat="1" hidden="1" x14ac:dyDescent="0.25"/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  <row r="55" customFormat="1" hidden="1" x14ac:dyDescent="0.25"/>
    <row r="56" customFormat="1" hidden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  <row r="61" customFormat="1" hidden="1" x14ac:dyDescent="0.25"/>
  </sheetData>
  <mergeCells count="1">
    <mergeCell ref="A1:J1"/>
  </mergeCells>
  <phoneticPr fontId="21" type="noConversion"/>
  <conditionalFormatting sqref="E3:E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{D9EC8B84-BA39-4797-866E-58166CEDA474}</x14:id>
        </ext>
      </extLst>
    </cfRule>
  </conditionalFormatting>
  <conditionalFormatting sqref="G3:G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{89AFB3D4-2DAF-42BF-AB57-A910F45DC7BC}</x14:id>
        </ext>
      </extLst>
    </cfRule>
  </conditionalFormatting>
  <conditionalFormatting sqref="I3:I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{075C4A06-42CA-4860-8F1F-BD50235BADF4}</x14:id>
        </ext>
      </extLst>
    </cfRule>
  </conditionalFormatting>
  <conditionalFormatting sqref="C3:C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EC8B84-BA39-4797-866E-58166CEDA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F3:F23</xm:sqref>
        </x14:conditionalFormatting>
        <x14:conditionalFormatting xmlns:xm="http://schemas.microsoft.com/office/excel/2006/main">
          <x14:cfRule type="dataBar" id="{89AFB3D4-2DAF-42BF-AB57-A910F45DC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H3:H23</xm:sqref>
        </x14:conditionalFormatting>
        <x14:conditionalFormatting xmlns:xm="http://schemas.microsoft.com/office/excel/2006/main">
          <x14:cfRule type="dataBar" id="{075C4A06-42CA-4860-8F1F-BD50235BA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2A71-6E63-43D6-AD29-66CB6DDA3FBF}">
  <dimension ref="A1:O33"/>
  <sheetViews>
    <sheetView workbookViewId="0">
      <selection activeCell="A34" sqref="A34:XFD1048576"/>
    </sheetView>
  </sheetViews>
  <sheetFormatPr defaultColWidth="0" defaultRowHeight="15" zeroHeight="1" x14ac:dyDescent="0.25"/>
  <cols>
    <col min="1" max="1" width="13.42578125" bestFit="1" customWidth="1"/>
    <col min="2" max="2" width="6.5703125" bestFit="1" customWidth="1"/>
    <col min="3" max="3" width="32.28515625" bestFit="1" customWidth="1"/>
    <col min="4" max="4" width="13.140625" bestFit="1" customWidth="1"/>
    <col min="5" max="5" width="12.140625" bestFit="1" customWidth="1"/>
    <col min="6" max="6" width="10.5703125" bestFit="1" customWidth="1"/>
    <col min="7" max="13" width="12.140625" bestFit="1" customWidth="1"/>
    <col min="14" max="14" width="13.85546875" customWidth="1"/>
    <col min="15" max="15" width="12" bestFit="1" customWidth="1"/>
    <col min="16" max="16384" width="9.140625" hidden="1"/>
  </cols>
  <sheetData>
    <row r="1" spans="1:15" ht="17.25" x14ac:dyDescent="0.3">
      <c r="A1" s="210" t="s">
        <v>4961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2"/>
      <c r="O1" s="82"/>
    </row>
    <row r="2" spans="1:15" x14ac:dyDescent="0.25">
      <c r="A2" s="148" t="s">
        <v>4960</v>
      </c>
      <c r="B2" s="120" t="s">
        <v>3768</v>
      </c>
      <c r="C2" s="120" t="s">
        <v>3747</v>
      </c>
      <c r="D2" s="120" t="s">
        <v>3748</v>
      </c>
      <c r="E2" s="120" t="s">
        <v>4917</v>
      </c>
      <c r="F2" s="120" t="s">
        <v>4918</v>
      </c>
      <c r="G2" s="120" t="s">
        <v>4919</v>
      </c>
      <c r="H2" s="120" t="s">
        <v>4920</v>
      </c>
      <c r="I2" s="120" t="s">
        <v>4921</v>
      </c>
      <c r="J2" s="120" t="s">
        <v>4922</v>
      </c>
      <c r="K2" s="120" t="s">
        <v>4923</v>
      </c>
      <c r="L2" s="120" t="s">
        <v>4924</v>
      </c>
      <c r="M2" s="120" t="s">
        <v>4925</v>
      </c>
      <c r="N2" s="149" t="s">
        <v>4939</v>
      </c>
      <c r="O2" s="82"/>
    </row>
    <row r="3" spans="1:15" x14ac:dyDescent="0.25">
      <c r="A3" s="158" t="s">
        <v>3693</v>
      </c>
      <c r="B3" s="150" t="str">
        <f>VLOOKUP(A3, Table2[],5, FALSE)</f>
        <v>GK</v>
      </c>
      <c r="C3" s="151" t="e">
        <f>VLOOKUP(A3, Table1[],6, FALSE)</f>
        <v>#N/A</v>
      </c>
      <c r="D3" s="152">
        <f>VLOOKUP(A3, Table2[],6, FALSE)</f>
        <v>3840000</v>
      </c>
      <c r="E3" s="152">
        <f>Table4[[#This Row],[2021 Salary]]*E$30*E$29*(E$27*E$28+(1-E$27))</f>
        <v>4270918.7629449368</v>
      </c>
      <c r="F3" s="152">
        <f>Table4[[#This Row],[2022]]*F$30*F$29*(F$27*F$28+(1-F$27))</f>
        <v>4437506.3260430042</v>
      </c>
      <c r="G3" s="152">
        <f>Table4[[#This Row],[2023]]*G$30*G$29*(G$27*G$28+(1-G$27))</f>
        <v>4610591.651734855</v>
      </c>
      <c r="H3" s="152">
        <f>Table4[[#This Row],[2024]]*H$30*H$29*(H$27*H$28+(1-H$27))</f>
        <v>4790428.1858236454</v>
      </c>
      <c r="I3" s="152">
        <f>Table4[[#This Row],[2025]]*I$30*I$29*(I$27*I$28+(1-I$27))</f>
        <v>4977279.2597884415</v>
      </c>
      <c r="J3" s="152">
        <f>Table4[[#This Row],[2026]]*J$30*J$29*(J$27*J$28+(1-J$27))</f>
        <v>5171418.4763758769</v>
      </c>
      <c r="K3" s="152">
        <f>Table4[[#This Row],[2027]]*K$30*K$29*(K$27*K$28+(1-K$27))</f>
        <v>5373130.1102318559</v>
      </c>
      <c r="L3" s="152">
        <f>Table4[[#This Row],[2028]]*L$30*L$29*(L$27*L$28+(1-L$27))</f>
        <v>5582709.5241599204</v>
      </c>
      <c r="M3" s="152">
        <f>Table4[[#This Row],[2029]]*M$30*M$29*(M$27*M$28+(1-M$27))</f>
        <v>5800463.601615821</v>
      </c>
      <c r="N3" s="159">
        <f>Table4[[#This Row],[2030]]*N$30*N$29*(N$27*N$28+(1-N$27))</f>
        <v>6026711.1960715717</v>
      </c>
      <c r="O3" s="82"/>
    </row>
    <row r="4" spans="1:15" x14ac:dyDescent="0.25">
      <c r="A4" s="158" t="s">
        <v>3630</v>
      </c>
      <c r="B4" s="150" t="str">
        <f>VLOOKUP(A4, Table2[],5, FALSE)</f>
        <v>MF</v>
      </c>
      <c r="C4" s="151" t="e">
        <f>VLOOKUP(A4, Table1[],6, FALSE)</f>
        <v>#N/A</v>
      </c>
      <c r="D4" s="152">
        <f>VLOOKUP(A4, Table2[],6, FALSE)</f>
        <v>5660000</v>
      </c>
      <c r="E4" s="152">
        <f>Table4[[#This Row],[2021 Salary]]*E$30*E$29*(E$27*E$28+(1-E$27))</f>
        <v>6295156.301632381</v>
      </c>
      <c r="F4" s="152">
        <f>Table4[[#This Row],[2022]]*F$30*F$29*(F$27*F$28+(1-F$27))</f>
        <v>6540699.4284904692</v>
      </c>
      <c r="G4" s="152">
        <f>Table4[[#This Row],[2023]]*G$30*G$29*(G$27*G$28+(1-G$27))</f>
        <v>6795819.9866716871</v>
      </c>
      <c r="H4" s="152">
        <f>Table4[[#This Row],[2024]]*H$30*H$29*(H$27*H$28+(1-H$27))</f>
        <v>7060891.5447296444</v>
      </c>
      <c r="I4" s="152">
        <f>Table4[[#This Row],[2025]]*I$30*I$29*(I$27*I$28+(1-I$27))</f>
        <v>7336302.2422923371</v>
      </c>
      <c r="J4" s="152">
        <f>Table4[[#This Row],[2026]]*J$30*J$29*(J$27*J$28+(1-J$27))</f>
        <v>7622455.3584081922</v>
      </c>
      <c r="K4" s="152">
        <f>Table4[[#This Row],[2027]]*K$30*K$29*(K$27*K$28+(1-K$27))</f>
        <v>7919769.9020604938</v>
      </c>
      <c r="L4" s="152">
        <f>Table4[[#This Row],[2028]]*L$30*L$29*(L$27*L$28+(1-L$27))</f>
        <v>8228681.225714881</v>
      </c>
      <c r="M4" s="152">
        <f>Table4[[#This Row],[2029]]*M$30*M$29*(M$27*M$28+(1-M$27))</f>
        <v>8549641.662798319</v>
      </c>
      <c r="N4" s="159">
        <f>Table4[[#This Row],[2030]]*N$30*N$29*(N$27*N$28+(1-N$27))</f>
        <v>8883121.1900429912</v>
      </c>
      <c r="O4" s="82"/>
    </row>
    <row r="5" spans="1:15" x14ac:dyDescent="0.25">
      <c r="A5" s="160" t="s">
        <v>648</v>
      </c>
      <c r="B5" s="150" t="str">
        <f>VLOOKUP(A5, Table2[],5, FALSE)</f>
        <v>DF</v>
      </c>
      <c r="C5" s="151">
        <f>VLOOKUP(A5, Table1[],6, FALSE)</f>
        <v>14760000</v>
      </c>
      <c r="D5" s="152">
        <f>VLOOKUP(A5, Table2[],6, FALSE)</f>
        <v>15490000</v>
      </c>
      <c r="E5" s="152">
        <f>Table4[[#This Row],[2021 Salary]]*E$30*E$29*(E$27*E$28+(1-E$27))</f>
        <v>17228263.447400279</v>
      </c>
      <c r="F5" s="152">
        <f>Table4[[#This Row],[2022]]*F$30*F$29*(F$27*F$28+(1-F$27))</f>
        <v>17900253.382918265</v>
      </c>
      <c r="G5" s="152">
        <f>Table4[[#This Row],[2023]]*G$30*G$29*(G$27*G$28+(1-G$27))</f>
        <v>18598454.345149197</v>
      </c>
      <c r="H5" s="152">
        <f>Table4[[#This Row],[2024]]*H$30*H$29*(H$27*H$28+(1-H$27))</f>
        <v>19323888.697502159</v>
      </c>
      <c r="I5" s="152">
        <f>Table4[[#This Row],[2025]]*I$30*I$29*(I$27*I$28+(1-I$27))</f>
        <v>20077618.680761192</v>
      </c>
      <c r="J5" s="152">
        <f>Table4[[#This Row],[2026]]*J$30*J$29*(J$27*J$28+(1-J$27))</f>
        <v>20860747.968505822</v>
      </c>
      <c r="K5" s="152">
        <f>Table4[[#This Row],[2027]]*K$30*K$29*(K$27*K$28+(1-K$27))</f>
        <v>21674423.283200901</v>
      </c>
      <c r="L5" s="152">
        <f>Table4[[#This Row],[2028]]*L$30*L$29*(L$27*L$28+(1-L$27))</f>
        <v>22519836.075322185</v>
      </c>
      <c r="M5" s="152">
        <f>Table4[[#This Row],[2029]]*M$30*M$29*(M$27*M$28+(1-M$27))</f>
        <v>23398224.267976329</v>
      </c>
      <c r="N5" s="159">
        <f>Table4[[#This Row],[2030]]*N$30*N$29*(N$27*N$28+(1-N$27))</f>
        <v>24310874.069569968</v>
      </c>
      <c r="O5" s="82"/>
    </row>
    <row r="6" spans="1:15" x14ac:dyDescent="0.25">
      <c r="A6" s="160" t="s">
        <v>3622</v>
      </c>
      <c r="B6" s="150" t="str">
        <f>VLOOKUP(A6, Table2[],5, FALSE)</f>
        <v>DF</v>
      </c>
      <c r="C6" s="151" t="e">
        <f>VLOOKUP(A6, Table1[],6, FALSE)</f>
        <v>#N/A</v>
      </c>
      <c r="D6" s="152">
        <f>VLOOKUP(A6, Table2[],6, FALSE)</f>
        <v>7760000</v>
      </c>
      <c r="E6" s="152">
        <f>Table4[[#This Row],[2021 Salary]]*E$30*E$29*(E$27*E$28+(1-E$27))</f>
        <v>8630815.0001178943</v>
      </c>
      <c r="F6" s="152">
        <f>Table4[[#This Row],[2022]]*F$30*F$29*(F$27*F$28+(1-F$27))</f>
        <v>8967460.7005452383</v>
      </c>
      <c r="G6" s="152">
        <f>Table4[[#This Row],[2023]]*G$30*G$29*(G$27*G$28+(1-G$27))</f>
        <v>9317237.2962141875</v>
      </c>
      <c r="H6" s="152">
        <f>Table4[[#This Row],[2024]]*H$30*H$29*(H$27*H$28+(1-H$27))</f>
        <v>9680656.9588519521</v>
      </c>
      <c r="I6" s="152">
        <f>Table4[[#This Row],[2025]]*I$30*I$29*(I$27*I$28+(1-I$27))</f>
        <v>10058251.837489143</v>
      </c>
      <c r="J6" s="152">
        <f>Table4[[#This Row],[2026]]*J$30*J$29*(J$27*J$28+(1-J$27))</f>
        <v>10450574.837676251</v>
      </c>
      <c r="K6" s="152">
        <f>Table4[[#This Row],[2027]]*K$30*K$29*(K$27*K$28+(1-K$27))</f>
        <v>10858200.43109354</v>
      </c>
      <c r="L6" s="152">
        <f>Table4[[#This Row],[2028]]*L$30*L$29*(L$27*L$28+(1-L$27))</f>
        <v>11281725.496739838</v>
      </c>
      <c r="M6" s="152">
        <f>Table4[[#This Row],[2029]]*M$30*M$29*(M$27*M$28+(1-M$27))</f>
        <v>11721770.194931971</v>
      </c>
      <c r="N6" s="159">
        <f>Table4[[#This Row],[2030]]*N$30*N$29*(N$27*N$28+(1-N$27))</f>
        <v>12178978.875394631</v>
      </c>
      <c r="O6" s="82"/>
    </row>
    <row r="7" spans="1:15" x14ac:dyDescent="0.25">
      <c r="A7" s="158" t="s">
        <v>3729</v>
      </c>
      <c r="B7" s="150" t="str">
        <f>VLOOKUP(A7, Table2[],5, FALSE)</f>
        <v>DF</v>
      </c>
      <c r="C7" s="151" t="e">
        <f>VLOOKUP(A7, Table1[],6, FALSE)</f>
        <v>#N/A</v>
      </c>
      <c r="D7" s="152">
        <f>VLOOKUP(A7, Table2[],6, FALSE)</f>
        <v>1250000</v>
      </c>
      <c r="E7" s="152">
        <f>Table4[[#This Row],[2021 Salary]]*E$30*E$29*(E$27*E$28+(1-E$27))</f>
        <v>1390273.034812805</v>
      </c>
      <c r="F7" s="152">
        <f>Table4[[#This Row],[2022]]*F$30*F$29*(F$27*F$28+(1-F$27))</f>
        <v>1444500.7571754572</v>
      </c>
      <c r="G7" s="152">
        <f>Table4[[#This Row],[2023]]*G$30*G$29*(G$27*G$28+(1-G$27))</f>
        <v>1500843.6366324399</v>
      </c>
      <c r="H7" s="152">
        <f>Table4[[#This Row],[2024]]*H$30*H$29*(H$27*H$28+(1-H$27))</f>
        <v>1559384.1750728013</v>
      </c>
      <c r="I7" s="152">
        <f>Table4[[#This Row],[2025]]*I$30*I$29*(I$27*I$28+(1-I$27))</f>
        <v>1620208.0923790499</v>
      </c>
      <c r="J7" s="152">
        <f>Table4[[#This Row],[2026]]*J$30*J$29*(J$27*J$28+(1-J$27))</f>
        <v>1683404.4519452723</v>
      </c>
      <c r="K7" s="152">
        <f>Table4[[#This Row],[2027]]*K$30*K$29*(K$27*K$28+(1-K$27))</f>
        <v>1749065.7910910987</v>
      </c>
      <c r="L7" s="152">
        <f>Table4[[#This Row],[2028]]*L$30*L$29*(L$27*L$28+(1-L$27))</f>
        <v>1817288.256562474</v>
      </c>
      <c r="M7" s="152">
        <f>Table4[[#This Row],[2029]]*M$30*M$29*(M$27*M$28+(1-M$27))</f>
        <v>1888171.7453176503</v>
      </c>
      <c r="N7" s="159">
        <f>Table4[[#This Row],[2030]]*N$30*N$29*(N$27*N$28+(1-N$27))</f>
        <v>1961820.050804548</v>
      </c>
      <c r="O7" s="82"/>
    </row>
    <row r="8" spans="1:15" x14ac:dyDescent="0.25">
      <c r="A8" s="158" t="s">
        <v>327</v>
      </c>
      <c r="B8" s="150" t="str">
        <f>VLOOKUP(A8, Table2[],5, FALSE)</f>
        <v>MFFW</v>
      </c>
      <c r="C8" s="151">
        <f>VLOOKUP(A8, Table1[],6, FALSE)</f>
        <v>9790000</v>
      </c>
      <c r="D8" s="152">
        <v>0</v>
      </c>
      <c r="E8" s="152">
        <f>Table4[[#This Row],[2021 Salary]]*E$30*E$29*(E$27*E$28+(1-E$27))</f>
        <v>0</v>
      </c>
      <c r="F8" s="152">
        <f>Table4[[#This Row],[2022]]*F$30*F$29*(F$27*F$28+(1-F$27))</f>
        <v>0</v>
      </c>
      <c r="G8" s="152">
        <f>Table4[[#This Row],[2023]]*G$30*G$29*(G$27*G$28+(1-G$27))</f>
        <v>0</v>
      </c>
      <c r="H8" s="152">
        <f>Table4[[#This Row],[2024]]*H$30*H$29*(H$27*H$28+(1-H$27))</f>
        <v>0</v>
      </c>
      <c r="I8" s="152">
        <f>Table4[[#This Row],[2025]]*I$30*I$29*(I$27*I$28+(1-I$27))</f>
        <v>0</v>
      </c>
      <c r="J8" s="152">
        <f>Table4[[#This Row],[2026]]*J$30*J$29*(J$27*J$28+(1-J$27))</f>
        <v>0</v>
      </c>
      <c r="K8" s="152">
        <f>VLOOKUP(A8, Table2[],6, FALSE)</f>
        <v>10750000</v>
      </c>
      <c r="L8" s="152">
        <f>Table4[[#This Row],[2028]]*L$30*L$29*(L$27*L$28+(1-L$27))</f>
        <v>11169304.698286839</v>
      </c>
      <c r="M8" s="152">
        <f>Table4[[#This Row],[2029]]*M$30*M$29*(M$27*M$28+(1-M$27))</f>
        <v>11604964.413318368</v>
      </c>
      <c r="N8" s="159">
        <f>Table4[[#This Row],[2030]]*N$30*N$29*(N$27*N$28+(1-N$27))</f>
        <v>12057617.073965432</v>
      </c>
      <c r="O8" s="82"/>
    </row>
    <row r="9" spans="1:15" x14ac:dyDescent="0.25">
      <c r="A9" s="158" t="s">
        <v>3733</v>
      </c>
      <c r="B9" s="150" t="str">
        <f>VLOOKUP(A9, Table2[],5, FALSE)</f>
        <v>GK</v>
      </c>
      <c r="C9" s="151" t="e">
        <f>VLOOKUP(A9, Table1[],6, FALSE)</f>
        <v>#N/A</v>
      </c>
      <c r="D9" s="152">
        <f>VLOOKUP(A9, Table2[],6, FALSE)</f>
        <v>4490000</v>
      </c>
      <c r="E9" s="152">
        <f>Table4[[#This Row],[2021 Salary]]*E$30*E$29*(E$27*E$28+(1-E$27))</f>
        <v>4993860.7410475966</v>
      </c>
      <c r="F9" s="152">
        <f>Table4[[#This Row],[2022]]*F$30*F$29*(F$27*F$28+(1-F$27))</f>
        <v>5188646.7197742434</v>
      </c>
      <c r="G9" s="152">
        <f>Table4[[#This Row],[2023]]*G$30*G$29*(G$27*G$28+(1-G$27))</f>
        <v>5391030.3427837249</v>
      </c>
      <c r="H9" s="152">
        <f>Table4[[#This Row],[2024]]*H$30*H$29*(H$27*H$28+(1-H$27))</f>
        <v>5601307.9568615034</v>
      </c>
      <c r="I9" s="152">
        <f>Table4[[#This Row],[2025]]*I$30*I$29*(I$27*I$28+(1-I$27))</f>
        <v>5819787.4678255478</v>
      </c>
      <c r="J9" s="152">
        <f>Table4[[#This Row],[2026]]*J$30*J$29*(J$27*J$28+(1-J$27))</f>
        <v>6046788.7913874192</v>
      </c>
      <c r="K9" s="152">
        <f>Table4[[#This Row],[2027]]*K$30*K$29*(K$27*K$28+(1-K$27))</f>
        <v>6282644.3215992274</v>
      </c>
      <c r="L9" s="152">
        <f>Table4[[#This Row],[2028]]*L$30*L$29*(L$27*L$28+(1-L$27))</f>
        <v>6527699.4175724071</v>
      </c>
      <c r="M9" s="152">
        <f>Table4[[#This Row],[2029]]*M$30*M$29*(M$27*M$28+(1-M$27))</f>
        <v>6782312.9091809997</v>
      </c>
      <c r="N9" s="159">
        <f>Table4[[#This Row],[2030]]*N$30*N$29*(N$27*N$28+(1-N$27))</f>
        <v>7046857.6224899366</v>
      </c>
      <c r="O9" s="82"/>
    </row>
    <row r="10" spans="1:15" x14ac:dyDescent="0.25">
      <c r="A10" s="158" t="s">
        <v>3723</v>
      </c>
      <c r="B10" s="150" t="str">
        <f>VLOOKUP(A10, Table2[],5, FALSE)</f>
        <v>MF</v>
      </c>
      <c r="C10" s="151" t="e">
        <f>VLOOKUP(A10, Table1[],6, FALSE)</f>
        <v>#N/A</v>
      </c>
      <c r="D10" s="152">
        <f>VLOOKUP(A10, Table2[],6, FALSE)</f>
        <v>9020000</v>
      </c>
      <c r="E10" s="152">
        <f>Table4[[#This Row],[2021 Salary]]*E$30*E$29*(E$27*E$28+(1-E$27))</f>
        <v>10032210.219209202</v>
      </c>
      <c r="F10" s="152">
        <f>Table4[[#This Row],[2022]]*F$30*F$29*(F$27*F$28+(1-F$27))</f>
        <v>10423517.463778099</v>
      </c>
      <c r="G10" s="152">
        <f>Table4[[#This Row],[2023]]*G$30*G$29*(G$27*G$28+(1-G$27))</f>
        <v>10830087.681939688</v>
      </c>
      <c r="H10" s="152">
        <f>Table4[[#This Row],[2024]]*H$30*H$29*(H$27*H$28+(1-H$27))</f>
        <v>11252516.207325336</v>
      </c>
      <c r="I10" s="152">
        <f>Table4[[#This Row],[2025]]*I$30*I$29*(I$27*I$28+(1-I$27))</f>
        <v>11691421.594607225</v>
      </c>
      <c r="J10" s="152">
        <f>Table4[[#This Row],[2026]]*J$30*J$29*(J$27*J$28+(1-J$27))</f>
        <v>12147446.525237087</v>
      </c>
      <c r="K10" s="152">
        <f>Table4[[#This Row],[2027]]*K$30*K$29*(K$27*K$28+(1-K$27))</f>
        <v>12621258.748513371</v>
      </c>
      <c r="L10" s="152">
        <f>Table4[[#This Row],[2028]]*L$30*L$29*(L$27*L$28+(1-L$27))</f>
        <v>13113552.059354816</v>
      </c>
      <c r="M10" s="152">
        <f>Table4[[#This Row],[2029]]*M$30*M$29*(M$27*M$28+(1-M$27))</f>
        <v>13625047.314212166</v>
      </c>
      <c r="N10" s="159">
        <f>Table4[[#This Row],[2030]]*N$30*N$29*(N$27*N$28+(1-N$27))</f>
        <v>14156493.48660562</v>
      </c>
      <c r="O10" s="82"/>
    </row>
    <row r="11" spans="1:15" x14ac:dyDescent="0.25">
      <c r="A11" s="160" t="s">
        <v>2895</v>
      </c>
      <c r="B11" s="150" t="str">
        <f>VLOOKUP(A11, Table2[],5, FALSE)</f>
        <v>MFFW</v>
      </c>
      <c r="C11" s="151">
        <f>VLOOKUP(A11, Table1[],6, FALSE)</f>
        <v>6650000</v>
      </c>
      <c r="D11" s="153">
        <f>VLOOKUP(A11, Table2[],6, FALSE)</f>
        <v>1710000</v>
      </c>
      <c r="E11" s="153">
        <f>Table4[[#This Row],[2021 Salary]]*E$30*E$29*(E$27*E$28+(1-E$27))</f>
        <v>1901893.5116239171</v>
      </c>
      <c r="F11" s="153">
        <f>Table4[[#This Row],[2022]]*F$30*F$29*(F$27*F$28+(1-F$27))</f>
        <v>1976077.0358160252</v>
      </c>
      <c r="G11" s="153">
        <f>Table4[[#This Row],[2023]]*G$30*G$29*(G$27*G$28+(1-G$27))</f>
        <v>2053154.0949131777</v>
      </c>
      <c r="H11" s="153">
        <f>Table4[[#This Row],[2024]]*H$30*H$29*(H$27*H$28+(1-H$27))</f>
        <v>2133237.5514995926</v>
      </c>
      <c r="I11" s="153">
        <f>Table4[[#This Row],[2025]]*I$30*I$29*(I$27*I$28+(1-I$27))</f>
        <v>2216444.6703745406</v>
      </c>
      <c r="J11" s="153">
        <f>Table4[[#This Row],[2026]]*J$30*J$29*(J$27*J$28+(1-J$27))</f>
        <v>2302897.2902611331</v>
      </c>
      <c r="K11" s="153">
        <f>Table4[[#This Row],[2027]]*K$30*K$29*(K$27*K$28+(1-K$27))</f>
        <v>2392722.0022126236</v>
      </c>
      <c r="L11" s="153">
        <f>Table4[[#This Row],[2028]]*L$30*L$29*(L$27*L$28+(1-L$27))</f>
        <v>2486050.3349774648</v>
      </c>
      <c r="M11" s="153">
        <f>Table4[[#This Row],[2029]]*M$30*M$29*(M$27*M$28+(1-M$27))</f>
        <v>2583018.9475945453</v>
      </c>
      <c r="N11" s="159">
        <f>Table4[[#This Row],[2030]]*N$30*N$29*(N$27*N$28+(1-N$27))</f>
        <v>2683769.8295006217</v>
      </c>
      <c r="O11" s="82"/>
    </row>
    <row r="12" spans="1:15" x14ac:dyDescent="0.25">
      <c r="A12" s="158" t="s">
        <v>1003</v>
      </c>
      <c r="B12" s="150" t="str">
        <f>VLOOKUP(A12, Table2[],5, FALSE)</f>
        <v>FW</v>
      </c>
      <c r="C12" s="151">
        <f>VLOOKUP(A12, Table1[],6, FALSE)</f>
        <v>34860000</v>
      </c>
      <c r="D12" s="152">
        <f>VLOOKUP(A12, Table2[],6, FALSE)</f>
        <v>1580000</v>
      </c>
      <c r="E12" s="152">
        <f>Table4[[#This Row],[2021 Salary]]*E$30*E$29*(E$27*E$28+(1-E$27))</f>
        <v>1757305.1160033855</v>
      </c>
      <c r="F12" s="152">
        <f>Table4[[#This Row],[2022]]*F$30*F$29*(F$27*F$28+(1-F$27))</f>
        <v>1825848.9570697779</v>
      </c>
      <c r="G12" s="152">
        <f>Table4[[#This Row],[2023]]*G$30*G$29*(G$27*G$28+(1-G$27))</f>
        <v>1897066.3567034041</v>
      </c>
      <c r="H12" s="152">
        <f>Table4[[#This Row],[2024]]*H$30*H$29*(H$27*H$28+(1-H$27))</f>
        <v>1971061.5972920211</v>
      </c>
      <c r="I12" s="152">
        <f>Table4[[#This Row],[2025]]*I$30*I$29*(I$27*I$28+(1-I$27))</f>
        <v>2047943.0287671194</v>
      </c>
      <c r="J12" s="152">
        <f>Table4[[#This Row],[2026]]*J$30*J$29*(J$27*J$28+(1-J$27))</f>
        <v>2127823.2272588247</v>
      </c>
      <c r="K12" s="152">
        <f>Table4[[#This Row],[2027]]*K$30*K$29*(K$27*K$28+(1-K$27))</f>
        <v>2210819.1599391494</v>
      </c>
      <c r="L12" s="152">
        <f>Table4[[#This Row],[2028]]*L$30*L$29*(L$27*L$28+(1-L$27))</f>
        <v>2297052.3562949677</v>
      </c>
      <c r="M12" s="152">
        <f>Table4[[#This Row],[2029]]*M$30*M$29*(M$27*M$28+(1-M$27))</f>
        <v>2386649.0860815099</v>
      </c>
      <c r="N12" s="159">
        <f>Table4[[#This Row],[2030]]*N$30*N$29*(N$27*N$28+(1-N$27))</f>
        <v>2479740.5442169486</v>
      </c>
      <c r="O12" s="82"/>
    </row>
    <row r="13" spans="1:15" x14ac:dyDescent="0.25">
      <c r="A13" s="160" t="s">
        <v>1670</v>
      </c>
      <c r="B13" s="150" t="str">
        <f>VLOOKUP(A13, Table2[],5, FALSE)</f>
        <v>DF</v>
      </c>
      <c r="C13" s="151">
        <f>VLOOKUP(A13, Table1[],6, FALSE)</f>
        <v>15280000</v>
      </c>
      <c r="D13" s="152">
        <f>VLOOKUP(A13, Table2[],6, FALSE)</f>
        <v>15430000</v>
      </c>
      <c r="E13" s="152">
        <f>Table4[[#This Row],[2021 Salary]]*E$30*E$29*(E$27*E$28+(1-E$27))</f>
        <v>17161530.341729265</v>
      </c>
      <c r="F13" s="152">
        <f>Table4[[#This Row],[2022]]*F$30*F$29*(F$27*F$28+(1-F$27))</f>
        <v>17830917.346573845</v>
      </c>
      <c r="G13" s="152">
        <f>Table4[[#This Row],[2023]]*G$30*G$29*(G$27*G$28+(1-G$27))</f>
        <v>18526413.85059084</v>
      </c>
      <c r="H13" s="152">
        <f>Table4[[#This Row],[2024]]*H$30*H$29*(H$27*H$28+(1-H$27))</f>
        <v>19249038.257098664</v>
      </c>
      <c r="I13" s="152">
        <f>Table4[[#This Row],[2025]]*I$30*I$29*(I$27*I$28+(1-I$27))</f>
        <v>19999848.692326996</v>
      </c>
      <c r="J13" s="152">
        <f>Table4[[#This Row],[2026]]*J$30*J$29*(J$27*J$28+(1-J$27))</f>
        <v>20779944.554812446</v>
      </c>
      <c r="K13" s="152">
        <f>Table4[[#This Row],[2027]]*K$30*K$29*(K$27*K$28+(1-K$27))</f>
        <v>21590468.125228528</v>
      </c>
      <c r="L13" s="152">
        <f>Table4[[#This Row],[2028]]*L$30*L$29*(L$27*L$28+(1-L$27))</f>
        <v>22432606.239007182</v>
      </c>
      <c r="M13" s="152">
        <f>Table4[[#This Row],[2029]]*M$30*M$29*(M$27*M$28+(1-M$27))</f>
        <v>23307592.024201076</v>
      </c>
      <c r="N13" s="159">
        <f>Table4[[#This Row],[2030]]*N$30*N$29*(N$27*N$28+(1-N$27))</f>
        <v>24216706.707131341</v>
      </c>
      <c r="O13" s="82"/>
    </row>
    <row r="14" spans="1:15" x14ac:dyDescent="0.25">
      <c r="A14" s="158" t="s">
        <v>3696</v>
      </c>
      <c r="B14" s="150" t="str">
        <f>VLOOKUP(A14, Table2[],5, FALSE)</f>
        <v>MF</v>
      </c>
      <c r="C14" s="151" t="e">
        <f>VLOOKUP(A14, Table1[],6, FALSE)</f>
        <v>#N/A</v>
      </c>
      <c r="D14" s="152">
        <f>VLOOKUP(A14, Table2[],6, FALSE)</f>
        <v>8330000</v>
      </c>
      <c r="E14" s="152">
        <f>Table4[[#This Row],[2021 Salary]]*E$30*E$29*(E$27*E$28+(1-E$27))</f>
        <v>9264779.5039925314</v>
      </c>
      <c r="F14" s="152">
        <f>Table4[[#This Row],[2022]]*F$30*F$29*(F$27*F$28+(1-F$27))</f>
        <v>9626153.0458172467</v>
      </c>
      <c r="G14" s="152">
        <f>Table4[[#This Row],[2023]]*G$30*G$29*(G$27*G$28+(1-G$27))</f>
        <v>10001621.99451858</v>
      </c>
      <c r="H14" s="152">
        <f>Table4[[#This Row],[2024]]*H$30*H$29*(H$27*H$28+(1-H$27))</f>
        <v>10391736.142685149</v>
      </c>
      <c r="I14" s="152">
        <f>Table4[[#This Row],[2025]]*I$30*I$29*(I$27*I$28+(1-I$27))</f>
        <v>10797066.727613987</v>
      </c>
      <c r="J14" s="152">
        <f>Table4[[#This Row],[2026]]*J$30*J$29*(J$27*J$28+(1-J$27))</f>
        <v>11218207.267763294</v>
      </c>
      <c r="K14" s="152">
        <f>Table4[[#This Row],[2027]]*K$30*K$29*(K$27*K$28+(1-K$27))</f>
        <v>11655774.431831082</v>
      </c>
      <c r="L14" s="152">
        <f>Table4[[#This Row],[2028]]*L$30*L$29*(L$27*L$28+(1-L$27))</f>
        <v>12110408.941732327</v>
      </c>
      <c r="M14" s="152">
        <f>Table4[[#This Row],[2029]]*M$30*M$29*(M$27*M$28+(1-M$27))</f>
        <v>12582776.510796821</v>
      </c>
      <c r="N14" s="159">
        <f>Table4[[#This Row],[2030]]*N$30*N$29*(N$27*N$28+(1-N$27))</f>
        <v>13073568.818561507</v>
      </c>
      <c r="O14" s="82"/>
    </row>
    <row r="15" spans="1:15" x14ac:dyDescent="0.25">
      <c r="A15" s="160" t="s">
        <v>3732</v>
      </c>
      <c r="B15" s="150" t="str">
        <f>VLOOKUP(A15, Table2[],5, FALSE)</f>
        <v>FW</v>
      </c>
      <c r="C15" s="151" t="e">
        <f>VLOOKUP(A15, Table1[],6, FALSE)</f>
        <v>#N/A</v>
      </c>
      <c r="D15" s="152">
        <f>VLOOKUP(A15, Table2[],6, FALSE)</f>
        <v>6240000</v>
      </c>
      <c r="E15" s="152">
        <f>Table4[[#This Row],[2021 Salary]]*E$30*E$29*(E$27*E$28+(1-E$27))</f>
        <v>6940242.9897855232</v>
      </c>
      <c r="F15" s="152">
        <f>Table4[[#This Row],[2022]]*F$30*F$29*(F$27*F$28+(1-F$27))</f>
        <v>7210947.7798198825</v>
      </c>
      <c r="G15" s="152">
        <f>Table4[[#This Row],[2023]]*G$30*G$29*(G$27*G$28+(1-G$27))</f>
        <v>7492211.4340691408</v>
      </c>
      <c r="H15" s="152">
        <f>Table4[[#This Row],[2024]]*H$30*H$29*(H$27*H$28+(1-H$27))</f>
        <v>7784445.8019634252</v>
      </c>
      <c r="I15" s="152">
        <f>Table4[[#This Row],[2025]]*I$30*I$29*(I$27*I$28+(1-I$27))</f>
        <v>8088078.7971562184</v>
      </c>
      <c r="J15" s="152">
        <f>Table4[[#This Row],[2026]]*J$30*J$29*(J$27*J$28+(1-J$27))</f>
        <v>8403555.0241108015</v>
      </c>
      <c r="K15" s="152">
        <f>Table4[[#This Row],[2027]]*K$30*K$29*(K$27*K$28+(1-K$27))</f>
        <v>8731336.4291267674</v>
      </c>
      <c r="L15" s="152">
        <f>Table4[[#This Row],[2028]]*L$30*L$29*(L$27*L$28+(1-L$27))</f>
        <v>9071902.9767598733</v>
      </c>
      <c r="M15" s="152">
        <f>Table4[[#This Row],[2029]]*M$30*M$29*(M$27*M$28+(1-M$27))</f>
        <v>9425753.3526257128</v>
      </c>
      <c r="N15" s="159">
        <f>Table4[[#This Row],[2030]]*N$30*N$29*(N$27*N$28+(1-N$27))</f>
        <v>9793405.6936163064</v>
      </c>
      <c r="O15" s="82"/>
    </row>
    <row r="16" spans="1:15" x14ac:dyDescent="0.25">
      <c r="A16" s="158" t="s">
        <v>2712</v>
      </c>
      <c r="B16" s="150" t="str">
        <f>VLOOKUP(A16, Table2[],5, FALSE)</f>
        <v>FW</v>
      </c>
      <c r="C16" s="151">
        <f>VLOOKUP(A16, Table1[],6, FALSE)</f>
        <v>9470000</v>
      </c>
      <c r="D16" s="152">
        <f>VLOOKUP(A16, Table2[],6, FALSE)</f>
        <v>2370000</v>
      </c>
      <c r="E16" s="152">
        <f>Table4[[#This Row],[2021 Salary]]*E$30*E$29*(E$27*E$28+(1-E$27))</f>
        <v>2635957.6740050786</v>
      </c>
      <c r="F16" s="152">
        <f>Table4[[#This Row],[2022]]*F$30*F$29*(F$27*F$28+(1-F$27))</f>
        <v>2738773.4356046673</v>
      </c>
      <c r="G16" s="152">
        <f>Table4[[#This Row],[2023]]*G$30*G$29*(G$27*G$28+(1-G$27))</f>
        <v>2845599.5350551065</v>
      </c>
      <c r="H16" s="152">
        <f>Table4[[#This Row],[2024]]*H$30*H$29*(H$27*H$28+(1-H$27))</f>
        <v>2956592.3959380318</v>
      </c>
      <c r="I16" s="152">
        <f>Table4[[#This Row],[2025]]*I$30*I$29*(I$27*I$28+(1-I$27))</f>
        <v>3071914.5431506792</v>
      </c>
      <c r="J16" s="152">
        <f>Table4[[#This Row],[2026]]*J$30*J$29*(J$27*J$28+(1-J$27))</f>
        <v>3191734.8408882371</v>
      </c>
      <c r="K16" s="152">
        <v>0</v>
      </c>
      <c r="L16" s="152">
        <f>Table4[[#This Row],[2028]]*L$30*L$29*(L$27*L$28+(1-L$27))</f>
        <v>0</v>
      </c>
      <c r="M16" s="152">
        <f>Table4[[#This Row],[2029]]*M$30*M$29*(M$27*M$28+(1-M$27))</f>
        <v>0</v>
      </c>
      <c r="N16" s="159">
        <f>Table4[[#This Row],[2030]]*N$30*N$29*(N$27*N$28+(1-N$27))</f>
        <v>0</v>
      </c>
      <c r="O16" s="82"/>
    </row>
    <row r="17" spans="1:15" x14ac:dyDescent="0.25">
      <c r="A17" s="158" t="s">
        <v>1802</v>
      </c>
      <c r="B17" s="150" t="str">
        <f>VLOOKUP(A17, Table2[],5, FALSE)</f>
        <v>FW</v>
      </c>
      <c r="C17" s="151">
        <f>VLOOKUP(A17, Table1[],6, FALSE)</f>
        <v>23040000</v>
      </c>
      <c r="D17" s="152">
        <f>VLOOKUP(A17, Table2[],6, FALSE)</f>
        <v>8270000</v>
      </c>
      <c r="E17" s="152">
        <f>Table4[[#This Row],[2021 Salary]]*E$30*E$29*(E$27*E$28+(1-E$27))</f>
        <v>9198046.3983215187</v>
      </c>
      <c r="F17" s="152">
        <f>Table4[[#This Row],[2022]]*F$30*F$29*(F$27*F$28+(1-F$27))</f>
        <v>9556817.0094728246</v>
      </c>
      <c r="G17" s="152">
        <f>Table4[[#This Row],[2023]]*G$30*G$29*(G$27*G$28+(1-G$27))</f>
        <v>9929581.4999602232</v>
      </c>
      <c r="H17" s="152">
        <f>Table4[[#This Row],[2024]]*H$30*H$29*(H$27*H$28+(1-H$27))</f>
        <v>10316885.702281654</v>
      </c>
      <c r="I17" s="152">
        <f>Table4[[#This Row],[2025]]*I$30*I$29*(I$27*I$28+(1-I$27))</f>
        <v>10719296.739179794</v>
      </c>
      <c r="J17" s="152">
        <f>Table4[[#This Row],[2026]]*J$30*J$29*(J$27*J$28+(1-J$27))</f>
        <v>11137403.854069922</v>
      </c>
      <c r="K17" s="152">
        <f>Table4[[#This Row],[2027]]*K$30*K$29*(K$27*K$28+(1-K$27))</f>
        <v>11571819.273858709</v>
      </c>
      <c r="L17" s="152">
        <f>Table4[[#This Row],[2028]]*L$30*L$29*(L$27*L$28+(1-L$27))</f>
        <v>12023179.105417328</v>
      </c>
      <c r="M17" s="152">
        <f>Table4[[#This Row],[2029]]*M$30*M$29*(M$27*M$28+(1-M$27))</f>
        <v>12492144.267021572</v>
      </c>
      <c r="N17" s="159">
        <f>Table4[[#This Row],[2030]]*N$30*N$29*(N$27*N$28+(1-N$27))</f>
        <v>12979401.456122888</v>
      </c>
      <c r="O17" s="82"/>
    </row>
    <row r="18" spans="1:15" x14ac:dyDescent="0.25">
      <c r="A18" s="158" t="s">
        <v>2351</v>
      </c>
      <c r="B18" s="150" t="str">
        <f>VLOOKUP(A18, Table2[],5, FALSE)</f>
        <v>MFFW</v>
      </c>
      <c r="C18" s="151">
        <f>VLOOKUP(A18, Table1[],6, FALSE)</f>
        <v>35290000</v>
      </c>
      <c r="D18" s="152">
        <f>VLOOKUP(A18, Table2[],6, FALSE)</f>
        <v>7820000</v>
      </c>
      <c r="E18" s="152">
        <f>Table4[[#This Row],[2021 Salary]]*E$30*E$29*(E$27*E$28+(1-E$27))</f>
        <v>8697548.1057889089</v>
      </c>
      <c r="F18" s="152">
        <f>Table4[[#This Row],[2022]]*F$30*F$29*(F$27*F$28+(1-F$27))</f>
        <v>9036796.7368896604</v>
      </c>
      <c r="G18" s="152">
        <f>Table4[[#This Row],[2023]]*G$30*G$29*(G$27*G$28+(1-G$27))</f>
        <v>9389277.7907725461</v>
      </c>
      <c r="H18" s="152">
        <f>Table4[[#This Row],[2024]]*H$30*H$29*(H$27*H$28+(1-H$27))</f>
        <v>9755507.399255449</v>
      </c>
      <c r="I18" s="152">
        <f>Table4[[#This Row],[2025]]*I$30*I$29*(I$27*I$28+(1-I$27))</f>
        <v>10136021.82592334</v>
      </c>
      <c r="J18" s="152">
        <f>Table4[[#This Row],[2026]]*J$30*J$29*(J$27*J$28+(1-J$27))</f>
        <v>10531378.251369627</v>
      </c>
      <c r="K18" s="152">
        <f>Table4[[#This Row],[2027]]*K$30*K$29*(K$27*K$28+(1-K$27))</f>
        <v>10942155.589065917</v>
      </c>
      <c r="L18" s="152">
        <f>Table4[[#This Row],[2028]]*L$30*L$29*(L$27*L$28+(1-L$27))</f>
        <v>11368955.333054841</v>
      </c>
      <c r="M18" s="152">
        <f>Table4[[#This Row],[2029]]*M$30*M$29*(M$27*M$28+(1-M$27))</f>
        <v>11812402.438707223</v>
      </c>
      <c r="N18" s="159">
        <f>Table4[[#This Row],[2030]]*N$30*N$29*(N$27*N$28+(1-N$27))</f>
        <v>12273146.237833256</v>
      </c>
      <c r="O18" s="82"/>
    </row>
    <row r="19" spans="1:15" x14ac:dyDescent="0.25">
      <c r="A19" s="158" t="s">
        <v>2708</v>
      </c>
      <c r="B19" s="150" t="str">
        <f>VLOOKUP(A19, Table2[],5, FALSE)</f>
        <v>DF</v>
      </c>
      <c r="C19" s="151">
        <f>VLOOKUP(A19, Table1[],6, FALSE)</f>
        <v>4160000</v>
      </c>
      <c r="D19" s="152">
        <f>VLOOKUP(A19, Table2[],6, FALSE)</f>
        <v>1140000</v>
      </c>
      <c r="E19" s="152">
        <f>Table4[[#This Row],[2021 Salary]]*E$30*E$29*(E$27*E$28+(1-E$27))</f>
        <v>1267929.0077492781</v>
      </c>
      <c r="F19" s="152">
        <f>Table4[[#This Row],[2022]]*F30*F29*(F27*F28+(1-F27))</f>
        <v>1317384.6905440169</v>
      </c>
      <c r="G19" s="152">
        <f>Table4[[#This Row],[2023]]*G30*G29*(G27*G28+(1-G27))</f>
        <v>1368769.3966087853</v>
      </c>
      <c r="H19" s="152">
        <f>Table4[[#This Row],[2024]]*H30*H29*(H27*H28+(1-H27))</f>
        <v>1422158.3676663949</v>
      </c>
      <c r="I19" s="152">
        <f>Table4[[#This Row],[2025]]*I30*I29*(I27*I28+(1-I27))</f>
        <v>1477629.7802496934</v>
      </c>
      <c r="J19" s="152">
        <f>Table4[[#This Row],[2026]]*J30*J29*(J27*J28+(1-J27))</f>
        <v>1535264.8601740883</v>
      </c>
      <c r="K19" s="152">
        <f>Table4[[#This Row],[2027]]*K30*K29*(K27*K28+(1-K27))</f>
        <v>1595148.001475082</v>
      </c>
      <c r="L19" s="152">
        <f>Table4[[#This Row],[2028]]*L30*L29*(L27*L28+(1-L27))</f>
        <v>1657366.8899849763</v>
      </c>
      <c r="M19" s="152">
        <f>Table4[[#This Row],[2029]]*M30*M29*(M27*M28+(1-M27))</f>
        <v>1722012.6317296966</v>
      </c>
      <c r="N19" s="159">
        <f>Table4[[#This Row],[2030]]*N30*N29*(N27*N28+(1-N27))</f>
        <v>1789179.8863337473</v>
      </c>
      <c r="O19" s="82"/>
    </row>
    <row r="20" spans="1:15" x14ac:dyDescent="0.25">
      <c r="A20" s="158" t="s">
        <v>240</v>
      </c>
      <c r="B20" s="150" t="str">
        <f>VLOOKUP(A20, Table2[],5, FALSE)</f>
        <v>DF</v>
      </c>
      <c r="C20" s="151">
        <f>VLOOKUP(A20, Table1[],6, FALSE)</f>
        <v>19220000</v>
      </c>
      <c r="D20" s="152">
        <f>VLOOKUP(A20, Table2[],6, FALSE)</f>
        <v>19540000</v>
      </c>
      <c r="E20" s="152">
        <f>Table4[[#This Row],[2021 Salary]]*E$30*E$29*(E$27*E$28+(1-E$27))</f>
        <v>21732748.080193769</v>
      </c>
      <c r="F20" s="152">
        <f>Table4[[#This Row],[2022]]*F$30*F$29*(F$27*F$28+(1-F$27))</f>
        <v>22580435.836166747</v>
      </c>
      <c r="G20" s="152">
        <f>Table4[[#This Row],[2023]]*G$30*G$29*(G$27*G$28+(1-G$27))</f>
        <v>23461187.727838304</v>
      </c>
      <c r="H20" s="152">
        <f>Table4[[#This Row],[2024]]*H$30*H$29*(H$27*H$28+(1-H$27))</f>
        <v>24376293.424738035</v>
      </c>
      <c r="I20" s="152">
        <f>Table4[[#This Row],[2025]]*I$30*I$29*(I$27*I$28+(1-I$27))</f>
        <v>25327092.900069311</v>
      </c>
      <c r="J20" s="152">
        <f>Table4[[#This Row],[2026]]*J$30*J$29*(J$27*J$28+(1-J$27))</f>
        <v>26314978.392808501</v>
      </c>
      <c r="K20" s="152">
        <f>Table4[[#This Row],[2027]]*K$30*K$29*(K$27*K$28+(1-K$27))</f>
        <v>27341396.446336057</v>
      </c>
      <c r="L20" s="152">
        <f>Table4[[#This Row],[2028]]*L$30*L$29*(L$27*L$28+(1-L$27))</f>
        <v>28407850.026584595</v>
      </c>
      <c r="M20" s="152">
        <f>Table4[[#This Row],[2029]]*M$30*M$29*(M$27*M$28+(1-M$27))</f>
        <v>29515900.722805507</v>
      </c>
      <c r="N20" s="159">
        <f>Table4[[#This Row],[2030]]*N$30*N$29*(N$27*N$28+(1-N$27))</f>
        <v>30667171.034176696</v>
      </c>
      <c r="O20" s="82"/>
    </row>
    <row r="21" spans="1:15" x14ac:dyDescent="0.25">
      <c r="A21" s="160" t="s">
        <v>3670</v>
      </c>
      <c r="B21" s="150" t="str">
        <f>VLOOKUP(A21, Table2[],5, FALSE)</f>
        <v>DFMF</v>
      </c>
      <c r="C21" s="151" t="e">
        <f>VLOOKUP(A21, Table1[],6, FALSE)</f>
        <v>#N/A</v>
      </c>
      <c r="D21" s="152">
        <f>VLOOKUP(A21, Table2[],6, FALSE)</f>
        <v>5080000</v>
      </c>
      <c r="E21" s="152">
        <f>Table4[[#This Row],[2021 Salary]]*E$30*E$29*(E$27*E$28+(1-E$27))</f>
        <v>5650069.6134792399</v>
      </c>
      <c r="F21" s="152">
        <f>Table4[[#This Row],[2022]]*F$30*F$29*(F$27*F$28+(1-F$27))</f>
        <v>5870451.0771610588</v>
      </c>
      <c r="G21" s="152">
        <f>Table4[[#This Row],[2023]]*G$30*G$29*(G$27*G$28+(1-G$27))</f>
        <v>6099428.5392742371</v>
      </c>
      <c r="H21" s="152">
        <f>Table4[[#This Row],[2024]]*H$30*H$29*(H$27*H$28+(1-H$27))</f>
        <v>6337337.2874958664</v>
      </c>
      <c r="I21" s="152">
        <f>Table4[[#This Row],[2025]]*I$30*I$29*(I$27*I$28+(1-I$27))</f>
        <v>6584525.6874284605</v>
      </c>
      <c r="J21" s="152">
        <f>Table4[[#This Row],[2026]]*J$30*J$29*(J$27*J$28+(1-J$27))</f>
        <v>6841355.6927055884</v>
      </c>
      <c r="K21" s="152">
        <f>Table4[[#This Row],[2027]]*K$30*K$29*(K$27*K$28+(1-K$27))</f>
        <v>7108203.3749942267</v>
      </c>
      <c r="L21" s="152">
        <f>Table4[[#This Row],[2028]]*L$30*L$29*(L$27*L$28+(1-L$27))</f>
        <v>7385459.4746698951</v>
      </c>
      <c r="M21" s="152">
        <f>Table4[[#This Row],[2029]]*M$30*M$29*(M$27*M$28+(1-M$27))</f>
        <v>7673529.9729709309</v>
      </c>
      <c r="N21" s="159">
        <f>Table4[[#This Row],[2030]]*N$30*N$29*(N$27*N$28+(1-N$27))</f>
        <v>7972836.6864696834</v>
      </c>
      <c r="O21" s="82"/>
    </row>
    <row r="22" spans="1:15" ht="15.75" thickBot="1" x14ac:dyDescent="0.3">
      <c r="A22" s="161" t="s">
        <v>3699</v>
      </c>
      <c r="B22" s="162" t="str">
        <f>VLOOKUP(A22, Table2[],5, FALSE)</f>
        <v>MF</v>
      </c>
      <c r="C22" s="163" t="e">
        <f>VLOOKUP(A22, Table1[],6, FALSE)</f>
        <v>#N/A</v>
      </c>
      <c r="D22" s="164">
        <f>VLOOKUP(A22, Table2[],6, FALSE)</f>
        <v>360000</v>
      </c>
      <c r="E22" s="164">
        <f>Table4[[#This Row],[2021 Salary]]*E$30*E$29*(E$27*E$28+(1-E$27))</f>
        <v>400398.63402608782</v>
      </c>
      <c r="F22" s="164">
        <f>Table4[[#This Row],[2022]]*F$30*F$29*(F$27*F$28+(1-F$27))</f>
        <v>416016.21806653164</v>
      </c>
      <c r="G22" s="164">
        <f>Table4[[#This Row],[2023]]*G$30*G$29*(G$27*G$28+(1-G$27))</f>
        <v>432242.96735014266</v>
      </c>
      <c r="H22" s="164">
        <f>Table4[[#This Row],[2024]]*H$30*H$29*(H$27*H$28+(1-H$27))</f>
        <v>449102.64242096682</v>
      </c>
      <c r="I22" s="164">
        <f>Table4[[#This Row],[2025]]*I$30*I$29*(I$27*I$28+(1-I$27))</f>
        <v>466619.93060516642</v>
      </c>
      <c r="J22" s="164">
        <f>Table4[[#This Row],[2026]]*J$30*J$29*(J$27*J$28+(1-J$27))</f>
        <v>484820.48216023849</v>
      </c>
      <c r="K22" s="164">
        <f>Table4[[#This Row],[2027]]*K$30*K$29*(K$27*K$28+(1-K$27))</f>
        <v>503730.94783423649</v>
      </c>
      <c r="L22" s="164">
        <f>Table4[[#This Row],[2028]]*L$30*L$29*(L$27*L$28+(1-L$27))</f>
        <v>523379.01788999251</v>
      </c>
      <c r="M22" s="164">
        <f>Table4[[#This Row],[2029]]*M$30*M$29*(M$27*M$28+(1-M$27))</f>
        <v>543793.46265148313</v>
      </c>
      <c r="N22" s="165">
        <f>Table4[[#This Row],[2030]]*N$30*N$29*(N$27*N$28+(1-N$27))</f>
        <v>565004.1746317097</v>
      </c>
      <c r="O22" s="82"/>
    </row>
    <row r="23" spans="1:15" x14ac:dyDescent="0.2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1:15" x14ac:dyDescent="0.2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1:15" ht="15.75" thickBot="1" x14ac:dyDescent="0.3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1:15" ht="18" thickBot="1" x14ac:dyDescent="0.35">
      <c r="A26" s="82"/>
      <c r="B26" s="82"/>
      <c r="C26" s="207" t="s">
        <v>4959</v>
      </c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9"/>
      <c r="O26" s="82"/>
    </row>
    <row r="27" spans="1:15" ht="15.75" thickTop="1" x14ac:dyDescent="0.25">
      <c r="A27" s="82"/>
      <c r="B27" s="82"/>
      <c r="C27" s="155" t="s">
        <v>4945</v>
      </c>
      <c r="D27" s="154">
        <v>0</v>
      </c>
      <c r="E27" s="154">
        <v>0.14570505745874199</v>
      </c>
      <c r="F27" s="154">
        <v>0.14570505745874199</v>
      </c>
      <c r="G27" s="154">
        <v>0.14570505745874199</v>
      </c>
      <c r="H27" s="154">
        <v>0.14570505745874199</v>
      </c>
      <c r="I27" s="154">
        <v>0.14570505745874199</v>
      </c>
      <c r="J27" s="154">
        <v>0.14570505745874199</v>
      </c>
      <c r="K27" s="154">
        <v>0.14570505745874199</v>
      </c>
      <c r="L27" s="154">
        <v>0.14570505745874199</v>
      </c>
      <c r="M27" s="154">
        <v>0.14570505745874199</v>
      </c>
      <c r="N27" s="104">
        <v>0.14570505745874199</v>
      </c>
      <c r="O27" s="82"/>
    </row>
    <row r="28" spans="1:15" x14ac:dyDescent="0.25">
      <c r="A28" s="82"/>
      <c r="B28" s="82"/>
      <c r="C28" s="155" t="s">
        <v>4957</v>
      </c>
      <c r="D28" s="154">
        <v>1</v>
      </c>
      <c r="E28" s="154">
        <f>'Aggregate Tournament'!$P$3</f>
        <v>1.1086521343322513</v>
      </c>
      <c r="F28" s="154">
        <f>'Aggregate Tournament'!$P$3</f>
        <v>1.1086521343322513</v>
      </c>
      <c r="G28" s="154">
        <f>'Aggregate Tournament'!$P$3</f>
        <v>1.1086521343322513</v>
      </c>
      <c r="H28" s="154">
        <f>'Aggregate Tournament'!$P$3</f>
        <v>1.1086521343322513</v>
      </c>
      <c r="I28" s="154">
        <f>'Aggregate Tournament'!$P$3</f>
        <v>1.1086521343322513</v>
      </c>
      <c r="J28" s="154">
        <f>'Aggregate Tournament'!$P$3</f>
        <v>1.1086521343322513</v>
      </c>
      <c r="K28" s="154">
        <f>'Aggregate Tournament'!$P$3</f>
        <v>1.1086521343322513</v>
      </c>
      <c r="L28" s="154">
        <f>'Aggregate Tournament'!$P$3</f>
        <v>1.1086521343322513</v>
      </c>
      <c r="M28" s="154">
        <f>'Aggregate Tournament'!$P$3</f>
        <v>1.1086521343322513</v>
      </c>
      <c r="N28" s="104">
        <f>'Aggregate Tournament'!$P$3</f>
        <v>1.1086521343322513</v>
      </c>
      <c r="O28" s="82"/>
    </row>
    <row r="29" spans="1:15" x14ac:dyDescent="0.25">
      <c r="A29" s="82"/>
      <c r="B29" s="82"/>
      <c r="C29" s="155" t="s">
        <v>4931</v>
      </c>
      <c r="D29" s="154">
        <f>1+'Rarita inflation rates'!B36</f>
        <v>1.02281277</v>
      </c>
      <c r="E29" s="154">
        <f>1+'Rarita inflation rates'!B36</f>
        <v>1.02281277</v>
      </c>
      <c r="F29" s="154">
        <f>1+'Rarita inflation rates'!B37</f>
        <v>1.02281277</v>
      </c>
      <c r="G29" s="154">
        <f>1+'Rarita inflation rates'!B38</f>
        <v>1.02281277</v>
      </c>
      <c r="H29" s="154">
        <f>1+'Rarita inflation rates'!B39</f>
        <v>1.02281277</v>
      </c>
      <c r="I29" s="154">
        <f>1+'Rarita inflation rates'!B40</f>
        <v>1.02281277</v>
      </c>
      <c r="J29" s="154">
        <f>1+'Rarita inflation rates'!B41</f>
        <v>1.02281277</v>
      </c>
      <c r="K29" s="154">
        <f>1+'Rarita inflation rates'!B42</f>
        <v>1.02281277</v>
      </c>
      <c r="L29" s="154">
        <f>1+'Rarita inflation rates'!B43</f>
        <v>1.02281277</v>
      </c>
      <c r="M29" s="154">
        <f>1+'Rarita inflation rates'!B44</f>
        <v>1.02281277</v>
      </c>
      <c r="N29" s="104">
        <f>1+'Rarita inflation rates'!B45</f>
        <v>1.02281277</v>
      </c>
      <c r="O29" s="82"/>
    </row>
    <row r="30" spans="1:15" ht="15.75" thickBot="1" x14ac:dyDescent="0.3">
      <c r="A30" s="82"/>
      <c r="B30" s="82"/>
      <c r="C30" s="156" t="s">
        <v>4932</v>
      </c>
      <c r="D30" s="157">
        <v>1</v>
      </c>
      <c r="E30" s="157">
        <f>'Aggregate Tournament'!L6</f>
        <v>1.0704648518742623</v>
      </c>
      <c r="F30" s="157">
        <v>1</v>
      </c>
      <c r="G30" s="157">
        <v>1</v>
      </c>
      <c r="H30" s="157">
        <v>1</v>
      </c>
      <c r="I30" s="157">
        <v>1</v>
      </c>
      <c r="J30" s="157">
        <v>1</v>
      </c>
      <c r="K30" s="157">
        <v>1</v>
      </c>
      <c r="L30" s="157">
        <v>1</v>
      </c>
      <c r="M30" s="157">
        <v>1</v>
      </c>
      <c r="N30" s="107">
        <v>1</v>
      </c>
      <c r="O30" s="82"/>
    </row>
    <row r="31" spans="1:15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1:15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1:15" x14ac:dyDescent="0.2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</sheetData>
  <mergeCells count="2">
    <mergeCell ref="C26:N26"/>
    <mergeCell ref="A1:N1"/>
  </mergeCells>
  <phoneticPr fontId="21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8020-6590-4D14-A967-9E5463D4B0E4}">
  <dimension ref="A1:Y2016"/>
  <sheetViews>
    <sheetView tabSelected="1" workbookViewId="0">
      <selection activeCell="A1529" sqref="A1529:A2016"/>
    </sheetView>
  </sheetViews>
  <sheetFormatPr defaultRowHeight="15" x14ac:dyDescent="0.25"/>
  <sheetData>
    <row r="1" spans="1:25" ht="15.75" x14ac:dyDescent="0.25">
      <c r="A1" s="116" t="s">
        <v>3770</v>
      </c>
      <c r="B1" s="118" t="s">
        <v>4</v>
      </c>
      <c r="C1" s="10" t="s">
        <v>3768</v>
      </c>
      <c r="D1" s="10" t="s">
        <v>3771</v>
      </c>
      <c r="E1" s="8" t="s">
        <v>3772</v>
      </c>
      <c r="F1" s="8" t="s">
        <v>3773</v>
      </c>
      <c r="G1" s="8" t="s">
        <v>3774</v>
      </c>
      <c r="H1" s="8" t="s">
        <v>3775</v>
      </c>
      <c r="I1" s="8" t="s">
        <v>3776</v>
      </c>
      <c r="J1" s="8" t="s">
        <v>3777</v>
      </c>
      <c r="K1" s="8" t="s">
        <v>3778</v>
      </c>
      <c r="L1" s="8" t="s">
        <v>3779</v>
      </c>
      <c r="M1" s="8" t="s">
        <v>3780</v>
      </c>
      <c r="N1" s="8" t="s">
        <v>3781</v>
      </c>
      <c r="O1" s="8" t="s">
        <v>3782</v>
      </c>
      <c r="P1" s="8" t="s">
        <v>3783</v>
      </c>
      <c r="Q1" s="8" t="s">
        <v>3784</v>
      </c>
      <c r="R1" s="8" t="s">
        <v>88</v>
      </c>
      <c r="S1" s="8" t="s">
        <v>48</v>
      </c>
      <c r="T1" s="8" t="s">
        <v>3785</v>
      </c>
      <c r="U1" s="8" t="s">
        <v>3786</v>
      </c>
      <c r="V1" s="8" t="s">
        <v>3787</v>
      </c>
      <c r="W1" s="8" t="s">
        <v>3788</v>
      </c>
      <c r="X1" s="8" t="s">
        <v>3789</v>
      </c>
      <c r="Y1" s="8" t="s">
        <v>3790</v>
      </c>
    </row>
    <row r="2" spans="1:25" x14ac:dyDescent="0.25">
      <c r="A2" s="13" t="s">
        <v>3791</v>
      </c>
      <c r="B2" s="15" t="s">
        <v>9</v>
      </c>
      <c r="C2" s="122" t="s">
        <v>96</v>
      </c>
      <c r="D2" s="117">
        <v>26</v>
      </c>
      <c r="E2" s="123">
        <v>1995</v>
      </c>
      <c r="F2" s="123">
        <v>3.02</v>
      </c>
      <c r="G2" s="123">
        <v>-0.06</v>
      </c>
      <c r="H2" s="123">
        <v>-0.02</v>
      </c>
      <c r="I2" s="123">
        <v>0.02</v>
      </c>
      <c r="J2" s="123"/>
      <c r="K2" s="123">
        <v>0.1</v>
      </c>
      <c r="L2" s="123">
        <v>-0.05</v>
      </c>
      <c r="M2" s="123"/>
      <c r="N2" s="123"/>
      <c r="O2" s="123"/>
      <c r="P2" s="123">
        <v>0.08</v>
      </c>
      <c r="Q2" s="123">
        <v>-0.09</v>
      </c>
      <c r="R2" s="123" t="s">
        <v>3792</v>
      </c>
      <c r="S2" s="123">
        <v>2020</v>
      </c>
      <c r="T2" s="123"/>
      <c r="U2" s="123"/>
      <c r="V2" s="123"/>
      <c r="W2" s="123"/>
      <c r="X2" s="123"/>
      <c r="Y2" s="123"/>
    </row>
    <row r="3" spans="1:25" x14ac:dyDescent="0.25">
      <c r="A3" s="13" t="s">
        <v>3793</v>
      </c>
      <c r="B3" s="15" t="s">
        <v>9</v>
      </c>
      <c r="C3" s="122" t="s">
        <v>96</v>
      </c>
      <c r="D3" s="117">
        <v>19</v>
      </c>
      <c r="E3" s="123">
        <v>2002</v>
      </c>
      <c r="F3" s="123">
        <v>2.92</v>
      </c>
      <c r="G3" s="123">
        <v>-0.09</v>
      </c>
      <c r="H3" s="123">
        <v>0.08</v>
      </c>
      <c r="I3" s="123">
        <v>0.06</v>
      </c>
      <c r="J3" s="123"/>
      <c r="K3" s="123">
        <v>0</v>
      </c>
      <c r="L3" s="123">
        <v>-0.09</v>
      </c>
      <c r="M3" s="123"/>
      <c r="N3" s="123"/>
      <c r="O3" s="123"/>
      <c r="P3" s="123">
        <v>0.08</v>
      </c>
      <c r="Q3" s="123">
        <v>0.03</v>
      </c>
      <c r="R3" s="123" t="s">
        <v>3792</v>
      </c>
      <c r="S3" s="123">
        <v>2020</v>
      </c>
      <c r="T3" s="123"/>
      <c r="U3" s="123"/>
      <c r="V3" s="123"/>
      <c r="W3" s="123"/>
      <c r="X3" s="123"/>
      <c r="Y3" s="123"/>
    </row>
    <row r="4" spans="1:25" x14ac:dyDescent="0.25">
      <c r="A4" s="13" t="s">
        <v>3794</v>
      </c>
      <c r="B4" s="15" t="s">
        <v>9</v>
      </c>
      <c r="C4" s="122" t="s">
        <v>96</v>
      </c>
      <c r="D4" s="117">
        <v>22</v>
      </c>
      <c r="E4" s="123">
        <v>1999</v>
      </c>
      <c r="F4" s="123">
        <v>1.95</v>
      </c>
      <c r="G4" s="123">
        <v>0.04</v>
      </c>
      <c r="H4" s="123">
        <v>0.55000000000000004</v>
      </c>
      <c r="I4" s="123">
        <v>0.02</v>
      </c>
      <c r="J4" s="123">
        <v>-0.04</v>
      </c>
      <c r="K4" s="123">
        <v>0.55000000000000004</v>
      </c>
      <c r="L4" s="123">
        <v>-0.04</v>
      </c>
      <c r="M4" s="123">
        <v>7.0000000000000007E-2</v>
      </c>
      <c r="N4" s="123"/>
      <c r="O4" s="123"/>
      <c r="P4" s="123">
        <v>-0.09</v>
      </c>
      <c r="Q4" s="123">
        <v>0</v>
      </c>
      <c r="R4" s="123" t="s">
        <v>3792</v>
      </c>
      <c r="S4" s="123">
        <v>2020</v>
      </c>
      <c r="T4" s="123"/>
      <c r="U4" s="123"/>
      <c r="V4" s="123"/>
      <c r="W4" s="123"/>
      <c r="X4" s="123"/>
      <c r="Y4" s="123"/>
    </row>
    <row r="5" spans="1:25" x14ac:dyDescent="0.25">
      <c r="A5" s="13" t="s">
        <v>3795</v>
      </c>
      <c r="B5" s="15" t="s">
        <v>9</v>
      </c>
      <c r="C5" s="122" t="s">
        <v>96</v>
      </c>
      <c r="D5" s="117">
        <v>29</v>
      </c>
      <c r="E5" s="123">
        <v>1992</v>
      </c>
      <c r="F5" s="123">
        <v>1.96</v>
      </c>
      <c r="G5" s="123">
        <v>0.02</v>
      </c>
      <c r="H5" s="123">
        <v>0.02</v>
      </c>
      <c r="I5" s="123">
        <v>-0.05</v>
      </c>
      <c r="J5" s="123"/>
      <c r="K5" s="123">
        <v>0.06</v>
      </c>
      <c r="L5" s="123">
        <v>0.03</v>
      </c>
      <c r="M5" s="123"/>
      <c r="N5" s="123"/>
      <c r="O5" s="123"/>
      <c r="P5" s="123">
        <v>0.05</v>
      </c>
      <c r="Q5" s="123">
        <v>0.1</v>
      </c>
      <c r="R5" s="123" t="s">
        <v>3792</v>
      </c>
      <c r="S5" s="123">
        <v>2020</v>
      </c>
      <c r="T5" s="123"/>
      <c r="U5" s="123"/>
      <c r="V5" s="123"/>
      <c r="W5" s="123"/>
      <c r="X5" s="123"/>
      <c r="Y5" s="123"/>
    </row>
    <row r="6" spans="1:25" x14ac:dyDescent="0.25">
      <c r="A6" s="13" t="s">
        <v>3796</v>
      </c>
      <c r="B6" s="15" t="s">
        <v>9</v>
      </c>
      <c r="C6" s="122" t="s">
        <v>96</v>
      </c>
      <c r="D6" s="117">
        <v>24</v>
      </c>
      <c r="E6" s="123">
        <v>1997</v>
      </c>
      <c r="F6" s="123">
        <v>2.2599999999999998</v>
      </c>
      <c r="G6" s="123">
        <v>-7.0000000000000007E-2</v>
      </c>
      <c r="H6" s="123">
        <v>0.37</v>
      </c>
      <c r="I6" s="123">
        <v>0.48</v>
      </c>
      <c r="J6" s="123">
        <v>100.07</v>
      </c>
      <c r="K6" s="123">
        <v>0.41</v>
      </c>
      <c r="L6" s="123">
        <v>0.47</v>
      </c>
      <c r="M6" s="123">
        <v>-0.02</v>
      </c>
      <c r="N6" s="123">
        <v>0.1</v>
      </c>
      <c r="O6" s="123"/>
      <c r="P6" s="123">
        <v>-0.01</v>
      </c>
      <c r="Q6" s="123">
        <v>-0.04</v>
      </c>
      <c r="R6" s="123" t="s">
        <v>3792</v>
      </c>
      <c r="S6" s="123">
        <v>2020</v>
      </c>
      <c r="T6" s="123"/>
      <c r="U6" s="123"/>
      <c r="V6" s="123"/>
      <c r="W6" s="123"/>
      <c r="X6" s="123"/>
      <c r="Y6" s="123"/>
    </row>
    <row r="7" spans="1:25" x14ac:dyDescent="0.25">
      <c r="A7" s="13" t="s">
        <v>3797</v>
      </c>
      <c r="B7" s="15" t="s">
        <v>9</v>
      </c>
      <c r="C7" s="122" t="s">
        <v>96</v>
      </c>
      <c r="D7" s="117">
        <v>24</v>
      </c>
      <c r="E7" s="123">
        <v>1997</v>
      </c>
      <c r="F7" s="123">
        <v>1.95</v>
      </c>
      <c r="G7" s="123">
        <v>0.01</v>
      </c>
      <c r="H7" s="123">
        <v>0.42</v>
      </c>
      <c r="I7" s="123">
        <v>0.46</v>
      </c>
      <c r="J7" s="123">
        <v>99.99</v>
      </c>
      <c r="K7" s="123">
        <v>0.56999999999999995</v>
      </c>
      <c r="L7" s="123">
        <v>0.5</v>
      </c>
      <c r="M7" s="123">
        <v>0.01</v>
      </c>
      <c r="N7" s="123">
        <v>-0.1</v>
      </c>
      <c r="O7" s="123"/>
      <c r="P7" s="123">
        <v>-0.1</v>
      </c>
      <c r="Q7" s="123">
        <v>0.05</v>
      </c>
      <c r="R7" s="123" t="s">
        <v>3792</v>
      </c>
      <c r="S7" s="123">
        <v>2020</v>
      </c>
      <c r="T7" s="123"/>
      <c r="U7" s="123"/>
      <c r="V7" s="123"/>
      <c r="W7" s="123"/>
      <c r="X7" s="123"/>
      <c r="Y7" s="123"/>
    </row>
    <row r="8" spans="1:25" x14ac:dyDescent="0.25">
      <c r="A8" s="13" t="s">
        <v>3798</v>
      </c>
      <c r="B8" s="15" t="s">
        <v>9</v>
      </c>
      <c r="C8" s="122" t="s">
        <v>96</v>
      </c>
      <c r="D8" s="117">
        <v>22</v>
      </c>
      <c r="E8" s="123">
        <v>1999</v>
      </c>
      <c r="F8" s="123">
        <v>0.96</v>
      </c>
      <c r="G8" s="123">
        <v>0.09</v>
      </c>
      <c r="H8" s="123">
        <v>0.08</v>
      </c>
      <c r="I8" s="123">
        <v>0.06</v>
      </c>
      <c r="J8" s="123"/>
      <c r="K8" s="123">
        <v>0.09</v>
      </c>
      <c r="L8" s="123">
        <v>-0.05</v>
      </c>
      <c r="M8" s="123"/>
      <c r="N8" s="123"/>
      <c r="O8" s="123"/>
      <c r="P8" s="123">
        <v>-0.05</v>
      </c>
      <c r="Q8" s="123">
        <v>0.02</v>
      </c>
      <c r="R8" s="123" t="s">
        <v>3792</v>
      </c>
      <c r="S8" s="123">
        <v>2020</v>
      </c>
      <c r="T8" s="123"/>
      <c r="U8" s="123"/>
      <c r="V8" s="123"/>
      <c r="W8" s="123"/>
      <c r="X8" s="123"/>
      <c r="Y8" s="123"/>
    </row>
    <row r="9" spans="1:25" x14ac:dyDescent="0.25">
      <c r="A9" s="13" t="s">
        <v>3799</v>
      </c>
      <c r="B9" s="15" t="s">
        <v>9</v>
      </c>
      <c r="C9" s="122" t="s">
        <v>96</v>
      </c>
      <c r="D9" s="117">
        <v>25</v>
      </c>
      <c r="E9" s="123">
        <v>1996</v>
      </c>
      <c r="F9" s="123">
        <v>3.05</v>
      </c>
      <c r="G9" s="123">
        <v>-7.0000000000000007E-2</v>
      </c>
      <c r="H9" s="123">
        <v>0.01</v>
      </c>
      <c r="I9" s="123">
        <v>7.0000000000000007E-2</v>
      </c>
      <c r="J9" s="123"/>
      <c r="K9" s="123">
        <v>-7.0000000000000007E-2</v>
      </c>
      <c r="L9" s="123">
        <v>-0.06</v>
      </c>
      <c r="M9" s="123"/>
      <c r="N9" s="123"/>
      <c r="O9" s="123"/>
      <c r="P9" s="123">
        <v>-7.0000000000000007E-2</v>
      </c>
      <c r="Q9" s="123">
        <v>0.1</v>
      </c>
      <c r="R9" s="123" t="s">
        <v>3792</v>
      </c>
      <c r="S9" s="123">
        <v>2020</v>
      </c>
      <c r="T9" s="123"/>
      <c r="U9" s="123"/>
      <c r="V9" s="123"/>
      <c r="W9" s="123"/>
      <c r="X9" s="123"/>
      <c r="Y9" s="123"/>
    </row>
    <row r="10" spans="1:25" x14ac:dyDescent="0.25">
      <c r="A10" s="13" t="s">
        <v>3800</v>
      </c>
      <c r="B10" s="15" t="s">
        <v>9</v>
      </c>
      <c r="C10" s="122" t="s">
        <v>96</v>
      </c>
      <c r="D10" s="117">
        <v>30</v>
      </c>
      <c r="E10" s="123">
        <v>1991</v>
      </c>
      <c r="F10" s="123">
        <v>1.94</v>
      </c>
      <c r="G10" s="123">
        <v>-0.06</v>
      </c>
      <c r="H10" s="123">
        <v>0.56999999999999995</v>
      </c>
      <c r="I10" s="123">
        <v>0.08</v>
      </c>
      <c r="J10" s="123">
        <v>0.02</v>
      </c>
      <c r="K10" s="123">
        <v>0.49</v>
      </c>
      <c r="L10" s="123">
        <v>-0.09</v>
      </c>
      <c r="M10" s="123">
        <v>-0.09</v>
      </c>
      <c r="N10" s="123"/>
      <c r="O10" s="123"/>
      <c r="P10" s="123">
        <v>-0.05</v>
      </c>
      <c r="Q10" s="123">
        <v>0</v>
      </c>
      <c r="R10" s="123" t="s">
        <v>3792</v>
      </c>
      <c r="S10" s="123">
        <v>2020</v>
      </c>
      <c r="T10" s="123"/>
      <c r="U10" s="123"/>
      <c r="V10" s="123"/>
      <c r="W10" s="123"/>
      <c r="X10" s="123"/>
      <c r="Y10" s="123"/>
    </row>
    <row r="11" spans="1:25" x14ac:dyDescent="0.25">
      <c r="A11" s="13" t="s">
        <v>3801</v>
      </c>
      <c r="B11" s="15" t="s">
        <v>9</v>
      </c>
      <c r="C11" s="122" t="s">
        <v>109</v>
      </c>
      <c r="D11" s="117">
        <v>34</v>
      </c>
      <c r="E11" s="123">
        <v>1987</v>
      </c>
      <c r="F11" s="123">
        <v>1.29</v>
      </c>
      <c r="G11" s="123">
        <v>0</v>
      </c>
      <c r="H11" s="123">
        <v>1.59</v>
      </c>
      <c r="I11" s="123">
        <v>0.83</v>
      </c>
      <c r="J11" s="123">
        <v>49.92</v>
      </c>
      <c r="K11" s="123">
        <v>1.69</v>
      </c>
      <c r="L11" s="123">
        <v>0.79</v>
      </c>
      <c r="M11" s="123">
        <v>0.02</v>
      </c>
      <c r="N11" s="123">
        <v>-0.08</v>
      </c>
      <c r="O11" s="123"/>
      <c r="P11" s="123">
        <v>0.08</v>
      </c>
      <c r="Q11" s="123">
        <v>0.01</v>
      </c>
      <c r="R11" s="123" t="s">
        <v>3792</v>
      </c>
      <c r="S11" s="123">
        <v>2020</v>
      </c>
      <c r="T11" s="123"/>
      <c r="U11" s="123"/>
      <c r="V11" s="123"/>
      <c r="W11" s="123"/>
      <c r="X11" s="123"/>
      <c r="Y11" s="123"/>
    </row>
    <row r="12" spans="1:25" x14ac:dyDescent="0.25">
      <c r="A12" s="13" t="s">
        <v>3802</v>
      </c>
      <c r="B12" s="15" t="s">
        <v>9</v>
      </c>
      <c r="C12" s="122" t="s">
        <v>109</v>
      </c>
      <c r="D12" s="117">
        <v>25</v>
      </c>
      <c r="E12" s="123">
        <v>1996</v>
      </c>
      <c r="F12" s="123">
        <v>1.72</v>
      </c>
      <c r="G12" s="123">
        <v>0.01</v>
      </c>
      <c r="H12" s="123">
        <v>0.62</v>
      </c>
      <c r="I12" s="123">
        <v>-0.06</v>
      </c>
      <c r="J12" s="123">
        <v>0.06</v>
      </c>
      <c r="K12" s="123">
        <v>0.54</v>
      </c>
      <c r="L12" s="123">
        <v>-0.02</v>
      </c>
      <c r="M12" s="123">
        <v>0.05</v>
      </c>
      <c r="N12" s="123"/>
      <c r="O12" s="123"/>
      <c r="P12" s="123">
        <v>0.08</v>
      </c>
      <c r="Q12" s="123">
        <v>0.04</v>
      </c>
      <c r="R12" s="123" t="s">
        <v>3792</v>
      </c>
      <c r="S12" s="123">
        <v>2020</v>
      </c>
      <c r="T12" s="123"/>
      <c r="U12" s="123"/>
      <c r="V12" s="123"/>
      <c r="W12" s="123"/>
      <c r="X12" s="123"/>
      <c r="Y12" s="123"/>
    </row>
    <row r="13" spans="1:25" x14ac:dyDescent="0.25">
      <c r="A13" s="13" t="s">
        <v>3803</v>
      </c>
      <c r="B13" s="15" t="s">
        <v>9</v>
      </c>
      <c r="C13" s="122" t="s">
        <v>109</v>
      </c>
      <c r="D13" s="117">
        <v>33</v>
      </c>
      <c r="E13" s="123">
        <v>1988</v>
      </c>
      <c r="F13" s="123">
        <v>1.74</v>
      </c>
      <c r="G13" s="123">
        <v>0.01</v>
      </c>
      <c r="H13" s="123">
        <v>1.1599999999999999</v>
      </c>
      <c r="I13" s="123">
        <v>0.57999999999999996</v>
      </c>
      <c r="J13" s="123">
        <v>49.93</v>
      </c>
      <c r="K13" s="123">
        <v>1.08</v>
      </c>
      <c r="L13" s="123">
        <v>0.63</v>
      </c>
      <c r="M13" s="123">
        <v>0.01</v>
      </c>
      <c r="N13" s="123">
        <v>-0.05</v>
      </c>
      <c r="O13" s="123"/>
      <c r="P13" s="123">
        <v>-0.02</v>
      </c>
      <c r="Q13" s="123">
        <v>0.08</v>
      </c>
      <c r="R13" s="123" t="s">
        <v>3792</v>
      </c>
      <c r="S13" s="123">
        <v>2020</v>
      </c>
      <c r="T13" s="123"/>
      <c r="U13" s="123"/>
      <c r="V13" s="123"/>
      <c r="W13" s="123"/>
      <c r="X13" s="123"/>
      <c r="Y13" s="123"/>
    </row>
    <row r="14" spans="1:25" x14ac:dyDescent="0.25">
      <c r="A14" s="13" t="s">
        <v>3804</v>
      </c>
      <c r="B14" s="15" t="s">
        <v>9</v>
      </c>
      <c r="C14" s="122" t="s">
        <v>109</v>
      </c>
      <c r="D14" s="117">
        <v>23</v>
      </c>
      <c r="E14" s="123">
        <v>1997</v>
      </c>
      <c r="F14" s="123">
        <v>1.45</v>
      </c>
      <c r="G14" s="123">
        <v>0.77</v>
      </c>
      <c r="H14" s="123">
        <v>1.46</v>
      </c>
      <c r="I14" s="123">
        <v>1.48</v>
      </c>
      <c r="J14" s="123">
        <v>100</v>
      </c>
      <c r="K14" s="123">
        <v>1.34</v>
      </c>
      <c r="L14" s="123">
        <v>1.39</v>
      </c>
      <c r="M14" s="123">
        <v>0.45</v>
      </c>
      <c r="N14" s="123">
        <v>0.46</v>
      </c>
      <c r="O14" s="123"/>
      <c r="P14" s="123">
        <v>0.01</v>
      </c>
      <c r="Q14" s="123">
        <v>-0.04</v>
      </c>
      <c r="R14" s="123" t="s">
        <v>3792</v>
      </c>
      <c r="S14" s="123">
        <v>2020</v>
      </c>
      <c r="T14" s="123"/>
      <c r="U14" s="123"/>
      <c r="V14" s="123"/>
      <c r="W14" s="123"/>
      <c r="X14" s="123"/>
      <c r="Y14" s="123"/>
    </row>
    <row r="15" spans="1:25" x14ac:dyDescent="0.25">
      <c r="A15" s="13" t="s">
        <v>3805</v>
      </c>
      <c r="B15" s="15" t="s">
        <v>9</v>
      </c>
      <c r="C15" s="122" t="s">
        <v>116</v>
      </c>
      <c r="D15" s="117">
        <v>27</v>
      </c>
      <c r="E15" s="123">
        <v>1994</v>
      </c>
      <c r="F15" s="123">
        <v>1.97</v>
      </c>
      <c r="G15" s="123">
        <v>0.08</v>
      </c>
      <c r="H15" s="123">
        <v>-0.05</v>
      </c>
      <c r="I15" s="123">
        <v>-0.09</v>
      </c>
      <c r="J15" s="123"/>
      <c r="K15" s="123">
        <v>0.1</v>
      </c>
      <c r="L15" s="123">
        <v>0.02</v>
      </c>
      <c r="M15" s="123"/>
      <c r="N15" s="123"/>
      <c r="O15" s="123"/>
      <c r="P15" s="123">
        <v>-0.01</v>
      </c>
      <c r="Q15" s="123">
        <v>0.08</v>
      </c>
      <c r="R15" s="123" t="s">
        <v>3792</v>
      </c>
      <c r="S15" s="123">
        <v>2020</v>
      </c>
      <c r="T15" s="123"/>
      <c r="U15" s="123"/>
      <c r="V15" s="123"/>
      <c r="W15" s="123"/>
      <c r="X15" s="123"/>
      <c r="Y15" s="123"/>
    </row>
    <row r="16" spans="1:25" x14ac:dyDescent="0.25">
      <c r="A16" s="13" t="s">
        <v>3806</v>
      </c>
      <c r="B16" s="15" t="s">
        <v>9</v>
      </c>
      <c r="C16" s="122" t="s">
        <v>116</v>
      </c>
      <c r="D16" s="117">
        <v>37</v>
      </c>
      <c r="E16" s="123">
        <v>1984</v>
      </c>
      <c r="F16" s="123">
        <v>3.06</v>
      </c>
      <c r="G16" s="123">
        <v>-0.01</v>
      </c>
      <c r="H16" s="123">
        <v>0.02</v>
      </c>
      <c r="I16" s="123">
        <v>-0.08</v>
      </c>
      <c r="J16" s="123"/>
      <c r="K16" s="123">
        <v>0.03</v>
      </c>
      <c r="L16" s="123">
        <v>-7.0000000000000007E-2</v>
      </c>
      <c r="M16" s="123"/>
      <c r="N16" s="123"/>
      <c r="O16" s="123"/>
      <c r="P16" s="123">
        <v>-7.0000000000000007E-2</v>
      </c>
      <c r="Q16" s="123">
        <v>0</v>
      </c>
      <c r="R16" s="123" t="s">
        <v>3792</v>
      </c>
      <c r="S16" s="123">
        <v>2020</v>
      </c>
      <c r="T16" s="123"/>
      <c r="U16" s="123"/>
      <c r="V16" s="123"/>
      <c r="W16" s="123"/>
      <c r="X16" s="123"/>
      <c r="Y16" s="123"/>
    </row>
    <row r="17" spans="1:25" x14ac:dyDescent="0.25">
      <c r="A17" s="13" t="s">
        <v>3380</v>
      </c>
      <c r="B17" s="15" t="s">
        <v>9</v>
      </c>
      <c r="C17" s="122" t="s">
        <v>122</v>
      </c>
      <c r="D17" s="117">
        <v>25</v>
      </c>
      <c r="E17" s="123">
        <v>1996</v>
      </c>
      <c r="F17" s="123">
        <v>1.26</v>
      </c>
      <c r="G17" s="123">
        <v>-0.08</v>
      </c>
      <c r="H17" s="123">
        <v>-7.0000000000000007E-2</v>
      </c>
      <c r="I17" s="123">
        <v>0.06</v>
      </c>
      <c r="J17" s="123"/>
      <c r="K17" s="123">
        <v>-0.1</v>
      </c>
      <c r="L17" s="123">
        <v>-0.05</v>
      </c>
      <c r="M17" s="123"/>
      <c r="N17" s="123"/>
      <c r="O17" s="123"/>
      <c r="P17" s="123">
        <v>0.03</v>
      </c>
      <c r="Q17" s="123">
        <v>-0.02</v>
      </c>
      <c r="R17" s="123" t="s">
        <v>3792</v>
      </c>
      <c r="S17" s="123">
        <v>2020</v>
      </c>
      <c r="T17" s="123"/>
      <c r="U17" s="123"/>
      <c r="V17" s="123"/>
      <c r="W17" s="123"/>
      <c r="X17" s="123"/>
      <c r="Y17" s="123"/>
    </row>
    <row r="18" spans="1:25" x14ac:dyDescent="0.25">
      <c r="A18" s="13" t="s">
        <v>2828</v>
      </c>
      <c r="B18" s="15" t="s">
        <v>9</v>
      </c>
      <c r="C18" s="122" t="s">
        <v>122</v>
      </c>
      <c r="D18" s="117">
        <v>24</v>
      </c>
      <c r="E18" s="123">
        <v>1996</v>
      </c>
      <c r="F18" s="123">
        <v>2.98</v>
      </c>
      <c r="G18" s="123">
        <v>0.32</v>
      </c>
      <c r="H18" s="123">
        <v>1.01</v>
      </c>
      <c r="I18" s="123">
        <v>0.36</v>
      </c>
      <c r="J18" s="123">
        <v>33.31</v>
      </c>
      <c r="K18" s="123">
        <v>1.06</v>
      </c>
      <c r="L18" s="123">
        <v>0.28999999999999998</v>
      </c>
      <c r="M18" s="123">
        <v>0.26</v>
      </c>
      <c r="N18" s="123">
        <v>1.02</v>
      </c>
      <c r="O18" s="123"/>
      <c r="P18" s="123">
        <v>0.04</v>
      </c>
      <c r="Q18" s="123">
        <v>0.09</v>
      </c>
      <c r="R18" s="123" t="s">
        <v>3792</v>
      </c>
      <c r="S18" s="123">
        <v>2020</v>
      </c>
      <c r="T18" s="123"/>
      <c r="U18" s="123"/>
      <c r="V18" s="123"/>
      <c r="W18" s="123"/>
      <c r="X18" s="123"/>
      <c r="Y18" s="123"/>
    </row>
    <row r="19" spans="1:25" x14ac:dyDescent="0.25">
      <c r="A19" s="13" t="s">
        <v>3807</v>
      </c>
      <c r="B19" s="15" t="s">
        <v>9</v>
      </c>
      <c r="C19" s="122" t="s">
        <v>122</v>
      </c>
      <c r="D19" s="117">
        <v>26</v>
      </c>
      <c r="E19" s="123">
        <v>1995</v>
      </c>
      <c r="F19" s="123">
        <v>0.75</v>
      </c>
      <c r="G19" s="123">
        <v>-7.0000000000000007E-2</v>
      </c>
      <c r="H19" s="123">
        <v>0.09</v>
      </c>
      <c r="I19" s="123">
        <v>-0.02</v>
      </c>
      <c r="J19" s="123"/>
      <c r="K19" s="123">
        <v>0.01</v>
      </c>
      <c r="L19" s="123">
        <v>-0.02</v>
      </c>
      <c r="M19" s="123"/>
      <c r="N19" s="123"/>
      <c r="O19" s="123"/>
      <c r="P19" s="123">
        <v>-0.06</v>
      </c>
      <c r="Q19" s="123">
        <v>0.05</v>
      </c>
      <c r="R19" s="123" t="s">
        <v>3792</v>
      </c>
      <c r="S19" s="123">
        <v>2020</v>
      </c>
      <c r="T19" s="123"/>
      <c r="U19" s="123"/>
      <c r="V19" s="123"/>
      <c r="W19" s="123"/>
      <c r="X19" s="123"/>
      <c r="Y19" s="123"/>
    </row>
    <row r="20" spans="1:25" x14ac:dyDescent="0.25">
      <c r="A20" s="13" t="s">
        <v>1811</v>
      </c>
      <c r="B20" s="15" t="s">
        <v>9</v>
      </c>
      <c r="C20" s="122" t="s">
        <v>122</v>
      </c>
      <c r="D20" s="117">
        <v>28</v>
      </c>
      <c r="E20" s="123">
        <v>1993</v>
      </c>
      <c r="F20" s="123">
        <v>3.95</v>
      </c>
      <c r="G20" s="123">
        <v>0.34</v>
      </c>
      <c r="H20" s="123">
        <v>1.95</v>
      </c>
      <c r="I20" s="123">
        <v>0.32</v>
      </c>
      <c r="J20" s="123">
        <v>12.41</v>
      </c>
      <c r="K20" s="123">
        <v>2.09</v>
      </c>
      <c r="L20" s="123">
        <v>0.33</v>
      </c>
      <c r="M20" s="123">
        <v>0.08</v>
      </c>
      <c r="N20" s="123">
        <v>0.08</v>
      </c>
      <c r="O20" s="123"/>
      <c r="P20" s="123">
        <v>0.16</v>
      </c>
      <c r="Q20" s="123">
        <v>0.2</v>
      </c>
      <c r="R20" s="123" t="s">
        <v>3792</v>
      </c>
      <c r="S20" s="123">
        <v>2020</v>
      </c>
      <c r="T20" s="123"/>
      <c r="U20" s="123"/>
      <c r="V20" s="123"/>
      <c r="W20" s="123"/>
      <c r="X20" s="123"/>
      <c r="Y20" s="123"/>
    </row>
    <row r="21" spans="1:25" x14ac:dyDescent="0.25">
      <c r="A21" s="13" t="s">
        <v>3808</v>
      </c>
      <c r="B21" s="15" t="s">
        <v>9</v>
      </c>
      <c r="C21" s="122" t="s">
        <v>122</v>
      </c>
      <c r="D21" s="117">
        <v>32</v>
      </c>
      <c r="E21" s="123">
        <v>1989</v>
      </c>
      <c r="F21" s="123">
        <v>1.72</v>
      </c>
      <c r="G21" s="123">
        <v>-0.04</v>
      </c>
      <c r="H21" s="123">
        <v>0.57999999999999996</v>
      </c>
      <c r="I21" s="123">
        <v>0</v>
      </c>
      <c r="J21" s="123">
        <v>-0.05</v>
      </c>
      <c r="K21" s="123">
        <v>0.62</v>
      </c>
      <c r="L21" s="123">
        <v>-0.06</v>
      </c>
      <c r="M21" s="123">
        <v>0</v>
      </c>
      <c r="N21" s="123"/>
      <c r="O21" s="123"/>
      <c r="P21" s="123">
        <v>-0.02</v>
      </c>
      <c r="Q21" s="123">
        <v>0.02</v>
      </c>
      <c r="R21" s="123" t="s">
        <v>3792</v>
      </c>
      <c r="S21" s="123">
        <v>2020</v>
      </c>
      <c r="T21" s="123"/>
      <c r="U21" s="123"/>
      <c r="V21" s="123"/>
      <c r="W21" s="123"/>
      <c r="X21" s="123"/>
      <c r="Y21" s="123"/>
    </row>
    <row r="22" spans="1:25" x14ac:dyDescent="0.25">
      <c r="A22" s="13" t="s">
        <v>3809</v>
      </c>
      <c r="B22" s="15" t="s">
        <v>9</v>
      </c>
      <c r="C22" s="122" t="s">
        <v>122</v>
      </c>
      <c r="D22" s="117">
        <v>23</v>
      </c>
      <c r="E22" s="123">
        <v>1998</v>
      </c>
      <c r="F22" s="123">
        <v>1.1499999999999999</v>
      </c>
      <c r="G22" s="123">
        <v>0</v>
      </c>
      <c r="H22" s="123">
        <v>0.88</v>
      </c>
      <c r="I22" s="123">
        <v>-0.02</v>
      </c>
      <c r="J22" s="123">
        <v>0.03</v>
      </c>
      <c r="K22" s="123">
        <v>0.77</v>
      </c>
      <c r="L22" s="123">
        <v>0.01</v>
      </c>
      <c r="M22" s="123">
        <v>0.01</v>
      </c>
      <c r="N22" s="123"/>
      <c r="O22" s="123"/>
      <c r="P22" s="123">
        <v>0.03</v>
      </c>
      <c r="Q22" s="123">
        <v>-0.09</v>
      </c>
      <c r="R22" s="123" t="s">
        <v>3792</v>
      </c>
      <c r="S22" s="123">
        <v>2020</v>
      </c>
      <c r="T22" s="123"/>
      <c r="U22" s="123"/>
      <c r="V22" s="123"/>
      <c r="W22" s="123"/>
      <c r="X22" s="123"/>
      <c r="Y22" s="123"/>
    </row>
    <row r="23" spans="1:25" x14ac:dyDescent="0.25">
      <c r="A23" s="60" t="s">
        <v>3810</v>
      </c>
      <c r="B23" s="60" t="s">
        <v>9</v>
      </c>
      <c r="C23" s="123" t="s">
        <v>122</v>
      </c>
      <c r="D23" s="123">
        <v>30</v>
      </c>
      <c r="E23" s="123">
        <v>1991</v>
      </c>
      <c r="F23" s="123">
        <v>1.37</v>
      </c>
      <c r="G23" s="123">
        <v>-0.02</v>
      </c>
      <c r="H23" s="123">
        <v>-0.1</v>
      </c>
      <c r="I23" s="123">
        <v>0.03</v>
      </c>
      <c r="J23" s="123"/>
      <c r="K23" s="123">
        <v>-0.04</v>
      </c>
      <c r="L23" s="123">
        <v>0</v>
      </c>
      <c r="M23" s="123"/>
      <c r="N23" s="123"/>
      <c r="O23" s="123"/>
      <c r="P23" s="123">
        <v>0.09</v>
      </c>
      <c r="Q23" s="123">
        <v>0.02</v>
      </c>
      <c r="R23" s="123" t="s">
        <v>3792</v>
      </c>
      <c r="S23" s="123">
        <v>2020</v>
      </c>
      <c r="T23" s="123"/>
      <c r="U23" s="123"/>
      <c r="V23" s="123"/>
      <c r="W23" s="123"/>
      <c r="X23" s="123"/>
      <c r="Y23" s="123"/>
    </row>
    <row r="24" spans="1:25" x14ac:dyDescent="0.25">
      <c r="A24" s="60" t="s">
        <v>3811</v>
      </c>
      <c r="B24" s="60" t="s">
        <v>9</v>
      </c>
      <c r="C24" s="123" t="s">
        <v>122</v>
      </c>
      <c r="D24" s="123">
        <v>32</v>
      </c>
      <c r="E24" s="123">
        <v>1989</v>
      </c>
      <c r="F24" s="123">
        <v>0.66</v>
      </c>
      <c r="G24" s="123">
        <v>7.0000000000000007E-2</v>
      </c>
      <c r="H24" s="123">
        <v>1.57</v>
      </c>
      <c r="I24" s="123">
        <v>0.04</v>
      </c>
      <c r="J24" s="123">
        <v>-0.02</v>
      </c>
      <c r="K24" s="123">
        <v>1.67</v>
      </c>
      <c r="L24" s="123">
        <v>-0.02</v>
      </c>
      <c r="M24" s="123">
        <v>0</v>
      </c>
      <c r="N24" s="123"/>
      <c r="O24" s="123"/>
      <c r="P24" s="123">
        <v>7.0000000000000007E-2</v>
      </c>
      <c r="Q24" s="123">
        <v>-0.1</v>
      </c>
      <c r="R24" s="123" t="s">
        <v>3792</v>
      </c>
      <c r="S24" s="123">
        <v>2020</v>
      </c>
      <c r="T24" s="123"/>
      <c r="U24" s="123"/>
      <c r="V24" s="123"/>
      <c r="W24" s="123"/>
      <c r="X24" s="123"/>
      <c r="Y24" s="123"/>
    </row>
    <row r="25" spans="1:25" x14ac:dyDescent="0.25">
      <c r="A25" s="60" t="s">
        <v>3812</v>
      </c>
      <c r="B25" s="60" t="s">
        <v>9</v>
      </c>
      <c r="C25" s="123" t="s">
        <v>122</v>
      </c>
      <c r="D25" s="123">
        <v>30</v>
      </c>
      <c r="E25" s="123">
        <v>1991</v>
      </c>
      <c r="F25" s="123">
        <v>1.87</v>
      </c>
      <c r="G25" s="123">
        <v>-7.0000000000000007E-2</v>
      </c>
      <c r="H25" s="123">
        <v>-0.05</v>
      </c>
      <c r="I25" s="123">
        <v>-0.06</v>
      </c>
      <c r="J25" s="123"/>
      <c r="K25" s="123">
        <v>0.05</v>
      </c>
      <c r="L25" s="123">
        <v>0.02</v>
      </c>
      <c r="M25" s="123"/>
      <c r="N25" s="123"/>
      <c r="O25" s="123"/>
      <c r="P25" s="123">
        <v>0</v>
      </c>
      <c r="Q25" s="123">
        <v>7.0000000000000007E-2</v>
      </c>
      <c r="R25" s="123" t="s">
        <v>3792</v>
      </c>
      <c r="S25" s="123">
        <v>2020</v>
      </c>
      <c r="T25" s="123"/>
      <c r="U25" s="123"/>
      <c r="V25" s="123"/>
      <c r="W25" s="123"/>
      <c r="X25" s="123"/>
      <c r="Y25" s="123"/>
    </row>
    <row r="26" spans="1:25" x14ac:dyDescent="0.25">
      <c r="A26" s="60" t="s">
        <v>3813</v>
      </c>
      <c r="B26" s="60" t="s">
        <v>9</v>
      </c>
      <c r="C26" s="123" t="s">
        <v>131</v>
      </c>
      <c r="D26" s="123">
        <v>25</v>
      </c>
      <c r="E26" s="123">
        <v>1995</v>
      </c>
      <c r="F26" s="123">
        <v>4.24</v>
      </c>
      <c r="G26" s="123">
        <v>0.33</v>
      </c>
      <c r="H26" s="123">
        <v>1.37</v>
      </c>
      <c r="I26" s="123">
        <v>0.5</v>
      </c>
      <c r="J26" s="123">
        <v>33.200000000000003</v>
      </c>
      <c r="K26" s="123">
        <v>1.47</v>
      </c>
      <c r="L26" s="123">
        <v>0.43</v>
      </c>
      <c r="M26" s="123">
        <v>0.22</v>
      </c>
      <c r="N26" s="123">
        <v>0.6</v>
      </c>
      <c r="O26" s="123"/>
      <c r="P26" s="123">
        <v>-0.06</v>
      </c>
      <c r="Q26" s="123">
        <v>0.09</v>
      </c>
      <c r="R26" s="123" t="s">
        <v>3792</v>
      </c>
      <c r="S26" s="123">
        <v>2020</v>
      </c>
      <c r="T26" s="123"/>
      <c r="U26" s="123"/>
      <c r="V26" s="123"/>
      <c r="W26" s="123"/>
      <c r="X26" s="123"/>
      <c r="Y26" s="123"/>
    </row>
    <row r="27" spans="1:25" x14ac:dyDescent="0.25">
      <c r="A27" s="60" t="s">
        <v>130</v>
      </c>
      <c r="B27" s="60" t="s">
        <v>9</v>
      </c>
      <c r="C27" s="123" t="s">
        <v>131</v>
      </c>
      <c r="D27" s="123">
        <v>32</v>
      </c>
      <c r="E27" s="123">
        <v>1989</v>
      </c>
      <c r="F27" s="123">
        <v>3.55</v>
      </c>
      <c r="G27" s="123">
        <v>0.28999999999999998</v>
      </c>
      <c r="H27" s="123">
        <v>1.45</v>
      </c>
      <c r="I27" s="123">
        <v>0.64</v>
      </c>
      <c r="J27" s="123">
        <v>40.090000000000003</v>
      </c>
      <c r="K27" s="123">
        <v>1.3</v>
      </c>
      <c r="L27" s="123">
        <v>0.49</v>
      </c>
      <c r="M27" s="123">
        <v>0.23</v>
      </c>
      <c r="N27" s="123">
        <v>0.46</v>
      </c>
      <c r="O27" s="123"/>
      <c r="P27" s="123">
        <v>0.02</v>
      </c>
      <c r="Q27" s="123">
        <v>0.06</v>
      </c>
      <c r="R27" s="123" t="s">
        <v>3792</v>
      </c>
      <c r="S27" s="123">
        <v>2020</v>
      </c>
      <c r="T27" s="123"/>
      <c r="U27" s="123"/>
      <c r="V27" s="123"/>
      <c r="W27" s="123"/>
      <c r="X27" s="123"/>
      <c r="Y27" s="123"/>
    </row>
    <row r="28" spans="1:25" x14ac:dyDescent="0.25">
      <c r="A28" s="60" t="s">
        <v>3814</v>
      </c>
      <c r="B28" s="60" t="s">
        <v>3815</v>
      </c>
      <c r="C28" s="123" t="s">
        <v>96</v>
      </c>
      <c r="D28" s="123">
        <v>29</v>
      </c>
      <c r="E28" s="123">
        <v>1992</v>
      </c>
      <c r="F28" s="123">
        <v>2.91</v>
      </c>
      <c r="G28" s="123">
        <v>0.02</v>
      </c>
      <c r="H28" s="123">
        <v>0.71</v>
      </c>
      <c r="I28" s="123">
        <v>0.08</v>
      </c>
      <c r="J28" s="123">
        <v>-0.05</v>
      </c>
      <c r="K28" s="123">
        <v>0.57999999999999996</v>
      </c>
      <c r="L28" s="123">
        <v>-0.1</v>
      </c>
      <c r="M28" s="123">
        <v>0.01</v>
      </c>
      <c r="N28" s="123"/>
      <c r="O28" s="123"/>
      <c r="P28" s="123">
        <v>-0.04</v>
      </c>
      <c r="Q28" s="123">
        <v>-0.09</v>
      </c>
      <c r="R28" s="123" t="s">
        <v>3792</v>
      </c>
      <c r="S28" s="123">
        <v>2020</v>
      </c>
      <c r="T28" s="123"/>
      <c r="U28" s="123"/>
      <c r="V28" s="123"/>
      <c r="W28" s="123"/>
      <c r="X28" s="123"/>
      <c r="Y28" s="123"/>
    </row>
    <row r="29" spans="1:25" x14ac:dyDescent="0.25">
      <c r="A29" s="60" t="s">
        <v>3816</v>
      </c>
      <c r="B29" s="60" t="s">
        <v>3815</v>
      </c>
      <c r="C29" s="123" t="s">
        <v>96</v>
      </c>
      <c r="D29" s="123">
        <v>35</v>
      </c>
      <c r="E29" s="123">
        <v>1986</v>
      </c>
      <c r="F29" s="123">
        <v>2.57</v>
      </c>
      <c r="G29" s="123">
        <v>0.09</v>
      </c>
      <c r="H29" s="123">
        <v>0.3</v>
      </c>
      <c r="I29" s="123">
        <v>-0.05</v>
      </c>
      <c r="J29" s="123">
        <v>0.09</v>
      </c>
      <c r="K29" s="123">
        <v>0.34</v>
      </c>
      <c r="L29" s="123">
        <v>-0.1</v>
      </c>
      <c r="M29" s="123">
        <v>0.04</v>
      </c>
      <c r="N29" s="123"/>
      <c r="O29" s="123"/>
      <c r="P29" s="123">
        <v>7.0000000000000007E-2</v>
      </c>
      <c r="Q29" s="123">
        <v>-0.08</v>
      </c>
      <c r="R29" s="123" t="s">
        <v>3792</v>
      </c>
      <c r="S29" s="123">
        <v>2020</v>
      </c>
      <c r="T29" s="123"/>
      <c r="U29" s="123"/>
      <c r="V29" s="123"/>
      <c r="W29" s="123"/>
      <c r="X29" s="123"/>
      <c r="Y29" s="123"/>
    </row>
    <row r="30" spans="1:25" x14ac:dyDescent="0.25">
      <c r="A30" s="60" t="s">
        <v>3817</v>
      </c>
      <c r="B30" s="60" t="s">
        <v>3815</v>
      </c>
      <c r="C30" s="123" t="s">
        <v>96</v>
      </c>
      <c r="D30" s="123">
        <v>34</v>
      </c>
      <c r="E30" s="123">
        <v>1987</v>
      </c>
      <c r="F30" s="123">
        <v>3.83</v>
      </c>
      <c r="G30" s="123">
        <v>-7.0000000000000007E-2</v>
      </c>
      <c r="H30" s="123">
        <v>0.79</v>
      </c>
      <c r="I30" s="123">
        <v>0.02</v>
      </c>
      <c r="J30" s="123">
        <v>-0.02</v>
      </c>
      <c r="K30" s="123">
        <v>0.69</v>
      </c>
      <c r="L30" s="123">
        <v>0.03</v>
      </c>
      <c r="M30" s="123">
        <v>-0.09</v>
      </c>
      <c r="N30" s="123"/>
      <c r="O30" s="123"/>
      <c r="P30" s="123">
        <v>0.09</v>
      </c>
      <c r="Q30" s="123">
        <v>0.06</v>
      </c>
      <c r="R30" s="123" t="s">
        <v>3792</v>
      </c>
      <c r="S30" s="123">
        <v>2020</v>
      </c>
      <c r="T30" s="123"/>
      <c r="U30" s="123"/>
      <c r="V30" s="123"/>
      <c r="W30" s="123"/>
      <c r="X30" s="123"/>
      <c r="Y30" s="123"/>
    </row>
    <row r="31" spans="1:25" x14ac:dyDescent="0.25">
      <c r="A31" s="60" t="s">
        <v>3818</v>
      </c>
      <c r="B31" s="60" t="s">
        <v>3815</v>
      </c>
      <c r="C31" s="123" t="s">
        <v>96</v>
      </c>
      <c r="D31" s="123">
        <v>24</v>
      </c>
      <c r="E31" s="123">
        <v>1997</v>
      </c>
      <c r="F31" s="123">
        <v>0.92</v>
      </c>
      <c r="G31" s="123">
        <v>0</v>
      </c>
      <c r="H31" s="123">
        <v>0.05</v>
      </c>
      <c r="I31" s="123">
        <v>-7.0000000000000007E-2</v>
      </c>
      <c r="J31" s="123"/>
      <c r="K31" s="123">
        <v>-0.06</v>
      </c>
      <c r="L31" s="123">
        <v>0.01</v>
      </c>
      <c r="M31" s="123"/>
      <c r="N31" s="123"/>
      <c r="O31" s="123"/>
      <c r="P31" s="123">
        <v>0.08</v>
      </c>
      <c r="Q31" s="123">
        <v>0.05</v>
      </c>
      <c r="R31" s="123" t="s">
        <v>3792</v>
      </c>
      <c r="S31" s="123">
        <v>2020</v>
      </c>
      <c r="T31" s="123"/>
      <c r="U31" s="123"/>
      <c r="V31" s="123"/>
      <c r="W31" s="123"/>
      <c r="X31" s="123"/>
      <c r="Y31" s="123"/>
    </row>
    <row r="32" spans="1:25" x14ac:dyDescent="0.25">
      <c r="A32" s="60" t="s">
        <v>3819</v>
      </c>
      <c r="B32" s="60" t="s">
        <v>3815</v>
      </c>
      <c r="C32" s="123" t="s">
        <v>96</v>
      </c>
      <c r="D32" s="123">
        <v>24</v>
      </c>
      <c r="E32" s="123">
        <v>1997</v>
      </c>
      <c r="F32" s="123">
        <v>0.49</v>
      </c>
      <c r="G32" s="123">
        <v>-0.04</v>
      </c>
      <c r="H32" s="123">
        <v>7.0000000000000007E-2</v>
      </c>
      <c r="I32" s="123">
        <v>-0.02</v>
      </c>
      <c r="J32" s="123"/>
      <c r="K32" s="123">
        <v>-0.04</v>
      </c>
      <c r="L32" s="123">
        <v>-0.06</v>
      </c>
      <c r="M32" s="123"/>
      <c r="N32" s="123"/>
      <c r="O32" s="123"/>
      <c r="P32" s="123">
        <v>0.05</v>
      </c>
      <c r="Q32" s="123">
        <v>0.09</v>
      </c>
      <c r="R32" s="123" t="s">
        <v>3792</v>
      </c>
      <c r="S32" s="123">
        <v>2020</v>
      </c>
      <c r="T32" s="123"/>
      <c r="U32" s="123"/>
      <c r="V32" s="123"/>
      <c r="W32" s="123"/>
      <c r="X32" s="123"/>
      <c r="Y32" s="123"/>
    </row>
    <row r="33" spans="1:25" x14ac:dyDescent="0.25">
      <c r="A33" s="60" t="s">
        <v>3820</v>
      </c>
      <c r="B33" s="60" t="s">
        <v>3815</v>
      </c>
      <c r="C33" s="123" t="s">
        <v>213</v>
      </c>
      <c r="D33" s="123">
        <v>27</v>
      </c>
      <c r="E33" s="123">
        <v>1994</v>
      </c>
      <c r="F33" s="123">
        <v>2.83</v>
      </c>
      <c r="G33" s="123">
        <v>-0.03</v>
      </c>
      <c r="H33" s="123">
        <v>0.36</v>
      </c>
      <c r="I33" s="123">
        <v>0.02</v>
      </c>
      <c r="J33" s="123">
        <v>0</v>
      </c>
      <c r="K33" s="123">
        <v>0.27</v>
      </c>
      <c r="L33" s="123">
        <v>7.0000000000000007E-2</v>
      </c>
      <c r="M33" s="123">
        <v>0.09</v>
      </c>
      <c r="N33" s="123"/>
      <c r="O33" s="123"/>
      <c r="P33" s="123">
        <v>-0.08</v>
      </c>
      <c r="Q33" s="123">
        <v>0.03</v>
      </c>
      <c r="R33" s="123" t="s">
        <v>3792</v>
      </c>
      <c r="S33" s="123">
        <v>2020</v>
      </c>
      <c r="T33" s="123"/>
      <c r="U33" s="123"/>
      <c r="V33" s="123"/>
      <c r="W33" s="123"/>
      <c r="X33" s="123"/>
      <c r="Y33" s="123"/>
    </row>
    <row r="34" spans="1:25" x14ac:dyDescent="0.25">
      <c r="A34" s="60" t="s">
        <v>3821</v>
      </c>
      <c r="B34" s="60" t="s">
        <v>3815</v>
      </c>
      <c r="C34" s="123" t="s">
        <v>213</v>
      </c>
      <c r="D34" s="123">
        <v>34</v>
      </c>
      <c r="E34" s="123">
        <v>1987</v>
      </c>
      <c r="F34" s="123">
        <v>3.04</v>
      </c>
      <c r="G34" s="123">
        <v>0</v>
      </c>
      <c r="H34" s="123">
        <v>0.95</v>
      </c>
      <c r="I34" s="123">
        <v>0.41</v>
      </c>
      <c r="J34" s="123">
        <v>33.36</v>
      </c>
      <c r="K34" s="123">
        <v>1.06</v>
      </c>
      <c r="L34" s="123">
        <v>0.36</v>
      </c>
      <c r="M34" s="123">
        <v>0.01</v>
      </c>
      <c r="N34" s="123">
        <v>0.05</v>
      </c>
      <c r="O34" s="123"/>
      <c r="P34" s="123">
        <v>0.06</v>
      </c>
      <c r="Q34" s="123">
        <v>-0.08</v>
      </c>
      <c r="R34" s="123" t="s">
        <v>3792</v>
      </c>
      <c r="S34" s="123">
        <v>2020</v>
      </c>
      <c r="T34" s="123"/>
      <c r="U34" s="123"/>
      <c r="V34" s="123"/>
      <c r="W34" s="123"/>
      <c r="X34" s="123"/>
      <c r="Y34" s="123"/>
    </row>
    <row r="35" spans="1:25" x14ac:dyDescent="0.25">
      <c r="A35" s="60" t="s">
        <v>3822</v>
      </c>
      <c r="B35" s="60" t="s">
        <v>3815</v>
      </c>
      <c r="C35" s="123" t="s">
        <v>109</v>
      </c>
      <c r="D35" s="123">
        <v>32</v>
      </c>
      <c r="E35" s="123">
        <v>1989</v>
      </c>
      <c r="F35" s="123">
        <v>1.24</v>
      </c>
      <c r="G35" s="123">
        <v>0.08</v>
      </c>
      <c r="H35" s="123">
        <v>-0.05</v>
      </c>
      <c r="I35" s="123">
        <v>-0.09</v>
      </c>
      <c r="J35" s="123"/>
      <c r="K35" s="123">
        <v>-0.01</v>
      </c>
      <c r="L35" s="123">
        <v>-0.09</v>
      </c>
      <c r="M35" s="123"/>
      <c r="N35" s="123"/>
      <c r="O35" s="123"/>
      <c r="P35" s="123">
        <v>0.02</v>
      </c>
      <c r="Q35" s="123">
        <v>-0.09</v>
      </c>
      <c r="R35" s="123" t="s">
        <v>3792</v>
      </c>
      <c r="S35" s="123">
        <v>2020</v>
      </c>
      <c r="T35" s="123"/>
      <c r="U35" s="123"/>
      <c r="V35" s="123"/>
      <c r="W35" s="123"/>
      <c r="X35" s="123"/>
      <c r="Y35" s="123"/>
    </row>
    <row r="36" spans="1:25" x14ac:dyDescent="0.25">
      <c r="A36" s="60" t="s">
        <v>3823</v>
      </c>
      <c r="B36" s="60" t="s">
        <v>3815</v>
      </c>
      <c r="C36" s="123" t="s">
        <v>109</v>
      </c>
      <c r="D36" s="123">
        <v>21</v>
      </c>
      <c r="E36" s="123">
        <v>2000</v>
      </c>
      <c r="F36" s="123">
        <v>3.04</v>
      </c>
      <c r="G36" s="123">
        <v>-0.04</v>
      </c>
      <c r="H36" s="123">
        <v>2.06</v>
      </c>
      <c r="I36" s="123">
        <v>0.7</v>
      </c>
      <c r="J36" s="123">
        <v>33.21</v>
      </c>
      <c r="K36" s="123">
        <v>1.96</v>
      </c>
      <c r="L36" s="123">
        <v>0.73</v>
      </c>
      <c r="M36" s="123">
        <v>0.01</v>
      </c>
      <c r="N36" s="123">
        <v>0.1</v>
      </c>
      <c r="O36" s="123"/>
      <c r="P36" s="123">
        <v>0.04</v>
      </c>
      <c r="Q36" s="123">
        <v>-0.05</v>
      </c>
      <c r="R36" s="123" t="s">
        <v>3792</v>
      </c>
      <c r="S36" s="123">
        <v>2020</v>
      </c>
      <c r="T36" s="123"/>
      <c r="U36" s="123"/>
      <c r="V36" s="123"/>
      <c r="W36" s="123"/>
      <c r="X36" s="123"/>
      <c r="Y36" s="123"/>
    </row>
    <row r="37" spans="1:25" x14ac:dyDescent="0.25">
      <c r="A37" s="60" t="s">
        <v>3824</v>
      </c>
      <c r="B37" s="60" t="s">
        <v>3815</v>
      </c>
      <c r="C37" s="123" t="s">
        <v>109</v>
      </c>
      <c r="D37" s="123">
        <v>24</v>
      </c>
      <c r="E37" s="123">
        <v>1997</v>
      </c>
      <c r="F37" s="123">
        <v>3.71</v>
      </c>
      <c r="G37" s="123">
        <v>0.08</v>
      </c>
      <c r="H37" s="123">
        <v>2.8</v>
      </c>
      <c r="I37" s="123">
        <v>0.57999999999999996</v>
      </c>
      <c r="J37" s="123">
        <v>19.899999999999999</v>
      </c>
      <c r="K37" s="123">
        <v>2.65</v>
      </c>
      <c r="L37" s="123">
        <v>0.54</v>
      </c>
      <c r="M37" s="123">
        <v>0.09</v>
      </c>
      <c r="N37" s="123">
        <v>0</v>
      </c>
      <c r="O37" s="123"/>
      <c r="P37" s="123">
        <v>0.1</v>
      </c>
      <c r="Q37" s="123">
        <v>0.04</v>
      </c>
      <c r="R37" s="123" t="s">
        <v>3792</v>
      </c>
      <c r="S37" s="123">
        <v>2020</v>
      </c>
      <c r="T37" s="123"/>
      <c r="U37" s="123"/>
      <c r="V37" s="123"/>
      <c r="W37" s="123"/>
      <c r="X37" s="123"/>
      <c r="Y37" s="123"/>
    </row>
    <row r="38" spans="1:25" x14ac:dyDescent="0.25">
      <c r="A38" s="60" t="s">
        <v>3825</v>
      </c>
      <c r="B38" s="60" t="s">
        <v>3815</v>
      </c>
      <c r="C38" s="123" t="s">
        <v>109</v>
      </c>
      <c r="D38" s="123">
        <v>26</v>
      </c>
      <c r="E38" s="123">
        <v>1995</v>
      </c>
      <c r="F38" s="123">
        <v>1</v>
      </c>
      <c r="G38" s="123">
        <v>-0.09</v>
      </c>
      <c r="H38" s="123">
        <v>2.0099999999999998</v>
      </c>
      <c r="I38" s="123">
        <v>1.08</v>
      </c>
      <c r="J38" s="123">
        <v>49.9</v>
      </c>
      <c r="K38" s="123">
        <v>2.0299999999999998</v>
      </c>
      <c r="L38" s="123">
        <v>0.93</v>
      </c>
      <c r="M38" s="123">
        <v>-0.03</v>
      </c>
      <c r="N38" s="123">
        <v>0.06</v>
      </c>
      <c r="O38" s="123"/>
      <c r="P38" s="123">
        <v>0.1</v>
      </c>
      <c r="Q38" s="123">
        <v>0.02</v>
      </c>
      <c r="R38" s="123" t="s">
        <v>3792</v>
      </c>
      <c r="S38" s="123">
        <v>2020</v>
      </c>
      <c r="T38" s="123"/>
      <c r="U38" s="123"/>
      <c r="V38" s="123"/>
      <c r="W38" s="123"/>
      <c r="X38" s="123"/>
      <c r="Y38" s="123"/>
    </row>
    <row r="39" spans="1:25" x14ac:dyDescent="0.25">
      <c r="A39" s="60" t="s">
        <v>3826</v>
      </c>
      <c r="B39" s="60" t="s">
        <v>3815</v>
      </c>
      <c r="C39" s="123" t="s">
        <v>116</v>
      </c>
      <c r="D39" s="123">
        <v>24</v>
      </c>
      <c r="E39" s="123">
        <v>1997</v>
      </c>
      <c r="F39" s="123">
        <v>0.95</v>
      </c>
      <c r="G39" s="123">
        <v>0.02</v>
      </c>
      <c r="H39" s="123">
        <v>-0.01</v>
      </c>
      <c r="I39" s="123">
        <v>-0.01</v>
      </c>
      <c r="J39" s="123"/>
      <c r="K39" s="123">
        <v>-0.02</v>
      </c>
      <c r="L39" s="123">
        <v>-0.03</v>
      </c>
      <c r="M39" s="123"/>
      <c r="N39" s="123"/>
      <c r="O39" s="123"/>
      <c r="P39" s="123">
        <v>-0.03</v>
      </c>
      <c r="Q39" s="123">
        <v>0.06</v>
      </c>
      <c r="R39" s="123" t="s">
        <v>3792</v>
      </c>
      <c r="S39" s="123">
        <v>2020</v>
      </c>
      <c r="T39" s="123"/>
      <c r="U39" s="123"/>
      <c r="V39" s="123"/>
      <c r="W39" s="123"/>
      <c r="X39" s="123"/>
      <c r="Y39" s="123"/>
    </row>
    <row r="40" spans="1:25" x14ac:dyDescent="0.25">
      <c r="A40" s="60" t="s">
        <v>3827</v>
      </c>
      <c r="B40" s="60" t="s">
        <v>3815</v>
      </c>
      <c r="C40" s="123" t="s">
        <v>116</v>
      </c>
      <c r="D40" s="123">
        <v>26</v>
      </c>
      <c r="E40" s="123">
        <v>1995</v>
      </c>
      <c r="F40" s="123">
        <v>3.06</v>
      </c>
      <c r="G40" s="123">
        <v>0.1</v>
      </c>
      <c r="H40" s="123">
        <v>-0.01</v>
      </c>
      <c r="I40" s="123">
        <v>0.1</v>
      </c>
      <c r="J40" s="123"/>
      <c r="K40" s="123">
        <v>-0.08</v>
      </c>
      <c r="L40" s="123">
        <v>-0.01</v>
      </c>
      <c r="M40" s="123"/>
      <c r="N40" s="123"/>
      <c r="O40" s="123"/>
      <c r="P40" s="123">
        <v>0.03</v>
      </c>
      <c r="Q40" s="123">
        <v>0.06</v>
      </c>
      <c r="R40" s="123" t="s">
        <v>3792</v>
      </c>
      <c r="S40" s="123">
        <v>2020</v>
      </c>
      <c r="T40" s="123"/>
      <c r="U40" s="123"/>
      <c r="V40" s="123"/>
      <c r="W40" s="123"/>
      <c r="X40" s="123"/>
      <c r="Y40" s="123"/>
    </row>
    <row r="41" spans="1:25" x14ac:dyDescent="0.25">
      <c r="A41" s="60" t="s">
        <v>3828</v>
      </c>
      <c r="B41" s="60" t="s">
        <v>3815</v>
      </c>
      <c r="C41" s="123" t="s">
        <v>122</v>
      </c>
      <c r="D41" s="123">
        <v>24</v>
      </c>
      <c r="E41" s="123">
        <v>1997</v>
      </c>
      <c r="F41" s="123">
        <v>0.67</v>
      </c>
      <c r="G41" s="123">
        <v>-0.05</v>
      </c>
      <c r="H41" s="123">
        <v>0.05</v>
      </c>
      <c r="I41" s="123">
        <v>-7.0000000000000007E-2</v>
      </c>
      <c r="J41" s="123"/>
      <c r="K41" s="123">
        <v>0.1</v>
      </c>
      <c r="L41" s="123">
        <v>-0.02</v>
      </c>
      <c r="M41" s="123"/>
      <c r="N41" s="123"/>
      <c r="O41" s="123"/>
      <c r="P41" s="123">
        <v>0.05</v>
      </c>
      <c r="Q41" s="123">
        <v>-0.1</v>
      </c>
      <c r="R41" s="123" t="s">
        <v>3792</v>
      </c>
      <c r="S41" s="123">
        <v>2020</v>
      </c>
      <c r="T41" s="123"/>
      <c r="U41" s="123"/>
      <c r="V41" s="123"/>
      <c r="W41" s="123"/>
      <c r="X41" s="123"/>
      <c r="Y41" s="123"/>
    </row>
    <row r="42" spans="1:25" x14ac:dyDescent="0.25">
      <c r="A42" s="60" t="s">
        <v>3829</v>
      </c>
      <c r="B42" s="60" t="s">
        <v>3815</v>
      </c>
      <c r="C42" s="123" t="s">
        <v>122</v>
      </c>
      <c r="D42" s="123">
        <v>35</v>
      </c>
      <c r="E42" s="123">
        <v>1986</v>
      </c>
      <c r="F42" s="123">
        <v>2.27</v>
      </c>
      <c r="G42" s="123">
        <v>-0.09</v>
      </c>
      <c r="H42" s="123">
        <v>0.94</v>
      </c>
      <c r="I42" s="123">
        <v>0.1</v>
      </c>
      <c r="J42" s="123">
        <v>-0.04</v>
      </c>
      <c r="K42" s="123">
        <v>0.93</v>
      </c>
      <c r="L42" s="123">
        <v>0.02</v>
      </c>
      <c r="M42" s="123">
        <v>0.08</v>
      </c>
      <c r="N42" s="123"/>
      <c r="O42" s="123"/>
      <c r="P42" s="123">
        <v>0.04</v>
      </c>
      <c r="Q42" s="123">
        <v>0.01</v>
      </c>
      <c r="R42" s="123" t="s">
        <v>3792</v>
      </c>
      <c r="S42" s="123">
        <v>2020</v>
      </c>
      <c r="T42" s="123"/>
      <c r="U42" s="123"/>
      <c r="V42" s="123"/>
      <c r="W42" s="123"/>
      <c r="X42" s="123"/>
      <c r="Y42" s="123"/>
    </row>
    <row r="43" spans="1:25" x14ac:dyDescent="0.25">
      <c r="A43" s="60" t="s">
        <v>3830</v>
      </c>
      <c r="B43" s="60" t="s">
        <v>3815</v>
      </c>
      <c r="C43" s="123" t="s">
        <v>122</v>
      </c>
      <c r="D43" s="123">
        <v>30</v>
      </c>
      <c r="E43" s="123">
        <v>1991</v>
      </c>
      <c r="F43" s="123">
        <v>2.97</v>
      </c>
      <c r="G43" s="123">
        <v>0.02</v>
      </c>
      <c r="H43" s="123">
        <v>0.41</v>
      </c>
      <c r="I43" s="123">
        <v>0</v>
      </c>
      <c r="J43" s="123">
        <v>-0.01</v>
      </c>
      <c r="K43" s="123">
        <v>0.28000000000000003</v>
      </c>
      <c r="L43" s="123">
        <v>7.0000000000000007E-2</v>
      </c>
      <c r="M43" s="123">
        <v>0.04</v>
      </c>
      <c r="N43" s="123"/>
      <c r="O43" s="123"/>
      <c r="P43" s="123">
        <v>0</v>
      </c>
      <c r="Q43" s="123">
        <v>0.1</v>
      </c>
      <c r="R43" s="123" t="s">
        <v>3792</v>
      </c>
      <c r="S43" s="123">
        <v>2020</v>
      </c>
      <c r="T43" s="123"/>
      <c r="U43" s="123"/>
      <c r="V43" s="123"/>
      <c r="W43" s="123"/>
      <c r="X43" s="123"/>
      <c r="Y43" s="123"/>
    </row>
    <row r="44" spans="1:25" x14ac:dyDescent="0.25">
      <c r="A44" s="60" t="s">
        <v>3831</v>
      </c>
      <c r="B44" s="60" t="s">
        <v>3815</v>
      </c>
      <c r="C44" s="123" t="s">
        <v>122</v>
      </c>
      <c r="D44" s="123">
        <v>29</v>
      </c>
      <c r="E44" s="123">
        <v>1992</v>
      </c>
      <c r="F44" s="123">
        <v>0.5</v>
      </c>
      <c r="G44" s="123">
        <v>0.05</v>
      </c>
      <c r="H44" s="123">
        <v>7.0000000000000007E-2</v>
      </c>
      <c r="I44" s="123">
        <v>-0.1</v>
      </c>
      <c r="J44" s="123"/>
      <c r="K44" s="123">
        <v>0.04</v>
      </c>
      <c r="L44" s="123">
        <v>-0.02</v>
      </c>
      <c r="M44" s="123"/>
      <c r="N44" s="123"/>
      <c r="O44" s="123"/>
      <c r="P44" s="123">
        <v>0.03</v>
      </c>
      <c r="Q44" s="123">
        <v>-0.09</v>
      </c>
      <c r="R44" s="123" t="s">
        <v>3792</v>
      </c>
      <c r="S44" s="123">
        <v>2020</v>
      </c>
      <c r="T44" s="123"/>
      <c r="U44" s="123"/>
      <c r="V44" s="123"/>
      <c r="W44" s="123"/>
      <c r="X44" s="123"/>
      <c r="Y44" s="123"/>
    </row>
    <row r="45" spans="1:25" x14ac:dyDescent="0.25">
      <c r="A45" s="60" t="s">
        <v>3832</v>
      </c>
      <c r="B45" s="60" t="s">
        <v>3815</v>
      </c>
      <c r="C45" s="123" t="s">
        <v>122</v>
      </c>
      <c r="D45" s="123">
        <v>24</v>
      </c>
      <c r="E45" s="123">
        <v>1997</v>
      </c>
      <c r="F45" s="123">
        <v>2.37</v>
      </c>
      <c r="G45" s="123">
        <v>-0.06</v>
      </c>
      <c r="H45" s="123">
        <v>-0.05</v>
      </c>
      <c r="I45" s="123">
        <v>0.1</v>
      </c>
      <c r="J45" s="123"/>
      <c r="K45" s="123">
        <v>-0.1</v>
      </c>
      <c r="L45" s="123">
        <v>-7.0000000000000007E-2</v>
      </c>
      <c r="M45" s="123"/>
      <c r="N45" s="123"/>
      <c r="O45" s="123"/>
      <c r="P45" s="123">
        <v>0.08</v>
      </c>
      <c r="Q45" s="123">
        <v>-0.08</v>
      </c>
      <c r="R45" s="123" t="s">
        <v>3792</v>
      </c>
      <c r="S45" s="123">
        <v>2020</v>
      </c>
      <c r="T45" s="123"/>
      <c r="U45" s="123"/>
      <c r="V45" s="123"/>
      <c r="W45" s="123"/>
      <c r="X45" s="123"/>
      <c r="Y45" s="123"/>
    </row>
    <row r="46" spans="1:25" x14ac:dyDescent="0.25">
      <c r="A46" s="60" t="s">
        <v>3833</v>
      </c>
      <c r="B46" s="60" t="s">
        <v>3815</v>
      </c>
      <c r="C46" s="123" t="s">
        <v>122</v>
      </c>
      <c r="D46" s="123">
        <v>27</v>
      </c>
      <c r="E46" s="123">
        <v>1994</v>
      </c>
      <c r="F46" s="123">
        <v>1.57</v>
      </c>
      <c r="G46" s="123">
        <v>7.0000000000000007E-2</v>
      </c>
      <c r="H46" s="123">
        <v>1.26</v>
      </c>
      <c r="I46" s="123">
        <v>0.08</v>
      </c>
      <c r="J46" s="123">
        <v>0.05</v>
      </c>
      <c r="K46" s="123">
        <v>1.26</v>
      </c>
      <c r="L46" s="123">
        <v>0.02</v>
      </c>
      <c r="M46" s="123">
        <v>-0.1</v>
      </c>
      <c r="N46" s="123"/>
      <c r="O46" s="123"/>
      <c r="P46" s="123">
        <v>0</v>
      </c>
      <c r="Q46" s="123">
        <v>-0.06</v>
      </c>
      <c r="R46" s="123" t="s">
        <v>3792</v>
      </c>
      <c r="S46" s="123">
        <v>2020</v>
      </c>
      <c r="T46" s="123"/>
      <c r="U46" s="123"/>
      <c r="V46" s="123"/>
      <c r="W46" s="123"/>
      <c r="X46" s="123"/>
      <c r="Y46" s="123"/>
    </row>
    <row r="47" spans="1:25" x14ac:dyDescent="0.25">
      <c r="A47" s="60" t="s">
        <v>3834</v>
      </c>
      <c r="B47" s="60" t="s">
        <v>3815</v>
      </c>
      <c r="C47" s="123" t="s">
        <v>122</v>
      </c>
      <c r="D47" s="123">
        <v>25</v>
      </c>
      <c r="E47" s="123">
        <v>1996</v>
      </c>
      <c r="F47" s="123">
        <v>1.94</v>
      </c>
      <c r="G47" s="123">
        <v>0.06</v>
      </c>
      <c r="H47" s="123">
        <v>0.6</v>
      </c>
      <c r="I47" s="123">
        <v>0.56999999999999995</v>
      </c>
      <c r="J47" s="123">
        <v>99.98</v>
      </c>
      <c r="K47" s="123">
        <v>0.48</v>
      </c>
      <c r="L47" s="123">
        <v>0.48</v>
      </c>
      <c r="M47" s="123">
        <v>0.01</v>
      </c>
      <c r="N47" s="123">
        <v>0.06</v>
      </c>
      <c r="O47" s="123"/>
      <c r="P47" s="123">
        <v>0.05</v>
      </c>
      <c r="Q47" s="123">
        <v>0.08</v>
      </c>
      <c r="R47" s="123" t="s">
        <v>3792</v>
      </c>
      <c r="S47" s="123">
        <v>2020</v>
      </c>
      <c r="T47" s="123"/>
      <c r="U47" s="123"/>
      <c r="V47" s="123"/>
      <c r="W47" s="123"/>
      <c r="X47" s="123"/>
      <c r="Y47" s="123"/>
    </row>
    <row r="48" spans="1:25" x14ac:dyDescent="0.25">
      <c r="A48" s="60" t="s">
        <v>3835</v>
      </c>
      <c r="B48" s="60" t="s">
        <v>3815</v>
      </c>
      <c r="C48" s="123" t="s">
        <v>122</v>
      </c>
      <c r="D48" s="123">
        <v>23</v>
      </c>
      <c r="E48" s="123">
        <v>1998</v>
      </c>
      <c r="F48" s="123">
        <v>1.41</v>
      </c>
      <c r="G48" s="123">
        <v>-0.06</v>
      </c>
      <c r="H48" s="123">
        <v>0.09</v>
      </c>
      <c r="I48" s="123">
        <v>0.1</v>
      </c>
      <c r="J48" s="123"/>
      <c r="K48" s="123">
        <v>-0.08</v>
      </c>
      <c r="L48" s="123">
        <v>0.02</v>
      </c>
      <c r="M48" s="123"/>
      <c r="N48" s="123"/>
      <c r="O48" s="123"/>
      <c r="P48" s="123">
        <v>0.03</v>
      </c>
      <c r="Q48" s="123">
        <v>-0.05</v>
      </c>
      <c r="R48" s="123" t="s">
        <v>3792</v>
      </c>
      <c r="S48" s="123">
        <v>2020</v>
      </c>
      <c r="T48" s="123"/>
      <c r="U48" s="123"/>
      <c r="V48" s="123"/>
      <c r="W48" s="123"/>
      <c r="X48" s="123"/>
      <c r="Y48" s="123"/>
    </row>
    <row r="49" spans="1:25" x14ac:dyDescent="0.25">
      <c r="A49" s="60" t="s">
        <v>329</v>
      </c>
      <c r="B49" s="60" t="s">
        <v>10</v>
      </c>
      <c r="C49" s="123" t="s">
        <v>96</v>
      </c>
      <c r="D49" s="123">
        <v>26</v>
      </c>
      <c r="E49" s="123">
        <v>1995</v>
      </c>
      <c r="F49" s="123">
        <v>2.9</v>
      </c>
      <c r="G49" s="123">
        <v>-0.06</v>
      </c>
      <c r="H49" s="123">
        <v>0.61</v>
      </c>
      <c r="I49" s="123">
        <v>0.05</v>
      </c>
      <c r="J49" s="123">
        <v>0.08</v>
      </c>
      <c r="K49" s="123">
        <v>0.68</v>
      </c>
      <c r="L49" s="123">
        <v>0.01</v>
      </c>
      <c r="M49" s="123">
        <v>0.03</v>
      </c>
      <c r="N49" s="123"/>
      <c r="O49" s="123"/>
      <c r="P49" s="123">
        <v>-0.03</v>
      </c>
      <c r="Q49" s="123">
        <v>-0.05</v>
      </c>
      <c r="R49" s="123" t="s">
        <v>3792</v>
      </c>
      <c r="S49" s="123">
        <v>2020</v>
      </c>
      <c r="T49" s="123"/>
      <c r="U49" s="123"/>
      <c r="V49" s="123"/>
      <c r="W49" s="123"/>
      <c r="X49" s="123"/>
      <c r="Y49" s="123"/>
    </row>
    <row r="50" spans="1:25" x14ac:dyDescent="0.25">
      <c r="A50" s="60" t="s">
        <v>410</v>
      </c>
      <c r="B50" s="60" t="s">
        <v>10</v>
      </c>
      <c r="C50" s="123" t="s">
        <v>96</v>
      </c>
      <c r="D50" s="123">
        <v>31</v>
      </c>
      <c r="E50" s="123">
        <v>1990</v>
      </c>
      <c r="F50" s="123">
        <v>0.86</v>
      </c>
      <c r="G50" s="123">
        <v>-7.0000000000000007E-2</v>
      </c>
      <c r="H50" s="123">
        <v>2.21</v>
      </c>
      <c r="I50" s="123">
        <v>-0.06</v>
      </c>
      <c r="J50" s="123">
        <v>0.02</v>
      </c>
      <c r="K50" s="123">
        <v>2.16</v>
      </c>
      <c r="L50" s="123">
        <v>0.05</v>
      </c>
      <c r="M50" s="123">
        <v>-0.08</v>
      </c>
      <c r="N50" s="123"/>
      <c r="O50" s="123"/>
      <c r="P50" s="123">
        <v>0.06</v>
      </c>
      <c r="Q50" s="123">
        <v>-0.1</v>
      </c>
      <c r="R50" s="123" t="s">
        <v>3792</v>
      </c>
      <c r="S50" s="123">
        <v>2020</v>
      </c>
      <c r="T50" s="123"/>
      <c r="U50" s="123"/>
      <c r="V50" s="123"/>
      <c r="W50" s="123"/>
      <c r="X50" s="123"/>
      <c r="Y50" s="123"/>
    </row>
    <row r="51" spans="1:25" x14ac:dyDescent="0.25">
      <c r="A51" s="60" t="s">
        <v>2113</v>
      </c>
      <c r="B51" s="60" t="s">
        <v>10</v>
      </c>
      <c r="C51" s="123" t="s">
        <v>96</v>
      </c>
      <c r="D51" s="123">
        <v>29</v>
      </c>
      <c r="E51" s="123">
        <v>1992</v>
      </c>
      <c r="F51" s="123">
        <v>4.08</v>
      </c>
      <c r="G51" s="123">
        <v>-0.08</v>
      </c>
      <c r="H51" s="123">
        <v>0.66</v>
      </c>
      <c r="I51" s="123">
        <v>-0.04</v>
      </c>
      <c r="J51" s="123">
        <v>-0.08</v>
      </c>
      <c r="K51" s="123">
        <v>0.67</v>
      </c>
      <c r="L51" s="123">
        <v>7.0000000000000007E-2</v>
      </c>
      <c r="M51" s="123">
        <v>0.03</v>
      </c>
      <c r="N51" s="123"/>
      <c r="O51" s="123"/>
      <c r="P51" s="123">
        <v>0.02</v>
      </c>
      <c r="Q51" s="123">
        <v>0.06</v>
      </c>
      <c r="R51" s="123" t="s">
        <v>3792</v>
      </c>
      <c r="S51" s="123">
        <v>2020</v>
      </c>
      <c r="T51" s="123"/>
      <c r="U51" s="123"/>
      <c r="V51" s="123"/>
      <c r="W51" s="123"/>
      <c r="X51" s="123"/>
      <c r="Y51" s="123"/>
    </row>
    <row r="52" spans="1:25" x14ac:dyDescent="0.25">
      <c r="A52" s="60" t="s">
        <v>1786</v>
      </c>
      <c r="B52" s="60" t="s">
        <v>10</v>
      </c>
      <c r="C52" s="123" t="s">
        <v>96</v>
      </c>
      <c r="D52" s="123">
        <v>27</v>
      </c>
      <c r="E52" s="123">
        <v>1994</v>
      </c>
      <c r="F52" s="123">
        <v>3.85</v>
      </c>
      <c r="G52" s="123">
        <v>0.03</v>
      </c>
      <c r="H52" s="123">
        <v>0.3</v>
      </c>
      <c r="I52" s="123">
        <v>0</v>
      </c>
      <c r="J52" s="123">
        <v>-0.09</v>
      </c>
      <c r="K52" s="123">
        <v>0.31</v>
      </c>
      <c r="L52" s="123">
        <v>0.04</v>
      </c>
      <c r="M52" s="123">
        <v>0.06</v>
      </c>
      <c r="N52" s="123"/>
      <c r="O52" s="123"/>
      <c r="P52" s="123">
        <v>7.0000000000000007E-2</v>
      </c>
      <c r="Q52" s="123">
        <v>-7.0000000000000007E-2</v>
      </c>
      <c r="R52" s="123" t="s">
        <v>3792</v>
      </c>
      <c r="S52" s="123">
        <v>2020</v>
      </c>
      <c r="T52" s="123"/>
      <c r="U52" s="123"/>
      <c r="V52" s="123"/>
      <c r="W52" s="123"/>
      <c r="X52" s="123"/>
      <c r="Y52" s="123"/>
    </row>
    <row r="53" spans="1:25" x14ac:dyDescent="0.25">
      <c r="A53" s="60" t="s">
        <v>2898</v>
      </c>
      <c r="B53" s="60" t="s">
        <v>10</v>
      </c>
      <c r="C53" s="123" t="s">
        <v>96</v>
      </c>
      <c r="D53" s="123">
        <v>29</v>
      </c>
      <c r="E53" s="123">
        <v>1992</v>
      </c>
      <c r="F53" s="123">
        <v>2.16</v>
      </c>
      <c r="G53" s="123">
        <v>-0.05</v>
      </c>
      <c r="H53" s="123">
        <v>-0.09</v>
      </c>
      <c r="I53" s="123">
        <v>0.06</v>
      </c>
      <c r="J53" s="123"/>
      <c r="K53" s="123">
        <v>-0.08</v>
      </c>
      <c r="L53" s="123">
        <v>-0.01</v>
      </c>
      <c r="M53" s="123"/>
      <c r="N53" s="123"/>
      <c r="O53" s="123"/>
      <c r="P53" s="123">
        <v>-7.0000000000000007E-2</v>
      </c>
      <c r="Q53" s="123">
        <v>-0.03</v>
      </c>
      <c r="R53" s="123" t="s">
        <v>3792</v>
      </c>
      <c r="S53" s="123">
        <v>2020</v>
      </c>
      <c r="T53" s="123"/>
      <c r="U53" s="123"/>
      <c r="V53" s="123"/>
      <c r="W53" s="123"/>
      <c r="X53" s="123"/>
      <c r="Y53" s="123"/>
    </row>
    <row r="54" spans="1:25" x14ac:dyDescent="0.25">
      <c r="A54" s="60" t="s">
        <v>3836</v>
      </c>
      <c r="B54" s="60" t="s">
        <v>10</v>
      </c>
      <c r="C54" s="123" t="s">
        <v>96</v>
      </c>
      <c r="D54" s="123">
        <v>25</v>
      </c>
      <c r="E54" s="123">
        <v>1996</v>
      </c>
      <c r="F54" s="123">
        <v>2.13</v>
      </c>
      <c r="G54" s="123">
        <v>-0.09</v>
      </c>
      <c r="H54" s="123">
        <v>-0.04</v>
      </c>
      <c r="I54" s="123">
        <v>0</v>
      </c>
      <c r="J54" s="123"/>
      <c r="K54" s="123">
        <v>0</v>
      </c>
      <c r="L54" s="123">
        <v>-0.02</v>
      </c>
      <c r="M54" s="123"/>
      <c r="N54" s="123"/>
      <c r="O54" s="123"/>
      <c r="P54" s="123">
        <v>0</v>
      </c>
      <c r="Q54" s="123">
        <v>-0.02</v>
      </c>
      <c r="R54" s="123" t="s">
        <v>3792</v>
      </c>
      <c r="S54" s="123">
        <v>2020</v>
      </c>
      <c r="T54" s="123"/>
      <c r="U54" s="123"/>
      <c r="V54" s="123"/>
      <c r="W54" s="123"/>
      <c r="X54" s="123"/>
      <c r="Y54" s="123"/>
    </row>
    <row r="55" spans="1:25" x14ac:dyDescent="0.25">
      <c r="A55" s="60" t="s">
        <v>357</v>
      </c>
      <c r="B55" s="60" t="s">
        <v>10</v>
      </c>
      <c r="C55" s="123" t="s">
        <v>96</v>
      </c>
      <c r="D55" s="123">
        <v>30</v>
      </c>
      <c r="E55" s="123">
        <v>1991</v>
      </c>
      <c r="F55" s="123">
        <v>4.08</v>
      </c>
      <c r="G55" s="123">
        <v>0.1</v>
      </c>
      <c r="H55" s="123">
        <v>0.43</v>
      </c>
      <c r="I55" s="123">
        <v>0.18</v>
      </c>
      <c r="J55" s="123">
        <v>50.05</v>
      </c>
      <c r="K55" s="123">
        <v>0.47</v>
      </c>
      <c r="L55" s="123">
        <v>0.3</v>
      </c>
      <c r="M55" s="123">
        <v>0.06</v>
      </c>
      <c r="N55" s="123">
        <v>-0.02</v>
      </c>
      <c r="O55" s="123"/>
      <c r="P55" s="123">
        <v>-0.08</v>
      </c>
      <c r="Q55" s="123">
        <v>-0.1</v>
      </c>
      <c r="R55" s="123" t="s">
        <v>3792</v>
      </c>
      <c r="S55" s="123">
        <v>2020</v>
      </c>
      <c r="T55" s="123"/>
      <c r="U55" s="123"/>
      <c r="V55" s="123"/>
      <c r="W55" s="123"/>
      <c r="X55" s="123"/>
      <c r="Y55" s="123"/>
    </row>
    <row r="56" spans="1:25" x14ac:dyDescent="0.25">
      <c r="A56" s="60" t="s">
        <v>3837</v>
      </c>
      <c r="B56" s="60" t="s">
        <v>10</v>
      </c>
      <c r="C56" s="123" t="s">
        <v>96</v>
      </c>
      <c r="D56" s="123">
        <v>21</v>
      </c>
      <c r="E56" s="123">
        <v>1999</v>
      </c>
      <c r="F56" s="123">
        <v>1.19</v>
      </c>
      <c r="G56" s="123">
        <v>-0.06</v>
      </c>
      <c r="H56" s="123">
        <v>0.86</v>
      </c>
      <c r="I56" s="123">
        <v>0.83</v>
      </c>
      <c r="J56" s="123">
        <v>100.01</v>
      </c>
      <c r="K56" s="123">
        <v>0.95</v>
      </c>
      <c r="L56" s="123">
        <v>0.94</v>
      </c>
      <c r="M56" s="123">
        <v>-0.06</v>
      </c>
      <c r="N56" s="123">
        <v>0.08</v>
      </c>
      <c r="O56" s="123"/>
      <c r="P56" s="123">
        <v>-7.0000000000000007E-2</v>
      </c>
      <c r="Q56" s="123">
        <v>-0.09</v>
      </c>
      <c r="R56" s="123" t="s">
        <v>3792</v>
      </c>
      <c r="S56" s="123">
        <v>2020</v>
      </c>
      <c r="T56" s="123"/>
      <c r="U56" s="123"/>
      <c r="V56" s="123"/>
      <c r="W56" s="123"/>
      <c r="X56" s="123"/>
      <c r="Y56" s="123"/>
    </row>
    <row r="57" spans="1:25" x14ac:dyDescent="0.25">
      <c r="A57" s="60" t="s">
        <v>3838</v>
      </c>
      <c r="B57" s="60" t="s">
        <v>10</v>
      </c>
      <c r="C57" s="123" t="s">
        <v>213</v>
      </c>
      <c r="D57" s="123">
        <v>31</v>
      </c>
      <c r="E57" s="123">
        <v>1990</v>
      </c>
      <c r="F57" s="123">
        <v>3.71</v>
      </c>
      <c r="G57" s="123">
        <v>0.04</v>
      </c>
      <c r="H57" s="123">
        <v>1</v>
      </c>
      <c r="I57" s="123">
        <v>0.3</v>
      </c>
      <c r="J57" s="123">
        <v>24.99</v>
      </c>
      <c r="K57" s="123">
        <v>1</v>
      </c>
      <c r="L57" s="123">
        <v>0.22</v>
      </c>
      <c r="M57" s="123">
        <v>-0.01</v>
      </c>
      <c r="N57" s="123">
        <v>0.08</v>
      </c>
      <c r="O57" s="123"/>
      <c r="P57" s="123">
        <v>-0.03</v>
      </c>
      <c r="Q57" s="123">
        <v>0.09</v>
      </c>
      <c r="R57" s="123" t="s">
        <v>3792</v>
      </c>
      <c r="S57" s="123">
        <v>2020</v>
      </c>
      <c r="T57" s="123"/>
      <c r="U57" s="123"/>
      <c r="V57" s="123"/>
      <c r="W57" s="123"/>
      <c r="X57" s="123"/>
      <c r="Y57" s="123"/>
    </row>
    <row r="58" spans="1:25" x14ac:dyDescent="0.25">
      <c r="A58" s="60" t="s">
        <v>505</v>
      </c>
      <c r="B58" s="60" t="s">
        <v>10</v>
      </c>
      <c r="C58" s="123" t="s">
        <v>109</v>
      </c>
      <c r="D58" s="123">
        <v>24</v>
      </c>
      <c r="E58" s="123">
        <v>1997</v>
      </c>
      <c r="F58" s="123">
        <v>1.18</v>
      </c>
      <c r="G58" s="123">
        <v>0.8</v>
      </c>
      <c r="H58" s="123">
        <v>2.4700000000000002</v>
      </c>
      <c r="I58" s="123">
        <v>0.74</v>
      </c>
      <c r="J58" s="123">
        <v>33.31</v>
      </c>
      <c r="K58" s="123">
        <v>2.5299999999999998</v>
      </c>
      <c r="L58" s="123">
        <v>0.83</v>
      </c>
      <c r="M58" s="123">
        <v>0.24</v>
      </c>
      <c r="N58" s="123">
        <v>1.06</v>
      </c>
      <c r="O58" s="123"/>
      <c r="P58" s="123">
        <v>0.09</v>
      </c>
      <c r="Q58" s="123">
        <v>0.04</v>
      </c>
      <c r="R58" s="123" t="s">
        <v>3792</v>
      </c>
      <c r="S58" s="123">
        <v>2020</v>
      </c>
      <c r="T58" s="123"/>
      <c r="U58" s="123"/>
      <c r="V58" s="123"/>
      <c r="W58" s="123"/>
      <c r="X58" s="123"/>
      <c r="Y58" s="123"/>
    </row>
    <row r="59" spans="1:25" x14ac:dyDescent="0.25">
      <c r="A59" s="60" t="s">
        <v>3839</v>
      </c>
      <c r="B59" s="60" t="s">
        <v>10</v>
      </c>
      <c r="C59" s="123" t="s">
        <v>109</v>
      </c>
      <c r="D59" s="123">
        <v>29</v>
      </c>
      <c r="E59" s="123">
        <v>1991</v>
      </c>
      <c r="F59" s="123">
        <v>1.33</v>
      </c>
      <c r="G59" s="123">
        <v>-0.02</v>
      </c>
      <c r="H59" s="123">
        <v>7.87</v>
      </c>
      <c r="I59" s="123">
        <v>2.9</v>
      </c>
      <c r="J59" s="123">
        <v>36.479999999999997</v>
      </c>
      <c r="K59" s="123">
        <v>7.71</v>
      </c>
      <c r="L59" s="123">
        <v>2.72</v>
      </c>
      <c r="M59" s="123">
        <v>0.06</v>
      </c>
      <c r="N59" s="123">
        <v>-0.1</v>
      </c>
      <c r="O59" s="123"/>
      <c r="P59" s="123">
        <v>0.02</v>
      </c>
      <c r="Q59" s="123">
        <v>7.0000000000000007E-2</v>
      </c>
      <c r="R59" s="123" t="s">
        <v>3792</v>
      </c>
      <c r="S59" s="123">
        <v>2020</v>
      </c>
      <c r="T59" s="123"/>
      <c r="U59" s="123"/>
      <c r="V59" s="123"/>
      <c r="W59" s="123"/>
      <c r="X59" s="123"/>
      <c r="Y59" s="123"/>
    </row>
    <row r="60" spans="1:25" x14ac:dyDescent="0.25">
      <c r="A60" s="60" t="s">
        <v>3840</v>
      </c>
      <c r="B60" s="60" t="s">
        <v>10</v>
      </c>
      <c r="C60" s="123" t="s">
        <v>109</v>
      </c>
      <c r="D60" s="123">
        <v>22</v>
      </c>
      <c r="E60" s="123">
        <v>1999</v>
      </c>
      <c r="F60" s="123">
        <v>1.89</v>
      </c>
      <c r="G60" s="123">
        <v>0.03</v>
      </c>
      <c r="H60" s="123">
        <v>1.1100000000000001</v>
      </c>
      <c r="I60" s="123">
        <v>7.0000000000000007E-2</v>
      </c>
      <c r="J60" s="123">
        <v>-0.03</v>
      </c>
      <c r="K60" s="123">
        <v>1.22</v>
      </c>
      <c r="L60" s="123">
        <v>0</v>
      </c>
      <c r="M60" s="123">
        <v>-0.1</v>
      </c>
      <c r="N60" s="123"/>
      <c r="O60" s="123"/>
      <c r="P60" s="123">
        <v>-7.0000000000000007E-2</v>
      </c>
      <c r="Q60" s="123">
        <v>0</v>
      </c>
      <c r="R60" s="123" t="s">
        <v>3792</v>
      </c>
      <c r="S60" s="123">
        <v>2020</v>
      </c>
      <c r="T60" s="123"/>
      <c r="U60" s="123"/>
      <c r="V60" s="123"/>
      <c r="W60" s="123"/>
      <c r="X60" s="123"/>
      <c r="Y60" s="123"/>
    </row>
    <row r="61" spans="1:25" x14ac:dyDescent="0.25">
      <c r="A61" s="60" t="s">
        <v>2511</v>
      </c>
      <c r="B61" s="60" t="s">
        <v>10</v>
      </c>
      <c r="C61" s="123" t="s">
        <v>109</v>
      </c>
      <c r="D61" s="123">
        <v>31</v>
      </c>
      <c r="E61" s="123">
        <v>1990</v>
      </c>
      <c r="F61" s="123">
        <v>3.26</v>
      </c>
      <c r="G61" s="123">
        <v>-0.04</v>
      </c>
      <c r="H61" s="123">
        <v>2.5299999999999998</v>
      </c>
      <c r="I61" s="123">
        <v>0.98</v>
      </c>
      <c r="J61" s="123">
        <v>37.58</v>
      </c>
      <c r="K61" s="123">
        <v>2.5499999999999998</v>
      </c>
      <c r="L61" s="123">
        <v>1.03</v>
      </c>
      <c r="M61" s="123">
        <v>-7.0000000000000007E-2</v>
      </c>
      <c r="N61" s="123">
        <v>-0.04</v>
      </c>
      <c r="O61" s="123"/>
      <c r="P61" s="123">
        <v>0.03</v>
      </c>
      <c r="Q61" s="123">
        <v>0</v>
      </c>
      <c r="R61" s="123" t="s">
        <v>3792</v>
      </c>
      <c r="S61" s="123">
        <v>2020</v>
      </c>
      <c r="T61" s="123"/>
      <c r="U61" s="123"/>
      <c r="V61" s="123"/>
      <c r="W61" s="123"/>
      <c r="X61" s="123"/>
      <c r="Y61" s="123"/>
    </row>
    <row r="62" spans="1:25" x14ac:dyDescent="0.25">
      <c r="A62" s="60" t="s">
        <v>1029</v>
      </c>
      <c r="B62" s="60" t="s">
        <v>10</v>
      </c>
      <c r="C62" s="123" t="s">
        <v>109</v>
      </c>
      <c r="D62" s="123">
        <v>27</v>
      </c>
      <c r="E62" s="123">
        <v>1994</v>
      </c>
      <c r="F62" s="123">
        <v>4.9000000000000004</v>
      </c>
      <c r="G62" s="123">
        <v>0.32</v>
      </c>
      <c r="H62" s="123">
        <v>4.72</v>
      </c>
      <c r="I62" s="123">
        <v>1.64</v>
      </c>
      <c r="J62" s="123">
        <v>34.82</v>
      </c>
      <c r="K62" s="123">
        <v>4.6500000000000004</v>
      </c>
      <c r="L62" s="123">
        <v>1.74</v>
      </c>
      <c r="M62" s="123">
        <v>0.02</v>
      </c>
      <c r="N62" s="123">
        <v>0.16</v>
      </c>
      <c r="O62" s="123"/>
      <c r="P62" s="123">
        <v>0.18</v>
      </c>
      <c r="Q62" s="123">
        <v>0.12</v>
      </c>
      <c r="R62" s="123" t="s">
        <v>3792</v>
      </c>
      <c r="S62" s="123">
        <v>2020</v>
      </c>
      <c r="T62" s="123"/>
      <c r="U62" s="123"/>
      <c r="V62" s="123"/>
      <c r="W62" s="123"/>
      <c r="X62" s="123"/>
      <c r="Y62" s="123"/>
    </row>
    <row r="63" spans="1:25" x14ac:dyDescent="0.25">
      <c r="A63" s="60" t="s">
        <v>3841</v>
      </c>
      <c r="B63" s="60" t="s">
        <v>10</v>
      </c>
      <c r="C63" s="123" t="s">
        <v>109</v>
      </c>
      <c r="D63" s="123">
        <v>22</v>
      </c>
      <c r="E63" s="123">
        <v>1998</v>
      </c>
      <c r="F63" s="123">
        <v>0.87</v>
      </c>
      <c r="G63" s="123">
        <v>-0.09</v>
      </c>
      <c r="H63" s="123">
        <v>0.03</v>
      </c>
      <c r="I63" s="123">
        <v>0.01</v>
      </c>
      <c r="J63" s="123"/>
      <c r="K63" s="123">
        <v>-0.01</v>
      </c>
      <c r="L63" s="123">
        <v>0.08</v>
      </c>
      <c r="M63" s="123"/>
      <c r="N63" s="123"/>
      <c r="O63" s="123"/>
      <c r="P63" s="123">
        <v>-0.05</v>
      </c>
      <c r="Q63" s="123">
        <v>0.1</v>
      </c>
      <c r="R63" s="123" t="s">
        <v>3792</v>
      </c>
      <c r="S63" s="123">
        <v>2020</v>
      </c>
      <c r="T63" s="123"/>
      <c r="U63" s="123"/>
      <c r="V63" s="123"/>
      <c r="W63" s="123"/>
      <c r="X63" s="123"/>
      <c r="Y63" s="123"/>
    </row>
    <row r="64" spans="1:25" x14ac:dyDescent="0.25">
      <c r="A64" s="60" t="s">
        <v>3842</v>
      </c>
      <c r="B64" s="60" t="s">
        <v>10</v>
      </c>
      <c r="C64" s="123" t="s">
        <v>109</v>
      </c>
      <c r="D64" s="123">
        <v>29</v>
      </c>
      <c r="E64" s="123">
        <v>1992</v>
      </c>
      <c r="F64" s="123">
        <v>3.15</v>
      </c>
      <c r="G64" s="123">
        <v>-0.03</v>
      </c>
      <c r="H64" s="123">
        <v>1.9</v>
      </c>
      <c r="I64" s="123">
        <v>0.27</v>
      </c>
      <c r="J64" s="123">
        <v>16.68</v>
      </c>
      <c r="K64" s="123">
        <v>1.99</v>
      </c>
      <c r="L64" s="123">
        <v>0.41</v>
      </c>
      <c r="M64" s="123">
        <v>-0.06</v>
      </c>
      <c r="N64" s="123">
        <v>0.01</v>
      </c>
      <c r="O64" s="123"/>
      <c r="P64" s="123">
        <v>0.09</v>
      </c>
      <c r="Q64" s="123">
        <v>-0.09</v>
      </c>
      <c r="R64" s="123" t="s">
        <v>3792</v>
      </c>
      <c r="S64" s="123">
        <v>2020</v>
      </c>
      <c r="T64" s="123"/>
      <c r="U64" s="123"/>
      <c r="V64" s="123"/>
      <c r="W64" s="123"/>
      <c r="X64" s="123"/>
      <c r="Y64" s="123"/>
    </row>
    <row r="65" spans="1:25" x14ac:dyDescent="0.25">
      <c r="A65" s="60" t="s">
        <v>3843</v>
      </c>
      <c r="B65" s="60" t="s">
        <v>10</v>
      </c>
      <c r="C65" s="123" t="s">
        <v>153</v>
      </c>
      <c r="D65" s="123">
        <v>34</v>
      </c>
      <c r="E65" s="123">
        <v>1986</v>
      </c>
      <c r="F65" s="123">
        <v>0.15</v>
      </c>
      <c r="G65" s="123">
        <v>-0.04</v>
      </c>
      <c r="H65" s="123">
        <v>10.029999999999999</v>
      </c>
      <c r="I65" s="123">
        <v>-0.05</v>
      </c>
      <c r="J65" s="123">
        <v>0.04</v>
      </c>
      <c r="K65" s="123">
        <v>14.93</v>
      </c>
      <c r="L65" s="123">
        <v>-0.04</v>
      </c>
      <c r="M65" s="123">
        <v>-0.09</v>
      </c>
      <c r="N65" s="123"/>
      <c r="O65" s="123"/>
      <c r="P65" s="123">
        <v>-0.03</v>
      </c>
      <c r="Q65" s="123">
        <v>-0.04</v>
      </c>
      <c r="R65" s="123" t="s">
        <v>3792</v>
      </c>
      <c r="S65" s="123">
        <v>2020</v>
      </c>
      <c r="T65" s="123"/>
      <c r="U65" s="123"/>
      <c r="V65" s="123"/>
      <c r="W65" s="123"/>
      <c r="X65" s="123"/>
      <c r="Y65" s="123"/>
    </row>
    <row r="66" spans="1:25" x14ac:dyDescent="0.25">
      <c r="A66" s="60" t="s">
        <v>542</v>
      </c>
      <c r="B66" s="60" t="s">
        <v>10</v>
      </c>
      <c r="C66" s="123" t="s">
        <v>116</v>
      </c>
      <c r="D66" s="123">
        <v>33</v>
      </c>
      <c r="E66" s="123">
        <v>1988</v>
      </c>
      <c r="F66" s="123">
        <v>1.98</v>
      </c>
      <c r="G66" s="123">
        <v>0.06</v>
      </c>
      <c r="H66" s="123">
        <v>-0.04</v>
      </c>
      <c r="I66" s="123">
        <v>0.02</v>
      </c>
      <c r="J66" s="123"/>
      <c r="K66" s="123">
        <v>0.02</v>
      </c>
      <c r="L66" s="123">
        <v>-7.0000000000000007E-2</v>
      </c>
      <c r="M66" s="123"/>
      <c r="N66" s="123"/>
      <c r="O66" s="123"/>
      <c r="P66" s="123">
        <v>0.03</v>
      </c>
      <c r="Q66" s="123">
        <v>-0.05</v>
      </c>
      <c r="R66" s="123" t="s">
        <v>3792</v>
      </c>
      <c r="S66" s="123">
        <v>2020</v>
      </c>
      <c r="T66" s="123"/>
      <c r="U66" s="123"/>
      <c r="V66" s="123"/>
      <c r="W66" s="123"/>
      <c r="X66" s="123"/>
      <c r="Y66" s="123"/>
    </row>
    <row r="67" spans="1:25" x14ac:dyDescent="0.25">
      <c r="A67" s="60" t="s">
        <v>2629</v>
      </c>
      <c r="B67" s="60" t="s">
        <v>10</v>
      </c>
      <c r="C67" s="123" t="s">
        <v>116</v>
      </c>
      <c r="D67" s="123">
        <v>32</v>
      </c>
      <c r="E67" s="123">
        <v>1989</v>
      </c>
      <c r="F67" s="123">
        <v>4.03</v>
      </c>
      <c r="G67" s="123">
        <v>-0.1</v>
      </c>
      <c r="H67" s="123">
        <v>-0.08</v>
      </c>
      <c r="I67" s="123">
        <v>-0.04</v>
      </c>
      <c r="J67" s="123"/>
      <c r="K67" s="123">
        <v>0.03</v>
      </c>
      <c r="L67" s="123">
        <v>-0.02</v>
      </c>
      <c r="M67" s="123"/>
      <c r="N67" s="123"/>
      <c r="O67" s="123"/>
      <c r="P67" s="123">
        <v>0.09</v>
      </c>
      <c r="Q67" s="123">
        <v>7.0000000000000007E-2</v>
      </c>
      <c r="R67" s="123" t="s">
        <v>3792</v>
      </c>
      <c r="S67" s="123">
        <v>2020</v>
      </c>
      <c r="T67" s="123"/>
      <c r="U67" s="123"/>
      <c r="V67" s="123"/>
      <c r="W67" s="123"/>
      <c r="X67" s="123"/>
      <c r="Y67" s="123"/>
    </row>
    <row r="68" spans="1:25" x14ac:dyDescent="0.25">
      <c r="A68" s="60" t="s">
        <v>1179</v>
      </c>
      <c r="B68" s="60" t="s">
        <v>10</v>
      </c>
      <c r="C68" s="123" t="s">
        <v>122</v>
      </c>
      <c r="D68" s="123">
        <v>28</v>
      </c>
      <c r="E68" s="123">
        <v>1993</v>
      </c>
      <c r="F68" s="123">
        <v>1.79</v>
      </c>
      <c r="G68" s="123">
        <v>0</v>
      </c>
      <c r="H68" s="123">
        <v>0.6</v>
      </c>
      <c r="I68" s="123">
        <v>0.04</v>
      </c>
      <c r="J68" s="123">
        <v>0</v>
      </c>
      <c r="K68" s="123">
        <v>0.52</v>
      </c>
      <c r="L68" s="123">
        <v>-0.1</v>
      </c>
      <c r="M68" s="123">
        <v>-0.06</v>
      </c>
      <c r="N68" s="123"/>
      <c r="O68" s="123"/>
      <c r="P68" s="123">
        <v>-0.05</v>
      </c>
      <c r="Q68" s="123">
        <v>-0.06</v>
      </c>
      <c r="R68" s="123" t="s">
        <v>3792</v>
      </c>
      <c r="S68" s="123">
        <v>2020</v>
      </c>
      <c r="T68" s="123"/>
      <c r="U68" s="123"/>
      <c r="V68" s="123"/>
      <c r="W68" s="123"/>
      <c r="X68" s="123"/>
      <c r="Y68" s="123"/>
    </row>
    <row r="69" spans="1:25" x14ac:dyDescent="0.25">
      <c r="A69" s="60" t="s">
        <v>2920</v>
      </c>
      <c r="B69" s="60" t="s">
        <v>10</v>
      </c>
      <c r="C69" s="123" t="s">
        <v>122</v>
      </c>
      <c r="D69" s="123">
        <v>24</v>
      </c>
      <c r="E69" s="123">
        <v>1997</v>
      </c>
      <c r="F69" s="123">
        <v>2.36</v>
      </c>
      <c r="G69" s="123">
        <v>0.45</v>
      </c>
      <c r="H69" s="123">
        <v>0.86</v>
      </c>
      <c r="I69" s="123">
        <v>0.9</v>
      </c>
      <c r="J69" s="123">
        <v>100.02</v>
      </c>
      <c r="K69" s="123">
        <v>0.82</v>
      </c>
      <c r="L69" s="123">
        <v>0.85</v>
      </c>
      <c r="M69" s="123">
        <v>0.57999999999999996</v>
      </c>
      <c r="N69" s="123">
        <v>0.45</v>
      </c>
      <c r="O69" s="123"/>
      <c r="P69" s="123">
        <v>0.04</v>
      </c>
      <c r="Q69" s="123">
        <v>-7.0000000000000007E-2</v>
      </c>
      <c r="R69" s="123" t="s">
        <v>3792</v>
      </c>
      <c r="S69" s="123">
        <v>2020</v>
      </c>
      <c r="T69" s="123"/>
      <c r="U69" s="123"/>
      <c r="V69" s="123"/>
      <c r="W69" s="123"/>
      <c r="X69" s="123"/>
      <c r="Y69" s="123"/>
    </row>
    <row r="70" spans="1:25" x14ac:dyDescent="0.25">
      <c r="A70" s="60" t="s">
        <v>2242</v>
      </c>
      <c r="B70" s="60" t="s">
        <v>10</v>
      </c>
      <c r="C70" s="123" t="s">
        <v>122</v>
      </c>
      <c r="D70" s="123">
        <v>24</v>
      </c>
      <c r="E70" s="123">
        <v>1997</v>
      </c>
      <c r="F70" s="123">
        <v>5.98</v>
      </c>
      <c r="G70" s="123">
        <v>0.03</v>
      </c>
      <c r="H70" s="123">
        <v>0.6</v>
      </c>
      <c r="I70" s="123">
        <v>0.34</v>
      </c>
      <c r="J70" s="123">
        <v>50.06</v>
      </c>
      <c r="K70" s="123">
        <v>0.76</v>
      </c>
      <c r="L70" s="123">
        <v>0.3</v>
      </c>
      <c r="M70" s="123">
        <v>0.06</v>
      </c>
      <c r="N70" s="123">
        <v>0.08</v>
      </c>
      <c r="O70" s="123"/>
      <c r="P70" s="123">
        <v>-0.1</v>
      </c>
      <c r="Q70" s="123">
        <v>7.0000000000000007E-2</v>
      </c>
      <c r="R70" s="123" t="s">
        <v>3792</v>
      </c>
      <c r="S70" s="123">
        <v>2020</v>
      </c>
      <c r="T70" s="123"/>
      <c r="U70" s="123"/>
      <c r="V70" s="123"/>
      <c r="W70" s="123"/>
      <c r="X70" s="123"/>
      <c r="Y70" s="123"/>
    </row>
    <row r="71" spans="1:25" x14ac:dyDescent="0.25">
      <c r="A71" s="60" t="s">
        <v>1809</v>
      </c>
      <c r="B71" s="60" t="s">
        <v>10</v>
      </c>
      <c r="C71" s="123" t="s">
        <v>122</v>
      </c>
      <c r="D71" s="123">
        <v>30</v>
      </c>
      <c r="E71" s="123">
        <v>1991</v>
      </c>
      <c r="F71" s="123">
        <v>3.08</v>
      </c>
      <c r="G71" s="123">
        <v>0.02</v>
      </c>
      <c r="H71" s="123">
        <v>0.96</v>
      </c>
      <c r="I71" s="123">
        <v>0.09</v>
      </c>
      <c r="J71" s="123">
        <v>0.02</v>
      </c>
      <c r="K71" s="123">
        <v>0.92</v>
      </c>
      <c r="L71" s="123">
        <v>-0.06</v>
      </c>
      <c r="M71" s="123">
        <v>-0.05</v>
      </c>
      <c r="N71" s="123"/>
      <c r="O71" s="123"/>
      <c r="P71" s="123">
        <v>0.04</v>
      </c>
      <c r="Q71" s="123">
        <v>7.0000000000000007E-2</v>
      </c>
      <c r="R71" s="123" t="s">
        <v>3792</v>
      </c>
      <c r="S71" s="123">
        <v>2020</v>
      </c>
      <c r="T71" s="123"/>
      <c r="U71" s="123"/>
      <c r="V71" s="123"/>
      <c r="W71" s="123"/>
      <c r="X71" s="123"/>
      <c r="Y71" s="123"/>
    </row>
    <row r="72" spans="1:25" x14ac:dyDescent="0.25">
      <c r="A72" s="60" t="s">
        <v>376</v>
      </c>
      <c r="B72" s="60" t="s">
        <v>10</v>
      </c>
      <c r="C72" s="123" t="s">
        <v>131</v>
      </c>
      <c r="D72" s="123">
        <v>30</v>
      </c>
      <c r="E72" s="123">
        <v>1990</v>
      </c>
      <c r="F72" s="123">
        <v>5.72</v>
      </c>
      <c r="G72" s="123">
        <v>0.47</v>
      </c>
      <c r="H72" s="123">
        <v>1.89</v>
      </c>
      <c r="I72" s="123">
        <v>1.28</v>
      </c>
      <c r="J72" s="123">
        <v>63.57</v>
      </c>
      <c r="K72" s="123">
        <v>1.93</v>
      </c>
      <c r="L72" s="123">
        <v>1.19</v>
      </c>
      <c r="M72" s="123">
        <v>0.35</v>
      </c>
      <c r="N72" s="123">
        <v>0.45</v>
      </c>
      <c r="O72" s="123"/>
      <c r="P72" s="123">
        <v>0.02</v>
      </c>
      <c r="Q72" s="123">
        <v>-0.03</v>
      </c>
      <c r="R72" s="123" t="s">
        <v>3792</v>
      </c>
      <c r="S72" s="123">
        <v>2020</v>
      </c>
      <c r="T72" s="123"/>
      <c r="U72" s="123"/>
      <c r="V72" s="123"/>
      <c r="W72" s="123"/>
      <c r="X72" s="123"/>
      <c r="Y72" s="123"/>
    </row>
    <row r="73" spans="1:25" x14ac:dyDescent="0.25">
      <c r="A73" s="60" t="s">
        <v>3844</v>
      </c>
      <c r="B73" s="60" t="s">
        <v>3845</v>
      </c>
      <c r="C73" s="123" t="s">
        <v>96</v>
      </c>
      <c r="D73" s="123">
        <v>21</v>
      </c>
      <c r="E73" s="123">
        <v>2000</v>
      </c>
      <c r="F73" s="123">
        <v>1.99</v>
      </c>
      <c r="G73" s="123">
        <v>-0.1</v>
      </c>
      <c r="H73" s="123">
        <v>0.01</v>
      </c>
      <c r="I73" s="123">
        <v>0.05</v>
      </c>
      <c r="J73" s="123"/>
      <c r="K73" s="123">
        <v>0.03</v>
      </c>
      <c r="L73" s="123">
        <v>7.0000000000000007E-2</v>
      </c>
      <c r="M73" s="123"/>
      <c r="N73" s="123"/>
      <c r="O73" s="123"/>
      <c r="P73" s="123">
        <v>-0.1</v>
      </c>
      <c r="Q73" s="123">
        <v>0.05</v>
      </c>
      <c r="R73" s="123" t="s">
        <v>3792</v>
      </c>
      <c r="S73" s="123">
        <v>2020</v>
      </c>
      <c r="T73" s="123"/>
      <c r="U73" s="123"/>
      <c r="V73" s="123"/>
      <c r="W73" s="123"/>
      <c r="X73" s="123"/>
      <c r="Y73" s="123"/>
    </row>
    <row r="74" spans="1:25" x14ac:dyDescent="0.25">
      <c r="A74" s="60" t="s">
        <v>3846</v>
      </c>
      <c r="B74" s="60" t="s">
        <v>3845</v>
      </c>
      <c r="C74" s="123" t="s">
        <v>96</v>
      </c>
      <c r="D74" s="123">
        <v>25</v>
      </c>
      <c r="E74" s="123">
        <v>1996</v>
      </c>
      <c r="F74" s="123">
        <v>3.75</v>
      </c>
      <c r="G74" s="123">
        <v>0.06</v>
      </c>
      <c r="H74" s="123">
        <v>-7.0000000000000007E-2</v>
      </c>
      <c r="I74" s="123">
        <v>0.02</v>
      </c>
      <c r="J74" s="123"/>
      <c r="K74" s="123">
        <v>-0.01</v>
      </c>
      <c r="L74" s="123">
        <v>-0.01</v>
      </c>
      <c r="M74" s="123"/>
      <c r="N74" s="123"/>
      <c r="O74" s="123"/>
      <c r="P74" s="123">
        <v>0.09</v>
      </c>
      <c r="Q74" s="123">
        <v>-0.05</v>
      </c>
      <c r="R74" s="123" t="s">
        <v>3792</v>
      </c>
      <c r="S74" s="123">
        <v>2020</v>
      </c>
      <c r="T74" s="123"/>
      <c r="U74" s="123"/>
      <c r="V74" s="123"/>
      <c r="W74" s="123"/>
      <c r="X74" s="123"/>
      <c r="Y74" s="123"/>
    </row>
    <row r="75" spans="1:25" x14ac:dyDescent="0.25">
      <c r="A75" s="60" t="s">
        <v>3847</v>
      </c>
      <c r="B75" s="60" t="s">
        <v>3845</v>
      </c>
      <c r="C75" s="123" t="s">
        <v>96</v>
      </c>
      <c r="D75" s="123">
        <v>26</v>
      </c>
      <c r="E75" s="123">
        <v>1995</v>
      </c>
      <c r="F75" s="123">
        <v>1.58</v>
      </c>
      <c r="G75" s="123">
        <v>-0.06</v>
      </c>
      <c r="H75" s="123">
        <v>-0.1</v>
      </c>
      <c r="I75" s="123">
        <v>7.0000000000000007E-2</v>
      </c>
      <c r="J75" s="123"/>
      <c r="K75" s="123">
        <v>0</v>
      </c>
      <c r="L75" s="123">
        <v>-0.06</v>
      </c>
      <c r="M75" s="123"/>
      <c r="N75" s="123"/>
      <c r="O75" s="123"/>
      <c r="P75" s="123">
        <v>-0.08</v>
      </c>
      <c r="Q75" s="123">
        <v>0</v>
      </c>
      <c r="R75" s="123" t="s">
        <v>3792</v>
      </c>
      <c r="S75" s="123">
        <v>2020</v>
      </c>
      <c r="T75" s="123"/>
      <c r="U75" s="123"/>
      <c r="V75" s="123"/>
      <c r="W75" s="123"/>
      <c r="X75" s="123"/>
      <c r="Y75" s="123"/>
    </row>
    <row r="76" spans="1:25" x14ac:dyDescent="0.25">
      <c r="A76" s="60" t="s">
        <v>3848</v>
      </c>
      <c r="B76" s="60" t="s">
        <v>3845</v>
      </c>
      <c r="C76" s="123" t="s">
        <v>96</v>
      </c>
      <c r="D76" s="123">
        <v>28</v>
      </c>
      <c r="E76" s="123">
        <v>1993</v>
      </c>
      <c r="F76" s="123">
        <v>6.09</v>
      </c>
      <c r="G76" s="123">
        <v>0</v>
      </c>
      <c r="H76" s="123">
        <v>0.65</v>
      </c>
      <c r="I76" s="123">
        <v>0.02</v>
      </c>
      <c r="J76" s="123">
        <v>-0.01</v>
      </c>
      <c r="K76" s="123">
        <v>0.64</v>
      </c>
      <c r="L76" s="123">
        <v>-0.04</v>
      </c>
      <c r="M76" s="123">
        <v>-0.06</v>
      </c>
      <c r="N76" s="123"/>
      <c r="O76" s="123"/>
      <c r="P76" s="123">
        <v>-0.01</v>
      </c>
      <c r="Q76" s="123">
        <v>-0.1</v>
      </c>
      <c r="R76" s="123" t="s">
        <v>3792</v>
      </c>
      <c r="S76" s="123">
        <v>2020</v>
      </c>
      <c r="T76" s="123"/>
      <c r="U76" s="123"/>
      <c r="V76" s="123"/>
      <c r="W76" s="123"/>
      <c r="X76" s="123"/>
      <c r="Y76" s="123"/>
    </row>
    <row r="77" spans="1:25" x14ac:dyDescent="0.25">
      <c r="A77" s="60" t="s">
        <v>3849</v>
      </c>
      <c r="B77" s="60" t="s">
        <v>3845</v>
      </c>
      <c r="C77" s="123" t="s">
        <v>96</v>
      </c>
      <c r="D77" s="123">
        <v>31</v>
      </c>
      <c r="E77" s="123">
        <v>1990</v>
      </c>
      <c r="F77" s="123">
        <v>0.95</v>
      </c>
      <c r="G77" s="123">
        <v>-0.04</v>
      </c>
      <c r="H77" s="123">
        <v>0.02</v>
      </c>
      <c r="I77" s="123">
        <v>0.03</v>
      </c>
      <c r="J77" s="123"/>
      <c r="K77" s="123">
        <v>0</v>
      </c>
      <c r="L77" s="123">
        <v>-0.04</v>
      </c>
      <c r="M77" s="123"/>
      <c r="N77" s="123"/>
      <c r="O77" s="123"/>
      <c r="P77" s="123">
        <v>0.04</v>
      </c>
      <c r="Q77" s="123">
        <v>-0.1</v>
      </c>
      <c r="R77" s="123" t="s">
        <v>3792</v>
      </c>
      <c r="S77" s="123">
        <v>2020</v>
      </c>
      <c r="T77" s="123"/>
      <c r="U77" s="123"/>
      <c r="V77" s="123"/>
      <c r="W77" s="123"/>
      <c r="X77" s="123"/>
      <c r="Y77" s="123"/>
    </row>
    <row r="78" spans="1:25" x14ac:dyDescent="0.25">
      <c r="A78" s="60" t="s">
        <v>3850</v>
      </c>
      <c r="B78" s="60" t="s">
        <v>3845</v>
      </c>
      <c r="C78" s="123" t="s">
        <v>96</v>
      </c>
      <c r="D78" s="123">
        <v>32</v>
      </c>
      <c r="E78" s="123">
        <v>1989</v>
      </c>
      <c r="F78" s="123">
        <v>2.14</v>
      </c>
      <c r="G78" s="123">
        <v>-0.01</v>
      </c>
      <c r="H78" s="123">
        <v>0.08</v>
      </c>
      <c r="I78" s="123">
        <v>-0.03</v>
      </c>
      <c r="J78" s="123"/>
      <c r="K78" s="123">
        <v>0.1</v>
      </c>
      <c r="L78" s="123">
        <v>0.02</v>
      </c>
      <c r="M78" s="123"/>
      <c r="N78" s="123"/>
      <c r="O78" s="123"/>
      <c r="P78" s="123">
        <v>-0.1</v>
      </c>
      <c r="Q78" s="123">
        <v>-0.03</v>
      </c>
      <c r="R78" s="123" t="s">
        <v>3792</v>
      </c>
      <c r="S78" s="123">
        <v>2020</v>
      </c>
      <c r="T78" s="123"/>
      <c r="U78" s="123"/>
      <c r="V78" s="123"/>
      <c r="W78" s="123"/>
      <c r="X78" s="123"/>
      <c r="Y78" s="123"/>
    </row>
    <row r="79" spans="1:25" x14ac:dyDescent="0.25">
      <c r="A79" s="60" t="s">
        <v>3851</v>
      </c>
      <c r="B79" s="60" t="s">
        <v>3845</v>
      </c>
      <c r="C79" s="123" t="s">
        <v>96</v>
      </c>
      <c r="D79" s="123">
        <v>27</v>
      </c>
      <c r="E79" s="123">
        <v>1994</v>
      </c>
      <c r="F79" s="123">
        <v>3.48</v>
      </c>
      <c r="G79" s="123">
        <v>0.03</v>
      </c>
      <c r="H79" s="123">
        <v>0.67</v>
      </c>
      <c r="I79" s="123">
        <v>-7.0000000000000007E-2</v>
      </c>
      <c r="J79" s="123">
        <v>-0.02</v>
      </c>
      <c r="K79" s="123">
        <v>0.69</v>
      </c>
      <c r="L79" s="123">
        <v>0.03</v>
      </c>
      <c r="M79" s="123">
        <v>0.01</v>
      </c>
      <c r="N79" s="123"/>
      <c r="O79" s="123"/>
      <c r="P79" s="123">
        <v>-0.01</v>
      </c>
      <c r="Q79" s="123">
        <v>0.1</v>
      </c>
      <c r="R79" s="123" t="s">
        <v>3792</v>
      </c>
      <c r="S79" s="123">
        <v>2020</v>
      </c>
      <c r="T79" s="123"/>
      <c r="U79" s="123"/>
      <c r="V79" s="123"/>
      <c r="W79" s="123"/>
      <c r="X79" s="123"/>
      <c r="Y79" s="123"/>
    </row>
    <row r="80" spans="1:25" x14ac:dyDescent="0.25">
      <c r="A80" s="60" t="s">
        <v>3852</v>
      </c>
      <c r="B80" s="60" t="s">
        <v>3845</v>
      </c>
      <c r="C80" s="123" t="s">
        <v>213</v>
      </c>
      <c r="D80" s="123">
        <v>24</v>
      </c>
      <c r="E80" s="123">
        <v>1997</v>
      </c>
      <c r="F80" s="123">
        <v>2.68</v>
      </c>
      <c r="G80" s="123">
        <v>0</v>
      </c>
      <c r="H80" s="123">
        <v>0.01</v>
      </c>
      <c r="I80" s="123">
        <v>-0.01</v>
      </c>
      <c r="J80" s="123"/>
      <c r="K80" s="123">
        <v>-0.08</v>
      </c>
      <c r="L80" s="123">
        <v>0.08</v>
      </c>
      <c r="M80" s="123"/>
      <c r="N80" s="123"/>
      <c r="O80" s="123"/>
      <c r="P80" s="123">
        <v>0.1</v>
      </c>
      <c r="Q80" s="123">
        <v>-7.0000000000000007E-2</v>
      </c>
      <c r="R80" s="123" t="s">
        <v>3792</v>
      </c>
      <c r="S80" s="123">
        <v>2020</v>
      </c>
      <c r="T80" s="123"/>
      <c r="U80" s="123"/>
      <c r="V80" s="123"/>
      <c r="W80" s="123"/>
      <c r="X80" s="123"/>
      <c r="Y80" s="123"/>
    </row>
    <row r="81" spans="1:25" x14ac:dyDescent="0.25">
      <c r="A81" s="60" t="s">
        <v>3853</v>
      </c>
      <c r="B81" s="60" t="s">
        <v>3845</v>
      </c>
      <c r="C81" s="123" t="s">
        <v>213</v>
      </c>
      <c r="D81" s="123">
        <v>27</v>
      </c>
      <c r="E81" s="123">
        <v>1994</v>
      </c>
      <c r="F81" s="123">
        <v>0.59</v>
      </c>
      <c r="G81" s="123">
        <v>0.02</v>
      </c>
      <c r="H81" s="123">
        <v>3.42</v>
      </c>
      <c r="I81" s="123">
        <v>-0.03</v>
      </c>
      <c r="J81" s="123">
        <v>-0.09</v>
      </c>
      <c r="K81" s="123">
        <v>3.3</v>
      </c>
      <c r="L81" s="123">
        <v>-0.03</v>
      </c>
      <c r="M81" s="123">
        <v>-0.05</v>
      </c>
      <c r="N81" s="123"/>
      <c r="O81" s="123"/>
      <c r="P81" s="123">
        <v>7.0000000000000007E-2</v>
      </c>
      <c r="Q81" s="123">
        <v>-0.06</v>
      </c>
      <c r="R81" s="123" t="s">
        <v>3792</v>
      </c>
      <c r="S81" s="123">
        <v>2020</v>
      </c>
      <c r="T81" s="123"/>
      <c r="U81" s="123"/>
      <c r="V81" s="123"/>
      <c r="W81" s="123"/>
      <c r="X81" s="123"/>
      <c r="Y81" s="123"/>
    </row>
    <row r="82" spans="1:25" x14ac:dyDescent="0.25">
      <c r="A82" s="60" t="s">
        <v>3854</v>
      </c>
      <c r="B82" s="60" t="s">
        <v>3845</v>
      </c>
      <c r="C82" s="123" t="s">
        <v>213</v>
      </c>
      <c r="D82" s="123">
        <v>34</v>
      </c>
      <c r="E82" s="123">
        <v>1987</v>
      </c>
      <c r="F82" s="123">
        <v>0.08</v>
      </c>
      <c r="G82" s="123">
        <v>0.1</v>
      </c>
      <c r="H82" s="123">
        <v>0.06</v>
      </c>
      <c r="I82" s="123">
        <v>0.09</v>
      </c>
      <c r="J82" s="123"/>
      <c r="K82" s="123">
        <v>0.02</v>
      </c>
      <c r="L82" s="123">
        <v>0.06</v>
      </c>
      <c r="M82" s="123"/>
      <c r="N82" s="123"/>
      <c r="O82" s="123"/>
      <c r="P82" s="123">
        <v>0.01</v>
      </c>
      <c r="Q82" s="123">
        <v>0.08</v>
      </c>
      <c r="R82" s="123" t="s">
        <v>3792</v>
      </c>
      <c r="S82" s="123">
        <v>2020</v>
      </c>
      <c r="T82" s="123"/>
      <c r="U82" s="123"/>
      <c r="V82" s="123"/>
      <c r="W82" s="123"/>
      <c r="X82" s="123"/>
      <c r="Y82" s="123"/>
    </row>
    <row r="83" spans="1:25" x14ac:dyDescent="0.25">
      <c r="A83" s="60" t="s">
        <v>3855</v>
      </c>
      <c r="B83" s="60" t="s">
        <v>3845</v>
      </c>
      <c r="C83" s="123" t="s">
        <v>109</v>
      </c>
      <c r="D83" s="123">
        <v>28</v>
      </c>
      <c r="E83" s="123">
        <v>1993</v>
      </c>
      <c r="F83" s="123">
        <v>2.23</v>
      </c>
      <c r="G83" s="123">
        <v>-0.05</v>
      </c>
      <c r="H83" s="123">
        <v>3.08</v>
      </c>
      <c r="I83" s="123">
        <v>1.31</v>
      </c>
      <c r="J83" s="123">
        <v>42.92</v>
      </c>
      <c r="K83" s="123">
        <v>2.94</v>
      </c>
      <c r="L83" s="123">
        <v>1.21</v>
      </c>
      <c r="M83" s="123">
        <v>0.09</v>
      </c>
      <c r="N83" s="123">
        <v>-0.04</v>
      </c>
      <c r="O83" s="123"/>
      <c r="P83" s="123">
        <v>-0.08</v>
      </c>
      <c r="Q83" s="123">
        <v>0.05</v>
      </c>
      <c r="R83" s="123" t="s">
        <v>3792</v>
      </c>
      <c r="S83" s="123">
        <v>2020</v>
      </c>
      <c r="T83" s="123"/>
      <c r="U83" s="123"/>
      <c r="V83" s="123"/>
      <c r="W83" s="123"/>
      <c r="X83" s="123"/>
      <c r="Y83" s="123"/>
    </row>
    <row r="84" spans="1:25" x14ac:dyDescent="0.25">
      <c r="A84" s="60" t="s">
        <v>3856</v>
      </c>
      <c r="B84" s="60" t="s">
        <v>3845</v>
      </c>
      <c r="C84" s="123" t="s">
        <v>109</v>
      </c>
      <c r="D84" s="123">
        <v>20</v>
      </c>
      <c r="E84" s="123">
        <v>2001</v>
      </c>
      <c r="F84" s="123">
        <v>0.73</v>
      </c>
      <c r="G84" s="123">
        <v>0.05</v>
      </c>
      <c r="H84" s="123">
        <v>1.38</v>
      </c>
      <c r="I84" s="123">
        <v>1.53</v>
      </c>
      <c r="J84" s="123">
        <v>99.96</v>
      </c>
      <c r="K84" s="123">
        <v>1.47</v>
      </c>
      <c r="L84" s="123">
        <v>1.34</v>
      </c>
      <c r="M84" s="123">
        <v>-0.1</v>
      </c>
      <c r="N84" s="123">
        <v>-0.03</v>
      </c>
      <c r="O84" s="123"/>
      <c r="P84" s="123">
        <v>-0.08</v>
      </c>
      <c r="Q84" s="123">
        <v>0.04</v>
      </c>
      <c r="R84" s="123" t="s">
        <v>3792</v>
      </c>
      <c r="S84" s="123">
        <v>2020</v>
      </c>
      <c r="T84" s="123"/>
      <c r="U84" s="123"/>
      <c r="V84" s="123"/>
      <c r="W84" s="123"/>
      <c r="X84" s="123"/>
      <c r="Y84" s="123"/>
    </row>
    <row r="85" spans="1:25" x14ac:dyDescent="0.25">
      <c r="A85" s="60" t="s">
        <v>3857</v>
      </c>
      <c r="B85" s="60" t="s">
        <v>3845</v>
      </c>
      <c r="C85" s="123" t="s">
        <v>109</v>
      </c>
      <c r="D85" s="123">
        <v>33</v>
      </c>
      <c r="E85" s="123">
        <v>1988</v>
      </c>
      <c r="F85" s="123">
        <v>3.09</v>
      </c>
      <c r="G85" s="123">
        <v>0.04</v>
      </c>
      <c r="H85" s="123">
        <v>3.17</v>
      </c>
      <c r="I85" s="123">
        <v>0.02</v>
      </c>
      <c r="J85" s="123">
        <v>0.08</v>
      </c>
      <c r="K85" s="123">
        <v>3.2</v>
      </c>
      <c r="L85" s="123">
        <v>0</v>
      </c>
      <c r="M85" s="123">
        <v>-0.04</v>
      </c>
      <c r="N85" s="123"/>
      <c r="O85" s="123"/>
      <c r="P85" s="123">
        <v>0.09</v>
      </c>
      <c r="Q85" s="123">
        <v>0.06</v>
      </c>
      <c r="R85" s="123" t="s">
        <v>3792</v>
      </c>
      <c r="S85" s="123">
        <v>2020</v>
      </c>
      <c r="T85" s="123"/>
      <c r="U85" s="123"/>
      <c r="V85" s="123"/>
      <c r="W85" s="123"/>
      <c r="X85" s="123"/>
      <c r="Y85" s="123"/>
    </row>
    <row r="86" spans="1:25" x14ac:dyDescent="0.25">
      <c r="A86" s="60" t="s">
        <v>3858</v>
      </c>
      <c r="B86" s="60" t="s">
        <v>3845</v>
      </c>
      <c r="C86" s="123" t="s">
        <v>109</v>
      </c>
      <c r="D86" s="123">
        <v>18</v>
      </c>
      <c r="E86" s="123">
        <v>2003</v>
      </c>
      <c r="F86" s="123">
        <v>1.5</v>
      </c>
      <c r="G86" s="123">
        <v>-0.09</v>
      </c>
      <c r="H86" s="123">
        <v>0.01</v>
      </c>
      <c r="I86" s="123">
        <v>-0.05</v>
      </c>
      <c r="J86" s="123"/>
      <c r="K86" s="123">
        <v>0.03</v>
      </c>
      <c r="L86" s="123">
        <v>0.09</v>
      </c>
      <c r="M86" s="123"/>
      <c r="N86" s="123"/>
      <c r="O86" s="123"/>
      <c r="P86" s="123">
        <v>-0.04</v>
      </c>
      <c r="Q86" s="123">
        <v>0.08</v>
      </c>
      <c r="R86" s="123" t="s">
        <v>3792</v>
      </c>
      <c r="S86" s="123">
        <v>2020</v>
      </c>
      <c r="T86" s="123"/>
      <c r="U86" s="123"/>
      <c r="V86" s="123"/>
      <c r="W86" s="123"/>
      <c r="X86" s="123"/>
      <c r="Y86" s="123"/>
    </row>
    <row r="87" spans="1:25" x14ac:dyDescent="0.25">
      <c r="A87" s="60" t="s">
        <v>3859</v>
      </c>
      <c r="B87" s="60" t="s">
        <v>3845</v>
      </c>
      <c r="C87" s="123" t="s">
        <v>109</v>
      </c>
      <c r="D87" s="123">
        <v>25</v>
      </c>
      <c r="E87" s="123">
        <v>1996</v>
      </c>
      <c r="F87" s="123">
        <v>1.92</v>
      </c>
      <c r="G87" s="123">
        <v>0.09</v>
      </c>
      <c r="H87" s="123">
        <v>-0.08</v>
      </c>
      <c r="I87" s="123">
        <v>-0.09</v>
      </c>
      <c r="J87" s="123"/>
      <c r="K87" s="123">
        <v>0.05</v>
      </c>
      <c r="L87" s="123">
        <v>0.06</v>
      </c>
      <c r="M87" s="123"/>
      <c r="N87" s="123"/>
      <c r="O87" s="123"/>
      <c r="P87" s="123">
        <v>0.02</v>
      </c>
      <c r="Q87" s="123">
        <v>0.01</v>
      </c>
      <c r="R87" s="123" t="s">
        <v>3792</v>
      </c>
      <c r="S87" s="123">
        <v>2020</v>
      </c>
      <c r="T87" s="123"/>
      <c r="U87" s="123"/>
      <c r="V87" s="123"/>
      <c r="W87" s="123"/>
      <c r="X87" s="123"/>
      <c r="Y87" s="123"/>
    </row>
    <row r="88" spans="1:25" x14ac:dyDescent="0.25">
      <c r="A88" s="60" t="s">
        <v>3860</v>
      </c>
      <c r="B88" s="60" t="s">
        <v>3845</v>
      </c>
      <c r="C88" s="123" t="s">
        <v>109</v>
      </c>
      <c r="D88" s="123">
        <v>24</v>
      </c>
      <c r="E88" s="123">
        <v>1997</v>
      </c>
      <c r="F88" s="123">
        <v>0.17</v>
      </c>
      <c r="G88" s="123">
        <v>0.08</v>
      </c>
      <c r="H88" s="123">
        <v>-0.09</v>
      </c>
      <c r="I88" s="123">
        <v>-0.08</v>
      </c>
      <c r="J88" s="123"/>
      <c r="K88" s="123">
        <v>0.02</v>
      </c>
      <c r="L88" s="123">
        <v>0.1</v>
      </c>
      <c r="M88" s="123"/>
      <c r="N88" s="123"/>
      <c r="O88" s="123"/>
      <c r="P88" s="123">
        <v>7.0000000000000007E-2</v>
      </c>
      <c r="Q88" s="123">
        <v>-0.09</v>
      </c>
      <c r="R88" s="123" t="s">
        <v>3792</v>
      </c>
      <c r="S88" s="123">
        <v>2020</v>
      </c>
      <c r="T88" s="123"/>
      <c r="U88" s="123"/>
      <c r="V88" s="123"/>
      <c r="W88" s="123"/>
      <c r="X88" s="123"/>
      <c r="Y88" s="123"/>
    </row>
    <row r="89" spans="1:25" x14ac:dyDescent="0.25">
      <c r="A89" s="60" t="s">
        <v>3861</v>
      </c>
      <c r="B89" s="60" t="s">
        <v>3845</v>
      </c>
      <c r="C89" s="123" t="s">
        <v>221</v>
      </c>
      <c r="D89" s="123">
        <v>25</v>
      </c>
      <c r="E89" s="123">
        <v>1995</v>
      </c>
      <c r="F89" s="123">
        <v>2.09</v>
      </c>
      <c r="G89" s="123">
        <v>-0.06</v>
      </c>
      <c r="H89" s="123">
        <v>0.97</v>
      </c>
      <c r="I89" s="123">
        <v>0.08</v>
      </c>
      <c r="J89" s="123">
        <v>0.05</v>
      </c>
      <c r="K89" s="123">
        <v>0.96</v>
      </c>
      <c r="L89" s="123">
        <v>-0.02</v>
      </c>
      <c r="M89" s="123">
        <v>-0.01</v>
      </c>
      <c r="N89" s="123"/>
      <c r="O89" s="123"/>
      <c r="P89" s="123">
        <v>-0.01</v>
      </c>
      <c r="Q89" s="123">
        <v>7.0000000000000007E-2</v>
      </c>
      <c r="R89" s="123" t="s">
        <v>3792</v>
      </c>
      <c r="S89" s="123">
        <v>2020</v>
      </c>
      <c r="T89" s="123"/>
      <c r="U89" s="123"/>
      <c r="V89" s="123"/>
      <c r="W89" s="123"/>
      <c r="X89" s="123"/>
      <c r="Y89" s="123"/>
    </row>
    <row r="90" spans="1:25" x14ac:dyDescent="0.25">
      <c r="A90" s="60" t="s">
        <v>3862</v>
      </c>
      <c r="B90" s="60" t="s">
        <v>3845</v>
      </c>
      <c r="C90" s="123" t="s">
        <v>153</v>
      </c>
      <c r="D90" s="123">
        <v>20</v>
      </c>
      <c r="E90" s="123">
        <v>2001</v>
      </c>
      <c r="F90" s="123">
        <v>4.34</v>
      </c>
      <c r="G90" s="123">
        <v>-0.08</v>
      </c>
      <c r="H90" s="123">
        <v>-0.04</v>
      </c>
      <c r="I90" s="123">
        <v>-0.02</v>
      </c>
      <c r="J90" s="123"/>
      <c r="K90" s="123">
        <v>-0.02</v>
      </c>
      <c r="L90" s="123">
        <v>-0.05</v>
      </c>
      <c r="M90" s="123"/>
      <c r="N90" s="123"/>
      <c r="O90" s="123"/>
      <c r="P90" s="123">
        <v>0.01</v>
      </c>
      <c r="Q90" s="123">
        <v>-0.1</v>
      </c>
      <c r="R90" s="123" t="s">
        <v>3792</v>
      </c>
      <c r="S90" s="123">
        <v>2020</v>
      </c>
      <c r="T90" s="123"/>
      <c r="U90" s="123"/>
      <c r="V90" s="123"/>
      <c r="W90" s="123"/>
      <c r="X90" s="123"/>
      <c r="Y90" s="123"/>
    </row>
    <row r="91" spans="1:25" x14ac:dyDescent="0.25">
      <c r="A91" s="60" t="s">
        <v>3863</v>
      </c>
      <c r="B91" s="60" t="s">
        <v>3845</v>
      </c>
      <c r="C91" s="123" t="s">
        <v>153</v>
      </c>
      <c r="D91" s="123">
        <v>25</v>
      </c>
      <c r="E91" s="123">
        <v>1995</v>
      </c>
      <c r="F91" s="123">
        <v>0.08</v>
      </c>
      <c r="G91" s="123">
        <v>-0.04</v>
      </c>
      <c r="H91" s="123">
        <v>-7.0000000000000007E-2</v>
      </c>
      <c r="I91" s="123">
        <v>-0.08</v>
      </c>
      <c r="J91" s="123"/>
      <c r="K91" s="123">
        <v>0</v>
      </c>
      <c r="L91" s="123">
        <v>-0.03</v>
      </c>
      <c r="M91" s="123"/>
      <c r="N91" s="123"/>
      <c r="O91" s="123"/>
      <c r="P91" s="123">
        <v>-0.05</v>
      </c>
      <c r="Q91" s="123">
        <v>0.01</v>
      </c>
      <c r="R91" s="123" t="s">
        <v>3792</v>
      </c>
      <c r="S91" s="123">
        <v>2020</v>
      </c>
      <c r="T91" s="123"/>
      <c r="U91" s="123"/>
      <c r="V91" s="123"/>
      <c r="W91" s="123"/>
      <c r="X91" s="123"/>
      <c r="Y91" s="123"/>
    </row>
    <row r="92" spans="1:25" x14ac:dyDescent="0.25">
      <c r="A92" s="60" t="s">
        <v>3864</v>
      </c>
      <c r="B92" s="60" t="s">
        <v>3845</v>
      </c>
      <c r="C92" s="123" t="s">
        <v>153</v>
      </c>
      <c r="D92" s="123">
        <v>25</v>
      </c>
      <c r="E92" s="123">
        <v>1996</v>
      </c>
      <c r="F92" s="123">
        <v>5.61</v>
      </c>
      <c r="G92" s="123">
        <v>0.02</v>
      </c>
      <c r="H92" s="123">
        <v>2.35</v>
      </c>
      <c r="I92" s="123">
        <v>0.71</v>
      </c>
      <c r="J92" s="123">
        <v>30.86</v>
      </c>
      <c r="K92" s="123">
        <v>2.31</v>
      </c>
      <c r="L92" s="123">
        <v>0.69</v>
      </c>
      <c r="M92" s="123">
        <v>-0.08</v>
      </c>
      <c r="N92" s="123">
        <v>-0.03</v>
      </c>
      <c r="O92" s="123"/>
      <c r="P92" s="123">
        <v>0.02</v>
      </c>
      <c r="Q92" s="123">
        <v>0</v>
      </c>
      <c r="R92" s="123" t="s">
        <v>3792</v>
      </c>
      <c r="S92" s="123">
        <v>2020</v>
      </c>
      <c r="T92" s="123"/>
      <c r="U92" s="123"/>
      <c r="V92" s="123"/>
      <c r="W92" s="123"/>
      <c r="X92" s="123"/>
      <c r="Y92" s="123"/>
    </row>
    <row r="93" spans="1:25" x14ac:dyDescent="0.25">
      <c r="A93" s="60" t="s">
        <v>3865</v>
      </c>
      <c r="B93" s="60" t="s">
        <v>3845</v>
      </c>
      <c r="C93" s="123" t="s">
        <v>116</v>
      </c>
      <c r="D93" s="123">
        <v>22</v>
      </c>
      <c r="E93" s="123">
        <v>1999</v>
      </c>
      <c r="F93" s="123">
        <v>3.04</v>
      </c>
      <c r="G93" s="123">
        <v>-0.03</v>
      </c>
      <c r="H93" s="123">
        <v>0.02</v>
      </c>
      <c r="I93" s="123">
        <v>-0.1</v>
      </c>
      <c r="J93" s="123"/>
      <c r="K93" s="123">
        <v>0.08</v>
      </c>
      <c r="L93" s="123">
        <v>0.08</v>
      </c>
      <c r="M93" s="123"/>
      <c r="N93" s="123"/>
      <c r="O93" s="123"/>
      <c r="P93" s="123">
        <v>0.05</v>
      </c>
      <c r="Q93" s="123">
        <v>0.08</v>
      </c>
      <c r="R93" s="123" t="s">
        <v>3792</v>
      </c>
      <c r="S93" s="123">
        <v>2020</v>
      </c>
      <c r="T93" s="123"/>
      <c r="U93" s="123"/>
      <c r="V93" s="123"/>
      <c r="W93" s="123"/>
      <c r="X93" s="123"/>
      <c r="Y93" s="123"/>
    </row>
    <row r="94" spans="1:25" x14ac:dyDescent="0.25">
      <c r="A94" s="60" t="s">
        <v>3866</v>
      </c>
      <c r="B94" s="60" t="s">
        <v>3845</v>
      </c>
      <c r="C94" s="123" t="s">
        <v>116</v>
      </c>
      <c r="D94" s="123">
        <v>22</v>
      </c>
      <c r="E94" s="123">
        <v>1998</v>
      </c>
      <c r="F94" s="123">
        <v>2.91</v>
      </c>
      <c r="G94" s="123">
        <v>0.06</v>
      </c>
      <c r="H94" s="123">
        <v>7.0000000000000007E-2</v>
      </c>
      <c r="I94" s="123">
        <v>-0.01</v>
      </c>
      <c r="J94" s="123"/>
      <c r="K94" s="123">
        <v>0.05</v>
      </c>
      <c r="L94" s="123">
        <v>-0.08</v>
      </c>
      <c r="M94" s="123"/>
      <c r="N94" s="123"/>
      <c r="O94" s="123"/>
      <c r="P94" s="123">
        <v>-0.05</v>
      </c>
      <c r="Q94" s="123">
        <v>7.0000000000000007E-2</v>
      </c>
      <c r="R94" s="123" t="s">
        <v>3792</v>
      </c>
      <c r="S94" s="123">
        <v>2020</v>
      </c>
      <c r="T94" s="123"/>
      <c r="U94" s="123"/>
      <c r="V94" s="123"/>
      <c r="W94" s="123"/>
      <c r="X94" s="123"/>
      <c r="Y94" s="123"/>
    </row>
    <row r="95" spans="1:25" x14ac:dyDescent="0.25">
      <c r="A95" s="60" t="s">
        <v>3867</v>
      </c>
      <c r="B95" s="60" t="s">
        <v>3845</v>
      </c>
      <c r="C95" s="123" t="s">
        <v>122</v>
      </c>
      <c r="D95" s="123">
        <v>23</v>
      </c>
      <c r="E95" s="123">
        <v>1998</v>
      </c>
      <c r="F95" s="123">
        <v>5.77</v>
      </c>
      <c r="G95" s="123">
        <v>0.39</v>
      </c>
      <c r="H95" s="123">
        <v>2</v>
      </c>
      <c r="I95" s="123">
        <v>0.34</v>
      </c>
      <c r="J95" s="123">
        <v>18.11</v>
      </c>
      <c r="K95" s="123">
        <v>1.89</v>
      </c>
      <c r="L95" s="123">
        <v>0.42</v>
      </c>
      <c r="M95" s="123">
        <v>0.02</v>
      </c>
      <c r="N95" s="123">
        <v>0.5</v>
      </c>
      <c r="O95" s="123"/>
      <c r="P95" s="123">
        <v>0.2</v>
      </c>
      <c r="Q95" s="123">
        <v>0.1</v>
      </c>
      <c r="R95" s="123" t="s">
        <v>3792</v>
      </c>
      <c r="S95" s="123">
        <v>2020</v>
      </c>
      <c r="T95" s="123"/>
      <c r="U95" s="123"/>
      <c r="V95" s="123"/>
      <c r="W95" s="123"/>
      <c r="X95" s="123"/>
      <c r="Y95" s="123"/>
    </row>
    <row r="96" spans="1:25" x14ac:dyDescent="0.25">
      <c r="A96" s="60" t="s">
        <v>3868</v>
      </c>
      <c r="B96" s="60" t="s">
        <v>3845</v>
      </c>
      <c r="C96" s="123" t="s">
        <v>122</v>
      </c>
      <c r="D96" s="123">
        <v>25</v>
      </c>
      <c r="E96" s="123">
        <v>1996</v>
      </c>
      <c r="F96" s="123">
        <v>0.48</v>
      </c>
      <c r="G96" s="123">
        <v>0.08</v>
      </c>
      <c r="H96" s="123">
        <v>0.01</v>
      </c>
      <c r="I96" s="123">
        <v>0.04</v>
      </c>
      <c r="J96" s="123"/>
      <c r="K96" s="123">
        <v>7.0000000000000007E-2</v>
      </c>
      <c r="L96" s="123">
        <v>7.0000000000000007E-2</v>
      </c>
      <c r="M96" s="123"/>
      <c r="N96" s="123"/>
      <c r="O96" s="123"/>
      <c r="P96" s="123">
        <v>0.04</v>
      </c>
      <c r="Q96" s="123">
        <v>0.04</v>
      </c>
      <c r="R96" s="123" t="s">
        <v>3792</v>
      </c>
      <c r="S96" s="123">
        <v>2020</v>
      </c>
      <c r="T96" s="123"/>
      <c r="U96" s="123"/>
      <c r="V96" s="123"/>
      <c r="W96" s="123"/>
      <c r="X96" s="123"/>
      <c r="Y96" s="123"/>
    </row>
    <row r="97" spans="1:25" x14ac:dyDescent="0.25">
      <c r="A97" s="60" t="s">
        <v>3869</v>
      </c>
      <c r="B97" s="60" t="s">
        <v>3845</v>
      </c>
      <c r="C97" s="123" t="s">
        <v>122</v>
      </c>
      <c r="D97" s="123">
        <v>28</v>
      </c>
      <c r="E97" s="123">
        <v>1993</v>
      </c>
      <c r="F97" s="123">
        <v>3.37</v>
      </c>
      <c r="G97" s="123">
        <v>0.1</v>
      </c>
      <c r="H97" s="123">
        <v>0.28000000000000003</v>
      </c>
      <c r="I97" s="123">
        <v>0.36</v>
      </c>
      <c r="J97" s="123">
        <v>99.92</v>
      </c>
      <c r="K97" s="123">
        <v>0.22</v>
      </c>
      <c r="L97" s="123">
        <v>0.38</v>
      </c>
      <c r="M97" s="123">
        <v>7.0000000000000007E-2</v>
      </c>
      <c r="N97" s="123">
        <v>0</v>
      </c>
      <c r="O97" s="123"/>
      <c r="P97" s="123">
        <v>0.04</v>
      </c>
      <c r="Q97" s="123">
        <v>0.04</v>
      </c>
      <c r="R97" s="123" t="s">
        <v>3792</v>
      </c>
      <c r="S97" s="123">
        <v>2020</v>
      </c>
      <c r="T97" s="123"/>
      <c r="U97" s="123"/>
      <c r="V97" s="123"/>
      <c r="W97" s="123"/>
      <c r="X97" s="123"/>
      <c r="Y97" s="123"/>
    </row>
    <row r="98" spans="1:25" x14ac:dyDescent="0.25">
      <c r="A98" s="60" t="s">
        <v>3870</v>
      </c>
      <c r="B98" s="60" t="s">
        <v>3845</v>
      </c>
      <c r="C98" s="123" t="s">
        <v>122</v>
      </c>
      <c r="D98" s="123">
        <v>26</v>
      </c>
      <c r="E98" s="123">
        <v>1995</v>
      </c>
      <c r="F98" s="123">
        <v>0.1</v>
      </c>
      <c r="G98" s="123">
        <v>0.08</v>
      </c>
      <c r="H98" s="123">
        <v>-0.03</v>
      </c>
      <c r="I98" s="123">
        <v>-0.06</v>
      </c>
      <c r="J98" s="123"/>
      <c r="K98" s="123">
        <v>0.09</v>
      </c>
      <c r="L98" s="123">
        <v>0.02</v>
      </c>
      <c r="M98" s="123"/>
      <c r="N98" s="123"/>
      <c r="O98" s="123"/>
      <c r="P98" s="123">
        <v>0.02</v>
      </c>
      <c r="Q98" s="123">
        <v>-0.1</v>
      </c>
      <c r="R98" s="123" t="s">
        <v>3792</v>
      </c>
      <c r="S98" s="123">
        <v>2020</v>
      </c>
      <c r="T98" s="123"/>
      <c r="U98" s="123"/>
      <c r="V98" s="123"/>
      <c r="W98" s="123"/>
      <c r="X98" s="123"/>
      <c r="Y98" s="123"/>
    </row>
    <row r="99" spans="1:25" x14ac:dyDescent="0.25">
      <c r="A99" s="60" t="s">
        <v>3871</v>
      </c>
      <c r="B99" s="60" t="s">
        <v>3845</v>
      </c>
      <c r="C99" s="123" t="s">
        <v>122</v>
      </c>
      <c r="D99" s="123">
        <v>26</v>
      </c>
      <c r="E99" s="123">
        <v>1995</v>
      </c>
      <c r="F99" s="123">
        <v>1.98</v>
      </c>
      <c r="G99" s="123">
        <v>-0.05</v>
      </c>
      <c r="H99" s="123">
        <v>2.16</v>
      </c>
      <c r="I99" s="123">
        <v>0.49</v>
      </c>
      <c r="J99" s="123">
        <v>25.09</v>
      </c>
      <c r="K99" s="123">
        <v>2.0499999999999998</v>
      </c>
      <c r="L99" s="123">
        <v>0.43</v>
      </c>
      <c r="M99" s="123">
        <v>0.04</v>
      </c>
      <c r="N99" s="123">
        <v>0</v>
      </c>
      <c r="O99" s="123"/>
      <c r="P99" s="123">
        <v>0.05</v>
      </c>
      <c r="Q99" s="123">
        <v>0.1</v>
      </c>
      <c r="R99" s="123" t="s">
        <v>3792</v>
      </c>
      <c r="S99" s="123">
        <v>2020</v>
      </c>
      <c r="T99" s="123"/>
      <c r="U99" s="123"/>
      <c r="V99" s="123"/>
      <c r="W99" s="123"/>
      <c r="X99" s="123"/>
      <c r="Y99" s="123"/>
    </row>
    <row r="100" spans="1:25" x14ac:dyDescent="0.25">
      <c r="A100" s="60" t="s">
        <v>3872</v>
      </c>
      <c r="B100" s="60" t="s">
        <v>3845</v>
      </c>
      <c r="C100" s="123" t="s">
        <v>129</v>
      </c>
      <c r="D100" s="123">
        <v>25</v>
      </c>
      <c r="E100" s="123">
        <v>1996</v>
      </c>
      <c r="F100" s="123">
        <v>4.07</v>
      </c>
      <c r="G100" s="123">
        <v>0.09</v>
      </c>
      <c r="H100" s="123">
        <v>0.74</v>
      </c>
      <c r="I100" s="123">
        <v>0.24</v>
      </c>
      <c r="J100" s="123">
        <v>33.33</v>
      </c>
      <c r="K100" s="123">
        <v>0.83</v>
      </c>
      <c r="L100" s="123">
        <v>0.28999999999999998</v>
      </c>
      <c r="M100" s="123">
        <v>-0.06</v>
      </c>
      <c r="N100" s="123">
        <v>0.04</v>
      </c>
      <c r="O100" s="123"/>
      <c r="P100" s="123">
        <v>0.06</v>
      </c>
      <c r="Q100" s="123">
        <v>-0.09</v>
      </c>
      <c r="R100" s="123" t="s">
        <v>3792</v>
      </c>
      <c r="S100" s="123">
        <v>2020</v>
      </c>
      <c r="T100" s="123"/>
      <c r="U100" s="123"/>
      <c r="V100" s="123"/>
      <c r="W100" s="123"/>
      <c r="X100" s="123"/>
      <c r="Y100" s="123"/>
    </row>
    <row r="101" spans="1:25" x14ac:dyDescent="0.25">
      <c r="A101" s="60" t="s">
        <v>3873</v>
      </c>
      <c r="B101" s="60" t="s">
        <v>168</v>
      </c>
      <c r="C101" s="123" t="s">
        <v>96</v>
      </c>
      <c r="D101" s="123">
        <v>26</v>
      </c>
      <c r="E101" s="123">
        <v>1995</v>
      </c>
      <c r="F101" s="123">
        <v>1</v>
      </c>
      <c r="G101" s="123">
        <v>0.09</v>
      </c>
      <c r="H101" s="123">
        <v>1.03</v>
      </c>
      <c r="I101" s="123">
        <v>-0.09</v>
      </c>
      <c r="J101" s="123">
        <v>-0.09</v>
      </c>
      <c r="K101" s="123">
        <v>1.05</v>
      </c>
      <c r="L101" s="123">
        <v>-0.08</v>
      </c>
      <c r="M101" s="123">
        <v>7.0000000000000007E-2</v>
      </c>
      <c r="N101" s="123"/>
      <c r="O101" s="123"/>
      <c r="P101" s="123">
        <v>0.04</v>
      </c>
      <c r="Q101" s="123">
        <v>-0.02</v>
      </c>
      <c r="R101" s="123" t="s">
        <v>3792</v>
      </c>
      <c r="S101" s="123">
        <v>2020</v>
      </c>
      <c r="T101" s="123"/>
      <c r="U101" s="123"/>
      <c r="V101" s="123"/>
      <c r="W101" s="123"/>
      <c r="X101" s="123"/>
      <c r="Y101" s="123"/>
    </row>
    <row r="102" spans="1:25" x14ac:dyDescent="0.25">
      <c r="A102" s="60" t="s">
        <v>3874</v>
      </c>
      <c r="B102" s="60" t="s">
        <v>168</v>
      </c>
      <c r="C102" s="123" t="s">
        <v>96</v>
      </c>
      <c r="D102" s="123">
        <v>28</v>
      </c>
      <c r="E102" s="123">
        <v>1993</v>
      </c>
      <c r="F102" s="123">
        <v>3.04</v>
      </c>
      <c r="G102" s="123">
        <v>-0.01</v>
      </c>
      <c r="H102" s="123">
        <v>0.3</v>
      </c>
      <c r="I102" s="123">
        <v>0.02</v>
      </c>
      <c r="J102" s="123">
        <v>0.06</v>
      </c>
      <c r="K102" s="123">
        <v>0.27</v>
      </c>
      <c r="L102" s="123">
        <v>-7.0000000000000007E-2</v>
      </c>
      <c r="M102" s="123">
        <v>0.1</v>
      </c>
      <c r="N102" s="123"/>
      <c r="O102" s="123"/>
      <c r="P102" s="123">
        <v>0.08</v>
      </c>
      <c r="Q102" s="123">
        <v>0</v>
      </c>
      <c r="R102" s="123" t="s">
        <v>3792</v>
      </c>
      <c r="S102" s="123">
        <v>2020</v>
      </c>
      <c r="T102" s="123"/>
      <c r="U102" s="123"/>
      <c r="V102" s="123"/>
      <c r="W102" s="123"/>
      <c r="X102" s="123"/>
      <c r="Y102" s="123"/>
    </row>
    <row r="103" spans="1:25" x14ac:dyDescent="0.25">
      <c r="A103" s="60" t="s">
        <v>1814</v>
      </c>
      <c r="B103" s="60" t="s">
        <v>168</v>
      </c>
      <c r="C103" s="123" t="s">
        <v>96</v>
      </c>
      <c r="D103" s="123">
        <v>31</v>
      </c>
      <c r="E103" s="123">
        <v>1989</v>
      </c>
      <c r="F103" s="123">
        <v>1.82</v>
      </c>
      <c r="G103" s="123">
        <v>-0.04</v>
      </c>
      <c r="H103" s="123">
        <v>0.54</v>
      </c>
      <c r="I103" s="123">
        <v>0.04</v>
      </c>
      <c r="J103" s="123">
        <v>-0.03</v>
      </c>
      <c r="K103" s="123">
        <v>0.56000000000000005</v>
      </c>
      <c r="L103" s="123">
        <v>-0.05</v>
      </c>
      <c r="M103" s="123">
        <v>0.01</v>
      </c>
      <c r="N103" s="123"/>
      <c r="O103" s="123"/>
      <c r="P103" s="123">
        <v>0.01</v>
      </c>
      <c r="Q103" s="123">
        <v>-0.02</v>
      </c>
      <c r="R103" s="123" t="s">
        <v>3792</v>
      </c>
      <c r="S103" s="123">
        <v>2020</v>
      </c>
      <c r="T103" s="123"/>
      <c r="U103" s="123"/>
      <c r="V103" s="123"/>
      <c r="W103" s="123"/>
      <c r="X103" s="123"/>
      <c r="Y103" s="123"/>
    </row>
    <row r="104" spans="1:25" x14ac:dyDescent="0.25">
      <c r="A104" s="60" t="s">
        <v>3875</v>
      </c>
      <c r="B104" s="60" t="s">
        <v>168</v>
      </c>
      <c r="C104" s="123" t="s">
        <v>96</v>
      </c>
      <c r="D104" s="123">
        <v>29</v>
      </c>
      <c r="E104" s="123">
        <v>1992</v>
      </c>
      <c r="F104" s="123">
        <v>4.04</v>
      </c>
      <c r="G104" s="123">
        <v>0.01</v>
      </c>
      <c r="H104" s="123">
        <v>1.26</v>
      </c>
      <c r="I104" s="123">
        <v>0</v>
      </c>
      <c r="J104" s="123">
        <v>-0.1</v>
      </c>
      <c r="K104" s="123">
        <v>1.3</v>
      </c>
      <c r="L104" s="123">
        <v>-0.03</v>
      </c>
      <c r="M104" s="123">
        <v>0.09</v>
      </c>
      <c r="N104" s="123"/>
      <c r="O104" s="123"/>
      <c r="P104" s="123">
        <v>0.01</v>
      </c>
      <c r="Q104" s="123">
        <v>-0.01</v>
      </c>
      <c r="R104" s="123" t="s">
        <v>3792</v>
      </c>
      <c r="S104" s="123">
        <v>2020</v>
      </c>
      <c r="T104" s="123"/>
      <c r="U104" s="123"/>
      <c r="V104" s="123"/>
      <c r="W104" s="123"/>
      <c r="X104" s="123"/>
      <c r="Y104" s="123"/>
    </row>
    <row r="105" spans="1:25" x14ac:dyDescent="0.25">
      <c r="A105" s="60" t="s">
        <v>3876</v>
      </c>
      <c r="B105" s="60" t="s">
        <v>168</v>
      </c>
      <c r="C105" s="123" t="s">
        <v>96</v>
      </c>
      <c r="D105" s="123">
        <v>24</v>
      </c>
      <c r="E105" s="123">
        <v>1997</v>
      </c>
      <c r="F105" s="123">
        <v>1.01</v>
      </c>
      <c r="G105" s="123">
        <v>0.05</v>
      </c>
      <c r="H105" s="123">
        <v>0.99</v>
      </c>
      <c r="I105" s="123">
        <v>1.06</v>
      </c>
      <c r="J105" s="123">
        <v>99.94</v>
      </c>
      <c r="K105" s="123">
        <v>0.95</v>
      </c>
      <c r="L105" s="123">
        <v>1.05</v>
      </c>
      <c r="M105" s="123">
        <v>0.09</v>
      </c>
      <c r="N105" s="123">
        <v>-0.05</v>
      </c>
      <c r="O105" s="123"/>
      <c r="P105" s="123">
        <v>-0.04</v>
      </c>
      <c r="Q105" s="123">
        <v>-7.0000000000000007E-2</v>
      </c>
      <c r="R105" s="123" t="s">
        <v>3792</v>
      </c>
      <c r="S105" s="123">
        <v>2020</v>
      </c>
      <c r="T105" s="123"/>
      <c r="U105" s="123"/>
      <c r="V105" s="123"/>
      <c r="W105" s="123"/>
      <c r="X105" s="123"/>
      <c r="Y105" s="123"/>
    </row>
    <row r="106" spans="1:25" x14ac:dyDescent="0.25">
      <c r="A106" s="60" t="s">
        <v>3877</v>
      </c>
      <c r="B106" s="60" t="s">
        <v>168</v>
      </c>
      <c r="C106" s="123" t="s">
        <v>96</v>
      </c>
      <c r="D106" s="123">
        <v>35</v>
      </c>
      <c r="E106" s="123">
        <v>1986</v>
      </c>
      <c r="F106" s="123">
        <v>0.94</v>
      </c>
      <c r="G106" s="123">
        <v>0.91</v>
      </c>
      <c r="H106" s="123">
        <v>1.97</v>
      </c>
      <c r="I106" s="123">
        <v>1.05</v>
      </c>
      <c r="J106" s="123">
        <v>50.06</v>
      </c>
      <c r="K106" s="123">
        <v>2.02</v>
      </c>
      <c r="L106" s="123">
        <v>0.97</v>
      </c>
      <c r="M106" s="123">
        <v>0.55000000000000004</v>
      </c>
      <c r="N106" s="123">
        <v>0.98</v>
      </c>
      <c r="O106" s="123"/>
      <c r="P106" s="123">
        <v>7.0000000000000007E-2</v>
      </c>
      <c r="Q106" s="123">
        <v>0.04</v>
      </c>
      <c r="R106" s="123" t="s">
        <v>3792</v>
      </c>
      <c r="S106" s="123">
        <v>2020</v>
      </c>
      <c r="T106" s="123"/>
      <c r="U106" s="123"/>
      <c r="V106" s="123"/>
      <c r="W106" s="123"/>
      <c r="X106" s="123"/>
      <c r="Y106" s="123"/>
    </row>
    <row r="107" spans="1:25" x14ac:dyDescent="0.25">
      <c r="A107" s="60" t="s">
        <v>3878</v>
      </c>
      <c r="B107" s="60" t="s">
        <v>168</v>
      </c>
      <c r="C107" s="123" t="s">
        <v>96</v>
      </c>
      <c r="D107" s="123">
        <v>27</v>
      </c>
      <c r="E107" s="123">
        <v>1994</v>
      </c>
      <c r="F107" s="123">
        <v>0.97</v>
      </c>
      <c r="G107" s="123">
        <v>-0.02</v>
      </c>
      <c r="H107" s="123">
        <v>1.06</v>
      </c>
      <c r="I107" s="123">
        <v>-0.03</v>
      </c>
      <c r="J107" s="123">
        <v>0.04</v>
      </c>
      <c r="K107" s="123">
        <v>1.0900000000000001</v>
      </c>
      <c r="L107" s="123">
        <v>-0.09</v>
      </c>
      <c r="M107" s="123">
        <v>-0.04</v>
      </c>
      <c r="N107" s="123"/>
      <c r="O107" s="123"/>
      <c r="P107" s="123">
        <v>7.0000000000000007E-2</v>
      </c>
      <c r="Q107" s="123">
        <v>-0.04</v>
      </c>
      <c r="R107" s="123" t="s">
        <v>3792</v>
      </c>
      <c r="S107" s="123">
        <v>2020</v>
      </c>
      <c r="T107" s="123"/>
      <c r="U107" s="123"/>
      <c r="V107" s="123"/>
      <c r="W107" s="123"/>
      <c r="X107" s="123"/>
      <c r="Y107" s="123"/>
    </row>
    <row r="108" spans="1:25" x14ac:dyDescent="0.25">
      <c r="A108" s="60" t="s">
        <v>3879</v>
      </c>
      <c r="B108" s="60" t="s">
        <v>168</v>
      </c>
      <c r="C108" s="123" t="s">
        <v>96</v>
      </c>
      <c r="D108" s="123">
        <v>25</v>
      </c>
      <c r="E108" s="123">
        <v>1996</v>
      </c>
      <c r="F108" s="123">
        <v>1.1399999999999999</v>
      </c>
      <c r="G108" s="123">
        <v>0.08</v>
      </c>
      <c r="H108" s="123">
        <v>7.0000000000000007E-2</v>
      </c>
      <c r="I108" s="123">
        <v>-0.06</v>
      </c>
      <c r="J108" s="123"/>
      <c r="K108" s="123">
        <v>0.1</v>
      </c>
      <c r="L108" s="123">
        <v>-0.03</v>
      </c>
      <c r="M108" s="123"/>
      <c r="N108" s="123"/>
      <c r="O108" s="123"/>
      <c r="P108" s="123">
        <v>0.03</v>
      </c>
      <c r="Q108" s="123">
        <v>-0.06</v>
      </c>
      <c r="R108" s="123" t="s">
        <v>3792</v>
      </c>
      <c r="S108" s="123">
        <v>2020</v>
      </c>
      <c r="T108" s="123"/>
      <c r="U108" s="123"/>
      <c r="V108" s="123"/>
      <c r="W108" s="123"/>
      <c r="X108" s="123"/>
      <c r="Y108" s="123"/>
    </row>
    <row r="109" spans="1:25" x14ac:dyDescent="0.25">
      <c r="A109" s="60" t="s">
        <v>3880</v>
      </c>
      <c r="B109" s="60" t="s">
        <v>168</v>
      </c>
      <c r="C109" s="123" t="s">
        <v>96</v>
      </c>
      <c r="D109" s="123">
        <v>29</v>
      </c>
      <c r="E109" s="123">
        <v>1992</v>
      </c>
      <c r="F109" s="123">
        <v>3.72</v>
      </c>
      <c r="G109" s="123">
        <v>-0.06</v>
      </c>
      <c r="H109" s="123">
        <v>0.33</v>
      </c>
      <c r="I109" s="123">
        <v>0.04</v>
      </c>
      <c r="J109" s="123">
        <v>0.01</v>
      </c>
      <c r="K109" s="123">
        <v>0.24</v>
      </c>
      <c r="L109" s="123">
        <v>0.03</v>
      </c>
      <c r="M109" s="123">
        <v>0.04</v>
      </c>
      <c r="N109" s="123"/>
      <c r="O109" s="123"/>
      <c r="P109" s="123">
        <v>-7.0000000000000007E-2</v>
      </c>
      <c r="Q109" s="123">
        <v>7.0000000000000007E-2</v>
      </c>
      <c r="R109" s="123" t="s">
        <v>3792</v>
      </c>
      <c r="S109" s="123">
        <v>2020</v>
      </c>
      <c r="T109" s="123"/>
      <c r="U109" s="123"/>
      <c r="V109" s="123"/>
      <c r="W109" s="123"/>
      <c r="X109" s="123"/>
      <c r="Y109" s="123"/>
    </row>
    <row r="110" spans="1:25" x14ac:dyDescent="0.25">
      <c r="A110" s="60" t="s">
        <v>3881</v>
      </c>
      <c r="B110" s="60" t="s">
        <v>168</v>
      </c>
      <c r="C110" s="123" t="s">
        <v>213</v>
      </c>
      <c r="D110" s="123">
        <v>29</v>
      </c>
      <c r="E110" s="123">
        <v>1992</v>
      </c>
      <c r="F110" s="123">
        <v>0.03</v>
      </c>
      <c r="G110" s="123">
        <v>0.03</v>
      </c>
      <c r="H110" s="123">
        <v>0.08</v>
      </c>
      <c r="I110" s="123">
        <v>-0.01</v>
      </c>
      <c r="J110" s="123"/>
      <c r="K110" s="123">
        <v>-0.03</v>
      </c>
      <c r="L110" s="123">
        <v>0.09</v>
      </c>
      <c r="M110" s="123"/>
      <c r="N110" s="123"/>
      <c r="O110" s="123"/>
      <c r="P110" s="123">
        <v>0.06</v>
      </c>
      <c r="Q110" s="123">
        <v>0.01</v>
      </c>
      <c r="R110" s="123" t="s">
        <v>3792</v>
      </c>
      <c r="S110" s="123">
        <v>2020</v>
      </c>
      <c r="T110" s="123"/>
      <c r="U110" s="123"/>
      <c r="V110" s="123"/>
      <c r="W110" s="123"/>
      <c r="X110" s="123"/>
      <c r="Y110" s="123"/>
    </row>
    <row r="111" spans="1:25" x14ac:dyDescent="0.25">
      <c r="A111" s="60" t="s">
        <v>3882</v>
      </c>
      <c r="B111" s="60" t="s">
        <v>168</v>
      </c>
      <c r="C111" s="123" t="s">
        <v>109</v>
      </c>
      <c r="D111" s="123">
        <v>23</v>
      </c>
      <c r="E111" s="123">
        <v>1998</v>
      </c>
      <c r="F111" s="123">
        <v>1.07</v>
      </c>
      <c r="G111" s="123">
        <v>0.03</v>
      </c>
      <c r="H111" s="123">
        <v>7.0000000000000007E-2</v>
      </c>
      <c r="I111" s="123">
        <v>0.05</v>
      </c>
      <c r="J111" s="123"/>
      <c r="K111" s="123">
        <v>0.09</v>
      </c>
      <c r="L111" s="123">
        <v>-0.08</v>
      </c>
      <c r="M111" s="123"/>
      <c r="N111" s="123"/>
      <c r="O111" s="123"/>
      <c r="P111" s="123">
        <v>-0.08</v>
      </c>
      <c r="Q111" s="123">
        <v>-0.06</v>
      </c>
      <c r="R111" s="123" t="s">
        <v>3792</v>
      </c>
      <c r="S111" s="123">
        <v>2020</v>
      </c>
      <c r="T111" s="123"/>
      <c r="U111" s="123"/>
      <c r="V111" s="123"/>
      <c r="W111" s="123"/>
      <c r="X111" s="123"/>
      <c r="Y111" s="123"/>
    </row>
    <row r="112" spans="1:25" x14ac:dyDescent="0.25">
      <c r="A112" s="60" t="s">
        <v>3883</v>
      </c>
      <c r="B112" s="60" t="s">
        <v>168</v>
      </c>
      <c r="C112" s="123" t="s">
        <v>109</v>
      </c>
      <c r="D112" s="123">
        <v>34</v>
      </c>
      <c r="E112" s="123">
        <v>1986</v>
      </c>
      <c r="F112" s="123">
        <v>0.62</v>
      </c>
      <c r="G112" s="123">
        <v>0.06</v>
      </c>
      <c r="H112" s="123">
        <v>3.31</v>
      </c>
      <c r="I112" s="123">
        <v>-7.0000000000000007E-2</v>
      </c>
      <c r="J112" s="123">
        <v>0.05</v>
      </c>
      <c r="K112" s="123">
        <v>3.18</v>
      </c>
      <c r="L112" s="123">
        <v>-0.09</v>
      </c>
      <c r="M112" s="123">
        <v>-0.02</v>
      </c>
      <c r="N112" s="123"/>
      <c r="O112" s="123"/>
      <c r="P112" s="123">
        <v>0.06</v>
      </c>
      <c r="Q112" s="123">
        <v>0</v>
      </c>
      <c r="R112" s="123" t="s">
        <v>3792</v>
      </c>
      <c r="S112" s="123">
        <v>2020</v>
      </c>
      <c r="T112" s="123"/>
      <c r="U112" s="123"/>
      <c r="V112" s="123"/>
      <c r="W112" s="123"/>
      <c r="X112" s="123"/>
      <c r="Y112" s="123"/>
    </row>
    <row r="113" spans="1:25" x14ac:dyDescent="0.25">
      <c r="A113" s="60" t="s">
        <v>3884</v>
      </c>
      <c r="B113" s="60" t="s">
        <v>168</v>
      </c>
      <c r="C113" s="123" t="s">
        <v>109</v>
      </c>
      <c r="D113" s="123">
        <v>27</v>
      </c>
      <c r="E113" s="123">
        <v>1994</v>
      </c>
      <c r="F113" s="123">
        <v>1.67</v>
      </c>
      <c r="G113" s="123">
        <v>0</v>
      </c>
      <c r="H113" s="123">
        <v>3.74</v>
      </c>
      <c r="I113" s="123">
        <v>0.73</v>
      </c>
      <c r="J113" s="123">
        <v>16.73</v>
      </c>
      <c r="K113" s="123">
        <v>3.72</v>
      </c>
      <c r="L113" s="123">
        <v>0.67</v>
      </c>
      <c r="M113" s="123">
        <v>-0.09</v>
      </c>
      <c r="N113" s="123">
        <v>-0.03</v>
      </c>
      <c r="O113" s="123"/>
      <c r="P113" s="123">
        <v>-0.06</v>
      </c>
      <c r="Q113" s="123">
        <v>0</v>
      </c>
      <c r="R113" s="123" t="s">
        <v>3792</v>
      </c>
      <c r="S113" s="123">
        <v>2020</v>
      </c>
      <c r="T113" s="123"/>
      <c r="U113" s="123"/>
      <c r="V113" s="123"/>
      <c r="W113" s="123"/>
      <c r="X113" s="123"/>
      <c r="Y113" s="123"/>
    </row>
    <row r="114" spans="1:25" x14ac:dyDescent="0.25">
      <c r="A114" s="60" t="s">
        <v>3885</v>
      </c>
      <c r="B114" s="60" t="s">
        <v>168</v>
      </c>
      <c r="C114" s="123" t="s">
        <v>109</v>
      </c>
      <c r="D114" s="123">
        <v>26</v>
      </c>
      <c r="E114" s="123">
        <v>1995</v>
      </c>
      <c r="F114" s="123">
        <v>1.05</v>
      </c>
      <c r="G114" s="123">
        <v>-0.01</v>
      </c>
      <c r="H114" s="123">
        <v>-0.03</v>
      </c>
      <c r="I114" s="123">
        <v>0.1</v>
      </c>
      <c r="J114" s="123"/>
      <c r="K114" s="123">
        <v>0.09</v>
      </c>
      <c r="L114" s="123">
        <v>-0.06</v>
      </c>
      <c r="M114" s="123"/>
      <c r="N114" s="123"/>
      <c r="O114" s="123"/>
      <c r="P114" s="123">
        <v>0.08</v>
      </c>
      <c r="Q114" s="123">
        <v>0.02</v>
      </c>
      <c r="R114" s="123" t="s">
        <v>3792</v>
      </c>
      <c r="S114" s="123">
        <v>2020</v>
      </c>
      <c r="T114" s="123"/>
      <c r="U114" s="123"/>
      <c r="V114" s="123"/>
      <c r="W114" s="123"/>
      <c r="X114" s="123"/>
      <c r="Y114" s="123"/>
    </row>
    <row r="115" spans="1:25" x14ac:dyDescent="0.25">
      <c r="A115" s="60" t="s">
        <v>3886</v>
      </c>
      <c r="B115" s="60" t="s">
        <v>168</v>
      </c>
      <c r="C115" s="123" t="s">
        <v>109</v>
      </c>
      <c r="D115" s="123">
        <v>35</v>
      </c>
      <c r="E115" s="123">
        <v>1986</v>
      </c>
      <c r="F115" s="123">
        <v>1.35</v>
      </c>
      <c r="G115" s="123">
        <v>-0.05</v>
      </c>
      <c r="H115" s="123">
        <v>0.79</v>
      </c>
      <c r="I115" s="123">
        <v>-0.04</v>
      </c>
      <c r="J115" s="123">
        <v>-0.02</v>
      </c>
      <c r="K115" s="123">
        <v>0.68</v>
      </c>
      <c r="L115" s="123">
        <v>0</v>
      </c>
      <c r="M115" s="123">
        <v>-0.08</v>
      </c>
      <c r="N115" s="123"/>
      <c r="O115" s="123"/>
      <c r="P115" s="123">
        <v>0.02</v>
      </c>
      <c r="Q115" s="123">
        <v>0.05</v>
      </c>
      <c r="R115" s="123" t="s">
        <v>3792</v>
      </c>
      <c r="S115" s="123">
        <v>2020</v>
      </c>
      <c r="T115" s="123"/>
      <c r="U115" s="123"/>
      <c r="V115" s="123"/>
      <c r="W115" s="123"/>
      <c r="X115" s="123"/>
      <c r="Y115" s="123"/>
    </row>
    <row r="116" spans="1:25" x14ac:dyDescent="0.25">
      <c r="A116" s="60" t="s">
        <v>3887</v>
      </c>
      <c r="B116" s="60" t="s">
        <v>168</v>
      </c>
      <c r="C116" s="123" t="s">
        <v>109</v>
      </c>
      <c r="D116" s="123">
        <v>26</v>
      </c>
      <c r="E116" s="123">
        <v>1994</v>
      </c>
      <c r="F116" s="123">
        <v>0.98</v>
      </c>
      <c r="G116" s="123">
        <v>0.08</v>
      </c>
      <c r="H116" s="123">
        <v>2</v>
      </c>
      <c r="I116" s="123">
        <v>-0.03</v>
      </c>
      <c r="J116" s="123">
        <v>0.04</v>
      </c>
      <c r="K116" s="123">
        <v>2.13</v>
      </c>
      <c r="L116" s="123">
        <v>0.01</v>
      </c>
      <c r="M116" s="123">
        <v>-0.03</v>
      </c>
      <c r="N116" s="123"/>
      <c r="O116" s="123"/>
      <c r="P116" s="123">
        <v>-7.0000000000000007E-2</v>
      </c>
      <c r="Q116" s="123">
        <v>0.01</v>
      </c>
      <c r="R116" s="123" t="s">
        <v>3792</v>
      </c>
      <c r="S116" s="123">
        <v>2020</v>
      </c>
      <c r="T116" s="123"/>
      <c r="U116" s="123"/>
      <c r="V116" s="123"/>
      <c r="W116" s="123"/>
      <c r="X116" s="123"/>
      <c r="Y116" s="123"/>
    </row>
    <row r="117" spans="1:25" x14ac:dyDescent="0.25">
      <c r="A117" s="60" t="s">
        <v>3888</v>
      </c>
      <c r="B117" s="60" t="s">
        <v>168</v>
      </c>
      <c r="C117" s="123" t="s">
        <v>109</v>
      </c>
      <c r="D117" s="123">
        <v>25</v>
      </c>
      <c r="E117" s="123">
        <v>1996</v>
      </c>
      <c r="F117" s="123">
        <v>2.06</v>
      </c>
      <c r="G117" s="123">
        <v>0.56000000000000005</v>
      </c>
      <c r="H117" s="123">
        <v>3.48</v>
      </c>
      <c r="I117" s="123">
        <v>2.5</v>
      </c>
      <c r="J117" s="123">
        <v>71.430000000000007</v>
      </c>
      <c r="K117" s="123">
        <v>3.38</v>
      </c>
      <c r="L117" s="123">
        <v>2.36</v>
      </c>
      <c r="M117" s="123">
        <v>0.04</v>
      </c>
      <c r="N117" s="123">
        <v>0.26</v>
      </c>
      <c r="O117" s="123"/>
      <c r="P117" s="123">
        <v>0.08</v>
      </c>
      <c r="Q117" s="123">
        <v>0</v>
      </c>
      <c r="R117" s="123" t="s">
        <v>3792</v>
      </c>
      <c r="S117" s="123">
        <v>2020</v>
      </c>
      <c r="T117" s="123"/>
      <c r="U117" s="123"/>
      <c r="V117" s="123"/>
      <c r="W117" s="123"/>
      <c r="X117" s="123"/>
      <c r="Y117" s="123"/>
    </row>
    <row r="118" spans="1:25" x14ac:dyDescent="0.25">
      <c r="A118" s="60" t="s">
        <v>3345</v>
      </c>
      <c r="B118" s="60" t="s">
        <v>168</v>
      </c>
      <c r="C118" s="123" t="s">
        <v>109</v>
      </c>
      <c r="D118" s="123">
        <v>23</v>
      </c>
      <c r="E118" s="123">
        <v>1998</v>
      </c>
      <c r="F118" s="123">
        <v>0.61</v>
      </c>
      <c r="G118" s="123">
        <v>0.05</v>
      </c>
      <c r="H118" s="123">
        <v>1.47</v>
      </c>
      <c r="I118" s="123">
        <v>1.39</v>
      </c>
      <c r="J118" s="123">
        <v>100.03</v>
      </c>
      <c r="K118" s="123">
        <v>1.47</v>
      </c>
      <c r="L118" s="123">
        <v>1.41</v>
      </c>
      <c r="M118" s="123">
        <v>-0.01</v>
      </c>
      <c r="N118" s="123">
        <v>-0.08</v>
      </c>
      <c r="O118" s="123"/>
      <c r="P118" s="123">
        <v>0.03</v>
      </c>
      <c r="Q118" s="123">
        <v>-0.04</v>
      </c>
      <c r="R118" s="123" t="s">
        <v>3792</v>
      </c>
      <c r="S118" s="123">
        <v>2020</v>
      </c>
      <c r="T118" s="123"/>
      <c r="U118" s="123"/>
      <c r="V118" s="123"/>
      <c r="W118" s="123"/>
      <c r="X118" s="123"/>
      <c r="Y118" s="123"/>
    </row>
    <row r="119" spans="1:25" x14ac:dyDescent="0.25">
      <c r="A119" s="60" t="s">
        <v>3889</v>
      </c>
      <c r="B119" s="60" t="s">
        <v>168</v>
      </c>
      <c r="C119" s="123" t="s">
        <v>109</v>
      </c>
      <c r="D119" s="123">
        <v>30</v>
      </c>
      <c r="E119" s="123">
        <v>1991</v>
      </c>
      <c r="F119" s="123">
        <v>3.39</v>
      </c>
      <c r="G119" s="123">
        <v>0.32</v>
      </c>
      <c r="H119" s="123">
        <v>1.17</v>
      </c>
      <c r="I119" s="123">
        <v>1.1599999999999999</v>
      </c>
      <c r="J119" s="123">
        <v>99.98</v>
      </c>
      <c r="K119" s="123">
        <v>1.1200000000000001</v>
      </c>
      <c r="L119" s="123">
        <v>1.21</v>
      </c>
      <c r="M119" s="123">
        <v>0.18</v>
      </c>
      <c r="N119" s="123">
        <v>0.22</v>
      </c>
      <c r="O119" s="123"/>
      <c r="P119" s="123">
        <v>0.03</v>
      </c>
      <c r="Q119" s="123">
        <v>0.04</v>
      </c>
      <c r="R119" s="123" t="s">
        <v>3792</v>
      </c>
      <c r="S119" s="123">
        <v>2020</v>
      </c>
      <c r="T119" s="123"/>
      <c r="U119" s="123"/>
      <c r="V119" s="123"/>
      <c r="W119" s="123"/>
      <c r="X119" s="123"/>
      <c r="Y119" s="123"/>
    </row>
    <row r="120" spans="1:25" x14ac:dyDescent="0.25">
      <c r="A120" s="60" t="s">
        <v>3890</v>
      </c>
      <c r="B120" s="60" t="s">
        <v>168</v>
      </c>
      <c r="C120" s="123" t="s">
        <v>153</v>
      </c>
      <c r="D120" s="123">
        <v>28</v>
      </c>
      <c r="E120" s="123">
        <v>1993</v>
      </c>
      <c r="F120" s="123">
        <v>0.08</v>
      </c>
      <c r="G120" s="123">
        <v>-0.06</v>
      </c>
      <c r="H120" s="123">
        <v>-0.09</v>
      </c>
      <c r="I120" s="123">
        <v>-0.06</v>
      </c>
      <c r="J120" s="123"/>
      <c r="K120" s="123">
        <v>0.1</v>
      </c>
      <c r="L120" s="123">
        <v>-0.08</v>
      </c>
      <c r="M120" s="123"/>
      <c r="N120" s="123"/>
      <c r="O120" s="123"/>
      <c r="P120" s="123">
        <v>0.1</v>
      </c>
      <c r="Q120" s="123">
        <v>0.03</v>
      </c>
      <c r="R120" s="123" t="s">
        <v>3792</v>
      </c>
      <c r="S120" s="123">
        <v>2020</v>
      </c>
      <c r="T120" s="123"/>
      <c r="U120" s="123"/>
      <c r="V120" s="123"/>
      <c r="W120" s="123"/>
      <c r="X120" s="123"/>
      <c r="Y120" s="123"/>
    </row>
    <row r="121" spans="1:25" x14ac:dyDescent="0.25">
      <c r="A121" s="60" t="s">
        <v>3891</v>
      </c>
      <c r="B121" s="60" t="s">
        <v>168</v>
      </c>
      <c r="C121" s="123" t="s">
        <v>153</v>
      </c>
      <c r="D121" s="123">
        <v>33</v>
      </c>
      <c r="E121" s="123">
        <v>1988</v>
      </c>
      <c r="F121" s="123">
        <v>0.24</v>
      </c>
      <c r="G121" s="123">
        <v>4.92</v>
      </c>
      <c r="H121" s="123">
        <v>4.95</v>
      </c>
      <c r="I121" s="123">
        <v>4.9400000000000004</v>
      </c>
      <c r="J121" s="123">
        <v>99.95</v>
      </c>
      <c r="K121" s="123">
        <v>5.28</v>
      </c>
      <c r="L121" s="123">
        <v>5.37</v>
      </c>
      <c r="M121" s="123">
        <v>1.08</v>
      </c>
      <c r="N121" s="123">
        <v>0.99</v>
      </c>
      <c r="O121" s="123"/>
      <c r="P121" s="123">
        <v>0.06</v>
      </c>
      <c r="Q121" s="123">
        <v>-0.03</v>
      </c>
      <c r="R121" s="123" t="s">
        <v>3792</v>
      </c>
      <c r="S121" s="123">
        <v>2020</v>
      </c>
      <c r="T121" s="123"/>
      <c r="U121" s="123"/>
      <c r="V121" s="123"/>
      <c r="W121" s="123"/>
      <c r="X121" s="123"/>
      <c r="Y121" s="123"/>
    </row>
    <row r="122" spans="1:25" x14ac:dyDescent="0.25">
      <c r="A122" s="60" t="s">
        <v>1032</v>
      </c>
      <c r="B122" s="60" t="s">
        <v>168</v>
      </c>
      <c r="C122" s="123" t="s">
        <v>116</v>
      </c>
      <c r="D122" s="123">
        <v>35</v>
      </c>
      <c r="E122" s="123">
        <v>1986</v>
      </c>
      <c r="F122" s="123">
        <v>4.92</v>
      </c>
      <c r="G122" s="123">
        <v>0.03</v>
      </c>
      <c r="H122" s="123">
        <v>-0.06</v>
      </c>
      <c r="I122" s="123">
        <v>0.04</v>
      </c>
      <c r="J122" s="123"/>
      <c r="K122" s="123">
        <v>-0.02</v>
      </c>
      <c r="L122" s="123">
        <v>-0.05</v>
      </c>
      <c r="M122" s="123"/>
      <c r="N122" s="123"/>
      <c r="O122" s="123"/>
      <c r="P122" s="123">
        <v>0.08</v>
      </c>
      <c r="Q122" s="123">
        <v>-0.02</v>
      </c>
      <c r="R122" s="123" t="s">
        <v>3792</v>
      </c>
      <c r="S122" s="123">
        <v>2020</v>
      </c>
      <c r="T122" s="123"/>
      <c r="U122" s="123"/>
      <c r="V122" s="123"/>
      <c r="W122" s="123"/>
      <c r="X122" s="123"/>
      <c r="Y122" s="123"/>
    </row>
    <row r="123" spans="1:25" x14ac:dyDescent="0.25">
      <c r="A123" s="60" t="s">
        <v>1235</v>
      </c>
      <c r="B123" s="60" t="s">
        <v>168</v>
      </c>
      <c r="C123" s="123" t="s">
        <v>122</v>
      </c>
      <c r="D123" s="123">
        <v>31</v>
      </c>
      <c r="E123" s="123">
        <v>1990</v>
      </c>
      <c r="F123" s="123">
        <v>3.13</v>
      </c>
      <c r="G123" s="123">
        <v>0.34</v>
      </c>
      <c r="H123" s="123">
        <v>1.26</v>
      </c>
      <c r="I123" s="123">
        <v>0.27</v>
      </c>
      <c r="J123" s="123">
        <v>24.95</v>
      </c>
      <c r="K123" s="123">
        <v>1.33</v>
      </c>
      <c r="L123" s="123">
        <v>0.36</v>
      </c>
      <c r="M123" s="123">
        <v>0.28999999999999998</v>
      </c>
      <c r="N123" s="123">
        <v>1</v>
      </c>
      <c r="O123" s="123"/>
      <c r="P123" s="123">
        <v>0.05</v>
      </c>
      <c r="Q123" s="123">
        <v>7.0000000000000007E-2</v>
      </c>
      <c r="R123" s="123" t="s">
        <v>3792</v>
      </c>
      <c r="S123" s="123">
        <v>2020</v>
      </c>
      <c r="T123" s="123"/>
      <c r="U123" s="123"/>
      <c r="V123" s="123"/>
      <c r="W123" s="123"/>
      <c r="X123" s="123"/>
      <c r="Y123" s="123"/>
    </row>
    <row r="124" spans="1:25" x14ac:dyDescent="0.25">
      <c r="A124" s="60" t="s">
        <v>3892</v>
      </c>
      <c r="B124" s="60" t="s">
        <v>168</v>
      </c>
      <c r="C124" s="123" t="s">
        <v>122</v>
      </c>
      <c r="D124" s="123">
        <v>33</v>
      </c>
      <c r="E124" s="123">
        <v>1988</v>
      </c>
      <c r="F124" s="123">
        <v>1.1399999999999999</v>
      </c>
      <c r="G124" s="123">
        <v>0.08</v>
      </c>
      <c r="H124" s="123">
        <v>0.06</v>
      </c>
      <c r="I124" s="123">
        <v>-0.01</v>
      </c>
      <c r="J124" s="123"/>
      <c r="K124" s="123">
        <v>-0.05</v>
      </c>
      <c r="L124" s="123">
        <v>-0.02</v>
      </c>
      <c r="M124" s="123"/>
      <c r="N124" s="123"/>
      <c r="O124" s="123"/>
      <c r="P124" s="123">
        <v>-0.05</v>
      </c>
      <c r="Q124" s="123">
        <v>0.09</v>
      </c>
      <c r="R124" s="123" t="s">
        <v>3792</v>
      </c>
      <c r="S124" s="123">
        <v>2020</v>
      </c>
      <c r="T124" s="123"/>
      <c r="U124" s="123"/>
      <c r="V124" s="123"/>
      <c r="W124" s="123"/>
      <c r="X124" s="123"/>
      <c r="Y124" s="123"/>
    </row>
    <row r="125" spans="1:25" x14ac:dyDescent="0.25">
      <c r="A125" s="60" t="s">
        <v>3893</v>
      </c>
      <c r="B125" s="60" t="s">
        <v>168</v>
      </c>
      <c r="C125" s="123" t="s">
        <v>122</v>
      </c>
      <c r="D125" s="123">
        <v>29</v>
      </c>
      <c r="E125" s="123">
        <v>1992</v>
      </c>
      <c r="F125" s="123">
        <v>2.2400000000000002</v>
      </c>
      <c r="G125" s="123">
        <v>0.09</v>
      </c>
      <c r="H125" s="123">
        <v>0.94</v>
      </c>
      <c r="I125" s="123">
        <v>-0.04</v>
      </c>
      <c r="J125" s="123">
        <v>0.03</v>
      </c>
      <c r="K125" s="123">
        <v>0.96</v>
      </c>
      <c r="L125" s="123">
        <v>0.08</v>
      </c>
      <c r="M125" s="123">
        <v>-0.06</v>
      </c>
      <c r="N125" s="123"/>
      <c r="O125" s="123"/>
      <c r="P125" s="123">
        <v>-0.08</v>
      </c>
      <c r="Q125" s="123">
        <v>-0.01</v>
      </c>
      <c r="R125" s="123" t="s">
        <v>3792</v>
      </c>
      <c r="S125" s="123">
        <v>2020</v>
      </c>
      <c r="T125" s="123"/>
      <c r="U125" s="123"/>
      <c r="V125" s="123"/>
      <c r="W125" s="123"/>
      <c r="X125" s="123"/>
      <c r="Y125" s="123"/>
    </row>
    <row r="126" spans="1:25" x14ac:dyDescent="0.25">
      <c r="A126" s="60" t="s">
        <v>3374</v>
      </c>
      <c r="B126" s="60" t="s">
        <v>168</v>
      </c>
      <c r="C126" s="123" t="s">
        <v>122</v>
      </c>
      <c r="D126" s="123">
        <v>25</v>
      </c>
      <c r="E126" s="123">
        <v>1996</v>
      </c>
      <c r="F126" s="123">
        <v>3.05</v>
      </c>
      <c r="G126" s="123">
        <v>-0.06</v>
      </c>
      <c r="H126" s="123">
        <v>1.3</v>
      </c>
      <c r="I126" s="123">
        <v>0.61</v>
      </c>
      <c r="J126" s="123">
        <v>50.01</v>
      </c>
      <c r="K126" s="123">
        <v>1.26</v>
      </c>
      <c r="L126" s="123">
        <v>0.66</v>
      </c>
      <c r="M126" s="123">
        <v>0.06</v>
      </c>
      <c r="N126" s="123">
        <v>0.03</v>
      </c>
      <c r="O126" s="123"/>
      <c r="P126" s="123">
        <v>0.09</v>
      </c>
      <c r="Q126" s="123">
        <v>0.03</v>
      </c>
      <c r="R126" s="123" t="s">
        <v>3792</v>
      </c>
      <c r="S126" s="123">
        <v>2020</v>
      </c>
      <c r="T126" s="123"/>
      <c r="U126" s="123"/>
      <c r="V126" s="123"/>
      <c r="W126" s="123"/>
      <c r="X126" s="123"/>
      <c r="Y126" s="123"/>
    </row>
    <row r="127" spans="1:25" x14ac:dyDescent="0.25">
      <c r="A127" s="60" t="s">
        <v>3894</v>
      </c>
      <c r="B127" s="60" t="s">
        <v>168</v>
      </c>
      <c r="C127" s="123" t="s">
        <v>122</v>
      </c>
      <c r="D127" s="123">
        <v>34</v>
      </c>
      <c r="E127" s="123">
        <v>1986</v>
      </c>
      <c r="F127" s="123">
        <v>1.06</v>
      </c>
      <c r="G127" s="123">
        <v>-0.02</v>
      </c>
      <c r="H127" s="123">
        <v>-0.03</v>
      </c>
      <c r="I127" s="123">
        <v>7.0000000000000007E-2</v>
      </c>
      <c r="J127" s="123"/>
      <c r="K127" s="123">
        <v>0.02</v>
      </c>
      <c r="L127" s="123">
        <v>0.09</v>
      </c>
      <c r="M127" s="123"/>
      <c r="N127" s="123"/>
      <c r="O127" s="123"/>
      <c r="P127" s="123">
        <v>-0.03</v>
      </c>
      <c r="Q127" s="123">
        <v>-0.1</v>
      </c>
      <c r="R127" s="123" t="s">
        <v>3792</v>
      </c>
      <c r="S127" s="123">
        <v>2020</v>
      </c>
      <c r="T127" s="123"/>
      <c r="U127" s="123"/>
      <c r="V127" s="123"/>
      <c r="W127" s="123"/>
      <c r="X127" s="123"/>
      <c r="Y127" s="123"/>
    </row>
    <row r="128" spans="1:25" x14ac:dyDescent="0.25">
      <c r="A128" s="60" t="s">
        <v>3895</v>
      </c>
      <c r="B128" s="60" t="s">
        <v>168</v>
      </c>
      <c r="C128" s="123" t="s">
        <v>122</v>
      </c>
      <c r="D128" s="123">
        <v>32</v>
      </c>
      <c r="E128" s="123">
        <v>1989</v>
      </c>
      <c r="F128" s="123">
        <v>0.67</v>
      </c>
      <c r="G128" s="123">
        <v>0.06</v>
      </c>
      <c r="H128" s="123">
        <v>0.06</v>
      </c>
      <c r="I128" s="123">
        <v>0.1</v>
      </c>
      <c r="J128" s="123"/>
      <c r="K128" s="123">
        <v>-0.1</v>
      </c>
      <c r="L128" s="123">
        <v>-0.01</v>
      </c>
      <c r="M128" s="123"/>
      <c r="N128" s="123"/>
      <c r="O128" s="123"/>
      <c r="P128" s="123">
        <v>0.01</v>
      </c>
      <c r="Q128" s="123">
        <v>0.09</v>
      </c>
      <c r="R128" s="123" t="s">
        <v>3792</v>
      </c>
      <c r="S128" s="123">
        <v>2020</v>
      </c>
      <c r="T128" s="123"/>
      <c r="U128" s="123"/>
      <c r="V128" s="123"/>
      <c r="W128" s="123"/>
      <c r="X128" s="123"/>
      <c r="Y128" s="123"/>
    </row>
    <row r="129" spans="1:25" x14ac:dyDescent="0.25">
      <c r="A129" s="60" t="s">
        <v>3896</v>
      </c>
      <c r="B129" s="60" t="s">
        <v>168</v>
      </c>
      <c r="C129" s="123" t="s">
        <v>122</v>
      </c>
      <c r="D129" s="123">
        <v>24</v>
      </c>
      <c r="E129" s="123">
        <v>1997</v>
      </c>
      <c r="F129" s="123">
        <v>1.89</v>
      </c>
      <c r="G129" s="123">
        <v>7.0000000000000007E-2</v>
      </c>
      <c r="H129" s="123">
        <v>0.51</v>
      </c>
      <c r="I129" s="123">
        <v>0.5</v>
      </c>
      <c r="J129" s="123">
        <v>100.02</v>
      </c>
      <c r="K129" s="123">
        <v>0.44</v>
      </c>
      <c r="L129" s="123">
        <v>0.48</v>
      </c>
      <c r="M129" s="123">
        <v>0.01</v>
      </c>
      <c r="N129" s="123">
        <v>0.04</v>
      </c>
      <c r="O129" s="123"/>
      <c r="P129" s="123">
        <v>-0.02</v>
      </c>
      <c r="Q129" s="123">
        <v>7.0000000000000007E-2</v>
      </c>
      <c r="R129" s="123" t="s">
        <v>3792</v>
      </c>
      <c r="S129" s="123">
        <v>2020</v>
      </c>
      <c r="T129" s="123"/>
      <c r="U129" s="123"/>
      <c r="V129" s="123"/>
      <c r="W129" s="123"/>
      <c r="X129" s="123"/>
      <c r="Y129" s="123"/>
    </row>
    <row r="130" spans="1:25" x14ac:dyDescent="0.25">
      <c r="A130" s="60" t="s">
        <v>3897</v>
      </c>
      <c r="B130" s="60" t="s">
        <v>168</v>
      </c>
      <c r="C130" s="123" t="s">
        <v>122</v>
      </c>
      <c r="D130" s="123">
        <v>28</v>
      </c>
      <c r="E130" s="123">
        <v>1993</v>
      </c>
      <c r="F130" s="123">
        <v>3</v>
      </c>
      <c r="G130" s="123">
        <v>-0.01</v>
      </c>
      <c r="H130" s="123">
        <v>2.92</v>
      </c>
      <c r="I130" s="123">
        <v>1.04</v>
      </c>
      <c r="J130" s="123">
        <v>33.380000000000003</v>
      </c>
      <c r="K130" s="123">
        <v>2.98</v>
      </c>
      <c r="L130" s="123">
        <v>1.04</v>
      </c>
      <c r="M130" s="123">
        <v>-0.02</v>
      </c>
      <c r="N130" s="123">
        <v>-0.05</v>
      </c>
      <c r="O130" s="123"/>
      <c r="P130" s="123">
        <v>-0.09</v>
      </c>
      <c r="Q130" s="123">
        <v>0.06</v>
      </c>
      <c r="R130" s="123" t="s">
        <v>3792</v>
      </c>
      <c r="S130" s="123">
        <v>2020</v>
      </c>
      <c r="T130" s="123"/>
      <c r="U130" s="123"/>
      <c r="V130" s="123"/>
      <c r="W130" s="123"/>
      <c r="X130" s="123"/>
      <c r="Y130" s="123"/>
    </row>
    <row r="131" spans="1:25" x14ac:dyDescent="0.25">
      <c r="A131" s="60" t="s">
        <v>3898</v>
      </c>
      <c r="B131" s="60" t="s">
        <v>168</v>
      </c>
      <c r="C131" s="123" t="s">
        <v>131</v>
      </c>
      <c r="D131" s="123">
        <v>23</v>
      </c>
      <c r="E131" s="123">
        <v>1998</v>
      </c>
      <c r="F131" s="123">
        <v>1.4</v>
      </c>
      <c r="G131" s="123">
        <v>-0.02</v>
      </c>
      <c r="H131" s="123">
        <v>-0.05</v>
      </c>
      <c r="I131" s="123">
        <v>-0.09</v>
      </c>
      <c r="J131" s="123"/>
      <c r="K131" s="123">
        <v>0.01</v>
      </c>
      <c r="L131" s="123">
        <v>-0.03</v>
      </c>
      <c r="M131" s="123"/>
      <c r="N131" s="123"/>
      <c r="O131" s="123"/>
      <c r="P131" s="123">
        <v>-0.04</v>
      </c>
      <c r="Q131" s="123">
        <v>-0.06</v>
      </c>
      <c r="R131" s="123" t="s">
        <v>3792</v>
      </c>
      <c r="S131" s="123">
        <v>2020</v>
      </c>
      <c r="T131" s="123"/>
      <c r="U131" s="123"/>
      <c r="V131" s="123"/>
      <c r="W131" s="123"/>
      <c r="X131" s="123"/>
      <c r="Y131" s="123"/>
    </row>
    <row r="132" spans="1:25" x14ac:dyDescent="0.25">
      <c r="A132" s="60" t="s">
        <v>3899</v>
      </c>
      <c r="B132" s="60" t="s">
        <v>11</v>
      </c>
      <c r="C132" s="123" t="s">
        <v>96</v>
      </c>
      <c r="D132" s="123">
        <v>26</v>
      </c>
      <c r="E132" s="123">
        <v>1995</v>
      </c>
      <c r="F132" s="123">
        <v>3.03</v>
      </c>
      <c r="G132" s="123">
        <v>-0.09</v>
      </c>
      <c r="H132" s="123">
        <v>-0.01</v>
      </c>
      <c r="I132" s="123">
        <v>0</v>
      </c>
      <c r="J132" s="123"/>
      <c r="K132" s="123">
        <v>0</v>
      </c>
      <c r="L132" s="123">
        <v>0</v>
      </c>
      <c r="M132" s="123"/>
      <c r="N132" s="123"/>
      <c r="O132" s="123"/>
      <c r="P132" s="123">
        <v>0.02</v>
      </c>
      <c r="Q132" s="123">
        <v>-0.08</v>
      </c>
      <c r="R132" s="123" t="s">
        <v>3792</v>
      </c>
      <c r="S132" s="123">
        <v>2020</v>
      </c>
      <c r="T132" s="123"/>
      <c r="U132" s="123"/>
      <c r="V132" s="123"/>
      <c r="W132" s="123"/>
      <c r="X132" s="123"/>
      <c r="Y132" s="123"/>
    </row>
    <row r="133" spans="1:25" x14ac:dyDescent="0.25">
      <c r="A133" s="60" t="s">
        <v>3900</v>
      </c>
      <c r="B133" s="60" t="s">
        <v>11</v>
      </c>
      <c r="C133" s="123" t="s">
        <v>96</v>
      </c>
      <c r="D133" s="123">
        <v>35</v>
      </c>
      <c r="E133" s="123">
        <v>1986</v>
      </c>
      <c r="F133" s="123">
        <v>0.74</v>
      </c>
      <c r="G133" s="123">
        <v>0.03</v>
      </c>
      <c r="H133" s="123">
        <v>-0.04</v>
      </c>
      <c r="I133" s="123">
        <v>-0.03</v>
      </c>
      <c r="J133" s="123"/>
      <c r="K133" s="123">
        <v>0.05</v>
      </c>
      <c r="L133" s="123">
        <v>0.09</v>
      </c>
      <c r="M133" s="123"/>
      <c r="N133" s="123"/>
      <c r="O133" s="123"/>
      <c r="P133" s="123">
        <v>7.0000000000000007E-2</v>
      </c>
      <c r="Q133" s="123">
        <v>0.04</v>
      </c>
      <c r="R133" s="123" t="s">
        <v>3792</v>
      </c>
      <c r="S133" s="123">
        <v>2020</v>
      </c>
      <c r="T133" s="123"/>
      <c r="U133" s="123"/>
      <c r="V133" s="123"/>
      <c r="W133" s="123"/>
      <c r="X133" s="123"/>
      <c r="Y133" s="123"/>
    </row>
    <row r="134" spans="1:25" x14ac:dyDescent="0.25">
      <c r="A134" s="60" t="s">
        <v>3901</v>
      </c>
      <c r="B134" s="60" t="s">
        <v>11</v>
      </c>
      <c r="C134" s="123" t="s">
        <v>96</v>
      </c>
      <c r="D134" s="123">
        <v>36</v>
      </c>
      <c r="E134" s="123">
        <v>1984</v>
      </c>
      <c r="F134" s="123">
        <v>2.5499999999999998</v>
      </c>
      <c r="G134" s="123">
        <v>0.33</v>
      </c>
      <c r="H134" s="123">
        <v>0.39</v>
      </c>
      <c r="I134" s="123">
        <v>0.38</v>
      </c>
      <c r="J134" s="123">
        <v>100.04</v>
      </c>
      <c r="K134" s="123">
        <v>0.32</v>
      </c>
      <c r="L134" s="123">
        <v>0.47</v>
      </c>
      <c r="M134" s="123">
        <v>0.93</v>
      </c>
      <c r="N134" s="123">
        <v>1.07</v>
      </c>
      <c r="O134" s="123"/>
      <c r="P134" s="123">
        <v>0.01</v>
      </c>
      <c r="Q134" s="123">
        <v>-0.01</v>
      </c>
      <c r="R134" s="123" t="s">
        <v>3792</v>
      </c>
      <c r="S134" s="123">
        <v>2020</v>
      </c>
      <c r="T134" s="123"/>
      <c r="U134" s="123"/>
      <c r="V134" s="123"/>
      <c r="W134" s="123"/>
      <c r="X134" s="123"/>
      <c r="Y134" s="123"/>
    </row>
    <row r="135" spans="1:25" x14ac:dyDescent="0.25">
      <c r="A135" s="60" t="s">
        <v>3902</v>
      </c>
      <c r="B135" s="60" t="s">
        <v>11</v>
      </c>
      <c r="C135" s="123" t="s">
        <v>96</v>
      </c>
      <c r="D135" s="123">
        <v>28</v>
      </c>
      <c r="E135" s="123">
        <v>1993</v>
      </c>
      <c r="F135" s="123">
        <v>3.86</v>
      </c>
      <c r="G135" s="123">
        <v>0.05</v>
      </c>
      <c r="H135" s="123">
        <v>0.33</v>
      </c>
      <c r="I135" s="123">
        <v>0.04</v>
      </c>
      <c r="J135" s="123">
        <v>0.06</v>
      </c>
      <c r="K135" s="123">
        <v>0.3</v>
      </c>
      <c r="L135" s="123">
        <v>0.08</v>
      </c>
      <c r="M135" s="123">
        <v>-0.04</v>
      </c>
      <c r="N135" s="123"/>
      <c r="O135" s="123"/>
      <c r="P135" s="123">
        <v>0.1</v>
      </c>
      <c r="Q135" s="123">
        <v>-0.08</v>
      </c>
      <c r="R135" s="123" t="s">
        <v>3792</v>
      </c>
      <c r="S135" s="123">
        <v>2020</v>
      </c>
      <c r="T135" s="123"/>
      <c r="U135" s="123"/>
      <c r="V135" s="123"/>
      <c r="W135" s="123"/>
      <c r="X135" s="123"/>
      <c r="Y135" s="123"/>
    </row>
    <row r="136" spans="1:25" x14ac:dyDescent="0.25">
      <c r="A136" s="60" t="s">
        <v>3903</v>
      </c>
      <c r="B136" s="60" t="s">
        <v>11</v>
      </c>
      <c r="C136" s="123" t="s">
        <v>96</v>
      </c>
      <c r="D136" s="123">
        <v>28</v>
      </c>
      <c r="E136" s="123">
        <v>1993</v>
      </c>
      <c r="F136" s="123">
        <v>5.01</v>
      </c>
      <c r="G136" s="123">
        <v>0.05</v>
      </c>
      <c r="H136" s="123">
        <v>-0.03</v>
      </c>
      <c r="I136" s="123">
        <v>0.05</v>
      </c>
      <c r="J136" s="123"/>
      <c r="K136" s="123">
        <v>-0.01</v>
      </c>
      <c r="L136" s="123">
        <v>0.05</v>
      </c>
      <c r="M136" s="123"/>
      <c r="N136" s="123"/>
      <c r="O136" s="123"/>
      <c r="P136" s="123">
        <v>-0.02</v>
      </c>
      <c r="Q136" s="123">
        <v>-0.03</v>
      </c>
      <c r="R136" s="123" t="s">
        <v>3792</v>
      </c>
      <c r="S136" s="123">
        <v>2020</v>
      </c>
      <c r="T136" s="123"/>
      <c r="U136" s="123"/>
      <c r="V136" s="123"/>
      <c r="W136" s="123"/>
      <c r="X136" s="123"/>
      <c r="Y136" s="123"/>
    </row>
    <row r="137" spans="1:25" x14ac:dyDescent="0.25">
      <c r="A137" s="60" t="s">
        <v>3904</v>
      </c>
      <c r="B137" s="60" t="s">
        <v>11</v>
      </c>
      <c r="C137" s="123" t="s">
        <v>96</v>
      </c>
      <c r="D137" s="123">
        <v>32</v>
      </c>
      <c r="E137" s="123">
        <v>1989</v>
      </c>
      <c r="F137" s="123">
        <v>1.05</v>
      </c>
      <c r="G137" s="123">
        <v>0.1</v>
      </c>
      <c r="H137" s="123">
        <v>-0.08</v>
      </c>
      <c r="I137" s="123">
        <v>0.03</v>
      </c>
      <c r="J137" s="123"/>
      <c r="K137" s="123">
        <v>-0.05</v>
      </c>
      <c r="L137" s="123">
        <v>-0.09</v>
      </c>
      <c r="M137" s="123"/>
      <c r="N137" s="123"/>
      <c r="O137" s="123"/>
      <c r="P137" s="123">
        <v>-7.0000000000000007E-2</v>
      </c>
      <c r="Q137" s="123">
        <v>-0.09</v>
      </c>
      <c r="R137" s="123" t="s">
        <v>3792</v>
      </c>
      <c r="S137" s="123">
        <v>2020</v>
      </c>
      <c r="T137" s="123"/>
      <c r="U137" s="123"/>
      <c r="V137" s="123"/>
      <c r="W137" s="123"/>
      <c r="X137" s="123"/>
      <c r="Y137" s="123"/>
    </row>
    <row r="138" spans="1:25" x14ac:dyDescent="0.25">
      <c r="A138" s="60" t="s">
        <v>3905</v>
      </c>
      <c r="B138" s="60" t="s">
        <v>11</v>
      </c>
      <c r="C138" s="123" t="s">
        <v>96</v>
      </c>
      <c r="D138" s="123">
        <v>39</v>
      </c>
      <c r="E138" s="123">
        <v>1982</v>
      </c>
      <c r="F138" s="123">
        <v>2.1</v>
      </c>
      <c r="G138" s="123">
        <v>0</v>
      </c>
      <c r="H138" s="123">
        <v>0.56000000000000005</v>
      </c>
      <c r="I138" s="123">
        <v>0.03</v>
      </c>
      <c r="J138" s="123">
        <v>0.02</v>
      </c>
      <c r="K138" s="123">
        <v>0.5</v>
      </c>
      <c r="L138" s="123">
        <v>0.04</v>
      </c>
      <c r="M138" s="123">
        <v>0.02</v>
      </c>
      <c r="N138" s="123"/>
      <c r="O138" s="123"/>
      <c r="P138" s="123">
        <v>-0.04</v>
      </c>
      <c r="Q138" s="123">
        <v>-0.08</v>
      </c>
      <c r="R138" s="123" t="s">
        <v>3792</v>
      </c>
      <c r="S138" s="123">
        <v>2020</v>
      </c>
      <c r="T138" s="123"/>
      <c r="U138" s="123"/>
      <c r="V138" s="123"/>
      <c r="W138" s="123"/>
      <c r="X138" s="123"/>
      <c r="Y138" s="123"/>
    </row>
    <row r="139" spans="1:25" x14ac:dyDescent="0.25">
      <c r="A139" s="60" t="s">
        <v>3906</v>
      </c>
      <c r="B139" s="60" t="s">
        <v>11</v>
      </c>
      <c r="C139" s="123" t="s">
        <v>96</v>
      </c>
      <c r="D139" s="123">
        <v>31</v>
      </c>
      <c r="E139" s="123">
        <v>1990</v>
      </c>
      <c r="F139" s="123">
        <v>3.52</v>
      </c>
      <c r="G139" s="123">
        <v>0.03</v>
      </c>
      <c r="H139" s="123">
        <v>0.31</v>
      </c>
      <c r="I139" s="123">
        <v>0.35</v>
      </c>
      <c r="J139" s="123">
        <v>99.97</v>
      </c>
      <c r="K139" s="123">
        <v>0.35</v>
      </c>
      <c r="L139" s="123">
        <v>0.32</v>
      </c>
      <c r="M139" s="123">
        <v>0.02</v>
      </c>
      <c r="N139" s="123">
        <v>0.05</v>
      </c>
      <c r="O139" s="123"/>
      <c r="P139" s="123">
        <v>-0.01</v>
      </c>
      <c r="Q139" s="123">
        <v>-0.03</v>
      </c>
      <c r="R139" s="123" t="s">
        <v>3792</v>
      </c>
      <c r="S139" s="123">
        <v>2020</v>
      </c>
      <c r="T139" s="123"/>
      <c r="U139" s="123"/>
      <c r="V139" s="123"/>
      <c r="W139" s="123"/>
      <c r="X139" s="123"/>
      <c r="Y139" s="123"/>
    </row>
    <row r="140" spans="1:25" x14ac:dyDescent="0.25">
      <c r="A140" s="60" t="s">
        <v>3907</v>
      </c>
      <c r="B140" s="60" t="s">
        <v>11</v>
      </c>
      <c r="C140" s="123" t="s">
        <v>109</v>
      </c>
      <c r="D140" s="123">
        <v>31</v>
      </c>
      <c r="E140" s="123">
        <v>1990</v>
      </c>
      <c r="F140" s="123">
        <v>0.22</v>
      </c>
      <c r="G140" s="123">
        <v>-0.01</v>
      </c>
      <c r="H140" s="123">
        <v>0.02</v>
      </c>
      <c r="I140" s="123">
        <v>-0.06</v>
      </c>
      <c r="J140" s="123"/>
      <c r="K140" s="123">
        <v>0.04</v>
      </c>
      <c r="L140" s="123">
        <v>-0.02</v>
      </c>
      <c r="M140" s="123"/>
      <c r="N140" s="123"/>
      <c r="O140" s="123"/>
      <c r="P140" s="123">
        <v>-0.04</v>
      </c>
      <c r="Q140" s="123">
        <v>-0.03</v>
      </c>
      <c r="R140" s="123" t="s">
        <v>3792</v>
      </c>
      <c r="S140" s="123">
        <v>2020</v>
      </c>
      <c r="T140" s="123"/>
      <c r="U140" s="123"/>
      <c r="V140" s="123"/>
      <c r="W140" s="123"/>
      <c r="X140" s="123"/>
      <c r="Y140" s="123"/>
    </row>
    <row r="141" spans="1:25" x14ac:dyDescent="0.25">
      <c r="A141" s="60" t="s">
        <v>3908</v>
      </c>
      <c r="B141" s="60" t="s">
        <v>11</v>
      </c>
      <c r="C141" s="123" t="s">
        <v>109</v>
      </c>
      <c r="D141" s="123">
        <v>28</v>
      </c>
      <c r="E141" s="123">
        <v>1993</v>
      </c>
      <c r="F141" s="123">
        <v>0.72</v>
      </c>
      <c r="G141" s="123">
        <v>1.27</v>
      </c>
      <c r="H141" s="123">
        <v>0.03</v>
      </c>
      <c r="I141" s="123">
        <v>7.0000000000000007E-2</v>
      </c>
      <c r="J141" s="123"/>
      <c r="K141" s="123">
        <v>-0.04</v>
      </c>
      <c r="L141" s="123">
        <v>0.03</v>
      </c>
      <c r="M141" s="123"/>
      <c r="N141" s="123"/>
      <c r="O141" s="123"/>
      <c r="P141" s="123">
        <v>0.03</v>
      </c>
      <c r="Q141" s="123">
        <v>0.05</v>
      </c>
      <c r="R141" s="123" t="s">
        <v>3792</v>
      </c>
      <c r="S141" s="123">
        <v>2020</v>
      </c>
      <c r="T141" s="123"/>
      <c r="U141" s="123"/>
      <c r="V141" s="123"/>
      <c r="W141" s="123"/>
      <c r="X141" s="123"/>
      <c r="Y141" s="123"/>
    </row>
    <row r="142" spans="1:25" x14ac:dyDescent="0.25">
      <c r="A142" s="60" t="s">
        <v>3909</v>
      </c>
      <c r="B142" s="60" t="s">
        <v>11</v>
      </c>
      <c r="C142" s="123" t="s">
        <v>109</v>
      </c>
      <c r="D142" s="123">
        <v>24</v>
      </c>
      <c r="E142" s="123">
        <v>1997</v>
      </c>
      <c r="F142" s="123">
        <v>4.8</v>
      </c>
      <c r="G142" s="123">
        <v>0.01</v>
      </c>
      <c r="H142" s="123">
        <v>0.7</v>
      </c>
      <c r="I142" s="123">
        <v>0.27</v>
      </c>
      <c r="J142" s="123">
        <v>33.270000000000003</v>
      </c>
      <c r="K142" s="123">
        <v>0.56999999999999995</v>
      </c>
      <c r="L142" s="123">
        <v>0.25</v>
      </c>
      <c r="M142" s="123">
        <v>-7.0000000000000007E-2</v>
      </c>
      <c r="N142" s="123">
        <v>-0.09</v>
      </c>
      <c r="O142" s="123"/>
      <c r="P142" s="123">
        <v>0.04</v>
      </c>
      <c r="Q142" s="123">
        <v>-7.0000000000000007E-2</v>
      </c>
      <c r="R142" s="123" t="s">
        <v>3792</v>
      </c>
      <c r="S142" s="123">
        <v>2020</v>
      </c>
      <c r="T142" s="123"/>
      <c r="U142" s="123"/>
      <c r="V142" s="123"/>
      <c r="W142" s="123"/>
      <c r="X142" s="123"/>
      <c r="Y142" s="123"/>
    </row>
    <row r="143" spans="1:25" x14ac:dyDescent="0.25">
      <c r="A143" s="60" t="s">
        <v>1330</v>
      </c>
      <c r="B143" s="60" t="s">
        <v>11</v>
      </c>
      <c r="C143" s="123" t="s">
        <v>109</v>
      </c>
      <c r="D143" s="123">
        <v>32</v>
      </c>
      <c r="E143" s="123">
        <v>1989</v>
      </c>
      <c r="F143" s="123">
        <v>0.37</v>
      </c>
      <c r="G143" s="123">
        <v>0.05</v>
      </c>
      <c r="H143" s="123">
        <v>3.42</v>
      </c>
      <c r="I143" s="123">
        <v>3.29</v>
      </c>
      <c r="J143" s="123">
        <v>99.92</v>
      </c>
      <c r="K143" s="123">
        <v>3.2</v>
      </c>
      <c r="L143" s="123">
        <v>3.15</v>
      </c>
      <c r="M143" s="123">
        <v>0.09</v>
      </c>
      <c r="N143" s="123">
        <v>-0.02</v>
      </c>
      <c r="O143" s="123"/>
      <c r="P143" s="123">
        <v>0.09</v>
      </c>
      <c r="Q143" s="123">
        <v>-0.1</v>
      </c>
      <c r="R143" s="123" t="s">
        <v>3792</v>
      </c>
      <c r="S143" s="123">
        <v>2020</v>
      </c>
      <c r="T143" s="123"/>
      <c r="U143" s="123"/>
      <c r="V143" s="123"/>
      <c r="W143" s="123"/>
      <c r="X143" s="123"/>
      <c r="Y143" s="123"/>
    </row>
    <row r="144" spans="1:25" x14ac:dyDescent="0.25">
      <c r="A144" s="60" t="s">
        <v>3910</v>
      </c>
      <c r="B144" s="60" t="s">
        <v>11</v>
      </c>
      <c r="C144" s="123" t="s">
        <v>109</v>
      </c>
      <c r="D144" s="123">
        <v>31</v>
      </c>
      <c r="E144" s="123">
        <v>1990</v>
      </c>
      <c r="F144" s="123">
        <v>0.57999999999999996</v>
      </c>
      <c r="G144" s="123">
        <v>1.95</v>
      </c>
      <c r="H144" s="123">
        <v>2.0299999999999998</v>
      </c>
      <c r="I144" s="123">
        <v>2.0099999999999998</v>
      </c>
      <c r="J144" s="123">
        <v>99.94</v>
      </c>
      <c r="K144" s="123">
        <v>2.08</v>
      </c>
      <c r="L144" s="123">
        <v>2.11</v>
      </c>
      <c r="M144" s="123">
        <v>1.04</v>
      </c>
      <c r="N144" s="123">
        <v>0.97</v>
      </c>
      <c r="O144" s="123"/>
      <c r="P144" s="123">
        <v>-0.02</v>
      </c>
      <c r="Q144" s="123">
        <v>0.02</v>
      </c>
      <c r="R144" s="123" t="s">
        <v>3792</v>
      </c>
      <c r="S144" s="123">
        <v>2020</v>
      </c>
      <c r="T144" s="123"/>
      <c r="U144" s="123"/>
      <c r="V144" s="123"/>
      <c r="W144" s="123"/>
      <c r="X144" s="123"/>
      <c r="Y144" s="123"/>
    </row>
    <row r="145" spans="1:25" x14ac:dyDescent="0.25">
      <c r="A145" s="60" t="s">
        <v>3911</v>
      </c>
      <c r="B145" s="60" t="s">
        <v>11</v>
      </c>
      <c r="C145" s="123" t="s">
        <v>109</v>
      </c>
      <c r="D145" s="123">
        <v>29</v>
      </c>
      <c r="E145" s="123">
        <v>1992</v>
      </c>
      <c r="F145" s="123">
        <v>4.3899999999999997</v>
      </c>
      <c r="G145" s="123">
        <v>0.05</v>
      </c>
      <c r="H145" s="123">
        <v>0.71</v>
      </c>
      <c r="I145" s="123">
        <v>0.51</v>
      </c>
      <c r="J145" s="123">
        <v>66.69</v>
      </c>
      <c r="K145" s="123">
        <v>0.63</v>
      </c>
      <c r="L145" s="123">
        <v>0.48</v>
      </c>
      <c r="M145" s="123">
        <v>0.06</v>
      </c>
      <c r="N145" s="123">
        <v>0.1</v>
      </c>
      <c r="O145" s="123"/>
      <c r="P145" s="123">
        <v>0.05</v>
      </c>
      <c r="Q145" s="123">
        <v>-0.01</v>
      </c>
      <c r="R145" s="123" t="s">
        <v>3792</v>
      </c>
      <c r="S145" s="123">
        <v>2020</v>
      </c>
      <c r="T145" s="123"/>
      <c r="U145" s="123"/>
      <c r="V145" s="123"/>
      <c r="W145" s="123"/>
      <c r="X145" s="123"/>
      <c r="Y145" s="123"/>
    </row>
    <row r="146" spans="1:25" x14ac:dyDescent="0.25">
      <c r="A146" s="60" t="s">
        <v>3912</v>
      </c>
      <c r="B146" s="60" t="s">
        <v>11</v>
      </c>
      <c r="C146" s="123" t="s">
        <v>153</v>
      </c>
      <c r="D146" s="123">
        <v>37</v>
      </c>
      <c r="E146" s="123">
        <v>1984</v>
      </c>
      <c r="F146" s="123">
        <v>0.63</v>
      </c>
      <c r="G146" s="123">
        <v>7.0000000000000007E-2</v>
      </c>
      <c r="H146" s="123">
        <v>0.08</v>
      </c>
      <c r="I146" s="123">
        <v>-7.0000000000000007E-2</v>
      </c>
      <c r="J146" s="123"/>
      <c r="K146" s="123">
        <v>7.0000000000000007E-2</v>
      </c>
      <c r="L146" s="123">
        <v>0.04</v>
      </c>
      <c r="M146" s="123"/>
      <c r="N146" s="123"/>
      <c r="O146" s="123"/>
      <c r="P146" s="123">
        <v>-0.02</v>
      </c>
      <c r="Q146" s="123">
        <v>-0.05</v>
      </c>
      <c r="R146" s="123" t="s">
        <v>3792</v>
      </c>
      <c r="S146" s="123">
        <v>2020</v>
      </c>
      <c r="T146" s="123"/>
      <c r="U146" s="123"/>
      <c r="V146" s="123"/>
      <c r="W146" s="123"/>
      <c r="X146" s="123"/>
      <c r="Y146" s="123"/>
    </row>
    <row r="147" spans="1:25" x14ac:dyDescent="0.25">
      <c r="A147" s="60" t="s">
        <v>3913</v>
      </c>
      <c r="B147" s="60" t="s">
        <v>11</v>
      </c>
      <c r="C147" s="123" t="s">
        <v>116</v>
      </c>
      <c r="D147" s="123">
        <v>32</v>
      </c>
      <c r="E147" s="123">
        <v>1989</v>
      </c>
      <c r="F147" s="123">
        <v>1.45</v>
      </c>
      <c r="G147" s="123">
        <v>-0.05</v>
      </c>
      <c r="H147" s="123">
        <v>0.1</v>
      </c>
      <c r="I147" s="123">
        <v>0.02</v>
      </c>
      <c r="J147" s="123"/>
      <c r="K147" s="123">
        <v>-0.06</v>
      </c>
      <c r="L147" s="123">
        <v>-0.09</v>
      </c>
      <c r="M147" s="123"/>
      <c r="N147" s="123"/>
      <c r="O147" s="123"/>
      <c r="P147" s="123">
        <v>-0.05</v>
      </c>
      <c r="Q147" s="123">
        <v>0.01</v>
      </c>
      <c r="R147" s="123" t="s">
        <v>3792</v>
      </c>
      <c r="S147" s="123">
        <v>2020</v>
      </c>
      <c r="T147" s="123"/>
      <c r="U147" s="123"/>
      <c r="V147" s="123"/>
      <c r="W147" s="123"/>
      <c r="X147" s="123"/>
      <c r="Y147" s="123"/>
    </row>
    <row r="148" spans="1:25" x14ac:dyDescent="0.25">
      <c r="A148" s="60" t="s">
        <v>890</v>
      </c>
      <c r="B148" s="60" t="s">
        <v>11</v>
      </c>
      <c r="C148" s="123" t="s">
        <v>116</v>
      </c>
      <c r="D148" s="123">
        <v>26</v>
      </c>
      <c r="E148" s="123">
        <v>1995</v>
      </c>
      <c r="F148" s="123">
        <v>1.92</v>
      </c>
      <c r="G148" s="123">
        <v>0.08</v>
      </c>
      <c r="H148" s="123">
        <v>-0.01</v>
      </c>
      <c r="I148" s="123">
        <v>-0.01</v>
      </c>
      <c r="J148" s="123"/>
      <c r="K148" s="123">
        <v>0.03</v>
      </c>
      <c r="L148" s="123">
        <v>-0.04</v>
      </c>
      <c r="M148" s="123"/>
      <c r="N148" s="123"/>
      <c r="O148" s="123"/>
      <c r="P148" s="123">
        <v>-0.06</v>
      </c>
      <c r="Q148" s="123">
        <v>0.01</v>
      </c>
      <c r="R148" s="123" t="s">
        <v>3792</v>
      </c>
      <c r="S148" s="123">
        <v>2020</v>
      </c>
      <c r="T148" s="123"/>
      <c r="U148" s="123"/>
      <c r="V148" s="123"/>
      <c r="W148" s="123"/>
      <c r="X148" s="123"/>
      <c r="Y148" s="123"/>
    </row>
    <row r="149" spans="1:25" x14ac:dyDescent="0.25">
      <c r="A149" s="60" t="s">
        <v>3914</v>
      </c>
      <c r="B149" s="60" t="s">
        <v>11</v>
      </c>
      <c r="C149" s="123" t="s">
        <v>116</v>
      </c>
      <c r="D149" s="123">
        <v>37</v>
      </c>
      <c r="E149" s="123">
        <v>1984</v>
      </c>
      <c r="F149" s="123">
        <v>2.52</v>
      </c>
      <c r="G149" s="123">
        <v>0.09</v>
      </c>
      <c r="H149" s="123">
        <v>0.09</v>
      </c>
      <c r="I149" s="123">
        <v>0.05</v>
      </c>
      <c r="J149" s="123"/>
      <c r="K149" s="123">
        <v>0.03</v>
      </c>
      <c r="L149" s="123">
        <v>0.09</v>
      </c>
      <c r="M149" s="123"/>
      <c r="N149" s="123"/>
      <c r="O149" s="123"/>
      <c r="P149" s="123">
        <v>-0.05</v>
      </c>
      <c r="Q149" s="123">
        <v>0.03</v>
      </c>
      <c r="R149" s="123" t="s">
        <v>3792</v>
      </c>
      <c r="S149" s="123">
        <v>2020</v>
      </c>
      <c r="T149" s="123"/>
      <c r="U149" s="123"/>
      <c r="V149" s="123"/>
      <c r="W149" s="123"/>
      <c r="X149" s="123"/>
      <c r="Y149" s="123"/>
    </row>
    <row r="150" spans="1:25" x14ac:dyDescent="0.25">
      <c r="A150" s="60" t="s">
        <v>3915</v>
      </c>
      <c r="B150" s="60" t="s">
        <v>11</v>
      </c>
      <c r="C150" s="123" t="s">
        <v>122</v>
      </c>
      <c r="D150" s="123">
        <v>18</v>
      </c>
      <c r="E150" s="123">
        <v>2003</v>
      </c>
      <c r="F150" s="123">
        <v>-0.02</v>
      </c>
      <c r="G150" s="123">
        <v>0.02</v>
      </c>
      <c r="H150" s="123">
        <v>0.06</v>
      </c>
      <c r="I150" s="123">
        <v>0.04</v>
      </c>
      <c r="J150" s="123"/>
      <c r="K150" s="123">
        <v>0.09</v>
      </c>
      <c r="L150" s="123">
        <v>-0.08</v>
      </c>
      <c r="M150" s="123"/>
      <c r="N150" s="123"/>
      <c r="O150" s="123"/>
      <c r="P150" s="123">
        <v>0.1</v>
      </c>
      <c r="Q150" s="123">
        <v>-0.05</v>
      </c>
      <c r="R150" s="123" t="s">
        <v>3792</v>
      </c>
      <c r="S150" s="123">
        <v>2020</v>
      </c>
      <c r="T150" s="123"/>
      <c r="U150" s="123"/>
      <c r="V150" s="123"/>
      <c r="W150" s="123"/>
      <c r="X150" s="123"/>
      <c r="Y150" s="123"/>
    </row>
    <row r="151" spans="1:25" x14ac:dyDescent="0.25">
      <c r="A151" s="60" t="s">
        <v>3916</v>
      </c>
      <c r="B151" s="60" t="s">
        <v>11</v>
      </c>
      <c r="C151" s="123" t="s">
        <v>122</v>
      </c>
      <c r="D151" s="123">
        <v>22</v>
      </c>
      <c r="E151" s="123">
        <v>1999</v>
      </c>
      <c r="F151" s="123">
        <v>1.83</v>
      </c>
      <c r="G151" s="123">
        <v>-0.01</v>
      </c>
      <c r="H151" s="123">
        <v>0.5</v>
      </c>
      <c r="I151" s="123">
        <v>0.47</v>
      </c>
      <c r="J151" s="123">
        <v>99.99</v>
      </c>
      <c r="K151" s="123">
        <v>0.59</v>
      </c>
      <c r="L151" s="123">
        <v>0.62</v>
      </c>
      <c r="M151" s="123">
        <v>0.04</v>
      </c>
      <c r="N151" s="123">
        <v>0.06</v>
      </c>
      <c r="O151" s="123"/>
      <c r="P151" s="123">
        <v>-0.04</v>
      </c>
      <c r="Q151" s="123">
        <v>-0.01</v>
      </c>
      <c r="R151" s="123" t="s">
        <v>3792</v>
      </c>
      <c r="S151" s="123">
        <v>2020</v>
      </c>
      <c r="T151" s="123"/>
      <c r="U151" s="123"/>
      <c r="V151" s="123"/>
      <c r="W151" s="123"/>
      <c r="X151" s="123"/>
      <c r="Y151" s="123"/>
    </row>
    <row r="152" spans="1:25" x14ac:dyDescent="0.25">
      <c r="A152" s="60" t="s">
        <v>3917</v>
      </c>
      <c r="B152" s="60" t="s">
        <v>11</v>
      </c>
      <c r="C152" s="123" t="s">
        <v>122</v>
      </c>
      <c r="D152" s="123">
        <v>32</v>
      </c>
      <c r="E152" s="123">
        <v>1989</v>
      </c>
      <c r="F152" s="123">
        <v>0.79</v>
      </c>
      <c r="G152" s="123">
        <v>0.06</v>
      </c>
      <c r="H152" s="123">
        <v>-0.02</v>
      </c>
      <c r="I152" s="123">
        <v>0.09</v>
      </c>
      <c r="J152" s="123"/>
      <c r="K152" s="123">
        <v>-0.03</v>
      </c>
      <c r="L152" s="123">
        <v>-0.08</v>
      </c>
      <c r="M152" s="123"/>
      <c r="N152" s="123"/>
      <c r="O152" s="123"/>
      <c r="P152" s="123">
        <v>-0.05</v>
      </c>
      <c r="Q152" s="123">
        <v>0.03</v>
      </c>
      <c r="R152" s="123" t="s">
        <v>3792</v>
      </c>
      <c r="S152" s="123">
        <v>2020</v>
      </c>
      <c r="T152" s="123"/>
      <c r="U152" s="123"/>
      <c r="V152" s="123"/>
      <c r="W152" s="123"/>
      <c r="X152" s="123"/>
      <c r="Y152" s="123"/>
    </row>
    <row r="153" spans="1:25" x14ac:dyDescent="0.25">
      <c r="A153" s="60" t="s">
        <v>2021</v>
      </c>
      <c r="B153" s="60" t="s">
        <v>11</v>
      </c>
      <c r="C153" s="123" t="s">
        <v>122</v>
      </c>
      <c r="D153" s="123">
        <v>33</v>
      </c>
      <c r="E153" s="123">
        <v>1988</v>
      </c>
      <c r="F153" s="123">
        <v>5.47</v>
      </c>
      <c r="G153" s="123">
        <v>0.08</v>
      </c>
      <c r="H153" s="123">
        <v>0.61</v>
      </c>
      <c r="I153" s="123">
        <v>0.13</v>
      </c>
      <c r="J153" s="123">
        <v>33.380000000000003</v>
      </c>
      <c r="K153" s="123">
        <v>0.6</v>
      </c>
      <c r="L153" s="123">
        <v>0.27</v>
      </c>
      <c r="M153" s="123">
        <v>-0.08</v>
      </c>
      <c r="N153" s="123">
        <v>-0.08</v>
      </c>
      <c r="O153" s="123"/>
      <c r="P153" s="123">
        <v>-0.08</v>
      </c>
      <c r="Q153" s="123">
        <v>0.23</v>
      </c>
      <c r="R153" s="123" t="s">
        <v>3792</v>
      </c>
      <c r="S153" s="123">
        <v>2020</v>
      </c>
      <c r="T153" s="123"/>
      <c r="U153" s="123"/>
      <c r="V153" s="123"/>
      <c r="W153" s="123"/>
      <c r="X153" s="123"/>
      <c r="Y153" s="123"/>
    </row>
    <row r="154" spans="1:25" x14ac:dyDescent="0.25">
      <c r="A154" s="60" t="s">
        <v>3918</v>
      </c>
      <c r="B154" s="60" t="s">
        <v>11</v>
      </c>
      <c r="C154" s="123" t="s">
        <v>122</v>
      </c>
      <c r="D154" s="123">
        <v>31</v>
      </c>
      <c r="E154" s="123">
        <v>1990</v>
      </c>
      <c r="F154" s="123">
        <v>2.41</v>
      </c>
      <c r="G154" s="123">
        <v>0</v>
      </c>
      <c r="H154" s="123">
        <v>0.39</v>
      </c>
      <c r="I154" s="123">
        <v>-0.02</v>
      </c>
      <c r="J154" s="123">
        <v>0.02</v>
      </c>
      <c r="K154" s="123">
        <v>0.49</v>
      </c>
      <c r="L154" s="123">
        <v>0.04</v>
      </c>
      <c r="M154" s="123">
        <v>0.05</v>
      </c>
      <c r="N154" s="123"/>
      <c r="O154" s="123"/>
      <c r="P154" s="123">
        <v>-0.09</v>
      </c>
      <c r="Q154" s="123">
        <v>-0.03</v>
      </c>
      <c r="R154" s="123" t="s">
        <v>3792</v>
      </c>
      <c r="S154" s="123">
        <v>2020</v>
      </c>
      <c r="T154" s="123"/>
      <c r="U154" s="123"/>
      <c r="V154" s="123"/>
      <c r="W154" s="123"/>
      <c r="X154" s="123"/>
      <c r="Y154" s="123"/>
    </row>
    <row r="155" spans="1:25" x14ac:dyDescent="0.25">
      <c r="A155" s="60" t="s">
        <v>3919</v>
      </c>
      <c r="B155" s="60" t="s">
        <v>11</v>
      </c>
      <c r="C155" s="123" t="s">
        <v>122</v>
      </c>
      <c r="D155" s="123">
        <v>28</v>
      </c>
      <c r="E155" s="123">
        <v>1993</v>
      </c>
      <c r="F155" s="123">
        <v>1.65</v>
      </c>
      <c r="G155" s="123">
        <v>-0.08</v>
      </c>
      <c r="H155" s="123">
        <v>0.67</v>
      </c>
      <c r="I155" s="123">
        <v>0.01</v>
      </c>
      <c r="J155" s="123">
        <v>0.1</v>
      </c>
      <c r="K155" s="123">
        <v>0.53</v>
      </c>
      <c r="L155" s="123">
        <v>0.03</v>
      </c>
      <c r="M155" s="123">
        <v>7.0000000000000007E-2</v>
      </c>
      <c r="N155" s="123"/>
      <c r="O155" s="123"/>
      <c r="P155" s="123">
        <v>7.0000000000000007E-2</v>
      </c>
      <c r="Q155" s="123">
        <v>0.03</v>
      </c>
      <c r="R155" s="123" t="s">
        <v>3792</v>
      </c>
      <c r="S155" s="123">
        <v>2020</v>
      </c>
      <c r="T155" s="123"/>
      <c r="U155" s="123"/>
      <c r="V155" s="123"/>
      <c r="W155" s="123"/>
      <c r="X155" s="123"/>
      <c r="Y155" s="123"/>
    </row>
    <row r="156" spans="1:25" x14ac:dyDescent="0.25">
      <c r="A156" s="60" t="s">
        <v>3920</v>
      </c>
      <c r="B156" s="60" t="s">
        <v>11</v>
      </c>
      <c r="C156" s="123" t="s">
        <v>122</v>
      </c>
      <c r="D156" s="123">
        <v>23</v>
      </c>
      <c r="E156" s="123">
        <v>1998</v>
      </c>
      <c r="F156" s="123">
        <v>0.68</v>
      </c>
      <c r="G156" s="123">
        <v>-0.01</v>
      </c>
      <c r="H156" s="123">
        <v>1.48</v>
      </c>
      <c r="I156" s="123">
        <v>1.52</v>
      </c>
      <c r="J156" s="123">
        <v>99.94</v>
      </c>
      <c r="K156" s="123">
        <v>1.34</v>
      </c>
      <c r="L156" s="123">
        <v>1.44</v>
      </c>
      <c r="M156" s="123">
        <v>-7.0000000000000007E-2</v>
      </c>
      <c r="N156" s="123">
        <v>-0.04</v>
      </c>
      <c r="O156" s="123"/>
      <c r="P156" s="123">
        <v>-0.08</v>
      </c>
      <c r="Q156" s="123">
        <v>7.0000000000000007E-2</v>
      </c>
      <c r="R156" s="123" t="s">
        <v>3792</v>
      </c>
      <c r="S156" s="123">
        <v>2020</v>
      </c>
      <c r="T156" s="123"/>
      <c r="U156" s="123"/>
      <c r="V156" s="123"/>
      <c r="W156" s="123"/>
      <c r="X156" s="123"/>
      <c r="Y156" s="123"/>
    </row>
    <row r="157" spans="1:25" x14ac:dyDescent="0.25">
      <c r="A157" s="60" t="s">
        <v>3921</v>
      </c>
      <c r="B157" s="60" t="s">
        <v>11</v>
      </c>
      <c r="C157" s="123" t="s">
        <v>122</v>
      </c>
      <c r="D157" s="123">
        <v>22</v>
      </c>
      <c r="E157" s="123">
        <v>1998</v>
      </c>
      <c r="F157" s="123">
        <v>1.1299999999999999</v>
      </c>
      <c r="G157" s="123">
        <v>-0.05</v>
      </c>
      <c r="H157" s="123">
        <v>-7.0000000000000007E-2</v>
      </c>
      <c r="I157" s="123">
        <v>0.08</v>
      </c>
      <c r="J157" s="123"/>
      <c r="K157" s="123">
        <v>0.04</v>
      </c>
      <c r="L157" s="123">
        <v>-0.06</v>
      </c>
      <c r="M157" s="123"/>
      <c r="N157" s="123"/>
      <c r="O157" s="123"/>
      <c r="P157" s="123">
        <v>-0.09</v>
      </c>
      <c r="Q157" s="123">
        <v>-0.09</v>
      </c>
      <c r="R157" s="123" t="s">
        <v>3792</v>
      </c>
      <c r="S157" s="123">
        <v>2020</v>
      </c>
      <c r="T157" s="123"/>
      <c r="U157" s="123"/>
      <c r="V157" s="123"/>
      <c r="W157" s="123"/>
      <c r="X157" s="123"/>
      <c r="Y157" s="123"/>
    </row>
    <row r="158" spans="1:25" x14ac:dyDescent="0.25">
      <c r="A158" s="60" t="s">
        <v>1741</v>
      </c>
      <c r="B158" s="60" t="s">
        <v>11</v>
      </c>
      <c r="C158" s="123" t="s">
        <v>122</v>
      </c>
      <c r="D158" s="123">
        <v>19</v>
      </c>
      <c r="E158" s="123">
        <v>2002</v>
      </c>
      <c r="F158" s="123">
        <v>0.53</v>
      </c>
      <c r="G158" s="123">
        <v>-7.0000000000000007E-2</v>
      </c>
      <c r="H158" s="123">
        <v>-0.1</v>
      </c>
      <c r="I158" s="123">
        <v>0.02</v>
      </c>
      <c r="J158" s="123"/>
      <c r="K158" s="123">
        <v>0.03</v>
      </c>
      <c r="L158" s="123">
        <v>0.05</v>
      </c>
      <c r="M158" s="123"/>
      <c r="N158" s="123"/>
      <c r="O158" s="123"/>
      <c r="P158" s="123">
        <v>-0.01</v>
      </c>
      <c r="Q158" s="123">
        <v>-0.08</v>
      </c>
      <c r="R158" s="123" t="s">
        <v>3792</v>
      </c>
      <c r="S158" s="123">
        <v>2020</v>
      </c>
      <c r="T158" s="123"/>
      <c r="U158" s="123"/>
      <c r="V158" s="123"/>
      <c r="W158" s="123"/>
      <c r="X158" s="123"/>
      <c r="Y158" s="123"/>
    </row>
    <row r="159" spans="1:25" x14ac:dyDescent="0.25">
      <c r="A159" s="60" t="s">
        <v>3922</v>
      </c>
      <c r="B159" s="60" t="s">
        <v>11</v>
      </c>
      <c r="C159" s="123" t="s">
        <v>129</v>
      </c>
      <c r="D159" s="123">
        <v>30</v>
      </c>
      <c r="E159" s="123">
        <v>1991</v>
      </c>
      <c r="F159" s="123">
        <v>5.5</v>
      </c>
      <c r="G159" s="123">
        <v>0.09</v>
      </c>
      <c r="H159" s="123">
        <v>0.48</v>
      </c>
      <c r="I159" s="123">
        <v>0.21</v>
      </c>
      <c r="J159" s="123">
        <v>33.29</v>
      </c>
      <c r="K159" s="123">
        <v>0.54</v>
      </c>
      <c r="L159" s="123">
        <v>0.27</v>
      </c>
      <c r="M159" s="123">
        <v>-0.04</v>
      </c>
      <c r="N159" s="123">
        <v>-0.09</v>
      </c>
      <c r="O159" s="123"/>
      <c r="P159" s="123">
        <v>0.06</v>
      </c>
      <c r="Q159" s="123">
        <v>-0.09</v>
      </c>
      <c r="R159" s="123" t="s">
        <v>3792</v>
      </c>
      <c r="S159" s="123">
        <v>2020</v>
      </c>
      <c r="T159" s="123"/>
      <c r="U159" s="123"/>
      <c r="V159" s="123"/>
      <c r="W159" s="123"/>
      <c r="X159" s="123"/>
      <c r="Y159" s="123"/>
    </row>
    <row r="160" spans="1:25" x14ac:dyDescent="0.25">
      <c r="A160" s="60" t="s">
        <v>3923</v>
      </c>
      <c r="B160" s="60" t="s">
        <v>11</v>
      </c>
      <c r="C160" s="123" t="s">
        <v>129</v>
      </c>
      <c r="D160" s="123">
        <v>34</v>
      </c>
      <c r="E160" s="123">
        <v>1987</v>
      </c>
      <c r="F160" s="123">
        <v>4.0599999999999996</v>
      </c>
      <c r="G160" s="123">
        <v>-7.0000000000000007E-2</v>
      </c>
      <c r="H160" s="123">
        <v>-0.09</v>
      </c>
      <c r="I160" s="123">
        <v>0</v>
      </c>
      <c r="J160" s="123"/>
      <c r="K160" s="123">
        <v>-0.04</v>
      </c>
      <c r="L160" s="123">
        <v>-0.09</v>
      </c>
      <c r="M160" s="123"/>
      <c r="N160" s="123"/>
      <c r="O160" s="123"/>
      <c r="P160" s="123">
        <v>-0.01</v>
      </c>
      <c r="Q160" s="123">
        <v>-0.05</v>
      </c>
      <c r="R160" s="123" t="s">
        <v>3792</v>
      </c>
      <c r="S160" s="123">
        <v>2020</v>
      </c>
      <c r="T160" s="123"/>
      <c r="U160" s="123"/>
      <c r="V160" s="123"/>
      <c r="W160" s="123"/>
      <c r="X160" s="123"/>
      <c r="Y160" s="123"/>
    </row>
    <row r="161" spans="1:25" x14ac:dyDescent="0.25">
      <c r="A161" s="60" t="s">
        <v>401</v>
      </c>
      <c r="B161" s="60" t="s">
        <v>11</v>
      </c>
      <c r="C161" s="123" t="s">
        <v>131</v>
      </c>
      <c r="D161" s="123">
        <v>32</v>
      </c>
      <c r="E161" s="123">
        <v>1989</v>
      </c>
      <c r="F161" s="123">
        <v>2.06</v>
      </c>
      <c r="G161" s="123">
        <v>0.04</v>
      </c>
      <c r="H161" s="123">
        <v>1.56</v>
      </c>
      <c r="I161" s="123">
        <v>7.0000000000000007E-2</v>
      </c>
      <c r="J161" s="123">
        <v>-0.03</v>
      </c>
      <c r="K161" s="123">
        <v>1.46</v>
      </c>
      <c r="L161" s="123">
        <v>-7.0000000000000007E-2</v>
      </c>
      <c r="M161" s="123">
        <v>7.0000000000000007E-2</v>
      </c>
      <c r="N161" s="123"/>
      <c r="O161" s="123"/>
      <c r="P161" s="123">
        <v>-0.01</v>
      </c>
      <c r="Q161" s="123">
        <v>0</v>
      </c>
      <c r="R161" s="123" t="s">
        <v>3792</v>
      </c>
      <c r="S161" s="123">
        <v>2020</v>
      </c>
      <c r="T161" s="123"/>
      <c r="U161" s="123"/>
      <c r="V161" s="123"/>
      <c r="W161" s="123"/>
      <c r="X161" s="123"/>
      <c r="Y161" s="123"/>
    </row>
    <row r="162" spans="1:25" x14ac:dyDescent="0.25">
      <c r="A162" s="60" t="s">
        <v>3924</v>
      </c>
      <c r="B162" s="60" t="s">
        <v>1198</v>
      </c>
      <c r="C162" s="123" t="s">
        <v>96</v>
      </c>
      <c r="D162" s="123">
        <v>23</v>
      </c>
      <c r="E162" s="123">
        <v>1998</v>
      </c>
      <c r="F162" s="123">
        <v>0.5</v>
      </c>
      <c r="G162" s="123">
        <v>0.06</v>
      </c>
      <c r="H162" s="123">
        <v>0.01</v>
      </c>
      <c r="I162" s="123">
        <v>0.05</v>
      </c>
      <c r="J162" s="123"/>
      <c r="K162" s="123">
        <v>0.05</v>
      </c>
      <c r="L162" s="123">
        <v>0.06</v>
      </c>
      <c r="M162" s="123"/>
      <c r="N162" s="123"/>
      <c r="O162" s="123"/>
      <c r="P162" s="123">
        <v>-0.02</v>
      </c>
      <c r="Q162" s="123">
        <v>7.0000000000000007E-2</v>
      </c>
      <c r="R162" s="123" t="s">
        <v>3792</v>
      </c>
      <c r="S162" s="123">
        <v>2020</v>
      </c>
      <c r="T162" s="123"/>
      <c r="U162" s="123"/>
      <c r="V162" s="123"/>
      <c r="W162" s="123"/>
      <c r="X162" s="123"/>
      <c r="Y162" s="123"/>
    </row>
    <row r="163" spans="1:25" x14ac:dyDescent="0.25">
      <c r="A163" s="60" t="s">
        <v>3925</v>
      </c>
      <c r="B163" s="60" t="s">
        <v>1198</v>
      </c>
      <c r="C163" s="123" t="s">
        <v>96</v>
      </c>
      <c r="D163" s="123">
        <v>24</v>
      </c>
      <c r="E163" s="123">
        <v>1997</v>
      </c>
      <c r="F163" s="123">
        <v>-0.06</v>
      </c>
      <c r="G163" s="123">
        <v>-0.08</v>
      </c>
      <c r="H163" s="123">
        <v>0.04</v>
      </c>
      <c r="I163" s="123">
        <v>-0.09</v>
      </c>
      <c r="J163" s="123"/>
      <c r="K163" s="123">
        <v>-0.02</v>
      </c>
      <c r="L163" s="123">
        <v>0.05</v>
      </c>
      <c r="M163" s="123"/>
      <c r="N163" s="123"/>
      <c r="O163" s="123"/>
      <c r="P163" s="123">
        <v>-0.05</v>
      </c>
      <c r="Q163" s="123">
        <v>7.0000000000000007E-2</v>
      </c>
      <c r="R163" s="123" t="s">
        <v>3792</v>
      </c>
      <c r="S163" s="123">
        <v>2020</v>
      </c>
      <c r="T163" s="123"/>
      <c r="U163" s="123"/>
      <c r="V163" s="123"/>
      <c r="W163" s="123"/>
      <c r="X163" s="123"/>
      <c r="Y163" s="123"/>
    </row>
    <row r="164" spans="1:25" x14ac:dyDescent="0.25">
      <c r="A164" s="60" t="s">
        <v>3926</v>
      </c>
      <c r="B164" s="60" t="s">
        <v>1198</v>
      </c>
      <c r="C164" s="123" t="s">
        <v>96</v>
      </c>
      <c r="D164" s="123">
        <v>34</v>
      </c>
      <c r="E164" s="123">
        <v>1986</v>
      </c>
      <c r="F164" s="123">
        <v>2.3199999999999998</v>
      </c>
      <c r="G164" s="123">
        <v>-0.04</v>
      </c>
      <c r="H164" s="123">
        <v>-0.08</v>
      </c>
      <c r="I164" s="123">
        <v>-0.02</v>
      </c>
      <c r="J164" s="123"/>
      <c r="K164" s="123">
        <v>-0.1</v>
      </c>
      <c r="L164" s="123">
        <v>0.08</v>
      </c>
      <c r="M164" s="123"/>
      <c r="N164" s="123"/>
      <c r="O164" s="123"/>
      <c r="P164" s="123">
        <v>-0.05</v>
      </c>
      <c r="Q164" s="123">
        <v>-0.09</v>
      </c>
      <c r="R164" s="123" t="s">
        <v>3792</v>
      </c>
      <c r="S164" s="123">
        <v>2020</v>
      </c>
      <c r="T164" s="123"/>
      <c r="U164" s="123"/>
      <c r="V164" s="123"/>
      <c r="W164" s="123"/>
      <c r="X164" s="123"/>
      <c r="Y164" s="123"/>
    </row>
    <row r="165" spans="1:25" x14ac:dyDescent="0.25">
      <c r="A165" s="60" t="s">
        <v>3927</v>
      </c>
      <c r="B165" s="60" t="s">
        <v>1198</v>
      </c>
      <c r="C165" s="123" t="s">
        <v>96</v>
      </c>
      <c r="D165" s="123">
        <v>32</v>
      </c>
      <c r="E165" s="123">
        <v>1989</v>
      </c>
      <c r="F165" s="123">
        <v>1.07</v>
      </c>
      <c r="G165" s="123">
        <v>-0.09</v>
      </c>
      <c r="H165" s="123">
        <v>-0.05</v>
      </c>
      <c r="I165" s="123">
        <v>0.01</v>
      </c>
      <c r="J165" s="123"/>
      <c r="K165" s="123">
        <v>0</v>
      </c>
      <c r="L165" s="123">
        <v>-0.04</v>
      </c>
      <c r="M165" s="123"/>
      <c r="N165" s="123"/>
      <c r="O165" s="123"/>
      <c r="P165" s="123">
        <v>-0.1</v>
      </c>
      <c r="Q165" s="123">
        <v>0.06</v>
      </c>
      <c r="R165" s="123" t="s">
        <v>3792</v>
      </c>
      <c r="S165" s="123">
        <v>2020</v>
      </c>
      <c r="T165" s="123"/>
      <c r="U165" s="123"/>
      <c r="V165" s="123"/>
      <c r="W165" s="123"/>
      <c r="X165" s="123"/>
      <c r="Y165" s="123"/>
    </row>
    <row r="166" spans="1:25" x14ac:dyDescent="0.25">
      <c r="A166" s="60" t="s">
        <v>3928</v>
      </c>
      <c r="B166" s="60" t="s">
        <v>1198</v>
      </c>
      <c r="C166" s="123" t="s">
        <v>96</v>
      </c>
      <c r="D166" s="123">
        <v>33</v>
      </c>
      <c r="E166" s="123">
        <v>1987</v>
      </c>
      <c r="F166" s="123">
        <v>5.99</v>
      </c>
      <c r="G166" s="123">
        <v>-0.06</v>
      </c>
      <c r="H166" s="123">
        <v>0.08</v>
      </c>
      <c r="I166" s="123">
        <v>-0.01</v>
      </c>
      <c r="J166" s="123">
        <v>-0.06</v>
      </c>
      <c r="K166" s="123">
        <v>0.12</v>
      </c>
      <c r="L166" s="123">
        <v>-0.04</v>
      </c>
      <c r="M166" s="123">
        <v>0.1</v>
      </c>
      <c r="N166" s="123"/>
      <c r="O166" s="123"/>
      <c r="P166" s="123">
        <v>0.06</v>
      </c>
      <c r="Q166" s="123">
        <v>0.05</v>
      </c>
      <c r="R166" s="123" t="s">
        <v>3792</v>
      </c>
      <c r="S166" s="123">
        <v>2020</v>
      </c>
      <c r="T166" s="123"/>
      <c r="U166" s="123"/>
      <c r="V166" s="123"/>
      <c r="W166" s="123"/>
      <c r="X166" s="123"/>
      <c r="Y166" s="123"/>
    </row>
    <row r="167" spans="1:25" x14ac:dyDescent="0.25">
      <c r="A167" s="60" t="s">
        <v>3929</v>
      </c>
      <c r="B167" s="60" t="s">
        <v>1198</v>
      </c>
      <c r="C167" s="123" t="s">
        <v>96</v>
      </c>
      <c r="D167" s="123">
        <v>23</v>
      </c>
      <c r="E167" s="123">
        <v>1998</v>
      </c>
      <c r="F167" s="123">
        <v>0.44</v>
      </c>
      <c r="G167" s="123">
        <v>0.01</v>
      </c>
      <c r="H167" s="123">
        <v>0.01</v>
      </c>
      <c r="I167" s="123">
        <v>-0.1</v>
      </c>
      <c r="J167" s="123"/>
      <c r="K167" s="123">
        <v>-0.02</v>
      </c>
      <c r="L167" s="123">
        <v>0.05</v>
      </c>
      <c r="M167" s="123"/>
      <c r="N167" s="123"/>
      <c r="O167" s="123"/>
      <c r="P167" s="123">
        <v>0.09</v>
      </c>
      <c r="Q167" s="123">
        <v>0.1</v>
      </c>
      <c r="R167" s="123" t="s">
        <v>3792</v>
      </c>
      <c r="S167" s="123">
        <v>2020</v>
      </c>
      <c r="T167" s="123"/>
      <c r="U167" s="123"/>
      <c r="V167" s="123"/>
      <c r="W167" s="123"/>
      <c r="X167" s="123"/>
      <c r="Y167" s="123"/>
    </row>
    <row r="168" spans="1:25" x14ac:dyDescent="0.25">
      <c r="A168" s="60" t="s">
        <v>3930</v>
      </c>
      <c r="B168" s="60" t="s">
        <v>1198</v>
      </c>
      <c r="C168" s="123" t="s">
        <v>96</v>
      </c>
      <c r="D168" s="123">
        <v>29</v>
      </c>
      <c r="E168" s="123">
        <v>1992</v>
      </c>
      <c r="F168" s="123">
        <v>2.2999999999999998</v>
      </c>
      <c r="G168" s="123">
        <v>0.04</v>
      </c>
      <c r="H168" s="123">
        <v>0.01</v>
      </c>
      <c r="I168" s="123">
        <v>0.03</v>
      </c>
      <c r="J168" s="123"/>
      <c r="K168" s="123">
        <v>-0.03</v>
      </c>
      <c r="L168" s="123">
        <v>0.03</v>
      </c>
      <c r="M168" s="123"/>
      <c r="N168" s="123"/>
      <c r="O168" s="123"/>
      <c r="P168" s="123">
        <v>-0.04</v>
      </c>
      <c r="Q168" s="123">
        <v>-0.05</v>
      </c>
      <c r="R168" s="123" t="s">
        <v>3792</v>
      </c>
      <c r="S168" s="123">
        <v>2020</v>
      </c>
      <c r="T168" s="123"/>
      <c r="U168" s="123"/>
      <c r="V168" s="123"/>
      <c r="W168" s="123"/>
      <c r="X168" s="123"/>
      <c r="Y168" s="123"/>
    </row>
    <row r="169" spans="1:25" x14ac:dyDescent="0.25">
      <c r="A169" s="60" t="s">
        <v>3931</v>
      </c>
      <c r="B169" s="60" t="s">
        <v>1198</v>
      </c>
      <c r="C169" s="123" t="s">
        <v>148</v>
      </c>
      <c r="D169" s="123">
        <v>30</v>
      </c>
      <c r="E169" s="123">
        <v>1991</v>
      </c>
      <c r="F169" s="123">
        <v>3.91</v>
      </c>
      <c r="G169" s="123">
        <v>0.08</v>
      </c>
      <c r="H169" s="123">
        <v>0.47</v>
      </c>
      <c r="I169" s="123">
        <v>-0.06</v>
      </c>
      <c r="J169" s="123">
        <v>0.03</v>
      </c>
      <c r="K169" s="123">
        <v>0.47</v>
      </c>
      <c r="L169" s="123">
        <v>0.02</v>
      </c>
      <c r="M169" s="123">
        <v>0</v>
      </c>
      <c r="N169" s="123"/>
      <c r="O169" s="123"/>
      <c r="P169" s="123">
        <v>-0.02</v>
      </c>
      <c r="Q169" s="123">
        <v>-0.06</v>
      </c>
      <c r="R169" s="123" t="s">
        <v>3792</v>
      </c>
      <c r="S169" s="123">
        <v>2020</v>
      </c>
      <c r="T169" s="123"/>
      <c r="U169" s="123"/>
      <c r="V169" s="123"/>
      <c r="W169" s="123"/>
      <c r="X169" s="123"/>
      <c r="Y169" s="123"/>
    </row>
    <row r="170" spans="1:25" x14ac:dyDescent="0.25">
      <c r="A170" s="60" t="s">
        <v>3932</v>
      </c>
      <c r="B170" s="60" t="s">
        <v>1198</v>
      </c>
      <c r="C170" s="123" t="s">
        <v>213</v>
      </c>
      <c r="D170" s="123">
        <v>28</v>
      </c>
      <c r="E170" s="123">
        <v>1992</v>
      </c>
      <c r="F170" s="123">
        <v>5.84</v>
      </c>
      <c r="G170" s="123">
        <v>0.02</v>
      </c>
      <c r="H170" s="123">
        <v>0.36</v>
      </c>
      <c r="I170" s="123">
        <v>0.19</v>
      </c>
      <c r="J170" s="123">
        <v>49.94</v>
      </c>
      <c r="K170" s="123">
        <v>0.32</v>
      </c>
      <c r="L170" s="123">
        <v>0.15</v>
      </c>
      <c r="M170" s="123">
        <v>-0.06</v>
      </c>
      <c r="N170" s="123">
        <v>-0.03</v>
      </c>
      <c r="O170" s="123"/>
      <c r="P170" s="123">
        <v>-0.02</v>
      </c>
      <c r="Q170" s="123">
        <v>-0.02</v>
      </c>
      <c r="R170" s="123" t="s">
        <v>3792</v>
      </c>
      <c r="S170" s="123">
        <v>2020</v>
      </c>
      <c r="T170" s="123"/>
      <c r="U170" s="123"/>
      <c r="V170" s="123"/>
      <c r="W170" s="123"/>
      <c r="X170" s="123"/>
      <c r="Y170" s="123"/>
    </row>
    <row r="171" spans="1:25" x14ac:dyDescent="0.25">
      <c r="A171" s="60" t="s">
        <v>3933</v>
      </c>
      <c r="B171" s="60" t="s">
        <v>1198</v>
      </c>
      <c r="C171" s="123" t="s">
        <v>109</v>
      </c>
      <c r="D171" s="123">
        <v>25</v>
      </c>
      <c r="E171" s="123">
        <v>1996</v>
      </c>
      <c r="F171" s="123">
        <v>0.85</v>
      </c>
      <c r="G171" s="123">
        <v>-0.04</v>
      </c>
      <c r="H171" s="123">
        <v>1.26</v>
      </c>
      <c r="I171" s="123">
        <v>-0.02</v>
      </c>
      <c r="J171" s="123">
        <v>0.02</v>
      </c>
      <c r="K171" s="123">
        <v>1.33</v>
      </c>
      <c r="L171" s="123">
        <v>-0.05</v>
      </c>
      <c r="M171" s="123">
        <v>0.02</v>
      </c>
      <c r="N171" s="123"/>
      <c r="O171" s="123"/>
      <c r="P171" s="123">
        <v>0.03</v>
      </c>
      <c r="Q171" s="123">
        <v>7.0000000000000007E-2</v>
      </c>
      <c r="R171" s="123" t="s">
        <v>3792</v>
      </c>
      <c r="S171" s="123">
        <v>2020</v>
      </c>
      <c r="T171" s="123"/>
      <c r="U171" s="123"/>
      <c r="V171" s="123"/>
      <c r="W171" s="123"/>
      <c r="X171" s="123"/>
      <c r="Y171" s="123"/>
    </row>
    <row r="172" spans="1:25" x14ac:dyDescent="0.25">
      <c r="A172" s="60" t="s">
        <v>1197</v>
      </c>
      <c r="B172" s="60" t="s">
        <v>1198</v>
      </c>
      <c r="C172" s="123" t="s">
        <v>109</v>
      </c>
      <c r="D172" s="123">
        <v>29</v>
      </c>
      <c r="E172" s="123">
        <v>1992</v>
      </c>
      <c r="F172" s="123">
        <v>2.75</v>
      </c>
      <c r="G172" s="123">
        <v>-7.0000000000000007E-2</v>
      </c>
      <c r="H172" s="123">
        <v>3.01</v>
      </c>
      <c r="I172" s="123">
        <v>1.07</v>
      </c>
      <c r="J172" s="123">
        <v>37.58</v>
      </c>
      <c r="K172" s="123">
        <v>3.07</v>
      </c>
      <c r="L172" s="123">
        <v>1.06</v>
      </c>
      <c r="M172" s="123">
        <v>0.08</v>
      </c>
      <c r="N172" s="123">
        <v>-0.01</v>
      </c>
      <c r="O172" s="123"/>
      <c r="P172" s="123">
        <v>7.0000000000000007E-2</v>
      </c>
      <c r="Q172" s="123">
        <v>-0.05</v>
      </c>
      <c r="R172" s="123" t="s">
        <v>3792</v>
      </c>
      <c r="S172" s="123">
        <v>2020</v>
      </c>
      <c r="T172" s="123"/>
      <c r="U172" s="123"/>
      <c r="V172" s="123"/>
      <c r="W172" s="123"/>
      <c r="X172" s="123"/>
      <c r="Y172" s="123"/>
    </row>
    <row r="173" spans="1:25" x14ac:dyDescent="0.25">
      <c r="A173" s="60" t="s">
        <v>3488</v>
      </c>
      <c r="B173" s="60" t="s">
        <v>1198</v>
      </c>
      <c r="C173" s="123" t="s">
        <v>109</v>
      </c>
      <c r="D173" s="123">
        <v>25</v>
      </c>
      <c r="E173" s="123">
        <v>1996</v>
      </c>
      <c r="F173" s="123">
        <v>2.73</v>
      </c>
      <c r="G173" s="123">
        <v>-7.0000000000000007E-2</v>
      </c>
      <c r="H173" s="123">
        <v>1.76</v>
      </c>
      <c r="I173" s="123">
        <v>0.32</v>
      </c>
      <c r="J173" s="123">
        <v>20.02</v>
      </c>
      <c r="K173" s="123">
        <v>1.95</v>
      </c>
      <c r="L173" s="123">
        <v>0.31</v>
      </c>
      <c r="M173" s="123">
        <v>0.04</v>
      </c>
      <c r="N173" s="123">
        <v>7.0000000000000007E-2</v>
      </c>
      <c r="O173" s="123"/>
      <c r="P173" s="123">
        <v>-0.05</v>
      </c>
      <c r="Q173" s="123">
        <v>-0.05</v>
      </c>
      <c r="R173" s="123" t="s">
        <v>3792</v>
      </c>
      <c r="S173" s="123">
        <v>2020</v>
      </c>
      <c r="T173" s="123"/>
      <c r="U173" s="123"/>
      <c r="V173" s="123"/>
      <c r="W173" s="123"/>
      <c r="X173" s="123"/>
      <c r="Y173" s="123"/>
    </row>
    <row r="174" spans="1:25" x14ac:dyDescent="0.25">
      <c r="A174" s="60" t="s">
        <v>3934</v>
      </c>
      <c r="B174" s="60" t="s">
        <v>1198</v>
      </c>
      <c r="C174" s="123" t="s">
        <v>153</v>
      </c>
      <c r="D174" s="123">
        <v>34</v>
      </c>
      <c r="E174" s="123">
        <v>1987</v>
      </c>
      <c r="F174" s="123">
        <v>6.07</v>
      </c>
      <c r="G174" s="123">
        <v>0.89</v>
      </c>
      <c r="H174" s="123">
        <v>5.44</v>
      </c>
      <c r="I174" s="123">
        <v>1.92</v>
      </c>
      <c r="J174" s="123">
        <v>36.39</v>
      </c>
      <c r="K174" s="123">
        <v>5.42</v>
      </c>
      <c r="L174" s="123">
        <v>2.0299999999999998</v>
      </c>
      <c r="M174" s="123">
        <v>0.25</v>
      </c>
      <c r="N174" s="123">
        <v>0.46</v>
      </c>
      <c r="O174" s="123"/>
      <c r="P174" s="123">
        <v>-0.1</v>
      </c>
      <c r="Q174" s="123">
        <v>0.01</v>
      </c>
      <c r="R174" s="123" t="s">
        <v>3792</v>
      </c>
      <c r="S174" s="123">
        <v>2020</v>
      </c>
      <c r="T174" s="123"/>
      <c r="U174" s="123"/>
      <c r="V174" s="123"/>
      <c r="W174" s="123"/>
      <c r="X174" s="123"/>
      <c r="Y174" s="123"/>
    </row>
    <row r="175" spans="1:25" x14ac:dyDescent="0.25">
      <c r="A175" s="60" t="s">
        <v>3935</v>
      </c>
      <c r="B175" s="60" t="s">
        <v>1198</v>
      </c>
      <c r="C175" s="123" t="s">
        <v>153</v>
      </c>
      <c r="D175" s="123">
        <v>28</v>
      </c>
      <c r="E175" s="123">
        <v>1992</v>
      </c>
      <c r="F175" s="123">
        <v>0.25</v>
      </c>
      <c r="G175" s="123">
        <v>-0.01</v>
      </c>
      <c r="H175" s="123">
        <v>3.29</v>
      </c>
      <c r="I175" s="123">
        <v>0.08</v>
      </c>
      <c r="J175" s="123">
        <v>0.04</v>
      </c>
      <c r="K175" s="123">
        <v>3.52</v>
      </c>
      <c r="L175" s="123">
        <v>-0.06</v>
      </c>
      <c r="M175" s="123">
        <v>-0.05</v>
      </c>
      <c r="N175" s="123"/>
      <c r="O175" s="123"/>
      <c r="P175" s="123">
        <v>-0.09</v>
      </c>
      <c r="Q175" s="123">
        <v>0.04</v>
      </c>
      <c r="R175" s="123" t="s">
        <v>3792</v>
      </c>
      <c r="S175" s="123">
        <v>2020</v>
      </c>
      <c r="T175" s="123"/>
      <c r="U175" s="123"/>
      <c r="V175" s="123"/>
      <c r="W175" s="123"/>
      <c r="X175" s="123"/>
      <c r="Y175" s="123"/>
    </row>
    <row r="176" spans="1:25" x14ac:dyDescent="0.25">
      <c r="A176" s="60" t="s">
        <v>3936</v>
      </c>
      <c r="B176" s="60" t="s">
        <v>1198</v>
      </c>
      <c r="C176" s="123" t="s">
        <v>116</v>
      </c>
      <c r="D176" s="123">
        <v>32</v>
      </c>
      <c r="E176" s="123">
        <v>1989</v>
      </c>
      <c r="F176" s="123">
        <v>6.03</v>
      </c>
      <c r="G176" s="123">
        <v>0.03</v>
      </c>
      <c r="H176" s="123">
        <v>0.06</v>
      </c>
      <c r="I176" s="123">
        <v>0.1</v>
      </c>
      <c r="J176" s="123"/>
      <c r="K176" s="123">
        <v>-0.02</v>
      </c>
      <c r="L176" s="123">
        <v>-0.05</v>
      </c>
      <c r="M176" s="123"/>
      <c r="N176" s="123"/>
      <c r="O176" s="123"/>
      <c r="P176" s="123">
        <v>0.05</v>
      </c>
      <c r="Q176" s="123">
        <v>-0.03</v>
      </c>
      <c r="R176" s="123" t="s">
        <v>3792</v>
      </c>
      <c r="S176" s="123">
        <v>2020</v>
      </c>
      <c r="T176" s="123"/>
      <c r="U176" s="123"/>
      <c r="V176" s="123"/>
      <c r="W176" s="123"/>
      <c r="X176" s="123"/>
      <c r="Y176" s="123"/>
    </row>
    <row r="177" spans="1:25" x14ac:dyDescent="0.25">
      <c r="A177" s="60" t="s">
        <v>1207</v>
      </c>
      <c r="B177" s="60" t="s">
        <v>1198</v>
      </c>
      <c r="C177" s="123" t="s">
        <v>122</v>
      </c>
      <c r="D177" s="123">
        <v>21</v>
      </c>
      <c r="E177" s="123">
        <v>2000</v>
      </c>
      <c r="F177" s="123">
        <v>0.28999999999999998</v>
      </c>
      <c r="G177" s="123">
        <v>4.9800000000000004</v>
      </c>
      <c r="H177" s="123">
        <v>4.91</v>
      </c>
      <c r="I177" s="123">
        <v>4.92</v>
      </c>
      <c r="J177" s="123">
        <v>100.01</v>
      </c>
      <c r="K177" s="123">
        <v>4.54</v>
      </c>
      <c r="L177" s="123">
        <v>4.57</v>
      </c>
      <c r="M177" s="123">
        <v>0.94</v>
      </c>
      <c r="N177" s="123">
        <v>1.06</v>
      </c>
      <c r="O177" s="123"/>
      <c r="P177" s="123">
        <v>0.1</v>
      </c>
      <c r="Q177" s="123">
        <v>-0.01</v>
      </c>
      <c r="R177" s="123" t="s">
        <v>3792</v>
      </c>
      <c r="S177" s="123">
        <v>2020</v>
      </c>
      <c r="T177" s="123"/>
      <c r="U177" s="123"/>
      <c r="V177" s="123"/>
      <c r="W177" s="123"/>
      <c r="X177" s="123"/>
      <c r="Y177" s="123"/>
    </row>
    <row r="178" spans="1:25" x14ac:dyDescent="0.25">
      <c r="A178" s="60" t="s">
        <v>3937</v>
      </c>
      <c r="B178" s="60" t="s">
        <v>1198</v>
      </c>
      <c r="C178" s="123" t="s">
        <v>122</v>
      </c>
      <c r="D178" s="123">
        <v>25</v>
      </c>
      <c r="E178" s="123">
        <v>1996</v>
      </c>
      <c r="F178" s="123">
        <v>0.08</v>
      </c>
      <c r="G178" s="123">
        <v>0.09</v>
      </c>
      <c r="H178" s="123">
        <v>0.03</v>
      </c>
      <c r="I178" s="123">
        <v>-0.04</v>
      </c>
      <c r="J178" s="123"/>
      <c r="K178" s="123">
        <v>-0.03</v>
      </c>
      <c r="L178" s="123">
        <v>0.06</v>
      </c>
      <c r="M178" s="123"/>
      <c r="N178" s="123"/>
      <c r="O178" s="123"/>
      <c r="P178" s="123">
        <v>-0.09</v>
      </c>
      <c r="Q178" s="123">
        <v>0.04</v>
      </c>
      <c r="R178" s="123" t="s">
        <v>3792</v>
      </c>
      <c r="S178" s="123">
        <v>2020</v>
      </c>
      <c r="T178" s="123"/>
      <c r="U178" s="123"/>
      <c r="V178" s="123"/>
      <c r="W178" s="123"/>
      <c r="X178" s="123"/>
      <c r="Y178" s="123"/>
    </row>
    <row r="179" spans="1:25" x14ac:dyDescent="0.25">
      <c r="A179" s="60" t="s">
        <v>3938</v>
      </c>
      <c r="B179" s="60" t="s">
        <v>1198</v>
      </c>
      <c r="C179" s="123" t="s">
        <v>122</v>
      </c>
      <c r="D179" s="123">
        <v>27</v>
      </c>
      <c r="E179" s="123">
        <v>1993</v>
      </c>
      <c r="F179" s="123">
        <v>0.74</v>
      </c>
      <c r="G179" s="123">
        <v>0.01</v>
      </c>
      <c r="H179" s="123">
        <v>2.4300000000000002</v>
      </c>
      <c r="I179" s="123">
        <v>1.18</v>
      </c>
      <c r="J179" s="123">
        <v>49.97</v>
      </c>
      <c r="K179" s="123">
        <v>2.66</v>
      </c>
      <c r="L179" s="123">
        <v>1.29</v>
      </c>
      <c r="M179" s="123">
        <v>0.02</v>
      </c>
      <c r="N179" s="123">
        <v>0.09</v>
      </c>
      <c r="O179" s="123"/>
      <c r="P179" s="123">
        <v>-0.09</v>
      </c>
      <c r="Q179" s="123">
        <v>0.05</v>
      </c>
      <c r="R179" s="123" t="s">
        <v>3792</v>
      </c>
      <c r="S179" s="123">
        <v>2020</v>
      </c>
      <c r="T179" s="123"/>
      <c r="U179" s="123"/>
      <c r="V179" s="123"/>
      <c r="W179" s="123"/>
      <c r="X179" s="123"/>
      <c r="Y179" s="123"/>
    </row>
    <row r="180" spans="1:25" x14ac:dyDescent="0.25">
      <c r="A180" s="60" t="s">
        <v>3939</v>
      </c>
      <c r="B180" s="60" t="s">
        <v>1198</v>
      </c>
      <c r="C180" s="123" t="s">
        <v>122</v>
      </c>
      <c r="D180" s="123">
        <v>23</v>
      </c>
      <c r="E180" s="123">
        <v>1998</v>
      </c>
      <c r="F180" s="123">
        <v>1.1100000000000001</v>
      </c>
      <c r="G180" s="123">
        <v>0.05</v>
      </c>
      <c r="H180" s="123">
        <v>1.65</v>
      </c>
      <c r="I180" s="123">
        <v>-0.02</v>
      </c>
      <c r="J180" s="123">
        <v>7.0000000000000007E-2</v>
      </c>
      <c r="K180" s="123">
        <v>1.67</v>
      </c>
      <c r="L180" s="123">
        <v>0.03</v>
      </c>
      <c r="M180" s="123">
        <v>0</v>
      </c>
      <c r="N180" s="123"/>
      <c r="O180" s="123"/>
      <c r="P180" s="123">
        <v>0.09</v>
      </c>
      <c r="Q180" s="123">
        <v>-0.1</v>
      </c>
      <c r="R180" s="123" t="s">
        <v>3792</v>
      </c>
      <c r="S180" s="123">
        <v>2020</v>
      </c>
      <c r="T180" s="123"/>
      <c r="U180" s="123"/>
      <c r="V180" s="123"/>
      <c r="W180" s="123"/>
      <c r="X180" s="123"/>
      <c r="Y180" s="123"/>
    </row>
    <row r="181" spans="1:25" x14ac:dyDescent="0.25">
      <c r="A181" s="60" t="s">
        <v>3940</v>
      </c>
      <c r="B181" s="60" t="s">
        <v>1198</v>
      </c>
      <c r="C181" s="123" t="s">
        <v>122</v>
      </c>
      <c r="D181" s="123">
        <v>25</v>
      </c>
      <c r="E181" s="123">
        <v>1996</v>
      </c>
      <c r="F181" s="123">
        <v>1.78</v>
      </c>
      <c r="G181" s="123">
        <v>0.02</v>
      </c>
      <c r="H181" s="123">
        <v>-0.04</v>
      </c>
      <c r="I181" s="123">
        <v>0.01</v>
      </c>
      <c r="J181" s="123"/>
      <c r="K181" s="123">
        <v>0.04</v>
      </c>
      <c r="L181" s="123">
        <v>0.08</v>
      </c>
      <c r="M181" s="123"/>
      <c r="N181" s="123"/>
      <c r="O181" s="123"/>
      <c r="P181" s="123">
        <v>-0.1</v>
      </c>
      <c r="Q181" s="123">
        <v>-0.06</v>
      </c>
      <c r="R181" s="123" t="s">
        <v>3792</v>
      </c>
      <c r="S181" s="123">
        <v>2020</v>
      </c>
      <c r="T181" s="123"/>
      <c r="U181" s="123"/>
      <c r="V181" s="123"/>
      <c r="W181" s="123"/>
      <c r="X181" s="123"/>
      <c r="Y181" s="123"/>
    </row>
    <row r="182" spans="1:25" x14ac:dyDescent="0.25">
      <c r="A182" s="60" t="s">
        <v>3941</v>
      </c>
      <c r="B182" s="60" t="s">
        <v>1198</v>
      </c>
      <c r="C182" s="123" t="s">
        <v>122</v>
      </c>
      <c r="D182" s="123">
        <v>21</v>
      </c>
      <c r="E182" s="123">
        <v>2000</v>
      </c>
      <c r="F182" s="123">
        <v>0.04</v>
      </c>
      <c r="G182" s="123">
        <v>0.01</v>
      </c>
      <c r="H182" s="123">
        <v>-0.08</v>
      </c>
      <c r="I182" s="123">
        <v>0.01</v>
      </c>
      <c r="J182" s="123"/>
      <c r="K182" s="123">
        <v>-0.05</v>
      </c>
      <c r="L182" s="123">
        <v>0.03</v>
      </c>
      <c r="M182" s="123"/>
      <c r="N182" s="123"/>
      <c r="O182" s="123"/>
      <c r="P182" s="123">
        <v>-0.1</v>
      </c>
      <c r="Q182" s="123">
        <v>-0.05</v>
      </c>
      <c r="R182" s="123" t="s">
        <v>3792</v>
      </c>
      <c r="S182" s="123">
        <v>2020</v>
      </c>
      <c r="T182" s="123"/>
      <c r="U182" s="123"/>
      <c r="V182" s="123"/>
      <c r="W182" s="123"/>
      <c r="X182" s="123"/>
      <c r="Y182" s="123"/>
    </row>
    <row r="183" spans="1:25" x14ac:dyDescent="0.25">
      <c r="A183" s="60" t="s">
        <v>3942</v>
      </c>
      <c r="B183" s="60" t="s">
        <v>1198</v>
      </c>
      <c r="C183" s="123" t="s">
        <v>122</v>
      </c>
      <c r="D183" s="123">
        <v>33</v>
      </c>
      <c r="E183" s="123">
        <v>1988</v>
      </c>
      <c r="F183" s="123">
        <v>4.07</v>
      </c>
      <c r="G183" s="123">
        <v>-0.08</v>
      </c>
      <c r="H183" s="123">
        <v>0.43</v>
      </c>
      <c r="I183" s="123">
        <v>0</v>
      </c>
      <c r="J183" s="123">
        <v>-0.02</v>
      </c>
      <c r="K183" s="123">
        <v>0.51</v>
      </c>
      <c r="L183" s="123">
        <v>-0.03</v>
      </c>
      <c r="M183" s="123">
        <v>0.08</v>
      </c>
      <c r="N183" s="123"/>
      <c r="O183" s="123"/>
      <c r="P183" s="123">
        <v>0.04</v>
      </c>
      <c r="Q183" s="123">
        <v>7.0000000000000007E-2</v>
      </c>
      <c r="R183" s="123" t="s">
        <v>3792</v>
      </c>
      <c r="S183" s="123">
        <v>2020</v>
      </c>
      <c r="T183" s="123"/>
      <c r="U183" s="123"/>
      <c r="V183" s="123"/>
      <c r="W183" s="123"/>
      <c r="X183" s="123"/>
      <c r="Y183" s="123"/>
    </row>
    <row r="184" spans="1:25" x14ac:dyDescent="0.25">
      <c r="A184" s="60" t="s">
        <v>3943</v>
      </c>
      <c r="B184" s="60" t="s">
        <v>1198</v>
      </c>
      <c r="C184" s="123" t="s">
        <v>129</v>
      </c>
      <c r="D184" s="123">
        <v>30</v>
      </c>
      <c r="E184" s="123">
        <v>1991</v>
      </c>
      <c r="F184" s="123">
        <v>2.36</v>
      </c>
      <c r="G184" s="123">
        <v>0.06</v>
      </c>
      <c r="H184" s="123">
        <v>0.76</v>
      </c>
      <c r="I184" s="123">
        <v>0.41</v>
      </c>
      <c r="J184" s="123">
        <v>49.97</v>
      </c>
      <c r="K184" s="123">
        <v>0.9</v>
      </c>
      <c r="L184" s="123">
        <v>0.42</v>
      </c>
      <c r="M184" s="123">
        <v>0</v>
      </c>
      <c r="N184" s="123">
        <v>0.04</v>
      </c>
      <c r="O184" s="123"/>
      <c r="P184" s="123">
        <v>-0.03</v>
      </c>
      <c r="Q184" s="123">
        <v>-0.05</v>
      </c>
      <c r="R184" s="123" t="s">
        <v>3792</v>
      </c>
      <c r="S184" s="123">
        <v>2020</v>
      </c>
      <c r="T184" s="123"/>
      <c r="U184" s="123"/>
      <c r="V184" s="123"/>
      <c r="W184" s="123"/>
      <c r="X184" s="123"/>
      <c r="Y184" s="123"/>
    </row>
    <row r="185" spans="1:25" x14ac:dyDescent="0.25">
      <c r="A185" s="60" t="s">
        <v>3944</v>
      </c>
      <c r="B185" s="60" t="s">
        <v>1198</v>
      </c>
      <c r="C185" s="123" t="s">
        <v>129</v>
      </c>
      <c r="D185" s="123">
        <v>26</v>
      </c>
      <c r="E185" s="123">
        <v>1995</v>
      </c>
      <c r="F185" s="123">
        <v>2.64</v>
      </c>
      <c r="G185" s="123">
        <v>-0.06</v>
      </c>
      <c r="H185" s="123">
        <v>1.56</v>
      </c>
      <c r="I185" s="123">
        <v>0.79</v>
      </c>
      <c r="J185" s="123">
        <v>49.96</v>
      </c>
      <c r="K185" s="123">
        <v>1.55</v>
      </c>
      <c r="L185" s="123">
        <v>0.83</v>
      </c>
      <c r="M185" s="123">
        <v>-7.0000000000000007E-2</v>
      </c>
      <c r="N185" s="123">
        <v>0.01</v>
      </c>
      <c r="O185" s="123"/>
      <c r="P185" s="123">
        <v>-0.08</v>
      </c>
      <c r="Q185" s="123">
        <v>0.08</v>
      </c>
      <c r="R185" s="123" t="s">
        <v>3792</v>
      </c>
      <c r="S185" s="123">
        <v>2020</v>
      </c>
      <c r="T185" s="123"/>
      <c r="U185" s="123"/>
      <c r="V185" s="123"/>
      <c r="W185" s="123"/>
      <c r="X185" s="123"/>
      <c r="Y185" s="123"/>
    </row>
    <row r="186" spans="1:25" x14ac:dyDescent="0.25">
      <c r="A186" s="60" t="s">
        <v>3945</v>
      </c>
      <c r="B186" s="60" t="s">
        <v>1198</v>
      </c>
      <c r="C186" s="123" t="s">
        <v>129</v>
      </c>
      <c r="D186" s="123">
        <v>30</v>
      </c>
      <c r="E186" s="123">
        <v>1991</v>
      </c>
      <c r="F186" s="123">
        <v>3.97</v>
      </c>
      <c r="G186" s="123">
        <v>-0.06</v>
      </c>
      <c r="H186" s="123">
        <v>0.24</v>
      </c>
      <c r="I186" s="123">
        <v>-0.05</v>
      </c>
      <c r="J186" s="123">
        <v>-0.04</v>
      </c>
      <c r="K186" s="123">
        <v>0.19</v>
      </c>
      <c r="L186" s="123">
        <v>0.06</v>
      </c>
      <c r="M186" s="123">
        <v>-0.06</v>
      </c>
      <c r="N186" s="123"/>
      <c r="O186" s="123"/>
      <c r="P186" s="123">
        <v>0.02</v>
      </c>
      <c r="Q186" s="123">
        <v>0.06</v>
      </c>
      <c r="R186" s="123" t="s">
        <v>3792</v>
      </c>
      <c r="S186" s="123">
        <v>2020</v>
      </c>
      <c r="T186" s="123"/>
      <c r="U186" s="123"/>
      <c r="V186" s="123"/>
      <c r="W186" s="123"/>
      <c r="X186" s="123"/>
      <c r="Y186" s="123"/>
    </row>
    <row r="187" spans="1:25" x14ac:dyDescent="0.25">
      <c r="A187" s="60" t="s">
        <v>3946</v>
      </c>
      <c r="B187" s="60" t="s">
        <v>1198</v>
      </c>
      <c r="C187" s="123" t="s">
        <v>131</v>
      </c>
      <c r="D187" s="123">
        <v>22</v>
      </c>
      <c r="E187" s="123">
        <v>1999</v>
      </c>
      <c r="F187" s="123">
        <v>5.83</v>
      </c>
      <c r="G187" s="123">
        <v>0.24</v>
      </c>
      <c r="H187" s="123">
        <v>2.17</v>
      </c>
      <c r="I187" s="123">
        <v>0.73</v>
      </c>
      <c r="J187" s="123">
        <v>30.72</v>
      </c>
      <c r="K187" s="123">
        <v>2.21</v>
      </c>
      <c r="L187" s="123">
        <v>0.7</v>
      </c>
      <c r="M187" s="123">
        <v>0</v>
      </c>
      <c r="N187" s="123">
        <v>0.19</v>
      </c>
      <c r="O187" s="123"/>
      <c r="P187" s="123">
        <v>-0.1</v>
      </c>
      <c r="Q187" s="123">
        <v>0.08</v>
      </c>
      <c r="R187" s="123" t="s">
        <v>3792</v>
      </c>
      <c r="S187" s="123">
        <v>2020</v>
      </c>
      <c r="T187" s="123"/>
      <c r="U187" s="123"/>
      <c r="V187" s="123"/>
      <c r="W187" s="123"/>
      <c r="X187" s="123"/>
      <c r="Y187" s="123"/>
    </row>
    <row r="188" spans="1:25" x14ac:dyDescent="0.25">
      <c r="A188" s="60" t="s">
        <v>3947</v>
      </c>
      <c r="B188" s="60" t="s">
        <v>3174</v>
      </c>
      <c r="C188" s="123" t="s">
        <v>96</v>
      </c>
      <c r="D188" s="123">
        <v>33</v>
      </c>
      <c r="E188" s="123">
        <v>1988</v>
      </c>
      <c r="F188" s="123">
        <v>2.1</v>
      </c>
      <c r="G188" s="123">
        <v>-7.0000000000000007E-2</v>
      </c>
      <c r="H188" s="123">
        <v>-0.1</v>
      </c>
      <c r="I188" s="123">
        <v>-0.03</v>
      </c>
      <c r="J188" s="123"/>
      <c r="K188" s="123">
        <v>0.06</v>
      </c>
      <c r="L188" s="123">
        <v>-0.05</v>
      </c>
      <c r="M188" s="123"/>
      <c r="N188" s="123"/>
      <c r="O188" s="123"/>
      <c r="P188" s="123">
        <v>0.08</v>
      </c>
      <c r="Q188" s="123">
        <v>0.08</v>
      </c>
      <c r="R188" s="123" t="s">
        <v>3792</v>
      </c>
      <c r="S188" s="123">
        <v>2020</v>
      </c>
      <c r="T188" s="123"/>
      <c r="U188" s="123"/>
      <c r="V188" s="123"/>
      <c r="W188" s="123"/>
      <c r="X188" s="123"/>
      <c r="Y188" s="123"/>
    </row>
    <row r="189" spans="1:25" x14ac:dyDescent="0.25">
      <c r="A189" s="60" t="s">
        <v>3948</v>
      </c>
      <c r="B189" s="60" t="s">
        <v>3174</v>
      </c>
      <c r="C189" s="123" t="s">
        <v>96</v>
      </c>
      <c r="D189" s="123">
        <v>26</v>
      </c>
      <c r="E189" s="123">
        <v>1995</v>
      </c>
      <c r="F189" s="123">
        <v>1.28</v>
      </c>
      <c r="G189" s="123">
        <v>0.03</v>
      </c>
      <c r="H189" s="123">
        <v>-0.06</v>
      </c>
      <c r="I189" s="123">
        <v>-0.09</v>
      </c>
      <c r="J189" s="123"/>
      <c r="K189" s="123">
        <v>0.08</v>
      </c>
      <c r="L189" s="123">
        <v>0.1</v>
      </c>
      <c r="M189" s="123"/>
      <c r="N189" s="123"/>
      <c r="O189" s="123"/>
      <c r="P189" s="123">
        <v>-0.02</v>
      </c>
      <c r="Q189" s="123">
        <v>-0.1</v>
      </c>
      <c r="R189" s="123" t="s">
        <v>3792</v>
      </c>
      <c r="S189" s="123">
        <v>2020</v>
      </c>
      <c r="T189" s="123"/>
      <c r="U189" s="123"/>
      <c r="V189" s="123"/>
      <c r="W189" s="123"/>
      <c r="X189" s="123"/>
      <c r="Y189" s="123"/>
    </row>
    <row r="190" spans="1:25" x14ac:dyDescent="0.25">
      <c r="A190" s="60" t="s">
        <v>3949</v>
      </c>
      <c r="B190" s="60" t="s">
        <v>3174</v>
      </c>
      <c r="C190" s="123" t="s">
        <v>96</v>
      </c>
      <c r="D190" s="123">
        <v>26</v>
      </c>
      <c r="E190" s="123">
        <v>1995</v>
      </c>
      <c r="F190" s="123">
        <v>0.38</v>
      </c>
      <c r="G190" s="123">
        <v>-0.04</v>
      </c>
      <c r="H190" s="123">
        <v>0.01</v>
      </c>
      <c r="I190" s="123">
        <v>-0.01</v>
      </c>
      <c r="J190" s="123"/>
      <c r="K190" s="123">
        <v>-0.09</v>
      </c>
      <c r="L190" s="123">
        <v>0.01</v>
      </c>
      <c r="M190" s="123"/>
      <c r="N190" s="123"/>
      <c r="O190" s="123"/>
      <c r="P190" s="123">
        <v>0.06</v>
      </c>
      <c r="Q190" s="123">
        <v>0</v>
      </c>
      <c r="R190" s="123" t="s">
        <v>3792</v>
      </c>
      <c r="S190" s="123">
        <v>2020</v>
      </c>
      <c r="T190" s="123"/>
      <c r="U190" s="123"/>
      <c r="V190" s="123"/>
      <c r="W190" s="123"/>
      <c r="X190" s="123"/>
      <c r="Y190" s="123"/>
    </row>
    <row r="191" spans="1:25" x14ac:dyDescent="0.25">
      <c r="A191" s="60" t="s">
        <v>3950</v>
      </c>
      <c r="B191" s="60" t="s">
        <v>3174</v>
      </c>
      <c r="C191" s="123" t="s">
        <v>96</v>
      </c>
      <c r="D191" s="123">
        <v>26</v>
      </c>
      <c r="E191" s="123">
        <v>1995</v>
      </c>
      <c r="F191" s="123">
        <v>0.02</v>
      </c>
      <c r="G191" s="123">
        <v>-0.08</v>
      </c>
      <c r="H191" s="123">
        <v>0.06</v>
      </c>
      <c r="I191" s="123">
        <v>0.03</v>
      </c>
      <c r="J191" s="123"/>
      <c r="K191" s="123">
        <v>-0.06</v>
      </c>
      <c r="L191" s="123">
        <v>0.03</v>
      </c>
      <c r="M191" s="123"/>
      <c r="N191" s="123"/>
      <c r="O191" s="123"/>
      <c r="P191" s="123">
        <v>0.1</v>
      </c>
      <c r="Q191" s="123">
        <v>0.09</v>
      </c>
      <c r="R191" s="123" t="s">
        <v>3792</v>
      </c>
      <c r="S191" s="123">
        <v>2020</v>
      </c>
      <c r="T191" s="123"/>
      <c r="U191" s="123"/>
      <c r="V191" s="123"/>
      <c r="W191" s="123"/>
      <c r="X191" s="123"/>
      <c r="Y191" s="123"/>
    </row>
    <row r="192" spans="1:25" x14ac:dyDescent="0.25">
      <c r="A192" s="60" t="s">
        <v>3951</v>
      </c>
      <c r="B192" s="60" t="s">
        <v>3174</v>
      </c>
      <c r="C192" s="123" t="s">
        <v>96</v>
      </c>
      <c r="D192" s="123">
        <v>36</v>
      </c>
      <c r="E192" s="123">
        <v>1985</v>
      </c>
      <c r="F192" s="123">
        <v>0.81</v>
      </c>
      <c r="G192" s="123">
        <v>-0.09</v>
      </c>
      <c r="H192" s="123">
        <v>1.2</v>
      </c>
      <c r="I192" s="123">
        <v>1.03</v>
      </c>
      <c r="J192" s="123">
        <v>99.98</v>
      </c>
      <c r="K192" s="123">
        <v>1.1100000000000001</v>
      </c>
      <c r="L192" s="123">
        <v>1.07</v>
      </c>
      <c r="M192" s="123">
        <v>-0.09</v>
      </c>
      <c r="N192" s="123">
        <v>-0.09</v>
      </c>
      <c r="O192" s="123"/>
      <c r="P192" s="123">
        <v>0.06</v>
      </c>
      <c r="Q192" s="123">
        <v>0.02</v>
      </c>
      <c r="R192" s="123" t="s">
        <v>3792</v>
      </c>
      <c r="S192" s="123">
        <v>2020</v>
      </c>
      <c r="T192" s="123"/>
      <c r="U192" s="123"/>
      <c r="V192" s="123"/>
      <c r="W192" s="123"/>
      <c r="X192" s="123"/>
      <c r="Y192" s="123"/>
    </row>
    <row r="193" spans="1:25" x14ac:dyDescent="0.25">
      <c r="A193" s="60" t="s">
        <v>3952</v>
      </c>
      <c r="B193" s="60" t="s">
        <v>3174</v>
      </c>
      <c r="C193" s="123" t="s">
        <v>96</v>
      </c>
      <c r="D193" s="123">
        <v>24</v>
      </c>
      <c r="E193" s="123">
        <v>1997</v>
      </c>
      <c r="F193" s="123">
        <v>5.97</v>
      </c>
      <c r="G193" s="123">
        <v>-0.02</v>
      </c>
      <c r="H193" s="123">
        <v>0.52</v>
      </c>
      <c r="I193" s="123">
        <v>0.03</v>
      </c>
      <c r="J193" s="123">
        <v>0.03</v>
      </c>
      <c r="K193" s="123">
        <v>0.47</v>
      </c>
      <c r="L193" s="123">
        <v>0</v>
      </c>
      <c r="M193" s="123">
        <v>0.08</v>
      </c>
      <c r="N193" s="123"/>
      <c r="O193" s="123"/>
      <c r="P193" s="123">
        <v>0.08</v>
      </c>
      <c r="Q193" s="123">
        <v>0</v>
      </c>
      <c r="R193" s="123" t="s">
        <v>3792</v>
      </c>
      <c r="S193" s="123">
        <v>2020</v>
      </c>
      <c r="T193" s="123"/>
      <c r="U193" s="123"/>
      <c r="V193" s="123"/>
      <c r="W193" s="123"/>
      <c r="X193" s="123"/>
      <c r="Y193" s="123"/>
    </row>
    <row r="194" spans="1:25" x14ac:dyDescent="0.25">
      <c r="A194" s="60" t="s">
        <v>3953</v>
      </c>
      <c r="B194" s="60" t="s">
        <v>3174</v>
      </c>
      <c r="C194" s="123" t="s">
        <v>96</v>
      </c>
      <c r="D194" s="123">
        <v>31</v>
      </c>
      <c r="E194" s="123">
        <v>1990</v>
      </c>
      <c r="F194" s="123">
        <v>4.01</v>
      </c>
      <c r="G194" s="123">
        <v>0.01</v>
      </c>
      <c r="H194" s="123">
        <v>-0.02</v>
      </c>
      <c r="I194" s="123">
        <v>7.0000000000000007E-2</v>
      </c>
      <c r="J194" s="123"/>
      <c r="K194" s="123">
        <v>0.06</v>
      </c>
      <c r="L194" s="123">
        <v>0.08</v>
      </c>
      <c r="M194" s="123"/>
      <c r="N194" s="123"/>
      <c r="O194" s="123"/>
      <c r="P194" s="123">
        <v>-7.0000000000000007E-2</v>
      </c>
      <c r="Q194" s="123">
        <v>-0.05</v>
      </c>
      <c r="R194" s="123" t="s">
        <v>3792</v>
      </c>
      <c r="S194" s="123">
        <v>2020</v>
      </c>
      <c r="T194" s="123"/>
      <c r="U194" s="123"/>
      <c r="V194" s="123"/>
      <c r="W194" s="123"/>
      <c r="X194" s="123"/>
      <c r="Y194" s="123"/>
    </row>
    <row r="195" spans="1:25" x14ac:dyDescent="0.25">
      <c r="A195" s="60" t="s">
        <v>3954</v>
      </c>
      <c r="B195" s="60" t="s">
        <v>3174</v>
      </c>
      <c r="C195" s="123" t="s">
        <v>96</v>
      </c>
      <c r="D195" s="123">
        <v>28</v>
      </c>
      <c r="E195" s="123">
        <v>1993</v>
      </c>
      <c r="F195" s="123">
        <v>3.64</v>
      </c>
      <c r="G195" s="123">
        <v>7.0000000000000007E-2</v>
      </c>
      <c r="H195" s="123">
        <v>0.04</v>
      </c>
      <c r="I195" s="123">
        <v>-0.1</v>
      </c>
      <c r="J195" s="123"/>
      <c r="K195" s="123">
        <v>-0.05</v>
      </c>
      <c r="L195" s="123">
        <v>0.02</v>
      </c>
      <c r="M195" s="123"/>
      <c r="N195" s="123"/>
      <c r="O195" s="123"/>
      <c r="P195" s="123">
        <v>-7.0000000000000007E-2</v>
      </c>
      <c r="Q195" s="123">
        <v>0.02</v>
      </c>
      <c r="R195" s="123" t="s">
        <v>3792</v>
      </c>
      <c r="S195" s="123">
        <v>2020</v>
      </c>
      <c r="T195" s="123"/>
      <c r="U195" s="123"/>
      <c r="V195" s="123"/>
      <c r="W195" s="123"/>
      <c r="X195" s="123"/>
      <c r="Y195" s="123"/>
    </row>
    <row r="196" spans="1:25" x14ac:dyDescent="0.25">
      <c r="A196" s="60" t="s">
        <v>3955</v>
      </c>
      <c r="B196" s="60" t="s">
        <v>3174</v>
      </c>
      <c r="C196" s="123" t="s">
        <v>96</v>
      </c>
      <c r="D196" s="123">
        <v>32</v>
      </c>
      <c r="E196" s="123">
        <v>1988</v>
      </c>
      <c r="F196" s="123">
        <v>2.67</v>
      </c>
      <c r="G196" s="123">
        <v>0.04</v>
      </c>
      <c r="H196" s="123">
        <v>-0.01</v>
      </c>
      <c r="I196" s="123">
        <v>-0.1</v>
      </c>
      <c r="J196" s="123"/>
      <c r="K196" s="123">
        <v>-0.06</v>
      </c>
      <c r="L196" s="123">
        <v>-0.05</v>
      </c>
      <c r="M196" s="123"/>
      <c r="N196" s="123"/>
      <c r="O196" s="123"/>
      <c r="P196" s="123">
        <v>-0.08</v>
      </c>
      <c r="Q196" s="123">
        <v>0.08</v>
      </c>
      <c r="R196" s="123" t="s">
        <v>3792</v>
      </c>
      <c r="S196" s="123">
        <v>2020</v>
      </c>
      <c r="T196" s="123"/>
      <c r="U196" s="123"/>
      <c r="V196" s="123"/>
      <c r="W196" s="123"/>
      <c r="X196" s="123"/>
      <c r="Y196" s="123"/>
    </row>
    <row r="197" spans="1:25" x14ac:dyDescent="0.25">
      <c r="A197" s="60" t="s">
        <v>3956</v>
      </c>
      <c r="B197" s="60" t="s">
        <v>3174</v>
      </c>
      <c r="C197" s="123" t="s">
        <v>96</v>
      </c>
      <c r="D197" s="123">
        <v>30</v>
      </c>
      <c r="E197" s="123">
        <v>1990</v>
      </c>
      <c r="F197" s="123">
        <v>1.01</v>
      </c>
      <c r="G197" s="123">
        <v>-7.0000000000000007E-2</v>
      </c>
      <c r="H197" s="123">
        <v>-0.1</v>
      </c>
      <c r="I197" s="123">
        <v>0.1</v>
      </c>
      <c r="J197" s="123"/>
      <c r="K197" s="123">
        <v>-0.04</v>
      </c>
      <c r="L197" s="123">
        <v>0.05</v>
      </c>
      <c r="M197" s="123"/>
      <c r="N197" s="123"/>
      <c r="O197" s="123"/>
      <c r="P197" s="123">
        <v>0.02</v>
      </c>
      <c r="Q197" s="123">
        <v>0.09</v>
      </c>
      <c r="R197" s="123" t="s">
        <v>3792</v>
      </c>
      <c r="S197" s="123">
        <v>2020</v>
      </c>
      <c r="T197" s="123"/>
      <c r="U197" s="123"/>
      <c r="V197" s="123"/>
      <c r="W197" s="123"/>
      <c r="X197" s="123"/>
      <c r="Y197" s="123"/>
    </row>
    <row r="198" spans="1:25" x14ac:dyDescent="0.25">
      <c r="A198" s="60" t="s">
        <v>3957</v>
      </c>
      <c r="B198" s="60" t="s">
        <v>3174</v>
      </c>
      <c r="C198" s="123" t="s">
        <v>96</v>
      </c>
      <c r="D198" s="123">
        <v>29</v>
      </c>
      <c r="E198" s="123">
        <v>1992</v>
      </c>
      <c r="F198" s="123">
        <v>0.92</v>
      </c>
      <c r="G198" s="123">
        <v>-0.08</v>
      </c>
      <c r="H198" s="123">
        <v>-0.01</v>
      </c>
      <c r="I198" s="123">
        <v>-0.05</v>
      </c>
      <c r="J198" s="123"/>
      <c r="K198" s="123">
        <v>-0.06</v>
      </c>
      <c r="L198" s="123">
        <v>0.06</v>
      </c>
      <c r="M198" s="123"/>
      <c r="N198" s="123"/>
      <c r="O198" s="123"/>
      <c r="P198" s="123">
        <v>0.08</v>
      </c>
      <c r="Q198" s="123">
        <v>0</v>
      </c>
      <c r="R198" s="123" t="s">
        <v>3792</v>
      </c>
      <c r="S198" s="123">
        <v>2020</v>
      </c>
      <c r="T198" s="123"/>
      <c r="U198" s="123"/>
      <c r="V198" s="123"/>
      <c r="W198" s="123"/>
      <c r="X198" s="123"/>
      <c r="Y198" s="123"/>
    </row>
    <row r="199" spans="1:25" x14ac:dyDescent="0.25">
      <c r="A199" s="60" t="s">
        <v>3958</v>
      </c>
      <c r="B199" s="60" t="s">
        <v>3174</v>
      </c>
      <c r="C199" s="123" t="s">
        <v>96</v>
      </c>
      <c r="D199" s="123">
        <v>29</v>
      </c>
      <c r="E199" s="123">
        <v>1992</v>
      </c>
      <c r="F199" s="123">
        <v>0.94</v>
      </c>
      <c r="G199" s="123">
        <v>0.04</v>
      </c>
      <c r="H199" s="123">
        <v>-0.01</v>
      </c>
      <c r="I199" s="123">
        <v>0</v>
      </c>
      <c r="J199" s="123"/>
      <c r="K199" s="123">
        <v>-0.02</v>
      </c>
      <c r="L199" s="123">
        <v>-0.01</v>
      </c>
      <c r="M199" s="123"/>
      <c r="N199" s="123"/>
      <c r="O199" s="123"/>
      <c r="P199" s="123">
        <v>0.09</v>
      </c>
      <c r="Q199" s="123">
        <v>0.03</v>
      </c>
      <c r="R199" s="123" t="s">
        <v>3792</v>
      </c>
      <c r="S199" s="123">
        <v>2020</v>
      </c>
      <c r="T199" s="123"/>
      <c r="U199" s="123"/>
      <c r="V199" s="123"/>
      <c r="W199" s="123"/>
      <c r="X199" s="123"/>
      <c r="Y199" s="123"/>
    </row>
    <row r="200" spans="1:25" x14ac:dyDescent="0.25">
      <c r="A200" s="60" t="s">
        <v>3959</v>
      </c>
      <c r="B200" s="60" t="s">
        <v>3174</v>
      </c>
      <c r="C200" s="123" t="s">
        <v>109</v>
      </c>
      <c r="D200" s="123">
        <v>32</v>
      </c>
      <c r="E200" s="123">
        <v>1989</v>
      </c>
      <c r="F200" s="123">
        <v>0.73</v>
      </c>
      <c r="G200" s="123">
        <v>0.05</v>
      </c>
      <c r="H200" s="123">
        <v>-0.01</v>
      </c>
      <c r="I200" s="123">
        <v>0.02</v>
      </c>
      <c r="J200" s="123"/>
      <c r="K200" s="123">
        <v>-0.05</v>
      </c>
      <c r="L200" s="123">
        <v>-0.05</v>
      </c>
      <c r="M200" s="123"/>
      <c r="N200" s="123"/>
      <c r="O200" s="123"/>
      <c r="P200" s="123">
        <v>-0.03</v>
      </c>
      <c r="Q200" s="123">
        <v>-0.02</v>
      </c>
      <c r="R200" s="123" t="s">
        <v>3792</v>
      </c>
      <c r="S200" s="123">
        <v>2020</v>
      </c>
      <c r="T200" s="123"/>
      <c r="U200" s="123"/>
      <c r="V200" s="123"/>
      <c r="W200" s="123"/>
      <c r="X200" s="123"/>
      <c r="Y200" s="123"/>
    </row>
    <row r="201" spans="1:25" x14ac:dyDescent="0.25">
      <c r="A201" s="60" t="s">
        <v>3960</v>
      </c>
      <c r="B201" s="60" t="s">
        <v>3174</v>
      </c>
      <c r="C201" s="123" t="s">
        <v>109</v>
      </c>
      <c r="D201" s="123">
        <v>24</v>
      </c>
      <c r="E201" s="123">
        <v>1997</v>
      </c>
      <c r="F201" s="123">
        <v>2.06</v>
      </c>
      <c r="G201" s="123">
        <v>0</v>
      </c>
      <c r="H201" s="123">
        <v>1.6</v>
      </c>
      <c r="I201" s="123">
        <v>0</v>
      </c>
      <c r="J201" s="123">
        <v>0.05</v>
      </c>
      <c r="K201" s="123">
        <v>1.47</v>
      </c>
      <c r="L201" s="123">
        <v>-0.06</v>
      </c>
      <c r="M201" s="123">
        <v>0.01</v>
      </c>
      <c r="N201" s="123"/>
      <c r="O201" s="123"/>
      <c r="P201" s="123">
        <v>0.08</v>
      </c>
      <c r="Q201" s="123">
        <v>-0.06</v>
      </c>
      <c r="R201" s="123" t="s">
        <v>3792</v>
      </c>
      <c r="S201" s="123">
        <v>2020</v>
      </c>
      <c r="T201" s="123"/>
      <c r="U201" s="123"/>
      <c r="V201" s="123"/>
      <c r="W201" s="123"/>
      <c r="X201" s="123"/>
      <c r="Y201" s="123"/>
    </row>
    <row r="202" spans="1:25" x14ac:dyDescent="0.25">
      <c r="A202" s="60" t="s">
        <v>3371</v>
      </c>
      <c r="B202" s="60" t="s">
        <v>3174</v>
      </c>
      <c r="C202" s="123" t="s">
        <v>109</v>
      </c>
      <c r="D202" s="123">
        <v>24</v>
      </c>
      <c r="E202" s="123">
        <v>1996</v>
      </c>
      <c r="F202" s="123">
        <v>1.82</v>
      </c>
      <c r="G202" s="123">
        <v>0.05</v>
      </c>
      <c r="H202" s="123">
        <v>1.55</v>
      </c>
      <c r="I202" s="123">
        <v>0.56999999999999995</v>
      </c>
      <c r="J202" s="123">
        <v>33.200000000000003</v>
      </c>
      <c r="K202" s="123">
        <v>1.58</v>
      </c>
      <c r="L202" s="123">
        <v>0.46</v>
      </c>
      <c r="M202" s="123">
        <v>7.0000000000000007E-2</v>
      </c>
      <c r="N202" s="123">
        <v>-0.04</v>
      </c>
      <c r="O202" s="123"/>
      <c r="P202" s="123">
        <v>0.01</v>
      </c>
      <c r="Q202" s="123">
        <v>-0.03</v>
      </c>
      <c r="R202" s="123" t="s">
        <v>3792</v>
      </c>
      <c r="S202" s="123">
        <v>2020</v>
      </c>
      <c r="T202" s="123"/>
      <c r="U202" s="123"/>
      <c r="V202" s="123"/>
      <c r="W202" s="123"/>
      <c r="X202" s="123"/>
      <c r="Y202" s="123"/>
    </row>
    <row r="203" spans="1:25" x14ac:dyDescent="0.25">
      <c r="A203" s="60" t="s">
        <v>3961</v>
      </c>
      <c r="B203" s="60" t="s">
        <v>3174</v>
      </c>
      <c r="C203" s="123" t="s">
        <v>109</v>
      </c>
      <c r="D203" s="123">
        <v>28</v>
      </c>
      <c r="E203" s="123">
        <v>1992</v>
      </c>
      <c r="F203" s="123">
        <v>1.77</v>
      </c>
      <c r="G203" s="123">
        <v>0.08</v>
      </c>
      <c r="H203" s="123">
        <v>1.1299999999999999</v>
      </c>
      <c r="I203" s="123">
        <v>-7.0000000000000007E-2</v>
      </c>
      <c r="J203" s="123">
        <v>0.08</v>
      </c>
      <c r="K203" s="123">
        <v>1.24</v>
      </c>
      <c r="L203" s="123">
        <v>0.08</v>
      </c>
      <c r="M203" s="123">
        <v>0.09</v>
      </c>
      <c r="N203" s="123"/>
      <c r="O203" s="123"/>
      <c r="P203" s="123">
        <v>0.02</v>
      </c>
      <c r="Q203" s="123">
        <v>0.01</v>
      </c>
      <c r="R203" s="123" t="s">
        <v>3792</v>
      </c>
      <c r="S203" s="123">
        <v>2020</v>
      </c>
      <c r="T203" s="123"/>
      <c r="U203" s="123"/>
      <c r="V203" s="123"/>
      <c r="W203" s="123"/>
      <c r="X203" s="123"/>
      <c r="Y203" s="123"/>
    </row>
    <row r="204" spans="1:25" x14ac:dyDescent="0.25">
      <c r="A204" s="60" t="s">
        <v>3962</v>
      </c>
      <c r="B204" s="60" t="s">
        <v>3174</v>
      </c>
      <c r="C204" s="123" t="s">
        <v>109</v>
      </c>
      <c r="D204" s="123">
        <v>24</v>
      </c>
      <c r="E204" s="123">
        <v>1997</v>
      </c>
      <c r="F204" s="123">
        <v>4.84</v>
      </c>
      <c r="G204" s="123">
        <v>0.11</v>
      </c>
      <c r="H204" s="123">
        <v>1.58</v>
      </c>
      <c r="I204" s="123">
        <v>0.18</v>
      </c>
      <c r="J204" s="123">
        <v>12.53</v>
      </c>
      <c r="K204" s="123">
        <v>1.7</v>
      </c>
      <c r="L204" s="123">
        <v>0.2</v>
      </c>
      <c r="M204" s="123">
        <v>0.23</v>
      </c>
      <c r="N204" s="123">
        <v>0.99</v>
      </c>
      <c r="O204" s="123"/>
      <c r="P204" s="123">
        <v>0.04</v>
      </c>
      <c r="Q204" s="123">
        <v>0.04</v>
      </c>
      <c r="R204" s="123" t="s">
        <v>3792</v>
      </c>
      <c r="S204" s="123">
        <v>2020</v>
      </c>
      <c r="T204" s="123"/>
      <c r="U204" s="123"/>
      <c r="V204" s="123"/>
      <c r="W204" s="123"/>
      <c r="X204" s="123"/>
      <c r="Y204" s="123"/>
    </row>
    <row r="205" spans="1:25" x14ac:dyDescent="0.25">
      <c r="A205" s="60" t="s">
        <v>3963</v>
      </c>
      <c r="B205" s="60" t="s">
        <v>3174</v>
      </c>
      <c r="C205" s="123" t="s">
        <v>153</v>
      </c>
      <c r="D205" s="123">
        <v>28</v>
      </c>
      <c r="E205" s="123">
        <v>1993</v>
      </c>
      <c r="F205" s="123">
        <v>3.08</v>
      </c>
      <c r="G205" s="123">
        <v>-0.1</v>
      </c>
      <c r="H205" s="123">
        <v>1.61</v>
      </c>
      <c r="I205" s="123">
        <v>0.42</v>
      </c>
      <c r="J205" s="123">
        <v>20.059999999999999</v>
      </c>
      <c r="K205" s="123">
        <v>1.67</v>
      </c>
      <c r="L205" s="123">
        <v>0.26</v>
      </c>
      <c r="M205" s="123">
        <v>-0.06</v>
      </c>
      <c r="N205" s="123">
        <v>-0.06</v>
      </c>
      <c r="O205" s="123"/>
      <c r="P205" s="123">
        <v>-7.0000000000000007E-2</v>
      </c>
      <c r="Q205" s="123">
        <v>0.02</v>
      </c>
      <c r="R205" s="123" t="s">
        <v>3792</v>
      </c>
      <c r="S205" s="123">
        <v>2020</v>
      </c>
      <c r="T205" s="123"/>
      <c r="U205" s="123"/>
      <c r="V205" s="123"/>
      <c r="W205" s="123"/>
      <c r="X205" s="123"/>
      <c r="Y205" s="123"/>
    </row>
    <row r="206" spans="1:25" x14ac:dyDescent="0.25">
      <c r="A206" s="60" t="s">
        <v>3964</v>
      </c>
      <c r="B206" s="60" t="s">
        <v>3174</v>
      </c>
      <c r="C206" s="123" t="s">
        <v>116</v>
      </c>
      <c r="D206" s="123">
        <v>33</v>
      </c>
      <c r="E206" s="123">
        <v>1988</v>
      </c>
      <c r="F206" s="123">
        <v>0.91</v>
      </c>
      <c r="G206" s="123">
        <v>0.1</v>
      </c>
      <c r="H206" s="123">
        <v>-0.1</v>
      </c>
      <c r="I206" s="123">
        <v>-0.03</v>
      </c>
      <c r="J206" s="123"/>
      <c r="K206" s="123">
        <v>-0.1</v>
      </c>
      <c r="L206" s="123">
        <v>-0.04</v>
      </c>
      <c r="M206" s="123"/>
      <c r="N206" s="123"/>
      <c r="O206" s="123"/>
      <c r="P206" s="123">
        <v>-0.09</v>
      </c>
      <c r="Q206" s="123">
        <v>-0.1</v>
      </c>
      <c r="R206" s="123" t="s">
        <v>3792</v>
      </c>
      <c r="S206" s="123">
        <v>2020</v>
      </c>
      <c r="T206" s="123"/>
      <c r="U206" s="123"/>
      <c r="V206" s="123"/>
      <c r="W206" s="123"/>
      <c r="X206" s="123"/>
      <c r="Y206" s="123"/>
    </row>
    <row r="207" spans="1:25" x14ac:dyDescent="0.25">
      <c r="A207" s="60" t="s">
        <v>3965</v>
      </c>
      <c r="B207" s="60" t="s">
        <v>3174</v>
      </c>
      <c r="C207" s="123" t="s">
        <v>116</v>
      </c>
      <c r="D207" s="123">
        <v>33</v>
      </c>
      <c r="E207" s="123">
        <v>1988</v>
      </c>
      <c r="F207" s="123">
        <v>1.97</v>
      </c>
      <c r="G207" s="123">
        <v>0.06</v>
      </c>
      <c r="H207" s="123">
        <v>7.0000000000000007E-2</v>
      </c>
      <c r="I207" s="123">
        <v>-0.08</v>
      </c>
      <c r="J207" s="123"/>
      <c r="K207" s="123">
        <v>7.0000000000000007E-2</v>
      </c>
      <c r="L207" s="123">
        <v>-0.05</v>
      </c>
      <c r="M207" s="123"/>
      <c r="N207" s="123"/>
      <c r="O207" s="123"/>
      <c r="P207" s="123">
        <v>-0.01</v>
      </c>
      <c r="Q207" s="123">
        <v>0.09</v>
      </c>
      <c r="R207" s="123" t="s">
        <v>3792</v>
      </c>
      <c r="S207" s="123">
        <v>2020</v>
      </c>
      <c r="T207" s="123"/>
      <c r="U207" s="123"/>
      <c r="V207" s="123"/>
      <c r="W207" s="123"/>
      <c r="X207" s="123"/>
      <c r="Y207" s="123"/>
    </row>
    <row r="208" spans="1:25" x14ac:dyDescent="0.25">
      <c r="A208" s="60" t="s">
        <v>3966</v>
      </c>
      <c r="B208" s="60" t="s">
        <v>3174</v>
      </c>
      <c r="C208" s="123" t="s">
        <v>116</v>
      </c>
      <c r="D208" s="123">
        <v>28</v>
      </c>
      <c r="E208" s="123">
        <v>1993</v>
      </c>
      <c r="F208" s="123">
        <v>3.03</v>
      </c>
      <c r="G208" s="123">
        <v>0.08</v>
      </c>
      <c r="H208" s="123">
        <v>-0.09</v>
      </c>
      <c r="I208" s="123">
        <v>-0.02</v>
      </c>
      <c r="J208" s="123"/>
      <c r="K208" s="123">
        <v>-0.08</v>
      </c>
      <c r="L208" s="123">
        <v>0.08</v>
      </c>
      <c r="M208" s="123"/>
      <c r="N208" s="123"/>
      <c r="O208" s="123"/>
      <c r="P208" s="123">
        <v>0.05</v>
      </c>
      <c r="Q208" s="123">
        <v>-0.02</v>
      </c>
      <c r="R208" s="123" t="s">
        <v>3792</v>
      </c>
      <c r="S208" s="123">
        <v>2020</v>
      </c>
      <c r="T208" s="123"/>
      <c r="U208" s="123"/>
      <c r="V208" s="123"/>
      <c r="W208" s="123"/>
      <c r="X208" s="123"/>
      <c r="Y208" s="123"/>
    </row>
    <row r="209" spans="1:25" x14ac:dyDescent="0.25">
      <c r="A209" s="60" t="s">
        <v>3967</v>
      </c>
      <c r="B209" s="60" t="s">
        <v>3174</v>
      </c>
      <c r="C209" s="123" t="s">
        <v>122</v>
      </c>
      <c r="D209" s="123">
        <v>27</v>
      </c>
      <c r="E209" s="123">
        <v>1994</v>
      </c>
      <c r="F209" s="123">
        <v>4.46</v>
      </c>
      <c r="G209" s="123">
        <v>0.02</v>
      </c>
      <c r="H209" s="123">
        <v>0.46</v>
      </c>
      <c r="I209" s="123">
        <v>0.18</v>
      </c>
      <c r="J209" s="123">
        <v>50.02</v>
      </c>
      <c r="K209" s="123">
        <v>0.41</v>
      </c>
      <c r="L209" s="123">
        <v>0.14000000000000001</v>
      </c>
      <c r="M209" s="123">
        <v>0.04</v>
      </c>
      <c r="N209" s="123">
        <v>-0.08</v>
      </c>
      <c r="O209" s="123"/>
      <c r="P209" s="123">
        <v>0.05</v>
      </c>
      <c r="Q209" s="123">
        <v>0.09</v>
      </c>
      <c r="R209" s="123" t="s">
        <v>3792</v>
      </c>
      <c r="S209" s="123">
        <v>2020</v>
      </c>
      <c r="T209" s="123"/>
      <c r="U209" s="123"/>
      <c r="V209" s="123"/>
      <c r="W209" s="123"/>
      <c r="X209" s="123"/>
      <c r="Y209" s="123"/>
    </row>
    <row r="210" spans="1:25" x14ac:dyDescent="0.25">
      <c r="A210" s="60" t="s">
        <v>3968</v>
      </c>
      <c r="B210" s="60" t="s">
        <v>3174</v>
      </c>
      <c r="C210" s="123" t="s">
        <v>122</v>
      </c>
      <c r="D210" s="123">
        <v>31</v>
      </c>
      <c r="E210" s="123">
        <v>1990</v>
      </c>
      <c r="F210" s="123">
        <v>2.4</v>
      </c>
      <c r="G210" s="123">
        <v>-0.03</v>
      </c>
      <c r="H210" s="123">
        <v>1.18</v>
      </c>
      <c r="I210" s="123">
        <v>-0.02</v>
      </c>
      <c r="J210" s="123">
        <v>0.04</v>
      </c>
      <c r="K210" s="123">
        <v>1.24</v>
      </c>
      <c r="L210" s="123">
        <v>0.04</v>
      </c>
      <c r="M210" s="123">
        <v>-7.0000000000000007E-2</v>
      </c>
      <c r="N210" s="123"/>
      <c r="O210" s="123"/>
      <c r="P210" s="123">
        <v>-0.05</v>
      </c>
      <c r="Q210" s="123">
        <v>-0.04</v>
      </c>
      <c r="R210" s="123" t="s">
        <v>3792</v>
      </c>
      <c r="S210" s="123">
        <v>2020</v>
      </c>
      <c r="T210" s="123"/>
      <c r="U210" s="123"/>
      <c r="V210" s="123"/>
      <c r="W210" s="123"/>
      <c r="X210" s="123"/>
      <c r="Y210" s="123"/>
    </row>
    <row r="211" spans="1:25" x14ac:dyDescent="0.25">
      <c r="A211" s="60" t="s">
        <v>3969</v>
      </c>
      <c r="B211" s="60" t="s">
        <v>3174</v>
      </c>
      <c r="C211" s="123" t="s">
        <v>122</v>
      </c>
      <c r="D211" s="123">
        <v>21</v>
      </c>
      <c r="E211" s="123">
        <v>2000</v>
      </c>
      <c r="F211" s="123">
        <v>0.75</v>
      </c>
      <c r="G211" s="123">
        <v>0.04</v>
      </c>
      <c r="H211" s="123">
        <v>2.94</v>
      </c>
      <c r="I211" s="123">
        <v>-0.01</v>
      </c>
      <c r="J211" s="123">
        <v>-0.03</v>
      </c>
      <c r="K211" s="123">
        <v>2.77</v>
      </c>
      <c r="L211" s="123">
        <v>7.0000000000000007E-2</v>
      </c>
      <c r="M211" s="123">
        <v>-0.01</v>
      </c>
      <c r="N211" s="123"/>
      <c r="O211" s="123"/>
      <c r="P211" s="123">
        <v>0.05</v>
      </c>
      <c r="Q211" s="123">
        <v>-0.04</v>
      </c>
      <c r="R211" s="123" t="s">
        <v>3792</v>
      </c>
      <c r="S211" s="123">
        <v>2020</v>
      </c>
      <c r="T211" s="123"/>
      <c r="U211" s="123"/>
      <c r="V211" s="123"/>
      <c r="W211" s="123"/>
      <c r="X211" s="123"/>
      <c r="Y211" s="123"/>
    </row>
    <row r="212" spans="1:25" x14ac:dyDescent="0.25">
      <c r="A212" s="60" t="s">
        <v>3970</v>
      </c>
      <c r="B212" s="60" t="s">
        <v>3174</v>
      </c>
      <c r="C212" s="123" t="s">
        <v>122</v>
      </c>
      <c r="D212" s="123">
        <v>25</v>
      </c>
      <c r="E212" s="123">
        <v>1996</v>
      </c>
      <c r="F212" s="123">
        <v>3.02</v>
      </c>
      <c r="G212" s="123">
        <v>0.05</v>
      </c>
      <c r="H212" s="123">
        <v>1.03</v>
      </c>
      <c r="I212" s="123">
        <v>0.28000000000000003</v>
      </c>
      <c r="J212" s="123">
        <v>33.299999999999997</v>
      </c>
      <c r="K212" s="123">
        <v>0.93</v>
      </c>
      <c r="L212" s="123">
        <v>0.39</v>
      </c>
      <c r="M212" s="123">
        <v>-0.06</v>
      </c>
      <c r="N212" s="123">
        <v>-0.04</v>
      </c>
      <c r="O212" s="123"/>
      <c r="P212" s="123">
        <v>-7.0000000000000007E-2</v>
      </c>
      <c r="Q212" s="123">
        <v>-0.01</v>
      </c>
      <c r="R212" s="123" t="s">
        <v>3792</v>
      </c>
      <c r="S212" s="123">
        <v>2020</v>
      </c>
      <c r="T212" s="123"/>
      <c r="U212" s="123"/>
      <c r="V212" s="123"/>
      <c r="W212" s="123"/>
      <c r="X212" s="123"/>
      <c r="Y212" s="123"/>
    </row>
    <row r="213" spans="1:25" x14ac:dyDescent="0.25">
      <c r="A213" s="60" t="s">
        <v>3971</v>
      </c>
      <c r="B213" s="60" t="s">
        <v>3174</v>
      </c>
      <c r="C213" s="123" t="s">
        <v>122</v>
      </c>
      <c r="D213" s="123">
        <v>31</v>
      </c>
      <c r="E213" s="123">
        <v>1990</v>
      </c>
      <c r="F213" s="123">
        <v>1.91</v>
      </c>
      <c r="G213" s="123">
        <v>-0.1</v>
      </c>
      <c r="H213" s="123">
        <v>0.02</v>
      </c>
      <c r="I213" s="123">
        <v>0.09</v>
      </c>
      <c r="J213" s="123"/>
      <c r="K213" s="123">
        <v>-0.09</v>
      </c>
      <c r="L213" s="123">
        <v>-0.02</v>
      </c>
      <c r="M213" s="123"/>
      <c r="N213" s="123"/>
      <c r="O213" s="123"/>
      <c r="P213" s="123">
        <v>0.03</v>
      </c>
      <c r="Q213" s="123">
        <v>-0.05</v>
      </c>
      <c r="R213" s="123" t="s">
        <v>3792</v>
      </c>
      <c r="S213" s="123">
        <v>2020</v>
      </c>
      <c r="T213" s="123"/>
      <c r="U213" s="123"/>
      <c r="V213" s="123"/>
      <c r="W213" s="123"/>
      <c r="X213" s="123"/>
      <c r="Y213" s="123"/>
    </row>
    <row r="214" spans="1:25" x14ac:dyDescent="0.25">
      <c r="A214" s="60" t="s">
        <v>3972</v>
      </c>
      <c r="B214" s="60" t="s">
        <v>3174</v>
      </c>
      <c r="C214" s="123" t="s">
        <v>122</v>
      </c>
      <c r="D214" s="123">
        <v>24</v>
      </c>
      <c r="E214" s="123">
        <v>1997</v>
      </c>
      <c r="F214" s="123">
        <v>0.01</v>
      </c>
      <c r="G214" s="123">
        <v>0.03</v>
      </c>
      <c r="H214" s="123">
        <v>0.06</v>
      </c>
      <c r="I214" s="123">
        <v>-7.0000000000000007E-2</v>
      </c>
      <c r="J214" s="123"/>
      <c r="K214" s="123">
        <v>0.03</v>
      </c>
      <c r="L214" s="123">
        <v>7.0000000000000007E-2</v>
      </c>
      <c r="M214" s="123"/>
      <c r="N214" s="123"/>
      <c r="O214" s="123"/>
      <c r="P214" s="123">
        <v>-0.01</v>
      </c>
      <c r="Q214" s="123">
        <v>-0.03</v>
      </c>
      <c r="R214" s="123" t="s">
        <v>3792</v>
      </c>
      <c r="S214" s="123">
        <v>2020</v>
      </c>
      <c r="T214" s="123"/>
      <c r="U214" s="123"/>
      <c r="V214" s="123"/>
      <c r="W214" s="123"/>
      <c r="X214" s="123"/>
      <c r="Y214" s="123"/>
    </row>
    <row r="215" spans="1:25" x14ac:dyDescent="0.25">
      <c r="A215" s="60" t="s">
        <v>3973</v>
      </c>
      <c r="B215" s="60" t="s">
        <v>3174</v>
      </c>
      <c r="C215" s="123" t="s">
        <v>122</v>
      </c>
      <c r="D215" s="123">
        <v>33</v>
      </c>
      <c r="E215" s="123">
        <v>1988</v>
      </c>
      <c r="F215" s="123">
        <v>3.29</v>
      </c>
      <c r="G215" s="123">
        <v>-0.01</v>
      </c>
      <c r="H215" s="123">
        <v>2.44</v>
      </c>
      <c r="I215" s="123">
        <v>0.83</v>
      </c>
      <c r="J215" s="123">
        <v>37.479999999999997</v>
      </c>
      <c r="K215" s="123">
        <v>2.36</v>
      </c>
      <c r="L215" s="123">
        <v>0.94</v>
      </c>
      <c r="M215" s="123">
        <v>-7.0000000000000007E-2</v>
      </c>
      <c r="N215" s="123">
        <v>0.08</v>
      </c>
      <c r="O215" s="123"/>
      <c r="P215" s="123">
        <v>0.08</v>
      </c>
      <c r="Q215" s="123">
        <v>0.35</v>
      </c>
      <c r="R215" s="123" t="s">
        <v>3792</v>
      </c>
      <c r="S215" s="123">
        <v>2020</v>
      </c>
      <c r="T215" s="123"/>
      <c r="U215" s="123"/>
      <c r="V215" s="123"/>
      <c r="W215" s="123"/>
      <c r="X215" s="123"/>
      <c r="Y215" s="123"/>
    </row>
    <row r="216" spans="1:25" x14ac:dyDescent="0.25">
      <c r="A216" s="60" t="s">
        <v>3974</v>
      </c>
      <c r="B216" s="60" t="s">
        <v>3174</v>
      </c>
      <c r="C216" s="123" t="s">
        <v>122</v>
      </c>
      <c r="D216" s="123">
        <v>33</v>
      </c>
      <c r="E216" s="123">
        <v>1988</v>
      </c>
      <c r="F216" s="123">
        <v>2.2599999999999998</v>
      </c>
      <c r="G216" s="123">
        <v>0.45</v>
      </c>
      <c r="H216" s="123">
        <v>3.05</v>
      </c>
      <c r="I216" s="123">
        <v>0.92</v>
      </c>
      <c r="J216" s="123">
        <v>28.5</v>
      </c>
      <c r="K216" s="123">
        <v>2.92</v>
      </c>
      <c r="L216" s="123">
        <v>0.79</v>
      </c>
      <c r="M216" s="123">
        <v>0.02</v>
      </c>
      <c r="N216" s="123">
        <v>-0.05</v>
      </c>
      <c r="O216" s="123"/>
      <c r="P216" s="123">
        <v>0.49</v>
      </c>
      <c r="Q216" s="123">
        <v>0.52</v>
      </c>
      <c r="R216" s="123" t="s">
        <v>3792</v>
      </c>
      <c r="S216" s="123">
        <v>2020</v>
      </c>
      <c r="T216" s="123"/>
      <c r="U216" s="123"/>
      <c r="V216" s="123"/>
      <c r="W216" s="123"/>
      <c r="X216" s="123"/>
      <c r="Y216" s="123"/>
    </row>
    <row r="217" spans="1:25" x14ac:dyDescent="0.25">
      <c r="A217" s="60" t="s">
        <v>3975</v>
      </c>
      <c r="B217" s="60" t="s">
        <v>3174</v>
      </c>
      <c r="C217" s="123" t="s">
        <v>122</v>
      </c>
      <c r="D217" s="123">
        <v>23</v>
      </c>
      <c r="E217" s="123">
        <v>1998</v>
      </c>
      <c r="F217" s="123">
        <v>0.56999999999999995</v>
      </c>
      <c r="G217" s="123">
        <v>-0.02</v>
      </c>
      <c r="H217" s="123">
        <v>0.08</v>
      </c>
      <c r="I217" s="123">
        <v>-0.05</v>
      </c>
      <c r="J217" s="123"/>
      <c r="K217" s="123">
        <v>0.09</v>
      </c>
      <c r="L217" s="123">
        <v>0.03</v>
      </c>
      <c r="M217" s="123"/>
      <c r="N217" s="123"/>
      <c r="O217" s="123"/>
      <c r="P217" s="123">
        <v>-0.05</v>
      </c>
      <c r="Q217" s="123">
        <v>0.06</v>
      </c>
      <c r="R217" s="123" t="s">
        <v>3792</v>
      </c>
      <c r="S217" s="123">
        <v>2020</v>
      </c>
      <c r="T217" s="123"/>
      <c r="U217" s="123"/>
      <c r="V217" s="123"/>
      <c r="W217" s="123"/>
      <c r="X217" s="123"/>
      <c r="Y217" s="123"/>
    </row>
    <row r="218" spans="1:25" x14ac:dyDescent="0.25">
      <c r="A218" s="60" t="s">
        <v>3976</v>
      </c>
      <c r="B218" s="60" t="s">
        <v>3174</v>
      </c>
      <c r="C218" s="123" t="s">
        <v>122</v>
      </c>
      <c r="D218" s="123">
        <v>20</v>
      </c>
      <c r="E218" s="123">
        <v>2001</v>
      </c>
      <c r="F218" s="123">
        <v>0.11</v>
      </c>
      <c r="G218" s="123">
        <v>-0.03</v>
      </c>
      <c r="H218" s="123">
        <v>0.06</v>
      </c>
      <c r="I218" s="123">
        <v>0.06</v>
      </c>
      <c r="J218" s="123"/>
      <c r="K218" s="123">
        <v>0.01</v>
      </c>
      <c r="L218" s="123">
        <v>0.04</v>
      </c>
      <c r="M218" s="123"/>
      <c r="N218" s="123"/>
      <c r="O218" s="123"/>
      <c r="P218" s="123">
        <v>-0.1</v>
      </c>
      <c r="Q218" s="123">
        <v>0.06</v>
      </c>
      <c r="R218" s="123" t="s">
        <v>3792</v>
      </c>
      <c r="S218" s="123">
        <v>2020</v>
      </c>
      <c r="T218" s="123"/>
      <c r="U218" s="123"/>
      <c r="V218" s="123"/>
      <c r="W218" s="123"/>
      <c r="X218" s="123"/>
      <c r="Y218" s="123"/>
    </row>
    <row r="219" spans="1:25" x14ac:dyDescent="0.25">
      <c r="A219" s="60" t="s">
        <v>3977</v>
      </c>
      <c r="B219" s="60" t="s">
        <v>3174</v>
      </c>
      <c r="C219" s="123" t="s">
        <v>131</v>
      </c>
      <c r="D219" s="123">
        <v>32</v>
      </c>
      <c r="E219" s="123">
        <v>1989</v>
      </c>
      <c r="F219" s="123">
        <v>2.67</v>
      </c>
      <c r="G219" s="123">
        <v>-7.0000000000000007E-2</v>
      </c>
      <c r="H219" s="123">
        <v>0.4</v>
      </c>
      <c r="I219" s="123">
        <v>0.41</v>
      </c>
      <c r="J219" s="123">
        <v>99.95</v>
      </c>
      <c r="K219" s="123">
        <v>0.45</v>
      </c>
      <c r="L219" s="123">
        <v>0.48</v>
      </c>
      <c r="M219" s="123">
        <v>0.08</v>
      </c>
      <c r="N219" s="123">
        <v>-0.01</v>
      </c>
      <c r="O219" s="123"/>
      <c r="P219" s="123">
        <v>-0.04</v>
      </c>
      <c r="Q219" s="123">
        <v>0.05</v>
      </c>
      <c r="R219" s="123" t="s">
        <v>3792</v>
      </c>
      <c r="S219" s="123">
        <v>2020</v>
      </c>
      <c r="T219" s="123"/>
      <c r="U219" s="123"/>
      <c r="V219" s="123"/>
      <c r="W219" s="123"/>
      <c r="X219" s="123"/>
      <c r="Y219" s="123"/>
    </row>
    <row r="220" spans="1:25" x14ac:dyDescent="0.25">
      <c r="A220" s="60" t="s">
        <v>3978</v>
      </c>
      <c r="B220" s="60" t="s">
        <v>12</v>
      </c>
      <c r="C220" s="123" t="s">
        <v>96</v>
      </c>
      <c r="D220" s="123">
        <v>26</v>
      </c>
      <c r="E220" s="123">
        <v>1994</v>
      </c>
      <c r="F220" s="123">
        <v>1.92</v>
      </c>
      <c r="G220" s="123">
        <v>-0.03</v>
      </c>
      <c r="H220" s="123">
        <v>-0.01</v>
      </c>
      <c r="I220" s="123">
        <v>0.03</v>
      </c>
      <c r="J220" s="123"/>
      <c r="K220" s="123">
        <v>0.02</v>
      </c>
      <c r="L220" s="123">
        <v>0.02</v>
      </c>
      <c r="M220" s="123"/>
      <c r="N220" s="123"/>
      <c r="O220" s="123"/>
      <c r="P220" s="123">
        <v>0.01</v>
      </c>
      <c r="Q220" s="123">
        <v>0.05</v>
      </c>
      <c r="R220" s="123" t="s">
        <v>3792</v>
      </c>
      <c r="S220" s="123">
        <v>2020</v>
      </c>
      <c r="T220" s="123"/>
      <c r="U220" s="123"/>
      <c r="V220" s="123"/>
      <c r="W220" s="123"/>
      <c r="X220" s="123"/>
      <c r="Y220" s="123"/>
    </row>
    <row r="221" spans="1:25" x14ac:dyDescent="0.25">
      <c r="A221" s="60" t="s">
        <v>2944</v>
      </c>
      <c r="B221" s="60" t="s">
        <v>12</v>
      </c>
      <c r="C221" s="123" t="s">
        <v>96</v>
      </c>
      <c r="D221" s="123">
        <v>24</v>
      </c>
      <c r="E221" s="123">
        <v>1997</v>
      </c>
      <c r="F221" s="123">
        <v>3.96</v>
      </c>
      <c r="G221" s="123">
        <v>-7.0000000000000007E-2</v>
      </c>
      <c r="H221" s="123">
        <v>0.77</v>
      </c>
      <c r="I221" s="123">
        <v>0.09</v>
      </c>
      <c r="J221" s="123">
        <v>-0.1</v>
      </c>
      <c r="K221" s="123">
        <v>0.77</v>
      </c>
      <c r="L221" s="123">
        <v>0.01</v>
      </c>
      <c r="M221" s="123">
        <v>0.04</v>
      </c>
      <c r="N221" s="123"/>
      <c r="O221" s="123"/>
      <c r="P221" s="123">
        <v>-0.09</v>
      </c>
      <c r="Q221" s="123">
        <v>0.08</v>
      </c>
      <c r="R221" s="123" t="s">
        <v>3792</v>
      </c>
      <c r="S221" s="123">
        <v>2020</v>
      </c>
      <c r="T221" s="123"/>
      <c r="U221" s="123"/>
      <c r="V221" s="123"/>
      <c r="W221" s="123"/>
      <c r="X221" s="123"/>
      <c r="Y221" s="123"/>
    </row>
    <row r="222" spans="1:25" x14ac:dyDescent="0.25">
      <c r="A222" s="60" t="s">
        <v>360</v>
      </c>
      <c r="B222" s="60" t="s">
        <v>12</v>
      </c>
      <c r="C222" s="123" t="s">
        <v>96</v>
      </c>
      <c r="D222" s="123">
        <v>20</v>
      </c>
      <c r="E222" s="123">
        <v>2001</v>
      </c>
      <c r="F222" s="123">
        <v>2.98</v>
      </c>
      <c r="G222" s="123">
        <v>0.28999999999999998</v>
      </c>
      <c r="H222" s="123">
        <v>0.99</v>
      </c>
      <c r="I222" s="123">
        <v>0.66</v>
      </c>
      <c r="J222" s="123">
        <v>66.64</v>
      </c>
      <c r="K222" s="123">
        <v>1.06</v>
      </c>
      <c r="L222" s="123">
        <v>0.6</v>
      </c>
      <c r="M222" s="123">
        <v>0.27</v>
      </c>
      <c r="N222" s="123">
        <v>0.53</v>
      </c>
      <c r="O222" s="123"/>
      <c r="P222" s="123">
        <v>7.0000000000000007E-2</v>
      </c>
      <c r="Q222" s="123">
        <v>0.01</v>
      </c>
      <c r="R222" s="123" t="s">
        <v>3792</v>
      </c>
      <c r="S222" s="123">
        <v>2020</v>
      </c>
      <c r="T222" s="123"/>
      <c r="U222" s="123"/>
      <c r="V222" s="123"/>
      <c r="W222" s="123"/>
      <c r="X222" s="123"/>
      <c r="Y222" s="123"/>
    </row>
    <row r="223" spans="1:25" x14ac:dyDescent="0.25">
      <c r="A223" s="60" t="s">
        <v>3979</v>
      </c>
      <c r="B223" s="60" t="s">
        <v>12</v>
      </c>
      <c r="C223" s="123" t="s">
        <v>96</v>
      </c>
      <c r="D223" s="123">
        <v>26</v>
      </c>
      <c r="E223" s="123">
        <v>1995</v>
      </c>
      <c r="F223" s="123">
        <v>3.67</v>
      </c>
      <c r="G223" s="123">
        <v>0</v>
      </c>
      <c r="H223" s="123">
        <v>0.36</v>
      </c>
      <c r="I223" s="123">
        <v>-0.01</v>
      </c>
      <c r="J223" s="123">
        <v>-0.09</v>
      </c>
      <c r="K223" s="123">
        <v>0.24</v>
      </c>
      <c r="L223" s="123">
        <v>-7.0000000000000007E-2</v>
      </c>
      <c r="M223" s="123">
        <v>0.01</v>
      </c>
      <c r="N223" s="123"/>
      <c r="O223" s="123"/>
      <c r="P223" s="123">
        <v>-0.08</v>
      </c>
      <c r="Q223" s="123">
        <v>0</v>
      </c>
      <c r="R223" s="123" t="s">
        <v>3792</v>
      </c>
      <c r="S223" s="123">
        <v>2020</v>
      </c>
      <c r="T223" s="123"/>
      <c r="U223" s="123"/>
      <c r="V223" s="123"/>
      <c r="W223" s="123"/>
      <c r="X223" s="123"/>
      <c r="Y223" s="123"/>
    </row>
    <row r="224" spans="1:25" x14ac:dyDescent="0.25">
      <c r="A224" s="60" t="s">
        <v>3980</v>
      </c>
      <c r="B224" s="60" t="s">
        <v>12</v>
      </c>
      <c r="C224" s="123" t="s">
        <v>96</v>
      </c>
      <c r="D224" s="123">
        <v>21</v>
      </c>
      <c r="E224" s="123">
        <v>2000</v>
      </c>
      <c r="F224" s="123">
        <v>0.06</v>
      </c>
      <c r="G224" s="123">
        <v>0</v>
      </c>
      <c r="H224" s="123">
        <v>0.04</v>
      </c>
      <c r="I224" s="123">
        <v>0.09</v>
      </c>
      <c r="J224" s="123"/>
      <c r="K224" s="123">
        <v>-0.03</v>
      </c>
      <c r="L224" s="123">
        <v>0.02</v>
      </c>
      <c r="M224" s="123"/>
      <c r="N224" s="123"/>
      <c r="O224" s="123"/>
      <c r="P224" s="123">
        <v>-0.06</v>
      </c>
      <c r="Q224" s="123">
        <v>0.09</v>
      </c>
      <c r="R224" s="123" t="s">
        <v>3792</v>
      </c>
      <c r="S224" s="123">
        <v>2020</v>
      </c>
      <c r="T224" s="123"/>
      <c r="U224" s="123"/>
      <c r="V224" s="123"/>
      <c r="W224" s="123"/>
      <c r="X224" s="123"/>
      <c r="Y224" s="123"/>
    </row>
    <row r="225" spans="1:25" x14ac:dyDescent="0.25">
      <c r="A225" s="60" t="s">
        <v>3981</v>
      </c>
      <c r="B225" s="60" t="s">
        <v>12</v>
      </c>
      <c r="C225" s="123" t="s">
        <v>96</v>
      </c>
      <c r="D225" s="123">
        <v>29</v>
      </c>
      <c r="E225" s="123">
        <v>1992</v>
      </c>
      <c r="F225" s="123">
        <v>0.56000000000000005</v>
      </c>
      <c r="G225" s="123">
        <v>0.01</v>
      </c>
      <c r="H225" s="123">
        <v>0.09</v>
      </c>
      <c r="I225" s="123">
        <v>-0.05</v>
      </c>
      <c r="J225" s="123"/>
      <c r="K225" s="123">
        <v>0.02</v>
      </c>
      <c r="L225" s="123">
        <v>0.03</v>
      </c>
      <c r="M225" s="123"/>
      <c r="N225" s="123"/>
      <c r="O225" s="123"/>
      <c r="P225" s="123">
        <v>-0.04</v>
      </c>
      <c r="Q225" s="123">
        <v>-0.08</v>
      </c>
      <c r="R225" s="123" t="s">
        <v>3792</v>
      </c>
      <c r="S225" s="123">
        <v>2020</v>
      </c>
      <c r="T225" s="123"/>
      <c r="U225" s="123"/>
      <c r="V225" s="123"/>
      <c r="W225" s="123"/>
      <c r="X225" s="123"/>
      <c r="Y225" s="123"/>
    </row>
    <row r="226" spans="1:25" x14ac:dyDescent="0.25">
      <c r="A226" s="60" t="s">
        <v>494</v>
      </c>
      <c r="B226" s="60" t="s">
        <v>12</v>
      </c>
      <c r="C226" s="123" t="s">
        <v>96</v>
      </c>
      <c r="D226" s="123">
        <v>28</v>
      </c>
      <c r="E226" s="123">
        <v>1993</v>
      </c>
      <c r="F226" s="123">
        <v>4.92</v>
      </c>
      <c r="G226" s="123">
        <v>0.06</v>
      </c>
      <c r="H226" s="123">
        <v>0.4</v>
      </c>
      <c r="I226" s="123">
        <v>-0.01</v>
      </c>
      <c r="J226" s="123">
        <v>-0.08</v>
      </c>
      <c r="K226" s="123">
        <v>0.33</v>
      </c>
      <c r="L226" s="123">
        <v>0.08</v>
      </c>
      <c r="M226" s="123">
        <v>-0.03</v>
      </c>
      <c r="N226" s="123"/>
      <c r="O226" s="123"/>
      <c r="P226" s="123">
        <v>-0.08</v>
      </c>
      <c r="Q226" s="123">
        <v>0.09</v>
      </c>
      <c r="R226" s="123" t="s">
        <v>3792</v>
      </c>
      <c r="S226" s="123">
        <v>2020</v>
      </c>
      <c r="T226" s="123"/>
      <c r="U226" s="123"/>
      <c r="V226" s="123"/>
      <c r="W226" s="123"/>
      <c r="X226" s="123"/>
      <c r="Y226" s="123"/>
    </row>
    <row r="227" spans="1:25" x14ac:dyDescent="0.25">
      <c r="A227" s="60" t="s">
        <v>331</v>
      </c>
      <c r="B227" s="60" t="s">
        <v>12</v>
      </c>
      <c r="C227" s="123" t="s">
        <v>96</v>
      </c>
      <c r="D227" s="123">
        <v>24</v>
      </c>
      <c r="E227" s="123">
        <v>1997</v>
      </c>
      <c r="F227" s="123">
        <v>2.92</v>
      </c>
      <c r="G227" s="123">
        <v>-0.02</v>
      </c>
      <c r="H227" s="123">
        <v>0.24</v>
      </c>
      <c r="I227" s="123">
        <v>-7.0000000000000007E-2</v>
      </c>
      <c r="J227" s="123">
        <v>0.01</v>
      </c>
      <c r="K227" s="123">
        <v>0.4</v>
      </c>
      <c r="L227" s="123">
        <v>-0.02</v>
      </c>
      <c r="M227" s="123">
        <v>-0.08</v>
      </c>
      <c r="N227" s="123"/>
      <c r="O227" s="123"/>
      <c r="P227" s="123">
        <v>7.0000000000000007E-2</v>
      </c>
      <c r="Q227" s="123">
        <v>0.04</v>
      </c>
      <c r="R227" s="123" t="s">
        <v>3792</v>
      </c>
      <c r="S227" s="123">
        <v>2020</v>
      </c>
      <c r="T227" s="123"/>
      <c r="U227" s="123"/>
      <c r="V227" s="123"/>
      <c r="W227" s="123"/>
      <c r="X227" s="123"/>
      <c r="Y227" s="123"/>
    </row>
    <row r="228" spans="1:25" x14ac:dyDescent="0.25">
      <c r="A228" s="60" t="s">
        <v>1577</v>
      </c>
      <c r="B228" s="60" t="s">
        <v>12</v>
      </c>
      <c r="C228" s="123" t="s">
        <v>213</v>
      </c>
      <c r="D228" s="123">
        <v>21</v>
      </c>
      <c r="E228" s="123">
        <v>2000</v>
      </c>
      <c r="F228" s="123">
        <v>5.92</v>
      </c>
      <c r="G228" s="123">
        <v>0.03</v>
      </c>
      <c r="H228" s="123">
        <v>0.03</v>
      </c>
      <c r="I228" s="123">
        <v>0.02</v>
      </c>
      <c r="J228" s="123"/>
      <c r="K228" s="123">
        <v>0.06</v>
      </c>
      <c r="L228" s="123">
        <v>0.04</v>
      </c>
      <c r="M228" s="123"/>
      <c r="N228" s="123"/>
      <c r="O228" s="123"/>
      <c r="P228" s="123">
        <v>0.03</v>
      </c>
      <c r="Q228" s="123">
        <v>7.0000000000000007E-2</v>
      </c>
      <c r="R228" s="123" t="s">
        <v>3792</v>
      </c>
      <c r="S228" s="123">
        <v>2020</v>
      </c>
      <c r="T228" s="123"/>
      <c r="U228" s="123"/>
      <c r="V228" s="123"/>
      <c r="W228" s="123"/>
      <c r="X228" s="123"/>
      <c r="Y228" s="123"/>
    </row>
    <row r="229" spans="1:25" x14ac:dyDescent="0.25">
      <c r="A229" s="60" t="s">
        <v>3982</v>
      </c>
      <c r="B229" s="60" t="s">
        <v>12</v>
      </c>
      <c r="C229" s="123" t="s">
        <v>213</v>
      </c>
      <c r="D229" s="123">
        <v>32</v>
      </c>
      <c r="E229" s="123">
        <v>1989</v>
      </c>
      <c r="F229" s="123">
        <v>-0.01</v>
      </c>
      <c r="G229" s="123">
        <v>-0.05</v>
      </c>
      <c r="H229" s="123">
        <v>0.09</v>
      </c>
      <c r="I229" s="123">
        <v>0.09</v>
      </c>
      <c r="J229" s="123"/>
      <c r="K229" s="123">
        <v>7.0000000000000007E-2</v>
      </c>
      <c r="L229" s="123">
        <v>0.01</v>
      </c>
      <c r="M229" s="123"/>
      <c r="N229" s="123"/>
      <c r="O229" s="123"/>
      <c r="P229" s="123">
        <v>-7.0000000000000007E-2</v>
      </c>
      <c r="Q229" s="123">
        <v>-0.04</v>
      </c>
      <c r="R229" s="123" t="s">
        <v>3792</v>
      </c>
      <c r="S229" s="123">
        <v>2020</v>
      </c>
      <c r="T229" s="123"/>
      <c r="U229" s="123"/>
      <c r="V229" s="123"/>
      <c r="W229" s="123"/>
      <c r="X229" s="123"/>
      <c r="Y229" s="123"/>
    </row>
    <row r="230" spans="1:25" x14ac:dyDescent="0.25">
      <c r="A230" s="60" t="s">
        <v>3983</v>
      </c>
      <c r="B230" s="60" t="s">
        <v>12</v>
      </c>
      <c r="C230" s="123" t="s">
        <v>109</v>
      </c>
      <c r="D230" s="123">
        <v>29</v>
      </c>
      <c r="E230" s="123">
        <v>1992</v>
      </c>
      <c r="F230" s="123">
        <v>3.46</v>
      </c>
      <c r="G230" s="123">
        <v>0.66</v>
      </c>
      <c r="H230" s="123">
        <v>1.72</v>
      </c>
      <c r="I230" s="123">
        <v>0.85</v>
      </c>
      <c r="J230" s="123">
        <v>49.94</v>
      </c>
      <c r="K230" s="123">
        <v>1.75</v>
      </c>
      <c r="L230" s="123">
        <v>0.77</v>
      </c>
      <c r="M230" s="123">
        <v>0.42</v>
      </c>
      <c r="N230" s="123">
        <v>0.74</v>
      </c>
      <c r="O230" s="123"/>
      <c r="P230" s="123">
        <v>0.03</v>
      </c>
      <c r="Q230" s="123">
        <v>0.04</v>
      </c>
      <c r="R230" s="123" t="s">
        <v>3792</v>
      </c>
      <c r="S230" s="123">
        <v>2020</v>
      </c>
      <c r="T230" s="123"/>
      <c r="U230" s="123"/>
      <c r="V230" s="123"/>
      <c r="W230" s="123"/>
      <c r="X230" s="123"/>
      <c r="Y230" s="123"/>
    </row>
    <row r="231" spans="1:25" x14ac:dyDescent="0.25">
      <c r="A231" s="60" t="s">
        <v>3679</v>
      </c>
      <c r="B231" s="60" t="s">
        <v>12</v>
      </c>
      <c r="C231" s="123" t="s">
        <v>109</v>
      </c>
      <c r="D231" s="123">
        <v>22</v>
      </c>
      <c r="E231" s="123">
        <v>1999</v>
      </c>
      <c r="F231" s="123">
        <v>1.08</v>
      </c>
      <c r="G231" s="123">
        <v>0.05</v>
      </c>
      <c r="H231" s="123">
        <v>1.84</v>
      </c>
      <c r="I231" s="123">
        <v>1.76</v>
      </c>
      <c r="J231" s="123">
        <v>100.06</v>
      </c>
      <c r="K231" s="123">
        <v>1.81</v>
      </c>
      <c r="L231" s="123">
        <v>1.8</v>
      </c>
      <c r="M231" s="123">
        <v>-0.01</v>
      </c>
      <c r="N231" s="123">
        <v>-0.01</v>
      </c>
      <c r="O231" s="123"/>
      <c r="P231" s="123">
        <v>-0.08</v>
      </c>
      <c r="Q231" s="123">
        <v>0.05</v>
      </c>
      <c r="R231" s="123" t="s">
        <v>3792</v>
      </c>
      <c r="S231" s="123">
        <v>2020</v>
      </c>
      <c r="T231" s="123"/>
      <c r="U231" s="123"/>
      <c r="V231" s="123"/>
      <c r="W231" s="123"/>
      <c r="X231" s="123"/>
      <c r="Y231" s="123"/>
    </row>
    <row r="232" spans="1:25" x14ac:dyDescent="0.25">
      <c r="A232" s="60" t="s">
        <v>3984</v>
      </c>
      <c r="B232" s="60" t="s">
        <v>12</v>
      </c>
      <c r="C232" s="123" t="s">
        <v>153</v>
      </c>
      <c r="D232" s="123">
        <v>27</v>
      </c>
      <c r="E232" s="123">
        <v>1994</v>
      </c>
      <c r="F232" s="123">
        <v>0.26</v>
      </c>
      <c r="G232" s="123">
        <v>-0.06</v>
      </c>
      <c r="H232" s="123">
        <v>3.36</v>
      </c>
      <c r="I232" s="123">
        <v>-0.05</v>
      </c>
      <c r="J232" s="123">
        <v>-0.08</v>
      </c>
      <c r="K232" s="123">
        <v>2.99</v>
      </c>
      <c r="L232" s="123">
        <v>7.0000000000000007E-2</v>
      </c>
      <c r="M232" s="123">
        <v>0.03</v>
      </c>
      <c r="N232" s="123"/>
      <c r="O232" s="123"/>
      <c r="P232" s="123">
        <v>-7.0000000000000007E-2</v>
      </c>
      <c r="Q232" s="123">
        <v>-0.01</v>
      </c>
      <c r="R232" s="123" t="s">
        <v>3792</v>
      </c>
      <c r="S232" s="123">
        <v>2020</v>
      </c>
      <c r="T232" s="123"/>
      <c r="U232" s="123"/>
      <c r="V232" s="123"/>
      <c r="W232" s="123"/>
      <c r="X232" s="123"/>
      <c r="Y232" s="123"/>
    </row>
    <row r="233" spans="1:25" x14ac:dyDescent="0.25">
      <c r="A233" s="60" t="s">
        <v>1474</v>
      </c>
      <c r="B233" s="60" t="s">
        <v>12</v>
      </c>
      <c r="C233" s="123" t="s">
        <v>153</v>
      </c>
      <c r="D233" s="123">
        <v>21</v>
      </c>
      <c r="E233" s="123">
        <v>2000</v>
      </c>
      <c r="F233" s="123">
        <v>0.3</v>
      </c>
      <c r="G233" s="123">
        <v>-0.04</v>
      </c>
      <c r="H233" s="123">
        <v>4.97</v>
      </c>
      <c r="I233" s="123">
        <v>0.09</v>
      </c>
      <c r="J233" s="123">
        <v>0.08</v>
      </c>
      <c r="K233" s="123">
        <v>4.88</v>
      </c>
      <c r="L233" s="123">
        <v>0.04</v>
      </c>
      <c r="M233" s="123">
        <v>0.01</v>
      </c>
      <c r="N233" s="123"/>
      <c r="O233" s="123"/>
      <c r="P233" s="123">
        <v>-0.02</v>
      </c>
      <c r="Q233" s="123">
        <v>-0.01</v>
      </c>
      <c r="R233" s="123" t="s">
        <v>3792</v>
      </c>
      <c r="S233" s="123">
        <v>2020</v>
      </c>
      <c r="T233" s="123"/>
      <c r="U233" s="123"/>
      <c r="V233" s="123"/>
      <c r="W233" s="123"/>
      <c r="X233" s="123"/>
      <c r="Y233" s="123"/>
    </row>
    <row r="234" spans="1:25" x14ac:dyDescent="0.25">
      <c r="A234" s="60" t="s">
        <v>3643</v>
      </c>
      <c r="B234" s="60" t="s">
        <v>12</v>
      </c>
      <c r="C234" s="123" t="s">
        <v>153</v>
      </c>
      <c r="D234" s="123">
        <v>32</v>
      </c>
      <c r="E234" s="123">
        <v>1989</v>
      </c>
      <c r="F234" s="123">
        <v>0.37</v>
      </c>
      <c r="G234" s="123">
        <v>0.03</v>
      </c>
      <c r="H234" s="123">
        <v>0.08</v>
      </c>
      <c r="I234" s="123">
        <v>-0.01</v>
      </c>
      <c r="J234" s="123"/>
      <c r="K234" s="123">
        <v>0.03</v>
      </c>
      <c r="L234" s="123">
        <v>-0.03</v>
      </c>
      <c r="M234" s="123"/>
      <c r="N234" s="123"/>
      <c r="O234" s="123"/>
      <c r="P234" s="123">
        <v>7.0000000000000007E-2</v>
      </c>
      <c r="Q234" s="123">
        <v>7.0000000000000007E-2</v>
      </c>
      <c r="R234" s="123" t="s">
        <v>3792</v>
      </c>
      <c r="S234" s="123">
        <v>2020</v>
      </c>
      <c r="T234" s="123"/>
      <c r="U234" s="123"/>
      <c r="V234" s="123"/>
      <c r="W234" s="123"/>
      <c r="X234" s="123"/>
      <c r="Y234" s="123"/>
    </row>
    <row r="235" spans="1:25" x14ac:dyDescent="0.25">
      <c r="A235" s="60" t="s">
        <v>3985</v>
      </c>
      <c r="B235" s="60" t="s">
        <v>12</v>
      </c>
      <c r="C235" s="123" t="s">
        <v>116</v>
      </c>
      <c r="D235" s="123">
        <v>28</v>
      </c>
      <c r="E235" s="123">
        <v>1993</v>
      </c>
      <c r="F235" s="123">
        <v>2.0699999999999998</v>
      </c>
      <c r="G235" s="123">
        <v>0.03</v>
      </c>
      <c r="H235" s="123">
        <v>0.09</v>
      </c>
      <c r="I235" s="123">
        <v>0.08</v>
      </c>
      <c r="J235" s="123"/>
      <c r="K235" s="123">
        <v>-0.06</v>
      </c>
      <c r="L235" s="123">
        <v>0.09</v>
      </c>
      <c r="M235" s="123"/>
      <c r="N235" s="123"/>
      <c r="O235" s="123"/>
      <c r="P235" s="123">
        <v>-0.06</v>
      </c>
      <c r="Q235" s="123">
        <v>-0.05</v>
      </c>
      <c r="R235" s="123" t="s">
        <v>3792</v>
      </c>
      <c r="S235" s="123">
        <v>2020</v>
      </c>
      <c r="T235" s="123"/>
      <c r="U235" s="123"/>
      <c r="V235" s="123"/>
      <c r="W235" s="123"/>
      <c r="X235" s="123"/>
      <c r="Y235" s="123"/>
    </row>
    <row r="236" spans="1:25" x14ac:dyDescent="0.25">
      <c r="A236" s="60" t="s">
        <v>3986</v>
      </c>
      <c r="B236" s="60" t="s">
        <v>12</v>
      </c>
      <c r="C236" s="123" t="s">
        <v>116</v>
      </c>
      <c r="D236" s="123">
        <v>29</v>
      </c>
      <c r="E236" s="123">
        <v>1992</v>
      </c>
      <c r="F236" s="123">
        <v>0.16</v>
      </c>
      <c r="G236" s="123">
        <v>-0.09</v>
      </c>
      <c r="H236" s="123">
        <v>0.09</v>
      </c>
      <c r="I236" s="123">
        <v>0.05</v>
      </c>
      <c r="J236" s="123"/>
      <c r="K236" s="123">
        <v>0.06</v>
      </c>
      <c r="L236" s="123">
        <v>0</v>
      </c>
      <c r="M236" s="123"/>
      <c r="N236" s="123"/>
      <c r="O236" s="123"/>
      <c r="P236" s="123">
        <v>0.02</v>
      </c>
      <c r="Q236" s="123">
        <v>-0.05</v>
      </c>
      <c r="R236" s="123" t="s">
        <v>3792</v>
      </c>
      <c r="S236" s="123">
        <v>2020</v>
      </c>
      <c r="T236" s="123"/>
      <c r="U236" s="123"/>
      <c r="V236" s="123"/>
      <c r="W236" s="123"/>
      <c r="X236" s="123"/>
      <c r="Y236" s="123"/>
    </row>
    <row r="237" spans="1:25" x14ac:dyDescent="0.25">
      <c r="A237" s="60" t="s">
        <v>425</v>
      </c>
      <c r="B237" s="60" t="s">
        <v>12</v>
      </c>
      <c r="C237" s="123" t="s">
        <v>116</v>
      </c>
      <c r="D237" s="123">
        <v>34</v>
      </c>
      <c r="E237" s="123">
        <v>1987</v>
      </c>
      <c r="F237" s="123">
        <v>3.92</v>
      </c>
      <c r="G237" s="123">
        <v>-0.01</v>
      </c>
      <c r="H237" s="123">
        <v>-0.02</v>
      </c>
      <c r="I237" s="123">
        <v>0.06</v>
      </c>
      <c r="J237" s="123"/>
      <c r="K237" s="123">
        <v>-7.0000000000000007E-2</v>
      </c>
      <c r="L237" s="123">
        <v>-0.08</v>
      </c>
      <c r="M237" s="123"/>
      <c r="N237" s="123"/>
      <c r="O237" s="123"/>
      <c r="P237" s="123">
        <v>-7.0000000000000007E-2</v>
      </c>
      <c r="Q237" s="123">
        <v>-0.05</v>
      </c>
      <c r="R237" s="123" t="s">
        <v>3792</v>
      </c>
      <c r="S237" s="123">
        <v>2020</v>
      </c>
      <c r="T237" s="123"/>
      <c r="U237" s="123"/>
      <c r="V237" s="123"/>
      <c r="W237" s="123"/>
      <c r="X237" s="123"/>
      <c r="Y237" s="123"/>
    </row>
    <row r="238" spans="1:25" x14ac:dyDescent="0.25">
      <c r="A238" s="60" t="s">
        <v>3987</v>
      </c>
      <c r="B238" s="60" t="s">
        <v>12</v>
      </c>
      <c r="C238" s="123" t="s">
        <v>122</v>
      </c>
      <c r="D238" s="123">
        <v>21</v>
      </c>
      <c r="E238" s="123">
        <v>1999</v>
      </c>
      <c r="F238" s="123">
        <v>2.4500000000000002</v>
      </c>
      <c r="G238" s="123">
        <v>0</v>
      </c>
      <c r="H238" s="123">
        <v>0.02</v>
      </c>
      <c r="I238" s="123">
        <v>-0.06</v>
      </c>
      <c r="J238" s="123"/>
      <c r="K238" s="123">
        <v>-0.04</v>
      </c>
      <c r="L238" s="123">
        <v>-0.05</v>
      </c>
      <c r="M238" s="123"/>
      <c r="N238" s="123"/>
      <c r="O238" s="123"/>
      <c r="P238" s="123">
        <v>0.01</v>
      </c>
      <c r="Q238" s="123">
        <v>-0.1</v>
      </c>
      <c r="R238" s="123" t="s">
        <v>3792</v>
      </c>
      <c r="S238" s="123">
        <v>2020</v>
      </c>
      <c r="T238" s="123"/>
      <c r="U238" s="123"/>
      <c r="V238" s="123"/>
      <c r="W238" s="123"/>
      <c r="X238" s="123"/>
      <c r="Y238" s="123"/>
    </row>
    <row r="239" spans="1:25" x14ac:dyDescent="0.25">
      <c r="A239" s="60" t="s">
        <v>1710</v>
      </c>
      <c r="B239" s="60" t="s">
        <v>12</v>
      </c>
      <c r="C239" s="123" t="s">
        <v>122</v>
      </c>
      <c r="D239" s="123">
        <v>30</v>
      </c>
      <c r="E239" s="123">
        <v>1990</v>
      </c>
      <c r="F239" s="123">
        <v>1.02</v>
      </c>
      <c r="G239" s="123">
        <v>-0.03</v>
      </c>
      <c r="H239" s="123">
        <v>2.96</v>
      </c>
      <c r="I239" s="123">
        <v>-0.08</v>
      </c>
      <c r="J239" s="123">
        <v>0.05</v>
      </c>
      <c r="K239" s="123">
        <v>2.95</v>
      </c>
      <c r="L239" s="123">
        <v>-0.02</v>
      </c>
      <c r="M239" s="123">
        <v>0</v>
      </c>
      <c r="N239" s="123"/>
      <c r="O239" s="123"/>
      <c r="P239" s="123">
        <v>0.09</v>
      </c>
      <c r="Q239" s="123">
        <v>0.09</v>
      </c>
      <c r="R239" s="123" t="s">
        <v>3792</v>
      </c>
      <c r="S239" s="123">
        <v>2020</v>
      </c>
      <c r="T239" s="123"/>
      <c r="U239" s="123"/>
      <c r="V239" s="123"/>
      <c r="W239" s="123"/>
      <c r="X239" s="123"/>
      <c r="Y239" s="123"/>
    </row>
    <row r="240" spans="1:25" x14ac:dyDescent="0.25">
      <c r="A240" s="60" t="s">
        <v>3988</v>
      </c>
      <c r="B240" s="60" t="s">
        <v>12</v>
      </c>
      <c r="C240" s="123" t="s">
        <v>122</v>
      </c>
      <c r="D240" s="123">
        <v>28</v>
      </c>
      <c r="E240" s="123">
        <v>1993</v>
      </c>
      <c r="F240" s="123">
        <v>1.05</v>
      </c>
      <c r="G240" s="123">
        <v>0.95</v>
      </c>
      <c r="H240" s="123">
        <v>0.99</v>
      </c>
      <c r="I240" s="123">
        <v>0.97</v>
      </c>
      <c r="J240" s="123">
        <v>99.95</v>
      </c>
      <c r="K240" s="123">
        <v>1.01</v>
      </c>
      <c r="L240" s="123">
        <v>0.99</v>
      </c>
      <c r="M240" s="123">
        <v>0.95</v>
      </c>
      <c r="N240" s="123">
        <v>0.97</v>
      </c>
      <c r="O240" s="123"/>
      <c r="P240" s="123">
        <v>0.03</v>
      </c>
      <c r="Q240" s="123">
        <v>-0.05</v>
      </c>
      <c r="R240" s="123" t="s">
        <v>3792</v>
      </c>
      <c r="S240" s="123">
        <v>2020</v>
      </c>
      <c r="T240" s="123"/>
      <c r="U240" s="123"/>
      <c r="V240" s="123"/>
      <c r="W240" s="123"/>
      <c r="X240" s="123"/>
      <c r="Y240" s="123"/>
    </row>
    <row r="241" spans="1:25" x14ac:dyDescent="0.25">
      <c r="A241" s="60" t="s">
        <v>355</v>
      </c>
      <c r="B241" s="60" t="s">
        <v>12</v>
      </c>
      <c r="C241" s="123" t="s">
        <v>122</v>
      </c>
      <c r="D241" s="123">
        <v>24</v>
      </c>
      <c r="E241" s="123">
        <v>1997</v>
      </c>
      <c r="F241" s="123">
        <v>3.03</v>
      </c>
      <c r="G241" s="123">
        <v>0.37</v>
      </c>
      <c r="H241" s="123">
        <v>1.91</v>
      </c>
      <c r="I241" s="123">
        <v>1.05</v>
      </c>
      <c r="J241" s="123">
        <v>49.9</v>
      </c>
      <c r="K241" s="123">
        <v>2.08</v>
      </c>
      <c r="L241" s="123">
        <v>1.0900000000000001</v>
      </c>
      <c r="M241" s="123">
        <v>0.25</v>
      </c>
      <c r="N241" s="123">
        <v>0.32</v>
      </c>
      <c r="O241" s="123"/>
      <c r="P241" s="123">
        <v>-0.1</v>
      </c>
      <c r="Q241" s="123">
        <v>0</v>
      </c>
      <c r="R241" s="123" t="s">
        <v>3792</v>
      </c>
      <c r="S241" s="123">
        <v>2020</v>
      </c>
      <c r="T241" s="123"/>
      <c r="U241" s="123"/>
      <c r="V241" s="123"/>
      <c r="W241" s="123"/>
      <c r="X241" s="123"/>
      <c r="Y241" s="123"/>
    </row>
    <row r="242" spans="1:25" x14ac:dyDescent="0.25">
      <c r="A242" s="60" t="s">
        <v>3989</v>
      </c>
      <c r="B242" s="60" t="s">
        <v>12</v>
      </c>
      <c r="C242" s="123" t="s">
        <v>122</v>
      </c>
      <c r="D242" s="123">
        <v>22</v>
      </c>
      <c r="E242" s="123">
        <v>1999</v>
      </c>
      <c r="F242" s="123">
        <v>2.61</v>
      </c>
      <c r="G242" s="123">
        <v>-0.02</v>
      </c>
      <c r="H242" s="123">
        <v>0.83</v>
      </c>
      <c r="I242" s="123">
        <v>-0.05</v>
      </c>
      <c r="J242" s="123">
        <v>7.0000000000000007E-2</v>
      </c>
      <c r="K242" s="123">
        <v>0.74</v>
      </c>
      <c r="L242" s="123">
        <v>7.0000000000000007E-2</v>
      </c>
      <c r="M242" s="123">
        <v>-0.01</v>
      </c>
      <c r="N242" s="123"/>
      <c r="O242" s="123"/>
      <c r="P242" s="123">
        <v>-7.0000000000000007E-2</v>
      </c>
      <c r="Q242" s="123">
        <v>-0.06</v>
      </c>
      <c r="R242" s="123" t="s">
        <v>3792</v>
      </c>
      <c r="S242" s="123">
        <v>2020</v>
      </c>
      <c r="T242" s="123"/>
      <c r="U242" s="123"/>
      <c r="V242" s="123"/>
      <c r="W242" s="123"/>
      <c r="X242" s="123"/>
      <c r="Y242" s="123"/>
    </row>
    <row r="243" spans="1:25" x14ac:dyDescent="0.25">
      <c r="A243" s="60" t="s">
        <v>3990</v>
      </c>
      <c r="B243" s="60" t="s">
        <v>12</v>
      </c>
      <c r="C243" s="123" t="s">
        <v>122</v>
      </c>
      <c r="D243" s="123">
        <v>24</v>
      </c>
      <c r="E243" s="123">
        <v>1997</v>
      </c>
      <c r="F243" s="123">
        <v>4.92</v>
      </c>
      <c r="G243" s="123">
        <v>0.02</v>
      </c>
      <c r="H243" s="123">
        <v>0.42</v>
      </c>
      <c r="I243" s="123">
        <v>0.11</v>
      </c>
      <c r="J243" s="123">
        <v>50.05</v>
      </c>
      <c r="K243" s="123">
        <v>0.37</v>
      </c>
      <c r="L243" s="123">
        <v>0.2</v>
      </c>
      <c r="M243" s="123">
        <v>0.03</v>
      </c>
      <c r="N243" s="123">
        <v>0.01</v>
      </c>
      <c r="O243" s="123"/>
      <c r="P243" s="123">
        <v>-0.09</v>
      </c>
      <c r="Q243" s="123">
        <v>0.1</v>
      </c>
      <c r="R243" s="123" t="s">
        <v>3792</v>
      </c>
      <c r="S243" s="123">
        <v>2020</v>
      </c>
      <c r="T243" s="123"/>
      <c r="U243" s="123"/>
      <c r="V243" s="123"/>
      <c r="W243" s="123"/>
      <c r="X243" s="123"/>
      <c r="Y243" s="123"/>
    </row>
    <row r="244" spans="1:25" x14ac:dyDescent="0.25">
      <c r="A244" s="60" t="s">
        <v>3991</v>
      </c>
      <c r="B244" s="60" t="s">
        <v>12</v>
      </c>
      <c r="C244" s="123" t="s">
        <v>122</v>
      </c>
      <c r="D244" s="123">
        <v>20</v>
      </c>
      <c r="E244" s="123">
        <v>2000</v>
      </c>
      <c r="F244" s="123">
        <v>1.41</v>
      </c>
      <c r="G244" s="123">
        <v>-0.08</v>
      </c>
      <c r="H244" s="123">
        <v>-7.0000000000000007E-2</v>
      </c>
      <c r="I244" s="123">
        <v>0.01</v>
      </c>
      <c r="J244" s="123"/>
      <c r="K244" s="123">
        <v>0.09</v>
      </c>
      <c r="L244" s="123">
        <v>0.05</v>
      </c>
      <c r="M244" s="123"/>
      <c r="N244" s="123"/>
      <c r="O244" s="123"/>
      <c r="P244" s="123">
        <v>-0.03</v>
      </c>
      <c r="Q244" s="123">
        <v>0.02</v>
      </c>
      <c r="R244" s="123" t="s">
        <v>3792</v>
      </c>
      <c r="S244" s="123">
        <v>2020</v>
      </c>
      <c r="T244" s="123"/>
      <c r="U244" s="123"/>
      <c r="V244" s="123"/>
      <c r="W244" s="123"/>
      <c r="X244" s="123"/>
      <c r="Y244" s="123"/>
    </row>
    <row r="245" spans="1:25" x14ac:dyDescent="0.25">
      <c r="A245" s="60" t="s">
        <v>348</v>
      </c>
      <c r="B245" s="60" t="s">
        <v>12</v>
      </c>
      <c r="C245" s="123" t="s">
        <v>131</v>
      </c>
      <c r="D245" s="123">
        <v>24</v>
      </c>
      <c r="E245" s="123">
        <v>1997</v>
      </c>
      <c r="F245" s="123">
        <v>1.93</v>
      </c>
      <c r="G245" s="123">
        <v>0.44</v>
      </c>
      <c r="H245" s="123">
        <v>3.09</v>
      </c>
      <c r="I245" s="123">
        <v>1.43</v>
      </c>
      <c r="J245" s="123">
        <v>49.93</v>
      </c>
      <c r="K245" s="123">
        <v>2.97</v>
      </c>
      <c r="L245" s="123">
        <v>1.41</v>
      </c>
      <c r="M245" s="123">
        <v>0.25</v>
      </c>
      <c r="N245" s="123">
        <v>0.36</v>
      </c>
      <c r="O245" s="123"/>
      <c r="P245" s="123">
        <v>0.06</v>
      </c>
      <c r="Q245" s="123">
        <v>0.06</v>
      </c>
      <c r="R245" s="123" t="s">
        <v>3792</v>
      </c>
      <c r="S245" s="123">
        <v>2020</v>
      </c>
      <c r="T245" s="123"/>
      <c r="U245" s="123"/>
      <c r="V245" s="123"/>
      <c r="W245" s="123"/>
      <c r="X245" s="123"/>
      <c r="Y245" s="123"/>
    </row>
    <row r="246" spans="1:25" x14ac:dyDescent="0.25">
      <c r="A246" s="60" t="s">
        <v>214</v>
      </c>
      <c r="B246" s="60" t="s">
        <v>12</v>
      </c>
      <c r="C246" s="123" t="s">
        <v>131</v>
      </c>
      <c r="D246" s="123">
        <v>23</v>
      </c>
      <c r="E246" s="123">
        <v>1997</v>
      </c>
      <c r="F246" s="123">
        <v>5.46</v>
      </c>
      <c r="G246" s="123">
        <v>0.17</v>
      </c>
      <c r="H246" s="123">
        <v>1.26</v>
      </c>
      <c r="I246" s="123">
        <v>0.59</v>
      </c>
      <c r="J246" s="123">
        <v>42.83</v>
      </c>
      <c r="K246" s="123">
        <v>1.39</v>
      </c>
      <c r="L246" s="123">
        <v>0.47</v>
      </c>
      <c r="M246" s="123">
        <v>0.22</v>
      </c>
      <c r="N246" s="123">
        <v>0.32</v>
      </c>
      <c r="O246" s="123"/>
      <c r="P246" s="123">
        <v>0.08</v>
      </c>
      <c r="Q246" s="123">
        <v>-0.02</v>
      </c>
      <c r="R246" s="123" t="s">
        <v>3792</v>
      </c>
      <c r="S246" s="123">
        <v>2020</v>
      </c>
      <c r="T246" s="123"/>
      <c r="U246" s="123"/>
      <c r="V246" s="123"/>
      <c r="W246" s="123"/>
      <c r="X246" s="123"/>
      <c r="Y246" s="123"/>
    </row>
    <row r="247" spans="1:25" x14ac:dyDescent="0.25">
      <c r="A247" s="60" t="s">
        <v>2348</v>
      </c>
      <c r="B247" s="60" t="s">
        <v>12</v>
      </c>
      <c r="C247" s="123" t="s">
        <v>131</v>
      </c>
      <c r="D247" s="123">
        <v>32</v>
      </c>
      <c r="E247" s="123">
        <v>1989</v>
      </c>
      <c r="F247" s="123">
        <v>3.11</v>
      </c>
      <c r="G247" s="123">
        <v>0.04</v>
      </c>
      <c r="H247" s="123">
        <v>4.46</v>
      </c>
      <c r="I247" s="123">
        <v>2.25</v>
      </c>
      <c r="J247" s="123">
        <v>49.95</v>
      </c>
      <c r="K247" s="123">
        <v>4.51</v>
      </c>
      <c r="L247" s="123">
        <v>2.2200000000000002</v>
      </c>
      <c r="M247" s="123">
        <v>0.01</v>
      </c>
      <c r="N247" s="123">
        <v>0</v>
      </c>
      <c r="O247" s="123"/>
      <c r="P247" s="123">
        <v>-0.1</v>
      </c>
      <c r="Q247" s="123">
        <v>-0.1</v>
      </c>
      <c r="R247" s="123" t="s">
        <v>3792</v>
      </c>
      <c r="S247" s="123">
        <v>2020</v>
      </c>
      <c r="T247" s="123"/>
      <c r="U247" s="123"/>
      <c r="V247" s="123"/>
      <c r="W247" s="123"/>
      <c r="X247" s="123"/>
      <c r="Y247" s="123"/>
    </row>
    <row r="248" spans="1:25" x14ac:dyDescent="0.25">
      <c r="A248" s="60" t="s">
        <v>234</v>
      </c>
      <c r="B248" s="60" t="s">
        <v>13</v>
      </c>
      <c r="C248" s="123" t="s">
        <v>96</v>
      </c>
      <c r="D248" s="123">
        <v>27</v>
      </c>
      <c r="E248" s="123">
        <v>1994</v>
      </c>
      <c r="F248" s="123">
        <v>0.41</v>
      </c>
      <c r="G248" s="123">
        <v>-0.09</v>
      </c>
      <c r="H248" s="123">
        <v>0</v>
      </c>
      <c r="I248" s="123">
        <v>0.03</v>
      </c>
      <c r="J248" s="123"/>
      <c r="K248" s="123">
        <v>7.0000000000000007E-2</v>
      </c>
      <c r="L248" s="123">
        <v>-0.09</v>
      </c>
      <c r="M248" s="123"/>
      <c r="N248" s="123"/>
      <c r="O248" s="123"/>
      <c r="P248" s="123">
        <v>0.01</v>
      </c>
      <c r="Q248" s="123">
        <v>-0.09</v>
      </c>
      <c r="R248" s="123" t="s">
        <v>3792</v>
      </c>
      <c r="S248" s="123">
        <v>2020</v>
      </c>
      <c r="T248" s="123"/>
      <c r="U248" s="123"/>
      <c r="V248" s="123"/>
      <c r="W248" s="123"/>
      <c r="X248" s="123"/>
      <c r="Y248" s="123"/>
    </row>
    <row r="249" spans="1:25" x14ac:dyDescent="0.25">
      <c r="A249" s="60" t="s">
        <v>2501</v>
      </c>
      <c r="B249" s="60" t="s">
        <v>13</v>
      </c>
      <c r="C249" s="123" t="s">
        <v>96</v>
      </c>
      <c r="D249" s="123">
        <v>22</v>
      </c>
      <c r="E249" s="123">
        <v>1998</v>
      </c>
      <c r="F249" s="123">
        <v>1.95</v>
      </c>
      <c r="G249" s="123">
        <v>-0.02</v>
      </c>
      <c r="H249" s="123">
        <v>0.01</v>
      </c>
      <c r="I249" s="123">
        <v>7.0000000000000007E-2</v>
      </c>
      <c r="J249" s="123"/>
      <c r="K249" s="123">
        <v>-0.01</v>
      </c>
      <c r="L249" s="123">
        <v>0.02</v>
      </c>
      <c r="M249" s="123"/>
      <c r="N249" s="123"/>
      <c r="O249" s="123"/>
      <c r="P249" s="123">
        <v>0.05</v>
      </c>
      <c r="Q249" s="123">
        <v>-0.05</v>
      </c>
      <c r="R249" s="123" t="s">
        <v>3792</v>
      </c>
      <c r="S249" s="123">
        <v>2020</v>
      </c>
      <c r="T249" s="123"/>
      <c r="U249" s="123"/>
      <c r="V249" s="123"/>
      <c r="W249" s="123"/>
      <c r="X249" s="123"/>
      <c r="Y249" s="123"/>
    </row>
    <row r="250" spans="1:25" x14ac:dyDescent="0.25">
      <c r="A250" s="60" t="s">
        <v>1492</v>
      </c>
      <c r="B250" s="60" t="s">
        <v>13</v>
      </c>
      <c r="C250" s="123" t="s">
        <v>96</v>
      </c>
      <c r="D250" s="123">
        <v>25</v>
      </c>
      <c r="E250" s="123">
        <v>1996</v>
      </c>
      <c r="F250" s="123">
        <v>4.51</v>
      </c>
      <c r="G250" s="123">
        <v>-0.01</v>
      </c>
      <c r="H250" s="123">
        <v>0.15</v>
      </c>
      <c r="I250" s="123">
        <v>-0.01</v>
      </c>
      <c r="J250" s="123">
        <v>0.06</v>
      </c>
      <c r="K250" s="123">
        <v>0.26</v>
      </c>
      <c r="L250" s="123">
        <v>-0.02</v>
      </c>
      <c r="M250" s="123">
        <v>0.04</v>
      </c>
      <c r="N250" s="123"/>
      <c r="O250" s="123"/>
      <c r="P250" s="123">
        <v>0.01</v>
      </c>
      <c r="Q250" s="123">
        <v>-0.04</v>
      </c>
      <c r="R250" s="123" t="s">
        <v>3792</v>
      </c>
      <c r="S250" s="123">
        <v>2020</v>
      </c>
      <c r="T250" s="123"/>
      <c r="U250" s="123"/>
      <c r="V250" s="123"/>
      <c r="W250" s="123"/>
      <c r="X250" s="123"/>
      <c r="Y250" s="123"/>
    </row>
    <row r="251" spans="1:25" x14ac:dyDescent="0.25">
      <c r="A251" s="60" t="s">
        <v>2225</v>
      </c>
      <c r="B251" s="60" t="s">
        <v>13</v>
      </c>
      <c r="C251" s="123" t="s">
        <v>96</v>
      </c>
      <c r="D251" s="123">
        <v>26</v>
      </c>
      <c r="E251" s="123">
        <v>1995</v>
      </c>
      <c r="F251" s="123">
        <v>1.91</v>
      </c>
      <c r="G251" s="123">
        <v>-0.05</v>
      </c>
      <c r="H251" s="123">
        <v>0.51</v>
      </c>
      <c r="I251" s="123">
        <v>0.01</v>
      </c>
      <c r="J251" s="123">
        <v>-0.04</v>
      </c>
      <c r="K251" s="123">
        <v>0.54</v>
      </c>
      <c r="L251" s="123">
        <v>0.06</v>
      </c>
      <c r="M251" s="123">
        <v>-0.03</v>
      </c>
      <c r="N251" s="123"/>
      <c r="O251" s="123"/>
      <c r="P251" s="123">
        <v>7.0000000000000007E-2</v>
      </c>
      <c r="Q251" s="123">
        <v>-0.02</v>
      </c>
      <c r="R251" s="123" t="s">
        <v>3792</v>
      </c>
      <c r="S251" s="123">
        <v>2020</v>
      </c>
      <c r="T251" s="123"/>
      <c r="U251" s="123"/>
      <c r="V251" s="123"/>
      <c r="W251" s="123"/>
      <c r="X251" s="123"/>
      <c r="Y251" s="123"/>
    </row>
    <row r="252" spans="1:25" x14ac:dyDescent="0.25">
      <c r="A252" s="60" t="s">
        <v>585</v>
      </c>
      <c r="B252" s="60" t="s">
        <v>13</v>
      </c>
      <c r="C252" s="123" t="s">
        <v>96</v>
      </c>
      <c r="D252" s="123">
        <v>26</v>
      </c>
      <c r="E252" s="123">
        <v>1995</v>
      </c>
      <c r="F252" s="123">
        <v>4.95</v>
      </c>
      <c r="G252" s="123">
        <v>-0.06</v>
      </c>
      <c r="H252" s="123">
        <v>0.13</v>
      </c>
      <c r="I252" s="123">
        <v>0.1</v>
      </c>
      <c r="J252" s="123">
        <v>-0.05</v>
      </c>
      <c r="K252" s="123">
        <v>0.27</v>
      </c>
      <c r="L252" s="123">
        <v>0</v>
      </c>
      <c r="M252" s="123">
        <v>-0.09</v>
      </c>
      <c r="N252" s="123"/>
      <c r="O252" s="123"/>
      <c r="P252" s="123">
        <v>0.09</v>
      </c>
      <c r="Q252" s="123">
        <v>0</v>
      </c>
      <c r="R252" s="123" t="s">
        <v>3792</v>
      </c>
      <c r="S252" s="123">
        <v>2020</v>
      </c>
      <c r="T252" s="123"/>
      <c r="U252" s="123"/>
      <c r="V252" s="123"/>
      <c r="W252" s="123"/>
      <c r="X252" s="123"/>
      <c r="Y252" s="123"/>
    </row>
    <row r="253" spans="1:25" x14ac:dyDescent="0.25">
      <c r="A253" s="60" t="s">
        <v>2336</v>
      </c>
      <c r="B253" s="60" t="s">
        <v>13</v>
      </c>
      <c r="C253" s="123" t="s">
        <v>96</v>
      </c>
      <c r="D253" s="123">
        <v>28</v>
      </c>
      <c r="E253" s="123">
        <v>1993</v>
      </c>
      <c r="F253" s="123">
        <v>6.1</v>
      </c>
      <c r="G253" s="123">
        <v>-7.0000000000000007E-2</v>
      </c>
      <c r="H253" s="123">
        <v>0.02</v>
      </c>
      <c r="I253" s="123">
        <v>0.06</v>
      </c>
      <c r="J253" s="123"/>
      <c r="K253" s="123">
        <v>0.02</v>
      </c>
      <c r="L253" s="123">
        <v>0</v>
      </c>
      <c r="M253" s="123"/>
      <c r="N253" s="123"/>
      <c r="O253" s="123"/>
      <c r="P253" s="123">
        <v>-0.08</v>
      </c>
      <c r="Q253" s="123">
        <v>-0.01</v>
      </c>
      <c r="R253" s="123" t="s">
        <v>3792</v>
      </c>
      <c r="S253" s="123">
        <v>2020</v>
      </c>
      <c r="T253" s="123"/>
      <c r="U253" s="123"/>
      <c r="V253" s="123"/>
      <c r="W253" s="123"/>
      <c r="X253" s="123"/>
      <c r="Y253" s="123"/>
    </row>
    <row r="254" spans="1:25" x14ac:dyDescent="0.25">
      <c r="A254" s="60" t="s">
        <v>1580</v>
      </c>
      <c r="B254" s="60" t="s">
        <v>13</v>
      </c>
      <c r="C254" s="123" t="s">
        <v>96</v>
      </c>
      <c r="D254" s="123">
        <v>23</v>
      </c>
      <c r="E254" s="123">
        <v>1998</v>
      </c>
      <c r="F254" s="123">
        <v>2.4700000000000002</v>
      </c>
      <c r="G254" s="123">
        <v>0.39</v>
      </c>
      <c r="H254" s="123">
        <v>0.89</v>
      </c>
      <c r="I254" s="123">
        <v>0.45</v>
      </c>
      <c r="J254" s="123">
        <v>50.09</v>
      </c>
      <c r="K254" s="123">
        <v>0.8</v>
      </c>
      <c r="L254" s="123">
        <v>0.36</v>
      </c>
      <c r="M254" s="123">
        <v>0.42</v>
      </c>
      <c r="N254" s="123">
        <v>0.96</v>
      </c>
      <c r="O254" s="123"/>
      <c r="P254" s="123">
        <v>0</v>
      </c>
      <c r="Q254" s="123">
        <v>0.04</v>
      </c>
      <c r="R254" s="123" t="s">
        <v>3792</v>
      </c>
      <c r="S254" s="123">
        <v>2020</v>
      </c>
      <c r="T254" s="123"/>
      <c r="U254" s="123"/>
      <c r="V254" s="123"/>
      <c r="W254" s="123"/>
      <c r="X254" s="123"/>
      <c r="Y254" s="123"/>
    </row>
    <row r="255" spans="1:25" x14ac:dyDescent="0.25">
      <c r="A255" s="60" t="s">
        <v>1491</v>
      </c>
      <c r="B255" s="60" t="s">
        <v>13</v>
      </c>
      <c r="C255" s="123" t="s">
        <v>213</v>
      </c>
      <c r="D255" s="123">
        <v>25</v>
      </c>
      <c r="E255" s="123">
        <v>1996</v>
      </c>
      <c r="F255" s="123">
        <v>4.92</v>
      </c>
      <c r="G255" s="123">
        <v>0.18</v>
      </c>
      <c r="H255" s="123">
        <v>0.4</v>
      </c>
      <c r="I255" s="123">
        <v>0.23</v>
      </c>
      <c r="J255" s="123">
        <v>49.9</v>
      </c>
      <c r="K255" s="123">
        <v>0.43</v>
      </c>
      <c r="L255" s="123">
        <v>0.18</v>
      </c>
      <c r="M255" s="123">
        <v>0.4</v>
      </c>
      <c r="N255" s="123">
        <v>1.1000000000000001</v>
      </c>
      <c r="O255" s="123"/>
      <c r="P255" s="123">
        <v>0.05</v>
      </c>
      <c r="Q255" s="123">
        <v>0</v>
      </c>
      <c r="R255" s="123" t="s">
        <v>3792</v>
      </c>
      <c r="S255" s="123">
        <v>2020</v>
      </c>
      <c r="T255" s="123"/>
      <c r="U255" s="123"/>
      <c r="V255" s="123"/>
      <c r="W255" s="123"/>
      <c r="X255" s="123"/>
      <c r="Y255" s="123"/>
    </row>
    <row r="256" spans="1:25" x14ac:dyDescent="0.25">
      <c r="A256" s="60" t="s">
        <v>592</v>
      </c>
      <c r="B256" s="60" t="s">
        <v>13</v>
      </c>
      <c r="C256" s="123" t="s">
        <v>109</v>
      </c>
      <c r="D256" s="123">
        <v>22</v>
      </c>
      <c r="E256" s="123">
        <v>1998</v>
      </c>
      <c r="F256" s="123">
        <v>5.1100000000000003</v>
      </c>
      <c r="G256" s="123">
        <v>0.85</v>
      </c>
      <c r="H256" s="123">
        <v>1.0900000000000001</v>
      </c>
      <c r="I256" s="123">
        <v>0.62</v>
      </c>
      <c r="J256" s="123">
        <v>49.95</v>
      </c>
      <c r="K256" s="123">
        <v>1.1599999999999999</v>
      </c>
      <c r="L256" s="123">
        <v>0.68</v>
      </c>
      <c r="M256" s="123">
        <v>0.57999999999999996</v>
      </c>
      <c r="N256" s="123">
        <v>1.03</v>
      </c>
      <c r="O256" s="123"/>
      <c r="P256" s="123">
        <v>0.11</v>
      </c>
      <c r="Q256" s="123">
        <v>0.2</v>
      </c>
      <c r="R256" s="123" t="s">
        <v>3792</v>
      </c>
      <c r="S256" s="123">
        <v>2020</v>
      </c>
      <c r="T256" s="123"/>
      <c r="U256" s="123"/>
      <c r="V256" s="123"/>
      <c r="W256" s="123"/>
      <c r="X256" s="123"/>
      <c r="Y256" s="123"/>
    </row>
    <row r="257" spans="1:25" x14ac:dyDescent="0.25">
      <c r="A257" s="60" t="s">
        <v>1001</v>
      </c>
      <c r="B257" s="60" t="s">
        <v>13</v>
      </c>
      <c r="C257" s="123" t="s">
        <v>109</v>
      </c>
      <c r="D257" s="123">
        <v>31</v>
      </c>
      <c r="E257" s="123">
        <v>1990</v>
      </c>
      <c r="F257" s="123">
        <v>0.71</v>
      </c>
      <c r="G257" s="123">
        <v>0.05</v>
      </c>
      <c r="H257" s="123">
        <v>-0.04</v>
      </c>
      <c r="I257" s="123">
        <v>-0.1</v>
      </c>
      <c r="J257" s="123"/>
      <c r="K257" s="123">
        <v>7.0000000000000007E-2</v>
      </c>
      <c r="L257" s="123">
        <v>0.06</v>
      </c>
      <c r="M257" s="123"/>
      <c r="N257" s="123"/>
      <c r="O257" s="123"/>
      <c r="P257" s="123">
        <v>0.01</v>
      </c>
      <c r="Q257" s="123">
        <v>-0.03</v>
      </c>
      <c r="R257" s="123" t="s">
        <v>3792</v>
      </c>
      <c r="S257" s="123">
        <v>2020</v>
      </c>
      <c r="T257" s="123"/>
      <c r="U257" s="123"/>
      <c r="V257" s="123"/>
      <c r="W257" s="123"/>
      <c r="X257" s="123"/>
      <c r="Y257" s="123"/>
    </row>
    <row r="258" spans="1:25" x14ac:dyDescent="0.25">
      <c r="A258" s="60" t="s">
        <v>215</v>
      </c>
      <c r="B258" s="60" t="s">
        <v>13</v>
      </c>
      <c r="C258" s="123" t="s">
        <v>109</v>
      </c>
      <c r="D258" s="123">
        <v>25</v>
      </c>
      <c r="E258" s="123">
        <v>1995</v>
      </c>
      <c r="F258" s="123">
        <v>2.89</v>
      </c>
      <c r="G258" s="123">
        <v>0.04</v>
      </c>
      <c r="H258" s="123">
        <v>3.88</v>
      </c>
      <c r="I258" s="123">
        <v>1.36</v>
      </c>
      <c r="J258" s="123">
        <v>36.479999999999997</v>
      </c>
      <c r="K258" s="123">
        <v>3.77</v>
      </c>
      <c r="L258" s="123">
        <v>1.35</v>
      </c>
      <c r="M258" s="123">
        <v>-0.03</v>
      </c>
      <c r="N258" s="123">
        <v>0.1</v>
      </c>
      <c r="O258" s="123"/>
      <c r="P258" s="123">
        <v>0.03</v>
      </c>
      <c r="Q258" s="123">
        <v>0.08</v>
      </c>
      <c r="R258" s="123" t="s">
        <v>3792</v>
      </c>
      <c r="S258" s="123">
        <v>2020</v>
      </c>
      <c r="T258" s="123"/>
      <c r="U258" s="123"/>
      <c r="V258" s="123"/>
      <c r="W258" s="123"/>
      <c r="X258" s="123"/>
      <c r="Y258" s="123"/>
    </row>
    <row r="259" spans="1:25" x14ac:dyDescent="0.25">
      <c r="A259" s="60" t="s">
        <v>1504</v>
      </c>
      <c r="B259" s="60" t="s">
        <v>13</v>
      </c>
      <c r="C259" s="123" t="s">
        <v>109</v>
      </c>
      <c r="D259" s="123">
        <v>25</v>
      </c>
      <c r="E259" s="123">
        <v>1996</v>
      </c>
      <c r="F259" s="123">
        <v>1</v>
      </c>
      <c r="G259" s="123">
        <v>0.94</v>
      </c>
      <c r="H259" s="123">
        <v>1.79</v>
      </c>
      <c r="I259" s="123">
        <v>1.8</v>
      </c>
      <c r="J259" s="123">
        <v>100.02</v>
      </c>
      <c r="K259" s="123">
        <v>1.75</v>
      </c>
      <c r="L259" s="123">
        <v>1.73</v>
      </c>
      <c r="M259" s="123">
        <v>0.55000000000000004</v>
      </c>
      <c r="N259" s="123">
        <v>0.47</v>
      </c>
      <c r="O259" s="123"/>
      <c r="P259" s="123">
        <v>-0.01</v>
      </c>
      <c r="Q259" s="123">
        <v>0</v>
      </c>
      <c r="R259" s="123" t="s">
        <v>3792</v>
      </c>
      <c r="S259" s="123">
        <v>2020</v>
      </c>
      <c r="T259" s="123"/>
      <c r="U259" s="123"/>
      <c r="V259" s="123"/>
      <c r="W259" s="123"/>
      <c r="X259" s="123"/>
      <c r="Y259" s="123"/>
    </row>
    <row r="260" spans="1:25" x14ac:dyDescent="0.25">
      <c r="A260" s="60" t="s">
        <v>243</v>
      </c>
      <c r="B260" s="60" t="s">
        <v>13</v>
      </c>
      <c r="C260" s="123" t="s">
        <v>109</v>
      </c>
      <c r="D260" s="123">
        <v>35</v>
      </c>
      <c r="E260" s="123">
        <v>1986</v>
      </c>
      <c r="F260" s="123">
        <v>3.25</v>
      </c>
      <c r="G260" s="123">
        <v>0.91</v>
      </c>
      <c r="H260" s="123">
        <v>2.96</v>
      </c>
      <c r="I260" s="123">
        <v>1.82</v>
      </c>
      <c r="J260" s="123">
        <v>59.96</v>
      </c>
      <c r="K260" s="123">
        <v>3.1</v>
      </c>
      <c r="L260" s="123">
        <v>1.84</v>
      </c>
      <c r="M260" s="123">
        <v>0.16</v>
      </c>
      <c r="N260" s="123">
        <v>0.4</v>
      </c>
      <c r="O260" s="123"/>
      <c r="P260" s="123">
        <v>0.3</v>
      </c>
      <c r="Q260" s="123">
        <v>0.25</v>
      </c>
      <c r="R260" s="123" t="s">
        <v>3792</v>
      </c>
      <c r="S260" s="123">
        <v>2020</v>
      </c>
      <c r="T260" s="123"/>
      <c r="U260" s="123"/>
      <c r="V260" s="123"/>
      <c r="W260" s="123"/>
      <c r="X260" s="123"/>
      <c r="Y260" s="123"/>
    </row>
    <row r="261" spans="1:25" x14ac:dyDescent="0.25">
      <c r="A261" s="60" t="s">
        <v>2342</v>
      </c>
      <c r="B261" s="60" t="s">
        <v>13</v>
      </c>
      <c r="C261" s="123" t="s">
        <v>109</v>
      </c>
      <c r="D261" s="123">
        <v>33</v>
      </c>
      <c r="E261" s="123">
        <v>1987</v>
      </c>
      <c r="F261" s="123">
        <v>2.04</v>
      </c>
      <c r="G261" s="123">
        <v>0.97</v>
      </c>
      <c r="H261" s="123">
        <v>-0.06</v>
      </c>
      <c r="I261" s="123">
        <v>-7.0000000000000007E-2</v>
      </c>
      <c r="J261" s="123"/>
      <c r="K261" s="123">
        <v>-0.05</v>
      </c>
      <c r="L261" s="123">
        <v>7.0000000000000007E-2</v>
      </c>
      <c r="M261" s="123"/>
      <c r="N261" s="123"/>
      <c r="O261" s="123"/>
      <c r="P261" s="123">
        <v>-0.09</v>
      </c>
      <c r="Q261" s="123">
        <v>-0.01</v>
      </c>
      <c r="R261" s="123" t="s">
        <v>3792</v>
      </c>
      <c r="S261" s="123">
        <v>2020</v>
      </c>
      <c r="T261" s="123"/>
      <c r="U261" s="123"/>
      <c r="V261" s="123"/>
      <c r="W261" s="123"/>
      <c r="X261" s="123"/>
      <c r="Y261" s="123"/>
    </row>
    <row r="262" spans="1:25" x14ac:dyDescent="0.25">
      <c r="A262" s="60" t="s">
        <v>2696</v>
      </c>
      <c r="B262" s="60" t="s">
        <v>13</v>
      </c>
      <c r="C262" s="123" t="s">
        <v>153</v>
      </c>
      <c r="D262" s="123">
        <v>28</v>
      </c>
      <c r="E262" s="123">
        <v>1993</v>
      </c>
      <c r="F262" s="123">
        <v>0.13</v>
      </c>
      <c r="G262" s="123">
        <v>-0.01</v>
      </c>
      <c r="H262" s="123">
        <v>4.92</v>
      </c>
      <c r="I262" s="123">
        <v>0.03</v>
      </c>
      <c r="J262" s="123">
        <v>0.06</v>
      </c>
      <c r="K262" s="123">
        <v>6.35</v>
      </c>
      <c r="L262" s="123">
        <v>0.04</v>
      </c>
      <c r="M262" s="123">
        <v>0.05</v>
      </c>
      <c r="N262" s="123"/>
      <c r="O262" s="123"/>
      <c r="P262" s="123">
        <v>0.06</v>
      </c>
      <c r="Q262" s="123">
        <v>0.05</v>
      </c>
      <c r="R262" s="123" t="s">
        <v>3792</v>
      </c>
      <c r="S262" s="123">
        <v>2020</v>
      </c>
      <c r="T262" s="123"/>
      <c r="U262" s="123"/>
      <c r="V262" s="123"/>
      <c r="W262" s="123"/>
      <c r="X262" s="123"/>
      <c r="Y262" s="123"/>
    </row>
    <row r="263" spans="1:25" x14ac:dyDescent="0.25">
      <c r="A263" s="60" t="s">
        <v>2701</v>
      </c>
      <c r="B263" s="60" t="s">
        <v>13</v>
      </c>
      <c r="C263" s="123" t="s">
        <v>122</v>
      </c>
      <c r="D263" s="123">
        <v>24</v>
      </c>
      <c r="E263" s="123">
        <v>1997</v>
      </c>
      <c r="F263" s="123">
        <v>2.0299999999999998</v>
      </c>
      <c r="G263" s="123">
        <v>0.57999999999999996</v>
      </c>
      <c r="H263" s="123">
        <v>0.06</v>
      </c>
      <c r="I263" s="123">
        <v>0</v>
      </c>
      <c r="J263" s="123"/>
      <c r="K263" s="123">
        <v>0.03</v>
      </c>
      <c r="L263" s="123">
        <v>-0.04</v>
      </c>
      <c r="M263" s="123"/>
      <c r="N263" s="123"/>
      <c r="O263" s="123"/>
      <c r="P263" s="123">
        <v>0.02</v>
      </c>
      <c r="Q263" s="123">
        <v>0.03</v>
      </c>
      <c r="R263" s="123" t="s">
        <v>3792</v>
      </c>
      <c r="S263" s="123">
        <v>2020</v>
      </c>
      <c r="T263" s="123"/>
      <c r="U263" s="123"/>
      <c r="V263" s="123"/>
      <c r="W263" s="123"/>
      <c r="X263" s="123"/>
      <c r="Y263" s="123"/>
    </row>
    <row r="264" spans="1:25" x14ac:dyDescent="0.25">
      <c r="A264" s="60" t="s">
        <v>660</v>
      </c>
      <c r="B264" s="60" t="s">
        <v>13</v>
      </c>
      <c r="C264" s="123" t="s">
        <v>122</v>
      </c>
      <c r="D264" s="123">
        <v>21</v>
      </c>
      <c r="E264" s="123">
        <v>2000</v>
      </c>
      <c r="F264" s="123">
        <v>1.21</v>
      </c>
      <c r="G264" s="123">
        <v>0.05</v>
      </c>
      <c r="H264" s="123">
        <v>0.05</v>
      </c>
      <c r="I264" s="123">
        <v>-0.08</v>
      </c>
      <c r="J264" s="123"/>
      <c r="K264" s="123">
        <v>0.01</v>
      </c>
      <c r="L264" s="123">
        <v>0.01</v>
      </c>
      <c r="M264" s="123"/>
      <c r="N264" s="123"/>
      <c r="O264" s="123"/>
      <c r="P264" s="123">
        <v>0.06</v>
      </c>
      <c r="Q264" s="123">
        <v>-7.0000000000000007E-2</v>
      </c>
      <c r="R264" s="123" t="s">
        <v>3792</v>
      </c>
      <c r="S264" s="123">
        <v>2020</v>
      </c>
      <c r="T264" s="123"/>
      <c r="U264" s="123"/>
      <c r="V264" s="123"/>
      <c r="W264" s="123"/>
      <c r="X264" s="123"/>
      <c r="Y264" s="123"/>
    </row>
    <row r="265" spans="1:25" x14ac:dyDescent="0.25">
      <c r="A265" s="60" t="s">
        <v>511</v>
      </c>
      <c r="B265" s="60" t="s">
        <v>13</v>
      </c>
      <c r="C265" s="123" t="s">
        <v>122</v>
      </c>
      <c r="D265" s="123">
        <v>32</v>
      </c>
      <c r="E265" s="123">
        <v>1989</v>
      </c>
      <c r="F265" s="123">
        <v>2.09</v>
      </c>
      <c r="G265" s="123">
        <v>-0.01</v>
      </c>
      <c r="H265" s="123">
        <v>0.09</v>
      </c>
      <c r="I265" s="123">
        <v>-0.06</v>
      </c>
      <c r="J265" s="123"/>
      <c r="K265" s="123">
        <v>0.04</v>
      </c>
      <c r="L265" s="123">
        <v>-0.05</v>
      </c>
      <c r="M265" s="123"/>
      <c r="N265" s="123"/>
      <c r="O265" s="123"/>
      <c r="P265" s="123">
        <v>0.04</v>
      </c>
      <c r="Q265" s="123">
        <v>-0.01</v>
      </c>
      <c r="R265" s="123" t="s">
        <v>3792</v>
      </c>
      <c r="S265" s="123">
        <v>2020</v>
      </c>
      <c r="T265" s="123"/>
      <c r="U265" s="123"/>
      <c r="V265" s="123"/>
      <c r="W265" s="123"/>
      <c r="X265" s="123"/>
      <c r="Y265" s="123"/>
    </row>
    <row r="266" spans="1:25" x14ac:dyDescent="0.25">
      <c r="A266" s="60" t="s">
        <v>804</v>
      </c>
      <c r="B266" s="60" t="s">
        <v>13</v>
      </c>
      <c r="C266" s="123" t="s">
        <v>122</v>
      </c>
      <c r="D266" s="123">
        <v>18</v>
      </c>
      <c r="E266" s="123">
        <v>2002</v>
      </c>
      <c r="F266" s="123">
        <v>0.67</v>
      </c>
      <c r="G266" s="123">
        <v>0.05</v>
      </c>
      <c r="H266" s="123">
        <v>1.64</v>
      </c>
      <c r="I266" s="123">
        <v>1.64</v>
      </c>
      <c r="J266" s="123">
        <v>100.09</v>
      </c>
      <c r="K266" s="123">
        <v>1.57</v>
      </c>
      <c r="L266" s="123">
        <v>1.62</v>
      </c>
      <c r="M266" s="123">
        <v>0.08</v>
      </c>
      <c r="N266" s="123">
        <v>0.08</v>
      </c>
      <c r="O266" s="123"/>
      <c r="P266" s="123">
        <v>0.06</v>
      </c>
      <c r="Q266" s="123">
        <v>-0.05</v>
      </c>
      <c r="R266" s="123" t="s">
        <v>3792</v>
      </c>
      <c r="S266" s="123">
        <v>2020</v>
      </c>
      <c r="T266" s="123"/>
      <c r="U266" s="123"/>
      <c r="V266" s="123"/>
      <c r="W266" s="123"/>
      <c r="X266" s="123"/>
      <c r="Y266" s="123"/>
    </row>
    <row r="267" spans="1:25" x14ac:dyDescent="0.25">
      <c r="A267" s="60" t="s">
        <v>1018</v>
      </c>
      <c r="B267" s="60" t="s">
        <v>13</v>
      </c>
      <c r="C267" s="123" t="s">
        <v>122</v>
      </c>
      <c r="D267" s="123">
        <v>27</v>
      </c>
      <c r="E267" s="123">
        <v>1994</v>
      </c>
      <c r="F267" s="123">
        <v>1.1200000000000001</v>
      </c>
      <c r="G267" s="123">
        <v>0</v>
      </c>
      <c r="H267" s="123">
        <v>0.02</v>
      </c>
      <c r="I267" s="123">
        <v>-0.01</v>
      </c>
      <c r="J267" s="123"/>
      <c r="K267" s="123">
        <v>-0.03</v>
      </c>
      <c r="L267" s="123">
        <v>-0.09</v>
      </c>
      <c r="M267" s="123"/>
      <c r="N267" s="123"/>
      <c r="O267" s="123"/>
      <c r="P267" s="123">
        <v>-0.04</v>
      </c>
      <c r="Q267" s="123">
        <v>-0.02</v>
      </c>
      <c r="R267" s="123" t="s">
        <v>3792</v>
      </c>
      <c r="S267" s="123">
        <v>2020</v>
      </c>
      <c r="T267" s="123"/>
      <c r="U267" s="123"/>
      <c r="V267" s="123"/>
      <c r="W267" s="123"/>
      <c r="X267" s="123"/>
      <c r="Y267" s="123"/>
    </row>
    <row r="268" spans="1:25" x14ac:dyDescent="0.25">
      <c r="A268" s="60" t="s">
        <v>223</v>
      </c>
      <c r="B268" s="60" t="s">
        <v>13</v>
      </c>
      <c r="C268" s="123" t="s">
        <v>122</v>
      </c>
      <c r="D268" s="123">
        <v>28</v>
      </c>
      <c r="E268" s="123">
        <v>1993</v>
      </c>
      <c r="F268" s="123">
        <v>5.2</v>
      </c>
      <c r="G268" s="123">
        <v>0.05</v>
      </c>
      <c r="H268" s="123">
        <v>1.35</v>
      </c>
      <c r="I268" s="123">
        <v>0.54</v>
      </c>
      <c r="J268" s="123">
        <v>42.82</v>
      </c>
      <c r="K268" s="123">
        <v>1.25</v>
      </c>
      <c r="L268" s="123">
        <v>0.67</v>
      </c>
      <c r="M268" s="123">
        <v>0.05</v>
      </c>
      <c r="N268" s="123">
        <v>0.02</v>
      </c>
      <c r="O268" s="123"/>
      <c r="P268" s="123">
        <v>0.06</v>
      </c>
      <c r="Q268" s="123">
        <v>-0.09</v>
      </c>
      <c r="R268" s="123" t="s">
        <v>3792</v>
      </c>
      <c r="S268" s="123">
        <v>2020</v>
      </c>
      <c r="T268" s="123"/>
      <c r="U268" s="123"/>
      <c r="V268" s="123"/>
      <c r="W268" s="123"/>
      <c r="X268" s="123"/>
      <c r="Y268" s="123"/>
    </row>
    <row r="269" spans="1:25" x14ac:dyDescent="0.25">
      <c r="A269" s="60" t="s">
        <v>1275</v>
      </c>
      <c r="B269" s="60" t="s">
        <v>13</v>
      </c>
      <c r="C269" s="123" t="s">
        <v>122</v>
      </c>
      <c r="D269" s="123">
        <v>24</v>
      </c>
      <c r="E269" s="123">
        <v>1997</v>
      </c>
      <c r="F269" s="123">
        <v>1.08</v>
      </c>
      <c r="G269" s="123">
        <v>0.1</v>
      </c>
      <c r="H269" s="123">
        <v>2.0299999999999998</v>
      </c>
      <c r="I269" s="123">
        <v>-0.02</v>
      </c>
      <c r="J269" s="123">
        <v>0.06</v>
      </c>
      <c r="K269" s="123">
        <v>2.0699999999999998</v>
      </c>
      <c r="L269" s="123">
        <v>0.05</v>
      </c>
      <c r="M269" s="123">
        <v>0</v>
      </c>
      <c r="N269" s="123"/>
      <c r="O269" s="123"/>
      <c r="P269" s="123">
        <v>0</v>
      </c>
      <c r="Q269" s="123">
        <v>-0.02</v>
      </c>
      <c r="R269" s="123" t="s">
        <v>3792</v>
      </c>
      <c r="S269" s="123">
        <v>2020</v>
      </c>
      <c r="T269" s="123"/>
      <c r="U269" s="123"/>
      <c r="V269" s="123"/>
      <c r="W269" s="123"/>
      <c r="X269" s="123"/>
      <c r="Y269" s="123"/>
    </row>
    <row r="270" spans="1:25" x14ac:dyDescent="0.25">
      <c r="A270" s="60" t="s">
        <v>1987</v>
      </c>
      <c r="B270" s="60" t="s">
        <v>13</v>
      </c>
      <c r="C270" s="123" t="s">
        <v>122</v>
      </c>
      <c r="D270" s="123">
        <v>28</v>
      </c>
      <c r="E270" s="123">
        <v>1993</v>
      </c>
      <c r="F270" s="123">
        <v>0.08</v>
      </c>
      <c r="G270" s="123">
        <v>0.08</v>
      </c>
      <c r="H270" s="123">
        <v>-0.08</v>
      </c>
      <c r="I270" s="123">
        <v>0.01</v>
      </c>
      <c r="J270" s="123"/>
      <c r="K270" s="123">
        <v>-0.04</v>
      </c>
      <c r="L270" s="123">
        <v>7.0000000000000007E-2</v>
      </c>
      <c r="M270" s="123"/>
      <c r="N270" s="123"/>
      <c r="O270" s="123"/>
      <c r="P270" s="123">
        <v>-0.04</v>
      </c>
      <c r="Q270" s="123">
        <v>0.01</v>
      </c>
      <c r="R270" s="123" t="s">
        <v>3792</v>
      </c>
      <c r="S270" s="123">
        <v>2020</v>
      </c>
      <c r="T270" s="123"/>
      <c r="U270" s="123"/>
      <c r="V270" s="123"/>
      <c r="W270" s="123"/>
      <c r="X270" s="123"/>
      <c r="Y270" s="123"/>
    </row>
    <row r="271" spans="1:25" x14ac:dyDescent="0.25">
      <c r="A271" s="60" t="s">
        <v>256</v>
      </c>
      <c r="B271" s="60" t="s">
        <v>13</v>
      </c>
      <c r="C271" s="123" t="s">
        <v>122</v>
      </c>
      <c r="D271" s="123">
        <v>30</v>
      </c>
      <c r="E271" s="123">
        <v>1991</v>
      </c>
      <c r="F271" s="123">
        <v>3.6</v>
      </c>
      <c r="G271" s="123">
        <v>0.19</v>
      </c>
      <c r="H271" s="123">
        <v>0.31</v>
      </c>
      <c r="I271" s="123">
        <v>0.19</v>
      </c>
      <c r="J271" s="123">
        <v>99.95</v>
      </c>
      <c r="K271" s="123">
        <v>0.17</v>
      </c>
      <c r="L271" s="123">
        <v>0.21</v>
      </c>
      <c r="M271" s="123">
        <v>1.04</v>
      </c>
      <c r="N271" s="123">
        <v>1.06</v>
      </c>
      <c r="O271" s="123"/>
      <c r="P271" s="123">
        <v>0.09</v>
      </c>
      <c r="Q271" s="123">
        <v>-0.08</v>
      </c>
      <c r="R271" s="123" t="s">
        <v>3792</v>
      </c>
      <c r="S271" s="123">
        <v>2020</v>
      </c>
      <c r="T271" s="123"/>
      <c r="U271" s="123"/>
      <c r="V271" s="123"/>
      <c r="W271" s="123"/>
      <c r="X271" s="123"/>
      <c r="Y271" s="123"/>
    </row>
    <row r="272" spans="1:25" x14ac:dyDescent="0.25">
      <c r="A272" s="60" t="s">
        <v>1711</v>
      </c>
      <c r="B272" s="60" t="s">
        <v>13</v>
      </c>
      <c r="C272" s="123" t="s">
        <v>122</v>
      </c>
      <c r="D272" s="123">
        <v>26</v>
      </c>
      <c r="E272" s="123">
        <v>1995</v>
      </c>
      <c r="F272" s="123">
        <v>5.57</v>
      </c>
      <c r="G272" s="123">
        <v>0.09</v>
      </c>
      <c r="H272" s="123">
        <v>0.88</v>
      </c>
      <c r="I272" s="123">
        <v>0.36</v>
      </c>
      <c r="J272" s="123">
        <v>40.01</v>
      </c>
      <c r="K272" s="123">
        <v>0.82</v>
      </c>
      <c r="L272" s="123">
        <v>0.39</v>
      </c>
      <c r="M272" s="123">
        <v>-0.1</v>
      </c>
      <c r="N272" s="123">
        <v>-0.01</v>
      </c>
      <c r="O272" s="123"/>
      <c r="P272" s="123">
        <v>-0.02</v>
      </c>
      <c r="Q272" s="123">
        <v>-0.04</v>
      </c>
      <c r="R272" s="123" t="s">
        <v>3792</v>
      </c>
      <c r="S272" s="123">
        <v>2020</v>
      </c>
      <c r="T272" s="123"/>
      <c r="U272" s="123"/>
      <c r="V272" s="123"/>
      <c r="W272" s="123"/>
      <c r="X272" s="123"/>
      <c r="Y272" s="123"/>
    </row>
    <row r="273" spans="1:25" x14ac:dyDescent="0.25">
      <c r="A273" s="60" t="s">
        <v>1511</v>
      </c>
      <c r="B273" s="60" t="s">
        <v>13</v>
      </c>
      <c r="C273" s="123" t="s">
        <v>122</v>
      </c>
      <c r="D273" s="123">
        <v>27</v>
      </c>
      <c r="E273" s="123">
        <v>1994</v>
      </c>
      <c r="F273" s="123">
        <v>0.67</v>
      </c>
      <c r="G273" s="123">
        <v>7.0000000000000007E-2</v>
      </c>
      <c r="H273" s="123">
        <v>0.09</v>
      </c>
      <c r="I273" s="123">
        <v>0.05</v>
      </c>
      <c r="J273" s="123"/>
      <c r="K273" s="123">
        <v>-0.06</v>
      </c>
      <c r="L273" s="123">
        <v>-0.09</v>
      </c>
      <c r="M273" s="123"/>
      <c r="N273" s="123"/>
      <c r="O273" s="123"/>
      <c r="P273" s="123">
        <v>-0.06</v>
      </c>
      <c r="Q273" s="123">
        <v>-0.01</v>
      </c>
      <c r="R273" s="123" t="s">
        <v>3792</v>
      </c>
      <c r="S273" s="123">
        <v>2020</v>
      </c>
      <c r="T273" s="123"/>
      <c r="U273" s="123"/>
      <c r="V273" s="123"/>
      <c r="W273" s="123"/>
      <c r="X273" s="123"/>
      <c r="Y273" s="123"/>
    </row>
    <row r="274" spans="1:25" x14ac:dyDescent="0.25">
      <c r="A274" s="60" t="s">
        <v>806</v>
      </c>
      <c r="B274" s="60" t="s">
        <v>13</v>
      </c>
      <c r="C274" s="123" t="s">
        <v>122</v>
      </c>
      <c r="D274" s="123">
        <v>32</v>
      </c>
      <c r="E274" s="123">
        <v>1988</v>
      </c>
      <c r="F274" s="123">
        <v>2.29</v>
      </c>
      <c r="G274" s="123">
        <v>-7.0000000000000007E-2</v>
      </c>
      <c r="H274" s="123">
        <v>-0.03</v>
      </c>
      <c r="I274" s="123">
        <v>0.1</v>
      </c>
      <c r="J274" s="123"/>
      <c r="K274" s="123">
        <v>0.09</v>
      </c>
      <c r="L274" s="123">
        <v>-0.03</v>
      </c>
      <c r="M274" s="123"/>
      <c r="N274" s="123"/>
      <c r="O274" s="123"/>
      <c r="P274" s="123">
        <v>-0.04</v>
      </c>
      <c r="Q274" s="123">
        <v>-7.0000000000000007E-2</v>
      </c>
      <c r="R274" s="123" t="s">
        <v>3792</v>
      </c>
      <c r="S274" s="123">
        <v>2020</v>
      </c>
      <c r="T274" s="123"/>
      <c r="U274" s="123"/>
      <c r="V274" s="123"/>
      <c r="W274" s="123"/>
      <c r="X274" s="123"/>
      <c r="Y274" s="123"/>
    </row>
    <row r="275" spans="1:25" x14ac:dyDescent="0.25">
      <c r="A275" s="60" t="s">
        <v>385</v>
      </c>
      <c r="B275" s="60" t="s">
        <v>13</v>
      </c>
      <c r="C275" s="123" t="s">
        <v>129</v>
      </c>
      <c r="D275" s="123">
        <v>28</v>
      </c>
      <c r="E275" s="123">
        <v>1993</v>
      </c>
      <c r="F275" s="123">
        <v>2.39</v>
      </c>
      <c r="G275" s="123">
        <v>-0.06</v>
      </c>
      <c r="H275" s="123">
        <v>-0.04</v>
      </c>
      <c r="I275" s="123">
        <v>-0.01</v>
      </c>
      <c r="J275" s="123"/>
      <c r="K275" s="123">
        <v>-0.01</v>
      </c>
      <c r="L275" s="123">
        <v>-0.03</v>
      </c>
      <c r="M275" s="123"/>
      <c r="N275" s="123"/>
      <c r="O275" s="123"/>
      <c r="P275" s="123">
        <v>0.03</v>
      </c>
      <c r="Q275" s="123">
        <v>0.03</v>
      </c>
      <c r="R275" s="123" t="s">
        <v>3792</v>
      </c>
      <c r="S275" s="123">
        <v>2020</v>
      </c>
      <c r="T275" s="123"/>
      <c r="U275" s="123"/>
      <c r="V275" s="123"/>
      <c r="W275" s="123"/>
      <c r="X275" s="123"/>
      <c r="Y275" s="123"/>
    </row>
    <row r="276" spans="1:25" x14ac:dyDescent="0.25">
      <c r="A276" s="60" t="s">
        <v>2334</v>
      </c>
      <c r="B276" s="60" t="s">
        <v>13</v>
      </c>
      <c r="C276" s="123" t="s">
        <v>129</v>
      </c>
      <c r="D276" s="123">
        <v>26</v>
      </c>
      <c r="E276" s="123">
        <v>1995</v>
      </c>
      <c r="F276" s="123">
        <v>1.95</v>
      </c>
      <c r="G276" s="123">
        <v>0.03</v>
      </c>
      <c r="H276" s="123">
        <v>0.44</v>
      </c>
      <c r="I276" s="123">
        <v>-0.01</v>
      </c>
      <c r="J276" s="123">
        <v>7.0000000000000007E-2</v>
      </c>
      <c r="K276" s="123">
        <v>0.46</v>
      </c>
      <c r="L276" s="123">
        <v>-0.01</v>
      </c>
      <c r="M276" s="123">
        <v>0</v>
      </c>
      <c r="N276" s="123"/>
      <c r="O276" s="123"/>
      <c r="P276" s="123">
        <v>0</v>
      </c>
      <c r="Q276" s="123">
        <v>0.06</v>
      </c>
      <c r="R276" s="123" t="s">
        <v>3792</v>
      </c>
      <c r="S276" s="123">
        <v>2020</v>
      </c>
      <c r="T276" s="123"/>
      <c r="U276" s="123"/>
      <c r="V276" s="123"/>
      <c r="W276" s="123"/>
      <c r="X276" s="123"/>
      <c r="Y276" s="123"/>
    </row>
    <row r="277" spans="1:25" x14ac:dyDescent="0.25">
      <c r="A277" s="60" t="s">
        <v>2233</v>
      </c>
      <c r="B277" s="60" t="s">
        <v>13</v>
      </c>
      <c r="C277" s="123" t="s">
        <v>131</v>
      </c>
      <c r="D277" s="123">
        <v>30</v>
      </c>
      <c r="E277" s="123">
        <v>1991</v>
      </c>
      <c r="F277" s="123">
        <v>7.67</v>
      </c>
      <c r="G277" s="123">
        <v>0.2</v>
      </c>
      <c r="H277" s="123">
        <v>1.36</v>
      </c>
      <c r="I277" s="123">
        <v>0.49</v>
      </c>
      <c r="J277" s="123">
        <v>40.07</v>
      </c>
      <c r="K277" s="123">
        <v>1.22</v>
      </c>
      <c r="L277" s="123">
        <v>0.51</v>
      </c>
      <c r="M277" s="123">
        <v>0.22</v>
      </c>
      <c r="N277" s="123">
        <v>0.52</v>
      </c>
      <c r="O277" s="123"/>
      <c r="P277" s="123">
        <v>0.01</v>
      </c>
      <c r="Q277" s="123">
        <v>0.1</v>
      </c>
      <c r="R277" s="123" t="s">
        <v>3792</v>
      </c>
      <c r="S277" s="123">
        <v>2020</v>
      </c>
      <c r="T277" s="123"/>
      <c r="U277" s="123"/>
      <c r="V277" s="123"/>
      <c r="W277" s="123"/>
      <c r="X277" s="123"/>
      <c r="Y277" s="123"/>
    </row>
    <row r="278" spans="1:25" x14ac:dyDescent="0.25">
      <c r="A278" s="60" t="s">
        <v>3992</v>
      </c>
      <c r="B278" s="60" t="s">
        <v>85</v>
      </c>
      <c r="C278" s="123" t="s">
        <v>96</v>
      </c>
      <c r="D278" s="123">
        <v>26</v>
      </c>
      <c r="E278" s="123">
        <v>1995</v>
      </c>
      <c r="F278" s="123">
        <v>4.95</v>
      </c>
      <c r="G278" s="123">
        <v>-0.06</v>
      </c>
      <c r="H278" s="123">
        <v>0.43</v>
      </c>
      <c r="I278" s="123">
        <v>0.06</v>
      </c>
      <c r="J278" s="123">
        <v>0.05</v>
      </c>
      <c r="K278" s="123">
        <v>0.33</v>
      </c>
      <c r="L278" s="123">
        <v>-0.09</v>
      </c>
      <c r="M278" s="123">
        <v>0.02</v>
      </c>
      <c r="N278" s="123"/>
      <c r="O278" s="123"/>
      <c r="P278" s="123">
        <v>-0.04</v>
      </c>
      <c r="Q278" s="123">
        <v>0.08</v>
      </c>
      <c r="R278" s="123" t="s">
        <v>3792</v>
      </c>
      <c r="S278" s="123">
        <v>2020</v>
      </c>
      <c r="T278" s="123"/>
      <c r="U278" s="123"/>
      <c r="V278" s="123"/>
      <c r="W278" s="123"/>
      <c r="X278" s="123"/>
      <c r="Y278" s="123"/>
    </row>
    <row r="279" spans="1:25" x14ac:dyDescent="0.25">
      <c r="A279" s="60" t="s">
        <v>3993</v>
      </c>
      <c r="B279" s="60" t="s">
        <v>85</v>
      </c>
      <c r="C279" s="123" t="s">
        <v>96</v>
      </c>
      <c r="D279" s="123">
        <v>31</v>
      </c>
      <c r="E279" s="123">
        <v>1990</v>
      </c>
      <c r="F279" s="123">
        <v>2.77</v>
      </c>
      <c r="G279" s="123">
        <v>-0.01</v>
      </c>
      <c r="H279" s="123">
        <v>0.84</v>
      </c>
      <c r="I279" s="123">
        <v>-0.08</v>
      </c>
      <c r="J279" s="123">
        <v>-0.05</v>
      </c>
      <c r="K279" s="123">
        <v>0.67</v>
      </c>
      <c r="L279" s="123">
        <v>0.04</v>
      </c>
      <c r="M279" s="123">
        <v>-0.08</v>
      </c>
      <c r="N279" s="123"/>
      <c r="O279" s="123"/>
      <c r="P279" s="123">
        <v>-0.03</v>
      </c>
      <c r="Q279" s="123">
        <v>-7.0000000000000007E-2</v>
      </c>
      <c r="R279" s="123" t="s">
        <v>3792</v>
      </c>
      <c r="S279" s="123">
        <v>2020</v>
      </c>
      <c r="T279" s="123"/>
      <c r="U279" s="123"/>
      <c r="V279" s="123"/>
      <c r="W279" s="123"/>
      <c r="X279" s="123"/>
      <c r="Y279" s="123"/>
    </row>
    <row r="280" spans="1:25" x14ac:dyDescent="0.25">
      <c r="A280" s="60" t="s">
        <v>3994</v>
      </c>
      <c r="B280" s="60" t="s">
        <v>85</v>
      </c>
      <c r="C280" s="123" t="s">
        <v>96</v>
      </c>
      <c r="D280" s="123">
        <v>26</v>
      </c>
      <c r="E280" s="123">
        <v>1995</v>
      </c>
      <c r="F280" s="123">
        <v>0.35</v>
      </c>
      <c r="G280" s="123">
        <v>-0.02</v>
      </c>
      <c r="H280" s="123">
        <v>4.97</v>
      </c>
      <c r="I280" s="123">
        <v>2.4</v>
      </c>
      <c r="J280" s="123">
        <v>50.03</v>
      </c>
      <c r="K280" s="123">
        <v>5.31</v>
      </c>
      <c r="L280" s="123">
        <v>2.66</v>
      </c>
      <c r="M280" s="123">
        <v>-0.09</v>
      </c>
      <c r="N280" s="123">
        <v>-7.0000000000000007E-2</v>
      </c>
      <c r="O280" s="123"/>
      <c r="P280" s="123">
        <v>0.1</v>
      </c>
      <c r="Q280" s="123">
        <v>0.04</v>
      </c>
      <c r="R280" s="123" t="s">
        <v>3792</v>
      </c>
      <c r="S280" s="123">
        <v>2020</v>
      </c>
      <c r="T280" s="123"/>
      <c r="U280" s="123"/>
      <c r="V280" s="123"/>
      <c r="W280" s="123"/>
      <c r="X280" s="123"/>
      <c r="Y280" s="123"/>
    </row>
    <row r="281" spans="1:25" x14ac:dyDescent="0.25">
      <c r="A281" s="60" t="s">
        <v>3995</v>
      </c>
      <c r="B281" s="60" t="s">
        <v>85</v>
      </c>
      <c r="C281" s="123" t="s">
        <v>96</v>
      </c>
      <c r="D281" s="123">
        <v>29</v>
      </c>
      <c r="E281" s="123">
        <v>1992</v>
      </c>
      <c r="F281" s="123">
        <v>0.26</v>
      </c>
      <c r="G281" s="123">
        <v>-0.06</v>
      </c>
      <c r="H281" s="123">
        <v>0.09</v>
      </c>
      <c r="I281" s="123">
        <v>-0.04</v>
      </c>
      <c r="J281" s="123"/>
      <c r="K281" s="123">
        <v>0.08</v>
      </c>
      <c r="L281" s="123">
        <v>0.02</v>
      </c>
      <c r="M281" s="123"/>
      <c r="N281" s="123"/>
      <c r="O281" s="123"/>
      <c r="P281" s="123">
        <v>-0.01</v>
      </c>
      <c r="Q281" s="123">
        <v>-0.02</v>
      </c>
      <c r="R281" s="123" t="s">
        <v>3792</v>
      </c>
      <c r="S281" s="123">
        <v>2020</v>
      </c>
      <c r="T281" s="123"/>
      <c r="U281" s="123"/>
      <c r="V281" s="123"/>
      <c r="W281" s="123"/>
      <c r="X281" s="123"/>
      <c r="Y281" s="123"/>
    </row>
    <row r="282" spans="1:25" x14ac:dyDescent="0.25">
      <c r="A282" s="60" t="s">
        <v>3996</v>
      </c>
      <c r="B282" s="60" t="s">
        <v>85</v>
      </c>
      <c r="C282" s="123" t="s">
        <v>96</v>
      </c>
      <c r="D282" s="123">
        <v>26</v>
      </c>
      <c r="E282" s="123">
        <v>1994</v>
      </c>
      <c r="F282" s="123">
        <v>3.55</v>
      </c>
      <c r="G282" s="123">
        <v>0.02</v>
      </c>
      <c r="H282" s="123">
        <v>0.08</v>
      </c>
      <c r="I282" s="123">
        <v>-0.04</v>
      </c>
      <c r="J282" s="123"/>
      <c r="K282" s="123">
        <v>0.04</v>
      </c>
      <c r="L282" s="123">
        <v>0.06</v>
      </c>
      <c r="M282" s="123"/>
      <c r="N282" s="123"/>
      <c r="O282" s="123"/>
      <c r="P282" s="123">
        <v>-7.0000000000000007E-2</v>
      </c>
      <c r="Q282" s="123">
        <v>-0.02</v>
      </c>
      <c r="R282" s="123" t="s">
        <v>3792</v>
      </c>
      <c r="S282" s="123">
        <v>2020</v>
      </c>
      <c r="T282" s="123"/>
      <c r="U282" s="123"/>
      <c r="V282" s="123"/>
      <c r="W282" s="123"/>
      <c r="X282" s="123"/>
      <c r="Y282" s="123"/>
    </row>
    <row r="283" spans="1:25" x14ac:dyDescent="0.25">
      <c r="A283" s="60" t="s">
        <v>3997</v>
      </c>
      <c r="B283" s="60" t="s">
        <v>85</v>
      </c>
      <c r="C283" s="123" t="s">
        <v>96</v>
      </c>
      <c r="D283" s="123">
        <v>26</v>
      </c>
      <c r="E283" s="123">
        <v>1995</v>
      </c>
      <c r="F283" s="123">
        <v>3.01</v>
      </c>
      <c r="G283" s="123">
        <v>0.23</v>
      </c>
      <c r="H283" s="123">
        <v>0.56000000000000005</v>
      </c>
      <c r="I283" s="123">
        <v>0.38</v>
      </c>
      <c r="J283" s="123">
        <v>49.9</v>
      </c>
      <c r="K283" s="123">
        <v>0.74</v>
      </c>
      <c r="L283" s="123">
        <v>0.42</v>
      </c>
      <c r="M283" s="123">
        <v>0.51</v>
      </c>
      <c r="N283" s="123">
        <v>1.06</v>
      </c>
      <c r="O283" s="123"/>
      <c r="P283" s="123">
        <v>-7.0000000000000007E-2</v>
      </c>
      <c r="Q283" s="123">
        <v>-0.09</v>
      </c>
      <c r="R283" s="123" t="s">
        <v>3792</v>
      </c>
      <c r="S283" s="123">
        <v>2020</v>
      </c>
      <c r="T283" s="123"/>
      <c r="U283" s="123"/>
      <c r="V283" s="123"/>
      <c r="W283" s="123"/>
      <c r="X283" s="123"/>
      <c r="Y283" s="123"/>
    </row>
    <row r="284" spans="1:25" x14ac:dyDescent="0.25">
      <c r="A284" s="60" t="s">
        <v>3998</v>
      </c>
      <c r="B284" s="60" t="s">
        <v>85</v>
      </c>
      <c r="C284" s="123" t="s">
        <v>213</v>
      </c>
      <c r="D284" s="123">
        <v>29</v>
      </c>
      <c r="E284" s="123">
        <v>1992</v>
      </c>
      <c r="F284" s="123">
        <v>5.77</v>
      </c>
      <c r="G284" s="123">
        <v>0.13</v>
      </c>
      <c r="H284" s="123">
        <v>0.96</v>
      </c>
      <c r="I284" s="123">
        <v>0.33</v>
      </c>
      <c r="J284" s="123">
        <v>39.909999999999997</v>
      </c>
      <c r="K284" s="123">
        <v>0.86</v>
      </c>
      <c r="L284" s="123">
        <v>0.32</v>
      </c>
      <c r="M284" s="123">
        <v>0.17</v>
      </c>
      <c r="N284" s="123">
        <v>0.51</v>
      </c>
      <c r="O284" s="123"/>
      <c r="P284" s="123">
        <v>0.08</v>
      </c>
      <c r="Q284" s="123">
        <v>-0.03</v>
      </c>
      <c r="R284" s="123" t="s">
        <v>3792</v>
      </c>
      <c r="S284" s="123">
        <v>2020</v>
      </c>
      <c r="T284" s="123"/>
      <c r="U284" s="123"/>
      <c r="V284" s="123"/>
      <c r="W284" s="123"/>
      <c r="X284" s="123"/>
      <c r="Y284" s="123"/>
    </row>
    <row r="285" spans="1:25" x14ac:dyDescent="0.25">
      <c r="A285" s="60" t="s">
        <v>1139</v>
      </c>
      <c r="B285" s="60" t="s">
        <v>85</v>
      </c>
      <c r="C285" s="123" t="s">
        <v>109</v>
      </c>
      <c r="D285" s="123">
        <v>24</v>
      </c>
      <c r="E285" s="123">
        <v>1997</v>
      </c>
      <c r="F285" s="123">
        <v>1.34</v>
      </c>
      <c r="G285" s="123">
        <v>0.87</v>
      </c>
      <c r="H285" s="123">
        <v>3</v>
      </c>
      <c r="I285" s="123">
        <v>2.39</v>
      </c>
      <c r="J285" s="123">
        <v>75.010000000000005</v>
      </c>
      <c r="K285" s="123">
        <v>3.09</v>
      </c>
      <c r="L285" s="123">
        <v>2.17</v>
      </c>
      <c r="M285" s="123">
        <v>0.26</v>
      </c>
      <c r="N285" s="123">
        <v>0.34</v>
      </c>
      <c r="O285" s="123"/>
      <c r="P285" s="123">
        <v>-0.04</v>
      </c>
      <c r="Q285" s="123">
        <v>-0.01</v>
      </c>
      <c r="R285" s="123" t="s">
        <v>3792</v>
      </c>
      <c r="S285" s="123">
        <v>2020</v>
      </c>
      <c r="T285" s="123"/>
      <c r="U285" s="123"/>
      <c r="V285" s="123"/>
      <c r="W285" s="123"/>
      <c r="X285" s="123"/>
      <c r="Y285" s="123"/>
    </row>
    <row r="286" spans="1:25" x14ac:dyDescent="0.25">
      <c r="A286" s="60" t="s">
        <v>1857</v>
      </c>
      <c r="B286" s="60" t="s">
        <v>85</v>
      </c>
      <c r="C286" s="123" t="s">
        <v>109</v>
      </c>
      <c r="D286" s="123">
        <v>31</v>
      </c>
      <c r="E286" s="123">
        <v>1990</v>
      </c>
      <c r="F286" s="123">
        <v>3.28</v>
      </c>
      <c r="G286" s="123">
        <v>0.24</v>
      </c>
      <c r="H286" s="123">
        <v>0.98</v>
      </c>
      <c r="I286" s="123">
        <v>0.33</v>
      </c>
      <c r="J286" s="123">
        <v>33.32</v>
      </c>
      <c r="K286" s="123">
        <v>0.86</v>
      </c>
      <c r="L286" s="123">
        <v>0.38</v>
      </c>
      <c r="M286" s="123">
        <v>-0.1</v>
      </c>
      <c r="N286" s="123">
        <v>0.01</v>
      </c>
      <c r="O286" s="123"/>
      <c r="P286" s="123">
        <v>0.22</v>
      </c>
      <c r="Q286" s="123">
        <v>0.3</v>
      </c>
      <c r="R286" s="123" t="s">
        <v>3792</v>
      </c>
      <c r="S286" s="123">
        <v>2020</v>
      </c>
      <c r="T286" s="123"/>
      <c r="U286" s="123"/>
      <c r="V286" s="123"/>
      <c r="W286" s="123"/>
      <c r="X286" s="123"/>
      <c r="Y286" s="123"/>
    </row>
    <row r="287" spans="1:25" x14ac:dyDescent="0.25">
      <c r="A287" s="60" t="s">
        <v>3999</v>
      </c>
      <c r="B287" s="60" t="s">
        <v>85</v>
      </c>
      <c r="C287" s="123" t="s">
        <v>109</v>
      </c>
      <c r="D287" s="123">
        <v>33</v>
      </c>
      <c r="E287" s="123">
        <v>1988</v>
      </c>
      <c r="F287" s="123">
        <v>0.25</v>
      </c>
      <c r="G287" s="123">
        <v>0.02</v>
      </c>
      <c r="H287" s="123">
        <v>3.32</v>
      </c>
      <c r="I287" s="123">
        <v>0.09</v>
      </c>
      <c r="J287" s="123">
        <v>0.05</v>
      </c>
      <c r="K287" s="123">
        <v>3.47</v>
      </c>
      <c r="L287" s="123">
        <v>0.03</v>
      </c>
      <c r="M287" s="123">
        <v>0.05</v>
      </c>
      <c r="N287" s="123"/>
      <c r="O287" s="123"/>
      <c r="P287" s="123">
        <v>0.06</v>
      </c>
      <c r="Q287" s="123">
        <v>-7.0000000000000007E-2</v>
      </c>
      <c r="R287" s="123" t="s">
        <v>3792</v>
      </c>
      <c r="S287" s="123">
        <v>2020</v>
      </c>
      <c r="T287" s="123"/>
      <c r="U287" s="123"/>
      <c r="V287" s="123"/>
      <c r="W287" s="123"/>
      <c r="X287" s="123"/>
      <c r="Y287" s="123"/>
    </row>
    <row r="288" spans="1:25" x14ac:dyDescent="0.25">
      <c r="A288" s="60" t="s">
        <v>4000</v>
      </c>
      <c r="B288" s="60" t="s">
        <v>85</v>
      </c>
      <c r="C288" s="123" t="s">
        <v>116</v>
      </c>
      <c r="D288" s="123">
        <v>26</v>
      </c>
      <c r="E288" s="123">
        <v>1995</v>
      </c>
      <c r="F288" s="123">
        <v>5.24</v>
      </c>
      <c r="G288" s="123">
        <v>-0.1</v>
      </c>
      <c r="H288" s="123">
        <v>-0.08</v>
      </c>
      <c r="I288" s="123">
        <v>0</v>
      </c>
      <c r="J288" s="123"/>
      <c r="K288" s="123">
        <v>0</v>
      </c>
      <c r="L288" s="123">
        <v>0.05</v>
      </c>
      <c r="M288" s="123"/>
      <c r="N288" s="123"/>
      <c r="O288" s="123"/>
      <c r="P288" s="123">
        <v>-0.08</v>
      </c>
      <c r="Q288" s="123">
        <v>-0.1</v>
      </c>
      <c r="R288" s="123" t="s">
        <v>3792</v>
      </c>
      <c r="S288" s="123">
        <v>2020</v>
      </c>
      <c r="T288" s="123"/>
      <c r="U288" s="123"/>
      <c r="V288" s="123"/>
      <c r="W288" s="123"/>
      <c r="X288" s="123"/>
      <c r="Y288" s="123"/>
    </row>
    <row r="289" spans="1:25" x14ac:dyDescent="0.25">
      <c r="A289" s="60" t="s">
        <v>4001</v>
      </c>
      <c r="B289" s="60" t="s">
        <v>85</v>
      </c>
      <c r="C289" s="123" t="s">
        <v>116</v>
      </c>
      <c r="D289" s="123">
        <v>27</v>
      </c>
      <c r="E289" s="123">
        <v>1993</v>
      </c>
      <c r="F289" s="123">
        <v>0.79</v>
      </c>
      <c r="G289" s="123">
        <v>0</v>
      </c>
      <c r="H289" s="123">
        <v>0.08</v>
      </c>
      <c r="I289" s="123">
        <v>-7.0000000000000007E-2</v>
      </c>
      <c r="J289" s="123"/>
      <c r="K289" s="123">
        <v>-0.04</v>
      </c>
      <c r="L289" s="123">
        <v>-0.09</v>
      </c>
      <c r="M289" s="123"/>
      <c r="N289" s="123"/>
      <c r="O289" s="123"/>
      <c r="P289" s="123">
        <v>-0.06</v>
      </c>
      <c r="Q289" s="123">
        <v>0.01</v>
      </c>
      <c r="R289" s="123" t="s">
        <v>3792</v>
      </c>
      <c r="S289" s="123">
        <v>2020</v>
      </c>
      <c r="T289" s="123"/>
      <c r="U289" s="123"/>
      <c r="V289" s="123"/>
      <c r="W289" s="123"/>
      <c r="X289" s="123"/>
      <c r="Y289" s="123"/>
    </row>
    <row r="290" spans="1:25" x14ac:dyDescent="0.25">
      <c r="A290" s="60" t="s">
        <v>4002</v>
      </c>
      <c r="B290" s="60" t="s">
        <v>85</v>
      </c>
      <c r="C290" s="123" t="s">
        <v>122</v>
      </c>
      <c r="D290" s="123">
        <v>29</v>
      </c>
      <c r="E290" s="123">
        <v>1992</v>
      </c>
      <c r="F290" s="123">
        <v>0.33</v>
      </c>
      <c r="G290" s="123">
        <v>-0.02</v>
      </c>
      <c r="H290" s="123">
        <v>0.1</v>
      </c>
      <c r="I290" s="123">
        <v>0.05</v>
      </c>
      <c r="J290" s="123"/>
      <c r="K290" s="123">
        <v>0.03</v>
      </c>
      <c r="L290" s="123">
        <v>7.0000000000000007E-2</v>
      </c>
      <c r="M290" s="123"/>
      <c r="N290" s="123"/>
      <c r="O290" s="123"/>
      <c r="P290" s="123">
        <v>0</v>
      </c>
      <c r="Q290" s="123">
        <v>-0.03</v>
      </c>
      <c r="R290" s="123" t="s">
        <v>3792</v>
      </c>
      <c r="S290" s="123">
        <v>2020</v>
      </c>
      <c r="T290" s="123"/>
      <c r="U290" s="123"/>
      <c r="V290" s="123"/>
      <c r="W290" s="123"/>
      <c r="X290" s="123"/>
      <c r="Y290" s="123"/>
    </row>
    <row r="291" spans="1:25" x14ac:dyDescent="0.25">
      <c r="A291" s="60" t="s">
        <v>4003</v>
      </c>
      <c r="B291" s="60" t="s">
        <v>85</v>
      </c>
      <c r="C291" s="123" t="s">
        <v>122</v>
      </c>
      <c r="D291" s="123">
        <v>31</v>
      </c>
      <c r="E291" s="123">
        <v>1990</v>
      </c>
      <c r="F291" s="123">
        <v>0.13</v>
      </c>
      <c r="G291" s="123">
        <v>-0.06</v>
      </c>
      <c r="H291" s="123">
        <v>9.92</v>
      </c>
      <c r="I291" s="123">
        <v>-0.03</v>
      </c>
      <c r="J291" s="123">
        <v>0.04</v>
      </c>
      <c r="K291" s="123">
        <v>12.96</v>
      </c>
      <c r="L291" s="123">
        <v>0.03</v>
      </c>
      <c r="M291" s="123">
        <v>-0.02</v>
      </c>
      <c r="N291" s="123"/>
      <c r="O291" s="123"/>
      <c r="P291" s="123">
        <v>7.0000000000000007E-2</v>
      </c>
      <c r="Q291" s="123">
        <v>0</v>
      </c>
      <c r="R291" s="123" t="s">
        <v>3792</v>
      </c>
      <c r="S291" s="123">
        <v>2020</v>
      </c>
      <c r="T291" s="123"/>
      <c r="U291" s="123"/>
      <c r="V291" s="123"/>
      <c r="W291" s="123"/>
      <c r="X291" s="123"/>
      <c r="Y291" s="123"/>
    </row>
    <row r="292" spans="1:25" x14ac:dyDescent="0.25">
      <c r="A292" s="60" t="s">
        <v>4004</v>
      </c>
      <c r="B292" s="60" t="s">
        <v>85</v>
      </c>
      <c r="C292" s="123" t="s">
        <v>122</v>
      </c>
      <c r="D292" s="123">
        <v>25</v>
      </c>
      <c r="E292" s="123">
        <v>1996</v>
      </c>
      <c r="F292" s="123">
        <v>2.8</v>
      </c>
      <c r="G292" s="123">
        <v>-0.05</v>
      </c>
      <c r="H292" s="123">
        <v>0.36</v>
      </c>
      <c r="I292" s="123">
        <v>-0.03</v>
      </c>
      <c r="J292" s="123">
        <v>0.03</v>
      </c>
      <c r="K292" s="123">
        <v>0.38</v>
      </c>
      <c r="L292" s="123">
        <v>0</v>
      </c>
      <c r="M292" s="123">
        <v>-7.0000000000000007E-2</v>
      </c>
      <c r="N292" s="123"/>
      <c r="O292" s="123"/>
      <c r="P292" s="123">
        <v>-0.08</v>
      </c>
      <c r="Q292" s="123">
        <v>0.05</v>
      </c>
      <c r="R292" s="123" t="s">
        <v>3792</v>
      </c>
      <c r="S292" s="123">
        <v>2020</v>
      </c>
      <c r="T292" s="123"/>
      <c r="U292" s="123"/>
      <c r="V292" s="123"/>
      <c r="W292" s="123"/>
      <c r="X292" s="123"/>
      <c r="Y292" s="123"/>
    </row>
    <row r="293" spans="1:25" x14ac:dyDescent="0.25">
      <c r="A293" s="60" t="s">
        <v>2380</v>
      </c>
      <c r="B293" s="60" t="s">
        <v>85</v>
      </c>
      <c r="C293" s="123" t="s">
        <v>122</v>
      </c>
      <c r="D293" s="123">
        <v>29</v>
      </c>
      <c r="E293" s="123">
        <v>1992</v>
      </c>
      <c r="F293" s="123">
        <v>3.24</v>
      </c>
      <c r="G293" s="123">
        <v>0.08</v>
      </c>
      <c r="H293" s="123">
        <v>3.36</v>
      </c>
      <c r="I293" s="123">
        <v>1.44</v>
      </c>
      <c r="J293" s="123">
        <v>45.48</v>
      </c>
      <c r="K293" s="123">
        <v>3.38</v>
      </c>
      <c r="L293" s="123">
        <v>1.56</v>
      </c>
      <c r="M293" s="123">
        <v>-7.0000000000000007E-2</v>
      </c>
      <c r="N293" s="123">
        <v>0.08</v>
      </c>
      <c r="O293" s="123"/>
      <c r="P293" s="123">
        <v>-0.09</v>
      </c>
      <c r="Q293" s="123">
        <v>-0.09</v>
      </c>
      <c r="R293" s="123" t="s">
        <v>3792</v>
      </c>
      <c r="S293" s="123">
        <v>2020</v>
      </c>
      <c r="T293" s="123"/>
      <c r="U293" s="123"/>
      <c r="V293" s="123"/>
      <c r="W293" s="123"/>
      <c r="X293" s="123"/>
      <c r="Y293" s="123"/>
    </row>
    <row r="294" spans="1:25" x14ac:dyDescent="0.25">
      <c r="A294" s="60" t="s">
        <v>2323</v>
      </c>
      <c r="B294" s="60" t="s">
        <v>85</v>
      </c>
      <c r="C294" s="123" t="s">
        <v>122</v>
      </c>
      <c r="D294" s="123">
        <v>26</v>
      </c>
      <c r="E294" s="123">
        <v>1995</v>
      </c>
      <c r="F294" s="123">
        <v>2.56</v>
      </c>
      <c r="G294" s="123">
        <v>0.09</v>
      </c>
      <c r="H294" s="123">
        <v>0.85</v>
      </c>
      <c r="I294" s="123">
        <v>0.01</v>
      </c>
      <c r="J294" s="123">
        <v>0.05</v>
      </c>
      <c r="K294" s="123">
        <v>0.87</v>
      </c>
      <c r="L294" s="123">
        <v>-0.03</v>
      </c>
      <c r="M294" s="123">
        <v>0.08</v>
      </c>
      <c r="N294" s="123"/>
      <c r="O294" s="123"/>
      <c r="P294" s="123">
        <v>-0.02</v>
      </c>
      <c r="Q294" s="123">
        <v>-0.06</v>
      </c>
      <c r="R294" s="123" t="s">
        <v>3792</v>
      </c>
      <c r="S294" s="123">
        <v>2020</v>
      </c>
      <c r="T294" s="123"/>
      <c r="U294" s="123"/>
      <c r="V294" s="123"/>
      <c r="W294" s="123"/>
      <c r="X294" s="123"/>
      <c r="Y294" s="123"/>
    </row>
    <row r="295" spans="1:25" x14ac:dyDescent="0.25">
      <c r="A295" s="60" t="s">
        <v>4005</v>
      </c>
      <c r="B295" s="60" t="s">
        <v>85</v>
      </c>
      <c r="C295" s="123" t="s">
        <v>122</v>
      </c>
      <c r="D295" s="123">
        <v>31</v>
      </c>
      <c r="E295" s="123">
        <v>1990</v>
      </c>
      <c r="F295" s="123">
        <v>2.84</v>
      </c>
      <c r="G295" s="123">
        <v>0</v>
      </c>
      <c r="H295" s="123">
        <v>1.03</v>
      </c>
      <c r="I295" s="123">
        <v>-0.08</v>
      </c>
      <c r="J295" s="123">
        <v>-0.05</v>
      </c>
      <c r="K295" s="123">
        <v>1.02</v>
      </c>
      <c r="L295" s="123">
        <v>-0.03</v>
      </c>
      <c r="M295" s="123">
        <v>-0.01</v>
      </c>
      <c r="N295" s="123"/>
      <c r="O295" s="123"/>
      <c r="P295" s="123">
        <v>-7.0000000000000007E-2</v>
      </c>
      <c r="Q295" s="123">
        <v>0.03</v>
      </c>
      <c r="R295" s="123" t="s">
        <v>3792</v>
      </c>
      <c r="S295" s="123">
        <v>2020</v>
      </c>
      <c r="T295" s="123"/>
      <c r="U295" s="123"/>
      <c r="V295" s="123"/>
      <c r="W295" s="123"/>
      <c r="X295" s="123"/>
      <c r="Y295" s="123"/>
    </row>
    <row r="296" spans="1:25" x14ac:dyDescent="0.25">
      <c r="A296" s="60" t="s">
        <v>4006</v>
      </c>
      <c r="B296" s="60" t="s">
        <v>85</v>
      </c>
      <c r="C296" s="123" t="s">
        <v>122</v>
      </c>
      <c r="D296" s="123">
        <v>30</v>
      </c>
      <c r="E296" s="123">
        <v>1991</v>
      </c>
      <c r="F296" s="123">
        <v>1.58</v>
      </c>
      <c r="G296" s="123">
        <v>-0.06</v>
      </c>
      <c r="H296" s="123">
        <v>0.73</v>
      </c>
      <c r="I296" s="123">
        <v>0.68</v>
      </c>
      <c r="J296" s="123">
        <v>100.1</v>
      </c>
      <c r="K296" s="123">
        <v>0.64</v>
      </c>
      <c r="L296" s="123">
        <v>0.52</v>
      </c>
      <c r="M296" s="123">
        <v>-0.01</v>
      </c>
      <c r="N296" s="123">
        <v>-0.05</v>
      </c>
      <c r="O296" s="123"/>
      <c r="P296" s="123">
        <v>7.0000000000000007E-2</v>
      </c>
      <c r="Q296" s="123">
        <v>0.08</v>
      </c>
      <c r="R296" s="123" t="s">
        <v>3792</v>
      </c>
      <c r="S296" s="123">
        <v>2020</v>
      </c>
      <c r="T296" s="123"/>
      <c r="U296" s="123"/>
      <c r="V296" s="123"/>
      <c r="W296" s="123"/>
      <c r="X296" s="123"/>
      <c r="Y296" s="123"/>
    </row>
    <row r="297" spans="1:25" x14ac:dyDescent="0.25">
      <c r="A297" s="60" t="s">
        <v>4007</v>
      </c>
      <c r="B297" s="60" t="s">
        <v>85</v>
      </c>
      <c r="C297" s="123" t="s">
        <v>122</v>
      </c>
      <c r="D297" s="123">
        <v>25</v>
      </c>
      <c r="E297" s="123">
        <v>1996</v>
      </c>
      <c r="F297" s="123">
        <v>1</v>
      </c>
      <c r="G297" s="123">
        <v>0.06</v>
      </c>
      <c r="H297" s="123">
        <v>-0.02</v>
      </c>
      <c r="I297" s="123">
        <v>0.05</v>
      </c>
      <c r="J297" s="123"/>
      <c r="K297" s="123">
        <v>0.09</v>
      </c>
      <c r="L297" s="123">
        <v>0.1</v>
      </c>
      <c r="M297" s="123"/>
      <c r="N297" s="123"/>
      <c r="O297" s="123"/>
      <c r="P297" s="123">
        <v>0.01</v>
      </c>
      <c r="Q297" s="123">
        <v>7.0000000000000007E-2</v>
      </c>
      <c r="R297" s="123" t="s">
        <v>3792</v>
      </c>
      <c r="S297" s="123">
        <v>2020</v>
      </c>
      <c r="T297" s="123"/>
      <c r="U297" s="123"/>
      <c r="V297" s="123"/>
      <c r="W297" s="123"/>
      <c r="X297" s="123"/>
      <c r="Y297" s="123"/>
    </row>
    <row r="298" spans="1:25" x14ac:dyDescent="0.25">
      <c r="A298" s="60" t="s">
        <v>4008</v>
      </c>
      <c r="B298" s="60" t="s">
        <v>85</v>
      </c>
      <c r="C298" s="123" t="s">
        <v>122</v>
      </c>
      <c r="D298" s="123">
        <v>27</v>
      </c>
      <c r="E298" s="123">
        <v>1994</v>
      </c>
      <c r="F298" s="123">
        <v>3.89</v>
      </c>
      <c r="G298" s="123">
        <v>-0.03</v>
      </c>
      <c r="H298" s="123">
        <v>1.77</v>
      </c>
      <c r="I298" s="123">
        <v>0.54</v>
      </c>
      <c r="J298" s="123">
        <v>28.58</v>
      </c>
      <c r="K298" s="123">
        <v>1.87</v>
      </c>
      <c r="L298" s="123">
        <v>0.52</v>
      </c>
      <c r="M298" s="123">
        <v>0.1</v>
      </c>
      <c r="N298" s="123">
        <v>-0.04</v>
      </c>
      <c r="O298" s="123"/>
      <c r="P298" s="123">
        <v>-0.01</v>
      </c>
      <c r="Q298" s="123">
        <v>-0.01</v>
      </c>
      <c r="R298" s="123" t="s">
        <v>3792</v>
      </c>
      <c r="S298" s="123">
        <v>2020</v>
      </c>
      <c r="T298" s="123"/>
      <c r="U298" s="123"/>
      <c r="V298" s="123"/>
      <c r="W298" s="123"/>
      <c r="X298" s="123"/>
      <c r="Y298" s="123"/>
    </row>
    <row r="299" spans="1:25" x14ac:dyDescent="0.25">
      <c r="A299" s="60" t="s">
        <v>4009</v>
      </c>
      <c r="B299" s="60" t="s">
        <v>85</v>
      </c>
      <c r="C299" s="123" t="s">
        <v>122</v>
      </c>
      <c r="D299" s="123">
        <v>31</v>
      </c>
      <c r="E299" s="123">
        <v>1990</v>
      </c>
      <c r="F299" s="123">
        <v>0.42</v>
      </c>
      <c r="G299" s="123">
        <v>0.04</v>
      </c>
      <c r="H299" s="123">
        <v>0.05</v>
      </c>
      <c r="I299" s="123">
        <v>0.09</v>
      </c>
      <c r="J299" s="123"/>
      <c r="K299" s="123">
        <v>-0.02</v>
      </c>
      <c r="L299" s="123">
        <v>-0.01</v>
      </c>
      <c r="M299" s="123"/>
      <c r="N299" s="123"/>
      <c r="O299" s="123"/>
      <c r="P299" s="123">
        <v>0.06</v>
      </c>
      <c r="Q299" s="123">
        <v>-0.02</v>
      </c>
      <c r="R299" s="123" t="s">
        <v>3792</v>
      </c>
      <c r="S299" s="123">
        <v>2020</v>
      </c>
      <c r="T299" s="123"/>
      <c r="U299" s="123"/>
      <c r="V299" s="123"/>
      <c r="W299" s="123"/>
      <c r="X299" s="123"/>
      <c r="Y299" s="123"/>
    </row>
    <row r="300" spans="1:25" x14ac:dyDescent="0.25">
      <c r="A300" s="60" t="s">
        <v>1684</v>
      </c>
      <c r="B300" s="60" t="s">
        <v>85</v>
      </c>
      <c r="C300" s="123" t="s">
        <v>122</v>
      </c>
      <c r="D300" s="123">
        <v>22</v>
      </c>
      <c r="E300" s="123">
        <v>1999</v>
      </c>
      <c r="F300" s="123">
        <v>2.98</v>
      </c>
      <c r="G300" s="123">
        <v>-0.02</v>
      </c>
      <c r="H300" s="123">
        <v>0.73</v>
      </c>
      <c r="I300" s="123">
        <v>-0.05</v>
      </c>
      <c r="J300" s="123">
        <v>-0.02</v>
      </c>
      <c r="K300" s="123">
        <v>0.65</v>
      </c>
      <c r="L300" s="123">
        <v>0.03</v>
      </c>
      <c r="M300" s="123">
        <v>0.03</v>
      </c>
      <c r="N300" s="123"/>
      <c r="O300" s="123"/>
      <c r="P300" s="123">
        <v>-0.02</v>
      </c>
      <c r="Q300" s="123">
        <v>7.0000000000000007E-2</v>
      </c>
      <c r="R300" s="123" t="s">
        <v>3792</v>
      </c>
      <c r="S300" s="123">
        <v>2020</v>
      </c>
      <c r="T300" s="123"/>
      <c r="U300" s="123"/>
      <c r="V300" s="123"/>
      <c r="W300" s="123"/>
      <c r="X300" s="123"/>
      <c r="Y300" s="123"/>
    </row>
    <row r="301" spans="1:25" x14ac:dyDescent="0.25">
      <c r="A301" s="60" t="s">
        <v>4010</v>
      </c>
      <c r="B301" s="60" t="s">
        <v>85</v>
      </c>
      <c r="C301" s="123" t="s">
        <v>129</v>
      </c>
      <c r="D301" s="123">
        <v>27</v>
      </c>
      <c r="E301" s="123">
        <v>1994</v>
      </c>
      <c r="F301" s="123">
        <v>2.1</v>
      </c>
      <c r="G301" s="123">
        <v>0.08</v>
      </c>
      <c r="H301" s="123">
        <v>0.4</v>
      </c>
      <c r="I301" s="123">
        <v>0.03</v>
      </c>
      <c r="J301" s="123">
        <v>-0.02</v>
      </c>
      <c r="K301" s="123">
        <v>0.56000000000000005</v>
      </c>
      <c r="L301" s="123">
        <v>-0.08</v>
      </c>
      <c r="M301" s="123">
        <v>-0.03</v>
      </c>
      <c r="N301" s="123"/>
      <c r="O301" s="123"/>
      <c r="P301" s="123">
        <v>-0.03</v>
      </c>
      <c r="Q301" s="123">
        <v>-0.1</v>
      </c>
      <c r="R301" s="123" t="s">
        <v>3792</v>
      </c>
      <c r="S301" s="123">
        <v>2020</v>
      </c>
      <c r="T301" s="123"/>
      <c r="U301" s="123"/>
      <c r="V301" s="123"/>
      <c r="W301" s="123"/>
      <c r="X301" s="123"/>
      <c r="Y301" s="123"/>
    </row>
    <row r="302" spans="1:25" x14ac:dyDescent="0.25">
      <c r="A302" s="60" t="s">
        <v>3662</v>
      </c>
      <c r="B302" s="60" t="s">
        <v>85</v>
      </c>
      <c r="C302" s="123" t="s">
        <v>129</v>
      </c>
      <c r="D302" s="123">
        <v>29</v>
      </c>
      <c r="E302" s="123">
        <v>1992</v>
      </c>
      <c r="F302" s="123">
        <v>3.91</v>
      </c>
      <c r="G302" s="123">
        <v>0.43</v>
      </c>
      <c r="H302" s="123">
        <v>1.35</v>
      </c>
      <c r="I302" s="123">
        <v>0.68</v>
      </c>
      <c r="J302" s="123">
        <v>59.98</v>
      </c>
      <c r="K302" s="123">
        <v>1.32</v>
      </c>
      <c r="L302" s="123">
        <v>0.68</v>
      </c>
      <c r="M302" s="123">
        <v>-0.02</v>
      </c>
      <c r="N302" s="123">
        <v>0.05</v>
      </c>
      <c r="O302" s="123"/>
      <c r="P302" s="123">
        <v>0.55000000000000004</v>
      </c>
      <c r="Q302" s="123">
        <v>0.6</v>
      </c>
      <c r="R302" s="123" t="s">
        <v>3792</v>
      </c>
      <c r="S302" s="123">
        <v>2020</v>
      </c>
      <c r="T302" s="123"/>
      <c r="U302" s="123"/>
      <c r="V302" s="123"/>
      <c r="W302" s="123"/>
      <c r="X302" s="123"/>
      <c r="Y302" s="123"/>
    </row>
    <row r="303" spans="1:25" x14ac:dyDescent="0.25">
      <c r="A303" s="60" t="s">
        <v>2070</v>
      </c>
      <c r="B303" s="60" t="s">
        <v>85</v>
      </c>
      <c r="C303" s="123" t="s">
        <v>131</v>
      </c>
      <c r="D303" s="123">
        <v>38</v>
      </c>
      <c r="E303" s="123">
        <v>1983</v>
      </c>
      <c r="F303" s="123">
        <v>2.4700000000000002</v>
      </c>
      <c r="G303" s="123">
        <v>0.32</v>
      </c>
      <c r="H303" s="123">
        <v>1.52</v>
      </c>
      <c r="I303" s="123">
        <v>0.38</v>
      </c>
      <c r="J303" s="123">
        <v>25</v>
      </c>
      <c r="K303" s="123">
        <v>1.56</v>
      </c>
      <c r="L303" s="123">
        <v>0.38</v>
      </c>
      <c r="M303" s="123">
        <v>0.24</v>
      </c>
      <c r="N303" s="123">
        <v>0.93</v>
      </c>
      <c r="O303" s="123"/>
      <c r="P303" s="123">
        <v>-0.1</v>
      </c>
      <c r="Q303" s="123">
        <v>-0.08</v>
      </c>
      <c r="R303" s="123" t="s">
        <v>3792</v>
      </c>
      <c r="S303" s="123">
        <v>2020</v>
      </c>
      <c r="T303" s="123"/>
      <c r="U303" s="123"/>
      <c r="V303" s="123"/>
      <c r="W303" s="123"/>
      <c r="X303" s="123"/>
      <c r="Y303" s="123"/>
    </row>
    <row r="304" spans="1:25" x14ac:dyDescent="0.25">
      <c r="A304" s="60" t="s">
        <v>4011</v>
      </c>
      <c r="B304" s="60" t="s">
        <v>85</v>
      </c>
      <c r="C304" s="123" t="s">
        <v>131</v>
      </c>
      <c r="D304" s="123">
        <v>34</v>
      </c>
      <c r="E304" s="123">
        <v>1987</v>
      </c>
      <c r="F304" s="123">
        <v>3.68</v>
      </c>
      <c r="G304" s="123">
        <v>0.19</v>
      </c>
      <c r="H304" s="123">
        <v>2.17</v>
      </c>
      <c r="I304" s="123">
        <v>0.9</v>
      </c>
      <c r="J304" s="123">
        <v>37.43</v>
      </c>
      <c r="K304" s="123">
        <v>2.2400000000000002</v>
      </c>
      <c r="L304" s="123">
        <v>0.77</v>
      </c>
      <c r="M304" s="123">
        <v>0.15</v>
      </c>
      <c r="N304" s="123">
        <v>0.35</v>
      </c>
      <c r="O304" s="123"/>
      <c r="P304" s="123">
        <v>0.03</v>
      </c>
      <c r="Q304" s="123">
        <v>0.06</v>
      </c>
      <c r="R304" s="123" t="s">
        <v>3792</v>
      </c>
      <c r="S304" s="123">
        <v>2020</v>
      </c>
      <c r="T304" s="123"/>
      <c r="U304" s="123"/>
      <c r="V304" s="123"/>
      <c r="W304" s="123"/>
      <c r="X304" s="123"/>
      <c r="Y304" s="123"/>
    </row>
    <row r="305" spans="1:25" x14ac:dyDescent="0.25">
      <c r="A305" s="60" t="s">
        <v>4012</v>
      </c>
      <c r="B305" s="60" t="s">
        <v>14</v>
      </c>
      <c r="C305" s="123" t="s">
        <v>96</v>
      </c>
      <c r="D305" s="123">
        <v>32</v>
      </c>
      <c r="E305" s="123">
        <v>1989</v>
      </c>
      <c r="F305" s="123">
        <v>4.0199999999999996</v>
      </c>
      <c r="G305" s="123">
        <v>-0.08</v>
      </c>
      <c r="H305" s="123">
        <v>0.16</v>
      </c>
      <c r="I305" s="123">
        <v>-0.08</v>
      </c>
      <c r="J305" s="123">
        <v>-0.09</v>
      </c>
      <c r="K305" s="123">
        <v>0.15</v>
      </c>
      <c r="L305" s="123">
        <v>0.02</v>
      </c>
      <c r="M305" s="123">
        <v>-0.1</v>
      </c>
      <c r="N305" s="123"/>
      <c r="O305" s="123"/>
      <c r="P305" s="123">
        <v>-0.02</v>
      </c>
      <c r="Q305" s="123">
        <v>7.0000000000000007E-2</v>
      </c>
      <c r="R305" s="123" t="s">
        <v>3792</v>
      </c>
      <c r="S305" s="123">
        <v>2020</v>
      </c>
      <c r="T305" s="123"/>
      <c r="U305" s="123"/>
      <c r="V305" s="123"/>
      <c r="W305" s="123"/>
      <c r="X305" s="123"/>
      <c r="Y305" s="123"/>
    </row>
    <row r="306" spans="1:25" x14ac:dyDescent="0.25">
      <c r="A306" s="60" t="s">
        <v>4013</v>
      </c>
      <c r="B306" s="60" t="s">
        <v>14</v>
      </c>
      <c r="C306" s="123" t="s">
        <v>96</v>
      </c>
      <c r="D306" s="123">
        <v>27</v>
      </c>
      <c r="E306" s="123">
        <v>1993</v>
      </c>
      <c r="F306" s="123">
        <v>4.08</v>
      </c>
      <c r="G306" s="123">
        <v>0.04</v>
      </c>
      <c r="H306" s="123">
        <v>0.78</v>
      </c>
      <c r="I306" s="123">
        <v>0.09</v>
      </c>
      <c r="J306" s="123">
        <v>-0.03</v>
      </c>
      <c r="K306" s="123">
        <v>0.69</v>
      </c>
      <c r="L306" s="123">
        <v>0.09</v>
      </c>
      <c r="M306" s="123">
        <v>-0.09</v>
      </c>
      <c r="N306" s="123"/>
      <c r="O306" s="123"/>
      <c r="P306" s="123">
        <v>0.01</v>
      </c>
      <c r="Q306" s="123">
        <v>7.0000000000000007E-2</v>
      </c>
      <c r="R306" s="123" t="s">
        <v>3792</v>
      </c>
      <c r="S306" s="123">
        <v>2020</v>
      </c>
      <c r="T306" s="123"/>
      <c r="U306" s="123"/>
      <c r="V306" s="123"/>
      <c r="W306" s="123"/>
      <c r="X306" s="123"/>
      <c r="Y306" s="123"/>
    </row>
    <row r="307" spans="1:25" x14ac:dyDescent="0.25">
      <c r="A307" s="60" t="s">
        <v>4014</v>
      </c>
      <c r="B307" s="60" t="s">
        <v>14</v>
      </c>
      <c r="C307" s="123" t="s">
        <v>96</v>
      </c>
      <c r="D307" s="123">
        <v>22</v>
      </c>
      <c r="E307" s="123">
        <v>1999</v>
      </c>
      <c r="F307" s="123">
        <v>0.44</v>
      </c>
      <c r="G307" s="123">
        <v>0.01</v>
      </c>
      <c r="H307" s="123">
        <v>7.0000000000000007E-2</v>
      </c>
      <c r="I307" s="123">
        <v>0.03</v>
      </c>
      <c r="J307" s="123"/>
      <c r="K307" s="123">
        <v>0.08</v>
      </c>
      <c r="L307" s="123">
        <v>-0.06</v>
      </c>
      <c r="M307" s="123"/>
      <c r="N307" s="123"/>
      <c r="O307" s="123"/>
      <c r="P307" s="123">
        <v>-7.0000000000000007E-2</v>
      </c>
      <c r="Q307" s="123">
        <v>0.02</v>
      </c>
      <c r="R307" s="123" t="s">
        <v>3792</v>
      </c>
      <c r="S307" s="123">
        <v>2020</v>
      </c>
      <c r="T307" s="123"/>
      <c r="U307" s="123"/>
      <c r="V307" s="123"/>
      <c r="W307" s="123"/>
      <c r="X307" s="123"/>
      <c r="Y307" s="123"/>
    </row>
    <row r="308" spans="1:25" x14ac:dyDescent="0.25">
      <c r="A308" s="60" t="s">
        <v>4015</v>
      </c>
      <c r="B308" s="60" t="s">
        <v>14</v>
      </c>
      <c r="C308" s="123" t="s">
        <v>96</v>
      </c>
      <c r="D308" s="123">
        <v>31</v>
      </c>
      <c r="E308" s="123">
        <v>1990</v>
      </c>
      <c r="F308" s="123">
        <v>1.91</v>
      </c>
      <c r="G308" s="123">
        <v>0.59</v>
      </c>
      <c r="H308" s="123">
        <v>0.56999999999999995</v>
      </c>
      <c r="I308" s="123">
        <v>0.51</v>
      </c>
      <c r="J308" s="123">
        <v>99.92</v>
      </c>
      <c r="K308" s="123">
        <v>0.54</v>
      </c>
      <c r="L308" s="123">
        <v>0.56999999999999995</v>
      </c>
      <c r="M308" s="123">
        <v>0.94</v>
      </c>
      <c r="N308" s="123">
        <v>1.08</v>
      </c>
      <c r="O308" s="123"/>
      <c r="P308" s="123">
        <v>-0.05</v>
      </c>
      <c r="Q308" s="123">
        <v>7.0000000000000007E-2</v>
      </c>
      <c r="R308" s="123" t="s">
        <v>3792</v>
      </c>
      <c r="S308" s="123">
        <v>2020</v>
      </c>
      <c r="T308" s="123"/>
      <c r="U308" s="123"/>
      <c r="V308" s="123"/>
      <c r="W308" s="123"/>
      <c r="X308" s="123"/>
      <c r="Y308" s="123"/>
    </row>
    <row r="309" spans="1:25" x14ac:dyDescent="0.25">
      <c r="A309" s="60" t="s">
        <v>4016</v>
      </c>
      <c r="B309" s="60" t="s">
        <v>14</v>
      </c>
      <c r="C309" s="123" t="s">
        <v>96</v>
      </c>
      <c r="D309" s="123">
        <v>34</v>
      </c>
      <c r="E309" s="123">
        <v>1987</v>
      </c>
      <c r="F309" s="123">
        <v>4.04</v>
      </c>
      <c r="G309" s="123">
        <v>-7.0000000000000007E-2</v>
      </c>
      <c r="H309" s="123">
        <v>-0.02</v>
      </c>
      <c r="I309" s="123">
        <v>0.03</v>
      </c>
      <c r="J309" s="123"/>
      <c r="K309" s="123">
        <v>-0.04</v>
      </c>
      <c r="L309" s="123">
        <v>-0.02</v>
      </c>
      <c r="M309" s="123"/>
      <c r="N309" s="123"/>
      <c r="O309" s="123"/>
      <c r="P309" s="123">
        <v>-0.02</v>
      </c>
      <c r="Q309" s="123">
        <v>0.05</v>
      </c>
      <c r="R309" s="123" t="s">
        <v>3792</v>
      </c>
      <c r="S309" s="123">
        <v>2020</v>
      </c>
      <c r="T309" s="123"/>
      <c r="U309" s="123"/>
      <c r="V309" s="123"/>
      <c r="W309" s="123"/>
      <c r="X309" s="123"/>
      <c r="Y309" s="123"/>
    </row>
    <row r="310" spans="1:25" x14ac:dyDescent="0.25">
      <c r="A310" s="60" t="s">
        <v>4017</v>
      </c>
      <c r="B310" s="60" t="s">
        <v>14</v>
      </c>
      <c r="C310" s="123" t="s">
        <v>96</v>
      </c>
      <c r="D310" s="123">
        <v>33</v>
      </c>
      <c r="E310" s="123">
        <v>1988</v>
      </c>
      <c r="F310" s="123">
        <v>1</v>
      </c>
      <c r="G310" s="123">
        <v>-0.02</v>
      </c>
      <c r="H310" s="123">
        <v>-0.1</v>
      </c>
      <c r="I310" s="123">
        <v>0.02</v>
      </c>
      <c r="J310" s="123"/>
      <c r="K310" s="123">
        <v>-0.06</v>
      </c>
      <c r="L310" s="123">
        <v>0.05</v>
      </c>
      <c r="M310" s="123"/>
      <c r="N310" s="123"/>
      <c r="O310" s="123"/>
      <c r="P310" s="123">
        <v>0.03</v>
      </c>
      <c r="Q310" s="123">
        <v>7.0000000000000007E-2</v>
      </c>
      <c r="R310" s="123" t="s">
        <v>3792</v>
      </c>
      <c r="S310" s="123">
        <v>2020</v>
      </c>
      <c r="T310" s="123"/>
      <c r="U310" s="123"/>
      <c r="V310" s="123"/>
      <c r="W310" s="123"/>
      <c r="X310" s="123"/>
      <c r="Y310" s="123"/>
    </row>
    <row r="311" spans="1:25" x14ac:dyDescent="0.25">
      <c r="A311" s="60" t="s">
        <v>4018</v>
      </c>
      <c r="B311" s="60" t="s">
        <v>14</v>
      </c>
      <c r="C311" s="123" t="s">
        <v>96</v>
      </c>
      <c r="D311" s="123">
        <v>38</v>
      </c>
      <c r="E311" s="123">
        <v>1983</v>
      </c>
      <c r="F311" s="123">
        <v>4.9800000000000004</v>
      </c>
      <c r="G311" s="123">
        <v>0.09</v>
      </c>
      <c r="H311" s="123">
        <v>0.76</v>
      </c>
      <c r="I311" s="123">
        <v>0.04</v>
      </c>
      <c r="J311" s="123">
        <v>-0.01</v>
      </c>
      <c r="K311" s="123">
        <v>0.86</v>
      </c>
      <c r="L311" s="123">
        <v>0.01</v>
      </c>
      <c r="M311" s="123">
        <v>0</v>
      </c>
      <c r="N311" s="123"/>
      <c r="O311" s="123"/>
      <c r="P311" s="123">
        <v>0.03</v>
      </c>
      <c r="Q311" s="123">
        <v>0.1</v>
      </c>
      <c r="R311" s="123" t="s">
        <v>3792</v>
      </c>
      <c r="S311" s="123">
        <v>2020</v>
      </c>
      <c r="T311" s="123"/>
      <c r="U311" s="123"/>
      <c r="V311" s="123"/>
      <c r="W311" s="123"/>
      <c r="X311" s="123"/>
      <c r="Y311" s="123"/>
    </row>
    <row r="312" spans="1:25" x14ac:dyDescent="0.25">
      <c r="A312" s="60" t="s">
        <v>4019</v>
      </c>
      <c r="B312" s="60" t="s">
        <v>14</v>
      </c>
      <c r="C312" s="123" t="s">
        <v>96</v>
      </c>
      <c r="D312" s="123">
        <v>22</v>
      </c>
      <c r="E312" s="123">
        <v>1999</v>
      </c>
      <c r="F312" s="123">
        <v>0.44</v>
      </c>
      <c r="G312" s="123">
        <v>-0.1</v>
      </c>
      <c r="H312" s="123">
        <v>-0.01</v>
      </c>
      <c r="I312" s="123">
        <v>-0.05</v>
      </c>
      <c r="J312" s="123"/>
      <c r="K312" s="123">
        <v>-0.03</v>
      </c>
      <c r="L312" s="123">
        <v>0.05</v>
      </c>
      <c r="M312" s="123"/>
      <c r="N312" s="123"/>
      <c r="O312" s="123"/>
      <c r="P312" s="123">
        <v>0.05</v>
      </c>
      <c r="Q312" s="123">
        <v>-0.06</v>
      </c>
      <c r="R312" s="123" t="s">
        <v>3792</v>
      </c>
      <c r="S312" s="123">
        <v>2020</v>
      </c>
      <c r="T312" s="123"/>
      <c r="U312" s="123"/>
      <c r="V312" s="123"/>
      <c r="W312" s="123"/>
      <c r="X312" s="123"/>
      <c r="Y312" s="123"/>
    </row>
    <row r="313" spans="1:25" x14ac:dyDescent="0.25">
      <c r="A313" s="60" t="s">
        <v>4020</v>
      </c>
      <c r="B313" s="60" t="s">
        <v>14</v>
      </c>
      <c r="C313" s="123" t="s">
        <v>148</v>
      </c>
      <c r="D313" s="123">
        <v>26</v>
      </c>
      <c r="E313" s="123">
        <v>1995</v>
      </c>
      <c r="F313" s="123">
        <v>4.07</v>
      </c>
      <c r="G313" s="123">
        <v>0.18</v>
      </c>
      <c r="H313" s="123">
        <v>0.53</v>
      </c>
      <c r="I313" s="123">
        <v>0.59</v>
      </c>
      <c r="J313" s="123">
        <v>99.96</v>
      </c>
      <c r="K313" s="123">
        <v>0.5</v>
      </c>
      <c r="L313" s="123">
        <v>0.56000000000000005</v>
      </c>
      <c r="M313" s="123">
        <v>0.43</v>
      </c>
      <c r="N313" s="123">
        <v>0.46</v>
      </c>
      <c r="O313" s="123"/>
      <c r="P313" s="123">
        <v>0.09</v>
      </c>
      <c r="Q313" s="123">
        <v>-0.1</v>
      </c>
      <c r="R313" s="123" t="s">
        <v>3792</v>
      </c>
      <c r="S313" s="123">
        <v>2020</v>
      </c>
      <c r="T313" s="123"/>
      <c r="U313" s="123"/>
      <c r="V313" s="123"/>
      <c r="W313" s="123"/>
      <c r="X313" s="123"/>
      <c r="Y313" s="123"/>
    </row>
    <row r="314" spans="1:25" x14ac:dyDescent="0.25">
      <c r="A314" s="60" t="s">
        <v>4021</v>
      </c>
      <c r="B314" s="60" t="s">
        <v>14</v>
      </c>
      <c r="C314" s="123" t="s">
        <v>213</v>
      </c>
      <c r="D314" s="123">
        <v>33</v>
      </c>
      <c r="E314" s="123">
        <v>1988</v>
      </c>
      <c r="F314" s="123">
        <v>0.25</v>
      </c>
      <c r="G314" s="123">
        <v>0</v>
      </c>
      <c r="H314" s="123">
        <v>0.08</v>
      </c>
      <c r="I314" s="123">
        <v>-0.08</v>
      </c>
      <c r="J314" s="123"/>
      <c r="K314" s="123">
        <v>-7.0000000000000007E-2</v>
      </c>
      <c r="L314" s="123">
        <v>0.01</v>
      </c>
      <c r="M314" s="123"/>
      <c r="N314" s="123"/>
      <c r="O314" s="123"/>
      <c r="P314" s="123">
        <v>0.03</v>
      </c>
      <c r="Q314" s="123">
        <v>-0.05</v>
      </c>
      <c r="R314" s="123" t="s">
        <v>3792</v>
      </c>
      <c r="S314" s="123">
        <v>2020</v>
      </c>
      <c r="T314" s="123"/>
      <c r="U314" s="123"/>
      <c r="V314" s="123"/>
      <c r="W314" s="123"/>
      <c r="X314" s="123"/>
      <c r="Y314" s="123"/>
    </row>
    <row r="315" spans="1:25" x14ac:dyDescent="0.25">
      <c r="A315" s="60" t="s">
        <v>3382</v>
      </c>
      <c r="B315" s="60" t="s">
        <v>14</v>
      </c>
      <c r="C315" s="123" t="s">
        <v>109</v>
      </c>
      <c r="D315" s="123">
        <v>26</v>
      </c>
      <c r="E315" s="123">
        <v>1995</v>
      </c>
      <c r="F315" s="123">
        <v>1.37</v>
      </c>
      <c r="G315" s="123">
        <v>-0.04</v>
      </c>
      <c r="H315" s="123">
        <v>0.74</v>
      </c>
      <c r="I315" s="123">
        <v>0.06</v>
      </c>
      <c r="J315" s="123">
        <v>-7.0000000000000007E-2</v>
      </c>
      <c r="K315" s="123">
        <v>0.75</v>
      </c>
      <c r="L315" s="123">
        <v>-0.06</v>
      </c>
      <c r="M315" s="123">
        <v>0</v>
      </c>
      <c r="N315" s="123"/>
      <c r="O315" s="123"/>
      <c r="P315" s="123">
        <v>-0.03</v>
      </c>
      <c r="Q315" s="123">
        <v>-0.06</v>
      </c>
      <c r="R315" s="123" t="s">
        <v>3792</v>
      </c>
      <c r="S315" s="123">
        <v>2020</v>
      </c>
      <c r="T315" s="123"/>
      <c r="U315" s="123"/>
      <c r="V315" s="123"/>
      <c r="W315" s="123"/>
      <c r="X315" s="123"/>
      <c r="Y315" s="123"/>
    </row>
    <row r="316" spans="1:25" x14ac:dyDescent="0.25">
      <c r="A316" s="60" t="s">
        <v>4022</v>
      </c>
      <c r="B316" s="60" t="s">
        <v>14</v>
      </c>
      <c r="C316" s="123" t="s">
        <v>109</v>
      </c>
      <c r="D316" s="123">
        <v>24</v>
      </c>
      <c r="E316" s="123">
        <v>1997</v>
      </c>
      <c r="F316" s="123">
        <v>0.08</v>
      </c>
      <c r="G316" s="123">
        <v>-0.02</v>
      </c>
      <c r="H316" s="123">
        <v>9.9700000000000006</v>
      </c>
      <c r="I316" s="123">
        <v>0</v>
      </c>
      <c r="J316" s="123">
        <v>0.06</v>
      </c>
      <c r="K316" s="123">
        <v>9.09</v>
      </c>
      <c r="L316" s="123">
        <v>0.02</v>
      </c>
      <c r="M316" s="123">
        <v>0.01</v>
      </c>
      <c r="N316" s="123"/>
      <c r="O316" s="123"/>
      <c r="P316" s="123">
        <v>-0.06</v>
      </c>
      <c r="Q316" s="123">
        <v>-0.02</v>
      </c>
      <c r="R316" s="123" t="s">
        <v>3792</v>
      </c>
      <c r="S316" s="123">
        <v>2020</v>
      </c>
      <c r="T316" s="123"/>
      <c r="U316" s="123"/>
      <c r="V316" s="123"/>
      <c r="W316" s="123"/>
      <c r="X316" s="123"/>
      <c r="Y316" s="123"/>
    </row>
    <row r="317" spans="1:25" x14ac:dyDescent="0.25">
      <c r="A317" s="60" t="s">
        <v>4023</v>
      </c>
      <c r="B317" s="60" t="s">
        <v>14</v>
      </c>
      <c r="C317" s="123" t="s">
        <v>109</v>
      </c>
      <c r="D317" s="123">
        <v>25</v>
      </c>
      <c r="E317" s="123">
        <v>1996</v>
      </c>
      <c r="F317" s="123">
        <v>1.18</v>
      </c>
      <c r="G317" s="123">
        <v>0.09</v>
      </c>
      <c r="H317" s="123">
        <v>0.81</v>
      </c>
      <c r="I317" s="123">
        <v>-0.03</v>
      </c>
      <c r="J317" s="123">
        <v>-0.08</v>
      </c>
      <c r="K317" s="123">
        <v>0.89</v>
      </c>
      <c r="L317" s="123">
        <v>-0.09</v>
      </c>
      <c r="M317" s="123">
        <v>-0.02</v>
      </c>
      <c r="N317" s="123"/>
      <c r="O317" s="123"/>
      <c r="P317" s="123">
        <v>-0.09</v>
      </c>
      <c r="Q317" s="123">
        <v>0</v>
      </c>
      <c r="R317" s="123" t="s">
        <v>3792</v>
      </c>
      <c r="S317" s="123">
        <v>2020</v>
      </c>
      <c r="T317" s="123"/>
      <c r="U317" s="123"/>
      <c r="V317" s="123"/>
      <c r="W317" s="123"/>
      <c r="X317" s="123"/>
      <c r="Y317" s="123"/>
    </row>
    <row r="318" spans="1:25" x14ac:dyDescent="0.25">
      <c r="A318" s="60" t="s">
        <v>4024</v>
      </c>
      <c r="B318" s="60" t="s">
        <v>14</v>
      </c>
      <c r="C318" s="123" t="s">
        <v>109</v>
      </c>
      <c r="D318" s="123">
        <v>33</v>
      </c>
      <c r="E318" s="123">
        <v>1988</v>
      </c>
      <c r="F318" s="123">
        <v>4.03</v>
      </c>
      <c r="G318" s="123">
        <v>0.4</v>
      </c>
      <c r="H318" s="123">
        <v>3.04</v>
      </c>
      <c r="I318" s="123">
        <v>1.18</v>
      </c>
      <c r="J318" s="123">
        <v>41.64</v>
      </c>
      <c r="K318" s="123">
        <v>3.07</v>
      </c>
      <c r="L318" s="123">
        <v>1.29</v>
      </c>
      <c r="M318" s="123">
        <v>0.1</v>
      </c>
      <c r="N318" s="123">
        <v>0.24</v>
      </c>
      <c r="O318" s="123"/>
      <c r="P318" s="123">
        <v>0.25</v>
      </c>
      <c r="Q318" s="123">
        <v>0.27</v>
      </c>
      <c r="R318" s="123" t="s">
        <v>3792</v>
      </c>
      <c r="S318" s="123">
        <v>2020</v>
      </c>
      <c r="T318" s="123"/>
      <c r="U318" s="123"/>
      <c r="V318" s="123"/>
      <c r="W318" s="123"/>
      <c r="X318" s="123"/>
      <c r="Y318" s="123"/>
    </row>
    <row r="319" spans="1:25" x14ac:dyDescent="0.25">
      <c r="A319" s="60" t="s">
        <v>2636</v>
      </c>
      <c r="B319" s="60" t="s">
        <v>14</v>
      </c>
      <c r="C319" s="123" t="s">
        <v>109</v>
      </c>
      <c r="D319" s="123">
        <v>30</v>
      </c>
      <c r="E319" s="123">
        <v>1990</v>
      </c>
      <c r="F319" s="123">
        <v>1.02</v>
      </c>
      <c r="G319" s="123">
        <v>1.02</v>
      </c>
      <c r="H319" s="123">
        <v>5.0199999999999996</v>
      </c>
      <c r="I319" s="123">
        <v>1.05</v>
      </c>
      <c r="J319" s="123">
        <v>19.95</v>
      </c>
      <c r="K319" s="123">
        <v>5.15</v>
      </c>
      <c r="L319" s="123">
        <v>1.05</v>
      </c>
      <c r="M319" s="123">
        <v>0.28999999999999998</v>
      </c>
      <c r="N319" s="123">
        <v>0.96</v>
      </c>
      <c r="O319" s="123"/>
      <c r="P319" s="123">
        <v>0.01</v>
      </c>
      <c r="Q319" s="123">
        <v>-0.05</v>
      </c>
      <c r="R319" s="123" t="s">
        <v>3792</v>
      </c>
      <c r="S319" s="123">
        <v>2020</v>
      </c>
      <c r="T319" s="123"/>
      <c r="U319" s="123"/>
      <c r="V319" s="123"/>
      <c r="W319" s="123"/>
      <c r="X319" s="123"/>
      <c r="Y319" s="123"/>
    </row>
    <row r="320" spans="1:25" x14ac:dyDescent="0.25">
      <c r="A320" s="60" t="s">
        <v>4025</v>
      </c>
      <c r="B320" s="60" t="s">
        <v>14</v>
      </c>
      <c r="C320" s="123" t="s">
        <v>109</v>
      </c>
      <c r="D320" s="123">
        <v>30</v>
      </c>
      <c r="E320" s="123">
        <v>1991</v>
      </c>
      <c r="F320" s="123">
        <v>1.53</v>
      </c>
      <c r="G320" s="123">
        <v>0.01</v>
      </c>
      <c r="H320" s="123">
        <v>5.72</v>
      </c>
      <c r="I320" s="123">
        <v>3.12</v>
      </c>
      <c r="J320" s="123">
        <v>55.6</v>
      </c>
      <c r="K320" s="123">
        <v>5.81</v>
      </c>
      <c r="L320" s="123">
        <v>3.18</v>
      </c>
      <c r="M320" s="123">
        <v>0.05</v>
      </c>
      <c r="N320" s="123">
        <v>-0.09</v>
      </c>
      <c r="O320" s="123"/>
      <c r="P320" s="123">
        <v>0.04</v>
      </c>
      <c r="Q320" s="123">
        <v>-0.02</v>
      </c>
      <c r="R320" s="123" t="s">
        <v>3792</v>
      </c>
      <c r="S320" s="123">
        <v>2020</v>
      </c>
      <c r="T320" s="123"/>
      <c r="U320" s="123"/>
      <c r="V320" s="123"/>
      <c r="W320" s="123"/>
      <c r="X320" s="123"/>
      <c r="Y320" s="123"/>
    </row>
    <row r="321" spans="1:25" x14ac:dyDescent="0.25">
      <c r="A321" s="60" t="s">
        <v>4026</v>
      </c>
      <c r="B321" s="60" t="s">
        <v>14</v>
      </c>
      <c r="C321" s="123" t="s">
        <v>116</v>
      </c>
      <c r="D321" s="123">
        <v>34</v>
      </c>
      <c r="E321" s="123">
        <v>1987</v>
      </c>
      <c r="F321" s="123">
        <v>0.45</v>
      </c>
      <c r="G321" s="123">
        <v>7.0000000000000007E-2</v>
      </c>
      <c r="H321" s="123">
        <v>-7.0000000000000007E-2</v>
      </c>
      <c r="I321" s="123">
        <v>-0.01</v>
      </c>
      <c r="J321" s="123"/>
      <c r="K321" s="123">
        <v>-0.01</v>
      </c>
      <c r="L321" s="123">
        <v>0.01</v>
      </c>
      <c r="M321" s="123"/>
      <c r="N321" s="123"/>
      <c r="O321" s="123"/>
      <c r="P321" s="123">
        <v>-0.02</v>
      </c>
      <c r="Q321" s="123">
        <v>0.03</v>
      </c>
      <c r="R321" s="123" t="s">
        <v>3792</v>
      </c>
      <c r="S321" s="123">
        <v>2020</v>
      </c>
      <c r="T321" s="123"/>
      <c r="U321" s="123"/>
      <c r="V321" s="123"/>
      <c r="W321" s="123"/>
      <c r="X321" s="123"/>
      <c r="Y321" s="123"/>
    </row>
    <row r="322" spans="1:25" x14ac:dyDescent="0.25">
      <c r="A322" s="60" t="s">
        <v>4027</v>
      </c>
      <c r="B322" s="60" t="s">
        <v>14</v>
      </c>
      <c r="C322" s="123" t="s">
        <v>116</v>
      </c>
      <c r="D322" s="123">
        <v>34</v>
      </c>
      <c r="E322" s="123">
        <v>1987</v>
      </c>
      <c r="F322" s="123">
        <v>4.08</v>
      </c>
      <c r="G322" s="123">
        <v>-0.03</v>
      </c>
      <c r="H322" s="123">
        <v>0.1</v>
      </c>
      <c r="I322" s="123">
        <v>-0.04</v>
      </c>
      <c r="J322" s="123"/>
      <c r="K322" s="123">
        <v>0.06</v>
      </c>
      <c r="L322" s="123">
        <v>-0.09</v>
      </c>
      <c r="M322" s="123"/>
      <c r="N322" s="123"/>
      <c r="O322" s="123"/>
      <c r="P322" s="123">
        <v>-0.09</v>
      </c>
      <c r="Q322" s="123">
        <v>0.02</v>
      </c>
      <c r="R322" s="123" t="s">
        <v>3792</v>
      </c>
      <c r="S322" s="123">
        <v>2020</v>
      </c>
      <c r="T322" s="123"/>
      <c r="U322" s="123"/>
      <c r="V322" s="123"/>
      <c r="W322" s="123"/>
      <c r="X322" s="123"/>
      <c r="Y322" s="123"/>
    </row>
    <row r="323" spans="1:25" x14ac:dyDescent="0.25">
      <c r="A323" s="60" t="s">
        <v>4028</v>
      </c>
      <c r="B323" s="60" t="s">
        <v>14</v>
      </c>
      <c r="C323" s="123" t="s">
        <v>116</v>
      </c>
      <c r="D323" s="123">
        <v>35</v>
      </c>
      <c r="E323" s="123">
        <v>1985</v>
      </c>
      <c r="F323" s="123">
        <v>1.56</v>
      </c>
      <c r="G323" s="123">
        <v>-0.05</v>
      </c>
      <c r="H323" s="123">
        <v>0.09</v>
      </c>
      <c r="I323" s="123">
        <v>-0.09</v>
      </c>
      <c r="J323" s="123"/>
      <c r="K323" s="123">
        <v>0.1</v>
      </c>
      <c r="L323" s="123">
        <v>0.08</v>
      </c>
      <c r="M323" s="123"/>
      <c r="N323" s="123"/>
      <c r="O323" s="123"/>
      <c r="P323" s="123">
        <v>0.01</v>
      </c>
      <c r="Q323" s="123">
        <v>0.06</v>
      </c>
      <c r="R323" s="123" t="s">
        <v>3792</v>
      </c>
      <c r="S323" s="123">
        <v>2020</v>
      </c>
      <c r="T323" s="123"/>
      <c r="U323" s="123"/>
      <c r="V323" s="123"/>
      <c r="W323" s="123"/>
      <c r="X323" s="123"/>
      <c r="Y323" s="123"/>
    </row>
    <row r="324" spans="1:25" x14ac:dyDescent="0.25">
      <c r="A324" s="60" t="s">
        <v>4029</v>
      </c>
      <c r="B324" s="60" t="s">
        <v>14</v>
      </c>
      <c r="C324" s="123" t="s">
        <v>122</v>
      </c>
      <c r="D324" s="123">
        <v>24</v>
      </c>
      <c r="E324" s="123">
        <v>1997</v>
      </c>
      <c r="F324" s="123">
        <v>0.18</v>
      </c>
      <c r="G324" s="123">
        <v>0.02</v>
      </c>
      <c r="H324" s="123">
        <v>-0.09</v>
      </c>
      <c r="I324" s="123">
        <v>-0.08</v>
      </c>
      <c r="J324" s="123"/>
      <c r="K324" s="123">
        <v>0.03</v>
      </c>
      <c r="L324" s="123">
        <v>0.04</v>
      </c>
      <c r="M324" s="123"/>
      <c r="N324" s="123"/>
      <c r="O324" s="123"/>
      <c r="P324" s="123">
        <v>-0.09</v>
      </c>
      <c r="Q324" s="123">
        <v>-0.03</v>
      </c>
      <c r="R324" s="123" t="s">
        <v>3792</v>
      </c>
      <c r="S324" s="123">
        <v>2020</v>
      </c>
      <c r="T324" s="123"/>
      <c r="U324" s="123"/>
      <c r="V324" s="123"/>
      <c r="W324" s="123"/>
      <c r="X324" s="123"/>
      <c r="Y324" s="123"/>
    </row>
    <row r="325" spans="1:25" x14ac:dyDescent="0.25">
      <c r="A325" s="60" t="s">
        <v>4030</v>
      </c>
      <c r="B325" s="60" t="s">
        <v>14</v>
      </c>
      <c r="C325" s="123" t="s">
        <v>122</v>
      </c>
      <c r="D325" s="123">
        <v>24</v>
      </c>
      <c r="E325" s="123">
        <v>1997</v>
      </c>
      <c r="F325" s="123">
        <v>1.19</v>
      </c>
      <c r="G325" s="123">
        <v>-0.03</v>
      </c>
      <c r="H325" s="123">
        <v>1.78</v>
      </c>
      <c r="I325" s="123">
        <v>1</v>
      </c>
      <c r="J325" s="123">
        <v>49.92</v>
      </c>
      <c r="K325" s="123">
        <v>1.85</v>
      </c>
      <c r="L325" s="123">
        <v>0.91</v>
      </c>
      <c r="M325" s="123">
        <v>-0.02</v>
      </c>
      <c r="N325" s="123">
        <v>0.04</v>
      </c>
      <c r="O325" s="123"/>
      <c r="P325" s="123">
        <v>-0.04</v>
      </c>
      <c r="Q325" s="123">
        <v>0.06</v>
      </c>
      <c r="R325" s="123" t="s">
        <v>3792</v>
      </c>
      <c r="S325" s="123">
        <v>2020</v>
      </c>
      <c r="T325" s="123"/>
      <c r="U325" s="123"/>
      <c r="V325" s="123"/>
      <c r="W325" s="123"/>
      <c r="X325" s="123"/>
      <c r="Y325" s="123"/>
    </row>
    <row r="326" spans="1:25" x14ac:dyDescent="0.25">
      <c r="A326" s="60" t="s">
        <v>4031</v>
      </c>
      <c r="B326" s="60" t="s">
        <v>14</v>
      </c>
      <c r="C326" s="123" t="s">
        <v>122</v>
      </c>
      <c r="D326" s="123">
        <v>23</v>
      </c>
      <c r="E326" s="123">
        <v>1998</v>
      </c>
      <c r="F326" s="123">
        <v>0.56000000000000005</v>
      </c>
      <c r="G326" s="123">
        <v>0.04</v>
      </c>
      <c r="H326" s="123">
        <v>2.1</v>
      </c>
      <c r="I326" s="123">
        <v>1.93</v>
      </c>
      <c r="J326" s="123">
        <v>100.03</v>
      </c>
      <c r="K326" s="123">
        <v>1.9</v>
      </c>
      <c r="L326" s="123">
        <v>2.02</v>
      </c>
      <c r="M326" s="123">
        <v>0.01</v>
      </c>
      <c r="N326" s="123">
        <v>-0.03</v>
      </c>
      <c r="O326" s="123"/>
      <c r="P326" s="123">
        <v>7.0000000000000007E-2</v>
      </c>
      <c r="Q326" s="123">
        <v>0</v>
      </c>
      <c r="R326" s="123" t="s">
        <v>3792</v>
      </c>
      <c r="S326" s="123">
        <v>2020</v>
      </c>
      <c r="T326" s="123"/>
      <c r="U326" s="123"/>
      <c r="V326" s="123"/>
      <c r="W326" s="123"/>
      <c r="X326" s="123"/>
      <c r="Y326" s="123"/>
    </row>
    <row r="327" spans="1:25" x14ac:dyDescent="0.25">
      <c r="A327" s="60" t="s">
        <v>4032</v>
      </c>
      <c r="B327" s="60" t="s">
        <v>14</v>
      </c>
      <c r="C327" s="123" t="s">
        <v>122</v>
      </c>
      <c r="D327" s="123">
        <v>29</v>
      </c>
      <c r="E327" s="123">
        <v>1992</v>
      </c>
      <c r="F327" s="123">
        <v>5.84</v>
      </c>
      <c r="G327" s="123">
        <v>0.22</v>
      </c>
      <c r="H327" s="123">
        <v>1.48</v>
      </c>
      <c r="I327" s="123">
        <v>0.41</v>
      </c>
      <c r="J327" s="123">
        <v>22.15</v>
      </c>
      <c r="K327" s="123">
        <v>1.61</v>
      </c>
      <c r="L327" s="123">
        <v>0.28999999999999998</v>
      </c>
      <c r="M327" s="123">
        <v>0.2</v>
      </c>
      <c r="N327" s="123">
        <v>0.51</v>
      </c>
      <c r="O327" s="123"/>
      <c r="P327" s="123">
        <v>0.01</v>
      </c>
      <c r="Q327" s="123">
        <v>0.08</v>
      </c>
      <c r="R327" s="123" t="s">
        <v>3792</v>
      </c>
      <c r="S327" s="123">
        <v>2020</v>
      </c>
      <c r="T327" s="123"/>
      <c r="U327" s="123"/>
      <c r="V327" s="123"/>
      <c r="W327" s="123"/>
      <c r="X327" s="123"/>
      <c r="Y327" s="123"/>
    </row>
    <row r="328" spans="1:25" x14ac:dyDescent="0.25">
      <c r="A328" s="60" t="s">
        <v>4033</v>
      </c>
      <c r="B328" s="60" t="s">
        <v>14</v>
      </c>
      <c r="C328" s="123" t="s">
        <v>122</v>
      </c>
      <c r="D328" s="123">
        <v>27</v>
      </c>
      <c r="E328" s="123">
        <v>1994</v>
      </c>
      <c r="F328" s="123">
        <v>4.96</v>
      </c>
      <c r="G328" s="123">
        <v>-0.02</v>
      </c>
      <c r="H328" s="123">
        <v>0.97</v>
      </c>
      <c r="I328" s="123">
        <v>0.25</v>
      </c>
      <c r="J328" s="123">
        <v>20.02</v>
      </c>
      <c r="K328" s="123">
        <v>0.94</v>
      </c>
      <c r="L328" s="123">
        <v>0.31</v>
      </c>
      <c r="M328" s="123">
        <v>0.03</v>
      </c>
      <c r="N328" s="123">
        <v>0.05</v>
      </c>
      <c r="O328" s="123"/>
      <c r="P328" s="123">
        <v>-0.09</v>
      </c>
      <c r="Q328" s="123">
        <v>-0.06</v>
      </c>
      <c r="R328" s="123" t="s">
        <v>3792</v>
      </c>
      <c r="S328" s="123">
        <v>2020</v>
      </c>
      <c r="T328" s="123"/>
      <c r="U328" s="123"/>
      <c r="V328" s="123"/>
      <c r="W328" s="123"/>
      <c r="X328" s="123"/>
      <c r="Y328" s="123"/>
    </row>
    <row r="329" spans="1:25" x14ac:dyDescent="0.25">
      <c r="A329" s="60" t="s">
        <v>4034</v>
      </c>
      <c r="B329" s="60" t="s">
        <v>14</v>
      </c>
      <c r="C329" s="123" t="s">
        <v>122</v>
      </c>
      <c r="D329" s="123">
        <v>32</v>
      </c>
      <c r="E329" s="123">
        <v>1989</v>
      </c>
      <c r="F329" s="123">
        <v>0.76</v>
      </c>
      <c r="G329" s="123">
        <v>0.01</v>
      </c>
      <c r="H329" s="123">
        <v>0.04</v>
      </c>
      <c r="I329" s="123">
        <v>0</v>
      </c>
      <c r="J329" s="123"/>
      <c r="K329" s="123">
        <v>-0.08</v>
      </c>
      <c r="L329" s="123">
        <v>-0.05</v>
      </c>
      <c r="M329" s="123"/>
      <c r="N329" s="123"/>
      <c r="O329" s="123"/>
      <c r="P329" s="123">
        <v>-0.05</v>
      </c>
      <c r="Q329" s="123">
        <v>-0.08</v>
      </c>
      <c r="R329" s="123" t="s">
        <v>3792</v>
      </c>
      <c r="S329" s="123">
        <v>2020</v>
      </c>
      <c r="T329" s="123"/>
      <c r="U329" s="123"/>
      <c r="V329" s="123"/>
      <c r="W329" s="123"/>
      <c r="X329" s="123"/>
      <c r="Y329" s="123"/>
    </row>
    <row r="330" spans="1:25" x14ac:dyDescent="0.25">
      <c r="A330" s="60" t="s">
        <v>4035</v>
      </c>
      <c r="B330" s="60" t="s">
        <v>14</v>
      </c>
      <c r="C330" s="123" t="s">
        <v>122</v>
      </c>
      <c r="D330" s="123">
        <v>32</v>
      </c>
      <c r="E330" s="123">
        <v>1989</v>
      </c>
      <c r="F330" s="123">
        <v>1.1599999999999999</v>
      </c>
      <c r="G330" s="123">
        <v>-0.04</v>
      </c>
      <c r="H330" s="123">
        <v>2.58</v>
      </c>
      <c r="I330" s="123">
        <v>0.73</v>
      </c>
      <c r="J330" s="123">
        <v>33.39</v>
      </c>
      <c r="K330" s="123">
        <v>2.36</v>
      </c>
      <c r="L330" s="123">
        <v>0.77</v>
      </c>
      <c r="M330" s="123">
        <v>0.06</v>
      </c>
      <c r="N330" s="123">
        <v>-0.01</v>
      </c>
      <c r="O330" s="123"/>
      <c r="P330" s="123">
        <v>-0.04</v>
      </c>
      <c r="Q330" s="123">
        <v>-0.05</v>
      </c>
      <c r="R330" s="123" t="s">
        <v>3792</v>
      </c>
      <c r="S330" s="123">
        <v>2020</v>
      </c>
      <c r="T330" s="123"/>
      <c r="U330" s="123"/>
      <c r="V330" s="123"/>
      <c r="W330" s="123"/>
      <c r="X330" s="123"/>
      <c r="Y330" s="123"/>
    </row>
    <row r="331" spans="1:25" x14ac:dyDescent="0.25">
      <c r="A331" s="60" t="s">
        <v>4036</v>
      </c>
      <c r="B331" s="60" t="s">
        <v>14</v>
      </c>
      <c r="C331" s="123" t="s">
        <v>131</v>
      </c>
      <c r="D331" s="123">
        <v>32</v>
      </c>
      <c r="E331" s="123">
        <v>1989</v>
      </c>
      <c r="F331" s="123">
        <v>3.51</v>
      </c>
      <c r="G331" s="123">
        <v>-0.09</v>
      </c>
      <c r="H331" s="123">
        <v>1.49</v>
      </c>
      <c r="I331" s="123">
        <v>0.01</v>
      </c>
      <c r="J331" s="123">
        <v>-0.02</v>
      </c>
      <c r="K331" s="123">
        <v>1.54</v>
      </c>
      <c r="L331" s="123">
        <v>0.1</v>
      </c>
      <c r="M331" s="123">
        <v>0.08</v>
      </c>
      <c r="N331" s="123"/>
      <c r="O331" s="123"/>
      <c r="P331" s="123">
        <v>0</v>
      </c>
      <c r="Q331" s="123">
        <v>7.0000000000000007E-2</v>
      </c>
      <c r="R331" s="123" t="s">
        <v>3792</v>
      </c>
      <c r="S331" s="123">
        <v>2020</v>
      </c>
      <c r="T331" s="123"/>
      <c r="U331" s="123"/>
      <c r="V331" s="123"/>
      <c r="W331" s="123"/>
      <c r="X331" s="123"/>
      <c r="Y331" s="123"/>
    </row>
    <row r="332" spans="1:25" x14ac:dyDescent="0.25">
      <c r="A332" s="60" t="s">
        <v>4037</v>
      </c>
      <c r="B332" s="60" t="s">
        <v>14</v>
      </c>
      <c r="C332" s="123" t="s">
        <v>131</v>
      </c>
      <c r="D332" s="123">
        <v>26</v>
      </c>
      <c r="E332" s="123">
        <v>1995</v>
      </c>
      <c r="F332" s="123">
        <v>3.07</v>
      </c>
      <c r="G332" s="123">
        <v>0.61</v>
      </c>
      <c r="H332" s="123">
        <v>1.51</v>
      </c>
      <c r="I332" s="123">
        <v>0.55000000000000004</v>
      </c>
      <c r="J332" s="123">
        <v>39.92</v>
      </c>
      <c r="K332" s="123">
        <v>1.52</v>
      </c>
      <c r="L332" s="123">
        <v>0.74</v>
      </c>
      <c r="M332" s="123">
        <v>0.38</v>
      </c>
      <c r="N332" s="123">
        <v>0.97</v>
      </c>
      <c r="O332" s="123"/>
      <c r="P332" s="123">
        <v>0</v>
      </c>
      <c r="Q332" s="123">
        <v>-0.09</v>
      </c>
      <c r="R332" s="123" t="s">
        <v>3792</v>
      </c>
      <c r="S332" s="123">
        <v>2020</v>
      </c>
      <c r="T332" s="123"/>
      <c r="U332" s="123"/>
      <c r="V332" s="123"/>
      <c r="W332" s="123"/>
      <c r="X332" s="123"/>
      <c r="Y332" s="123"/>
    </row>
    <row r="333" spans="1:25" x14ac:dyDescent="0.25">
      <c r="A333" s="60" t="s">
        <v>4038</v>
      </c>
      <c r="B333" s="60" t="s">
        <v>14</v>
      </c>
      <c r="C333" s="123" t="s">
        <v>131</v>
      </c>
      <c r="D333" s="123">
        <v>28</v>
      </c>
      <c r="E333" s="123">
        <v>1993</v>
      </c>
      <c r="F333" s="123">
        <v>3.74</v>
      </c>
      <c r="G333" s="123">
        <v>0.18</v>
      </c>
      <c r="H333" s="123">
        <v>1.31</v>
      </c>
      <c r="I333" s="123">
        <v>0.75</v>
      </c>
      <c r="J333" s="123">
        <v>59.97</v>
      </c>
      <c r="K333" s="123">
        <v>1.3</v>
      </c>
      <c r="L333" s="123">
        <v>0.77</v>
      </c>
      <c r="M333" s="123">
        <v>0.27</v>
      </c>
      <c r="N333" s="123">
        <v>0.23</v>
      </c>
      <c r="O333" s="123"/>
      <c r="P333" s="123">
        <v>0.02</v>
      </c>
      <c r="Q333" s="123">
        <v>-0.05</v>
      </c>
      <c r="R333" s="123" t="s">
        <v>3792</v>
      </c>
      <c r="S333" s="123">
        <v>2020</v>
      </c>
      <c r="T333" s="123"/>
      <c r="U333" s="123"/>
      <c r="V333" s="123"/>
      <c r="W333" s="123"/>
      <c r="X333" s="123"/>
      <c r="Y333" s="123"/>
    </row>
    <row r="334" spans="1:25" x14ac:dyDescent="0.25">
      <c r="A334" s="60" t="s">
        <v>1245</v>
      </c>
      <c r="B334" s="60" t="s">
        <v>15</v>
      </c>
      <c r="C334" s="123" t="s">
        <v>96</v>
      </c>
      <c r="D334" s="123">
        <v>25</v>
      </c>
      <c r="E334" s="123">
        <v>1996</v>
      </c>
      <c r="F334" s="123">
        <v>0.82</v>
      </c>
      <c r="G334" s="123">
        <v>-0.02</v>
      </c>
      <c r="H334" s="123">
        <v>0.05</v>
      </c>
      <c r="I334" s="123">
        <v>-0.06</v>
      </c>
      <c r="J334" s="123"/>
      <c r="K334" s="123">
        <v>0.03</v>
      </c>
      <c r="L334" s="123">
        <v>-7.0000000000000007E-2</v>
      </c>
      <c r="M334" s="123"/>
      <c r="N334" s="123"/>
      <c r="O334" s="123"/>
      <c r="P334" s="123">
        <v>-0.03</v>
      </c>
      <c r="Q334" s="123">
        <v>7.0000000000000007E-2</v>
      </c>
      <c r="R334" s="123" t="s">
        <v>3792</v>
      </c>
      <c r="S334" s="123">
        <v>2020</v>
      </c>
      <c r="T334" s="123"/>
      <c r="U334" s="123"/>
      <c r="V334" s="123"/>
      <c r="W334" s="123"/>
      <c r="X334" s="123"/>
      <c r="Y334" s="123"/>
    </row>
    <row r="335" spans="1:25" x14ac:dyDescent="0.25">
      <c r="A335" s="60" t="s">
        <v>1493</v>
      </c>
      <c r="B335" s="60" t="s">
        <v>15</v>
      </c>
      <c r="C335" s="123" t="s">
        <v>96</v>
      </c>
      <c r="D335" s="123">
        <v>26</v>
      </c>
      <c r="E335" s="123">
        <v>1995</v>
      </c>
      <c r="F335" s="123">
        <v>4.28</v>
      </c>
      <c r="G335" s="123">
        <v>0.06</v>
      </c>
      <c r="H335" s="123">
        <v>0.56000000000000005</v>
      </c>
      <c r="I335" s="123">
        <v>0.33</v>
      </c>
      <c r="J335" s="123">
        <v>49.91</v>
      </c>
      <c r="K335" s="123">
        <v>0.45</v>
      </c>
      <c r="L335" s="123">
        <v>0.14000000000000001</v>
      </c>
      <c r="M335" s="123">
        <v>-0.03</v>
      </c>
      <c r="N335" s="123">
        <v>-0.09</v>
      </c>
      <c r="O335" s="123"/>
      <c r="P335" s="123">
        <v>0.01</v>
      </c>
      <c r="Q335" s="123">
        <v>0</v>
      </c>
      <c r="R335" s="123" t="s">
        <v>3792</v>
      </c>
      <c r="S335" s="123">
        <v>2020</v>
      </c>
      <c r="T335" s="123"/>
      <c r="U335" s="123"/>
      <c r="V335" s="123"/>
      <c r="W335" s="123"/>
      <c r="X335" s="123"/>
      <c r="Y335" s="123"/>
    </row>
    <row r="336" spans="1:25" x14ac:dyDescent="0.25">
      <c r="A336" s="60" t="s">
        <v>1400</v>
      </c>
      <c r="B336" s="60" t="s">
        <v>15</v>
      </c>
      <c r="C336" s="123" t="s">
        <v>96</v>
      </c>
      <c r="D336" s="123">
        <v>27</v>
      </c>
      <c r="E336" s="123">
        <v>1994</v>
      </c>
      <c r="F336" s="123">
        <v>1.32</v>
      </c>
      <c r="G336" s="123">
        <v>-0.06</v>
      </c>
      <c r="H336" s="123">
        <v>1.46</v>
      </c>
      <c r="I336" s="123">
        <v>0.71</v>
      </c>
      <c r="J336" s="123">
        <v>49.98</v>
      </c>
      <c r="K336" s="123">
        <v>1.56</v>
      </c>
      <c r="L336" s="123">
        <v>0.68</v>
      </c>
      <c r="M336" s="123">
        <v>0.05</v>
      </c>
      <c r="N336" s="123">
        <v>0.06</v>
      </c>
      <c r="O336" s="123"/>
      <c r="P336" s="123">
        <v>0.1</v>
      </c>
      <c r="Q336" s="123">
        <v>0.02</v>
      </c>
      <c r="R336" s="123" t="s">
        <v>3792</v>
      </c>
      <c r="S336" s="123">
        <v>2020</v>
      </c>
      <c r="T336" s="123"/>
      <c r="U336" s="123"/>
      <c r="V336" s="123"/>
      <c r="W336" s="123"/>
      <c r="X336" s="123"/>
      <c r="Y336" s="123"/>
    </row>
    <row r="337" spans="1:25" x14ac:dyDescent="0.25">
      <c r="A337" s="60" t="s">
        <v>1302</v>
      </c>
      <c r="B337" s="60" t="s">
        <v>15</v>
      </c>
      <c r="C337" s="123" t="s">
        <v>96</v>
      </c>
      <c r="D337" s="123">
        <v>25</v>
      </c>
      <c r="E337" s="123">
        <v>1996</v>
      </c>
      <c r="F337" s="123">
        <v>1.98</v>
      </c>
      <c r="G337" s="123">
        <v>-0.08</v>
      </c>
      <c r="H337" s="123">
        <v>0.55000000000000004</v>
      </c>
      <c r="I337" s="123">
        <v>-7.0000000000000007E-2</v>
      </c>
      <c r="J337" s="123">
        <v>7.0000000000000007E-2</v>
      </c>
      <c r="K337" s="123">
        <v>0.56999999999999995</v>
      </c>
      <c r="L337" s="123">
        <v>-0.01</v>
      </c>
      <c r="M337" s="123">
        <v>0.03</v>
      </c>
      <c r="N337" s="123"/>
      <c r="O337" s="123"/>
      <c r="P337" s="123">
        <v>0.06</v>
      </c>
      <c r="Q337" s="123">
        <v>-0.05</v>
      </c>
      <c r="R337" s="123" t="s">
        <v>3792</v>
      </c>
      <c r="S337" s="123">
        <v>2020</v>
      </c>
      <c r="T337" s="123"/>
      <c r="U337" s="123"/>
      <c r="V337" s="123"/>
      <c r="W337" s="123"/>
      <c r="X337" s="123"/>
      <c r="Y337" s="123"/>
    </row>
    <row r="338" spans="1:25" x14ac:dyDescent="0.25">
      <c r="A338" s="60" t="s">
        <v>1267</v>
      </c>
      <c r="B338" s="60" t="s">
        <v>15</v>
      </c>
      <c r="C338" s="123" t="s">
        <v>213</v>
      </c>
      <c r="D338" s="123">
        <v>27</v>
      </c>
      <c r="E338" s="123">
        <v>1994</v>
      </c>
      <c r="F338" s="123">
        <v>5.15</v>
      </c>
      <c r="G338" s="123">
        <v>0.09</v>
      </c>
      <c r="H338" s="123">
        <v>0.25</v>
      </c>
      <c r="I338" s="123">
        <v>0.13</v>
      </c>
      <c r="J338" s="123">
        <v>100.03</v>
      </c>
      <c r="K338" s="123">
        <v>0.28000000000000003</v>
      </c>
      <c r="L338" s="123">
        <v>0.19</v>
      </c>
      <c r="M338" s="123">
        <v>0.99</v>
      </c>
      <c r="N338" s="123">
        <v>1</v>
      </c>
      <c r="O338" s="123"/>
      <c r="P338" s="123">
        <v>-0.02</v>
      </c>
      <c r="Q338" s="123">
        <v>0.02</v>
      </c>
      <c r="R338" s="123" t="s">
        <v>3792</v>
      </c>
      <c r="S338" s="123">
        <v>2020</v>
      </c>
      <c r="T338" s="123"/>
      <c r="U338" s="123"/>
      <c r="V338" s="123"/>
      <c r="W338" s="123"/>
      <c r="X338" s="123"/>
      <c r="Y338" s="123"/>
    </row>
    <row r="339" spans="1:25" x14ac:dyDescent="0.25">
      <c r="A339" s="60" t="s">
        <v>1788</v>
      </c>
      <c r="B339" s="60" t="s">
        <v>15</v>
      </c>
      <c r="C339" s="123" t="s">
        <v>213</v>
      </c>
      <c r="D339" s="123">
        <v>27</v>
      </c>
      <c r="E339" s="123">
        <v>1994</v>
      </c>
      <c r="F339" s="123">
        <v>2.6</v>
      </c>
      <c r="G339" s="123">
        <v>-0.05</v>
      </c>
      <c r="H339" s="123">
        <v>0.33</v>
      </c>
      <c r="I339" s="123">
        <v>0.5</v>
      </c>
      <c r="J339" s="123">
        <v>100.04</v>
      </c>
      <c r="K339" s="123">
        <v>0.33</v>
      </c>
      <c r="L339" s="123">
        <v>0.33</v>
      </c>
      <c r="M339" s="123">
        <v>-0.09</v>
      </c>
      <c r="N339" s="123">
        <v>-0.01</v>
      </c>
      <c r="O339" s="123"/>
      <c r="P339" s="123">
        <v>0.01</v>
      </c>
      <c r="Q339" s="123">
        <v>0.01</v>
      </c>
      <c r="R339" s="123" t="s">
        <v>3792</v>
      </c>
      <c r="S339" s="123">
        <v>2020</v>
      </c>
      <c r="T339" s="123"/>
      <c r="U339" s="123"/>
      <c r="V339" s="123"/>
      <c r="W339" s="123"/>
      <c r="X339" s="123"/>
      <c r="Y339" s="123"/>
    </row>
    <row r="340" spans="1:25" x14ac:dyDescent="0.25">
      <c r="A340" s="60" t="s">
        <v>236</v>
      </c>
      <c r="B340" s="60" t="s">
        <v>15</v>
      </c>
      <c r="C340" s="123" t="s">
        <v>213</v>
      </c>
      <c r="D340" s="123">
        <v>28</v>
      </c>
      <c r="E340" s="123">
        <v>1993</v>
      </c>
      <c r="F340" s="123">
        <v>5.01</v>
      </c>
      <c r="G340" s="123">
        <v>-7.0000000000000007E-2</v>
      </c>
      <c r="H340" s="123">
        <v>1.42</v>
      </c>
      <c r="I340" s="123">
        <v>0.37</v>
      </c>
      <c r="J340" s="123">
        <v>28.59</v>
      </c>
      <c r="K340" s="123">
        <v>1.46</v>
      </c>
      <c r="L340" s="123">
        <v>0.47</v>
      </c>
      <c r="M340" s="123">
        <v>-0.03</v>
      </c>
      <c r="N340" s="123">
        <v>-0.03</v>
      </c>
      <c r="O340" s="123"/>
      <c r="P340" s="123">
        <v>-0.05</v>
      </c>
      <c r="Q340" s="123">
        <v>0.01</v>
      </c>
      <c r="R340" s="123" t="s">
        <v>3792</v>
      </c>
      <c r="S340" s="123">
        <v>2020</v>
      </c>
      <c r="T340" s="123"/>
      <c r="U340" s="123"/>
      <c r="V340" s="123"/>
      <c r="W340" s="123"/>
      <c r="X340" s="123"/>
      <c r="Y340" s="123"/>
    </row>
    <row r="341" spans="1:25" x14ac:dyDescent="0.25">
      <c r="A341" s="60" t="s">
        <v>995</v>
      </c>
      <c r="B341" s="60" t="s">
        <v>15</v>
      </c>
      <c r="C341" s="123" t="s">
        <v>213</v>
      </c>
      <c r="D341" s="123">
        <v>24</v>
      </c>
      <c r="E341" s="123">
        <v>1997</v>
      </c>
      <c r="F341" s="123">
        <v>0.12</v>
      </c>
      <c r="G341" s="123">
        <v>0.01</v>
      </c>
      <c r="H341" s="123">
        <v>-0.03</v>
      </c>
      <c r="I341" s="123">
        <v>-7.0000000000000007E-2</v>
      </c>
      <c r="J341" s="123"/>
      <c r="K341" s="123">
        <v>0.04</v>
      </c>
      <c r="L341" s="123">
        <v>-0.03</v>
      </c>
      <c r="M341" s="123"/>
      <c r="N341" s="123"/>
      <c r="O341" s="123"/>
      <c r="P341" s="123">
        <v>0.1</v>
      </c>
      <c r="Q341" s="123">
        <v>0</v>
      </c>
      <c r="R341" s="123" t="s">
        <v>3792</v>
      </c>
      <c r="S341" s="123">
        <v>2020</v>
      </c>
      <c r="T341" s="123"/>
      <c r="U341" s="123"/>
      <c r="V341" s="123"/>
      <c r="W341" s="123"/>
      <c r="X341" s="123"/>
      <c r="Y341" s="123"/>
    </row>
    <row r="342" spans="1:25" x14ac:dyDescent="0.25">
      <c r="A342" s="60" t="s">
        <v>1265</v>
      </c>
      <c r="B342" s="60" t="s">
        <v>15</v>
      </c>
      <c r="C342" s="123" t="s">
        <v>109</v>
      </c>
      <c r="D342" s="123">
        <v>22</v>
      </c>
      <c r="E342" s="123">
        <v>1999</v>
      </c>
      <c r="F342" s="123">
        <v>0.93</v>
      </c>
      <c r="G342" s="123">
        <v>1.03</v>
      </c>
      <c r="H342" s="123">
        <v>2.29</v>
      </c>
      <c r="I342" s="123">
        <v>1.06</v>
      </c>
      <c r="J342" s="123">
        <v>49.9</v>
      </c>
      <c r="K342" s="123">
        <v>2.2799999999999998</v>
      </c>
      <c r="L342" s="123">
        <v>1.21</v>
      </c>
      <c r="M342" s="123">
        <v>0.53</v>
      </c>
      <c r="N342" s="123">
        <v>0.98</v>
      </c>
      <c r="O342" s="123"/>
      <c r="P342" s="123">
        <v>-0.03</v>
      </c>
      <c r="Q342" s="123">
        <v>-0.05</v>
      </c>
      <c r="R342" s="123" t="s">
        <v>3792</v>
      </c>
      <c r="S342" s="123">
        <v>2020</v>
      </c>
      <c r="T342" s="123"/>
      <c r="U342" s="123"/>
      <c r="V342" s="123"/>
      <c r="W342" s="123"/>
      <c r="X342" s="123"/>
      <c r="Y342" s="123"/>
    </row>
    <row r="343" spans="1:25" x14ac:dyDescent="0.25">
      <c r="A343" s="60" t="s">
        <v>1587</v>
      </c>
      <c r="B343" s="60" t="s">
        <v>15</v>
      </c>
      <c r="C343" s="123" t="s">
        <v>109</v>
      </c>
      <c r="D343" s="123">
        <v>25</v>
      </c>
      <c r="E343" s="123">
        <v>1996</v>
      </c>
      <c r="F343" s="123">
        <v>4.76</v>
      </c>
      <c r="G343" s="123">
        <v>0.92</v>
      </c>
      <c r="H343" s="123">
        <v>2.9</v>
      </c>
      <c r="I343" s="123">
        <v>1.5</v>
      </c>
      <c r="J343" s="123">
        <v>49.93</v>
      </c>
      <c r="K343" s="123">
        <v>3.01</v>
      </c>
      <c r="L343" s="123">
        <v>1.51</v>
      </c>
      <c r="M343" s="123">
        <v>0.27</v>
      </c>
      <c r="N343" s="123">
        <v>0.54</v>
      </c>
      <c r="O343" s="123"/>
      <c r="P343" s="123">
        <v>0.09</v>
      </c>
      <c r="Q343" s="123">
        <v>-7.0000000000000007E-2</v>
      </c>
      <c r="R343" s="123" t="s">
        <v>3792</v>
      </c>
      <c r="S343" s="123">
        <v>2020</v>
      </c>
      <c r="T343" s="123"/>
      <c r="U343" s="123"/>
      <c r="V343" s="123"/>
      <c r="W343" s="123"/>
      <c r="X343" s="123"/>
      <c r="Y343" s="123"/>
    </row>
    <row r="344" spans="1:25" x14ac:dyDescent="0.25">
      <c r="A344" s="60" t="s">
        <v>1402</v>
      </c>
      <c r="B344" s="60" t="s">
        <v>15</v>
      </c>
      <c r="C344" s="123" t="s">
        <v>153</v>
      </c>
      <c r="D344" s="123">
        <v>25</v>
      </c>
      <c r="E344" s="123">
        <v>1996</v>
      </c>
      <c r="F344" s="123">
        <v>0.64</v>
      </c>
      <c r="G344" s="123">
        <v>0</v>
      </c>
      <c r="H344" s="123">
        <v>2.87</v>
      </c>
      <c r="I344" s="123">
        <v>1.47</v>
      </c>
      <c r="J344" s="123">
        <v>50.03</v>
      </c>
      <c r="K344" s="123">
        <v>3.09</v>
      </c>
      <c r="L344" s="123">
        <v>1.58</v>
      </c>
      <c r="M344" s="123">
        <v>-0.05</v>
      </c>
      <c r="N344" s="123">
        <v>-0.09</v>
      </c>
      <c r="O344" s="123"/>
      <c r="P344" s="123">
        <v>7.0000000000000007E-2</v>
      </c>
      <c r="Q344" s="123">
        <v>0.08</v>
      </c>
      <c r="R344" s="123" t="s">
        <v>3792</v>
      </c>
      <c r="S344" s="123">
        <v>2020</v>
      </c>
      <c r="T344" s="123"/>
      <c r="U344" s="123"/>
      <c r="V344" s="123"/>
      <c r="W344" s="123"/>
      <c r="X344" s="123"/>
      <c r="Y344" s="123"/>
    </row>
    <row r="345" spans="1:25" x14ac:dyDescent="0.25">
      <c r="A345" s="60" t="s">
        <v>1303</v>
      </c>
      <c r="B345" s="60" t="s">
        <v>15</v>
      </c>
      <c r="C345" s="123" t="s">
        <v>153</v>
      </c>
      <c r="D345" s="123">
        <v>25</v>
      </c>
      <c r="E345" s="123">
        <v>1996</v>
      </c>
      <c r="F345" s="123">
        <v>0.43</v>
      </c>
      <c r="G345" s="123">
        <v>0.09</v>
      </c>
      <c r="H345" s="123">
        <v>0.01</v>
      </c>
      <c r="I345" s="123">
        <v>-0.04</v>
      </c>
      <c r="J345" s="123"/>
      <c r="K345" s="123">
        <v>0.01</v>
      </c>
      <c r="L345" s="123">
        <v>0.04</v>
      </c>
      <c r="M345" s="123"/>
      <c r="N345" s="123"/>
      <c r="O345" s="123"/>
      <c r="P345" s="123">
        <v>0.02</v>
      </c>
      <c r="Q345" s="123">
        <v>-0.05</v>
      </c>
      <c r="R345" s="123" t="s">
        <v>3792</v>
      </c>
      <c r="S345" s="123">
        <v>2020</v>
      </c>
      <c r="T345" s="123"/>
      <c r="U345" s="123"/>
      <c r="V345" s="123"/>
      <c r="W345" s="123"/>
      <c r="X345" s="123"/>
      <c r="Y345" s="123"/>
    </row>
    <row r="346" spans="1:25" x14ac:dyDescent="0.25">
      <c r="A346" s="60" t="s">
        <v>1507</v>
      </c>
      <c r="B346" s="60" t="s">
        <v>15</v>
      </c>
      <c r="C346" s="123" t="s">
        <v>153</v>
      </c>
      <c r="D346" s="123">
        <v>26</v>
      </c>
      <c r="E346" s="123">
        <v>1995</v>
      </c>
      <c r="F346" s="123">
        <v>4.09</v>
      </c>
      <c r="G346" s="123">
        <v>0.3</v>
      </c>
      <c r="H346" s="123">
        <v>2.48</v>
      </c>
      <c r="I346" s="123">
        <v>1.23</v>
      </c>
      <c r="J346" s="123">
        <v>49.98</v>
      </c>
      <c r="K346" s="123">
        <v>2.57</v>
      </c>
      <c r="L346" s="123">
        <v>1.32</v>
      </c>
      <c r="M346" s="123">
        <v>0.03</v>
      </c>
      <c r="N346" s="123">
        <v>0.27</v>
      </c>
      <c r="O346" s="123"/>
      <c r="P346" s="123">
        <v>0.03</v>
      </c>
      <c r="Q346" s="123">
        <v>0.03</v>
      </c>
      <c r="R346" s="123" t="s">
        <v>3792</v>
      </c>
      <c r="S346" s="123">
        <v>2020</v>
      </c>
      <c r="T346" s="123"/>
      <c r="U346" s="123"/>
      <c r="V346" s="123"/>
      <c r="W346" s="123"/>
      <c r="X346" s="123"/>
      <c r="Y346" s="123"/>
    </row>
    <row r="347" spans="1:25" x14ac:dyDescent="0.25">
      <c r="A347" s="60" t="s">
        <v>1510</v>
      </c>
      <c r="B347" s="60" t="s">
        <v>15</v>
      </c>
      <c r="C347" s="123" t="s">
        <v>116</v>
      </c>
      <c r="D347" s="123">
        <v>35</v>
      </c>
      <c r="E347" s="123">
        <v>1986</v>
      </c>
      <c r="F347" s="123">
        <v>3.93</v>
      </c>
      <c r="G347" s="123">
        <v>-0.01</v>
      </c>
      <c r="H347" s="123">
        <v>7.0000000000000007E-2</v>
      </c>
      <c r="I347" s="123">
        <v>-0.04</v>
      </c>
      <c r="J347" s="123"/>
      <c r="K347" s="123">
        <v>-7.0000000000000007E-2</v>
      </c>
      <c r="L347" s="123">
        <v>-0.09</v>
      </c>
      <c r="M347" s="123"/>
      <c r="N347" s="123"/>
      <c r="O347" s="123"/>
      <c r="P347" s="123">
        <v>-0.06</v>
      </c>
      <c r="Q347" s="123">
        <v>-0.06</v>
      </c>
      <c r="R347" s="123" t="s">
        <v>3792</v>
      </c>
      <c r="S347" s="123">
        <v>2020</v>
      </c>
      <c r="T347" s="123"/>
      <c r="U347" s="123"/>
      <c r="V347" s="123"/>
      <c r="W347" s="123"/>
      <c r="X347" s="123"/>
      <c r="Y347" s="123"/>
    </row>
    <row r="348" spans="1:25" x14ac:dyDescent="0.25">
      <c r="A348" s="60" t="s">
        <v>1536</v>
      </c>
      <c r="B348" s="60" t="s">
        <v>15</v>
      </c>
      <c r="C348" s="123" t="s">
        <v>116</v>
      </c>
      <c r="D348" s="123">
        <v>31</v>
      </c>
      <c r="E348" s="123">
        <v>1990</v>
      </c>
      <c r="F348" s="123">
        <v>0.95</v>
      </c>
      <c r="G348" s="123">
        <v>0.08</v>
      </c>
      <c r="H348" s="123">
        <v>-7.0000000000000007E-2</v>
      </c>
      <c r="I348" s="123">
        <v>-0.1</v>
      </c>
      <c r="J348" s="123"/>
      <c r="K348" s="123">
        <v>-0.06</v>
      </c>
      <c r="L348" s="123">
        <v>0.05</v>
      </c>
      <c r="M348" s="123"/>
      <c r="N348" s="123"/>
      <c r="O348" s="123"/>
      <c r="P348" s="123">
        <v>-0.06</v>
      </c>
      <c r="Q348" s="123">
        <v>0.01</v>
      </c>
      <c r="R348" s="123" t="s">
        <v>3792</v>
      </c>
      <c r="S348" s="123">
        <v>2020</v>
      </c>
      <c r="T348" s="123"/>
      <c r="U348" s="123"/>
      <c r="V348" s="123"/>
      <c r="W348" s="123"/>
      <c r="X348" s="123"/>
      <c r="Y348" s="123"/>
    </row>
    <row r="349" spans="1:25" x14ac:dyDescent="0.25">
      <c r="A349" s="60" t="s">
        <v>319</v>
      </c>
      <c r="B349" s="60" t="s">
        <v>15</v>
      </c>
      <c r="C349" s="123" t="s">
        <v>116</v>
      </c>
      <c r="D349" s="123">
        <v>29</v>
      </c>
      <c r="E349" s="123">
        <v>1992</v>
      </c>
      <c r="F349" s="123">
        <v>0.99</v>
      </c>
      <c r="G349" s="123">
        <v>0</v>
      </c>
      <c r="H349" s="123">
        <v>0.05</v>
      </c>
      <c r="I349" s="123">
        <v>0.04</v>
      </c>
      <c r="J349" s="123"/>
      <c r="K349" s="123">
        <v>0</v>
      </c>
      <c r="L349" s="123">
        <v>0.05</v>
      </c>
      <c r="M349" s="123"/>
      <c r="N349" s="123"/>
      <c r="O349" s="123"/>
      <c r="P349" s="123">
        <v>0.04</v>
      </c>
      <c r="Q349" s="123">
        <v>0.09</v>
      </c>
      <c r="R349" s="123" t="s">
        <v>3792</v>
      </c>
      <c r="S349" s="123">
        <v>2020</v>
      </c>
      <c r="T349" s="123"/>
      <c r="U349" s="123"/>
      <c r="V349" s="123"/>
      <c r="W349" s="123"/>
      <c r="X349" s="123"/>
      <c r="Y349" s="123"/>
    </row>
    <row r="350" spans="1:25" x14ac:dyDescent="0.25">
      <c r="A350" s="60" t="s">
        <v>2847</v>
      </c>
      <c r="B350" s="60" t="s">
        <v>15</v>
      </c>
      <c r="C350" s="123" t="s">
        <v>122</v>
      </c>
      <c r="D350" s="123">
        <v>31</v>
      </c>
      <c r="E350" s="123">
        <v>1990</v>
      </c>
      <c r="F350" s="123">
        <v>3.74</v>
      </c>
      <c r="G350" s="123">
        <v>0.35</v>
      </c>
      <c r="H350" s="123">
        <v>0.6</v>
      </c>
      <c r="I350" s="123">
        <v>0.33</v>
      </c>
      <c r="J350" s="123">
        <v>50.05</v>
      </c>
      <c r="K350" s="123">
        <v>0.49</v>
      </c>
      <c r="L350" s="123">
        <v>0.3</v>
      </c>
      <c r="M350" s="123">
        <v>0.45</v>
      </c>
      <c r="N350" s="123">
        <v>1.01</v>
      </c>
      <c r="O350" s="123"/>
      <c r="P350" s="123">
        <v>-0.04</v>
      </c>
      <c r="Q350" s="123">
        <v>0.02</v>
      </c>
      <c r="R350" s="123" t="s">
        <v>3792</v>
      </c>
      <c r="S350" s="123">
        <v>2020</v>
      </c>
      <c r="T350" s="123"/>
      <c r="U350" s="123"/>
      <c r="V350" s="123"/>
      <c r="W350" s="123"/>
      <c r="X350" s="123"/>
      <c r="Y350" s="123"/>
    </row>
    <row r="351" spans="1:25" x14ac:dyDescent="0.25">
      <c r="A351" s="60" t="s">
        <v>1515</v>
      </c>
      <c r="B351" s="60" t="s">
        <v>15</v>
      </c>
      <c r="C351" s="123" t="s">
        <v>122</v>
      </c>
      <c r="D351" s="123">
        <v>26</v>
      </c>
      <c r="E351" s="123">
        <v>1995</v>
      </c>
      <c r="F351" s="123">
        <v>1.93</v>
      </c>
      <c r="G351" s="123">
        <v>0.01</v>
      </c>
      <c r="H351" s="123">
        <v>1.5</v>
      </c>
      <c r="I351" s="123">
        <v>0.43</v>
      </c>
      <c r="J351" s="123">
        <v>33.380000000000003</v>
      </c>
      <c r="K351" s="123">
        <v>1.48</v>
      </c>
      <c r="L351" s="123">
        <v>0.4</v>
      </c>
      <c r="M351" s="123">
        <v>-0.01</v>
      </c>
      <c r="N351" s="123">
        <v>0.01</v>
      </c>
      <c r="O351" s="123"/>
      <c r="P351" s="123">
        <v>-0.05</v>
      </c>
      <c r="Q351" s="123">
        <v>0.03</v>
      </c>
      <c r="R351" s="123" t="s">
        <v>3792</v>
      </c>
      <c r="S351" s="123">
        <v>2020</v>
      </c>
      <c r="T351" s="123"/>
      <c r="U351" s="123"/>
      <c r="V351" s="123"/>
      <c r="W351" s="123"/>
      <c r="X351" s="123"/>
      <c r="Y351" s="123"/>
    </row>
    <row r="352" spans="1:25" x14ac:dyDescent="0.25">
      <c r="A352" s="60" t="s">
        <v>1479</v>
      </c>
      <c r="B352" s="60" t="s">
        <v>15</v>
      </c>
      <c r="C352" s="123" t="s">
        <v>122</v>
      </c>
      <c r="D352" s="123">
        <v>24</v>
      </c>
      <c r="E352" s="123">
        <v>1997</v>
      </c>
      <c r="F352" s="123">
        <v>0.25</v>
      </c>
      <c r="G352" s="123">
        <v>-0.01</v>
      </c>
      <c r="H352" s="123">
        <v>0.06</v>
      </c>
      <c r="I352" s="123">
        <v>-0.03</v>
      </c>
      <c r="J352" s="123"/>
      <c r="K352" s="123">
        <v>7.0000000000000007E-2</v>
      </c>
      <c r="L352" s="123">
        <v>-0.02</v>
      </c>
      <c r="M352" s="123"/>
      <c r="N352" s="123"/>
      <c r="O352" s="123"/>
      <c r="P352" s="123">
        <v>-0.03</v>
      </c>
      <c r="Q352" s="123">
        <v>-0.05</v>
      </c>
      <c r="R352" s="123" t="s">
        <v>3792</v>
      </c>
      <c r="S352" s="123">
        <v>2020</v>
      </c>
      <c r="T352" s="123"/>
      <c r="U352" s="123"/>
      <c r="V352" s="123"/>
      <c r="W352" s="123"/>
      <c r="X352" s="123"/>
      <c r="Y352" s="123"/>
    </row>
    <row r="353" spans="1:25" x14ac:dyDescent="0.25">
      <c r="A353" s="60" t="s">
        <v>1284</v>
      </c>
      <c r="B353" s="60" t="s">
        <v>15</v>
      </c>
      <c r="C353" s="123" t="s">
        <v>122</v>
      </c>
      <c r="D353" s="123">
        <v>24</v>
      </c>
      <c r="E353" s="123">
        <v>1997</v>
      </c>
      <c r="F353" s="123">
        <v>0.25</v>
      </c>
      <c r="G353" s="123">
        <v>-0.06</v>
      </c>
      <c r="H353" s="123">
        <v>-0.01</v>
      </c>
      <c r="I353" s="123">
        <v>-0.08</v>
      </c>
      <c r="J353" s="123"/>
      <c r="K353" s="123">
        <v>0.03</v>
      </c>
      <c r="L353" s="123">
        <v>0.03</v>
      </c>
      <c r="M353" s="123"/>
      <c r="N353" s="123"/>
      <c r="O353" s="123"/>
      <c r="P353" s="123">
        <v>-0.03</v>
      </c>
      <c r="Q353" s="123">
        <v>0.03</v>
      </c>
      <c r="R353" s="123" t="s">
        <v>3792</v>
      </c>
      <c r="S353" s="123">
        <v>2020</v>
      </c>
      <c r="T353" s="123"/>
      <c r="U353" s="123"/>
      <c r="V353" s="123"/>
      <c r="W353" s="123"/>
      <c r="X353" s="123"/>
      <c r="Y353" s="123"/>
    </row>
    <row r="354" spans="1:25" x14ac:dyDescent="0.25">
      <c r="A354" s="60" t="s">
        <v>1513</v>
      </c>
      <c r="B354" s="60" t="s">
        <v>15</v>
      </c>
      <c r="C354" s="123" t="s">
        <v>122</v>
      </c>
      <c r="D354" s="123">
        <v>26</v>
      </c>
      <c r="E354" s="123">
        <v>1995</v>
      </c>
      <c r="F354" s="123">
        <v>3.75</v>
      </c>
      <c r="G354" s="123">
        <v>0.3</v>
      </c>
      <c r="H354" s="123">
        <v>2.4</v>
      </c>
      <c r="I354" s="123">
        <v>1.1000000000000001</v>
      </c>
      <c r="J354" s="123">
        <v>44.45</v>
      </c>
      <c r="K354" s="123">
        <v>2.5299999999999998</v>
      </c>
      <c r="L354" s="123">
        <v>1</v>
      </c>
      <c r="M354" s="123">
        <v>0.18</v>
      </c>
      <c r="N354" s="123">
        <v>0.34</v>
      </c>
      <c r="O354" s="123"/>
      <c r="P354" s="123">
        <v>0.06</v>
      </c>
      <c r="Q354" s="123">
        <v>-0.03</v>
      </c>
      <c r="R354" s="123" t="s">
        <v>3792</v>
      </c>
      <c r="S354" s="123">
        <v>2020</v>
      </c>
      <c r="T354" s="123"/>
      <c r="U354" s="123"/>
      <c r="V354" s="123"/>
      <c r="W354" s="123"/>
      <c r="X354" s="123"/>
      <c r="Y354" s="123"/>
    </row>
    <row r="355" spans="1:25" x14ac:dyDescent="0.25">
      <c r="A355" s="60" t="s">
        <v>1582</v>
      </c>
      <c r="B355" s="60" t="s">
        <v>15</v>
      </c>
      <c r="C355" s="123" t="s">
        <v>122</v>
      </c>
      <c r="D355" s="123">
        <v>30</v>
      </c>
      <c r="E355" s="123">
        <v>1991</v>
      </c>
      <c r="F355" s="123">
        <v>1.4</v>
      </c>
      <c r="G355" s="123">
        <v>0.04</v>
      </c>
      <c r="H355" s="123">
        <v>0.04</v>
      </c>
      <c r="I355" s="123">
        <v>0.09</v>
      </c>
      <c r="J355" s="123"/>
      <c r="K355" s="123">
        <v>7.0000000000000007E-2</v>
      </c>
      <c r="L355" s="123">
        <v>0.01</v>
      </c>
      <c r="M355" s="123"/>
      <c r="N355" s="123"/>
      <c r="O355" s="123"/>
      <c r="P355" s="123">
        <v>-0.02</v>
      </c>
      <c r="Q355" s="123">
        <v>0.05</v>
      </c>
      <c r="R355" s="123" t="s">
        <v>3792</v>
      </c>
      <c r="S355" s="123">
        <v>2020</v>
      </c>
      <c r="T355" s="123"/>
      <c r="U355" s="123"/>
      <c r="V355" s="123"/>
      <c r="W355" s="123"/>
      <c r="X355" s="123"/>
      <c r="Y355" s="123"/>
    </row>
    <row r="356" spans="1:25" x14ac:dyDescent="0.25">
      <c r="A356" s="60" t="s">
        <v>2354</v>
      </c>
      <c r="B356" s="60" t="s">
        <v>15</v>
      </c>
      <c r="C356" s="123" t="s">
        <v>122</v>
      </c>
      <c r="D356" s="123">
        <v>31</v>
      </c>
      <c r="E356" s="123">
        <v>1990</v>
      </c>
      <c r="F356" s="123">
        <v>5.08</v>
      </c>
      <c r="G356" s="123">
        <v>-0.01</v>
      </c>
      <c r="H356" s="123">
        <v>2.0299999999999998</v>
      </c>
      <c r="I356" s="123">
        <v>0.21</v>
      </c>
      <c r="J356" s="123">
        <v>10.06</v>
      </c>
      <c r="K356" s="123">
        <v>2</v>
      </c>
      <c r="L356" s="123">
        <v>0.2</v>
      </c>
      <c r="M356" s="123">
        <v>0.02</v>
      </c>
      <c r="N356" s="123">
        <v>-0.06</v>
      </c>
      <c r="O356" s="123"/>
      <c r="P356" s="123">
        <v>-0.02</v>
      </c>
      <c r="Q356" s="123">
        <v>0.03</v>
      </c>
      <c r="R356" s="123" t="s">
        <v>3792</v>
      </c>
      <c r="S356" s="123">
        <v>2020</v>
      </c>
      <c r="T356" s="123"/>
      <c r="U356" s="123"/>
      <c r="V356" s="123"/>
      <c r="W356" s="123"/>
      <c r="X356" s="123"/>
      <c r="Y356" s="123"/>
    </row>
    <row r="357" spans="1:25" x14ac:dyDescent="0.25">
      <c r="A357" s="60" t="s">
        <v>587</v>
      </c>
      <c r="B357" s="60" t="s">
        <v>15</v>
      </c>
      <c r="C357" s="123" t="s">
        <v>129</v>
      </c>
      <c r="D357" s="123">
        <v>25</v>
      </c>
      <c r="E357" s="123">
        <v>1996</v>
      </c>
      <c r="F357" s="123">
        <v>2</v>
      </c>
      <c r="G357" s="123">
        <v>0.03</v>
      </c>
      <c r="H357" s="123">
        <v>0.57999999999999996</v>
      </c>
      <c r="I357" s="123">
        <v>0.59</v>
      </c>
      <c r="J357" s="123">
        <v>100.08</v>
      </c>
      <c r="K357" s="123">
        <v>0.59</v>
      </c>
      <c r="L357" s="123">
        <v>0.46</v>
      </c>
      <c r="M357" s="123">
        <v>0.08</v>
      </c>
      <c r="N357" s="123">
        <v>-0.09</v>
      </c>
      <c r="O357" s="123"/>
      <c r="P357" s="123">
        <v>0.03</v>
      </c>
      <c r="Q357" s="123">
        <v>-7.0000000000000007E-2</v>
      </c>
      <c r="R357" s="123" t="s">
        <v>3792</v>
      </c>
      <c r="S357" s="123">
        <v>2020</v>
      </c>
      <c r="T357" s="123"/>
      <c r="U357" s="123"/>
      <c r="V357" s="123"/>
      <c r="W357" s="123"/>
      <c r="X357" s="123"/>
      <c r="Y357" s="123"/>
    </row>
    <row r="358" spans="1:25" x14ac:dyDescent="0.25">
      <c r="A358" s="60" t="s">
        <v>1322</v>
      </c>
      <c r="B358" s="60" t="s">
        <v>15</v>
      </c>
      <c r="C358" s="123" t="s">
        <v>129</v>
      </c>
      <c r="D358" s="123">
        <v>28</v>
      </c>
      <c r="E358" s="123">
        <v>1993</v>
      </c>
      <c r="F358" s="123">
        <v>1.98</v>
      </c>
      <c r="G358" s="123">
        <v>0.1</v>
      </c>
      <c r="H358" s="123">
        <v>-0.05</v>
      </c>
      <c r="I358" s="123">
        <v>-0.05</v>
      </c>
      <c r="J358" s="123"/>
      <c r="K358" s="123">
        <v>7.0000000000000007E-2</v>
      </c>
      <c r="L358" s="123">
        <v>-7.0000000000000007E-2</v>
      </c>
      <c r="M358" s="123"/>
      <c r="N358" s="123"/>
      <c r="O358" s="123"/>
      <c r="P358" s="123">
        <v>-0.06</v>
      </c>
      <c r="Q358" s="123">
        <v>-7.0000000000000007E-2</v>
      </c>
      <c r="R358" s="123" t="s">
        <v>3792</v>
      </c>
      <c r="S358" s="123">
        <v>2020</v>
      </c>
      <c r="T358" s="123"/>
      <c r="U358" s="123"/>
      <c r="V358" s="123"/>
      <c r="W358" s="123"/>
      <c r="X358" s="123"/>
      <c r="Y358" s="123"/>
    </row>
    <row r="359" spans="1:25" x14ac:dyDescent="0.25">
      <c r="A359" s="60" t="s">
        <v>1581</v>
      </c>
      <c r="B359" s="60" t="s">
        <v>15</v>
      </c>
      <c r="C359" s="123" t="s">
        <v>129</v>
      </c>
      <c r="D359" s="123">
        <v>25</v>
      </c>
      <c r="E359" s="123">
        <v>1996</v>
      </c>
      <c r="F359" s="123">
        <v>1.96</v>
      </c>
      <c r="G359" s="123">
        <v>0.03</v>
      </c>
      <c r="H359" s="123">
        <v>0.42</v>
      </c>
      <c r="I359" s="123">
        <v>0.59</v>
      </c>
      <c r="J359" s="123">
        <v>99.99</v>
      </c>
      <c r="K359" s="123">
        <v>0.51</v>
      </c>
      <c r="L359" s="123">
        <v>0.54</v>
      </c>
      <c r="M359" s="123">
        <v>0.1</v>
      </c>
      <c r="N359" s="123">
        <v>0</v>
      </c>
      <c r="O359" s="123"/>
      <c r="P359" s="123">
        <v>-0.04</v>
      </c>
      <c r="Q359" s="123">
        <v>-0.03</v>
      </c>
      <c r="R359" s="123" t="s">
        <v>3792</v>
      </c>
      <c r="S359" s="123">
        <v>2020</v>
      </c>
      <c r="T359" s="123"/>
      <c r="U359" s="123"/>
      <c r="V359" s="123"/>
      <c r="W359" s="123"/>
      <c r="X359" s="123"/>
      <c r="Y359" s="123"/>
    </row>
    <row r="360" spans="1:25" x14ac:dyDescent="0.25">
      <c r="A360" s="60" t="s">
        <v>607</v>
      </c>
      <c r="B360" s="60" t="s">
        <v>15</v>
      </c>
      <c r="C360" s="123" t="s">
        <v>131</v>
      </c>
      <c r="D360" s="123">
        <v>28</v>
      </c>
      <c r="E360" s="123">
        <v>1993</v>
      </c>
      <c r="F360" s="123">
        <v>3.04</v>
      </c>
      <c r="G360" s="123">
        <v>0.02</v>
      </c>
      <c r="H360" s="123">
        <v>2.64</v>
      </c>
      <c r="I360" s="123">
        <v>1.35</v>
      </c>
      <c r="J360" s="123">
        <v>49.9</v>
      </c>
      <c r="K360" s="123">
        <v>2.69</v>
      </c>
      <c r="L360" s="123">
        <v>1.39</v>
      </c>
      <c r="M360" s="123">
        <v>7.0000000000000007E-2</v>
      </c>
      <c r="N360" s="123">
        <v>-0.02</v>
      </c>
      <c r="O360" s="123"/>
      <c r="P360" s="123">
        <v>0.03</v>
      </c>
      <c r="Q360" s="123">
        <v>-0.01</v>
      </c>
      <c r="R360" s="123" t="s">
        <v>3792</v>
      </c>
      <c r="S360" s="123">
        <v>2020</v>
      </c>
      <c r="T360" s="123"/>
      <c r="U360" s="123"/>
      <c r="V360" s="123"/>
      <c r="W360" s="123"/>
      <c r="X360" s="123"/>
      <c r="Y360" s="123"/>
    </row>
    <row r="361" spans="1:25" x14ac:dyDescent="0.25">
      <c r="A361" s="60" t="s">
        <v>2838</v>
      </c>
      <c r="B361" s="60" t="s">
        <v>15</v>
      </c>
      <c r="C361" s="123" t="s">
        <v>131</v>
      </c>
      <c r="D361" s="123">
        <v>25</v>
      </c>
      <c r="E361" s="123">
        <v>1996</v>
      </c>
      <c r="F361" s="123">
        <v>2.76</v>
      </c>
      <c r="G361" s="123">
        <v>0.32</v>
      </c>
      <c r="H361" s="123">
        <v>1.89</v>
      </c>
      <c r="I361" s="123">
        <v>1.17</v>
      </c>
      <c r="J361" s="123">
        <v>60.03</v>
      </c>
      <c r="K361" s="123">
        <v>1.82</v>
      </c>
      <c r="L361" s="123">
        <v>1</v>
      </c>
      <c r="M361" s="123">
        <v>0.17</v>
      </c>
      <c r="N361" s="123">
        <v>0.41</v>
      </c>
      <c r="O361" s="123"/>
      <c r="P361" s="123">
        <v>0.04</v>
      </c>
      <c r="Q361" s="123">
        <v>0.08</v>
      </c>
      <c r="R361" s="123" t="s">
        <v>3792</v>
      </c>
      <c r="S361" s="123">
        <v>2020</v>
      </c>
      <c r="T361" s="123"/>
      <c r="U361" s="123"/>
      <c r="V361" s="123"/>
      <c r="W361" s="123"/>
      <c r="X361" s="123"/>
      <c r="Y361" s="123"/>
    </row>
    <row r="362" spans="1:25" x14ac:dyDescent="0.25">
      <c r="A362" s="60" t="s">
        <v>4039</v>
      </c>
      <c r="B362" s="60" t="s">
        <v>16</v>
      </c>
      <c r="C362" s="123" t="s">
        <v>96</v>
      </c>
      <c r="D362" s="123">
        <v>28</v>
      </c>
      <c r="E362" s="123">
        <v>1993</v>
      </c>
      <c r="F362" s="123">
        <v>3.08</v>
      </c>
      <c r="G362" s="123">
        <v>-0.03</v>
      </c>
      <c r="H362" s="123">
        <v>0.6</v>
      </c>
      <c r="I362" s="123">
        <v>0.38</v>
      </c>
      <c r="J362" s="123">
        <v>50.06</v>
      </c>
      <c r="K362" s="123">
        <v>0.59</v>
      </c>
      <c r="L362" s="123">
        <v>0.31</v>
      </c>
      <c r="M362" s="123">
        <v>0.02</v>
      </c>
      <c r="N362" s="123">
        <v>7.0000000000000007E-2</v>
      </c>
      <c r="O362" s="123"/>
      <c r="P362" s="123">
        <v>0.09</v>
      </c>
      <c r="Q362" s="123">
        <v>-0.06</v>
      </c>
      <c r="R362" s="123" t="s">
        <v>3792</v>
      </c>
      <c r="S362" s="123">
        <v>2020</v>
      </c>
      <c r="T362" s="123"/>
      <c r="U362" s="123"/>
      <c r="V362" s="123"/>
      <c r="W362" s="123"/>
      <c r="X362" s="123"/>
      <c r="Y362" s="123"/>
    </row>
    <row r="363" spans="1:25" x14ac:dyDescent="0.25">
      <c r="A363" s="60" t="s">
        <v>4040</v>
      </c>
      <c r="B363" s="60" t="s">
        <v>16</v>
      </c>
      <c r="C363" s="123" t="s">
        <v>96</v>
      </c>
      <c r="D363" s="123">
        <v>30</v>
      </c>
      <c r="E363" s="123">
        <v>1991</v>
      </c>
      <c r="F363" s="123">
        <v>2.98</v>
      </c>
      <c r="G363" s="123">
        <v>0</v>
      </c>
      <c r="H363" s="123">
        <v>1</v>
      </c>
      <c r="I363" s="123">
        <v>0.28000000000000003</v>
      </c>
      <c r="J363" s="123">
        <v>33.369999999999997</v>
      </c>
      <c r="K363" s="123">
        <v>0.91</v>
      </c>
      <c r="L363" s="123">
        <v>0.4</v>
      </c>
      <c r="M363" s="123">
        <v>-7.0000000000000007E-2</v>
      </c>
      <c r="N363" s="123">
        <v>-0.08</v>
      </c>
      <c r="O363" s="123"/>
      <c r="P363" s="123">
        <v>-0.02</v>
      </c>
      <c r="Q363" s="123">
        <v>-0.08</v>
      </c>
      <c r="R363" s="123" t="s">
        <v>3792</v>
      </c>
      <c r="S363" s="123">
        <v>2020</v>
      </c>
      <c r="T363" s="123"/>
      <c r="U363" s="123"/>
      <c r="V363" s="123"/>
      <c r="W363" s="123"/>
      <c r="X363" s="123"/>
      <c r="Y363" s="123"/>
    </row>
    <row r="364" spans="1:25" x14ac:dyDescent="0.25">
      <c r="A364" s="60" t="s">
        <v>4041</v>
      </c>
      <c r="B364" s="60" t="s">
        <v>16</v>
      </c>
      <c r="C364" s="123" t="s">
        <v>96</v>
      </c>
      <c r="D364" s="123">
        <v>29</v>
      </c>
      <c r="E364" s="123">
        <v>1992</v>
      </c>
      <c r="F364" s="123">
        <v>0.05</v>
      </c>
      <c r="G364" s="123">
        <v>0.02</v>
      </c>
      <c r="H364" s="123">
        <v>-0.02</v>
      </c>
      <c r="I364" s="123">
        <v>-0.01</v>
      </c>
      <c r="J364" s="123"/>
      <c r="K364" s="123">
        <v>-0.06</v>
      </c>
      <c r="L364" s="123">
        <v>-0.01</v>
      </c>
      <c r="M364" s="123"/>
      <c r="N364" s="123"/>
      <c r="O364" s="123"/>
      <c r="P364" s="123">
        <v>0.08</v>
      </c>
      <c r="Q364" s="123">
        <v>0.05</v>
      </c>
      <c r="R364" s="123" t="s">
        <v>3792</v>
      </c>
      <c r="S364" s="123">
        <v>2020</v>
      </c>
      <c r="T364" s="123"/>
      <c r="U364" s="123"/>
      <c r="V364" s="123"/>
      <c r="W364" s="123"/>
      <c r="X364" s="123"/>
      <c r="Y364" s="123"/>
    </row>
    <row r="365" spans="1:25" x14ac:dyDescent="0.25">
      <c r="A365" s="60" t="s">
        <v>4042</v>
      </c>
      <c r="B365" s="60" t="s">
        <v>16</v>
      </c>
      <c r="C365" s="123" t="s">
        <v>96</v>
      </c>
      <c r="D365" s="123">
        <v>26</v>
      </c>
      <c r="E365" s="123">
        <v>1995</v>
      </c>
      <c r="F365" s="123">
        <v>1.06</v>
      </c>
      <c r="G365" s="123">
        <v>-0.1</v>
      </c>
      <c r="H365" s="123">
        <v>0.01</v>
      </c>
      <c r="I365" s="123">
        <v>-0.05</v>
      </c>
      <c r="J365" s="123"/>
      <c r="K365" s="123">
        <v>0.05</v>
      </c>
      <c r="L365" s="123">
        <v>-0.02</v>
      </c>
      <c r="M365" s="123"/>
      <c r="N365" s="123"/>
      <c r="O365" s="123"/>
      <c r="P365" s="123">
        <v>0.04</v>
      </c>
      <c r="Q365" s="123">
        <v>0.02</v>
      </c>
      <c r="R365" s="123" t="s">
        <v>3792</v>
      </c>
      <c r="S365" s="123">
        <v>2020</v>
      </c>
      <c r="T365" s="123"/>
      <c r="U365" s="123"/>
      <c r="V365" s="123"/>
      <c r="W365" s="123"/>
      <c r="X365" s="123"/>
      <c r="Y365" s="123"/>
    </row>
    <row r="366" spans="1:25" x14ac:dyDescent="0.25">
      <c r="A366" s="60" t="s">
        <v>1993</v>
      </c>
      <c r="B366" s="60" t="s">
        <v>16</v>
      </c>
      <c r="C366" s="123" t="s">
        <v>96</v>
      </c>
      <c r="D366" s="123">
        <v>25</v>
      </c>
      <c r="E366" s="123">
        <v>1996</v>
      </c>
      <c r="F366" s="123">
        <v>2</v>
      </c>
      <c r="G366" s="123">
        <v>-0.09</v>
      </c>
      <c r="H366" s="123">
        <v>0.5</v>
      </c>
      <c r="I366" s="123">
        <v>0.04</v>
      </c>
      <c r="J366" s="123">
        <v>-0.08</v>
      </c>
      <c r="K366" s="123">
        <v>0.53</v>
      </c>
      <c r="L366" s="123">
        <v>-0.03</v>
      </c>
      <c r="M366" s="123">
        <v>-0.03</v>
      </c>
      <c r="N366" s="123"/>
      <c r="O366" s="123"/>
      <c r="P366" s="123">
        <v>-0.03</v>
      </c>
      <c r="Q366" s="123">
        <v>0.08</v>
      </c>
      <c r="R366" s="123" t="s">
        <v>3792</v>
      </c>
      <c r="S366" s="123">
        <v>2020</v>
      </c>
      <c r="T366" s="123"/>
      <c r="U366" s="123"/>
      <c r="V366" s="123"/>
      <c r="W366" s="123"/>
      <c r="X366" s="123"/>
      <c r="Y366" s="123"/>
    </row>
    <row r="367" spans="1:25" x14ac:dyDescent="0.25">
      <c r="A367" s="60" t="s">
        <v>4043</v>
      </c>
      <c r="B367" s="60" t="s">
        <v>16</v>
      </c>
      <c r="C367" s="123" t="s">
        <v>96</v>
      </c>
      <c r="D367" s="123">
        <v>28</v>
      </c>
      <c r="E367" s="123">
        <v>1993</v>
      </c>
      <c r="F367" s="123">
        <v>0.79</v>
      </c>
      <c r="G367" s="123">
        <v>-0.09</v>
      </c>
      <c r="H367" s="123">
        <v>0.08</v>
      </c>
      <c r="I367" s="123">
        <v>0.05</v>
      </c>
      <c r="J367" s="123"/>
      <c r="K367" s="123">
        <v>7.0000000000000007E-2</v>
      </c>
      <c r="L367" s="123">
        <v>0.03</v>
      </c>
      <c r="M367" s="123"/>
      <c r="N367" s="123"/>
      <c r="O367" s="123"/>
      <c r="P367" s="123">
        <v>-7.0000000000000007E-2</v>
      </c>
      <c r="Q367" s="123">
        <v>7.0000000000000007E-2</v>
      </c>
      <c r="R367" s="123" t="s">
        <v>3792</v>
      </c>
      <c r="S367" s="123">
        <v>2020</v>
      </c>
      <c r="T367" s="123"/>
      <c r="U367" s="123"/>
      <c r="V367" s="123"/>
      <c r="W367" s="123"/>
      <c r="X367" s="123"/>
      <c r="Y367" s="123"/>
    </row>
    <row r="368" spans="1:25" x14ac:dyDescent="0.25">
      <c r="A368" s="60" t="s">
        <v>4044</v>
      </c>
      <c r="B368" s="60" t="s">
        <v>16</v>
      </c>
      <c r="C368" s="123" t="s">
        <v>96</v>
      </c>
      <c r="D368" s="123">
        <v>34</v>
      </c>
      <c r="E368" s="123">
        <v>1987</v>
      </c>
      <c r="F368" s="123">
        <v>2.04</v>
      </c>
      <c r="G368" s="123">
        <v>-0.09</v>
      </c>
      <c r="H368" s="123">
        <v>0.02</v>
      </c>
      <c r="I368" s="123">
        <v>0.02</v>
      </c>
      <c r="J368" s="123"/>
      <c r="K368" s="123">
        <v>-0.02</v>
      </c>
      <c r="L368" s="123">
        <v>-7.0000000000000007E-2</v>
      </c>
      <c r="M368" s="123"/>
      <c r="N368" s="123"/>
      <c r="O368" s="123"/>
      <c r="P368" s="123">
        <v>0.1</v>
      </c>
      <c r="Q368" s="123">
        <v>0.04</v>
      </c>
      <c r="R368" s="123" t="s">
        <v>3792</v>
      </c>
      <c r="S368" s="123">
        <v>2020</v>
      </c>
      <c r="T368" s="123"/>
      <c r="U368" s="123"/>
      <c r="V368" s="123"/>
      <c r="W368" s="123"/>
      <c r="X368" s="123"/>
      <c r="Y368" s="123"/>
    </row>
    <row r="369" spans="1:25" x14ac:dyDescent="0.25">
      <c r="A369" s="60" t="s">
        <v>4045</v>
      </c>
      <c r="B369" s="60" t="s">
        <v>16</v>
      </c>
      <c r="C369" s="123" t="s">
        <v>96</v>
      </c>
      <c r="D369" s="123">
        <v>32</v>
      </c>
      <c r="E369" s="123">
        <v>1989</v>
      </c>
      <c r="F369" s="123">
        <v>2.11</v>
      </c>
      <c r="G369" s="123">
        <v>0</v>
      </c>
      <c r="H369" s="123">
        <v>0.93</v>
      </c>
      <c r="I369" s="123">
        <v>-0.05</v>
      </c>
      <c r="J369" s="123">
        <v>0.03</v>
      </c>
      <c r="K369" s="123">
        <v>0.83</v>
      </c>
      <c r="L369" s="123">
        <v>-7.0000000000000007E-2</v>
      </c>
      <c r="M369" s="123">
        <v>0.04</v>
      </c>
      <c r="N369" s="123"/>
      <c r="O369" s="123"/>
      <c r="P369" s="123">
        <v>0.05</v>
      </c>
      <c r="Q369" s="123">
        <v>-0.04</v>
      </c>
      <c r="R369" s="123" t="s">
        <v>3792</v>
      </c>
      <c r="S369" s="123">
        <v>2020</v>
      </c>
      <c r="T369" s="123"/>
      <c r="U369" s="123"/>
      <c r="V369" s="123"/>
      <c r="W369" s="123"/>
      <c r="X369" s="123"/>
      <c r="Y369" s="123"/>
    </row>
    <row r="370" spans="1:25" x14ac:dyDescent="0.25">
      <c r="A370" s="60" t="s">
        <v>4046</v>
      </c>
      <c r="B370" s="60" t="s">
        <v>16</v>
      </c>
      <c r="C370" s="123" t="s">
        <v>96</v>
      </c>
      <c r="D370" s="123">
        <v>37</v>
      </c>
      <c r="E370" s="123">
        <v>1984</v>
      </c>
      <c r="F370" s="123">
        <v>1.08</v>
      </c>
      <c r="G370" s="123">
        <v>0</v>
      </c>
      <c r="H370" s="123">
        <v>0.93</v>
      </c>
      <c r="I370" s="123">
        <v>0.1</v>
      </c>
      <c r="J370" s="123">
        <v>0.08</v>
      </c>
      <c r="K370" s="123">
        <v>1.04</v>
      </c>
      <c r="L370" s="123">
        <v>0.08</v>
      </c>
      <c r="M370" s="123">
        <v>0.05</v>
      </c>
      <c r="N370" s="123"/>
      <c r="O370" s="123"/>
      <c r="P370" s="123">
        <v>-0.03</v>
      </c>
      <c r="Q370" s="123">
        <v>7.0000000000000007E-2</v>
      </c>
      <c r="R370" s="123" t="s">
        <v>3792</v>
      </c>
      <c r="S370" s="123">
        <v>2020</v>
      </c>
      <c r="T370" s="123"/>
      <c r="U370" s="123"/>
      <c r="V370" s="123"/>
      <c r="W370" s="123"/>
      <c r="X370" s="123"/>
      <c r="Y370" s="123"/>
    </row>
    <row r="371" spans="1:25" x14ac:dyDescent="0.25">
      <c r="A371" s="60" t="s">
        <v>4047</v>
      </c>
      <c r="B371" s="60" t="s">
        <v>16</v>
      </c>
      <c r="C371" s="123" t="s">
        <v>96</v>
      </c>
      <c r="D371" s="123">
        <v>29</v>
      </c>
      <c r="E371" s="123">
        <v>1992</v>
      </c>
      <c r="F371" s="123">
        <v>1.1000000000000001</v>
      </c>
      <c r="G371" s="123">
        <v>7.0000000000000007E-2</v>
      </c>
      <c r="H371" s="123">
        <v>1.93</v>
      </c>
      <c r="I371" s="123">
        <v>-0.05</v>
      </c>
      <c r="J371" s="123">
        <v>0.05</v>
      </c>
      <c r="K371" s="123">
        <v>2</v>
      </c>
      <c r="L371" s="123">
        <v>-0.05</v>
      </c>
      <c r="M371" s="123">
        <v>7.0000000000000007E-2</v>
      </c>
      <c r="N371" s="123"/>
      <c r="O371" s="123"/>
      <c r="P371" s="123">
        <v>-7.0000000000000007E-2</v>
      </c>
      <c r="Q371" s="123">
        <v>0.03</v>
      </c>
      <c r="R371" s="123" t="s">
        <v>3792</v>
      </c>
      <c r="S371" s="123">
        <v>2020</v>
      </c>
      <c r="T371" s="123"/>
      <c r="U371" s="123"/>
      <c r="V371" s="123"/>
      <c r="W371" s="123"/>
      <c r="X371" s="123"/>
      <c r="Y371" s="123"/>
    </row>
    <row r="372" spans="1:25" x14ac:dyDescent="0.25">
      <c r="A372" s="60" t="s">
        <v>4048</v>
      </c>
      <c r="B372" s="60" t="s">
        <v>16</v>
      </c>
      <c r="C372" s="123" t="s">
        <v>96</v>
      </c>
      <c r="D372" s="123">
        <v>28</v>
      </c>
      <c r="E372" s="123">
        <v>1993</v>
      </c>
      <c r="F372" s="123">
        <v>1.08</v>
      </c>
      <c r="G372" s="123">
        <v>0.05</v>
      </c>
      <c r="H372" s="123">
        <v>2.08</v>
      </c>
      <c r="I372" s="123">
        <v>0.1</v>
      </c>
      <c r="J372" s="123">
        <v>0.01</v>
      </c>
      <c r="K372" s="123">
        <v>1.89</v>
      </c>
      <c r="L372" s="123">
        <v>0.01</v>
      </c>
      <c r="M372" s="123">
        <v>-0.08</v>
      </c>
      <c r="N372" s="123"/>
      <c r="O372" s="123"/>
      <c r="P372" s="123">
        <v>-0.01</v>
      </c>
      <c r="Q372" s="123">
        <v>0.06</v>
      </c>
      <c r="R372" s="123" t="s">
        <v>3792</v>
      </c>
      <c r="S372" s="123">
        <v>2020</v>
      </c>
      <c r="T372" s="123"/>
      <c r="U372" s="123"/>
      <c r="V372" s="123"/>
      <c r="W372" s="123"/>
      <c r="X372" s="123"/>
      <c r="Y372" s="123"/>
    </row>
    <row r="373" spans="1:25" x14ac:dyDescent="0.25">
      <c r="A373" s="60" t="s">
        <v>4049</v>
      </c>
      <c r="B373" s="60" t="s">
        <v>16</v>
      </c>
      <c r="C373" s="123" t="s">
        <v>96</v>
      </c>
      <c r="D373" s="123">
        <v>29</v>
      </c>
      <c r="E373" s="123">
        <v>1992</v>
      </c>
      <c r="F373" s="123">
        <v>1.97</v>
      </c>
      <c r="G373" s="123">
        <v>-0.05</v>
      </c>
      <c r="H373" s="123">
        <v>0.01</v>
      </c>
      <c r="I373" s="123">
        <v>-7.0000000000000007E-2</v>
      </c>
      <c r="J373" s="123"/>
      <c r="K373" s="123">
        <v>0.08</v>
      </c>
      <c r="L373" s="123">
        <v>-0.01</v>
      </c>
      <c r="M373" s="123"/>
      <c r="N373" s="123"/>
      <c r="O373" s="123"/>
      <c r="P373" s="123">
        <v>0.04</v>
      </c>
      <c r="Q373" s="123">
        <v>0.03</v>
      </c>
      <c r="R373" s="123" t="s">
        <v>3792</v>
      </c>
      <c r="S373" s="123">
        <v>2020</v>
      </c>
      <c r="T373" s="123"/>
      <c r="U373" s="123"/>
      <c r="V373" s="123"/>
      <c r="W373" s="123"/>
      <c r="X373" s="123"/>
      <c r="Y373" s="123"/>
    </row>
    <row r="374" spans="1:25" x14ac:dyDescent="0.25">
      <c r="A374" s="60" t="s">
        <v>2896</v>
      </c>
      <c r="B374" s="60" t="s">
        <v>16</v>
      </c>
      <c r="C374" s="123" t="s">
        <v>96</v>
      </c>
      <c r="D374" s="123">
        <v>29</v>
      </c>
      <c r="E374" s="123">
        <v>1992</v>
      </c>
      <c r="F374" s="123">
        <v>4.99</v>
      </c>
      <c r="G374" s="123">
        <v>0.2</v>
      </c>
      <c r="H374" s="123">
        <v>0.51</v>
      </c>
      <c r="I374" s="123">
        <v>0.14000000000000001</v>
      </c>
      <c r="J374" s="123">
        <v>33.36</v>
      </c>
      <c r="K374" s="123">
        <v>0.6</v>
      </c>
      <c r="L374" s="123">
        <v>0.21</v>
      </c>
      <c r="M374" s="123">
        <v>0.24</v>
      </c>
      <c r="N374" s="123">
        <v>0.94</v>
      </c>
      <c r="O374" s="123"/>
      <c r="P374" s="123">
        <v>0.06</v>
      </c>
      <c r="Q374" s="123">
        <v>0.04</v>
      </c>
      <c r="R374" s="123" t="s">
        <v>3792</v>
      </c>
      <c r="S374" s="123">
        <v>2020</v>
      </c>
      <c r="T374" s="123"/>
      <c r="U374" s="123"/>
      <c r="V374" s="123"/>
      <c r="W374" s="123"/>
      <c r="X374" s="123"/>
      <c r="Y374" s="123"/>
    </row>
    <row r="375" spans="1:25" x14ac:dyDescent="0.25">
      <c r="A375" s="60" t="s">
        <v>1196</v>
      </c>
      <c r="B375" s="60" t="s">
        <v>16</v>
      </c>
      <c r="C375" s="123" t="s">
        <v>213</v>
      </c>
      <c r="D375" s="123">
        <v>29</v>
      </c>
      <c r="E375" s="123">
        <v>1992</v>
      </c>
      <c r="F375" s="123">
        <v>0.4</v>
      </c>
      <c r="G375" s="123">
        <v>0.04</v>
      </c>
      <c r="H375" s="123">
        <v>-7.0000000000000007E-2</v>
      </c>
      <c r="I375" s="123">
        <v>0.06</v>
      </c>
      <c r="J375" s="123"/>
      <c r="K375" s="123">
        <v>0.05</v>
      </c>
      <c r="L375" s="123">
        <v>-0.08</v>
      </c>
      <c r="M375" s="123"/>
      <c r="N375" s="123"/>
      <c r="O375" s="123"/>
      <c r="P375" s="123">
        <v>-0.05</v>
      </c>
      <c r="Q375" s="123">
        <v>0.02</v>
      </c>
      <c r="R375" s="123" t="s">
        <v>3792</v>
      </c>
      <c r="S375" s="123">
        <v>2020</v>
      </c>
      <c r="T375" s="123"/>
      <c r="U375" s="123"/>
      <c r="V375" s="123"/>
      <c r="W375" s="123"/>
      <c r="X375" s="123"/>
      <c r="Y375" s="123"/>
    </row>
    <row r="376" spans="1:25" x14ac:dyDescent="0.25">
      <c r="A376" s="60" t="s">
        <v>4050</v>
      </c>
      <c r="B376" s="60" t="s">
        <v>16</v>
      </c>
      <c r="C376" s="123" t="s">
        <v>109</v>
      </c>
      <c r="D376" s="123">
        <v>32</v>
      </c>
      <c r="E376" s="123">
        <v>1989</v>
      </c>
      <c r="F376" s="123">
        <v>0.19</v>
      </c>
      <c r="G376" s="123">
        <v>0</v>
      </c>
      <c r="H376" s="123">
        <v>5.04</v>
      </c>
      <c r="I376" s="123">
        <v>-0.03</v>
      </c>
      <c r="J376" s="123">
        <v>7.0000000000000007E-2</v>
      </c>
      <c r="K376" s="123">
        <v>6.49</v>
      </c>
      <c r="L376" s="123">
        <v>-0.03</v>
      </c>
      <c r="M376" s="123">
        <v>0.1</v>
      </c>
      <c r="N376" s="123"/>
      <c r="O376" s="123"/>
      <c r="P376" s="123">
        <v>-0.02</v>
      </c>
      <c r="Q376" s="123">
        <v>0.05</v>
      </c>
      <c r="R376" s="123" t="s">
        <v>3792</v>
      </c>
      <c r="S376" s="123">
        <v>2020</v>
      </c>
      <c r="T376" s="123"/>
      <c r="U376" s="123"/>
      <c r="V376" s="123"/>
      <c r="W376" s="123"/>
      <c r="X376" s="123"/>
      <c r="Y376" s="123"/>
    </row>
    <row r="377" spans="1:25" x14ac:dyDescent="0.25">
      <c r="A377" s="60" t="s">
        <v>4051</v>
      </c>
      <c r="B377" s="60" t="s">
        <v>16</v>
      </c>
      <c r="C377" s="123" t="s">
        <v>109</v>
      </c>
      <c r="D377" s="123">
        <v>30</v>
      </c>
      <c r="E377" s="123">
        <v>1991</v>
      </c>
      <c r="F377" s="123">
        <v>1.0900000000000001</v>
      </c>
      <c r="G377" s="123">
        <v>7.0000000000000007E-2</v>
      </c>
      <c r="H377" s="123">
        <v>0.06</v>
      </c>
      <c r="I377" s="123">
        <v>-0.05</v>
      </c>
      <c r="J377" s="123"/>
      <c r="K377" s="123">
        <v>0.06</v>
      </c>
      <c r="L377" s="123">
        <v>0.04</v>
      </c>
      <c r="M377" s="123"/>
      <c r="N377" s="123"/>
      <c r="O377" s="123"/>
      <c r="P377" s="123">
        <v>-0.06</v>
      </c>
      <c r="Q377" s="123">
        <v>7.0000000000000007E-2</v>
      </c>
      <c r="R377" s="123" t="s">
        <v>3792</v>
      </c>
      <c r="S377" s="123">
        <v>2020</v>
      </c>
      <c r="T377" s="123"/>
      <c r="U377" s="123"/>
      <c r="V377" s="123"/>
      <c r="W377" s="123"/>
      <c r="X377" s="123"/>
      <c r="Y377" s="123"/>
    </row>
    <row r="378" spans="1:25" x14ac:dyDescent="0.25">
      <c r="A378" s="60" t="s">
        <v>2735</v>
      </c>
      <c r="B378" s="60" t="s">
        <v>16</v>
      </c>
      <c r="C378" s="123" t="s">
        <v>109</v>
      </c>
      <c r="D378" s="123">
        <v>29</v>
      </c>
      <c r="E378" s="123">
        <v>1992</v>
      </c>
      <c r="F378" s="123">
        <v>2</v>
      </c>
      <c r="G378" s="123">
        <v>0.52</v>
      </c>
      <c r="H378" s="123">
        <v>4.05</v>
      </c>
      <c r="I378" s="123">
        <v>2.52</v>
      </c>
      <c r="J378" s="123">
        <v>62.55</v>
      </c>
      <c r="K378" s="123">
        <v>3.99</v>
      </c>
      <c r="L378" s="123">
        <v>2.5099999999999998</v>
      </c>
      <c r="M378" s="123">
        <v>0.04</v>
      </c>
      <c r="N378" s="123">
        <v>0.22</v>
      </c>
      <c r="O378" s="123"/>
      <c r="P378" s="123">
        <v>-0.1</v>
      </c>
      <c r="Q378" s="123">
        <v>0.05</v>
      </c>
      <c r="R378" s="123" t="s">
        <v>3792</v>
      </c>
      <c r="S378" s="123">
        <v>2020</v>
      </c>
      <c r="T378" s="123"/>
      <c r="U378" s="123"/>
      <c r="V378" s="123"/>
      <c r="W378" s="123"/>
      <c r="X378" s="123"/>
      <c r="Y378" s="123"/>
    </row>
    <row r="379" spans="1:25" x14ac:dyDescent="0.25">
      <c r="A379" s="60" t="s">
        <v>4052</v>
      </c>
      <c r="B379" s="60" t="s">
        <v>16</v>
      </c>
      <c r="C379" s="123" t="s">
        <v>109</v>
      </c>
      <c r="D379" s="123">
        <v>28</v>
      </c>
      <c r="E379" s="123">
        <v>1993</v>
      </c>
      <c r="F379" s="123">
        <v>0.59</v>
      </c>
      <c r="G379" s="123">
        <v>1.95</v>
      </c>
      <c r="H379" s="123">
        <v>3.93</v>
      </c>
      <c r="I379" s="123">
        <v>1.96</v>
      </c>
      <c r="J379" s="123">
        <v>50</v>
      </c>
      <c r="K379" s="123">
        <v>3.73</v>
      </c>
      <c r="L379" s="123">
        <v>1.91</v>
      </c>
      <c r="M379" s="123">
        <v>0.54</v>
      </c>
      <c r="N379" s="123">
        <v>1.01</v>
      </c>
      <c r="O379" s="123"/>
      <c r="P379" s="123">
        <v>-0.01</v>
      </c>
      <c r="Q379" s="123">
        <v>-0.01</v>
      </c>
      <c r="R379" s="123" t="s">
        <v>3792</v>
      </c>
      <c r="S379" s="123">
        <v>2020</v>
      </c>
      <c r="T379" s="123"/>
      <c r="U379" s="123"/>
      <c r="V379" s="123"/>
      <c r="W379" s="123"/>
      <c r="X379" s="123"/>
      <c r="Y379" s="123"/>
    </row>
    <row r="380" spans="1:25" x14ac:dyDescent="0.25">
      <c r="A380" s="60" t="s">
        <v>4053</v>
      </c>
      <c r="B380" s="60" t="s">
        <v>16</v>
      </c>
      <c r="C380" s="123" t="s">
        <v>109</v>
      </c>
      <c r="D380" s="123">
        <v>19</v>
      </c>
      <c r="E380" s="123">
        <v>2002</v>
      </c>
      <c r="F380" s="123">
        <v>0.89</v>
      </c>
      <c r="G380" s="123">
        <v>-0.08</v>
      </c>
      <c r="H380" s="123">
        <v>-0.02</v>
      </c>
      <c r="I380" s="123">
        <v>-0.09</v>
      </c>
      <c r="J380" s="123"/>
      <c r="K380" s="123">
        <v>-0.03</v>
      </c>
      <c r="L380" s="123">
        <v>-0.08</v>
      </c>
      <c r="M380" s="123"/>
      <c r="N380" s="123"/>
      <c r="O380" s="123"/>
      <c r="P380" s="123">
        <v>0.02</v>
      </c>
      <c r="Q380" s="123">
        <v>0.02</v>
      </c>
      <c r="R380" s="123" t="s">
        <v>3792</v>
      </c>
      <c r="S380" s="123">
        <v>2020</v>
      </c>
      <c r="T380" s="123"/>
      <c r="U380" s="123"/>
      <c r="V380" s="123"/>
      <c r="W380" s="123"/>
      <c r="X380" s="123"/>
      <c r="Y380" s="123"/>
    </row>
    <row r="381" spans="1:25" x14ac:dyDescent="0.25">
      <c r="A381" s="60" t="s">
        <v>4054</v>
      </c>
      <c r="B381" s="60" t="s">
        <v>16</v>
      </c>
      <c r="C381" s="123" t="s">
        <v>109</v>
      </c>
      <c r="D381" s="123">
        <v>30</v>
      </c>
      <c r="E381" s="123">
        <v>1991</v>
      </c>
      <c r="F381" s="123">
        <v>0.19</v>
      </c>
      <c r="G381" s="123">
        <v>-0.06</v>
      </c>
      <c r="H381" s="123">
        <v>5.08</v>
      </c>
      <c r="I381" s="123">
        <v>-0.04</v>
      </c>
      <c r="J381" s="123">
        <v>-0.05</v>
      </c>
      <c r="K381" s="123">
        <v>5.9</v>
      </c>
      <c r="L381" s="123">
        <v>0.03</v>
      </c>
      <c r="M381" s="123">
        <v>0.09</v>
      </c>
      <c r="N381" s="123"/>
      <c r="O381" s="123"/>
      <c r="P381" s="123">
        <v>0.04</v>
      </c>
      <c r="Q381" s="123">
        <v>0.01</v>
      </c>
      <c r="R381" s="123" t="s">
        <v>3792</v>
      </c>
      <c r="S381" s="123">
        <v>2020</v>
      </c>
      <c r="T381" s="123"/>
      <c r="U381" s="123"/>
      <c r="V381" s="123"/>
      <c r="W381" s="123"/>
      <c r="X381" s="123"/>
      <c r="Y381" s="123"/>
    </row>
    <row r="382" spans="1:25" x14ac:dyDescent="0.25">
      <c r="A382" s="60" t="s">
        <v>4055</v>
      </c>
      <c r="B382" s="60" t="s">
        <v>16</v>
      </c>
      <c r="C382" s="123" t="s">
        <v>109</v>
      </c>
      <c r="D382" s="123">
        <v>32</v>
      </c>
      <c r="E382" s="123">
        <v>1988</v>
      </c>
      <c r="F382" s="123">
        <v>1.45</v>
      </c>
      <c r="G382" s="123">
        <v>0.69</v>
      </c>
      <c r="H382" s="123">
        <v>2.89</v>
      </c>
      <c r="I382" s="123">
        <v>2.19</v>
      </c>
      <c r="J382" s="123">
        <v>74.959999999999994</v>
      </c>
      <c r="K382" s="123">
        <v>2.82</v>
      </c>
      <c r="L382" s="123">
        <v>2.14</v>
      </c>
      <c r="M382" s="123">
        <v>0.16</v>
      </c>
      <c r="N382" s="123">
        <v>0.35</v>
      </c>
      <c r="O382" s="123"/>
      <c r="P382" s="123">
        <v>-0.09</v>
      </c>
      <c r="Q382" s="123">
        <v>0</v>
      </c>
      <c r="R382" s="123" t="s">
        <v>3792</v>
      </c>
      <c r="S382" s="123">
        <v>2020</v>
      </c>
      <c r="T382" s="123"/>
      <c r="U382" s="123"/>
      <c r="V382" s="123"/>
      <c r="W382" s="123"/>
      <c r="X382" s="123"/>
      <c r="Y382" s="123"/>
    </row>
    <row r="383" spans="1:25" x14ac:dyDescent="0.25">
      <c r="A383" s="60" t="s">
        <v>4056</v>
      </c>
      <c r="B383" s="60" t="s">
        <v>16</v>
      </c>
      <c r="C383" s="123" t="s">
        <v>109</v>
      </c>
      <c r="D383" s="123">
        <v>22</v>
      </c>
      <c r="E383" s="123">
        <v>1999</v>
      </c>
      <c r="F383" s="123">
        <v>0.04</v>
      </c>
      <c r="G383" s="123">
        <v>0</v>
      </c>
      <c r="H383" s="123">
        <v>-0.02</v>
      </c>
      <c r="I383" s="123">
        <v>7.0000000000000007E-2</v>
      </c>
      <c r="J383" s="123"/>
      <c r="K383" s="123">
        <v>-0.06</v>
      </c>
      <c r="L383" s="123">
        <v>0.01</v>
      </c>
      <c r="M383" s="123"/>
      <c r="N383" s="123"/>
      <c r="O383" s="123"/>
      <c r="P383" s="123">
        <v>0.01</v>
      </c>
      <c r="Q383" s="123">
        <v>-0.05</v>
      </c>
      <c r="R383" s="123" t="s">
        <v>3792</v>
      </c>
      <c r="S383" s="123">
        <v>2020</v>
      </c>
      <c r="T383" s="123"/>
      <c r="U383" s="123"/>
      <c r="V383" s="123"/>
      <c r="W383" s="123"/>
      <c r="X383" s="123"/>
      <c r="Y383" s="123"/>
    </row>
    <row r="384" spans="1:25" x14ac:dyDescent="0.25">
      <c r="A384" s="60" t="s">
        <v>4057</v>
      </c>
      <c r="B384" s="60" t="s">
        <v>16</v>
      </c>
      <c r="C384" s="123" t="s">
        <v>109</v>
      </c>
      <c r="D384" s="123">
        <v>24</v>
      </c>
      <c r="E384" s="123">
        <v>1997</v>
      </c>
      <c r="F384" s="123">
        <v>0.56000000000000005</v>
      </c>
      <c r="G384" s="123">
        <v>-0.09</v>
      </c>
      <c r="H384" s="123">
        <v>2.06</v>
      </c>
      <c r="I384" s="123">
        <v>0.06</v>
      </c>
      <c r="J384" s="123">
        <v>-0.04</v>
      </c>
      <c r="K384" s="123">
        <v>2.06</v>
      </c>
      <c r="L384" s="123">
        <v>7.0000000000000007E-2</v>
      </c>
      <c r="M384" s="123">
        <v>0</v>
      </c>
      <c r="N384" s="123"/>
      <c r="O384" s="123"/>
      <c r="P384" s="123">
        <v>0.01</v>
      </c>
      <c r="Q384" s="123">
        <v>0.09</v>
      </c>
      <c r="R384" s="123" t="s">
        <v>3792</v>
      </c>
      <c r="S384" s="123">
        <v>2020</v>
      </c>
      <c r="T384" s="123"/>
      <c r="U384" s="123"/>
      <c r="V384" s="123"/>
      <c r="W384" s="123"/>
      <c r="X384" s="123"/>
      <c r="Y384" s="123"/>
    </row>
    <row r="385" spans="1:25" x14ac:dyDescent="0.25">
      <c r="A385" s="60" t="s">
        <v>4058</v>
      </c>
      <c r="B385" s="60" t="s">
        <v>16</v>
      </c>
      <c r="C385" s="123" t="s">
        <v>109</v>
      </c>
      <c r="D385" s="123">
        <v>31</v>
      </c>
      <c r="E385" s="123">
        <v>1990</v>
      </c>
      <c r="F385" s="123">
        <v>0.99</v>
      </c>
      <c r="G385" s="123">
        <v>0.01</v>
      </c>
      <c r="H385" s="123">
        <v>0.98</v>
      </c>
      <c r="I385" s="123">
        <v>0.02</v>
      </c>
      <c r="J385" s="123">
        <v>-7.0000000000000007E-2</v>
      </c>
      <c r="K385" s="123">
        <v>0.94</v>
      </c>
      <c r="L385" s="123">
        <v>0</v>
      </c>
      <c r="M385" s="123">
        <v>-0.03</v>
      </c>
      <c r="N385" s="123"/>
      <c r="O385" s="123"/>
      <c r="P385" s="123">
        <v>-0.01</v>
      </c>
      <c r="Q385" s="123">
        <v>7.0000000000000007E-2</v>
      </c>
      <c r="R385" s="123" t="s">
        <v>3792</v>
      </c>
      <c r="S385" s="123">
        <v>2020</v>
      </c>
      <c r="T385" s="123"/>
      <c r="U385" s="123"/>
      <c r="V385" s="123"/>
      <c r="W385" s="123"/>
      <c r="X385" s="123"/>
      <c r="Y385" s="123"/>
    </row>
    <row r="386" spans="1:25" x14ac:dyDescent="0.25">
      <c r="A386" s="60" t="s">
        <v>4059</v>
      </c>
      <c r="B386" s="60" t="s">
        <v>16</v>
      </c>
      <c r="C386" s="123" t="s">
        <v>109</v>
      </c>
      <c r="D386" s="123">
        <v>28</v>
      </c>
      <c r="E386" s="123">
        <v>1993</v>
      </c>
      <c r="F386" s="123">
        <v>0.76</v>
      </c>
      <c r="G386" s="123">
        <v>1.28</v>
      </c>
      <c r="H386" s="123">
        <v>-0.08</v>
      </c>
      <c r="I386" s="123">
        <v>-0.04</v>
      </c>
      <c r="J386" s="123"/>
      <c r="K386" s="123">
        <v>7.0000000000000007E-2</v>
      </c>
      <c r="L386" s="123">
        <v>0.08</v>
      </c>
      <c r="M386" s="123"/>
      <c r="N386" s="123"/>
      <c r="O386" s="123"/>
      <c r="P386" s="123">
        <v>-0.06</v>
      </c>
      <c r="Q386" s="123">
        <v>-0.08</v>
      </c>
      <c r="R386" s="123" t="s">
        <v>3792</v>
      </c>
      <c r="S386" s="123">
        <v>2020</v>
      </c>
      <c r="T386" s="123"/>
      <c r="U386" s="123"/>
      <c r="V386" s="123"/>
      <c r="W386" s="123"/>
      <c r="X386" s="123"/>
      <c r="Y386" s="123"/>
    </row>
    <row r="387" spans="1:25" x14ac:dyDescent="0.25">
      <c r="A387" s="60" t="s">
        <v>4060</v>
      </c>
      <c r="B387" s="60" t="s">
        <v>16</v>
      </c>
      <c r="C387" s="123" t="s">
        <v>109</v>
      </c>
      <c r="D387" s="123">
        <v>33</v>
      </c>
      <c r="E387" s="123">
        <v>1988</v>
      </c>
      <c r="F387" s="123">
        <v>0.31</v>
      </c>
      <c r="G387" s="123">
        <v>-7.0000000000000007E-2</v>
      </c>
      <c r="H387" s="123">
        <v>0.08</v>
      </c>
      <c r="I387" s="123">
        <v>-0.08</v>
      </c>
      <c r="J387" s="123"/>
      <c r="K387" s="123">
        <v>-0.01</v>
      </c>
      <c r="L387" s="123">
        <v>-0.09</v>
      </c>
      <c r="M387" s="123"/>
      <c r="N387" s="123"/>
      <c r="O387" s="123"/>
      <c r="P387" s="123">
        <v>-7.0000000000000007E-2</v>
      </c>
      <c r="Q387" s="123">
        <v>0.05</v>
      </c>
      <c r="R387" s="123" t="s">
        <v>3792</v>
      </c>
      <c r="S387" s="123">
        <v>2020</v>
      </c>
      <c r="T387" s="123"/>
      <c r="U387" s="123"/>
      <c r="V387" s="123"/>
      <c r="W387" s="123"/>
      <c r="X387" s="123"/>
      <c r="Y387" s="123"/>
    </row>
    <row r="388" spans="1:25" x14ac:dyDescent="0.25">
      <c r="A388" s="60" t="s">
        <v>1654</v>
      </c>
      <c r="B388" s="60" t="s">
        <v>16</v>
      </c>
      <c r="C388" s="123" t="s">
        <v>153</v>
      </c>
      <c r="D388" s="123">
        <v>26</v>
      </c>
      <c r="E388" s="123">
        <v>1994</v>
      </c>
      <c r="F388" s="123">
        <v>0.03</v>
      </c>
      <c r="G388" s="123">
        <v>-0.06</v>
      </c>
      <c r="H388" s="123">
        <v>0.1</v>
      </c>
      <c r="I388" s="123">
        <v>-0.01</v>
      </c>
      <c r="J388" s="123"/>
      <c r="K388" s="123">
        <v>0.03</v>
      </c>
      <c r="L388" s="123">
        <v>-0.04</v>
      </c>
      <c r="M388" s="123"/>
      <c r="N388" s="123"/>
      <c r="O388" s="123"/>
      <c r="P388" s="123">
        <v>-0.09</v>
      </c>
      <c r="Q388" s="123">
        <v>-0.08</v>
      </c>
      <c r="R388" s="123" t="s">
        <v>3792</v>
      </c>
      <c r="S388" s="123">
        <v>2020</v>
      </c>
      <c r="T388" s="123"/>
      <c r="U388" s="123"/>
      <c r="V388" s="123"/>
      <c r="W388" s="123"/>
      <c r="X388" s="123"/>
      <c r="Y388" s="123"/>
    </row>
    <row r="389" spans="1:25" x14ac:dyDescent="0.25">
      <c r="A389" s="60" t="s">
        <v>1339</v>
      </c>
      <c r="B389" s="60" t="s">
        <v>16</v>
      </c>
      <c r="C389" s="123" t="s">
        <v>116</v>
      </c>
      <c r="D389" s="123">
        <v>29</v>
      </c>
      <c r="E389" s="123">
        <v>1992</v>
      </c>
      <c r="F389" s="123">
        <v>0.5</v>
      </c>
      <c r="G389" s="123">
        <v>0.05</v>
      </c>
      <c r="H389" s="123">
        <v>-0.03</v>
      </c>
      <c r="I389" s="123">
        <v>0</v>
      </c>
      <c r="J389" s="123"/>
      <c r="K389" s="123">
        <v>0.05</v>
      </c>
      <c r="L389" s="123">
        <v>-0.06</v>
      </c>
      <c r="M389" s="123"/>
      <c r="N389" s="123"/>
      <c r="O389" s="123"/>
      <c r="P389" s="123">
        <v>-0.08</v>
      </c>
      <c r="Q389" s="123">
        <v>-0.05</v>
      </c>
      <c r="R389" s="123" t="s">
        <v>3792</v>
      </c>
      <c r="S389" s="123">
        <v>2020</v>
      </c>
      <c r="T389" s="123"/>
      <c r="U389" s="123"/>
      <c r="V389" s="123"/>
      <c r="W389" s="123"/>
      <c r="X389" s="123"/>
      <c r="Y389" s="123"/>
    </row>
    <row r="390" spans="1:25" x14ac:dyDescent="0.25">
      <c r="A390" s="60" t="s">
        <v>2516</v>
      </c>
      <c r="B390" s="60" t="s">
        <v>16</v>
      </c>
      <c r="C390" s="123" t="s">
        <v>116</v>
      </c>
      <c r="D390" s="123">
        <v>32</v>
      </c>
      <c r="E390" s="123">
        <v>1989</v>
      </c>
      <c r="F390" s="123">
        <v>4.5</v>
      </c>
      <c r="G390" s="123">
        <v>0.09</v>
      </c>
      <c r="H390" s="123">
        <v>0.04</v>
      </c>
      <c r="I390" s="123">
        <v>-0.05</v>
      </c>
      <c r="J390" s="123"/>
      <c r="K390" s="123">
        <v>7.0000000000000007E-2</v>
      </c>
      <c r="L390" s="123">
        <v>0.04</v>
      </c>
      <c r="M390" s="123"/>
      <c r="N390" s="123"/>
      <c r="O390" s="123"/>
      <c r="P390" s="123">
        <v>0.09</v>
      </c>
      <c r="Q390" s="123">
        <v>7.0000000000000007E-2</v>
      </c>
      <c r="R390" s="123" t="s">
        <v>3792</v>
      </c>
      <c r="S390" s="123">
        <v>2020</v>
      </c>
      <c r="T390" s="123"/>
      <c r="U390" s="123"/>
      <c r="V390" s="123"/>
      <c r="W390" s="123"/>
      <c r="X390" s="123"/>
      <c r="Y390" s="123"/>
    </row>
    <row r="391" spans="1:25" x14ac:dyDescent="0.25">
      <c r="A391" s="60" t="s">
        <v>4061</v>
      </c>
      <c r="B391" s="60" t="s">
        <v>16</v>
      </c>
      <c r="C391" s="123" t="s">
        <v>116</v>
      </c>
      <c r="D391" s="123">
        <v>29</v>
      </c>
      <c r="E391" s="123">
        <v>1992</v>
      </c>
      <c r="F391" s="123">
        <v>1.05</v>
      </c>
      <c r="G391" s="123">
        <v>7.0000000000000007E-2</v>
      </c>
      <c r="H391" s="123">
        <v>0.01</v>
      </c>
      <c r="I391" s="123">
        <v>-0.08</v>
      </c>
      <c r="J391" s="123"/>
      <c r="K391" s="123">
        <v>-7.0000000000000007E-2</v>
      </c>
      <c r="L391" s="123">
        <v>7.0000000000000007E-2</v>
      </c>
      <c r="M391" s="123"/>
      <c r="N391" s="123"/>
      <c r="O391" s="123"/>
      <c r="P391" s="123">
        <v>0.04</v>
      </c>
      <c r="Q391" s="123">
        <v>-0.08</v>
      </c>
      <c r="R391" s="123" t="s">
        <v>3792</v>
      </c>
      <c r="S391" s="123">
        <v>2020</v>
      </c>
      <c r="T391" s="123"/>
      <c r="U391" s="123"/>
      <c r="V391" s="123"/>
      <c r="W391" s="123"/>
      <c r="X391" s="123"/>
      <c r="Y391" s="123"/>
    </row>
    <row r="392" spans="1:25" x14ac:dyDescent="0.25">
      <c r="A392" s="60" t="s">
        <v>4062</v>
      </c>
      <c r="B392" s="60" t="s">
        <v>16</v>
      </c>
      <c r="C392" s="123" t="s">
        <v>122</v>
      </c>
      <c r="D392" s="123">
        <v>29</v>
      </c>
      <c r="E392" s="123">
        <v>1992</v>
      </c>
      <c r="F392" s="123">
        <v>1.04</v>
      </c>
      <c r="G392" s="123">
        <v>7.0000000000000007E-2</v>
      </c>
      <c r="H392" s="123">
        <v>1.98</v>
      </c>
      <c r="I392" s="123">
        <v>1</v>
      </c>
      <c r="J392" s="123">
        <v>50.07</v>
      </c>
      <c r="K392" s="123">
        <v>2.04</v>
      </c>
      <c r="L392" s="123">
        <v>1.01</v>
      </c>
      <c r="M392" s="123">
        <v>-0.06</v>
      </c>
      <c r="N392" s="123">
        <v>-0.01</v>
      </c>
      <c r="O392" s="123"/>
      <c r="P392" s="123">
        <v>-0.01</v>
      </c>
      <c r="Q392" s="123">
        <v>0.06</v>
      </c>
      <c r="R392" s="123" t="s">
        <v>3792</v>
      </c>
      <c r="S392" s="123">
        <v>2020</v>
      </c>
      <c r="T392" s="123"/>
      <c r="U392" s="123"/>
      <c r="V392" s="123"/>
      <c r="W392" s="123"/>
      <c r="X392" s="123"/>
      <c r="Y392" s="123"/>
    </row>
    <row r="393" spans="1:25" x14ac:dyDescent="0.25">
      <c r="A393" s="60" t="s">
        <v>4063</v>
      </c>
      <c r="B393" s="60" t="s">
        <v>16</v>
      </c>
      <c r="C393" s="123" t="s">
        <v>122</v>
      </c>
      <c r="D393" s="123">
        <v>33</v>
      </c>
      <c r="E393" s="123">
        <v>1988</v>
      </c>
      <c r="F393" s="123">
        <v>0.95</v>
      </c>
      <c r="G393" s="123">
        <v>1.05</v>
      </c>
      <c r="H393" s="123">
        <v>4</v>
      </c>
      <c r="I393" s="123">
        <v>1.04</v>
      </c>
      <c r="J393" s="123">
        <v>24.97</v>
      </c>
      <c r="K393" s="123">
        <v>3.87</v>
      </c>
      <c r="L393" s="123">
        <v>0.95</v>
      </c>
      <c r="M393" s="123">
        <v>-0.05</v>
      </c>
      <c r="N393" s="123">
        <v>7.0000000000000007E-2</v>
      </c>
      <c r="O393" s="123"/>
      <c r="P393" s="123">
        <v>0.99</v>
      </c>
      <c r="Q393" s="123">
        <v>0.91</v>
      </c>
      <c r="R393" s="123" t="s">
        <v>3792</v>
      </c>
      <c r="S393" s="123">
        <v>2020</v>
      </c>
      <c r="T393" s="123"/>
      <c r="U393" s="123"/>
      <c r="V393" s="123"/>
      <c r="W393" s="123"/>
      <c r="X393" s="123"/>
      <c r="Y393" s="123"/>
    </row>
    <row r="394" spans="1:25" x14ac:dyDescent="0.25">
      <c r="A394" s="60" t="s">
        <v>4064</v>
      </c>
      <c r="B394" s="60" t="s">
        <v>16</v>
      </c>
      <c r="C394" s="123" t="s">
        <v>122</v>
      </c>
      <c r="D394" s="123">
        <v>25</v>
      </c>
      <c r="E394" s="123">
        <v>1996</v>
      </c>
      <c r="F394" s="123">
        <v>2.04</v>
      </c>
      <c r="G394" s="123">
        <v>0.03</v>
      </c>
      <c r="H394" s="123">
        <v>2.0699999999999998</v>
      </c>
      <c r="I394" s="123">
        <v>1.03</v>
      </c>
      <c r="J394" s="123">
        <v>50.04</v>
      </c>
      <c r="K394" s="123">
        <v>2</v>
      </c>
      <c r="L394" s="123">
        <v>1.03</v>
      </c>
      <c r="M394" s="123">
        <v>0.04</v>
      </c>
      <c r="N394" s="123">
        <v>-0.04</v>
      </c>
      <c r="O394" s="123"/>
      <c r="P394" s="123">
        <v>0.09</v>
      </c>
      <c r="Q394" s="123">
        <v>-0.04</v>
      </c>
      <c r="R394" s="123" t="s">
        <v>3792</v>
      </c>
      <c r="S394" s="123">
        <v>2020</v>
      </c>
      <c r="T394" s="123"/>
      <c r="U394" s="123"/>
      <c r="V394" s="123"/>
      <c r="W394" s="123"/>
      <c r="X394" s="123"/>
      <c r="Y394" s="123"/>
    </row>
    <row r="395" spans="1:25" x14ac:dyDescent="0.25">
      <c r="A395" s="60" t="s">
        <v>4065</v>
      </c>
      <c r="B395" s="60" t="s">
        <v>16</v>
      </c>
      <c r="C395" s="123" t="s">
        <v>122</v>
      </c>
      <c r="D395" s="123">
        <v>28</v>
      </c>
      <c r="E395" s="123">
        <v>1993</v>
      </c>
      <c r="F395" s="123">
        <v>3.52</v>
      </c>
      <c r="G395" s="123">
        <v>0.05</v>
      </c>
      <c r="H395" s="123">
        <v>0.5</v>
      </c>
      <c r="I395" s="123">
        <v>0.34</v>
      </c>
      <c r="J395" s="123">
        <v>49.96</v>
      </c>
      <c r="K395" s="123">
        <v>0.55000000000000004</v>
      </c>
      <c r="L395" s="123">
        <v>0.36</v>
      </c>
      <c r="M395" s="123">
        <v>-0.03</v>
      </c>
      <c r="N395" s="123">
        <v>-0.01</v>
      </c>
      <c r="O395" s="123"/>
      <c r="P395" s="123">
        <v>0.02</v>
      </c>
      <c r="Q395" s="123">
        <v>-0.04</v>
      </c>
      <c r="R395" s="123" t="s">
        <v>3792</v>
      </c>
      <c r="S395" s="123">
        <v>2020</v>
      </c>
      <c r="T395" s="123"/>
      <c r="U395" s="123"/>
      <c r="V395" s="123"/>
      <c r="W395" s="123"/>
      <c r="X395" s="123"/>
      <c r="Y395" s="123"/>
    </row>
    <row r="396" spans="1:25" x14ac:dyDescent="0.25">
      <c r="A396" s="60" t="s">
        <v>4066</v>
      </c>
      <c r="B396" s="60" t="s">
        <v>16</v>
      </c>
      <c r="C396" s="123" t="s">
        <v>122</v>
      </c>
      <c r="D396" s="123">
        <v>29</v>
      </c>
      <c r="E396" s="123">
        <v>1992</v>
      </c>
      <c r="F396" s="123">
        <v>0.53</v>
      </c>
      <c r="G396" s="123">
        <v>7.0000000000000007E-2</v>
      </c>
      <c r="H396" s="123">
        <v>7.0000000000000007E-2</v>
      </c>
      <c r="I396" s="123">
        <v>0.05</v>
      </c>
      <c r="J396" s="123"/>
      <c r="K396" s="123">
        <v>-0.06</v>
      </c>
      <c r="L396" s="123">
        <v>0.05</v>
      </c>
      <c r="M396" s="123"/>
      <c r="N396" s="123"/>
      <c r="O396" s="123"/>
      <c r="P396" s="123">
        <v>0.05</v>
      </c>
      <c r="Q396" s="123">
        <v>0.03</v>
      </c>
      <c r="R396" s="123" t="s">
        <v>3792</v>
      </c>
      <c r="S396" s="123">
        <v>2020</v>
      </c>
      <c r="T396" s="123"/>
      <c r="U396" s="123"/>
      <c r="V396" s="123"/>
      <c r="W396" s="123"/>
      <c r="X396" s="123"/>
      <c r="Y396" s="123"/>
    </row>
    <row r="397" spans="1:25" x14ac:dyDescent="0.25">
      <c r="A397" s="60" t="s">
        <v>121</v>
      </c>
      <c r="B397" s="60" t="s">
        <v>16</v>
      </c>
      <c r="C397" s="123" t="s">
        <v>122</v>
      </c>
      <c r="D397" s="123">
        <v>26</v>
      </c>
      <c r="E397" s="123">
        <v>1995</v>
      </c>
      <c r="F397" s="123">
        <v>4.0199999999999996</v>
      </c>
      <c r="G397" s="123">
        <v>0.25</v>
      </c>
      <c r="H397" s="123">
        <v>1.48</v>
      </c>
      <c r="I397" s="123">
        <v>0.24</v>
      </c>
      <c r="J397" s="123">
        <v>16.760000000000002</v>
      </c>
      <c r="K397" s="123">
        <v>1.42</v>
      </c>
      <c r="L397" s="123">
        <v>0.35</v>
      </c>
      <c r="M397" s="123">
        <v>0.11</v>
      </c>
      <c r="N397" s="123">
        <v>0.91</v>
      </c>
      <c r="O397" s="123"/>
      <c r="P397" s="123">
        <v>-0.05</v>
      </c>
      <c r="Q397" s="123">
        <v>7.0000000000000007E-2</v>
      </c>
      <c r="R397" s="123" t="s">
        <v>3792</v>
      </c>
      <c r="S397" s="123">
        <v>2020</v>
      </c>
      <c r="T397" s="123"/>
      <c r="U397" s="123"/>
      <c r="V397" s="123"/>
      <c r="W397" s="123"/>
      <c r="X397" s="123"/>
      <c r="Y397" s="123"/>
    </row>
    <row r="398" spans="1:25" x14ac:dyDescent="0.25">
      <c r="A398" s="60" t="s">
        <v>4067</v>
      </c>
      <c r="B398" s="60" t="s">
        <v>16</v>
      </c>
      <c r="C398" s="123" t="s">
        <v>122</v>
      </c>
      <c r="D398" s="123">
        <v>23</v>
      </c>
      <c r="E398" s="123">
        <v>1998</v>
      </c>
      <c r="F398" s="123">
        <v>4.7300000000000004</v>
      </c>
      <c r="G398" s="123">
        <v>-7.0000000000000007E-2</v>
      </c>
      <c r="H398" s="123">
        <v>0.95</v>
      </c>
      <c r="I398" s="123">
        <v>0.51</v>
      </c>
      <c r="J398" s="123">
        <v>40.020000000000003</v>
      </c>
      <c r="K398" s="123">
        <v>0.97</v>
      </c>
      <c r="L398" s="123">
        <v>0.46</v>
      </c>
      <c r="M398" s="123">
        <v>0.1</v>
      </c>
      <c r="N398" s="123">
        <v>-7.0000000000000007E-2</v>
      </c>
      <c r="O398" s="123"/>
      <c r="P398" s="123">
        <v>-0.04</v>
      </c>
      <c r="Q398" s="123">
        <v>-7.0000000000000007E-2</v>
      </c>
      <c r="R398" s="123" t="s">
        <v>3792</v>
      </c>
      <c r="S398" s="123">
        <v>2020</v>
      </c>
      <c r="T398" s="123"/>
      <c r="U398" s="123"/>
      <c r="V398" s="123"/>
      <c r="W398" s="123"/>
      <c r="X398" s="123"/>
      <c r="Y398" s="123"/>
    </row>
    <row r="399" spans="1:25" x14ac:dyDescent="0.25">
      <c r="A399" s="60" t="s">
        <v>4068</v>
      </c>
      <c r="B399" s="60" t="s">
        <v>16</v>
      </c>
      <c r="C399" s="123" t="s">
        <v>122</v>
      </c>
      <c r="D399" s="123">
        <v>31</v>
      </c>
      <c r="E399" s="123">
        <v>1990</v>
      </c>
      <c r="F399" s="123">
        <v>0.45</v>
      </c>
      <c r="G399" s="123">
        <v>-0.05</v>
      </c>
      <c r="H399" s="123">
        <v>-7.0000000000000007E-2</v>
      </c>
      <c r="I399" s="123">
        <v>-0.03</v>
      </c>
      <c r="J399" s="123"/>
      <c r="K399" s="123">
        <v>-0.06</v>
      </c>
      <c r="L399" s="123">
        <v>-0.09</v>
      </c>
      <c r="M399" s="123"/>
      <c r="N399" s="123"/>
      <c r="O399" s="123"/>
      <c r="P399" s="123">
        <v>-0.01</v>
      </c>
      <c r="Q399" s="123">
        <v>0.04</v>
      </c>
      <c r="R399" s="123" t="s">
        <v>3792</v>
      </c>
      <c r="S399" s="123">
        <v>2020</v>
      </c>
      <c r="T399" s="123"/>
      <c r="U399" s="123"/>
      <c r="V399" s="123"/>
      <c r="W399" s="123"/>
      <c r="X399" s="123"/>
      <c r="Y399" s="123"/>
    </row>
    <row r="400" spans="1:25" x14ac:dyDescent="0.25">
      <c r="A400" s="60" t="s">
        <v>1571</v>
      </c>
      <c r="B400" s="60" t="s">
        <v>16</v>
      </c>
      <c r="C400" s="123" t="s">
        <v>122</v>
      </c>
      <c r="D400" s="123">
        <v>31</v>
      </c>
      <c r="E400" s="123">
        <v>1990</v>
      </c>
      <c r="F400" s="123">
        <v>4.88</v>
      </c>
      <c r="G400" s="123">
        <v>0.23</v>
      </c>
      <c r="H400" s="123">
        <v>1.83</v>
      </c>
      <c r="I400" s="123">
        <v>0.32</v>
      </c>
      <c r="J400" s="123">
        <v>22.28</v>
      </c>
      <c r="K400" s="123">
        <v>1.88</v>
      </c>
      <c r="L400" s="123">
        <v>0.5</v>
      </c>
      <c r="M400" s="123">
        <v>0.11</v>
      </c>
      <c r="N400" s="123">
        <v>0.51</v>
      </c>
      <c r="O400" s="123"/>
      <c r="P400" s="123">
        <v>-0.09</v>
      </c>
      <c r="Q400" s="123">
        <v>7.0000000000000007E-2</v>
      </c>
      <c r="R400" s="123" t="s">
        <v>3792</v>
      </c>
      <c r="S400" s="123">
        <v>2020</v>
      </c>
      <c r="T400" s="123"/>
      <c r="U400" s="123"/>
      <c r="V400" s="123"/>
      <c r="W400" s="123"/>
      <c r="X400" s="123"/>
      <c r="Y400" s="123"/>
    </row>
    <row r="401" spans="1:25" x14ac:dyDescent="0.25">
      <c r="A401" s="60" t="s">
        <v>4069</v>
      </c>
      <c r="B401" s="60" t="s">
        <v>16</v>
      </c>
      <c r="C401" s="123" t="s">
        <v>122</v>
      </c>
      <c r="D401" s="123">
        <v>27</v>
      </c>
      <c r="E401" s="123">
        <v>1994</v>
      </c>
      <c r="F401" s="123">
        <v>0.69</v>
      </c>
      <c r="G401" s="123">
        <v>0.04</v>
      </c>
      <c r="H401" s="123">
        <v>-0.06</v>
      </c>
      <c r="I401" s="123">
        <v>0.03</v>
      </c>
      <c r="J401" s="123"/>
      <c r="K401" s="123">
        <v>0.08</v>
      </c>
      <c r="L401" s="123">
        <v>0.03</v>
      </c>
      <c r="M401" s="123"/>
      <c r="N401" s="123"/>
      <c r="O401" s="123"/>
      <c r="P401" s="123">
        <v>-0.04</v>
      </c>
      <c r="Q401" s="123">
        <v>0.06</v>
      </c>
      <c r="R401" s="123" t="s">
        <v>3792</v>
      </c>
      <c r="S401" s="123">
        <v>2020</v>
      </c>
      <c r="T401" s="123"/>
      <c r="U401" s="123"/>
      <c r="V401" s="123"/>
      <c r="W401" s="123"/>
      <c r="X401" s="123"/>
      <c r="Y401" s="123"/>
    </row>
    <row r="402" spans="1:25" x14ac:dyDescent="0.25">
      <c r="A402" s="60" t="s">
        <v>4070</v>
      </c>
      <c r="B402" s="60" t="s">
        <v>16</v>
      </c>
      <c r="C402" s="123" t="s">
        <v>122</v>
      </c>
      <c r="D402" s="123">
        <v>26</v>
      </c>
      <c r="E402" s="123">
        <v>1995</v>
      </c>
      <c r="F402" s="123">
        <v>0.85</v>
      </c>
      <c r="G402" s="123">
        <v>-0.05</v>
      </c>
      <c r="H402" s="123">
        <v>1.2</v>
      </c>
      <c r="I402" s="123">
        <v>0.04</v>
      </c>
      <c r="J402" s="123">
        <v>-0.08</v>
      </c>
      <c r="K402" s="123">
        <v>1.2</v>
      </c>
      <c r="L402" s="123">
        <v>-7.0000000000000007E-2</v>
      </c>
      <c r="M402" s="123">
        <v>0.03</v>
      </c>
      <c r="N402" s="123"/>
      <c r="O402" s="123"/>
      <c r="P402" s="123">
        <v>-7.0000000000000007E-2</v>
      </c>
      <c r="Q402" s="123">
        <v>7.0000000000000007E-2</v>
      </c>
      <c r="R402" s="123" t="s">
        <v>3792</v>
      </c>
      <c r="S402" s="123">
        <v>2020</v>
      </c>
      <c r="T402" s="123"/>
      <c r="U402" s="123"/>
      <c r="V402" s="123"/>
      <c r="W402" s="123"/>
      <c r="X402" s="123"/>
      <c r="Y402" s="123"/>
    </row>
    <row r="403" spans="1:25" x14ac:dyDescent="0.25">
      <c r="A403" s="60" t="s">
        <v>4071</v>
      </c>
      <c r="B403" s="60" t="s">
        <v>16</v>
      </c>
      <c r="C403" s="123" t="s">
        <v>122</v>
      </c>
      <c r="D403" s="123">
        <v>32</v>
      </c>
      <c r="E403" s="123">
        <v>1989</v>
      </c>
      <c r="F403" s="123">
        <v>0.41</v>
      </c>
      <c r="G403" s="123">
        <v>0</v>
      </c>
      <c r="H403" s="123">
        <v>-0.01</v>
      </c>
      <c r="I403" s="123">
        <v>-0.05</v>
      </c>
      <c r="J403" s="123"/>
      <c r="K403" s="123">
        <v>-0.05</v>
      </c>
      <c r="L403" s="123">
        <v>0.02</v>
      </c>
      <c r="M403" s="123"/>
      <c r="N403" s="123"/>
      <c r="O403" s="123"/>
      <c r="P403" s="123">
        <v>-0.05</v>
      </c>
      <c r="Q403" s="123">
        <v>0.02</v>
      </c>
      <c r="R403" s="123" t="s">
        <v>3792</v>
      </c>
      <c r="S403" s="123">
        <v>2020</v>
      </c>
      <c r="T403" s="123"/>
      <c r="U403" s="123"/>
      <c r="V403" s="123"/>
      <c r="W403" s="123"/>
      <c r="X403" s="123"/>
      <c r="Y403" s="123"/>
    </row>
    <row r="404" spans="1:25" x14ac:dyDescent="0.25">
      <c r="A404" s="60" t="s">
        <v>1886</v>
      </c>
      <c r="B404" s="60" t="s">
        <v>16</v>
      </c>
      <c r="C404" s="123" t="s">
        <v>122</v>
      </c>
      <c r="D404" s="123">
        <v>25</v>
      </c>
      <c r="E404" s="123">
        <v>1996</v>
      </c>
      <c r="F404" s="123">
        <v>2.4900000000000002</v>
      </c>
      <c r="G404" s="123">
        <v>0.09</v>
      </c>
      <c r="H404" s="123">
        <v>2.83</v>
      </c>
      <c r="I404" s="123">
        <v>0.78</v>
      </c>
      <c r="J404" s="123">
        <v>28.59</v>
      </c>
      <c r="K404" s="123">
        <v>2.84</v>
      </c>
      <c r="L404" s="123">
        <v>0.87</v>
      </c>
      <c r="M404" s="123">
        <v>0.06</v>
      </c>
      <c r="N404" s="123">
        <v>0</v>
      </c>
      <c r="O404" s="123"/>
      <c r="P404" s="123">
        <v>-0.08</v>
      </c>
      <c r="Q404" s="123">
        <v>0.09</v>
      </c>
      <c r="R404" s="123" t="s">
        <v>3792</v>
      </c>
      <c r="S404" s="123">
        <v>2020</v>
      </c>
      <c r="T404" s="123"/>
      <c r="U404" s="123"/>
      <c r="V404" s="123"/>
      <c r="W404" s="123"/>
      <c r="X404" s="123"/>
      <c r="Y404" s="123"/>
    </row>
    <row r="405" spans="1:25" x14ac:dyDescent="0.25">
      <c r="A405" s="60" t="s">
        <v>1271</v>
      </c>
      <c r="B405" s="60" t="s">
        <v>17</v>
      </c>
      <c r="C405" s="123" t="s">
        <v>96</v>
      </c>
      <c r="D405" s="123">
        <v>29</v>
      </c>
      <c r="E405" s="123">
        <v>1992</v>
      </c>
      <c r="F405" s="123">
        <v>5.93</v>
      </c>
      <c r="G405" s="123">
        <v>-0.02</v>
      </c>
      <c r="H405" s="123">
        <v>0.94</v>
      </c>
      <c r="I405" s="123">
        <v>0.27</v>
      </c>
      <c r="J405" s="123">
        <v>16.79</v>
      </c>
      <c r="K405" s="123">
        <v>1.06</v>
      </c>
      <c r="L405" s="123">
        <v>7.0000000000000007E-2</v>
      </c>
      <c r="M405" s="123">
        <v>7.0000000000000007E-2</v>
      </c>
      <c r="N405" s="123">
        <v>0.01</v>
      </c>
      <c r="O405" s="123"/>
      <c r="P405" s="123">
        <v>-0.02</v>
      </c>
      <c r="Q405" s="123">
        <v>-0.02</v>
      </c>
      <c r="R405" s="123" t="s">
        <v>3792</v>
      </c>
      <c r="S405" s="123">
        <v>2020</v>
      </c>
      <c r="T405" s="123"/>
      <c r="U405" s="123"/>
      <c r="V405" s="123"/>
      <c r="W405" s="123"/>
      <c r="X405" s="123"/>
      <c r="Y405" s="123"/>
    </row>
    <row r="406" spans="1:25" x14ac:dyDescent="0.25">
      <c r="A406" s="60" t="s">
        <v>1189</v>
      </c>
      <c r="B406" s="60" t="s">
        <v>17</v>
      </c>
      <c r="C406" s="123" t="s">
        <v>96</v>
      </c>
      <c r="D406" s="123">
        <v>24</v>
      </c>
      <c r="E406" s="123">
        <v>1997</v>
      </c>
      <c r="F406" s="123">
        <v>2.2999999999999998</v>
      </c>
      <c r="G406" s="123">
        <v>0.04</v>
      </c>
      <c r="H406" s="123">
        <v>1.34</v>
      </c>
      <c r="I406" s="123">
        <v>-0.05</v>
      </c>
      <c r="J406" s="123">
        <v>0.02</v>
      </c>
      <c r="K406" s="123">
        <v>1.34</v>
      </c>
      <c r="L406" s="123">
        <v>0.08</v>
      </c>
      <c r="M406" s="123">
        <v>0.05</v>
      </c>
      <c r="N406" s="123"/>
      <c r="O406" s="123"/>
      <c r="P406" s="123">
        <v>-7.0000000000000007E-2</v>
      </c>
      <c r="Q406" s="123">
        <v>-0.01</v>
      </c>
      <c r="R406" s="123" t="s">
        <v>3792</v>
      </c>
      <c r="S406" s="123">
        <v>2020</v>
      </c>
      <c r="T406" s="123"/>
      <c r="U406" s="123"/>
      <c r="V406" s="123"/>
      <c r="W406" s="123"/>
      <c r="X406" s="123"/>
      <c r="Y406" s="123"/>
    </row>
    <row r="407" spans="1:25" x14ac:dyDescent="0.25">
      <c r="A407" s="60" t="s">
        <v>4072</v>
      </c>
      <c r="B407" s="60" t="s">
        <v>17</v>
      </c>
      <c r="C407" s="123" t="s">
        <v>96</v>
      </c>
      <c r="D407" s="123">
        <v>36</v>
      </c>
      <c r="E407" s="123">
        <v>1985</v>
      </c>
      <c r="F407" s="123">
        <v>3.94</v>
      </c>
      <c r="G407" s="123">
        <v>-0.04</v>
      </c>
      <c r="H407" s="123">
        <v>0.82</v>
      </c>
      <c r="I407" s="123">
        <v>-0.06</v>
      </c>
      <c r="J407" s="123">
        <v>-0.04</v>
      </c>
      <c r="K407" s="123">
        <v>0.85</v>
      </c>
      <c r="L407" s="123">
        <v>0.06</v>
      </c>
      <c r="M407" s="123">
        <v>-0.05</v>
      </c>
      <c r="N407" s="123"/>
      <c r="O407" s="123"/>
      <c r="P407" s="123">
        <v>-7.0000000000000007E-2</v>
      </c>
      <c r="Q407" s="123">
        <v>0.03</v>
      </c>
      <c r="R407" s="123" t="s">
        <v>3792</v>
      </c>
      <c r="S407" s="123">
        <v>2020</v>
      </c>
      <c r="T407" s="123"/>
      <c r="U407" s="123"/>
      <c r="V407" s="123"/>
      <c r="W407" s="123"/>
      <c r="X407" s="123"/>
      <c r="Y407" s="123"/>
    </row>
    <row r="408" spans="1:25" x14ac:dyDescent="0.25">
      <c r="A408" s="60" t="s">
        <v>1522</v>
      </c>
      <c r="B408" s="60" t="s">
        <v>17</v>
      </c>
      <c r="C408" s="123" t="s">
        <v>96</v>
      </c>
      <c r="D408" s="123">
        <v>29</v>
      </c>
      <c r="E408" s="123">
        <v>1992</v>
      </c>
      <c r="F408" s="123">
        <v>5.03</v>
      </c>
      <c r="G408" s="123">
        <v>0.02</v>
      </c>
      <c r="H408" s="123">
        <v>0.59</v>
      </c>
      <c r="I408" s="123">
        <v>0.13</v>
      </c>
      <c r="J408" s="123">
        <v>33.31</v>
      </c>
      <c r="K408" s="123">
        <v>0.56000000000000005</v>
      </c>
      <c r="L408" s="123">
        <v>0.21</v>
      </c>
      <c r="M408" s="123">
        <v>0.02</v>
      </c>
      <c r="N408" s="123">
        <v>-0.1</v>
      </c>
      <c r="O408" s="123"/>
      <c r="P408" s="123">
        <v>0</v>
      </c>
      <c r="Q408" s="123">
        <v>-0.01</v>
      </c>
      <c r="R408" s="123" t="s">
        <v>3792</v>
      </c>
      <c r="S408" s="123">
        <v>2020</v>
      </c>
      <c r="T408" s="123"/>
      <c r="U408" s="123"/>
      <c r="V408" s="123"/>
      <c r="W408" s="123"/>
      <c r="X408" s="123"/>
      <c r="Y408" s="123"/>
    </row>
    <row r="409" spans="1:25" x14ac:dyDescent="0.25">
      <c r="A409" s="60" t="s">
        <v>1247</v>
      </c>
      <c r="B409" s="60" t="s">
        <v>17</v>
      </c>
      <c r="C409" s="123" t="s">
        <v>96</v>
      </c>
      <c r="D409" s="123">
        <v>30</v>
      </c>
      <c r="E409" s="123">
        <v>1991</v>
      </c>
      <c r="F409" s="123">
        <v>3.13</v>
      </c>
      <c r="G409" s="123">
        <v>-0.01</v>
      </c>
      <c r="H409" s="123">
        <v>0.08</v>
      </c>
      <c r="I409" s="123">
        <v>0.04</v>
      </c>
      <c r="J409" s="123"/>
      <c r="K409" s="123">
        <v>-7.0000000000000007E-2</v>
      </c>
      <c r="L409" s="123">
        <v>-0.09</v>
      </c>
      <c r="M409" s="123"/>
      <c r="N409" s="123"/>
      <c r="O409" s="123"/>
      <c r="P409" s="123">
        <v>0.01</v>
      </c>
      <c r="Q409" s="123">
        <v>0.06</v>
      </c>
      <c r="R409" s="123" t="s">
        <v>3792</v>
      </c>
      <c r="S409" s="123">
        <v>2020</v>
      </c>
      <c r="T409" s="123"/>
      <c r="U409" s="123"/>
      <c r="V409" s="123"/>
      <c r="W409" s="123"/>
      <c r="X409" s="123"/>
      <c r="Y409" s="123"/>
    </row>
    <row r="410" spans="1:25" x14ac:dyDescent="0.25">
      <c r="A410" s="60" t="s">
        <v>1355</v>
      </c>
      <c r="B410" s="60" t="s">
        <v>17</v>
      </c>
      <c r="C410" s="123" t="s">
        <v>148</v>
      </c>
      <c r="D410" s="123">
        <v>34</v>
      </c>
      <c r="E410" s="123">
        <v>1987</v>
      </c>
      <c r="F410" s="123">
        <v>0.18</v>
      </c>
      <c r="G410" s="123">
        <v>0.01</v>
      </c>
      <c r="H410" s="123">
        <v>0.1</v>
      </c>
      <c r="I410" s="123">
        <v>0.04</v>
      </c>
      <c r="J410" s="123"/>
      <c r="K410" s="123">
        <v>-0.02</v>
      </c>
      <c r="L410" s="123">
        <v>0.01</v>
      </c>
      <c r="M410" s="123"/>
      <c r="N410" s="123"/>
      <c r="O410" s="123"/>
      <c r="P410" s="123">
        <v>0.09</v>
      </c>
      <c r="Q410" s="123">
        <v>-0.04</v>
      </c>
      <c r="R410" s="123" t="s">
        <v>3792</v>
      </c>
      <c r="S410" s="123">
        <v>2020</v>
      </c>
      <c r="T410" s="123"/>
      <c r="U410" s="123"/>
      <c r="V410" s="123"/>
      <c r="W410" s="123"/>
      <c r="X410" s="123"/>
      <c r="Y410" s="123"/>
    </row>
    <row r="411" spans="1:25" x14ac:dyDescent="0.25">
      <c r="A411" s="60" t="s">
        <v>4073</v>
      </c>
      <c r="B411" s="60" t="s">
        <v>17</v>
      </c>
      <c r="C411" s="123" t="s">
        <v>213</v>
      </c>
      <c r="D411" s="123">
        <v>29</v>
      </c>
      <c r="E411" s="123">
        <v>1992</v>
      </c>
      <c r="F411" s="123">
        <v>0.17</v>
      </c>
      <c r="G411" s="123">
        <v>0.04</v>
      </c>
      <c r="H411" s="123">
        <v>-0.08</v>
      </c>
      <c r="I411" s="123">
        <v>-0.03</v>
      </c>
      <c r="J411" s="123"/>
      <c r="K411" s="123">
        <v>-0.03</v>
      </c>
      <c r="L411" s="123">
        <v>0.09</v>
      </c>
      <c r="M411" s="123"/>
      <c r="N411" s="123"/>
      <c r="O411" s="123"/>
      <c r="P411" s="123">
        <v>-0.03</v>
      </c>
      <c r="Q411" s="123">
        <v>-0.01</v>
      </c>
      <c r="R411" s="123" t="s">
        <v>3792</v>
      </c>
      <c r="S411" s="123">
        <v>2020</v>
      </c>
      <c r="T411" s="123"/>
      <c r="U411" s="123"/>
      <c r="V411" s="123"/>
      <c r="W411" s="123"/>
      <c r="X411" s="123"/>
      <c r="Y411" s="123"/>
    </row>
    <row r="412" spans="1:25" x14ac:dyDescent="0.25">
      <c r="A412" s="60" t="s">
        <v>4074</v>
      </c>
      <c r="B412" s="60" t="s">
        <v>17</v>
      </c>
      <c r="C412" s="123" t="s">
        <v>109</v>
      </c>
      <c r="D412" s="123">
        <v>32</v>
      </c>
      <c r="E412" s="123">
        <v>1989</v>
      </c>
      <c r="F412" s="123">
        <v>1.22</v>
      </c>
      <c r="G412" s="123">
        <v>0.02</v>
      </c>
      <c r="H412" s="123">
        <v>7.71</v>
      </c>
      <c r="I412" s="123">
        <v>0.8</v>
      </c>
      <c r="J412" s="123">
        <v>10.06</v>
      </c>
      <c r="K412" s="123">
        <v>7.61</v>
      </c>
      <c r="L412" s="123">
        <v>0.77</v>
      </c>
      <c r="M412" s="123">
        <v>-0.01</v>
      </c>
      <c r="N412" s="123">
        <v>-0.03</v>
      </c>
      <c r="O412" s="123"/>
      <c r="P412" s="123">
        <v>0.01</v>
      </c>
      <c r="Q412" s="123">
        <v>0.05</v>
      </c>
      <c r="R412" s="123" t="s">
        <v>3792</v>
      </c>
      <c r="S412" s="123">
        <v>2020</v>
      </c>
      <c r="T412" s="123"/>
      <c r="U412" s="123"/>
      <c r="V412" s="123"/>
      <c r="W412" s="123"/>
      <c r="X412" s="123"/>
      <c r="Y412" s="123"/>
    </row>
    <row r="413" spans="1:25" x14ac:dyDescent="0.25">
      <c r="A413" s="60" t="s">
        <v>4075</v>
      </c>
      <c r="B413" s="60" t="s">
        <v>17</v>
      </c>
      <c r="C413" s="123" t="s">
        <v>109</v>
      </c>
      <c r="D413" s="123">
        <v>29</v>
      </c>
      <c r="E413" s="123">
        <v>1992</v>
      </c>
      <c r="F413" s="123">
        <v>0</v>
      </c>
      <c r="G413" s="123">
        <v>0.04</v>
      </c>
      <c r="H413" s="123">
        <v>9.91</v>
      </c>
      <c r="I413" s="123">
        <v>-0.04</v>
      </c>
      <c r="J413" s="123">
        <v>0.09</v>
      </c>
      <c r="K413" s="123">
        <v>9.08</v>
      </c>
      <c r="L413" s="123">
        <v>-0.09</v>
      </c>
      <c r="M413" s="123">
        <v>-0.05</v>
      </c>
      <c r="N413" s="123"/>
      <c r="O413" s="123"/>
      <c r="P413" s="123">
        <v>-0.04</v>
      </c>
      <c r="Q413" s="123">
        <v>-7.0000000000000007E-2</v>
      </c>
      <c r="R413" s="123" t="s">
        <v>3792</v>
      </c>
      <c r="S413" s="123">
        <v>2020</v>
      </c>
      <c r="T413" s="123"/>
      <c r="U413" s="123"/>
      <c r="V413" s="123"/>
      <c r="W413" s="123"/>
      <c r="X413" s="123"/>
      <c r="Y413" s="123"/>
    </row>
    <row r="414" spans="1:25" x14ac:dyDescent="0.25">
      <c r="A414" s="60" t="s">
        <v>1348</v>
      </c>
      <c r="B414" s="60" t="s">
        <v>17</v>
      </c>
      <c r="C414" s="123" t="s">
        <v>109</v>
      </c>
      <c r="D414" s="123">
        <v>27</v>
      </c>
      <c r="E414" s="123">
        <v>1994</v>
      </c>
      <c r="F414" s="123">
        <v>4.16</v>
      </c>
      <c r="G414" s="123">
        <v>0.52</v>
      </c>
      <c r="H414" s="123">
        <v>1.7</v>
      </c>
      <c r="I414" s="123">
        <v>0.71</v>
      </c>
      <c r="J414" s="123">
        <v>42.89</v>
      </c>
      <c r="K414" s="123">
        <v>1.74</v>
      </c>
      <c r="L414" s="123">
        <v>0.64</v>
      </c>
      <c r="M414" s="123">
        <v>0.37</v>
      </c>
      <c r="N414" s="123">
        <v>0.59</v>
      </c>
      <c r="O414" s="123"/>
      <c r="P414" s="123">
        <v>0</v>
      </c>
      <c r="Q414" s="123">
        <v>-0.08</v>
      </c>
      <c r="R414" s="123" t="s">
        <v>3792</v>
      </c>
      <c r="S414" s="123">
        <v>2020</v>
      </c>
      <c r="T414" s="123"/>
      <c r="U414" s="123"/>
      <c r="V414" s="123"/>
      <c r="W414" s="123"/>
      <c r="X414" s="123"/>
      <c r="Y414" s="123"/>
    </row>
    <row r="415" spans="1:25" x14ac:dyDescent="0.25">
      <c r="A415" s="60" t="s">
        <v>3297</v>
      </c>
      <c r="B415" s="60" t="s">
        <v>17</v>
      </c>
      <c r="C415" s="123" t="s">
        <v>153</v>
      </c>
      <c r="D415" s="123">
        <v>24</v>
      </c>
      <c r="E415" s="123">
        <v>1997</v>
      </c>
      <c r="F415" s="123">
        <v>0.03</v>
      </c>
      <c r="G415" s="123">
        <v>0.06</v>
      </c>
      <c r="H415" s="123">
        <v>-0.06</v>
      </c>
      <c r="I415" s="123">
        <v>0.01</v>
      </c>
      <c r="J415" s="123"/>
      <c r="K415" s="123">
        <v>0.09</v>
      </c>
      <c r="L415" s="123">
        <v>0.04</v>
      </c>
      <c r="M415" s="123"/>
      <c r="N415" s="123"/>
      <c r="O415" s="123"/>
      <c r="P415" s="123">
        <v>-0.06</v>
      </c>
      <c r="Q415" s="123">
        <v>0.01</v>
      </c>
      <c r="R415" s="123" t="s">
        <v>3792</v>
      </c>
      <c r="S415" s="123">
        <v>2020</v>
      </c>
      <c r="T415" s="123"/>
      <c r="U415" s="123"/>
      <c r="V415" s="123"/>
      <c r="W415" s="123"/>
      <c r="X415" s="123"/>
      <c r="Y415" s="123"/>
    </row>
    <row r="416" spans="1:25" x14ac:dyDescent="0.25">
      <c r="A416" s="60" t="s">
        <v>3050</v>
      </c>
      <c r="B416" s="60" t="s">
        <v>17</v>
      </c>
      <c r="C416" s="123" t="s">
        <v>153</v>
      </c>
      <c r="D416" s="123">
        <v>25</v>
      </c>
      <c r="E416" s="123">
        <v>1996</v>
      </c>
      <c r="F416" s="123">
        <v>0.96</v>
      </c>
      <c r="G416" s="123">
        <v>2.21</v>
      </c>
      <c r="H416" s="123">
        <v>5.59</v>
      </c>
      <c r="I416" s="123">
        <v>3.41</v>
      </c>
      <c r="J416" s="123">
        <v>59.94</v>
      </c>
      <c r="K416" s="123">
        <v>5.47</v>
      </c>
      <c r="L416" s="123">
        <v>3.4</v>
      </c>
      <c r="M416" s="123">
        <v>0.33</v>
      </c>
      <c r="N416" s="123">
        <v>0.72</v>
      </c>
      <c r="O416" s="123"/>
      <c r="P416" s="123">
        <v>-0.06</v>
      </c>
      <c r="Q416" s="123">
        <v>0</v>
      </c>
      <c r="R416" s="123" t="s">
        <v>3792</v>
      </c>
      <c r="S416" s="123">
        <v>2020</v>
      </c>
      <c r="T416" s="123"/>
      <c r="U416" s="123"/>
      <c r="V416" s="123"/>
      <c r="W416" s="123"/>
      <c r="X416" s="123"/>
      <c r="Y416" s="123"/>
    </row>
    <row r="417" spans="1:25" x14ac:dyDescent="0.25">
      <c r="A417" s="60" t="s">
        <v>1601</v>
      </c>
      <c r="B417" s="60" t="s">
        <v>17</v>
      </c>
      <c r="C417" s="123" t="s">
        <v>153</v>
      </c>
      <c r="D417" s="123">
        <v>27</v>
      </c>
      <c r="E417" s="123">
        <v>1994</v>
      </c>
      <c r="F417" s="123">
        <v>4.0199999999999996</v>
      </c>
      <c r="G417" s="123">
        <v>0.35</v>
      </c>
      <c r="H417" s="123">
        <v>3</v>
      </c>
      <c r="I417" s="123">
        <v>1.02</v>
      </c>
      <c r="J417" s="123">
        <v>33.24</v>
      </c>
      <c r="K417" s="123">
        <v>3.1</v>
      </c>
      <c r="L417" s="123">
        <v>0.94</v>
      </c>
      <c r="M417" s="123">
        <v>0.02</v>
      </c>
      <c r="N417" s="123">
        <v>0.04</v>
      </c>
      <c r="O417" s="123"/>
      <c r="P417" s="123">
        <v>0.26</v>
      </c>
      <c r="Q417" s="123">
        <v>0.22</v>
      </c>
      <c r="R417" s="123" t="s">
        <v>3792</v>
      </c>
      <c r="S417" s="123">
        <v>2020</v>
      </c>
      <c r="T417" s="123"/>
      <c r="U417" s="123"/>
      <c r="V417" s="123"/>
      <c r="W417" s="123"/>
      <c r="X417" s="123"/>
      <c r="Y417" s="123"/>
    </row>
    <row r="418" spans="1:25" x14ac:dyDescent="0.25">
      <c r="A418" s="60" t="s">
        <v>1418</v>
      </c>
      <c r="B418" s="60" t="s">
        <v>17</v>
      </c>
      <c r="C418" s="123" t="s">
        <v>116</v>
      </c>
      <c r="D418" s="123">
        <v>33</v>
      </c>
      <c r="E418" s="123">
        <v>1987</v>
      </c>
      <c r="F418" s="123">
        <v>4.07</v>
      </c>
      <c r="G418" s="123">
        <v>7.0000000000000007E-2</v>
      </c>
      <c r="H418" s="123">
        <v>-0.06</v>
      </c>
      <c r="I418" s="123">
        <v>-0.05</v>
      </c>
      <c r="J418" s="123"/>
      <c r="K418" s="123">
        <v>-0.09</v>
      </c>
      <c r="L418" s="123">
        <v>-0.03</v>
      </c>
      <c r="M418" s="123"/>
      <c r="N418" s="123"/>
      <c r="O418" s="123"/>
      <c r="P418" s="123">
        <v>-0.09</v>
      </c>
      <c r="Q418" s="123">
        <v>0.03</v>
      </c>
      <c r="R418" s="123" t="s">
        <v>3792</v>
      </c>
      <c r="S418" s="123">
        <v>2020</v>
      </c>
      <c r="T418" s="123"/>
      <c r="U418" s="123"/>
      <c r="V418" s="123"/>
      <c r="W418" s="123"/>
      <c r="X418" s="123"/>
      <c r="Y418" s="123"/>
    </row>
    <row r="419" spans="1:25" x14ac:dyDescent="0.25">
      <c r="A419" s="60" t="s">
        <v>4076</v>
      </c>
      <c r="B419" s="60" t="s">
        <v>17</v>
      </c>
      <c r="C419" s="123" t="s">
        <v>116</v>
      </c>
      <c r="D419" s="123">
        <v>25</v>
      </c>
      <c r="E419" s="123">
        <v>1996</v>
      </c>
      <c r="F419" s="123">
        <v>2</v>
      </c>
      <c r="G419" s="123">
        <v>0.05</v>
      </c>
      <c r="H419" s="123">
        <v>-0.09</v>
      </c>
      <c r="I419" s="123">
        <v>0.02</v>
      </c>
      <c r="J419" s="123"/>
      <c r="K419" s="123">
        <v>-0.09</v>
      </c>
      <c r="L419" s="123">
        <v>0.1</v>
      </c>
      <c r="M419" s="123"/>
      <c r="N419" s="123"/>
      <c r="O419" s="123"/>
      <c r="P419" s="123">
        <v>-0.01</v>
      </c>
      <c r="Q419" s="123">
        <v>-0.09</v>
      </c>
      <c r="R419" s="123" t="s">
        <v>3792</v>
      </c>
      <c r="S419" s="123">
        <v>2020</v>
      </c>
      <c r="T419" s="123"/>
      <c r="U419" s="123"/>
      <c r="V419" s="123"/>
      <c r="W419" s="123"/>
      <c r="X419" s="123"/>
      <c r="Y419" s="123"/>
    </row>
    <row r="420" spans="1:25" x14ac:dyDescent="0.25">
      <c r="A420" s="60" t="s">
        <v>4077</v>
      </c>
      <c r="B420" s="60" t="s">
        <v>17</v>
      </c>
      <c r="C420" s="123" t="s">
        <v>122</v>
      </c>
      <c r="D420" s="123">
        <v>29</v>
      </c>
      <c r="E420" s="123">
        <v>1992</v>
      </c>
      <c r="F420" s="123">
        <v>2.4900000000000002</v>
      </c>
      <c r="G420" s="123">
        <v>-0.04</v>
      </c>
      <c r="H420" s="123">
        <v>2</v>
      </c>
      <c r="I420" s="123">
        <v>0.45</v>
      </c>
      <c r="J420" s="123">
        <v>19.96</v>
      </c>
      <c r="K420" s="123">
        <v>1.96</v>
      </c>
      <c r="L420" s="123">
        <v>0.35</v>
      </c>
      <c r="M420" s="123">
        <v>-7.0000000000000007E-2</v>
      </c>
      <c r="N420" s="123">
        <v>0</v>
      </c>
      <c r="O420" s="123"/>
      <c r="P420" s="123">
        <v>-7.0000000000000007E-2</v>
      </c>
      <c r="Q420" s="123">
        <v>0.09</v>
      </c>
      <c r="R420" s="123" t="s">
        <v>3792</v>
      </c>
      <c r="S420" s="123">
        <v>2020</v>
      </c>
      <c r="T420" s="123"/>
      <c r="U420" s="123"/>
      <c r="V420" s="123"/>
      <c r="W420" s="123"/>
      <c r="X420" s="123"/>
      <c r="Y420" s="123"/>
    </row>
    <row r="421" spans="1:25" x14ac:dyDescent="0.25">
      <c r="A421" s="60" t="s">
        <v>1227</v>
      </c>
      <c r="B421" s="60" t="s">
        <v>17</v>
      </c>
      <c r="C421" s="123" t="s">
        <v>122</v>
      </c>
      <c r="D421" s="123">
        <v>29</v>
      </c>
      <c r="E421" s="123">
        <v>1992</v>
      </c>
      <c r="F421" s="123">
        <v>1.25</v>
      </c>
      <c r="G421" s="123">
        <v>0.81</v>
      </c>
      <c r="H421" s="123">
        <v>1.55</v>
      </c>
      <c r="I421" s="123">
        <v>1.57</v>
      </c>
      <c r="J421" s="123">
        <v>100.04</v>
      </c>
      <c r="K421" s="123">
        <v>1.58</v>
      </c>
      <c r="L421" s="123">
        <v>1.51</v>
      </c>
      <c r="M421" s="123">
        <v>0.41</v>
      </c>
      <c r="N421" s="123">
        <v>0.42</v>
      </c>
      <c r="O421" s="123"/>
      <c r="P421" s="123">
        <v>-0.04</v>
      </c>
      <c r="Q421" s="123">
        <v>0.08</v>
      </c>
      <c r="R421" s="123" t="s">
        <v>3792</v>
      </c>
      <c r="S421" s="123">
        <v>2020</v>
      </c>
      <c r="T421" s="123"/>
      <c r="U421" s="123"/>
      <c r="V421" s="123"/>
      <c r="W421" s="123"/>
      <c r="X421" s="123"/>
      <c r="Y421" s="123"/>
    </row>
    <row r="422" spans="1:25" x14ac:dyDescent="0.25">
      <c r="A422" s="60" t="s">
        <v>1260</v>
      </c>
      <c r="B422" s="60" t="s">
        <v>17</v>
      </c>
      <c r="C422" s="123" t="s">
        <v>122</v>
      </c>
      <c r="D422" s="123">
        <v>33</v>
      </c>
      <c r="E422" s="123">
        <v>1988</v>
      </c>
      <c r="F422" s="123">
        <v>4.45</v>
      </c>
      <c r="G422" s="123">
        <v>-0.09</v>
      </c>
      <c r="H422" s="123">
        <v>0.4</v>
      </c>
      <c r="I422" s="123">
        <v>0.38</v>
      </c>
      <c r="J422" s="123">
        <v>99.93</v>
      </c>
      <c r="K422" s="123">
        <v>0.51</v>
      </c>
      <c r="L422" s="123">
        <v>0.47</v>
      </c>
      <c r="M422" s="123">
        <v>-0.02</v>
      </c>
      <c r="N422" s="123">
        <v>0.04</v>
      </c>
      <c r="O422" s="123"/>
      <c r="P422" s="123">
        <v>-0.03</v>
      </c>
      <c r="Q422" s="123">
        <v>-0.03</v>
      </c>
      <c r="R422" s="123" t="s">
        <v>3792</v>
      </c>
      <c r="S422" s="123">
        <v>2020</v>
      </c>
      <c r="T422" s="123"/>
      <c r="U422" s="123"/>
      <c r="V422" s="123"/>
      <c r="W422" s="123"/>
      <c r="X422" s="123"/>
      <c r="Y422" s="123"/>
    </row>
    <row r="423" spans="1:25" x14ac:dyDescent="0.25">
      <c r="A423" s="60" t="s">
        <v>1214</v>
      </c>
      <c r="B423" s="60" t="s">
        <v>17</v>
      </c>
      <c r="C423" s="123" t="s">
        <v>122</v>
      </c>
      <c r="D423" s="123">
        <v>22</v>
      </c>
      <c r="E423" s="123">
        <v>1999</v>
      </c>
      <c r="F423" s="123">
        <v>3.9</v>
      </c>
      <c r="G423" s="123">
        <v>0.3</v>
      </c>
      <c r="H423" s="123">
        <v>3.3</v>
      </c>
      <c r="I423" s="123">
        <v>1.28</v>
      </c>
      <c r="J423" s="123">
        <v>38.43</v>
      </c>
      <c r="K423" s="123">
        <v>3.26</v>
      </c>
      <c r="L423" s="123">
        <v>1.3</v>
      </c>
      <c r="M423" s="123">
        <v>0.15</v>
      </c>
      <c r="N423" s="123">
        <v>0.21</v>
      </c>
      <c r="O423" s="123"/>
      <c r="P423" s="123">
        <v>0.04</v>
      </c>
      <c r="Q423" s="123">
        <v>0.08</v>
      </c>
      <c r="R423" s="123" t="s">
        <v>3792</v>
      </c>
      <c r="S423" s="123">
        <v>2020</v>
      </c>
      <c r="T423" s="123"/>
      <c r="U423" s="123"/>
      <c r="V423" s="123"/>
      <c r="W423" s="123"/>
      <c r="X423" s="123"/>
      <c r="Y423" s="123"/>
    </row>
    <row r="424" spans="1:25" x14ac:dyDescent="0.25">
      <c r="A424" s="60" t="s">
        <v>1213</v>
      </c>
      <c r="B424" s="60" t="s">
        <v>17</v>
      </c>
      <c r="C424" s="123" t="s">
        <v>122</v>
      </c>
      <c r="D424" s="123">
        <v>26</v>
      </c>
      <c r="E424" s="123">
        <v>1995</v>
      </c>
      <c r="F424" s="123">
        <v>1</v>
      </c>
      <c r="G424" s="123">
        <v>0.03</v>
      </c>
      <c r="H424" s="123">
        <v>0.93</v>
      </c>
      <c r="I424" s="123">
        <v>-0.01</v>
      </c>
      <c r="J424" s="123">
        <v>0.02</v>
      </c>
      <c r="K424" s="123">
        <v>1.02</v>
      </c>
      <c r="L424" s="123">
        <v>0.09</v>
      </c>
      <c r="M424" s="123">
        <v>-0.1</v>
      </c>
      <c r="N424" s="123"/>
      <c r="O424" s="123"/>
      <c r="P424" s="123">
        <v>-0.01</v>
      </c>
      <c r="Q424" s="123">
        <v>0.1</v>
      </c>
      <c r="R424" s="123" t="s">
        <v>3792</v>
      </c>
      <c r="S424" s="123">
        <v>2020</v>
      </c>
      <c r="T424" s="123"/>
      <c r="U424" s="123"/>
      <c r="V424" s="123"/>
      <c r="W424" s="123"/>
      <c r="X424" s="123"/>
      <c r="Y424" s="123"/>
    </row>
    <row r="425" spans="1:25" x14ac:dyDescent="0.25">
      <c r="A425" s="60" t="s">
        <v>1452</v>
      </c>
      <c r="B425" s="60" t="s">
        <v>17</v>
      </c>
      <c r="C425" s="123" t="s">
        <v>122</v>
      </c>
      <c r="D425" s="123">
        <v>26</v>
      </c>
      <c r="E425" s="123">
        <v>1994</v>
      </c>
      <c r="F425" s="123">
        <v>7.0000000000000007E-2</v>
      </c>
      <c r="G425" s="123">
        <v>10.029999999999999</v>
      </c>
      <c r="H425" s="123">
        <v>9.99</v>
      </c>
      <c r="I425" s="123">
        <v>9.9499999999999993</v>
      </c>
      <c r="J425" s="123">
        <v>99.92</v>
      </c>
      <c r="K425" s="123">
        <v>7</v>
      </c>
      <c r="L425" s="123">
        <v>6.86</v>
      </c>
      <c r="M425" s="123">
        <v>0.92</v>
      </c>
      <c r="N425" s="123">
        <v>1.03</v>
      </c>
      <c r="O425" s="123"/>
      <c r="P425" s="123">
        <v>0.08</v>
      </c>
      <c r="Q425" s="123">
        <v>-0.02</v>
      </c>
      <c r="R425" s="123" t="s">
        <v>3792</v>
      </c>
      <c r="S425" s="123">
        <v>2020</v>
      </c>
      <c r="T425" s="123"/>
      <c r="U425" s="123"/>
      <c r="V425" s="123"/>
      <c r="W425" s="123"/>
      <c r="X425" s="123"/>
      <c r="Y425" s="123"/>
    </row>
    <row r="426" spans="1:25" x14ac:dyDescent="0.25">
      <c r="A426" s="60" t="s">
        <v>1481</v>
      </c>
      <c r="B426" s="60" t="s">
        <v>17</v>
      </c>
      <c r="C426" s="123" t="s">
        <v>122</v>
      </c>
      <c r="D426" s="123">
        <v>27</v>
      </c>
      <c r="E426" s="123">
        <v>1994</v>
      </c>
      <c r="F426" s="123">
        <v>0.87</v>
      </c>
      <c r="G426" s="123">
        <v>1.35</v>
      </c>
      <c r="H426" s="123">
        <v>1.27</v>
      </c>
      <c r="I426" s="123">
        <v>1.22</v>
      </c>
      <c r="J426" s="123">
        <v>99.91</v>
      </c>
      <c r="K426" s="123">
        <v>1.1299999999999999</v>
      </c>
      <c r="L426" s="123">
        <v>1.1299999999999999</v>
      </c>
      <c r="M426" s="123">
        <v>0.93</v>
      </c>
      <c r="N426" s="123">
        <v>1.1000000000000001</v>
      </c>
      <c r="O426" s="123"/>
      <c r="P426" s="123">
        <v>-0.04</v>
      </c>
      <c r="Q426" s="123">
        <v>0.02</v>
      </c>
      <c r="R426" s="123" t="s">
        <v>3792</v>
      </c>
      <c r="S426" s="123">
        <v>2020</v>
      </c>
      <c r="T426" s="123"/>
      <c r="U426" s="123"/>
      <c r="V426" s="123"/>
      <c r="W426" s="123"/>
      <c r="X426" s="123"/>
      <c r="Y426" s="123"/>
    </row>
    <row r="427" spans="1:25" x14ac:dyDescent="0.25">
      <c r="A427" s="60" t="s">
        <v>1527</v>
      </c>
      <c r="B427" s="60" t="s">
        <v>17</v>
      </c>
      <c r="C427" s="123" t="s">
        <v>129</v>
      </c>
      <c r="D427" s="123">
        <v>32</v>
      </c>
      <c r="E427" s="123">
        <v>1989</v>
      </c>
      <c r="F427" s="123">
        <v>4.91</v>
      </c>
      <c r="G427" s="123">
        <v>-0.03</v>
      </c>
      <c r="H427" s="123">
        <v>0.57999999999999996</v>
      </c>
      <c r="I427" s="123">
        <v>0.41</v>
      </c>
      <c r="J427" s="123">
        <v>66.650000000000006</v>
      </c>
      <c r="K427" s="123">
        <v>0.53</v>
      </c>
      <c r="L427" s="123">
        <v>0.32</v>
      </c>
      <c r="M427" s="123">
        <v>-0.01</v>
      </c>
      <c r="N427" s="123">
        <v>0.06</v>
      </c>
      <c r="O427" s="123"/>
      <c r="P427" s="123">
        <v>0.1</v>
      </c>
      <c r="Q427" s="123">
        <v>-0.05</v>
      </c>
      <c r="R427" s="123" t="s">
        <v>3792</v>
      </c>
      <c r="S427" s="123">
        <v>2020</v>
      </c>
      <c r="T427" s="123"/>
      <c r="U427" s="123"/>
      <c r="V427" s="123"/>
      <c r="W427" s="123"/>
      <c r="X427" s="123"/>
      <c r="Y427" s="123"/>
    </row>
    <row r="428" spans="1:25" x14ac:dyDescent="0.25">
      <c r="A428" s="60" t="s">
        <v>1494</v>
      </c>
      <c r="B428" s="60" t="s">
        <v>17</v>
      </c>
      <c r="C428" s="123" t="s">
        <v>129</v>
      </c>
      <c r="D428" s="123">
        <v>29</v>
      </c>
      <c r="E428" s="123">
        <v>1992</v>
      </c>
      <c r="F428" s="123">
        <v>4</v>
      </c>
      <c r="G428" s="123">
        <v>0.04</v>
      </c>
      <c r="H428" s="123">
        <v>1.34</v>
      </c>
      <c r="I428" s="123">
        <v>0.57999999999999996</v>
      </c>
      <c r="J428" s="123">
        <v>40.04</v>
      </c>
      <c r="K428" s="123">
        <v>1.23</v>
      </c>
      <c r="L428" s="123">
        <v>0.53</v>
      </c>
      <c r="M428" s="123">
        <v>-0.08</v>
      </c>
      <c r="N428" s="123">
        <v>-0.04</v>
      </c>
      <c r="O428" s="123"/>
      <c r="P428" s="123">
        <v>0</v>
      </c>
      <c r="Q428" s="123">
        <v>0.08</v>
      </c>
      <c r="R428" s="123" t="s">
        <v>3792</v>
      </c>
      <c r="S428" s="123">
        <v>2020</v>
      </c>
      <c r="T428" s="123"/>
      <c r="U428" s="123"/>
      <c r="V428" s="123"/>
      <c r="W428" s="123"/>
      <c r="X428" s="123"/>
      <c r="Y428" s="123"/>
    </row>
    <row r="429" spans="1:25" x14ac:dyDescent="0.25">
      <c r="A429" s="60" t="s">
        <v>1423</v>
      </c>
      <c r="B429" s="60" t="s">
        <v>17</v>
      </c>
      <c r="C429" s="123" t="s">
        <v>131</v>
      </c>
      <c r="D429" s="123">
        <v>24</v>
      </c>
      <c r="E429" s="123">
        <v>1997</v>
      </c>
      <c r="F429" s="123">
        <v>5.64</v>
      </c>
      <c r="G429" s="123">
        <v>7.0000000000000007E-2</v>
      </c>
      <c r="H429" s="123">
        <v>1.31</v>
      </c>
      <c r="I429" s="123">
        <v>0.14000000000000001</v>
      </c>
      <c r="J429" s="123">
        <v>14.21</v>
      </c>
      <c r="K429" s="123">
        <v>1.26</v>
      </c>
      <c r="L429" s="123">
        <v>0.21</v>
      </c>
      <c r="M429" s="123">
        <v>-0.06</v>
      </c>
      <c r="N429" s="123">
        <v>-0.06</v>
      </c>
      <c r="O429" s="123"/>
      <c r="P429" s="123">
        <v>-0.08</v>
      </c>
      <c r="Q429" s="123">
        <v>0</v>
      </c>
      <c r="R429" s="123" t="s">
        <v>3792</v>
      </c>
      <c r="S429" s="123">
        <v>2020</v>
      </c>
      <c r="T429" s="123"/>
      <c r="U429" s="123"/>
      <c r="V429" s="123"/>
      <c r="W429" s="123"/>
      <c r="X429" s="123"/>
      <c r="Y429" s="123"/>
    </row>
    <row r="430" spans="1:25" x14ac:dyDescent="0.25">
      <c r="A430" s="60" t="s">
        <v>3659</v>
      </c>
      <c r="B430" s="60" t="s">
        <v>18</v>
      </c>
      <c r="C430" s="123" t="s">
        <v>96</v>
      </c>
      <c r="D430" s="123">
        <v>24</v>
      </c>
      <c r="E430" s="123">
        <v>1997</v>
      </c>
      <c r="F430" s="123">
        <v>5.95</v>
      </c>
      <c r="G430" s="123">
        <v>0.28000000000000003</v>
      </c>
      <c r="H430" s="123">
        <v>0.9</v>
      </c>
      <c r="I430" s="123">
        <v>0.26</v>
      </c>
      <c r="J430" s="123">
        <v>39.92</v>
      </c>
      <c r="K430" s="123">
        <v>0.88</v>
      </c>
      <c r="L430" s="123">
        <v>0.41</v>
      </c>
      <c r="M430" s="123">
        <v>0.31</v>
      </c>
      <c r="N430" s="123">
        <v>1.08</v>
      </c>
      <c r="O430" s="123"/>
      <c r="P430" s="123">
        <v>0.06</v>
      </c>
      <c r="Q430" s="123">
        <v>-0.1</v>
      </c>
      <c r="R430" s="123" t="s">
        <v>3792</v>
      </c>
      <c r="S430" s="123">
        <v>2020</v>
      </c>
      <c r="T430" s="123"/>
      <c r="U430" s="123"/>
      <c r="V430" s="123"/>
      <c r="W430" s="123"/>
      <c r="X430" s="123"/>
      <c r="Y430" s="123"/>
    </row>
    <row r="431" spans="1:25" x14ac:dyDescent="0.25">
      <c r="A431" s="60" t="s">
        <v>2226</v>
      </c>
      <c r="B431" s="60" t="s">
        <v>18</v>
      </c>
      <c r="C431" s="123" t="s">
        <v>96</v>
      </c>
      <c r="D431" s="123">
        <v>27</v>
      </c>
      <c r="E431" s="123">
        <v>1993</v>
      </c>
      <c r="F431" s="123">
        <v>2.0299999999999998</v>
      </c>
      <c r="G431" s="123">
        <v>0</v>
      </c>
      <c r="H431" s="123">
        <v>0.56999999999999995</v>
      </c>
      <c r="I431" s="123">
        <v>-7.0000000000000007E-2</v>
      </c>
      <c r="J431" s="123">
        <v>-0.04</v>
      </c>
      <c r="K431" s="123">
        <v>0.42</v>
      </c>
      <c r="L431" s="123">
        <v>-0.09</v>
      </c>
      <c r="M431" s="123">
        <v>-0.04</v>
      </c>
      <c r="N431" s="123"/>
      <c r="O431" s="123"/>
      <c r="P431" s="123">
        <v>0.09</v>
      </c>
      <c r="Q431" s="123">
        <v>-0.08</v>
      </c>
      <c r="R431" s="123" t="s">
        <v>3792</v>
      </c>
      <c r="S431" s="123">
        <v>2020</v>
      </c>
      <c r="T431" s="123"/>
      <c r="U431" s="123"/>
      <c r="V431" s="123"/>
      <c r="W431" s="123"/>
      <c r="X431" s="123"/>
      <c r="Y431" s="123"/>
    </row>
    <row r="432" spans="1:25" x14ac:dyDescent="0.25">
      <c r="A432" s="60" t="s">
        <v>4078</v>
      </c>
      <c r="B432" s="60" t="s">
        <v>18</v>
      </c>
      <c r="C432" s="123" t="s">
        <v>96</v>
      </c>
      <c r="D432" s="123">
        <v>38</v>
      </c>
      <c r="E432" s="123">
        <v>1983</v>
      </c>
      <c r="F432" s="123">
        <v>4.0599999999999996</v>
      </c>
      <c r="G432" s="123">
        <v>-0.09</v>
      </c>
      <c r="H432" s="123">
        <v>0.96</v>
      </c>
      <c r="I432" s="123">
        <v>0.52</v>
      </c>
      <c r="J432" s="123">
        <v>50.06</v>
      </c>
      <c r="K432" s="123">
        <v>1</v>
      </c>
      <c r="L432" s="123">
        <v>0.46</v>
      </c>
      <c r="M432" s="123">
        <v>-0.01</v>
      </c>
      <c r="N432" s="123">
        <v>-0.03</v>
      </c>
      <c r="O432" s="123"/>
      <c r="P432" s="123">
        <v>-0.09</v>
      </c>
      <c r="Q432" s="123">
        <v>0.01</v>
      </c>
      <c r="R432" s="123" t="s">
        <v>3792</v>
      </c>
      <c r="S432" s="123">
        <v>2020</v>
      </c>
      <c r="T432" s="123"/>
      <c r="U432" s="123"/>
      <c r="V432" s="123"/>
      <c r="W432" s="123"/>
      <c r="X432" s="123"/>
      <c r="Y432" s="123"/>
    </row>
    <row r="433" spans="1:25" x14ac:dyDescent="0.25">
      <c r="A433" s="60" t="s">
        <v>4079</v>
      </c>
      <c r="B433" s="60" t="s">
        <v>18</v>
      </c>
      <c r="C433" s="123" t="s">
        <v>96</v>
      </c>
      <c r="D433" s="123">
        <v>27</v>
      </c>
      <c r="E433" s="123">
        <v>1994</v>
      </c>
      <c r="F433" s="123">
        <v>0.99</v>
      </c>
      <c r="G433" s="123">
        <v>-0.08</v>
      </c>
      <c r="H433" s="123">
        <v>0.03</v>
      </c>
      <c r="I433" s="123">
        <v>-7.0000000000000007E-2</v>
      </c>
      <c r="J433" s="123"/>
      <c r="K433" s="123">
        <v>-0.02</v>
      </c>
      <c r="L433" s="123">
        <v>0.05</v>
      </c>
      <c r="M433" s="123"/>
      <c r="N433" s="123"/>
      <c r="O433" s="123"/>
      <c r="P433" s="123">
        <v>0.03</v>
      </c>
      <c r="Q433" s="123">
        <v>-0.1</v>
      </c>
      <c r="R433" s="123" t="s">
        <v>3792</v>
      </c>
      <c r="S433" s="123">
        <v>2020</v>
      </c>
      <c r="T433" s="123"/>
      <c r="U433" s="123"/>
      <c r="V433" s="123"/>
      <c r="W433" s="123"/>
      <c r="X433" s="123"/>
      <c r="Y433" s="123"/>
    </row>
    <row r="434" spans="1:25" x14ac:dyDescent="0.25">
      <c r="A434" s="60" t="s">
        <v>932</v>
      </c>
      <c r="B434" s="60" t="s">
        <v>18</v>
      </c>
      <c r="C434" s="123" t="s">
        <v>96</v>
      </c>
      <c r="D434" s="123">
        <v>37</v>
      </c>
      <c r="E434" s="123">
        <v>1983</v>
      </c>
      <c r="F434" s="123">
        <v>1.05</v>
      </c>
      <c r="G434" s="123">
        <v>0.09</v>
      </c>
      <c r="H434" s="123">
        <v>1.99</v>
      </c>
      <c r="I434" s="123">
        <v>-0.06</v>
      </c>
      <c r="J434" s="123">
        <v>-7.0000000000000007E-2</v>
      </c>
      <c r="K434" s="123">
        <v>2.06</v>
      </c>
      <c r="L434" s="123">
        <v>-0.06</v>
      </c>
      <c r="M434" s="123">
        <v>0.02</v>
      </c>
      <c r="N434" s="123"/>
      <c r="O434" s="123"/>
      <c r="P434" s="123">
        <v>0</v>
      </c>
      <c r="Q434" s="123">
        <v>0.01</v>
      </c>
      <c r="R434" s="123" t="s">
        <v>3792</v>
      </c>
      <c r="S434" s="123">
        <v>2020</v>
      </c>
      <c r="T434" s="123"/>
      <c r="U434" s="123"/>
      <c r="V434" s="123"/>
      <c r="W434" s="123"/>
      <c r="X434" s="123"/>
      <c r="Y434" s="123"/>
    </row>
    <row r="435" spans="1:25" x14ac:dyDescent="0.25">
      <c r="A435" s="60" t="s">
        <v>1381</v>
      </c>
      <c r="B435" s="60" t="s">
        <v>18</v>
      </c>
      <c r="C435" s="123" t="s">
        <v>96</v>
      </c>
      <c r="D435" s="123">
        <v>27</v>
      </c>
      <c r="E435" s="123">
        <v>1993</v>
      </c>
      <c r="F435" s="123">
        <v>4.9800000000000004</v>
      </c>
      <c r="G435" s="123">
        <v>-0.02</v>
      </c>
      <c r="H435" s="123">
        <v>1.03</v>
      </c>
      <c r="I435" s="123">
        <v>0.43</v>
      </c>
      <c r="J435" s="123">
        <v>39.9</v>
      </c>
      <c r="K435" s="123">
        <v>1.07</v>
      </c>
      <c r="L435" s="123">
        <v>0.35</v>
      </c>
      <c r="M435" s="123">
        <v>0.08</v>
      </c>
      <c r="N435" s="123">
        <v>-0.02</v>
      </c>
      <c r="O435" s="123"/>
      <c r="P435" s="123">
        <v>-0.03</v>
      </c>
      <c r="Q435" s="123">
        <v>-0.08</v>
      </c>
      <c r="R435" s="123" t="s">
        <v>3792</v>
      </c>
      <c r="S435" s="123">
        <v>2020</v>
      </c>
      <c r="T435" s="123"/>
      <c r="U435" s="123"/>
      <c r="V435" s="123"/>
      <c r="W435" s="123"/>
      <c r="X435" s="123"/>
      <c r="Y435" s="123"/>
    </row>
    <row r="436" spans="1:25" x14ac:dyDescent="0.25">
      <c r="A436" s="60" t="s">
        <v>2831</v>
      </c>
      <c r="B436" s="60" t="s">
        <v>18</v>
      </c>
      <c r="C436" s="123" t="s">
        <v>96</v>
      </c>
      <c r="D436" s="123">
        <v>27</v>
      </c>
      <c r="E436" s="123">
        <v>1994</v>
      </c>
      <c r="F436" s="123">
        <v>4.12</v>
      </c>
      <c r="G436" s="123">
        <v>0.3</v>
      </c>
      <c r="H436" s="123">
        <v>0.77</v>
      </c>
      <c r="I436" s="123">
        <v>0.52</v>
      </c>
      <c r="J436" s="123">
        <v>66.67</v>
      </c>
      <c r="K436" s="123">
        <v>0.65</v>
      </c>
      <c r="L436" s="123">
        <v>0.39</v>
      </c>
      <c r="M436" s="123">
        <v>0.42</v>
      </c>
      <c r="N436" s="123">
        <v>0.53</v>
      </c>
      <c r="O436" s="123"/>
      <c r="P436" s="123">
        <v>0.01</v>
      </c>
      <c r="Q436" s="123">
        <v>-7.0000000000000007E-2</v>
      </c>
      <c r="R436" s="123" t="s">
        <v>3792</v>
      </c>
      <c r="S436" s="123">
        <v>2020</v>
      </c>
      <c r="T436" s="123"/>
      <c r="U436" s="123"/>
      <c r="V436" s="123"/>
      <c r="W436" s="123"/>
      <c r="X436" s="123"/>
      <c r="Y436" s="123"/>
    </row>
    <row r="437" spans="1:25" x14ac:dyDescent="0.25">
      <c r="A437" s="60" t="s">
        <v>1667</v>
      </c>
      <c r="B437" s="60" t="s">
        <v>18</v>
      </c>
      <c r="C437" s="123" t="s">
        <v>96</v>
      </c>
      <c r="D437" s="123">
        <v>30</v>
      </c>
      <c r="E437" s="123">
        <v>1991</v>
      </c>
      <c r="F437" s="123">
        <v>0.7</v>
      </c>
      <c r="G437" s="123">
        <v>-0.09</v>
      </c>
      <c r="H437" s="123">
        <v>0.04</v>
      </c>
      <c r="I437" s="123">
        <v>-0.08</v>
      </c>
      <c r="J437" s="123"/>
      <c r="K437" s="123">
        <v>-0.05</v>
      </c>
      <c r="L437" s="123">
        <v>-7.0000000000000007E-2</v>
      </c>
      <c r="M437" s="123"/>
      <c r="N437" s="123"/>
      <c r="O437" s="123"/>
      <c r="P437" s="123">
        <v>0.1</v>
      </c>
      <c r="Q437" s="123">
        <v>-7.0000000000000007E-2</v>
      </c>
      <c r="R437" s="123" t="s">
        <v>3792</v>
      </c>
      <c r="S437" s="123">
        <v>2020</v>
      </c>
      <c r="T437" s="123"/>
      <c r="U437" s="123"/>
      <c r="V437" s="123"/>
      <c r="W437" s="123"/>
      <c r="X437" s="123"/>
      <c r="Y437" s="123"/>
    </row>
    <row r="438" spans="1:25" x14ac:dyDescent="0.25">
      <c r="A438" s="60" t="s">
        <v>2842</v>
      </c>
      <c r="B438" s="60" t="s">
        <v>18</v>
      </c>
      <c r="C438" s="123" t="s">
        <v>109</v>
      </c>
      <c r="D438" s="123">
        <v>27</v>
      </c>
      <c r="E438" s="123">
        <v>1994</v>
      </c>
      <c r="F438" s="123">
        <v>3.52</v>
      </c>
      <c r="G438" s="123">
        <v>0.37</v>
      </c>
      <c r="H438" s="123">
        <v>1.58</v>
      </c>
      <c r="I438" s="123">
        <v>0.55000000000000004</v>
      </c>
      <c r="J438" s="123">
        <v>33.24</v>
      </c>
      <c r="K438" s="123">
        <v>1.59</v>
      </c>
      <c r="L438" s="123">
        <v>0.62</v>
      </c>
      <c r="M438" s="123">
        <v>0.25</v>
      </c>
      <c r="N438" s="123">
        <v>0.5</v>
      </c>
      <c r="O438" s="123"/>
      <c r="P438" s="123">
        <v>0.03</v>
      </c>
      <c r="Q438" s="123">
        <v>-0.06</v>
      </c>
      <c r="R438" s="123" t="s">
        <v>3792</v>
      </c>
      <c r="S438" s="123">
        <v>2020</v>
      </c>
      <c r="T438" s="123"/>
      <c r="U438" s="123"/>
      <c r="V438" s="123"/>
      <c r="W438" s="123"/>
      <c r="X438" s="123"/>
      <c r="Y438" s="123"/>
    </row>
    <row r="439" spans="1:25" x14ac:dyDescent="0.25">
      <c r="A439" s="60" t="s">
        <v>2458</v>
      </c>
      <c r="B439" s="60" t="s">
        <v>18</v>
      </c>
      <c r="C439" s="123" t="s">
        <v>109</v>
      </c>
      <c r="D439" s="123">
        <v>21</v>
      </c>
      <c r="E439" s="123">
        <v>1999</v>
      </c>
      <c r="F439" s="123">
        <v>5.48</v>
      </c>
      <c r="G439" s="123">
        <v>0.36</v>
      </c>
      <c r="H439" s="123">
        <v>2.91</v>
      </c>
      <c r="I439" s="123">
        <v>1.23</v>
      </c>
      <c r="J439" s="123">
        <v>43.82</v>
      </c>
      <c r="K439" s="123">
        <v>2.96</v>
      </c>
      <c r="L439" s="123">
        <v>1.24</v>
      </c>
      <c r="M439" s="123">
        <v>0.12</v>
      </c>
      <c r="N439" s="123">
        <v>0.31</v>
      </c>
      <c r="O439" s="123"/>
      <c r="P439" s="123">
        <v>0.04</v>
      </c>
      <c r="Q439" s="123">
        <v>-0.09</v>
      </c>
      <c r="R439" s="123" t="s">
        <v>3792</v>
      </c>
      <c r="S439" s="123">
        <v>2020</v>
      </c>
      <c r="T439" s="123"/>
      <c r="U439" s="123"/>
      <c r="V439" s="123"/>
      <c r="W439" s="123"/>
      <c r="X439" s="123"/>
      <c r="Y439" s="123"/>
    </row>
    <row r="440" spans="1:25" x14ac:dyDescent="0.25">
      <c r="A440" s="60" t="s">
        <v>2887</v>
      </c>
      <c r="B440" s="60" t="s">
        <v>18</v>
      </c>
      <c r="C440" s="123" t="s">
        <v>109</v>
      </c>
      <c r="D440" s="123">
        <v>24</v>
      </c>
      <c r="E440" s="123">
        <v>1996</v>
      </c>
      <c r="F440" s="123">
        <v>3.6</v>
      </c>
      <c r="G440" s="123">
        <v>0.74</v>
      </c>
      <c r="H440" s="123">
        <v>3.94</v>
      </c>
      <c r="I440" s="123">
        <v>1.48</v>
      </c>
      <c r="J440" s="123">
        <v>35.74</v>
      </c>
      <c r="K440" s="123">
        <v>3.86</v>
      </c>
      <c r="L440" s="123">
        <v>1.44</v>
      </c>
      <c r="M440" s="123">
        <v>0.15</v>
      </c>
      <c r="N440" s="123">
        <v>0.53</v>
      </c>
      <c r="O440" s="123"/>
      <c r="P440" s="123">
        <v>-0.02</v>
      </c>
      <c r="Q440" s="123">
        <v>0.02</v>
      </c>
      <c r="R440" s="123" t="s">
        <v>3792</v>
      </c>
      <c r="S440" s="123">
        <v>2020</v>
      </c>
      <c r="T440" s="123"/>
      <c r="U440" s="123"/>
      <c r="V440" s="123"/>
      <c r="W440" s="123"/>
      <c r="X440" s="123"/>
      <c r="Y440" s="123"/>
    </row>
    <row r="441" spans="1:25" x14ac:dyDescent="0.25">
      <c r="A441" s="60" t="s">
        <v>1532</v>
      </c>
      <c r="B441" s="60" t="s">
        <v>18</v>
      </c>
      <c r="C441" s="123" t="s">
        <v>109</v>
      </c>
      <c r="D441" s="123">
        <v>26</v>
      </c>
      <c r="E441" s="123">
        <v>1995</v>
      </c>
      <c r="F441" s="123">
        <v>0.14000000000000001</v>
      </c>
      <c r="G441" s="123">
        <v>5.03</v>
      </c>
      <c r="H441" s="123">
        <v>0.04</v>
      </c>
      <c r="I441" s="123">
        <v>0.08</v>
      </c>
      <c r="J441" s="123"/>
      <c r="K441" s="123">
        <v>0.02</v>
      </c>
      <c r="L441" s="123">
        <v>-0.02</v>
      </c>
      <c r="M441" s="123"/>
      <c r="N441" s="123"/>
      <c r="O441" s="123"/>
      <c r="P441" s="123">
        <v>-0.08</v>
      </c>
      <c r="Q441" s="123">
        <v>-0.03</v>
      </c>
      <c r="R441" s="123" t="s">
        <v>3792</v>
      </c>
      <c r="S441" s="123">
        <v>2020</v>
      </c>
      <c r="T441" s="123"/>
      <c r="U441" s="123"/>
      <c r="V441" s="123"/>
      <c r="W441" s="123"/>
      <c r="X441" s="123"/>
      <c r="Y441" s="123"/>
    </row>
    <row r="442" spans="1:25" x14ac:dyDescent="0.25">
      <c r="A442" s="60" t="s">
        <v>1700</v>
      </c>
      <c r="B442" s="60" t="s">
        <v>18</v>
      </c>
      <c r="C442" s="123" t="s">
        <v>109</v>
      </c>
      <c r="D442" s="123">
        <v>36</v>
      </c>
      <c r="E442" s="123">
        <v>1985</v>
      </c>
      <c r="F442" s="123">
        <v>3.9</v>
      </c>
      <c r="G442" s="123">
        <v>0.47</v>
      </c>
      <c r="H442" s="123">
        <v>4.5599999999999996</v>
      </c>
      <c r="I442" s="123">
        <v>2.09</v>
      </c>
      <c r="J442" s="123">
        <v>44.49</v>
      </c>
      <c r="K442" s="123">
        <v>4.7</v>
      </c>
      <c r="L442" s="123">
        <v>2.0099999999999998</v>
      </c>
      <c r="M442" s="123">
        <v>0.2</v>
      </c>
      <c r="N442" s="123">
        <v>0.27</v>
      </c>
      <c r="O442" s="123"/>
      <c r="P442" s="123">
        <v>0.08</v>
      </c>
      <c r="Q442" s="123">
        <v>0.04</v>
      </c>
      <c r="R442" s="123" t="s">
        <v>3792</v>
      </c>
      <c r="S442" s="123">
        <v>2020</v>
      </c>
      <c r="T442" s="123"/>
      <c r="U442" s="123"/>
      <c r="V442" s="123"/>
      <c r="W442" s="123"/>
      <c r="X442" s="123"/>
      <c r="Y442" s="123"/>
    </row>
    <row r="443" spans="1:25" x14ac:dyDescent="0.25">
      <c r="A443" s="60" t="s">
        <v>4080</v>
      </c>
      <c r="B443" s="60" t="s">
        <v>18</v>
      </c>
      <c r="C443" s="123" t="s">
        <v>109</v>
      </c>
      <c r="D443" s="123">
        <v>28</v>
      </c>
      <c r="E443" s="123">
        <v>1992</v>
      </c>
      <c r="F443" s="123">
        <v>0.18</v>
      </c>
      <c r="G443" s="123">
        <v>-0.05</v>
      </c>
      <c r="H443" s="123">
        <v>-0.08</v>
      </c>
      <c r="I443" s="123">
        <v>-0.08</v>
      </c>
      <c r="J443" s="123"/>
      <c r="K443" s="123">
        <v>-0.01</v>
      </c>
      <c r="L443" s="123">
        <v>-0.03</v>
      </c>
      <c r="M443" s="123"/>
      <c r="N443" s="123"/>
      <c r="O443" s="123"/>
      <c r="P443" s="123">
        <v>0.02</v>
      </c>
      <c r="Q443" s="123">
        <v>-0.05</v>
      </c>
      <c r="R443" s="123" t="s">
        <v>3792</v>
      </c>
      <c r="S443" s="123">
        <v>2020</v>
      </c>
      <c r="T443" s="123"/>
      <c r="U443" s="123"/>
      <c r="V443" s="123"/>
      <c r="W443" s="123"/>
      <c r="X443" s="123"/>
      <c r="Y443" s="123"/>
    </row>
    <row r="444" spans="1:25" x14ac:dyDescent="0.25">
      <c r="A444" s="60" t="s">
        <v>3496</v>
      </c>
      <c r="B444" s="60" t="s">
        <v>18</v>
      </c>
      <c r="C444" s="123" t="s">
        <v>153</v>
      </c>
      <c r="D444" s="123">
        <v>21</v>
      </c>
      <c r="E444" s="123">
        <v>1999</v>
      </c>
      <c r="F444" s="123">
        <v>0.91</v>
      </c>
      <c r="G444" s="123">
        <v>-0.09</v>
      </c>
      <c r="H444" s="123">
        <v>5.47</v>
      </c>
      <c r="I444" s="123">
        <v>1.06</v>
      </c>
      <c r="J444" s="123">
        <v>20</v>
      </c>
      <c r="K444" s="123">
        <v>5.7</v>
      </c>
      <c r="L444" s="123">
        <v>1.08</v>
      </c>
      <c r="M444" s="123">
        <v>0.08</v>
      </c>
      <c r="N444" s="123">
        <v>0</v>
      </c>
      <c r="O444" s="123"/>
      <c r="P444" s="123">
        <v>0.08</v>
      </c>
      <c r="Q444" s="123">
        <v>-0.04</v>
      </c>
      <c r="R444" s="123" t="s">
        <v>3792</v>
      </c>
      <c r="S444" s="123">
        <v>2020</v>
      </c>
      <c r="T444" s="123"/>
      <c r="U444" s="123"/>
      <c r="V444" s="123"/>
      <c r="W444" s="123"/>
      <c r="X444" s="123"/>
      <c r="Y444" s="123"/>
    </row>
    <row r="445" spans="1:25" x14ac:dyDescent="0.25">
      <c r="A445" s="60" t="s">
        <v>2637</v>
      </c>
      <c r="B445" s="60" t="s">
        <v>18</v>
      </c>
      <c r="C445" s="123" t="s">
        <v>153</v>
      </c>
      <c r="D445" s="123">
        <v>24</v>
      </c>
      <c r="E445" s="123">
        <v>1996</v>
      </c>
      <c r="F445" s="123">
        <v>0.74</v>
      </c>
      <c r="G445" s="123">
        <v>-0.02</v>
      </c>
      <c r="H445" s="123">
        <v>0.01</v>
      </c>
      <c r="I445" s="123">
        <v>-0.04</v>
      </c>
      <c r="J445" s="123"/>
      <c r="K445" s="123">
        <v>-7.0000000000000007E-2</v>
      </c>
      <c r="L445" s="123">
        <v>-0.03</v>
      </c>
      <c r="M445" s="123"/>
      <c r="N445" s="123"/>
      <c r="O445" s="123"/>
      <c r="P445" s="123">
        <v>-0.05</v>
      </c>
      <c r="Q445" s="123">
        <v>-0.03</v>
      </c>
      <c r="R445" s="123" t="s">
        <v>3792</v>
      </c>
      <c r="S445" s="123">
        <v>2020</v>
      </c>
      <c r="T445" s="123"/>
      <c r="U445" s="123"/>
      <c r="V445" s="123"/>
      <c r="W445" s="123"/>
      <c r="X445" s="123"/>
      <c r="Y445" s="123"/>
    </row>
    <row r="446" spans="1:25" x14ac:dyDescent="0.25">
      <c r="A446" s="60" t="s">
        <v>2888</v>
      </c>
      <c r="B446" s="60" t="s">
        <v>18</v>
      </c>
      <c r="C446" s="123" t="s">
        <v>153</v>
      </c>
      <c r="D446" s="123">
        <v>26</v>
      </c>
      <c r="E446" s="123">
        <v>1995</v>
      </c>
      <c r="F446" s="123">
        <v>0.24</v>
      </c>
      <c r="G446" s="123">
        <v>-7.0000000000000007E-2</v>
      </c>
      <c r="H446" s="123">
        <v>5.03</v>
      </c>
      <c r="I446" s="123">
        <v>-0.01</v>
      </c>
      <c r="J446" s="123">
        <v>-0.08</v>
      </c>
      <c r="K446" s="123">
        <v>5.59</v>
      </c>
      <c r="L446" s="123">
        <v>-0.02</v>
      </c>
      <c r="M446" s="123">
        <v>0</v>
      </c>
      <c r="N446" s="123"/>
      <c r="O446" s="123"/>
      <c r="P446" s="123">
        <v>-0.01</v>
      </c>
      <c r="Q446" s="123">
        <v>0.03</v>
      </c>
      <c r="R446" s="123" t="s">
        <v>3792</v>
      </c>
      <c r="S446" s="123">
        <v>2020</v>
      </c>
      <c r="T446" s="123"/>
      <c r="U446" s="123"/>
      <c r="V446" s="123"/>
      <c r="W446" s="123"/>
      <c r="X446" s="123"/>
      <c r="Y446" s="123"/>
    </row>
    <row r="447" spans="1:25" x14ac:dyDescent="0.25">
      <c r="A447" s="60" t="s">
        <v>4081</v>
      </c>
      <c r="B447" s="60" t="s">
        <v>18</v>
      </c>
      <c r="C447" s="123" t="s">
        <v>153</v>
      </c>
      <c r="D447" s="123">
        <v>28</v>
      </c>
      <c r="E447" s="123">
        <v>1993</v>
      </c>
      <c r="F447" s="123">
        <v>0.12</v>
      </c>
      <c r="G447" s="123">
        <v>-0.01</v>
      </c>
      <c r="H447" s="123">
        <v>0.03</v>
      </c>
      <c r="I447" s="123">
        <v>0.01</v>
      </c>
      <c r="J447" s="123"/>
      <c r="K447" s="123">
        <v>0.02</v>
      </c>
      <c r="L447" s="123">
        <v>-0.04</v>
      </c>
      <c r="M447" s="123"/>
      <c r="N447" s="123"/>
      <c r="O447" s="123"/>
      <c r="P447" s="123">
        <v>0</v>
      </c>
      <c r="Q447" s="123">
        <v>-0.09</v>
      </c>
      <c r="R447" s="123" t="s">
        <v>3792</v>
      </c>
      <c r="S447" s="123">
        <v>2020</v>
      </c>
      <c r="T447" s="123"/>
      <c r="U447" s="123"/>
      <c r="V447" s="123"/>
      <c r="W447" s="123"/>
      <c r="X447" s="123"/>
      <c r="Y447" s="123"/>
    </row>
    <row r="448" spans="1:25" x14ac:dyDescent="0.25">
      <c r="A448" s="60" t="s">
        <v>2891</v>
      </c>
      <c r="B448" s="60" t="s">
        <v>18</v>
      </c>
      <c r="C448" s="123" t="s">
        <v>116</v>
      </c>
      <c r="D448" s="123">
        <v>33</v>
      </c>
      <c r="E448" s="123">
        <v>1988</v>
      </c>
      <c r="F448" s="123">
        <v>3.96</v>
      </c>
      <c r="G448" s="123">
        <v>0.05</v>
      </c>
      <c r="H448" s="123">
        <v>0.02</v>
      </c>
      <c r="I448" s="123">
        <v>-7.0000000000000007E-2</v>
      </c>
      <c r="J448" s="123"/>
      <c r="K448" s="123">
        <v>-0.02</v>
      </c>
      <c r="L448" s="123">
        <v>-0.06</v>
      </c>
      <c r="M448" s="123"/>
      <c r="N448" s="123"/>
      <c r="O448" s="123"/>
      <c r="P448" s="123">
        <v>0.01</v>
      </c>
      <c r="Q448" s="123">
        <v>-0.06</v>
      </c>
      <c r="R448" s="123" t="s">
        <v>3792</v>
      </c>
      <c r="S448" s="123">
        <v>2020</v>
      </c>
      <c r="T448" s="123"/>
      <c r="U448" s="123"/>
      <c r="V448" s="123"/>
      <c r="W448" s="123"/>
      <c r="X448" s="123"/>
      <c r="Y448" s="123"/>
    </row>
    <row r="449" spans="1:25" x14ac:dyDescent="0.25">
      <c r="A449" s="60" t="s">
        <v>1033</v>
      </c>
      <c r="B449" s="60" t="s">
        <v>18</v>
      </c>
      <c r="C449" s="123" t="s">
        <v>116</v>
      </c>
      <c r="D449" s="123">
        <v>31</v>
      </c>
      <c r="E449" s="123">
        <v>1990</v>
      </c>
      <c r="F449" s="123">
        <v>1.96</v>
      </c>
      <c r="G449" s="123">
        <v>0.01</v>
      </c>
      <c r="H449" s="123">
        <v>0.04</v>
      </c>
      <c r="I449" s="123">
        <v>-0.02</v>
      </c>
      <c r="J449" s="123"/>
      <c r="K449" s="123">
        <v>-0.04</v>
      </c>
      <c r="L449" s="123">
        <v>0.01</v>
      </c>
      <c r="M449" s="123"/>
      <c r="N449" s="123"/>
      <c r="O449" s="123"/>
      <c r="P449" s="123">
        <v>0.01</v>
      </c>
      <c r="Q449" s="123">
        <v>-0.03</v>
      </c>
      <c r="R449" s="123" t="s">
        <v>3792</v>
      </c>
      <c r="S449" s="123">
        <v>2020</v>
      </c>
      <c r="T449" s="123"/>
      <c r="U449" s="123"/>
      <c r="V449" s="123"/>
      <c r="W449" s="123"/>
      <c r="X449" s="123"/>
      <c r="Y449" s="123"/>
    </row>
    <row r="450" spans="1:25" x14ac:dyDescent="0.25">
      <c r="A450" s="60" t="s">
        <v>224</v>
      </c>
      <c r="B450" s="60" t="s">
        <v>18</v>
      </c>
      <c r="C450" s="123" t="s">
        <v>122</v>
      </c>
      <c r="D450" s="123">
        <v>27</v>
      </c>
      <c r="E450" s="123">
        <v>1994</v>
      </c>
      <c r="F450" s="123">
        <v>5.0199999999999996</v>
      </c>
      <c r="G450" s="123">
        <v>-0.03</v>
      </c>
      <c r="H450" s="123">
        <v>2.98</v>
      </c>
      <c r="I450" s="123">
        <v>1.25</v>
      </c>
      <c r="J450" s="123">
        <v>39.96</v>
      </c>
      <c r="K450" s="123">
        <v>3.02</v>
      </c>
      <c r="L450" s="123">
        <v>1.26</v>
      </c>
      <c r="M450" s="123">
        <v>0</v>
      </c>
      <c r="N450" s="123">
        <v>0.08</v>
      </c>
      <c r="O450" s="123"/>
      <c r="P450" s="123">
        <v>-0.08</v>
      </c>
      <c r="Q450" s="123">
        <v>0.1</v>
      </c>
      <c r="R450" s="123" t="s">
        <v>3792</v>
      </c>
      <c r="S450" s="123">
        <v>2020</v>
      </c>
      <c r="T450" s="123"/>
      <c r="U450" s="123"/>
      <c r="V450" s="123"/>
      <c r="W450" s="123"/>
      <c r="X450" s="123"/>
      <c r="Y450" s="123"/>
    </row>
    <row r="451" spans="1:25" x14ac:dyDescent="0.25">
      <c r="A451" s="60" t="s">
        <v>2690</v>
      </c>
      <c r="B451" s="60" t="s">
        <v>18</v>
      </c>
      <c r="C451" s="123" t="s">
        <v>122</v>
      </c>
      <c r="D451" s="123">
        <v>29</v>
      </c>
      <c r="E451" s="123">
        <v>1992</v>
      </c>
      <c r="F451" s="123">
        <v>2.4700000000000002</v>
      </c>
      <c r="G451" s="123">
        <v>-0.08</v>
      </c>
      <c r="H451" s="123">
        <v>0.36</v>
      </c>
      <c r="I451" s="123">
        <v>0.02</v>
      </c>
      <c r="J451" s="123">
        <v>7.0000000000000007E-2</v>
      </c>
      <c r="K451" s="123">
        <v>0.49</v>
      </c>
      <c r="L451" s="123">
        <v>0</v>
      </c>
      <c r="M451" s="123">
        <v>0.04</v>
      </c>
      <c r="N451" s="123"/>
      <c r="O451" s="123"/>
      <c r="P451" s="123">
        <v>-0.08</v>
      </c>
      <c r="Q451" s="123">
        <v>0.01</v>
      </c>
      <c r="R451" s="123" t="s">
        <v>3792</v>
      </c>
      <c r="S451" s="123">
        <v>2020</v>
      </c>
      <c r="T451" s="123"/>
      <c r="U451" s="123"/>
      <c r="V451" s="123"/>
      <c r="W451" s="123"/>
      <c r="X451" s="123"/>
      <c r="Y451" s="123"/>
    </row>
    <row r="452" spans="1:25" x14ac:dyDescent="0.25">
      <c r="A452" s="60" t="s">
        <v>2892</v>
      </c>
      <c r="B452" s="60" t="s">
        <v>18</v>
      </c>
      <c r="C452" s="123" t="s">
        <v>122</v>
      </c>
      <c r="D452" s="123">
        <v>35</v>
      </c>
      <c r="E452" s="123">
        <v>1986</v>
      </c>
      <c r="F452" s="123">
        <v>3.2</v>
      </c>
      <c r="G452" s="123">
        <v>0.02</v>
      </c>
      <c r="H452" s="123">
        <v>1.06</v>
      </c>
      <c r="I452" s="123">
        <v>0.39</v>
      </c>
      <c r="J452" s="123">
        <v>33.369999999999997</v>
      </c>
      <c r="K452" s="123">
        <v>1.02</v>
      </c>
      <c r="L452" s="123">
        <v>0.31</v>
      </c>
      <c r="M452" s="123">
        <v>-0.08</v>
      </c>
      <c r="N452" s="123">
        <v>0.06</v>
      </c>
      <c r="O452" s="123"/>
      <c r="P452" s="123">
        <v>-0.06</v>
      </c>
      <c r="Q452" s="123">
        <v>0.08</v>
      </c>
      <c r="R452" s="123" t="s">
        <v>3792</v>
      </c>
      <c r="S452" s="123">
        <v>2020</v>
      </c>
      <c r="T452" s="123"/>
      <c r="U452" s="123"/>
      <c r="V452" s="123"/>
      <c r="W452" s="123"/>
      <c r="X452" s="123"/>
      <c r="Y452" s="123"/>
    </row>
    <row r="453" spans="1:25" x14ac:dyDescent="0.25">
      <c r="A453" s="60" t="s">
        <v>4082</v>
      </c>
      <c r="B453" s="60" t="s">
        <v>18</v>
      </c>
      <c r="C453" s="123" t="s">
        <v>122</v>
      </c>
      <c r="D453" s="123">
        <v>29</v>
      </c>
      <c r="E453" s="123">
        <v>1992</v>
      </c>
      <c r="F453" s="123">
        <v>0.31</v>
      </c>
      <c r="G453" s="123">
        <v>0.03</v>
      </c>
      <c r="H453" s="123">
        <v>3.39</v>
      </c>
      <c r="I453" s="123">
        <v>-0.05</v>
      </c>
      <c r="J453" s="123">
        <v>-0.05</v>
      </c>
      <c r="K453" s="123">
        <v>2.85</v>
      </c>
      <c r="L453" s="123">
        <v>0</v>
      </c>
      <c r="M453" s="123">
        <v>-0.04</v>
      </c>
      <c r="N453" s="123"/>
      <c r="O453" s="123"/>
      <c r="P453" s="123">
        <v>-0.01</v>
      </c>
      <c r="Q453" s="123">
        <v>-0.05</v>
      </c>
      <c r="R453" s="123" t="s">
        <v>3792</v>
      </c>
      <c r="S453" s="123">
        <v>2020</v>
      </c>
      <c r="T453" s="123"/>
      <c r="U453" s="123"/>
      <c r="V453" s="123"/>
      <c r="W453" s="123"/>
      <c r="X453" s="123"/>
      <c r="Y453" s="123"/>
    </row>
    <row r="454" spans="1:25" x14ac:dyDescent="0.25">
      <c r="A454" s="60" t="s">
        <v>2893</v>
      </c>
      <c r="B454" s="60" t="s">
        <v>18</v>
      </c>
      <c r="C454" s="123" t="s">
        <v>122</v>
      </c>
      <c r="D454" s="123">
        <v>24</v>
      </c>
      <c r="E454" s="123">
        <v>1997</v>
      </c>
      <c r="F454" s="123">
        <v>0.22</v>
      </c>
      <c r="G454" s="123">
        <v>0.04</v>
      </c>
      <c r="H454" s="123">
        <v>7.0000000000000007E-2</v>
      </c>
      <c r="I454" s="123">
        <v>0.09</v>
      </c>
      <c r="J454" s="123"/>
      <c r="K454" s="123">
        <v>-0.04</v>
      </c>
      <c r="L454" s="123">
        <v>0.04</v>
      </c>
      <c r="M454" s="123"/>
      <c r="N454" s="123"/>
      <c r="O454" s="123"/>
      <c r="P454" s="123">
        <v>0.04</v>
      </c>
      <c r="Q454" s="123">
        <v>0.02</v>
      </c>
      <c r="R454" s="123" t="s">
        <v>3792</v>
      </c>
      <c r="S454" s="123">
        <v>2020</v>
      </c>
      <c r="T454" s="123"/>
      <c r="U454" s="123"/>
      <c r="V454" s="123"/>
      <c r="W454" s="123"/>
      <c r="X454" s="123"/>
      <c r="Y454" s="123"/>
    </row>
    <row r="455" spans="1:25" x14ac:dyDescent="0.25">
      <c r="A455" s="60" t="s">
        <v>954</v>
      </c>
      <c r="B455" s="60" t="s">
        <v>18</v>
      </c>
      <c r="C455" s="123" t="s">
        <v>122</v>
      </c>
      <c r="D455" s="123">
        <v>24</v>
      </c>
      <c r="E455" s="123">
        <v>1997</v>
      </c>
      <c r="F455" s="123">
        <v>0.16</v>
      </c>
      <c r="G455" s="123">
        <v>0.06</v>
      </c>
      <c r="H455" s="123">
        <v>5.04</v>
      </c>
      <c r="I455" s="123">
        <v>5.03</v>
      </c>
      <c r="J455" s="123">
        <v>100.07</v>
      </c>
      <c r="K455" s="123">
        <v>5.7</v>
      </c>
      <c r="L455" s="123">
        <v>5.71</v>
      </c>
      <c r="M455" s="123">
        <v>-0.03</v>
      </c>
      <c r="N455" s="123">
        <v>-0.08</v>
      </c>
      <c r="O455" s="123"/>
      <c r="P455" s="123">
        <v>-0.02</v>
      </c>
      <c r="Q455" s="123">
        <v>0.02</v>
      </c>
      <c r="R455" s="123" t="s">
        <v>3792</v>
      </c>
      <c r="S455" s="123">
        <v>2020</v>
      </c>
      <c r="T455" s="123"/>
      <c r="U455" s="123"/>
      <c r="V455" s="123"/>
      <c r="W455" s="123"/>
      <c r="X455" s="123"/>
      <c r="Y455" s="123"/>
    </row>
    <row r="456" spans="1:25" x14ac:dyDescent="0.25">
      <c r="A456" s="60" t="s">
        <v>2981</v>
      </c>
      <c r="B456" s="60" t="s">
        <v>18</v>
      </c>
      <c r="C456" s="123" t="s">
        <v>122</v>
      </c>
      <c r="D456" s="123">
        <v>30</v>
      </c>
      <c r="E456" s="123">
        <v>1991</v>
      </c>
      <c r="F456" s="123">
        <v>5.83</v>
      </c>
      <c r="G456" s="123">
        <v>-0.02</v>
      </c>
      <c r="H456" s="123">
        <v>1.46</v>
      </c>
      <c r="I456" s="123">
        <v>0.5</v>
      </c>
      <c r="J456" s="123">
        <v>37.479999999999997</v>
      </c>
      <c r="K456" s="123">
        <v>1.29</v>
      </c>
      <c r="L456" s="123">
        <v>0.45</v>
      </c>
      <c r="M456" s="123">
        <v>-0.04</v>
      </c>
      <c r="N456" s="123">
        <v>-0.03</v>
      </c>
      <c r="O456" s="123"/>
      <c r="P456" s="123">
        <v>-0.06</v>
      </c>
      <c r="Q456" s="123">
        <v>7.0000000000000007E-2</v>
      </c>
      <c r="R456" s="123" t="s">
        <v>3792</v>
      </c>
      <c r="S456" s="123">
        <v>2020</v>
      </c>
      <c r="T456" s="123"/>
      <c r="U456" s="123"/>
      <c r="V456" s="123"/>
      <c r="W456" s="123"/>
      <c r="X456" s="123"/>
      <c r="Y456" s="123"/>
    </row>
    <row r="457" spans="1:25" x14ac:dyDescent="0.25">
      <c r="A457" s="60" t="s">
        <v>4083</v>
      </c>
      <c r="B457" s="60" t="s">
        <v>190</v>
      </c>
      <c r="C457" s="123" t="s">
        <v>96</v>
      </c>
      <c r="D457" s="123">
        <v>22</v>
      </c>
      <c r="E457" s="123">
        <v>1999</v>
      </c>
      <c r="F457" s="123">
        <v>4.4000000000000004</v>
      </c>
      <c r="G457" s="123">
        <v>-0.01</v>
      </c>
      <c r="H457" s="123">
        <v>1.0900000000000001</v>
      </c>
      <c r="I457" s="123">
        <v>0.24</v>
      </c>
      <c r="J457" s="123">
        <v>19.91</v>
      </c>
      <c r="K457" s="123">
        <v>1.1499999999999999</v>
      </c>
      <c r="L457" s="123">
        <v>0.2</v>
      </c>
      <c r="M457" s="123">
        <v>-0.02</v>
      </c>
      <c r="N457" s="123">
        <v>0.05</v>
      </c>
      <c r="O457" s="123"/>
      <c r="P457" s="123">
        <v>0.04</v>
      </c>
      <c r="Q457" s="123">
        <v>0.08</v>
      </c>
      <c r="R457" s="123" t="s">
        <v>3792</v>
      </c>
      <c r="S457" s="123">
        <v>2020</v>
      </c>
      <c r="T457" s="123"/>
      <c r="U457" s="123"/>
      <c r="V457" s="123"/>
      <c r="W457" s="123"/>
      <c r="X457" s="123"/>
      <c r="Y457" s="123"/>
    </row>
    <row r="458" spans="1:25" x14ac:dyDescent="0.25">
      <c r="A458" s="60" t="s">
        <v>2856</v>
      </c>
      <c r="B458" s="60" t="s">
        <v>190</v>
      </c>
      <c r="C458" s="123" t="s">
        <v>96</v>
      </c>
      <c r="D458" s="123">
        <v>32</v>
      </c>
      <c r="E458" s="123">
        <v>1989</v>
      </c>
      <c r="F458" s="123">
        <v>4.2</v>
      </c>
      <c r="G458" s="123">
        <v>-0.09</v>
      </c>
      <c r="H458" s="123">
        <v>0.47</v>
      </c>
      <c r="I458" s="123">
        <v>0</v>
      </c>
      <c r="J458" s="123">
        <v>0.03</v>
      </c>
      <c r="K458" s="123">
        <v>0.47</v>
      </c>
      <c r="L458" s="123">
        <v>0.06</v>
      </c>
      <c r="M458" s="123">
        <v>-0.04</v>
      </c>
      <c r="N458" s="123"/>
      <c r="O458" s="123"/>
      <c r="P458" s="123">
        <v>7.0000000000000007E-2</v>
      </c>
      <c r="Q458" s="123">
        <v>0.05</v>
      </c>
      <c r="R458" s="123" t="s">
        <v>3792</v>
      </c>
      <c r="S458" s="123">
        <v>2020</v>
      </c>
      <c r="T458" s="123"/>
      <c r="U458" s="123"/>
      <c r="V458" s="123"/>
      <c r="W458" s="123"/>
      <c r="X458" s="123"/>
      <c r="Y458" s="123"/>
    </row>
    <row r="459" spans="1:25" x14ac:dyDescent="0.25">
      <c r="A459" s="60" t="s">
        <v>439</v>
      </c>
      <c r="B459" s="60" t="s">
        <v>190</v>
      </c>
      <c r="C459" s="123" t="s">
        <v>96</v>
      </c>
      <c r="D459" s="123">
        <v>33</v>
      </c>
      <c r="E459" s="123">
        <v>1988</v>
      </c>
      <c r="F459" s="123">
        <v>2.41</v>
      </c>
      <c r="G459" s="123">
        <v>0.03</v>
      </c>
      <c r="H459" s="123">
        <v>0.45</v>
      </c>
      <c r="I459" s="123">
        <v>0.33</v>
      </c>
      <c r="J459" s="123">
        <v>99.98</v>
      </c>
      <c r="K459" s="123">
        <v>0.47</v>
      </c>
      <c r="L459" s="123">
        <v>0.5</v>
      </c>
      <c r="M459" s="123">
        <v>-0.08</v>
      </c>
      <c r="N459" s="123">
        <v>-0.08</v>
      </c>
      <c r="O459" s="123"/>
      <c r="P459" s="123">
        <v>0.05</v>
      </c>
      <c r="Q459" s="123">
        <v>7.0000000000000007E-2</v>
      </c>
      <c r="R459" s="123" t="s">
        <v>3792</v>
      </c>
      <c r="S459" s="123">
        <v>2020</v>
      </c>
      <c r="T459" s="123"/>
      <c r="U459" s="123"/>
      <c r="V459" s="123"/>
      <c r="W459" s="123"/>
      <c r="X459" s="123"/>
      <c r="Y459" s="123"/>
    </row>
    <row r="460" spans="1:25" x14ac:dyDescent="0.25">
      <c r="A460" s="60" t="s">
        <v>4084</v>
      </c>
      <c r="B460" s="60" t="s">
        <v>190</v>
      </c>
      <c r="C460" s="123" t="s">
        <v>96</v>
      </c>
      <c r="D460" s="123">
        <v>29</v>
      </c>
      <c r="E460" s="123">
        <v>1992</v>
      </c>
      <c r="F460" s="123">
        <v>2.02</v>
      </c>
      <c r="G460" s="123">
        <v>0.05</v>
      </c>
      <c r="H460" s="123">
        <v>0.56999999999999995</v>
      </c>
      <c r="I460" s="123">
        <v>0.51</v>
      </c>
      <c r="J460" s="123">
        <v>99.94</v>
      </c>
      <c r="K460" s="123">
        <v>0.59</v>
      </c>
      <c r="L460" s="123">
        <v>0.43</v>
      </c>
      <c r="M460" s="123">
        <v>0.01</v>
      </c>
      <c r="N460" s="123">
        <v>0</v>
      </c>
      <c r="O460" s="123"/>
      <c r="P460" s="123">
        <v>7.0000000000000007E-2</v>
      </c>
      <c r="Q460" s="123">
        <v>-0.03</v>
      </c>
      <c r="R460" s="123" t="s">
        <v>3792</v>
      </c>
      <c r="S460" s="123">
        <v>2020</v>
      </c>
      <c r="T460" s="123"/>
      <c r="U460" s="123"/>
      <c r="V460" s="123"/>
      <c r="W460" s="123"/>
      <c r="X460" s="123"/>
      <c r="Y460" s="123"/>
    </row>
    <row r="461" spans="1:25" x14ac:dyDescent="0.25">
      <c r="A461" s="60" t="s">
        <v>4085</v>
      </c>
      <c r="B461" s="60" t="s">
        <v>190</v>
      </c>
      <c r="C461" s="123" t="s">
        <v>213</v>
      </c>
      <c r="D461" s="123">
        <v>30</v>
      </c>
      <c r="E461" s="123">
        <v>1991</v>
      </c>
      <c r="F461" s="123">
        <v>2.46</v>
      </c>
      <c r="G461" s="123">
        <v>-0.02</v>
      </c>
      <c r="H461" s="123">
        <v>0.08</v>
      </c>
      <c r="I461" s="123">
        <v>-0.06</v>
      </c>
      <c r="J461" s="123"/>
      <c r="K461" s="123">
        <v>-0.03</v>
      </c>
      <c r="L461" s="123">
        <v>0.02</v>
      </c>
      <c r="M461" s="123"/>
      <c r="N461" s="123"/>
      <c r="O461" s="123"/>
      <c r="P461" s="123">
        <v>0.02</v>
      </c>
      <c r="Q461" s="123">
        <v>0.09</v>
      </c>
      <c r="R461" s="123" t="s">
        <v>3792</v>
      </c>
      <c r="S461" s="123">
        <v>2020</v>
      </c>
      <c r="T461" s="123"/>
      <c r="U461" s="123"/>
      <c r="V461" s="123"/>
      <c r="W461" s="123"/>
      <c r="X461" s="123"/>
      <c r="Y461" s="123"/>
    </row>
    <row r="462" spans="1:25" x14ac:dyDescent="0.25">
      <c r="A462" s="60" t="s">
        <v>4086</v>
      </c>
      <c r="B462" s="60" t="s">
        <v>190</v>
      </c>
      <c r="C462" s="123" t="s">
        <v>109</v>
      </c>
      <c r="D462" s="123">
        <v>30</v>
      </c>
      <c r="E462" s="123">
        <v>1991</v>
      </c>
      <c r="F462" s="123">
        <v>2.0699999999999998</v>
      </c>
      <c r="G462" s="123">
        <v>0.54</v>
      </c>
      <c r="H462" s="123">
        <v>2.99</v>
      </c>
      <c r="I462" s="123">
        <v>0.51</v>
      </c>
      <c r="J462" s="123">
        <v>16.71</v>
      </c>
      <c r="K462" s="123">
        <v>3.07</v>
      </c>
      <c r="L462" s="123">
        <v>0.49</v>
      </c>
      <c r="M462" s="123">
        <v>0.17</v>
      </c>
      <c r="N462" s="123">
        <v>0.92</v>
      </c>
      <c r="O462" s="123"/>
      <c r="P462" s="123">
        <v>-0.08</v>
      </c>
      <c r="Q462" s="123">
        <v>-0.06</v>
      </c>
      <c r="R462" s="123" t="s">
        <v>3792</v>
      </c>
      <c r="S462" s="123">
        <v>2020</v>
      </c>
      <c r="T462" s="123"/>
      <c r="U462" s="123"/>
      <c r="V462" s="123"/>
      <c r="W462" s="123"/>
      <c r="X462" s="123"/>
      <c r="Y462" s="123"/>
    </row>
    <row r="463" spans="1:25" x14ac:dyDescent="0.25">
      <c r="A463" s="60" t="s">
        <v>4087</v>
      </c>
      <c r="B463" s="60" t="s">
        <v>190</v>
      </c>
      <c r="C463" s="123" t="s">
        <v>109</v>
      </c>
      <c r="D463" s="123">
        <v>34</v>
      </c>
      <c r="E463" s="123">
        <v>1987</v>
      </c>
      <c r="F463" s="123">
        <v>0.74</v>
      </c>
      <c r="G463" s="123">
        <v>7.0000000000000007E-2</v>
      </c>
      <c r="H463" s="123">
        <v>-0.05</v>
      </c>
      <c r="I463" s="123">
        <v>-0.02</v>
      </c>
      <c r="J463" s="123"/>
      <c r="K463" s="123">
        <v>7.0000000000000007E-2</v>
      </c>
      <c r="L463" s="123">
        <v>-0.09</v>
      </c>
      <c r="M463" s="123"/>
      <c r="N463" s="123"/>
      <c r="O463" s="123"/>
      <c r="P463" s="123">
        <v>0.04</v>
      </c>
      <c r="Q463" s="123">
        <v>-0.06</v>
      </c>
      <c r="R463" s="123" t="s">
        <v>3792</v>
      </c>
      <c r="S463" s="123">
        <v>2020</v>
      </c>
      <c r="T463" s="123"/>
      <c r="U463" s="123"/>
      <c r="V463" s="123"/>
      <c r="W463" s="123"/>
      <c r="X463" s="123"/>
      <c r="Y463" s="123"/>
    </row>
    <row r="464" spans="1:25" x14ac:dyDescent="0.25">
      <c r="A464" s="60" t="s">
        <v>4088</v>
      </c>
      <c r="B464" s="60" t="s">
        <v>190</v>
      </c>
      <c r="C464" s="123" t="s">
        <v>109</v>
      </c>
      <c r="D464" s="123">
        <v>22</v>
      </c>
      <c r="E464" s="123">
        <v>1998</v>
      </c>
      <c r="F464" s="123">
        <v>0.22</v>
      </c>
      <c r="G464" s="123">
        <v>0.05</v>
      </c>
      <c r="H464" s="123">
        <v>-0.1</v>
      </c>
      <c r="I464" s="123">
        <v>0.04</v>
      </c>
      <c r="J464" s="123"/>
      <c r="K464" s="123">
        <v>0.01</v>
      </c>
      <c r="L464" s="123">
        <v>-0.05</v>
      </c>
      <c r="M464" s="123"/>
      <c r="N464" s="123"/>
      <c r="O464" s="123"/>
      <c r="P464" s="123">
        <v>-0.08</v>
      </c>
      <c r="Q464" s="123">
        <v>0.02</v>
      </c>
      <c r="R464" s="123" t="s">
        <v>3792</v>
      </c>
      <c r="S464" s="123">
        <v>2020</v>
      </c>
      <c r="T464" s="123"/>
      <c r="U464" s="123"/>
      <c r="V464" s="123"/>
      <c r="W464" s="123"/>
      <c r="X464" s="123"/>
      <c r="Y464" s="123"/>
    </row>
    <row r="465" spans="1:25" x14ac:dyDescent="0.25">
      <c r="A465" s="60" t="s">
        <v>4089</v>
      </c>
      <c r="B465" s="60" t="s">
        <v>190</v>
      </c>
      <c r="C465" s="123" t="s">
        <v>109</v>
      </c>
      <c r="D465" s="123">
        <v>29</v>
      </c>
      <c r="E465" s="123">
        <v>1992</v>
      </c>
      <c r="F465" s="123">
        <v>3.7</v>
      </c>
      <c r="G465" s="123">
        <v>-0.04</v>
      </c>
      <c r="H465" s="123">
        <v>0.6</v>
      </c>
      <c r="I465" s="123">
        <v>0.51</v>
      </c>
      <c r="J465" s="123">
        <v>100</v>
      </c>
      <c r="K465" s="123">
        <v>0.46</v>
      </c>
      <c r="L465" s="123">
        <v>0.6</v>
      </c>
      <c r="M465" s="123">
        <v>-0.02</v>
      </c>
      <c r="N465" s="123">
        <v>-0.09</v>
      </c>
      <c r="O465" s="123"/>
      <c r="P465" s="123">
        <v>0.05</v>
      </c>
      <c r="Q465" s="123">
        <v>0.08</v>
      </c>
      <c r="R465" s="123" t="s">
        <v>3792</v>
      </c>
      <c r="S465" s="123">
        <v>2020</v>
      </c>
      <c r="T465" s="123"/>
      <c r="U465" s="123"/>
      <c r="V465" s="123"/>
      <c r="W465" s="123"/>
      <c r="X465" s="123"/>
      <c r="Y465" s="123"/>
    </row>
    <row r="466" spans="1:25" x14ac:dyDescent="0.25">
      <c r="A466" s="60" t="s">
        <v>4090</v>
      </c>
      <c r="B466" s="60" t="s">
        <v>190</v>
      </c>
      <c r="C466" s="123" t="s">
        <v>153</v>
      </c>
      <c r="D466" s="123">
        <v>31</v>
      </c>
      <c r="E466" s="123">
        <v>1990</v>
      </c>
      <c r="F466" s="123">
        <v>2.63</v>
      </c>
      <c r="G466" s="123">
        <v>0.42</v>
      </c>
      <c r="H466" s="123">
        <v>2.2200000000000002</v>
      </c>
      <c r="I466" s="123">
        <v>1.54</v>
      </c>
      <c r="J466" s="123">
        <v>66.599999999999994</v>
      </c>
      <c r="K466" s="123">
        <v>2.2200000000000002</v>
      </c>
      <c r="L466" s="123">
        <v>1.52</v>
      </c>
      <c r="M466" s="123">
        <v>0.14000000000000001</v>
      </c>
      <c r="N466" s="123">
        <v>0.34</v>
      </c>
      <c r="O466" s="123"/>
      <c r="P466" s="123">
        <v>0.05</v>
      </c>
      <c r="Q466" s="123">
        <v>0.06</v>
      </c>
      <c r="R466" s="123" t="s">
        <v>3792</v>
      </c>
      <c r="S466" s="123">
        <v>2020</v>
      </c>
      <c r="T466" s="123"/>
      <c r="U466" s="123"/>
      <c r="V466" s="123"/>
      <c r="W466" s="123"/>
      <c r="X466" s="123"/>
      <c r="Y466" s="123"/>
    </row>
    <row r="467" spans="1:25" x14ac:dyDescent="0.25">
      <c r="A467" s="60" t="s">
        <v>4091</v>
      </c>
      <c r="B467" s="60" t="s">
        <v>190</v>
      </c>
      <c r="C467" s="123" t="s">
        <v>116</v>
      </c>
      <c r="D467" s="123">
        <v>33</v>
      </c>
      <c r="E467" s="123">
        <v>1988</v>
      </c>
      <c r="F467" s="123">
        <v>0.97</v>
      </c>
      <c r="G467" s="123">
        <v>-0.09</v>
      </c>
      <c r="H467" s="123">
        <v>-0.05</v>
      </c>
      <c r="I467" s="123">
        <v>0.03</v>
      </c>
      <c r="J467" s="123"/>
      <c r="K467" s="123">
        <v>0.02</v>
      </c>
      <c r="L467" s="123">
        <v>7.0000000000000007E-2</v>
      </c>
      <c r="M467" s="123"/>
      <c r="N467" s="123"/>
      <c r="O467" s="123"/>
      <c r="P467" s="123">
        <v>-0.08</v>
      </c>
      <c r="Q467" s="123">
        <v>7.0000000000000007E-2</v>
      </c>
      <c r="R467" s="123" t="s">
        <v>3792</v>
      </c>
      <c r="S467" s="123">
        <v>2020</v>
      </c>
      <c r="T467" s="123"/>
      <c r="U467" s="123"/>
      <c r="V467" s="123"/>
      <c r="W467" s="123"/>
      <c r="X467" s="123"/>
      <c r="Y467" s="123"/>
    </row>
    <row r="468" spans="1:25" x14ac:dyDescent="0.25">
      <c r="A468" s="60" t="s">
        <v>544</v>
      </c>
      <c r="B468" s="60" t="s">
        <v>190</v>
      </c>
      <c r="C468" s="123" t="s">
        <v>116</v>
      </c>
      <c r="D468" s="123">
        <v>37</v>
      </c>
      <c r="E468" s="123">
        <v>1984</v>
      </c>
      <c r="F468" s="123">
        <v>2</v>
      </c>
      <c r="G468" s="123">
        <v>0.06</v>
      </c>
      <c r="H468" s="123">
        <v>-0.08</v>
      </c>
      <c r="I468" s="123">
        <v>0.08</v>
      </c>
      <c r="J468" s="123"/>
      <c r="K468" s="123">
        <v>-0.1</v>
      </c>
      <c r="L468" s="123">
        <v>-0.04</v>
      </c>
      <c r="M468" s="123"/>
      <c r="N468" s="123"/>
      <c r="O468" s="123"/>
      <c r="P468" s="123">
        <v>-0.02</v>
      </c>
      <c r="Q468" s="123">
        <v>0.03</v>
      </c>
      <c r="R468" s="123" t="s">
        <v>3792</v>
      </c>
      <c r="S468" s="123">
        <v>2020</v>
      </c>
      <c r="T468" s="123"/>
      <c r="U468" s="123"/>
      <c r="V468" s="123"/>
      <c r="W468" s="123"/>
      <c r="X468" s="123"/>
      <c r="Y468" s="123"/>
    </row>
    <row r="469" spans="1:25" x14ac:dyDescent="0.25">
      <c r="A469" s="60" t="s">
        <v>3628</v>
      </c>
      <c r="B469" s="60" t="s">
        <v>190</v>
      </c>
      <c r="C469" s="123" t="s">
        <v>116</v>
      </c>
      <c r="D469" s="123">
        <v>25</v>
      </c>
      <c r="E469" s="123">
        <v>1996</v>
      </c>
      <c r="F469" s="123">
        <v>3.07</v>
      </c>
      <c r="G469" s="123">
        <v>-0.08</v>
      </c>
      <c r="H469" s="123">
        <v>0.08</v>
      </c>
      <c r="I469" s="123">
        <v>-0.05</v>
      </c>
      <c r="J469" s="123"/>
      <c r="K469" s="123">
        <v>0.01</v>
      </c>
      <c r="L469" s="123">
        <v>0.06</v>
      </c>
      <c r="M469" s="123"/>
      <c r="N469" s="123"/>
      <c r="O469" s="123"/>
      <c r="P469" s="123">
        <v>0.09</v>
      </c>
      <c r="Q469" s="123">
        <v>0.04</v>
      </c>
      <c r="R469" s="123" t="s">
        <v>3792</v>
      </c>
      <c r="S469" s="123">
        <v>2020</v>
      </c>
      <c r="T469" s="123"/>
      <c r="U469" s="123"/>
      <c r="V469" s="123"/>
      <c r="W469" s="123"/>
      <c r="X469" s="123"/>
      <c r="Y469" s="123"/>
    </row>
    <row r="470" spans="1:25" x14ac:dyDescent="0.25">
      <c r="A470" s="60" t="s">
        <v>4092</v>
      </c>
      <c r="B470" s="60" t="s">
        <v>190</v>
      </c>
      <c r="C470" s="123" t="s">
        <v>122</v>
      </c>
      <c r="D470" s="123">
        <v>27</v>
      </c>
      <c r="E470" s="123">
        <v>1994</v>
      </c>
      <c r="F470" s="123">
        <v>0.69</v>
      </c>
      <c r="G470" s="123">
        <v>-0.01</v>
      </c>
      <c r="H470" s="123">
        <v>-7.0000000000000007E-2</v>
      </c>
      <c r="I470" s="123">
        <v>0.06</v>
      </c>
      <c r="J470" s="123"/>
      <c r="K470" s="123">
        <v>-0.02</v>
      </c>
      <c r="L470" s="123">
        <v>0</v>
      </c>
      <c r="M470" s="123"/>
      <c r="N470" s="123"/>
      <c r="O470" s="123"/>
      <c r="P470" s="123">
        <v>0.03</v>
      </c>
      <c r="Q470" s="123">
        <v>7.0000000000000007E-2</v>
      </c>
      <c r="R470" s="123" t="s">
        <v>3792</v>
      </c>
      <c r="S470" s="123">
        <v>2020</v>
      </c>
      <c r="T470" s="123"/>
      <c r="U470" s="123"/>
      <c r="V470" s="123"/>
      <c r="W470" s="123"/>
      <c r="X470" s="123"/>
      <c r="Y470" s="123"/>
    </row>
    <row r="471" spans="1:25" x14ac:dyDescent="0.25">
      <c r="A471" s="60" t="s">
        <v>4093</v>
      </c>
      <c r="B471" s="60" t="s">
        <v>190</v>
      </c>
      <c r="C471" s="123" t="s">
        <v>122</v>
      </c>
      <c r="D471" s="123">
        <v>25</v>
      </c>
      <c r="E471" s="123">
        <v>1996</v>
      </c>
      <c r="F471" s="123">
        <v>1.8</v>
      </c>
      <c r="G471" s="123">
        <v>0.54</v>
      </c>
      <c r="H471" s="123">
        <v>0.57999999999999996</v>
      </c>
      <c r="I471" s="123">
        <v>0.59</v>
      </c>
      <c r="J471" s="123">
        <v>99.99</v>
      </c>
      <c r="K471" s="123">
        <v>0.64</v>
      </c>
      <c r="L471" s="123">
        <v>0.51</v>
      </c>
      <c r="M471" s="123">
        <v>1.04</v>
      </c>
      <c r="N471" s="123">
        <v>1.07</v>
      </c>
      <c r="O471" s="123"/>
      <c r="P471" s="123">
        <v>-0.03</v>
      </c>
      <c r="Q471" s="123">
        <v>-0.09</v>
      </c>
      <c r="R471" s="123" t="s">
        <v>3792</v>
      </c>
      <c r="S471" s="123">
        <v>2020</v>
      </c>
      <c r="T471" s="123"/>
      <c r="U471" s="123"/>
      <c r="V471" s="123"/>
      <c r="W471" s="123"/>
      <c r="X471" s="123"/>
      <c r="Y471" s="123"/>
    </row>
    <row r="472" spans="1:25" x14ac:dyDescent="0.25">
      <c r="A472" s="60" t="s">
        <v>4094</v>
      </c>
      <c r="B472" s="60" t="s">
        <v>190</v>
      </c>
      <c r="C472" s="123" t="s">
        <v>122</v>
      </c>
      <c r="D472" s="123">
        <v>28</v>
      </c>
      <c r="E472" s="123">
        <v>1993</v>
      </c>
      <c r="F472" s="123">
        <v>2.4700000000000002</v>
      </c>
      <c r="G472" s="123">
        <v>-0.06</v>
      </c>
      <c r="H472" s="123">
        <v>0.39</v>
      </c>
      <c r="I472" s="123">
        <v>0.02</v>
      </c>
      <c r="J472" s="123">
        <v>0.02</v>
      </c>
      <c r="K472" s="123">
        <v>0.32</v>
      </c>
      <c r="L472" s="123">
        <v>0.09</v>
      </c>
      <c r="M472" s="123">
        <v>-7.0000000000000007E-2</v>
      </c>
      <c r="N472" s="123"/>
      <c r="O472" s="123"/>
      <c r="P472" s="123">
        <v>-0.02</v>
      </c>
      <c r="Q472" s="123">
        <v>0.06</v>
      </c>
      <c r="R472" s="123" t="s">
        <v>3792</v>
      </c>
      <c r="S472" s="123">
        <v>2020</v>
      </c>
      <c r="T472" s="123"/>
      <c r="U472" s="123"/>
      <c r="V472" s="123"/>
      <c r="W472" s="123"/>
      <c r="X472" s="123"/>
      <c r="Y472" s="123"/>
    </row>
    <row r="473" spans="1:25" x14ac:dyDescent="0.25">
      <c r="A473" s="60" t="s">
        <v>4095</v>
      </c>
      <c r="B473" s="60" t="s">
        <v>190</v>
      </c>
      <c r="C473" s="123" t="s">
        <v>122</v>
      </c>
      <c r="D473" s="123">
        <v>36</v>
      </c>
      <c r="E473" s="123">
        <v>1985</v>
      </c>
      <c r="F473" s="123">
        <v>2.96</v>
      </c>
      <c r="G473" s="123">
        <v>-0.02</v>
      </c>
      <c r="H473" s="123">
        <v>0.68</v>
      </c>
      <c r="I473" s="123">
        <v>0.08</v>
      </c>
      <c r="J473" s="123">
        <v>-0.04</v>
      </c>
      <c r="K473" s="123">
        <v>0.77</v>
      </c>
      <c r="L473" s="123">
        <v>-0.03</v>
      </c>
      <c r="M473" s="123">
        <v>0.09</v>
      </c>
      <c r="N473" s="123"/>
      <c r="O473" s="123"/>
      <c r="P473" s="123">
        <v>-0.01</v>
      </c>
      <c r="Q473" s="123">
        <v>0.06</v>
      </c>
      <c r="R473" s="123" t="s">
        <v>3792</v>
      </c>
      <c r="S473" s="123">
        <v>2020</v>
      </c>
      <c r="T473" s="123"/>
      <c r="U473" s="123"/>
      <c r="V473" s="123"/>
      <c r="W473" s="123"/>
      <c r="X473" s="123"/>
      <c r="Y473" s="123"/>
    </row>
    <row r="474" spans="1:25" x14ac:dyDescent="0.25">
      <c r="A474" s="60" t="s">
        <v>4096</v>
      </c>
      <c r="B474" s="60" t="s">
        <v>190</v>
      </c>
      <c r="C474" s="123" t="s">
        <v>122</v>
      </c>
      <c r="D474" s="123">
        <v>31</v>
      </c>
      <c r="E474" s="123">
        <v>1990</v>
      </c>
      <c r="F474" s="123">
        <v>2.2799999999999998</v>
      </c>
      <c r="G474" s="123">
        <v>0.05</v>
      </c>
      <c r="H474" s="123">
        <v>0.9</v>
      </c>
      <c r="I474" s="123">
        <v>-0.02</v>
      </c>
      <c r="J474" s="123">
        <v>-0.09</v>
      </c>
      <c r="K474" s="123">
        <v>0.87</v>
      </c>
      <c r="L474" s="123">
        <v>7.0000000000000007E-2</v>
      </c>
      <c r="M474" s="123">
        <v>0.09</v>
      </c>
      <c r="N474" s="123"/>
      <c r="O474" s="123"/>
      <c r="P474" s="123">
        <v>-0.04</v>
      </c>
      <c r="Q474" s="123">
        <v>0.03</v>
      </c>
      <c r="R474" s="123" t="s">
        <v>3792</v>
      </c>
      <c r="S474" s="123">
        <v>2020</v>
      </c>
      <c r="T474" s="123"/>
      <c r="U474" s="123"/>
      <c r="V474" s="123"/>
      <c r="W474" s="123"/>
      <c r="X474" s="123"/>
      <c r="Y474" s="123"/>
    </row>
    <row r="475" spans="1:25" x14ac:dyDescent="0.25">
      <c r="A475" s="60" t="s">
        <v>4097</v>
      </c>
      <c r="B475" s="60" t="s">
        <v>190</v>
      </c>
      <c r="C475" s="123" t="s">
        <v>122</v>
      </c>
      <c r="D475" s="123">
        <v>27</v>
      </c>
      <c r="E475" s="123">
        <v>1994</v>
      </c>
      <c r="F475" s="123">
        <v>0.94</v>
      </c>
      <c r="G475" s="123">
        <v>-0.02</v>
      </c>
      <c r="H475" s="123">
        <v>0.02</v>
      </c>
      <c r="I475" s="123">
        <v>0.06</v>
      </c>
      <c r="J475" s="123"/>
      <c r="K475" s="123">
        <v>-0.05</v>
      </c>
      <c r="L475" s="123">
        <v>-0.08</v>
      </c>
      <c r="M475" s="123"/>
      <c r="N475" s="123"/>
      <c r="O475" s="123"/>
      <c r="P475" s="123">
        <v>-0.08</v>
      </c>
      <c r="Q475" s="123">
        <v>-0.06</v>
      </c>
      <c r="R475" s="123" t="s">
        <v>3792</v>
      </c>
      <c r="S475" s="123">
        <v>2020</v>
      </c>
      <c r="T475" s="123"/>
      <c r="U475" s="123"/>
      <c r="V475" s="123"/>
      <c r="W475" s="123"/>
      <c r="X475" s="123"/>
      <c r="Y475" s="123"/>
    </row>
    <row r="476" spans="1:25" x14ac:dyDescent="0.25">
      <c r="A476" s="60" t="s">
        <v>4098</v>
      </c>
      <c r="B476" s="60" t="s">
        <v>190</v>
      </c>
      <c r="C476" s="123" t="s">
        <v>122</v>
      </c>
      <c r="D476" s="123">
        <v>24</v>
      </c>
      <c r="E476" s="123">
        <v>1997</v>
      </c>
      <c r="F476" s="123">
        <v>2.09</v>
      </c>
      <c r="G476" s="123">
        <v>0.09</v>
      </c>
      <c r="H476" s="123">
        <v>0.86</v>
      </c>
      <c r="I476" s="123">
        <v>0.43</v>
      </c>
      <c r="J476" s="123">
        <v>49.97</v>
      </c>
      <c r="K476" s="123">
        <v>0.88</v>
      </c>
      <c r="L476" s="123">
        <v>0.51</v>
      </c>
      <c r="M476" s="123">
        <v>0.03</v>
      </c>
      <c r="N476" s="123">
        <v>-0.05</v>
      </c>
      <c r="O476" s="123"/>
      <c r="P476" s="123">
        <v>-0.02</v>
      </c>
      <c r="Q476" s="123">
        <v>0.06</v>
      </c>
      <c r="R476" s="123" t="s">
        <v>3792</v>
      </c>
      <c r="S476" s="123">
        <v>2020</v>
      </c>
      <c r="T476" s="123"/>
      <c r="U476" s="123"/>
      <c r="V476" s="123"/>
      <c r="W476" s="123"/>
      <c r="X476" s="123"/>
      <c r="Y476" s="123"/>
    </row>
    <row r="477" spans="1:25" x14ac:dyDescent="0.25">
      <c r="A477" s="60" t="s">
        <v>4099</v>
      </c>
      <c r="B477" s="60" t="s">
        <v>190</v>
      </c>
      <c r="C477" s="123" t="s">
        <v>122</v>
      </c>
      <c r="D477" s="123">
        <v>20</v>
      </c>
      <c r="E477" s="123">
        <v>2001</v>
      </c>
      <c r="F477" s="123">
        <v>0.13</v>
      </c>
      <c r="G477" s="123">
        <v>-0.1</v>
      </c>
      <c r="H477" s="123">
        <v>-0.09</v>
      </c>
      <c r="I477" s="123">
        <v>0.04</v>
      </c>
      <c r="J477" s="123"/>
      <c r="K477" s="123">
        <v>-0.08</v>
      </c>
      <c r="L477" s="123">
        <v>0.09</v>
      </c>
      <c r="M477" s="123"/>
      <c r="N477" s="123"/>
      <c r="O477" s="123"/>
      <c r="P477" s="123">
        <v>0.02</v>
      </c>
      <c r="Q477" s="123">
        <v>-0.06</v>
      </c>
      <c r="R477" s="123" t="s">
        <v>3792</v>
      </c>
      <c r="S477" s="123">
        <v>2020</v>
      </c>
      <c r="T477" s="123"/>
      <c r="U477" s="123"/>
      <c r="V477" s="123"/>
      <c r="W477" s="123"/>
      <c r="X477" s="123"/>
      <c r="Y477" s="123"/>
    </row>
    <row r="478" spans="1:25" x14ac:dyDescent="0.25">
      <c r="A478" s="60" t="s">
        <v>4100</v>
      </c>
      <c r="B478" s="60" t="s">
        <v>190</v>
      </c>
      <c r="C478" s="123" t="s">
        <v>122</v>
      </c>
      <c r="D478" s="123">
        <v>21</v>
      </c>
      <c r="E478" s="123">
        <v>1999</v>
      </c>
      <c r="F478" s="123">
        <v>1.82</v>
      </c>
      <c r="G478" s="123">
        <v>0.1</v>
      </c>
      <c r="H478" s="123">
        <v>0.45</v>
      </c>
      <c r="I478" s="123">
        <v>0.05</v>
      </c>
      <c r="J478" s="123">
        <v>-7.0000000000000007E-2</v>
      </c>
      <c r="K478" s="123">
        <v>0.56000000000000005</v>
      </c>
      <c r="L478" s="123">
        <v>-0.01</v>
      </c>
      <c r="M478" s="123">
        <v>-0.05</v>
      </c>
      <c r="N478" s="123"/>
      <c r="O478" s="123"/>
      <c r="P478" s="123">
        <v>0.03</v>
      </c>
      <c r="Q478" s="123">
        <v>0.03</v>
      </c>
      <c r="R478" s="123" t="s">
        <v>3792</v>
      </c>
      <c r="S478" s="123">
        <v>2020</v>
      </c>
      <c r="T478" s="123"/>
      <c r="U478" s="123"/>
      <c r="V478" s="123"/>
      <c r="W478" s="123"/>
      <c r="X478" s="123"/>
      <c r="Y478" s="123"/>
    </row>
    <row r="479" spans="1:25" x14ac:dyDescent="0.25">
      <c r="A479" s="60" t="s">
        <v>4101</v>
      </c>
      <c r="B479" s="60" t="s">
        <v>190</v>
      </c>
      <c r="C479" s="123" t="s">
        <v>129</v>
      </c>
      <c r="D479" s="123">
        <v>33</v>
      </c>
      <c r="E479" s="123">
        <v>1988</v>
      </c>
      <c r="F479" s="123">
        <v>3.47</v>
      </c>
      <c r="G479" s="123">
        <v>-0.02</v>
      </c>
      <c r="H479" s="123">
        <v>-0.09</v>
      </c>
      <c r="I479" s="123">
        <v>-7.0000000000000007E-2</v>
      </c>
      <c r="J479" s="123"/>
      <c r="K479" s="123">
        <v>0.06</v>
      </c>
      <c r="L479" s="123">
        <v>0.08</v>
      </c>
      <c r="M479" s="123"/>
      <c r="N479" s="123"/>
      <c r="O479" s="123"/>
      <c r="P479" s="123">
        <v>-0.03</v>
      </c>
      <c r="Q479" s="123">
        <v>7.0000000000000007E-2</v>
      </c>
      <c r="R479" s="123" t="s">
        <v>3792</v>
      </c>
      <c r="S479" s="123">
        <v>2020</v>
      </c>
      <c r="T479" s="123"/>
      <c r="U479" s="123"/>
      <c r="V479" s="123"/>
      <c r="W479" s="123"/>
      <c r="X479" s="123"/>
      <c r="Y479" s="123"/>
    </row>
    <row r="480" spans="1:25" x14ac:dyDescent="0.25">
      <c r="A480" s="60" t="s">
        <v>4102</v>
      </c>
      <c r="B480" s="60" t="s">
        <v>190</v>
      </c>
      <c r="C480" s="123" t="s">
        <v>129</v>
      </c>
      <c r="D480" s="123">
        <v>30</v>
      </c>
      <c r="E480" s="123">
        <v>1991</v>
      </c>
      <c r="F480" s="123">
        <v>2.61</v>
      </c>
      <c r="G480" s="123">
        <v>-0.1</v>
      </c>
      <c r="H480" s="123">
        <v>0.68</v>
      </c>
      <c r="I480" s="123">
        <v>0</v>
      </c>
      <c r="J480" s="123">
        <v>-0.06</v>
      </c>
      <c r="K480" s="123">
        <v>0.72</v>
      </c>
      <c r="L480" s="123">
        <v>-0.02</v>
      </c>
      <c r="M480" s="123">
        <v>-0.04</v>
      </c>
      <c r="N480" s="123"/>
      <c r="O480" s="123"/>
      <c r="P480" s="123">
        <v>-0.1</v>
      </c>
      <c r="Q480" s="123">
        <v>-0.08</v>
      </c>
      <c r="R480" s="123" t="s">
        <v>3792</v>
      </c>
      <c r="S480" s="123">
        <v>2020</v>
      </c>
      <c r="T480" s="123"/>
      <c r="U480" s="123"/>
      <c r="V480" s="123"/>
      <c r="W480" s="123"/>
      <c r="X480" s="123"/>
      <c r="Y480" s="123"/>
    </row>
    <row r="481" spans="1:25" x14ac:dyDescent="0.25">
      <c r="A481" s="60" t="s">
        <v>3669</v>
      </c>
      <c r="B481" s="60" t="s">
        <v>190</v>
      </c>
      <c r="C481" s="123" t="s">
        <v>129</v>
      </c>
      <c r="D481" s="123">
        <v>30</v>
      </c>
      <c r="E481" s="123">
        <v>1991</v>
      </c>
      <c r="F481" s="123">
        <v>5.12</v>
      </c>
      <c r="G481" s="123">
        <v>-0.05</v>
      </c>
      <c r="H481" s="123">
        <v>0.4</v>
      </c>
      <c r="I481" s="123">
        <v>0.25</v>
      </c>
      <c r="J481" s="123">
        <v>49.98</v>
      </c>
      <c r="K481" s="123">
        <v>0.48</v>
      </c>
      <c r="L481" s="123">
        <v>0.18</v>
      </c>
      <c r="M481" s="123">
        <v>0.08</v>
      </c>
      <c r="N481" s="123">
        <v>0.04</v>
      </c>
      <c r="O481" s="123"/>
      <c r="P481" s="123">
        <v>-0.09</v>
      </c>
      <c r="Q481" s="123">
        <v>-0.04</v>
      </c>
      <c r="R481" s="123" t="s">
        <v>3792</v>
      </c>
      <c r="S481" s="123">
        <v>2020</v>
      </c>
      <c r="T481" s="123"/>
      <c r="U481" s="123"/>
      <c r="V481" s="123"/>
      <c r="W481" s="123"/>
      <c r="X481" s="123"/>
      <c r="Y481" s="123"/>
    </row>
    <row r="482" spans="1:25" x14ac:dyDescent="0.25">
      <c r="A482" s="60" t="s">
        <v>524</v>
      </c>
      <c r="B482" s="60" t="s">
        <v>190</v>
      </c>
      <c r="C482" s="123" t="s">
        <v>129</v>
      </c>
      <c r="D482" s="123">
        <v>23</v>
      </c>
      <c r="E482" s="123">
        <v>1998</v>
      </c>
      <c r="F482" s="123">
        <v>2.8</v>
      </c>
      <c r="G482" s="123">
        <v>-0.06</v>
      </c>
      <c r="H482" s="123">
        <v>-0.03</v>
      </c>
      <c r="I482" s="123">
        <v>-0.05</v>
      </c>
      <c r="J482" s="123"/>
      <c r="K482" s="123">
        <v>0.01</v>
      </c>
      <c r="L482" s="123">
        <v>0.03</v>
      </c>
      <c r="M482" s="123"/>
      <c r="N482" s="123"/>
      <c r="O482" s="123"/>
      <c r="P482" s="123">
        <v>0.04</v>
      </c>
      <c r="Q482" s="123">
        <v>-0.06</v>
      </c>
      <c r="R482" s="123" t="s">
        <v>3792</v>
      </c>
      <c r="S482" s="123">
        <v>2020</v>
      </c>
      <c r="T482" s="123"/>
      <c r="U482" s="123"/>
      <c r="V482" s="123"/>
      <c r="W482" s="123"/>
      <c r="X482" s="123"/>
      <c r="Y482" s="123"/>
    </row>
    <row r="483" spans="1:25" x14ac:dyDescent="0.25">
      <c r="A483" s="60" t="s">
        <v>4103</v>
      </c>
      <c r="B483" s="60" t="s">
        <v>190</v>
      </c>
      <c r="C483" s="123" t="s">
        <v>131</v>
      </c>
      <c r="D483" s="123">
        <v>26</v>
      </c>
      <c r="E483" s="123">
        <v>1995</v>
      </c>
      <c r="F483" s="123">
        <v>5.39</v>
      </c>
      <c r="G483" s="123">
        <v>0.22</v>
      </c>
      <c r="H483" s="123">
        <v>0.56999999999999995</v>
      </c>
      <c r="I483" s="123">
        <v>0.15</v>
      </c>
      <c r="J483" s="123">
        <v>33.29</v>
      </c>
      <c r="K483" s="123">
        <v>0.53</v>
      </c>
      <c r="L483" s="123">
        <v>0.19</v>
      </c>
      <c r="M483" s="123">
        <v>0.23</v>
      </c>
      <c r="N483" s="123">
        <v>1.04</v>
      </c>
      <c r="O483" s="123"/>
      <c r="P483" s="123">
        <v>0.03</v>
      </c>
      <c r="Q483" s="123">
        <v>0.09</v>
      </c>
      <c r="R483" s="123" t="s">
        <v>3792</v>
      </c>
      <c r="S483" s="123">
        <v>2020</v>
      </c>
      <c r="T483" s="123"/>
      <c r="U483" s="123"/>
      <c r="V483" s="123"/>
      <c r="W483" s="123"/>
      <c r="X483" s="123"/>
      <c r="Y483" s="123"/>
    </row>
    <row r="484" spans="1:25" x14ac:dyDescent="0.25">
      <c r="A484" s="60" t="s">
        <v>4104</v>
      </c>
      <c r="B484" s="60" t="s">
        <v>4105</v>
      </c>
      <c r="C484" s="123" t="s">
        <v>96</v>
      </c>
      <c r="D484" s="123">
        <v>35</v>
      </c>
      <c r="E484" s="123">
        <v>1986</v>
      </c>
      <c r="F484" s="123">
        <v>4.09</v>
      </c>
      <c r="G484" s="123">
        <v>0.25</v>
      </c>
      <c r="H484" s="123">
        <v>0.56000000000000005</v>
      </c>
      <c r="I484" s="123">
        <v>0.28000000000000003</v>
      </c>
      <c r="J484" s="123">
        <v>50.02</v>
      </c>
      <c r="K484" s="123">
        <v>0.44</v>
      </c>
      <c r="L484" s="123">
        <v>0.17</v>
      </c>
      <c r="M484" s="123">
        <v>0.47</v>
      </c>
      <c r="N484" s="123">
        <v>1.1000000000000001</v>
      </c>
      <c r="O484" s="123"/>
      <c r="P484" s="123">
        <v>0.06</v>
      </c>
      <c r="Q484" s="123">
        <v>-0.02</v>
      </c>
      <c r="R484" s="123" t="s">
        <v>3792</v>
      </c>
      <c r="S484" s="123">
        <v>2020</v>
      </c>
      <c r="T484" s="123"/>
      <c r="U484" s="123"/>
      <c r="V484" s="123"/>
      <c r="W484" s="123"/>
      <c r="X484" s="123"/>
      <c r="Y484" s="123"/>
    </row>
    <row r="485" spans="1:25" x14ac:dyDescent="0.25">
      <c r="A485" s="60" t="s">
        <v>4106</v>
      </c>
      <c r="B485" s="60" t="s">
        <v>4105</v>
      </c>
      <c r="C485" s="123" t="s">
        <v>96</v>
      </c>
      <c r="D485" s="123">
        <v>34</v>
      </c>
      <c r="E485" s="123">
        <v>1987</v>
      </c>
      <c r="F485" s="123">
        <v>3</v>
      </c>
      <c r="G485" s="123">
        <v>-0.03</v>
      </c>
      <c r="H485" s="123">
        <v>-7.0000000000000007E-2</v>
      </c>
      <c r="I485" s="123">
        <v>0.01</v>
      </c>
      <c r="J485" s="123"/>
      <c r="K485" s="123">
        <v>0.02</v>
      </c>
      <c r="L485" s="123">
        <v>-0.06</v>
      </c>
      <c r="M485" s="123"/>
      <c r="N485" s="123"/>
      <c r="O485" s="123"/>
      <c r="P485" s="123">
        <v>-0.05</v>
      </c>
      <c r="Q485" s="123">
        <v>-0.01</v>
      </c>
      <c r="R485" s="123" t="s">
        <v>3792</v>
      </c>
      <c r="S485" s="123">
        <v>2020</v>
      </c>
      <c r="T485" s="123"/>
      <c r="U485" s="123"/>
      <c r="V485" s="123"/>
      <c r="W485" s="123"/>
      <c r="X485" s="123"/>
      <c r="Y485" s="123"/>
    </row>
    <row r="486" spans="1:25" x14ac:dyDescent="0.25">
      <c r="A486" s="60" t="s">
        <v>4107</v>
      </c>
      <c r="B486" s="60" t="s">
        <v>4105</v>
      </c>
      <c r="C486" s="123" t="s">
        <v>96</v>
      </c>
      <c r="D486" s="123">
        <v>30</v>
      </c>
      <c r="E486" s="123">
        <v>1991</v>
      </c>
      <c r="F486" s="123">
        <v>2.96</v>
      </c>
      <c r="G486" s="123">
        <v>0.02</v>
      </c>
      <c r="H486" s="123">
        <v>-0.06</v>
      </c>
      <c r="I486" s="123">
        <v>0</v>
      </c>
      <c r="J486" s="123"/>
      <c r="K486" s="123">
        <v>0.02</v>
      </c>
      <c r="L486" s="123">
        <v>-0.06</v>
      </c>
      <c r="M486" s="123"/>
      <c r="N486" s="123"/>
      <c r="O486" s="123"/>
      <c r="P486" s="123">
        <v>-7.0000000000000007E-2</v>
      </c>
      <c r="Q486" s="123">
        <v>-0.05</v>
      </c>
      <c r="R486" s="123" t="s">
        <v>3792</v>
      </c>
      <c r="S486" s="123">
        <v>2020</v>
      </c>
      <c r="T486" s="123"/>
      <c r="U486" s="123"/>
      <c r="V486" s="123"/>
      <c r="W486" s="123"/>
      <c r="X486" s="123"/>
      <c r="Y486" s="123"/>
    </row>
    <row r="487" spans="1:25" x14ac:dyDescent="0.25">
      <c r="A487" s="60" t="s">
        <v>4108</v>
      </c>
      <c r="B487" s="60" t="s">
        <v>4105</v>
      </c>
      <c r="C487" s="123" t="s">
        <v>96</v>
      </c>
      <c r="D487" s="123">
        <v>31</v>
      </c>
      <c r="E487" s="123">
        <v>1989</v>
      </c>
      <c r="F487" s="123">
        <v>3.09</v>
      </c>
      <c r="G487" s="123">
        <v>0.02</v>
      </c>
      <c r="H487" s="123">
        <v>0.71</v>
      </c>
      <c r="I487" s="123">
        <v>0.06</v>
      </c>
      <c r="J487" s="123">
        <v>0.04</v>
      </c>
      <c r="K487" s="123">
        <v>0.68</v>
      </c>
      <c r="L487" s="123">
        <v>-0.08</v>
      </c>
      <c r="M487" s="123">
        <v>0.09</v>
      </c>
      <c r="N487" s="123"/>
      <c r="O487" s="123"/>
      <c r="P487" s="123">
        <v>0.06</v>
      </c>
      <c r="Q487" s="123">
        <v>-0.02</v>
      </c>
      <c r="R487" s="123" t="s">
        <v>3792</v>
      </c>
      <c r="S487" s="123">
        <v>2020</v>
      </c>
      <c r="T487" s="123"/>
      <c r="U487" s="123"/>
      <c r="V487" s="123"/>
      <c r="W487" s="123"/>
      <c r="X487" s="123"/>
      <c r="Y487" s="123"/>
    </row>
    <row r="488" spans="1:25" x14ac:dyDescent="0.25">
      <c r="A488" s="60" t="s">
        <v>4109</v>
      </c>
      <c r="B488" s="60" t="s">
        <v>4105</v>
      </c>
      <c r="C488" s="123" t="s">
        <v>96</v>
      </c>
      <c r="D488" s="123">
        <v>24</v>
      </c>
      <c r="E488" s="123">
        <v>1997</v>
      </c>
      <c r="F488" s="123">
        <v>2.2599999999999998</v>
      </c>
      <c r="G488" s="123">
        <v>0.01</v>
      </c>
      <c r="H488" s="123">
        <v>0.53</v>
      </c>
      <c r="I488" s="123">
        <v>0.1</v>
      </c>
      <c r="J488" s="123">
        <v>-7.0000000000000007E-2</v>
      </c>
      <c r="K488" s="123">
        <v>0.41</v>
      </c>
      <c r="L488" s="123">
        <v>0.01</v>
      </c>
      <c r="M488" s="123">
        <v>0.03</v>
      </c>
      <c r="N488" s="123"/>
      <c r="O488" s="123"/>
      <c r="P488" s="123">
        <v>-7.0000000000000007E-2</v>
      </c>
      <c r="Q488" s="123">
        <v>-0.05</v>
      </c>
      <c r="R488" s="123" t="s">
        <v>3792</v>
      </c>
      <c r="S488" s="123">
        <v>2020</v>
      </c>
      <c r="T488" s="123"/>
      <c r="U488" s="123"/>
      <c r="V488" s="123"/>
      <c r="W488" s="123"/>
      <c r="X488" s="123"/>
      <c r="Y488" s="123"/>
    </row>
    <row r="489" spans="1:25" x14ac:dyDescent="0.25">
      <c r="A489" s="60" t="s">
        <v>4110</v>
      </c>
      <c r="B489" s="60" t="s">
        <v>4105</v>
      </c>
      <c r="C489" s="123" t="s">
        <v>96</v>
      </c>
      <c r="D489" s="123">
        <v>26</v>
      </c>
      <c r="E489" s="123">
        <v>1994</v>
      </c>
      <c r="F489" s="123">
        <v>3.11</v>
      </c>
      <c r="G489" s="123">
        <v>-0.06</v>
      </c>
      <c r="H489" s="123">
        <v>0.61</v>
      </c>
      <c r="I489" s="123">
        <v>0.6</v>
      </c>
      <c r="J489" s="123">
        <v>99.94</v>
      </c>
      <c r="K489" s="123">
        <v>0.62</v>
      </c>
      <c r="L489" s="123">
        <v>0.6</v>
      </c>
      <c r="M489" s="123">
        <v>0.06</v>
      </c>
      <c r="N489" s="123">
        <v>0.04</v>
      </c>
      <c r="O489" s="123"/>
      <c r="P489" s="123">
        <v>0.01</v>
      </c>
      <c r="Q489" s="123">
        <v>-0.02</v>
      </c>
      <c r="R489" s="123" t="s">
        <v>3792</v>
      </c>
      <c r="S489" s="123">
        <v>2020</v>
      </c>
      <c r="T489" s="123"/>
      <c r="U489" s="123"/>
      <c r="V489" s="123"/>
      <c r="W489" s="123"/>
      <c r="X489" s="123"/>
      <c r="Y489" s="123"/>
    </row>
    <row r="490" spans="1:25" x14ac:dyDescent="0.25">
      <c r="A490" s="60" t="s">
        <v>4111</v>
      </c>
      <c r="B490" s="60" t="s">
        <v>4105</v>
      </c>
      <c r="C490" s="123" t="s">
        <v>96</v>
      </c>
      <c r="D490" s="123">
        <v>35</v>
      </c>
      <c r="E490" s="123">
        <v>1986</v>
      </c>
      <c r="F490" s="123">
        <v>3.52</v>
      </c>
      <c r="G490" s="123">
        <v>0.3</v>
      </c>
      <c r="H490" s="123">
        <v>0.93</v>
      </c>
      <c r="I490" s="123">
        <v>0.52</v>
      </c>
      <c r="J490" s="123">
        <v>66.790000000000006</v>
      </c>
      <c r="K490" s="123">
        <v>0.83</v>
      </c>
      <c r="L490" s="123">
        <v>0.5</v>
      </c>
      <c r="M490" s="123">
        <v>0.34</v>
      </c>
      <c r="N490" s="123">
        <v>0.52</v>
      </c>
      <c r="O490" s="123"/>
      <c r="P490" s="123">
        <v>0.08</v>
      </c>
      <c r="Q490" s="123">
        <v>-7.0000000000000007E-2</v>
      </c>
      <c r="R490" s="123" t="s">
        <v>3792</v>
      </c>
      <c r="S490" s="123">
        <v>2020</v>
      </c>
      <c r="T490" s="123"/>
      <c r="U490" s="123"/>
      <c r="V490" s="123"/>
      <c r="W490" s="123"/>
      <c r="X490" s="123"/>
      <c r="Y490" s="123"/>
    </row>
    <row r="491" spans="1:25" x14ac:dyDescent="0.25">
      <c r="A491" s="60" t="s">
        <v>4112</v>
      </c>
      <c r="B491" s="60" t="s">
        <v>4105</v>
      </c>
      <c r="C491" s="123" t="s">
        <v>213</v>
      </c>
      <c r="D491" s="123">
        <v>34</v>
      </c>
      <c r="E491" s="123">
        <v>1987</v>
      </c>
      <c r="F491" s="123">
        <v>1.29</v>
      </c>
      <c r="G491" s="123">
        <v>-0.05</v>
      </c>
      <c r="H491" s="123">
        <v>0.83</v>
      </c>
      <c r="I491" s="123">
        <v>0.9</v>
      </c>
      <c r="J491" s="123">
        <v>100.06</v>
      </c>
      <c r="K491" s="123">
        <v>0.75</v>
      </c>
      <c r="L491" s="123">
        <v>0.78</v>
      </c>
      <c r="M491" s="123">
        <v>0.02</v>
      </c>
      <c r="N491" s="123">
        <v>0.08</v>
      </c>
      <c r="O491" s="123"/>
      <c r="P491" s="123">
        <v>0.05</v>
      </c>
      <c r="Q491" s="123">
        <v>-7.0000000000000007E-2</v>
      </c>
      <c r="R491" s="123" t="s">
        <v>3792</v>
      </c>
      <c r="S491" s="123">
        <v>2020</v>
      </c>
      <c r="T491" s="123"/>
      <c r="U491" s="123"/>
      <c r="V491" s="123"/>
      <c r="W491" s="123"/>
      <c r="X491" s="123"/>
      <c r="Y491" s="123"/>
    </row>
    <row r="492" spans="1:25" x14ac:dyDescent="0.25">
      <c r="A492" s="60" t="s">
        <v>4113</v>
      </c>
      <c r="B492" s="60" t="s">
        <v>4105</v>
      </c>
      <c r="C492" s="123" t="s">
        <v>109</v>
      </c>
      <c r="D492" s="123">
        <v>33</v>
      </c>
      <c r="E492" s="123">
        <v>1988</v>
      </c>
      <c r="F492" s="123">
        <v>1.97</v>
      </c>
      <c r="G492" s="123">
        <v>-0.09</v>
      </c>
      <c r="H492" s="123">
        <v>1.52</v>
      </c>
      <c r="I492" s="123">
        <v>0.55000000000000004</v>
      </c>
      <c r="J492" s="123">
        <v>33.31</v>
      </c>
      <c r="K492" s="123">
        <v>1.57</v>
      </c>
      <c r="L492" s="123">
        <v>0.52</v>
      </c>
      <c r="M492" s="123">
        <v>-0.03</v>
      </c>
      <c r="N492" s="123">
        <v>-7.0000000000000007E-2</v>
      </c>
      <c r="O492" s="123"/>
      <c r="P492" s="123">
        <v>0.01</v>
      </c>
      <c r="Q492" s="123">
        <v>-0.06</v>
      </c>
      <c r="R492" s="123" t="s">
        <v>3792</v>
      </c>
      <c r="S492" s="123">
        <v>2020</v>
      </c>
      <c r="T492" s="123"/>
      <c r="U492" s="123"/>
      <c r="V492" s="123"/>
      <c r="W492" s="123"/>
      <c r="X492" s="123"/>
      <c r="Y492" s="123"/>
    </row>
    <row r="493" spans="1:25" x14ac:dyDescent="0.25">
      <c r="A493" s="60" t="s">
        <v>4114</v>
      </c>
      <c r="B493" s="60" t="s">
        <v>4105</v>
      </c>
      <c r="C493" s="123" t="s">
        <v>109</v>
      </c>
      <c r="D493" s="123">
        <v>25</v>
      </c>
      <c r="E493" s="123">
        <v>1996</v>
      </c>
      <c r="F493" s="123">
        <v>0.43</v>
      </c>
      <c r="G493" s="123">
        <v>0.01</v>
      </c>
      <c r="H493" s="123">
        <v>0.06</v>
      </c>
      <c r="I493" s="123">
        <v>0.04</v>
      </c>
      <c r="J493" s="123"/>
      <c r="K493" s="123">
        <v>0.09</v>
      </c>
      <c r="L493" s="123">
        <v>-0.06</v>
      </c>
      <c r="M493" s="123"/>
      <c r="N493" s="123"/>
      <c r="O493" s="123"/>
      <c r="P493" s="123">
        <v>-0.03</v>
      </c>
      <c r="Q493" s="123">
        <v>-0.1</v>
      </c>
      <c r="R493" s="123" t="s">
        <v>3792</v>
      </c>
      <c r="S493" s="123">
        <v>2020</v>
      </c>
      <c r="T493" s="123"/>
      <c r="U493" s="123"/>
      <c r="V493" s="123"/>
      <c r="W493" s="123"/>
      <c r="X493" s="123"/>
      <c r="Y493" s="123"/>
    </row>
    <row r="494" spans="1:25" x14ac:dyDescent="0.25">
      <c r="A494" s="60" t="s">
        <v>4115</v>
      </c>
      <c r="B494" s="60" t="s">
        <v>4105</v>
      </c>
      <c r="C494" s="123" t="s">
        <v>109</v>
      </c>
      <c r="D494" s="123">
        <v>30</v>
      </c>
      <c r="E494" s="123">
        <v>1991</v>
      </c>
      <c r="F494" s="123">
        <v>0.52</v>
      </c>
      <c r="G494" s="123">
        <v>-0.01</v>
      </c>
      <c r="H494" s="123">
        <v>1.96</v>
      </c>
      <c r="I494" s="123">
        <v>-0.01</v>
      </c>
      <c r="J494" s="123">
        <v>0</v>
      </c>
      <c r="K494" s="123">
        <v>1.78</v>
      </c>
      <c r="L494" s="123">
        <v>0.03</v>
      </c>
      <c r="M494" s="123">
        <v>-0.03</v>
      </c>
      <c r="N494" s="123"/>
      <c r="O494" s="123"/>
      <c r="P494" s="123">
        <v>-0.04</v>
      </c>
      <c r="Q494" s="123">
        <v>0.08</v>
      </c>
      <c r="R494" s="123" t="s">
        <v>3792</v>
      </c>
      <c r="S494" s="123">
        <v>2020</v>
      </c>
      <c r="T494" s="123"/>
      <c r="U494" s="123"/>
      <c r="V494" s="123"/>
      <c r="W494" s="123"/>
      <c r="X494" s="123"/>
      <c r="Y494" s="123"/>
    </row>
    <row r="495" spans="1:25" x14ac:dyDescent="0.25">
      <c r="A495" s="60" t="s">
        <v>4116</v>
      </c>
      <c r="B495" s="60" t="s">
        <v>4105</v>
      </c>
      <c r="C495" s="123" t="s">
        <v>109</v>
      </c>
      <c r="D495" s="123">
        <v>31</v>
      </c>
      <c r="E495" s="123">
        <v>1989</v>
      </c>
      <c r="F495" s="123">
        <v>4.2</v>
      </c>
      <c r="G495" s="123">
        <v>0.3</v>
      </c>
      <c r="H495" s="123">
        <v>2.11</v>
      </c>
      <c r="I495" s="123">
        <v>0.66</v>
      </c>
      <c r="J495" s="123">
        <v>33.36</v>
      </c>
      <c r="K495" s="123">
        <v>2.02</v>
      </c>
      <c r="L495" s="123">
        <v>0.77</v>
      </c>
      <c r="M495" s="123">
        <v>0.09</v>
      </c>
      <c r="N495" s="123">
        <v>0.31</v>
      </c>
      <c r="O495" s="123"/>
      <c r="P495" s="123">
        <v>-0.02</v>
      </c>
      <c r="Q495" s="123">
        <v>-7.0000000000000007E-2</v>
      </c>
      <c r="R495" s="123" t="s">
        <v>3792</v>
      </c>
      <c r="S495" s="123">
        <v>2020</v>
      </c>
      <c r="T495" s="123"/>
      <c r="U495" s="123"/>
      <c r="V495" s="123"/>
      <c r="W495" s="123"/>
      <c r="X495" s="123"/>
      <c r="Y495" s="123"/>
    </row>
    <row r="496" spans="1:25" x14ac:dyDescent="0.25">
      <c r="A496" s="60" t="s">
        <v>4117</v>
      </c>
      <c r="B496" s="60" t="s">
        <v>4105</v>
      </c>
      <c r="C496" s="123" t="s">
        <v>109</v>
      </c>
      <c r="D496" s="123">
        <v>24</v>
      </c>
      <c r="E496" s="123">
        <v>1997</v>
      </c>
      <c r="F496" s="123">
        <v>0.28000000000000003</v>
      </c>
      <c r="G496" s="123">
        <v>-0.08</v>
      </c>
      <c r="H496" s="123">
        <v>-0.05</v>
      </c>
      <c r="I496" s="123">
        <v>-0.03</v>
      </c>
      <c r="J496" s="123"/>
      <c r="K496" s="123">
        <v>-0.06</v>
      </c>
      <c r="L496" s="123">
        <v>0.09</v>
      </c>
      <c r="M496" s="123"/>
      <c r="N496" s="123"/>
      <c r="O496" s="123"/>
      <c r="P496" s="123">
        <v>-0.01</v>
      </c>
      <c r="Q496" s="123">
        <v>0.02</v>
      </c>
      <c r="R496" s="123" t="s">
        <v>3792</v>
      </c>
      <c r="S496" s="123">
        <v>2020</v>
      </c>
      <c r="T496" s="123"/>
      <c r="U496" s="123"/>
      <c r="V496" s="123"/>
      <c r="W496" s="123"/>
      <c r="X496" s="123"/>
      <c r="Y496" s="123"/>
    </row>
    <row r="497" spans="1:25" x14ac:dyDescent="0.25">
      <c r="A497" s="60" t="s">
        <v>4118</v>
      </c>
      <c r="B497" s="60" t="s">
        <v>4105</v>
      </c>
      <c r="C497" s="123" t="s">
        <v>109</v>
      </c>
      <c r="D497" s="123">
        <v>24</v>
      </c>
      <c r="E497" s="123">
        <v>1997</v>
      </c>
      <c r="F497" s="123">
        <v>0.57999999999999996</v>
      </c>
      <c r="G497" s="123">
        <v>-0.03</v>
      </c>
      <c r="H497" s="123">
        <v>1.74</v>
      </c>
      <c r="I497" s="123">
        <v>-0.09</v>
      </c>
      <c r="J497" s="123">
        <v>-0.02</v>
      </c>
      <c r="K497" s="123">
        <v>1.6</v>
      </c>
      <c r="L497" s="123">
        <v>0.02</v>
      </c>
      <c r="M497" s="123">
        <v>0.08</v>
      </c>
      <c r="N497" s="123"/>
      <c r="O497" s="123"/>
      <c r="P497" s="123">
        <v>-0.02</v>
      </c>
      <c r="Q497" s="123">
        <v>-0.02</v>
      </c>
      <c r="R497" s="123" t="s">
        <v>3792</v>
      </c>
      <c r="S497" s="123">
        <v>2020</v>
      </c>
      <c r="T497" s="123"/>
      <c r="U497" s="123"/>
      <c r="V497" s="123"/>
      <c r="W497" s="123"/>
      <c r="X497" s="123"/>
      <c r="Y497" s="123"/>
    </row>
    <row r="498" spans="1:25" x14ac:dyDescent="0.25">
      <c r="A498" s="60" t="s">
        <v>4119</v>
      </c>
      <c r="B498" s="60" t="s">
        <v>4105</v>
      </c>
      <c r="C498" s="123" t="s">
        <v>109</v>
      </c>
      <c r="D498" s="123">
        <v>23</v>
      </c>
      <c r="E498" s="123">
        <v>1998</v>
      </c>
      <c r="F498" s="123">
        <v>0.41</v>
      </c>
      <c r="G498" s="123">
        <v>0.04</v>
      </c>
      <c r="H498" s="123">
        <v>-0.03</v>
      </c>
      <c r="I498" s="123">
        <v>-0.03</v>
      </c>
      <c r="J498" s="123"/>
      <c r="K498" s="123">
        <v>0.01</v>
      </c>
      <c r="L498" s="123">
        <v>0.09</v>
      </c>
      <c r="M498" s="123"/>
      <c r="N498" s="123"/>
      <c r="O498" s="123"/>
      <c r="P498" s="123">
        <v>-0.05</v>
      </c>
      <c r="Q498" s="123">
        <v>0.1</v>
      </c>
      <c r="R498" s="123" t="s">
        <v>3792</v>
      </c>
      <c r="S498" s="123">
        <v>2020</v>
      </c>
      <c r="T498" s="123"/>
      <c r="U498" s="123"/>
      <c r="V498" s="123"/>
      <c r="W498" s="123"/>
      <c r="X498" s="123"/>
      <c r="Y498" s="123"/>
    </row>
    <row r="499" spans="1:25" x14ac:dyDescent="0.25">
      <c r="A499" s="60" t="s">
        <v>4120</v>
      </c>
      <c r="B499" s="60" t="s">
        <v>4105</v>
      </c>
      <c r="C499" s="123" t="s">
        <v>109</v>
      </c>
      <c r="D499" s="123">
        <v>23</v>
      </c>
      <c r="E499" s="123">
        <v>1998</v>
      </c>
      <c r="F499" s="123">
        <v>4.12</v>
      </c>
      <c r="G499" s="123">
        <v>0.53</v>
      </c>
      <c r="H499" s="123">
        <v>2.35</v>
      </c>
      <c r="I499" s="123">
        <v>1.02</v>
      </c>
      <c r="J499" s="123">
        <v>40.06</v>
      </c>
      <c r="K499" s="123">
        <v>2.48</v>
      </c>
      <c r="L499" s="123">
        <v>1.05</v>
      </c>
      <c r="M499" s="123">
        <v>0.11</v>
      </c>
      <c r="N499" s="123">
        <v>0.22</v>
      </c>
      <c r="O499" s="123"/>
      <c r="P499" s="123">
        <v>0.21</v>
      </c>
      <c r="Q499" s="123">
        <v>0.19</v>
      </c>
      <c r="R499" s="123" t="s">
        <v>3792</v>
      </c>
      <c r="S499" s="123">
        <v>2020</v>
      </c>
      <c r="T499" s="123"/>
      <c r="U499" s="123"/>
      <c r="V499" s="123"/>
      <c r="W499" s="123"/>
      <c r="X499" s="123"/>
      <c r="Y499" s="123"/>
    </row>
    <row r="500" spans="1:25" x14ac:dyDescent="0.25">
      <c r="A500" s="60" t="s">
        <v>4121</v>
      </c>
      <c r="B500" s="60" t="s">
        <v>4105</v>
      </c>
      <c r="C500" s="123" t="s">
        <v>116</v>
      </c>
      <c r="D500" s="123">
        <v>33</v>
      </c>
      <c r="E500" s="123">
        <v>1988</v>
      </c>
      <c r="F500" s="123">
        <v>3.09</v>
      </c>
      <c r="G500" s="123">
        <v>0.02</v>
      </c>
      <c r="H500" s="123">
        <v>-0.05</v>
      </c>
      <c r="I500" s="123">
        <v>0.1</v>
      </c>
      <c r="J500" s="123"/>
      <c r="K500" s="123">
        <v>0</v>
      </c>
      <c r="L500" s="123">
        <v>-7.0000000000000007E-2</v>
      </c>
      <c r="M500" s="123"/>
      <c r="N500" s="123"/>
      <c r="O500" s="123"/>
      <c r="P500" s="123">
        <v>-0.02</v>
      </c>
      <c r="Q500" s="123">
        <v>0.03</v>
      </c>
      <c r="R500" s="123" t="s">
        <v>3792</v>
      </c>
      <c r="S500" s="123">
        <v>2020</v>
      </c>
      <c r="T500" s="123"/>
      <c r="U500" s="123"/>
      <c r="V500" s="123"/>
      <c r="W500" s="123"/>
      <c r="X500" s="123"/>
      <c r="Y500" s="123"/>
    </row>
    <row r="501" spans="1:25" x14ac:dyDescent="0.25">
      <c r="A501" s="60" t="s">
        <v>4122</v>
      </c>
      <c r="B501" s="60" t="s">
        <v>4105</v>
      </c>
      <c r="C501" s="123" t="s">
        <v>116</v>
      </c>
      <c r="D501" s="123">
        <v>32</v>
      </c>
      <c r="E501" s="123">
        <v>1989</v>
      </c>
      <c r="F501" s="123">
        <v>3.01</v>
      </c>
      <c r="G501" s="123">
        <v>-0.05</v>
      </c>
      <c r="H501" s="123">
        <v>-0.02</v>
      </c>
      <c r="I501" s="123">
        <v>7.0000000000000007E-2</v>
      </c>
      <c r="J501" s="123"/>
      <c r="K501" s="123">
        <v>-0.06</v>
      </c>
      <c r="L501" s="123">
        <v>0.01</v>
      </c>
      <c r="M501" s="123"/>
      <c r="N501" s="123"/>
      <c r="O501" s="123"/>
      <c r="P501" s="123">
        <v>0.04</v>
      </c>
      <c r="Q501" s="123">
        <v>0.09</v>
      </c>
      <c r="R501" s="123" t="s">
        <v>3792</v>
      </c>
      <c r="S501" s="123">
        <v>2020</v>
      </c>
      <c r="T501" s="123"/>
      <c r="U501" s="123"/>
      <c r="V501" s="123"/>
      <c r="W501" s="123"/>
      <c r="X501" s="123"/>
      <c r="Y501" s="123"/>
    </row>
    <row r="502" spans="1:25" x14ac:dyDescent="0.25">
      <c r="A502" s="60" t="s">
        <v>4123</v>
      </c>
      <c r="B502" s="60" t="s">
        <v>4105</v>
      </c>
      <c r="C502" s="123" t="s">
        <v>122</v>
      </c>
      <c r="D502" s="123">
        <v>22</v>
      </c>
      <c r="E502" s="123">
        <v>1999</v>
      </c>
      <c r="F502" s="123">
        <v>3.82</v>
      </c>
      <c r="G502" s="123">
        <v>0.47</v>
      </c>
      <c r="H502" s="123">
        <v>0.97</v>
      </c>
      <c r="I502" s="123">
        <v>0.72</v>
      </c>
      <c r="J502" s="123">
        <v>74.959999999999994</v>
      </c>
      <c r="K502" s="123">
        <v>0.97</v>
      </c>
      <c r="L502" s="123">
        <v>0.84</v>
      </c>
      <c r="M502" s="123">
        <v>0.56999999999999995</v>
      </c>
      <c r="N502" s="123">
        <v>0.76</v>
      </c>
      <c r="O502" s="123"/>
      <c r="P502" s="123">
        <v>0</v>
      </c>
      <c r="Q502" s="123">
        <v>-0.05</v>
      </c>
      <c r="R502" s="123" t="s">
        <v>3792</v>
      </c>
      <c r="S502" s="123">
        <v>2020</v>
      </c>
      <c r="T502" s="123"/>
      <c r="U502" s="123"/>
      <c r="V502" s="123"/>
      <c r="W502" s="123"/>
      <c r="X502" s="123"/>
      <c r="Y502" s="123"/>
    </row>
    <row r="503" spans="1:25" x14ac:dyDescent="0.25">
      <c r="A503" s="60" t="s">
        <v>4124</v>
      </c>
      <c r="B503" s="60" t="s">
        <v>4105</v>
      </c>
      <c r="C503" s="123" t="s">
        <v>122</v>
      </c>
      <c r="D503" s="123">
        <v>23</v>
      </c>
      <c r="E503" s="123">
        <v>1998</v>
      </c>
      <c r="F503" s="123">
        <v>0.67</v>
      </c>
      <c r="G503" s="123">
        <v>0.08</v>
      </c>
      <c r="H503" s="123">
        <v>2.85</v>
      </c>
      <c r="I503" s="123">
        <v>-0.03</v>
      </c>
      <c r="J503" s="123">
        <v>0.02</v>
      </c>
      <c r="K503" s="123">
        <v>3.03</v>
      </c>
      <c r="L503" s="123">
        <v>0.09</v>
      </c>
      <c r="M503" s="123">
        <v>-7.0000000000000007E-2</v>
      </c>
      <c r="N503" s="123"/>
      <c r="O503" s="123"/>
      <c r="P503" s="123">
        <v>-0.09</v>
      </c>
      <c r="Q503" s="123">
        <v>-0.04</v>
      </c>
      <c r="R503" s="123" t="s">
        <v>3792</v>
      </c>
      <c r="S503" s="123">
        <v>2020</v>
      </c>
      <c r="T503" s="123"/>
      <c r="U503" s="123"/>
      <c r="V503" s="123"/>
      <c r="W503" s="123"/>
      <c r="X503" s="123"/>
      <c r="Y503" s="123"/>
    </row>
    <row r="504" spans="1:25" x14ac:dyDescent="0.25">
      <c r="A504" s="60" t="s">
        <v>4125</v>
      </c>
      <c r="B504" s="60" t="s">
        <v>4105</v>
      </c>
      <c r="C504" s="123" t="s">
        <v>122</v>
      </c>
      <c r="D504" s="123">
        <v>33</v>
      </c>
      <c r="E504" s="123">
        <v>1988</v>
      </c>
      <c r="F504" s="123">
        <v>1.89</v>
      </c>
      <c r="G504" s="123">
        <v>7.0000000000000007E-2</v>
      </c>
      <c r="H504" s="123">
        <v>0.45</v>
      </c>
      <c r="I504" s="123">
        <v>-0.08</v>
      </c>
      <c r="J504" s="123">
        <v>-0.05</v>
      </c>
      <c r="K504" s="123">
        <v>0.59</v>
      </c>
      <c r="L504" s="123">
        <v>0.1</v>
      </c>
      <c r="M504" s="123">
        <v>0.01</v>
      </c>
      <c r="N504" s="123"/>
      <c r="O504" s="123"/>
      <c r="P504" s="123">
        <v>-0.04</v>
      </c>
      <c r="Q504" s="123">
        <v>0.01</v>
      </c>
      <c r="R504" s="123" t="s">
        <v>3792</v>
      </c>
      <c r="S504" s="123">
        <v>2020</v>
      </c>
      <c r="T504" s="123"/>
      <c r="U504" s="123"/>
      <c r="V504" s="123"/>
      <c r="W504" s="123"/>
      <c r="X504" s="123"/>
      <c r="Y504" s="123"/>
    </row>
    <row r="505" spans="1:25" x14ac:dyDescent="0.25">
      <c r="A505" s="60" t="s">
        <v>4126</v>
      </c>
      <c r="B505" s="60" t="s">
        <v>4105</v>
      </c>
      <c r="C505" s="123" t="s">
        <v>122</v>
      </c>
      <c r="D505" s="123">
        <v>33</v>
      </c>
      <c r="E505" s="123">
        <v>1988</v>
      </c>
      <c r="F505" s="123">
        <v>2.72</v>
      </c>
      <c r="G505" s="123">
        <v>0.05</v>
      </c>
      <c r="H505" s="123">
        <v>0.67</v>
      </c>
      <c r="I505" s="123">
        <v>0.41</v>
      </c>
      <c r="J505" s="123">
        <v>50.06</v>
      </c>
      <c r="K505" s="123">
        <v>0.81</v>
      </c>
      <c r="L505" s="123">
        <v>0.41</v>
      </c>
      <c r="M505" s="123">
        <v>0.04</v>
      </c>
      <c r="N505" s="123">
        <v>-0.05</v>
      </c>
      <c r="O505" s="123"/>
      <c r="P505" s="123">
        <v>7.0000000000000007E-2</v>
      </c>
      <c r="Q505" s="123">
        <v>-0.09</v>
      </c>
      <c r="R505" s="123" t="s">
        <v>3792</v>
      </c>
      <c r="S505" s="123">
        <v>2020</v>
      </c>
      <c r="T505" s="123"/>
      <c r="U505" s="123"/>
      <c r="V505" s="123"/>
      <c r="W505" s="123"/>
      <c r="X505" s="123"/>
      <c r="Y505" s="123"/>
    </row>
    <row r="506" spans="1:25" x14ac:dyDescent="0.25">
      <c r="A506" s="60" t="s">
        <v>4127</v>
      </c>
      <c r="B506" s="60" t="s">
        <v>4105</v>
      </c>
      <c r="C506" s="123" t="s">
        <v>122</v>
      </c>
      <c r="D506" s="123">
        <v>36</v>
      </c>
      <c r="E506" s="123">
        <v>1985</v>
      </c>
      <c r="F506" s="123">
        <v>5.57</v>
      </c>
      <c r="G506" s="123">
        <v>0.05</v>
      </c>
      <c r="H506" s="123">
        <v>0.41</v>
      </c>
      <c r="I506" s="123">
        <v>0.05</v>
      </c>
      <c r="J506" s="123">
        <v>-7.0000000000000007E-2</v>
      </c>
      <c r="K506" s="123">
        <v>0.28999999999999998</v>
      </c>
      <c r="L506" s="123">
        <v>0.09</v>
      </c>
      <c r="M506" s="123">
        <v>-0.03</v>
      </c>
      <c r="N506" s="123"/>
      <c r="O506" s="123"/>
      <c r="P506" s="123">
        <v>-0.03</v>
      </c>
      <c r="Q506" s="123">
        <v>-0.09</v>
      </c>
      <c r="R506" s="123" t="s">
        <v>3792</v>
      </c>
      <c r="S506" s="123">
        <v>2020</v>
      </c>
      <c r="T506" s="123"/>
      <c r="U506" s="123"/>
      <c r="V506" s="123"/>
      <c r="W506" s="123"/>
      <c r="X506" s="123"/>
      <c r="Y506" s="123"/>
    </row>
    <row r="507" spans="1:25" x14ac:dyDescent="0.25">
      <c r="A507" s="60" t="s">
        <v>4128</v>
      </c>
      <c r="B507" s="60" t="s">
        <v>4105</v>
      </c>
      <c r="C507" s="123" t="s">
        <v>122</v>
      </c>
      <c r="D507" s="123">
        <v>26</v>
      </c>
      <c r="E507" s="123">
        <v>1995</v>
      </c>
      <c r="F507" s="123">
        <v>4.59</v>
      </c>
      <c r="G507" s="123">
        <v>0.52</v>
      </c>
      <c r="H507" s="123">
        <v>1.92</v>
      </c>
      <c r="I507" s="123">
        <v>0.84</v>
      </c>
      <c r="J507" s="123">
        <v>44.38</v>
      </c>
      <c r="K507" s="123">
        <v>1.88</v>
      </c>
      <c r="L507" s="123">
        <v>0.9</v>
      </c>
      <c r="M507" s="123">
        <v>0.21</v>
      </c>
      <c r="N507" s="123">
        <v>0.44</v>
      </c>
      <c r="O507" s="123"/>
      <c r="P507" s="123">
        <v>-0.08</v>
      </c>
      <c r="Q507" s="123">
        <v>-0.08</v>
      </c>
      <c r="R507" s="123" t="s">
        <v>3792</v>
      </c>
      <c r="S507" s="123">
        <v>2020</v>
      </c>
      <c r="T507" s="123"/>
      <c r="U507" s="123"/>
      <c r="V507" s="123"/>
      <c r="W507" s="123"/>
      <c r="X507" s="123"/>
      <c r="Y507" s="123"/>
    </row>
    <row r="508" spans="1:25" x14ac:dyDescent="0.25">
      <c r="A508" s="60" t="s">
        <v>4129</v>
      </c>
      <c r="B508" s="60" t="s">
        <v>4105</v>
      </c>
      <c r="C508" s="123" t="s">
        <v>122</v>
      </c>
      <c r="D508" s="123">
        <v>31</v>
      </c>
      <c r="E508" s="123">
        <v>1990</v>
      </c>
      <c r="F508" s="123">
        <v>0.96</v>
      </c>
      <c r="G508" s="123">
        <v>-0.02</v>
      </c>
      <c r="H508" s="123">
        <v>1.1299999999999999</v>
      </c>
      <c r="I508" s="123">
        <v>-0.06</v>
      </c>
      <c r="J508" s="123">
        <v>0.06</v>
      </c>
      <c r="K508" s="123">
        <v>1.06</v>
      </c>
      <c r="L508" s="123">
        <v>-0.03</v>
      </c>
      <c r="M508" s="123">
        <v>-0.08</v>
      </c>
      <c r="N508" s="123"/>
      <c r="O508" s="123"/>
      <c r="P508" s="123">
        <v>0.02</v>
      </c>
      <c r="Q508" s="123">
        <v>0.1</v>
      </c>
      <c r="R508" s="123" t="s">
        <v>3792</v>
      </c>
      <c r="S508" s="123">
        <v>2020</v>
      </c>
      <c r="T508" s="123"/>
      <c r="U508" s="123"/>
      <c r="V508" s="123"/>
      <c r="W508" s="123"/>
      <c r="X508" s="123"/>
      <c r="Y508" s="123"/>
    </row>
    <row r="509" spans="1:25" x14ac:dyDescent="0.25">
      <c r="A509" s="60" t="s">
        <v>4130</v>
      </c>
      <c r="B509" s="60" t="s">
        <v>4105</v>
      </c>
      <c r="C509" s="123" t="s">
        <v>122</v>
      </c>
      <c r="D509" s="123">
        <v>29</v>
      </c>
      <c r="E509" s="123">
        <v>1992</v>
      </c>
      <c r="F509" s="123">
        <v>0.45</v>
      </c>
      <c r="G509" s="123">
        <v>-0.04</v>
      </c>
      <c r="H509" s="123">
        <v>0.08</v>
      </c>
      <c r="I509" s="123">
        <v>-0.04</v>
      </c>
      <c r="J509" s="123"/>
      <c r="K509" s="123">
        <v>-0.08</v>
      </c>
      <c r="L509" s="123">
        <v>7.0000000000000007E-2</v>
      </c>
      <c r="M509" s="123"/>
      <c r="N509" s="123"/>
      <c r="O509" s="123"/>
      <c r="P509" s="123">
        <v>0.1</v>
      </c>
      <c r="Q509" s="123">
        <v>-0.06</v>
      </c>
      <c r="R509" s="123" t="s">
        <v>3792</v>
      </c>
      <c r="S509" s="123">
        <v>2020</v>
      </c>
      <c r="T509" s="123"/>
      <c r="U509" s="123"/>
      <c r="V509" s="123"/>
      <c r="W509" s="123"/>
      <c r="X509" s="123"/>
      <c r="Y509" s="123"/>
    </row>
    <row r="510" spans="1:25" x14ac:dyDescent="0.25">
      <c r="A510" s="60" t="s">
        <v>4131</v>
      </c>
      <c r="B510" s="60" t="s">
        <v>4105</v>
      </c>
      <c r="C510" s="123" t="s">
        <v>129</v>
      </c>
      <c r="D510" s="123">
        <v>24</v>
      </c>
      <c r="E510" s="123">
        <v>1997</v>
      </c>
      <c r="F510" s="123">
        <v>3.84</v>
      </c>
      <c r="G510" s="123">
        <v>0.18</v>
      </c>
      <c r="H510" s="123">
        <v>0.46</v>
      </c>
      <c r="I510" s="123">
        <v>0.25</v>
      </c>
      <c r="J510" s="123">
        <v>50.06</v>
      </c>
      <c r="K510" s="123">
        <v>0.56000000000000005</v>
      </c>
      <c r="L510" s="123">
        <v>0.24</v>
      </c>
      <c r="M510" s="123">
        <v>0.59</v>
      </c>
      <c r="N510" s="123">
        <v>1.07</v>
      </c>
      <c r="O510" s="123"/>
      <c r="P510" s="123">
        <v>-0.03</v>
      </c>
      <c r="Q510" s="123">
        <v>0.01</v>
      </c>
      <c r="R510" s="123" t="s">
        <v>3792</v>
      </c>
      <c r="S510" s="123">
        <v>2020</v>
      </c>
      <c r="T510" s="123"/>
      <c r="U510" s="123"/>
      <c r="V510" s="123"/>
      <c r="W510" s="123"/>
      <c r="X510" s="123"/>
      <c r="Y510" s="123"/>
    </row>
    <row r="511" spans="1:25" x14ac:dyDescent="0.25">
      <c r="A511" s="60" t="s">
        <v>4132</v>
      </c>
      <c r="B511" s="60" t="s">
        <v>3232</v>
      </c>
      <c r="C511" s="123" t="s">
        <v>96</v>
      </c>
      <c r="D511" s="123">
        <v>30</v>
      </c>
      <c r="E511" s="123">
        <v>1991</v>
      </c>
      <c r="F511" s="123">
        <v>1.92</v>
      </c>
      <c r="G511" s="123">
        <v>-0.04</v>
      </c>
      <c r="H511" s="123">
        <v>0.04</v>
      </c>
      <c r="I511" s="123">
        <v>0</v>
      </c>
      <c r="J511" s="123"/>
      <c r="K511" s="123">
        <v>-0.04</v>
      </c>
      <c r="L511" s="123">
        <v>-0.09</v>
      </c>
      <c r="M511" s="123"/>
      <c r="N511" s="123"/>
      <c r="O511" s="123"/>
      <c r="P511" s="123">
        <v>0.05</v>
      </c>
      <c r="Q511" s="123">
        <v>-0.01</v>
      </c>
      <c r="R511" s="123" t="s">
        <v>3792</v>
      </c>
      <c r="S511" s="123">
        <v>2020</v>
      </c>
      <c r="T511" s="123"/>
      <c r="U511" s="123"/>
      <c r="V511" s="123"/>
      <c r="W511" s="123"/>
      <c r="X511" s="123"/>
      <c r="Y511" s="123"/>
    </row>
    <row r="512" spans="1:25" x14ac:dyDescent="0.25">
      <c r="A512" s="60" t="s">
        <v>4133</v>
      </c>
      <c r="B512" s="60" t="s">
        <v>3232</v>
      </c>
      <c r="C512" s="123" t="s">
        <v>96</v>
      </c>
      <c r="D512" s="123">
        <v>24</v>
      </c>
      <c r="E512" s="123">
        <v>1997</v>
      </c>
      <c r="F512" s="123">
        <v>0.08</v>
      </c>
      <c r="G512" s="123">
        <v>-0.04</v>
      </c>
      <c r="H512" s="123">
        <v>-0.09</v>
      </c>
      <c r="I512" s="123">
        <v>0.05</v>
      </c>
      <c r="J512" s="123"/>
      <c r="K512" s="123">
        <v>-0.08</v>
      </c>
      <c r="L512" s="123">
        <v>-7.0000000000000007E-2</v>
      </c>
      <c r="M512" s="123"/>
      <c r="N512" s="123"/>
      <c r="O512" s="123"/>
      <c r="P512" s="123">
        <v>0.08</v>
      </c>
      <c r="Q512" s="123">
        <v>-0.04</v>
      </c>
      <c r="R512" s="123" t="s">
        <v>3792</v>
      </c>
      <c r="S512" s="123">
        <v>2020</v>
      </c>
      <c r="T512" s="123"/>
      <c r="U512" s="123"/>
      <c r="V512" s="123"/>
      <c r="W512" s="123"/>
      <c r="X512" s="123"/>
      <c r="Y512" s="123"/>
    </row>
    <row r="513" spans="1:25" x14ac:dyDescent="0.25">
      <c r="A513" s="60" t="s">
        <v>4134</v>
      </c>
      <c r="B513" s="60" t="s">
        <v>3232</v>
      </c>
      <c r="C513" s="123" t="s">
        <v>96</v>
      </c>
      <c r="D513" s="123">
        <v>32</v>
      </c>
      <c r="E513" s="123">
        <v>1989</v>
      </c>
      <c r="F513" s="123">
        <v>4.08</v>
      </c>
      <c r="G513" s="123">
        <v>0.24</v>
      </c>
      <c r="H513" s="123">
        <v>0.46</v>
      </c>
      <c r="I513" s="123">
        <v>0.45</v>
      </c>
      <c r="J513" s="123">
        <v>100.06</v>
      </c>
      <c r="K513" s="123">
        <v>0.53</v>
      </c>
      <c r="L513" s="123">
        <v>0.45</v>
      </c>
      <c r="M513" s="123">
        <v>0.43</v>
      </c>
      <c r="N513" s="123">
        <v>0.47</v>
      </c>
      <c r="O513" s="123"/>
      <c r="P513" s="123">
        <v>0.09</v>
      </c>
      <c r="Q513" s="123">
        <v>7.0000000000000007E-2</v>
      </c>
      <c r="R513" s="123" t="s">
        <v>3792</v>
      </c>
      <c r="S513" s="123">
        <v>2020</v>
      </c>
      <c r="T513" s="123"/>
      <c r="U513" s="123"/>
      <c r="V513" s="123"/>
      <c r="W513" s="123"/>
      <c r="X513" s="123"/>
      <c r="Y513" s="123"/>
    </row>
    <row r="514" spans="1:25" x14ac:dyDescent="0.25">
      <c r="A514" s="60" t="s">
        <v>4135</v>
      </c>
      <c r="B514" s="60" t="s">
        <v>3232</v>
      </c>
      <c r="C514" s="123" t="s">
        <v>96</v>
      </c>
      <c r="D514" s="123">
        <v>27</v>
      </c>
      <c r="E514" s="123">
        <v>1994</v>
      </c>
      <c r="F514" s="123">
        <v>4.95</v>
      </c>
      <c r="G514" s="123">
        <v>-0.03</v>
      </c>
      <c r="H514" s="123">
        <v>0.59</v>
      </c>
      <c r="I514" s="123">
        <v>0.22</v>
      </c>
      <c r="J514" s="123">
        <v>33.36</v>
      </c>
      <c r="K514" s="123">
        <v>0.68</v>
      </c>
      <c r="L514" s="123">
        <v>0.15</v>
      </c>
      <c r="M514" s="123">
        <v>0.04</v>
      </c>
      <c r="N514" s="123">
        <v>-0.03</v>
      </c>
      <c r="O514" s="123"/>
      <c r="P514" s="123">
        <v>-0.1</v>
      </c>
      <c r="Q514" s="123">
        <v>-0.08</v>
      </c>
      <c r="R514" s="123" t="s">
        <v>3792</v>
      </c>
      <c r="S514" s="123">
        <v>2020</v>
      </c>
      <c r="T514" s="123"/>
      <c r="U514" s="123"/>
      <c r="V514" s="123"/>
      <c r="W514" s="123"/>
      <c r="X514" s="123"/>
      <c r="Y514" s="123"/>
    </row>
    <row r="515" spans="1:25" x14ac:dyDescent="0.25">
      <c r="A515" s="60" t="s">
        <v>4136</v>
      </c>
      <c r="B515" s="60" t="s">
        <v>3232</v>
      </c>
      <c r="C515" s="123" t="s">
        <v>96</v>
      </c>
      <c r="D515" s="123">
        <v>24</v>
      </c>
      <c r="E515" s="123">
        <v>1997</v>
      </c>
      <c r="F515" s="123">
        <v>2.81</v>
      </c>
      <c r="G515" s="123">
        <v>-0.02</v>
      </c>
      <c r="H515" s="123">
        <v>0.39</v>
      </c>
      <c r="I515" s="123">
        <v>0.09</v>
      </c>
      <c r="J515" s="123">
        <v>0.08</v>
      </c>
      <c r="K515" s="123">
        <v>0.3</v>
      </c>
      <c r="L515" s="123">
        <v>-0.1</v>
      </c>
      <c r="M515" s="123">
        <v>-0.06</v>
      </c>
      <c r="N515" s="123"/>
      <c r="O515" s="123"/>
      <c r="P515" s="123">
        <v>-0.09</v>
      </c>
      <c r="Q515" s="123">
        <v>-0.04</v>
      </c>
      <c r="R515" s="123" t="s">
        <v>3792</v>
      </c>
      <c r="S515" s="123">
        <v>2020</v>
      </c>
      <c r="T515" s="123"/>
      <c r="U515" s="123"/>
      <c r="V515" s="123"/>
      <c r="W515" s="123"/>
      <c r="X515" s="123"/>
      <c r="Y515" s="123"/>
    </row>
    <row r="516" spans="1:25" x14ac:dyDescent="0.25">
      <c r="A516" s="60" t="s">
        <v>4137</v>
      </c>
      <c r="B516" s="60" t="s">
        <v>3232</v>
      </c>
      <c r="C516" s="123" t="s">
        <v>96</v>
      </c>
      <c r="D516" s="123">
        <v>29</v>
      </c>
      <c r="E516" s="123">
        <v>1992</v>
      </c>
      <c r="F516" s="123">
        <v>3.2</v>
      </c>
      <c r="G516" s="123">
        <v>-0.04</v>
      </c>
      <c r="H516" s="123">
        <v>0.09</v>
      </c>
      <c r="I516" s="123">
        <v>-0.03</v>
      </c>
      <c r="J516" s="123"/>
      <c r="K516" s="123">
        <v>0.02</v>
      </c>
      <c r="L516" s="123">
        <v>0.09</v>
      </c>
      <c r="M516" s="123"/>
      <c r="N516" s="123"/>
      <c r="O516" s="123"/>
      <c r="P516" s="123">
        <v>0.02</v>
      </c>
      <c r="Q516" s="123">
        <v>-0.05</v>
      </c>
      <c r="R516" s="123" t="s">
        <v>3792</v>
      </c>
      <c r="S516" s="123">
        <v>2020</v>
      </c>
      <c r="T516" s="123"/>
      <c r="U516" s="123"/>
      <c r="V516" s="123"/>
      <c r="W516" s="123"/>
      <c r="X516" s="123"/>
      <c r="Y516" s="123"/>
    </row>
    <row r="517" spans="1:25" x14ac:dyDescent="0.25">
      <c r="A517" s="60" t="s">
        <v>4138</v>
      </c>
      <c r="B517" s="60" t="s">
        <v>3232</v>
      </c>
      <c r="C517" s="123" t="s">
        <v>96</v>
      </c>
      <c r="D517" s="123">
        <v>27</v>
      </c>
      <c r="E517" s="123">
        <v>1994</v>
      </c>
      <c r="F517" s="123">
        <v>0.54</v>
      </c>
      <c r="G517" s="123">
        <v>1.6</v>
      </c>
      <c r="H517" s="123">
        <v>3.3</v>
      </c>
      <c r="I517" s="123">
        <v>1.76</v>
      </c>
      <c r="J517" s="123">
        <v>49.97</v>
      </c>
      <c r="K517" s="123">
        <v>3.39</v>
      </c>
      <c r="L517" s="123">
        <v>1.66</v>
      </c>
      <c r="M517" s="123">
        <v>0.5</v>
      </c>
      <c r="N517" s="123">
        <v>1</v>
      </c>
      <c r="O517" s="123"/>
      <c r="P517" s="123">
        <v>7.0000000000000007E-2</v>
      </c>
      <c r="Q517" s="123">
        <v>0.06</v>
      </c>
      <c r="R517" s="123" t="s">
        <v>3792</v>
      </c>
      <c r="S517" s="123">
        <v>2020</v>
      </c>
      <c r="T517" s="123"/>
      <c r="U517" s="123"/>
      <c r="V517" s="123"/>
      <c r="W517" s="123"/>
      <c r="X517" s="123"/>
      <c r="Y517" s="123"/>
    </row>
    <row r="518" spans="1:25" x14ac:dyDescent="0.25">
      <c r="A518" s="60" t="s">
        <v>4139</v>
      </c>
      <c r="B518" s="60" t="s">
        <v>3232</v>
      </c>
      <c r="C518" s="123" t="s">
        <v>96</v>
      </c>
      <c r="D518" s="123">
        <v>30</v>
      </c>
      <c r="E518" s="123">
        <v>1991</v>
      </c>
      <c r="F518" s="123">
        <v>6.08</v>
      </c>
      <c r="G518" s="123">
        <v>0.06</v>
      </c>
      <c r="H518" s="123">
        <v>0.1</v>
      </c>
      <c r="I518" s="123">
        <v>-7.0000000000000007E-2</v>
      </c>
      <c r="J518" s="123">
        <v>7.0000000000000007E-2</v>
      </c>
      <c r="K518" s="123">
        <v>0.13</v>
      </c>
      <c r="L518" s="123">
        <v>-0.03</v>
      </c>
      <c r="M518" s="123">
        <v>-0.09</v>
      </c>
      <c r="N518" s="123"/>
      <c r="O518" s="123"/>
      <c r="P518" s="123">
        <v>0.04</v>
      </c>
      <c r="Q518" s="123">
        <v>-0.06</v>
      </c>
      <c r="R518" s="123" t="s">
        <v>3792</v>
      </c>
      <c r="S518" s="123">
        <v>2020</v>
      </c>
      <c r="T518" s="123"/>
      <c r="U518" s="123"/>
      <c r="V518" s="123"/>
      <c r="W518" s="123"/>
      <c r="X518" s="123"/>
      <c r="Y518" s="123"/>
    </row>
    <row r="519" spans="1:25" x14ac:dyDescent="0.25">
      <c r="A519" s="60" t="s">
        <v>4140</v>
      </c>
      <c r="B519" s="60" t="s">
        <v>3232</v>
      </c>
      <c r="C519" s="123" t="s">
        <v>96</v>
      </c>
      <c r="D519" s="123">
        <v>24</v>
      </c>
      <c r="E519" s="123">
        <v>1997</v>
      </c>
      <c r="F519" s="123">
        <v>0.16</v>
      </c>
      <c r="G519" s="123">
        <v>7.0000000000000007E-2</v>
      </c>
      <c r="H519" s="123">
        <v>-0.05</v>
      </c>
      <c r="I519" s="123">
        <v>0.03</v>
      </c>
      <c r="J519" s="123"/>
      <c r="K519" s="123">
        <v>-0.01</v>
      </c>
      <c r="L519" s="123">
        <v>7.0000000000000007E-2</v>
      </c>
      <c r="M519" s="123"/>
      <c r="N519" s="123"/>
      <c r="O519" s="123"/>
      <c r="P519" s="123">
        <v>-0.05</v>
      </c>
      <c r="Q519" s="123">
        <v>0.09</v>
      </c>
      <c r="R519" s="123" t="s">
        <v>3792</v>
      </c>
      <c r="S519" s="123">
        <v>2020</v>
      </c>
      <c r="T519" s="123"/>
      <c r="U519" s="123"/>
      <c r="V519" s="123"/>
      <c r="W519" s="123"/>
      <c r="X519" s="123"/>
      <c r="Y519" s="123"/>
    </row>
    <row r="520" spans="1:25" x14ac:dyDescent="0.25">
      <c r="A520" s="60" t="s">
        <v>4141</v>
      </c>
      <c r="B520" s="60" t="s">
        <v>3232</v>
      </c>
      <c r="C520" s="123" t="s">
        <v>109</v>
      </c>
      <c r="D520" s="123">
        <v>34</v>
      </c>
      <c r="E520" s="123">
        <v>1987</v>
      </c>
      <c r="F520" s="123">
        <v>1.54</v>
      </c>
      <c r="G520" s="123">
        <v>0.76</v>
      </c>
      <c r="H520" s="123">
        <v>1.41</v>
      </c>
      <c r="I520" s="123">
        <v>0.56999999999999995</v>
      </c>
      <c r="J520" s="123">
        <v>50.09</v>
      </c>
      <c r="K520" s="123">
        <v>1.22</v>
      </c>
      <c r="L520" s="123">
        <v>0.62</v>
      </c>
      <c r="M520" s="123">
        <v>0.43</v>
      </c>
      <c r="N520" s="123">
        <v>1.04</v>
      </c>
      <c r="O520" s="123"/>
      <c r="P520" s="123">
        <v>-0.01</v>
      </c>
      <c r="Q520" s="123">
        <v>0.09</v>
      </c>
      <c r="R520" s="123" t="s">
        <v>3792</v>
      </c>
      <c r="S520" s="123">
        <v>2020</v>
      </c>
      <c r="T520" s="123"/>
      <c r="U520" s="123"/>
      <c r="V520" s="123"/>
      <c r="W520" s="123"/>
      <c r="X520" s="123"/>
      <c r="Y520" s="123"/>
    </row>
    <row r="521" spans="1:25" x14ac:dyDescent="0.25">
      <c r="A521" s="60" t="s">
        <v>4142</v>
      </c>
      <c r="B521" s="60" t="s">
        <v>3232</v>
      </c>
      <c r="C521" s="123" t="s">
        <v>109</v>
      </c>
      <c r="D521" s="123">
        <v>28</v>
      </c>
      <c r="E521" s="123">
        <v>1993</v>
      </c>
      <c r="F521" s="123">
        <v>0.01</v>
      </c>
      <c r="G521" s="123">
        <v>7.0000000000000007E-2</v>
      </c>
      <c r="H521" s="123">
        <v>0.01</v>
      </c>
      <c r="I521" s="123">
        <v>0.02</v>
      </c>
      <c r="J521" s="123"/>
      <c r="K521" s="123">
        <v>-0.09</v>
      </c>
      <c r="L521" s="123">
        <v>-0.01</v>
      </c>
      <c r="M521" s="123"/>
      <c r="N521" s="123"/>
      <c r="O521" s="123"/>
      <c r="P521" s="123">
        <v>-0.03</v>
      </c>
      <c r="Q521" s="123">
        <v>0.01</v>
      </c>
      <c r="R521" s="123" t="s">
        <v>3792</v>
      </c>
      <c r="S521" s="123">
        <v>2020</v>
      </c>
      <c r="T521" s="123"/>
      <c r="U521" s="123"/>
      <c r="V521" s="123"/>
      <c r="W521" s="123"/>
      <c r="X521" s="123"/>
      <c r="Y521" s="123"/>
    </row>
    <row r="522" spans="1:25" x14ac:dyDescent="0.25">
      <c r="A522" s="60" t="s">
        <v>4143</v>
      </c>
      <c r="B522" s="60" t="s">
        <v>3232</v>
      </c>
      <c r="C522" s="123" t="s">
        <v>109</v>
      </c>
      <c r="D522" s="123">
        <v>31</v>
      </c>
      <c r="E522" s="123">
        <v>1990</v>
      </c>
      <c r="F522" s="123">
        <v>5.6</v>
      </c>
      <c r="G522" s="123">
        <v>0.69</v>
      </c>
      <c r="H522" s="123">
        <v>1.92</v>
      </c>
      <c r="I522" s="123">
        <v>1.41</v>
      </c>
      <c r="J522" s="123">
        <v>72.680000000000007</v>
      </c>
      <c r="K522" s="123">
        <v>1.92</v>
      </c>
      <c r="L522" s="123">
        <v>1.43</v>
      </c>
      <c r="M522" s="123">
        <v>0.32</v>
      </c>
      <c r="N522" s="123">
        <v>0.59</v>
      </c>
      <c r="O522" s="123"/>
      <c r="P522" s="123">
        <v>0.08</v>
      </c>
      <c r="Q522" s="123">
        <v>-7.0000000000000007E-2</v>
      </c>
      <c r="R522" s="123" t="s">
        <v>3792</v>
      </c>
      <c r="S522" s="123">
        <v>2020</v>
      </c>
      <c r="T522" s="123"/>
      <c r="U522" s="123"/>
      <c r="V522" s="123"/>
      <c r="W522" s="123"/>
      <c r="X522" s="123"/>
      <c r="Y522" s="123"/>
    </row>
    <row r="523" spans="1:25" x14ac:dyDescent="0.25">
      <c r="A523" s="60" t="s">
        <v>4144</v>
      </c>
      <c r="B523" s="60" t="s">
        <v>3232</v>
      </c>
      <c r="C523" s="123" t="s">
        <v>109</v>
      </c>
      <c r="D523" s="123">
        <v>26</v>
      </c>
      <c r="E523" s="123">
        <v>1995</v>
      </c>
      <c r="F523" s="123">
        <v>0.82</v>
      </c>
      <c r="G523" s="123">
        <v>-0.09</v>
      </c>
      <c r="H523" s="123">
        <v>2.29</v>
      </c>
      <c r="I523" s="123">
        <v>1.1000000000000001</v>
      </c>
      <c r="J523" s="123">
        <v>50.03</v>
      </c>
      <c r="K523" s="123">
        <v>2.31</v>
      </c>
      <c r="L523" s="123">
        <v>1.07</v>
      </c>
      <c r="M523" s="123">
        <v>-0.04</v>
      </c>
      <c r="N523" s="123">
        <v>0.09</v>
      </c>
      <c r="O523" s="123"/>
      <c r="P523" s="123">
        <v>0.01</v>
      </c>
      <c r="Q523" s="123">
        <v>-0.04</v>
      </c>
      <c r="R523" s="123" t="s">
        <v>3792</v>
      </c>
      <c r="S523" s="123">
        <v>2020</v>
      </c>
      <c r="T523" s="123"/>
      <c r="U523" s="123"/>
      <c r="V523" s="123"/>
      <c r="W523" s="123"/>
      <c r="X523" s="123"/>
      <c r="Y523" s="123"/>
    </row>
    <row r="524" spans="1:25" x14ac:dyDescent="0.25">
      <c r="A524" s="60" t="s">
        <v>4145</v>
      </c>
      <c r="B524" s="60" t="s">
        <v>3232</v>
      </c>
      <c r="C524" s="123" t="s">
        <v>153</v>
      </c>
      <c r="D524" s="123">
        <v>24</v>
      </c>
      <c r="E524" s="123">
        <v>1997</v>
      </c>
      <c r="F524" s="123">
        <v>3.39</v>
      </c>
      <c r="G524" s="123">
        <v>0.03</v>
      </c>
      <c r="H524" s="123">
        <v>1.67</v>
      </c>
      <c r="I524" s="123">
        <v>0.65</v>
      </c>
      <c r="J524" s="123">
        <v>33.39</v>
      </c>
      <c r="K524" s="123">
        <v>1.85</v>
      </c>
      <c r="L524" s="123">
        <v>0.5</v>
      </c>
      <c r="M524" s="123">
        <v>0.09</v>
      </c>
      <c r="N524" s="123">
        <v>-0.04</v>
      </c>
      <c r="O524" s="123"/>
      <c r="P524" s="123">
        <v>-0.09</v>
      </c>
      <c r="Q524" s="123">
        <v>-0.03</v>
      </c>
      <c r="R524" s="123" t="s">
        <v>3792</v>
      </c>
      <c r="S524" s="123">
        <v>2020</v>
      </c>
      <c r="T524" s="123"/>
      <c r="U524" s="123"/>
      <c r="V524" s="123"/>
      <c r="W524" s="123"/>
      <c r="X524" s="123"/>
      <c r="Y524" s="123"/>
    </row>
    <row r="525" spans="1:25" x14ac:dyDescent="0.25">
      <c r="A525" s="60" t="s">
        <v>3231</v>
      </c>
      <c r="B525" s="60" t="s">
        <v>3232</v>
      </c>
      <c r="C525" s="123" t="s">
        <v>153</v>
      </c>
      <c r="D525" s="123">
        <v>30</v>
      </c>
      <c r="E525" s="123">
        <v>1991</v>
      </c>
      <c r="F525" s="123">
        <v>0.71</v>
      </c>
      <c r="G525" s="123">
        <v>0</v>
      </c>
      <c r="H525" s="123">
        <v>2.91</v>
      </c>
      <c r="I525" s="123">
        <v>1.43</v>
      </c>
      <c r="J525" s="123">
        <v>49.97</v>
      </c>
      <c r="K525" s="123">
        <v>2.98</v>
      </c>
      <c r="L525" s="123">
        <v>1.54</v>
      </c>
      <c r="M525" s="123">
        <v>0.02</v>
      </c>
      <c r="N525" s="123">
        <v>-0.05</v>
      </c>
      <c r="O525" s="123"/>
      <c r="P525" s="123">
        <v>0.09</v>
      </c>
      <c r="Q525" s="123">
        <v>-0.06</v>
      </c>
      <c r="R525" s="123" t="s">
        <v>3792</v>
      </c>
      <c r="S525" s="123">
        <v>2020</v>
      </c>
      <c r="T525" s="123"/>
      <c r="U525" s="123"/>
      <c r="V525" s="123"/>
      <c r="W525" s="123"/>
      <c r="X525" s="123"/>
      <c r="Y525" s="123"/>
    </row>
    <row r="526" spans="1:25" x14ac:dyDescent="0.25">
      <c r="A526" s="60" t="s">
        <v>4146</v>
      </c>
      <c r="B526" s="60" t="s">
        <v>3232</v>
      </c>
      <c r="C526" s="123" t="s">
        <v>116</v>
      </c>
      <c r="D526" s="123">
        <v>35</v>
      </c>
      <c r="E526" s="123">
        <v>1986</v>
      </c>
      <c r="F526" s="123">
        <v>1.0900000000000001</v>
      </c>
      <c r="G526" s="123">
        <v>0.04</v>
      </c>
      <c r="H526" s="123">
        <v>0.09</v>
      </c>
      <c r="I526" s="123">
        <v>-0.08</v>
      </c>
      <c r="J526" s="123"/>
      <c r="K526" s="123">
        <v>0.04</v>
      </c>
      <c r="L526" s="123">
        <v>0.08</v>
      </c>
      <c r="M526" s="123"/>
      <c r="N526" s="123"/>
      <c r="O526" s="123"/>
      <c r="P526" s="123">
        <v>-0.06</v>
      </c>
      <c r="Q526" s="123">
        <v>-0.04</v>
      </c>
      <c r="R526" s="123" t="s">
        <v>3792</v>
      </c>
      <c r="S526" s="123">
        <v>2020</v>
      </c>
      <c r="T526" s="123"/>
      <c r="U526" s="123"/>
      <c r="V526" s="123"/>
      <c r="W526" s="123"/>
      <c r="X526" s="123"/>
      <c r="Y526" s="123"/>
    </row>
    <row r="527" spans="1:25" x14ac:dyDescent="0.25">
      <c r="A527" s="60" t="s">
        <v>4147</v>
      </c>
      <c r="B527" s="60" t="s">
        <v>3232</v>
      </c>
      <c r="C527" s="123" t="s">
        <v>116</v>
      </c>
      <c r="D527" s="123">
        <v>29</v>
      </c>
      <c r="E527" s="123">
        <v>1992</v>
      </c>
      <c r="F527" s="123">
        <v>4.93</v>
      </c>
      <c r="G527" s="123">
        <v>-0.04</v>
      </c>
      <c r="H527" s="123">
        <v>0.1</v>
      </c>
      <c r="I527" s="123">
        <v>-0.04</v>
      </c>
      <c r="J527" s="123"/>
      <c r="K527" s="123">
        <v>-0.04</v>
      </c>
      <c r="L527" s="123">
        <v>0.05</v>
      </c>
      <c r="M527" s="123"/>
      <c r="N527" s="123"/>
      <c r="O527" s="123"/>
      <c r="P527" s="123">
        <v>-7.0000000000000007E-2</v>
      </c>
      <c r="Q527" s="123">
        <v>-7.0000000000000007E-2</v>
      </c>
      <c r="R527" s="123" t="s">
        <v>3792</v>
      </c>
      <c r="S527" s="123">
        <v>2020</v>
      </c>
      <c r="T527" s="123"/>
      <c r="U527" s="123"/>
      <c r="V527" s="123"/>
      <c r="W527" s="123"/>
      <c r="X527" s="123"/>
      <c r="Y527" s="123"/>
    </row>
    <row r="528" spans="1:25" x14ac:dyDescent="0.25">
      <c r="A528" s="60" t="s">
        <v>4148</v>
      </c>
      <c r="B528" s="60" t="s">
        <v>3232</v>
      </c>
      <c r="C528" s="123" t="s">
        <v>122</v>
      </c>
      <c r="D528" s="123">
        <v>35</v>
      </c>
      <c r="E528" s="123">
        <v>1986</v>
      </c>
      <c r="F528" s="123">
        <v>5.6</v>
      </c>
      <c r="G528" s="123">
        <v>-7.0000000000000007E-2</v>
      </c>
      <c r="H528" s="123">
        <v>0.82</v>
      </c>
      <c r="I528" s="123">
        <v>0.08</v>
      </c>
      <c r="J528" s="123">
        <v>0.09</v>
      </c>
      <c r="K528" s="123">
        <v>0.7</v>
      </c>
      <c r="L528" s="123">
        <v>0.08</v>
      </c>
      <c r="M528" s="123">
        <v>-0.08</v>
      </c>
      <c r="N528" s="123"/>
      <c r="O528" s="123"/>
      <c r="P528" s="123">
        <v>-0.04</v>
      </c>
      <c r="Q528" s="123">
        <v>0.08</v>
      </c>
      <c r="R528" s="123" t="s">
        <v>3792</v>
      </c>
      <c r="S528" s="123">
        <v>2020</v>
      </c>
      <c r="T528" s="123"/>
      <c r="U528" s="123"/>
      <c r="V528" s="123"/>
      <c r="W528" s="123"/>
      <c r="X528" s="123"/>
      <c r="Y528" s="123"/>
    </row>
    <row r="529" spans="1:25" x14ac:dyDescent="0.25">
      <c r="A529" s="60" t="s">
        <v>4149</v>
      </c>
      <c r="B529" s="60" t="s">
        <v>3232</v>
      </c>
      <c r="C529" s="123" t="s">
        <v>122</v>
      </c>
      <c r="D529" s="123">
        <v>25</v>
      </c>
      <c r="E529" s="123">
        <v>1995</v>
      </c>
      <c r="F529" s="123">
        <v>4.03</v>
      </c>
      <c r="G529" s="123">
        <v>0.32</v>
      </c>
      <c r="H529" s="123">
        <v>2.2799999999999998</v>
      </c>
      <c r="I529" s="123">
        <v>1.1299999999999999</v>
      </c>
      <c r="J529" s="123">
        <v>55.69</v>
      </c>
      <c r="K529" s="123">
        <v>2.12</v>
      </c>
      <c r="L529" s="123">
        <v>1.1499999999999999</v>
      </c>
      <c r="M529" s="123">
        <v>0.14000000000000001</v>
      </c>
      <c r="N529" s="123">
        <v>0.18</v>
      </c>
      <c r="O529" s="123"/>
      <c r="P529" s="123">
        <v>0.05</v>
      </c>
      <c r="Q529" s="123">
        <v>-7.0000000000000007E-2</v>
      </c>
      <c r="R529" s="123" t="s">
        <v>3792</v>
      </c>
      <c r="S529" s="123">
        <v>2020</v>
      </c>
      <c r="T529" s="123"/>
      <c r="U529" s="123"/>
      <c r="V529" s="123"/>
      <c r="W529" s="123"/>
      <c r="X529" s="123"/>
      <c r="Y529" s="123"/>
    </row>
    <row r="530" spans="1:25" x14ac:dyDescent="0.25">
      <c r="A530" s="60" t="s">
        <v>4150</v>
      </c>
      <c r="B530" s="60" t="s">
        <v>3232</v>
      </c>
      <c r="C530" s="123" t="s">
        <v>122</v>
      </c>
      <c r="D530" s="123">
        <v>29</v>
      </c>
      <c r="E530" s="123">
        <v>1992</v>
      </c>
      <c r="F530" s="123">
        <v>4.91</v>
      </c>
      <c r="G530" s="123">
        <v>-7.0000000000000007E-2</v>
      </c>
      <c r="H530" s="123">
        <v>0.95</v>
      </c>
      <c r="I530" s="123">
        <v>0.57999999999999996</v>
      </c>
      <c r="J530" s="123">
        <v>59.98</v>
      </c>
      <c r="K530" s="123">
        <v>1.1100000000000001</v>
      </c>
      <c r="L530" s="123">
        <v>0.66</v>
      </c>
      <c r="M530" s="123">
        <v>-0.08</v>
      </c>
      <c r="N530" s="123">
        <v>0.1</v>
      </c>
      <c r="O530" s="123"/>
      <c r="P530" s="123">
        <v>0.01</v>
      </c>
      <c r="Q530" s="123">
        <v>0.15</v>
      </c>
      <c r="R530" s="123" t="s">
        <v>3792</v>
      </c>
      <c r="S530" s="123">
        <v>2020</v>
      </c>
      <c r="T530" s="123"/>
      <c r="U530" s="123"/>
      <c r="V530" s="123"/>
      <c r="W530" s="123"/>
      <c r="X530" s="123"/>
      <c r="Y530" s="123"/>
    </row>
    <row r="531" spans="1:25" x14ac:dyDescent="0.25">
      <c r="A531" s="60" t="s">
        <v>4151</v>
      </c>
      <c r="B531" s="60" t="s">
        <v>3232</v>
      </c>
      <c r="C531" s="123" t="s">
        <v>122</v>
      </c>
      <c r="D531" s="123">
        <v>25</v>
      </c>
      <c r="E531" s="123">
        <v>1996</v>
      </c>
      <c r="F531" s="123">
        <v>0.3</v>
      </c>
      <c r="G531" s="123">
        <v>0.08</v>
      </c>
      <c r="H531" s="123">
        <v>3.3</v>
      </c>
      <c r="I531" s="123">
        <v>3.32</v>
      </c>
      <c r="J531" s="123">
        <v>100.05</v>
      </c>
      <c r="K531" s="123">
        <v>3.53</v>
      </c>
      <c r="L531" s="123">
        <v>3.5</v>
      </c>
      <c r="M531" s="123">
        <v>-7.0000000000000007E-2</v>
      </c>
      <c r="N531" s="123">
        <v>-0.03</v>
      </c>
      <c r="O531" s="123"/>
      <c r="P531" s="123">
        <v>-0.03</v>
      </c>
      <c r="Q531" s="123">
        <v>-0.03</v>
      </c>
      <c r="R531" s="123" t="s">
        <v>3792</v>
      </c>
      <c r="S531" s="123">
        <v>2020</v>
      </c>
      <c r="T531" s="123"/>
      <c r="U531" s="123"/>
      <c r="V531" s="123"/>
      <c r="W531" s="123"/>
      <c r="X531" s="123"/>
      <c r="Y531" s="123"/>
    </row>
    <row r="532" spans="1:25" x14ac:dyDescent="0.25">
      <c r="A532" s="60" t="s">
        <v>4152</v>
      </c>
      <c r="B532" s="60" t="s">
        <v>3232</v>
      </c>
      <c r="C532" s="123" t="s">
        <v>122</v>
      </c>
      <c r="D532" s="123">
        <v>23</v>
      </c>
      <c r="E532" s="123">
        <v>1998</v>
      </c>
      <c r="F532" s="123">
        <v>0.02</v>
      </c>
      <c r="G532" s="123">
        <v>-0.04</v>
      </c>
      <c r="H532" s="123">
        <v>-0.04</v>
      </c>
      <c r="I532" s="123">
        <v>-0.05</v>
      </c>
      <c r="J532" s="123"/>
      <c r="K532" s="123">
        <v>-0.06</v>
      </c>
      <c r="L532" s="123">
        <v>0.03</v>
      </c>
      <c r="M532" s="123"/>
      <c r="N532" s="123"/>
      <c r="O532" s="123"/>
      <c r="P532" s="123">
        <v>0.04</v>
      </c>
      <c r="Q532" s="123">
        <v>0.08</v>
      </c>
      <c r="R532" s="123" t="s">
        <v>3792</v>
      </c>
      <c r="S532" s="123">
        <v>2020</v>
      </c>
      <c r="T532" s="123"/>
      <c r="U532" s="123"/>
      <c r="V532" s="123"/>
      <c r="W532" s="123"/>
      <c r="X532" s="123"/>
      <c r="Y532" s="123"/>
    </row>
    <row r="533" spans="1:25" x14ac:dyDescent="0.25">
      <c r="A533" s="60" t="s">
        <v>4153</v>
      </c>
      <c r="B533" s="60" t="s">
        <v>3232</v>
      </c>
      <c r="C533" s="123" t="s">
        <v>122</v>
      </c>
      <c r="D533" s="123">
        <v>31</v>
      </c>
      <c r="E533" s="123">
        <v>1989</v>
      </c>
      <c r="F533" s="123">
        <v>1.04</v>
      </c>
      <c r="G533" s="123">
        <v>-0.01</v>
      </c>
      <c r="H533" s="123">
        <v>0.95</v>
      </c>
      <c r="I533" s="123">
        <v>-0.02</v>
      </c>
      <c r="J533" s="123">
        <v>7.0000000000000007E-2</v>
      </c>
      <c r="K533" s="123">
        <v>1.02</v>
      </c>
      <c r="L533" s="123">
        <v>0.04</v>
      </c>
      <c r="M533" s="123">
        <v>-0.01</v>
      </c>
      <c r="N533" s="123"/>
      <c r="O533" s="123"/>
      <c r="P533" s="123">
        <v>0.09</v>
      </c>
      <c r="Q533" s="123">
        <v>-0.09</v>
      </c>
      <c r="R533" s="123" t="s">
        <v>3792</v>
      </c>
      <c r="S533" s="123">
        <v>2020</v>
      </c>
      <c r="T533" s="123"/>
      <c r="U533" s="123"/>
      <c r="V533" s="123"/>
      <c r="W533" s="123"/>
      <c r="X533" s="123"/>
      <c r="Y533" s="123"/>
    </row>
    <row r="534" spans="1:25" x14ac:dyDescent="0.25">
      <c r="A534" s="60" t="s">
        <v>4154</v>
      </c>
      <c r="B534" s="60" t="s">
        <v>3232</v>
      </c>
      <c r="C534" s="123" t="s">
        <v>129</v>
      </c>
      <c r="D534" s="123">
        <v>26</v>
      </c>
      <c r="E534" s="123">
        <v>1995</v>
      </c>
      <c r="F534" s="123">
        <v>2.88</v>
      </c>
      <c r="G534" s="123">
        <v>0.37</v>
      </c>
      <c r="H534" s="123">
        <v>0.98</v>
      </c>
      <c r="I534" s="123">
        <v>0.43</v>
      </c>
      <c r="J534" s="123">
        <v>33.33</v>
      </c>
      <c r="K534" s="123">
        <v>1.1200000000000001</v>
      </c>
      <c r="L534" s="123">
        <v>0.32</v>
      </c>
      <c r="M534" s="123">
        <v>0.36</v>
      </c>
      <c r="N534" s="123">
        <v>1.0900000000000001</v>
      </c>
      <c r="O534" s="123"/>
      <c r="P534" s="123">
        <v>0.1</v>
      </c>
      <c r="Q534" s="123">
        <v>0</v>
      </c>
      <c r="R534" s="123" t="s">
        <v>3792</v>
      </c>
      <c r="S534" s="123">
        <v>2020</v>
      </c>
      <c r="T534" s="123"/>
      <c r="U534" s="123"/>
      <c r="V534" s="123"/>
      <c r="W534" s="123"/>
      <c r="X534" s="123"/>
      <c r="Y534" s="123"/>
    </row>
    <row r="535" spans="1:25" x14ac:dyDescent="0.25">
      <c r="A535" s="60" t="s">
        <v>4155</v>
      </c>
      <c r="B535" s="60" t="s">
        <v>3232</v>
      </c>
      <c r="C535" s="123" t="s">
        <v>131</v>
      </c>
      <c r="D535" s="123">
        <v>25</v>
      </c>
      <c r="E535" s="123">
        <v>1996</v>
      </c>
      <c r="F535" s="123">
        <v>5.22</v>
      </c>
      <c r="G535" s="123">
        <v>0.06</v>
      </c>
      <c r="H535" s="123">
        <v>2.42</v>
      </c>
      <c r="I535" s="123">
        <v>0.84</v>
      </c>
      <c r="J535" s="123">
        <v>30.78</v>
      </c>
      <c r="K535" s="123">
        <v>2.44</v>
      </c>
      <c r="L535" s="123">
        <v>0.7</v>
      </c>
      <c r="M535" s="123">
        <v>-0.04</v>
      </c>
      <c r="N535" s="123">
        <v>0.1</v>
      </c>
      <c r="O535" s="123"/>
      <c r="P535" s="123">
        <v>-7.0000000000000007E-2</v>
      </c>
      <c r="Q535" s="123">
        <v>-0.04</v>
      </c>
      <c r="R535" s="123" t="s">
        <v>3792</v>
      </c>
      <c r="S535" s="123">
        <v>2020</v>
      </c>
      <c r="T535" s="123"/>
      <c r="U535" s="123"/>
      <c r="V535" s="123"/>
      <c r="W535" s="123"/>
      <c r="X535" s="123"/>
      <c r="Y535" s="123"/>
    </row>
    <row r="536" spans="1:25" x14ac:dyDescent="0.25">
      <c r="A536" s="60" t="s">
        <v>4156</v>
      </c>
      <c r="B536" s="60" t="s">
        <v>299</v>
      </c>
      <c r="C536" s="123" t="s">
        <v>96</v>
      </c>
      <c r="D536" s="123">
        <v>24</v>
      </c>
      <c r="E536" s="123">
        <v>1997</v>
      </c>
      <c r="F536" s="123">
        <v>3.63</v>
      </c>
      <c r="G536" s="123">
        <v>0</v>
      </c>
      <c r="H536" s="123">
        <v>0.27</v>
      </c>
      <c r="I536" s="123">
        <v>0.08</v>
      </c>
      <c r="J536" s="123">
        <v>-0.01</v>
      </c>
      <c r="K536" s="123">
        <v>0.28999999999999998</v>
      </c>
      <c r="L536" s="123">
        <v>0.02</v>
      </c>
      <c r="M536" s="123">
        <v>0.02</v>
      </c>
      <c r="N536" s="123"/>
      <c r="O536" s="123"/>
      <c r="P536" s="123">
        <v>-0.01</v>
      </c>
      <c r="Q536" s="123">
        <v>-0.03</v>
      </c>
      <c r="R536" s="123" t="s">
        <v>3792</v>
      </c>
      <c r="S536" s="123">
        <v>2020</v>
      </c>
      <c r="T536" s="123"/>
      <c r="U536" s="123"/>
      <c r="V536" s="123"/>
      <c r="W536" s="123"/>
      <c r="X536" s="123"/>
      <c r="Y536" s="123"/>
    </row>
    <row r="537" spans="1:25" x14ac:dyDescent="0.25">
      <c r="A537" s="60" t="s">
        <v>4157</v>
      </c>
      <c r="B537" s="60" t="s">
        <v>299</v>
      </c>
      <c r="C537" s="123" t="s">
        <v>96</v>
      </c>
      <c r="D537" s="123">
        <v>33</v>
      </c>
      <c r="E537" s="123">
        <v>1987</v>
      </c>
      <c r="F537" s="123">
        <v>3.82</v>
      </c>
      <c r="G537" s="123">
        <v>-0.08</v>
      </c>
      <c r="H537" s="123">
        <v>0.23</v>
      </c>
      <c r="I537" s="123">
        <v>0.09</v>
      </c>
      <c r="J537" s="123">
        <v>0.1</v>
      </c>
      <c r="K537" s="123">
        <v>0.31</v>
      </c>
      <c r="L537" s="123">
        <v>7.0000000000000007E-2</v>
      </c>
      <c r="M537" s="123">
        <v>0</v>
      </c>
      <c r="N537" s="123"/>
      <c r="O537" s="123"/>
      <c r="P537" s="123">
        <v>0.04</v>
      </c>
      <c r="Q537" s="123">
        <v>0.05</v>
      </c>
      <c r="R537" s="123" t="s">
        <v>3792</v>
      </c>
      <c r="S537" s="123">
        <v>2020</v>
      </c>
      <c r="T537" s="123"/>
      <c r="U537" s="123"/>
      <c r="V537" s="123"/>
      <c r="W537" s="123"/>
      <c r="X537" s="123"/>
      <c r="Y537" s="123"/>
    </row>
    <row r="538" spans="1:25" x14ac:dyDescent="0.25">
      <c r="A538" s="60" t="s">
        <v>4158</v>
      </c>
      <c r="B538" s="60" t="s">
        <v>299</v>
      </c>
      <c r="C538" s="123" t="s">
        <v>96</v>
      </c>
      <c r="D538" s="123">
        <v>26</v>
      </c>
      <c r="E538" s="123">
        <v>1995</v>
      </c>
      <c r="F538" s="123">
        <v>4.03</v>
      </c>
      <c r="G538" s="123">
        <v>-0.03</v>
      </c>
      <c r="H538" s="123">
        <v>0.84</v>
      </c>
      <c r="I538" s="123">
        <v>-0.02</v>
      </c>
      <c r="J538" s="123">
        <v>7.0000000000000007E-2</v>
      </c>
      <c r="K538" s="123">
        <v>0.82</v>
      </c>
      <c r="L538" s="123">
        <v>0.04</v>
      </c>
      <c r="M538" s="123">
        <v>-0.04</v>
      </c>
      <c r="N538" s="123"/>
      <c r="O538" s="123"/>
      <c r="P538" s="123">
        <v>0.04</v>
      </c>
      <c r="Q538" s="123">
        <v>-0.08</v>
      </c>
      <c r="R538" s="123" t="s">
        <v>3792</v>
      </c>
      <c r="S538" s="123">
        <v>2020</v>
      </c>
      <c r="T538" s="123"/>
      <c r="U538" s="123"/>
      <c r="V538" s="123"/>
      <c r="W538" s="123"/>
      <c r="X538" s="123"/>
      <c r="Y538" s="123"/>
    </row>
    <row r="539" spans="1:25" x14ac:dyDescent="0.25">
      <c r="A539" s="60" t="s">
        <v>1817</v>
      </c>
      <c r="B539" s="60" t="s">
        <v>299</v>
      </c>
      <c r="C539" s="123" t="s">
        <v>96</v>
      </c>
      <c r="D539" s="123">
        <v>25</v>
      </c>
      <c r="E539" s="123">
        <v>1996</v>
      </c>
      <c r="F539" s="123">
        <v>0.35</v>
      </c>
      <c r="G539" s="123">
        <v>0.02</v>
      </c>
      <c r="H539" s="123">
        <v>0.04</v>
      </c>
      <c r="I539" s="123">
        <v>0</v>
      </c>
      <c r="J539" s="123"/>
      <c r="K539" s="123">
        <v>-7.0000000000000007E-2</v>
      </c>
      <c r="L539" s="123">
        <v>0.04</v>
      </c>
      <c r="M539" s="123"/>
      <c r="N539" s="123"/>
      <c r="O539" s="123"/>
      <c r="P539" s="123">
        <v>-0.03</v>
      </c>
      <c r="Q539" s="123">
        <v>0.06</v>
      </c>
      <c r="R539" s="123" t="s">
        <v>3792</v>
      </c>
      <c r="S539" s="123">
        <v>2020</v>
      </c>
      <c r="T539" s="123"/>
      <c r="U539" s="123"/>
      <c r="V539" s="123"/>
      <c r="W539" s="123"/>
      <c r="X539" s="123"/>
      <c r="Y539" s="123"/>
    </row>
    <row r="540" spans="1:25" x14ac:dyDescent="0.25">
      <c r="A540" s="60" t="s">
        <v>4159</v>
      </c>
      <c r="B540" s="60" t="s">
        <v>299</v>
      </c>
      <c r="C540" s="123" t="s">
        <v>96</v>
      </c>
      <c r="D540" s="123">
        <v>30</v>
      </c>
      <c r="E540" s="123">
        <v>1991</v>
      </c>
      <c r="F540" s="123">
        <v>1.95</v>
      </c>
      <c r="G540" s="123">
        <v>-0.06</v>
      </c>
      <c r="H540" s="123">
        <v>0.05</v>
      </c>
      <c r="I540" s="123">
        <v>-0.02</v>
      </c>
      <c r="J540" s="123"/>
      <c r="K540" s="123">
        <v>-0.01</v>
      </c>
      <c r="L540" s="123">
        <v>0.08</v>
      </c>
      <c r="M540" s="123"/>
      <c r="N540" s="123"/>
      <c r="O540" s="123"/>
      <c r="P540" s="123">
        <v>-0.08</v>
      </c>
      <c r="Q540" s="123">
        <v>0</v>
      </c>
      <c r="R540" s="123" t="s">
        <v>3792</v>
      </c>
      <c r="S540" s="123">
        <v>2020</v>
      </c>
      <c r="T540" s="123"/>
      <c r="U540" s="123"/>
      <c r="V540" s="123"/>
      <c r="W540" s="123"/>
      <c r="X540" s="123"/>
      <c r="Y540" s="123"/>
    </row>
    <row r="541" spans="1:25" x14ac:dyDescent="0.25">
      <c r="A541" s="60" t="s">
        <v>4160</v>
      </c>
      <c r="B541" s="60" t="s">
        <v>299</v>
      </c>
      <c r="C541" s="123" t="s">
        <v>96</v>
      </c>
      <c r="D541" s="123">
        <v>27</v>
      </c>
      <c r="E541" s="123">
        <v>1994</v>
      </c>
      <c r="F541" s="123">
        <v>1.93</v>
      </c>
      <c r="G541" s="123">
        <v>-0.06</v>
      </c>
      <c r="H541" s="123">
        <v>-0.03</v>
      </c>
      <c r="I541" s="123">
        <v>-0.08</v>
      </c>
      <c r="J541" s="123"/>
      <c r="K541" s="123">
        <v>-0.03</v>
      </c>
      <c r="L541" s="123">
        <v>-0.05</v>
      </c>
      <c r="M541" s="123"/>
      <c r="N541" s="123"/>
      <c r="O541" s="123"/>
      <c r="P541" s="123">
        <v>-7.0000000000000007E-2</v>
      </c>
      <c r="Q541" s="123">
        <v>0.05</v>
      </c>
      <c r="R541" s="123" t="s">
        <v>3792</v>
      </c>
      <c r="S541" s="123">
        <v>2020</v>
      </c>
      <c r="T541" s="123"/>
      <c r="U541" s="123"/>
      <c r="V541" s="123"/>
      <c r="W541" s="123"/>
      <c r="X541" s="123"/>
      <c r="Y541" s="123"/>
    </row>
    <row r="542" spans="1:25" x14ac:dyDescent="0.25">
      <c r="A542" s="60" t="s">
        <v>2777</v>
      </c>
      <c r="B542" s="60" t="s">
        <v>299</v>
      </c>
      <c r="C542" s="123" t="s">
        <v>96</v>
      </c>
      <c r="D542" s="123">
        <v>33</v>
      </c>
      <c r="E542" s="123">
        <v>1988</v>
      </c>
      <c r="F542" s="123">
        <v>1.6</v>
      </c>
      <c r="G542" s="123">
        <v>0.72</v>
      </c>
      <c r="H542" s="123">
        <v>3.13</v>
      </c>
      <c r="I542" s="123">
        <v>1.1599999999999999</v>
      </c>
      <c r="J542" s="123">
        <v>40.049999999999997</v>
      </c>
      <c r="K542" s="123">
        <v>3.18</v>
      </c>
      <c r="L542" s="123">
        <v>1.25</v>
      </c>
      <c r="M542" s="123">
        <v>0.26</v>
      </c>
      <c r="N542" s="123">
        <v>0.52</v>
      </c>
      <c r="O542" s="123"/>
      <c r="P542" s="123">
        <v>7.0000000000000007E-2</v>
      </c>
      <c r="Q542" s="123">
        <v>-0.03</v>
      </c>
      <c r="R542" s="123" t="s">
        <v>3792</v>
      </c>
      <c r="S542" s="123">
        <v>2020</v>
      </c>
      <c r="T542" s="123"/>
      <c r="U542" s="123"/>
      <c r="V542" s="123"/>
      <c r="W542" s="123"/>
      <c r="X542" s="123"/>
      <c r="Y542" s="123"/>
    </row>
    <row r="543" spans="1:25" x14ac:dyDescent="0.25">
      <c r="A543" s="60" t="s">
        <v>4161</v>
      </c>
      <c r="B543" s="60" t="s">
        <v>299</v>
      </c>
      <c r="C543" s="123" t="s">
        <v>96</v>
      </c>
      <c r="D543" s="123">
        <v>31</v>
      </c>
      <c r="E543" s="123">
        <v>1990</v>
      </c>
      <c r="F543" s="123">
        <v>0.12</v>
      </c>
      <c r="G543" s="123">
        <v>0.05</v>
      </c>
      <c r="H543" s="123">
        <v>0.1</v>
      </c>
      <c r="I543" s="123">
        <v>0.08</v>
      </c>
      <c r="J543" s="123"/>
      <c r="K543" s="123">
        <v>-0.03</v>
      </c>
      <c r="L543" s="123">
        <v>-0.09</v>
      </c>
      <c r="M543" s="123"/>
      <c r="N543" s="123"/>
      <c r="O543" s="123"/>
      <c r="P543" s="123">
        <v>-0.09</v>
      </c>
      <c r="Q543" s="123">
        <v>-0.01</v>
      </c>
      <c r="R543" s="123" t="s">
        <v>3792</v>
      </c>
      <c r="S543" s="123">
        <v>2020</v>
      </c>
      <c r="T543" s="123"/>
      <c r="U543" s="123"/>
      <c r="V543" s="123"/>
      <c r="W543" s="123"/>
      <c r="X543" s="123"/>
      <c r="Y543" s="123"/>
    </row>
    <row r="544" spans="1:25" x14ac:dyDescent="0.25">
      <c r="A544" s="60" t="s">
        <v>1190</v>
      </c>
      <c r="B544" s="60" t="s">
        <v>299</v>
      </c>
      <c r="C544" s="123" t="s">
        <v>96</v>
      </c>
      <c r="D544" s="123">
        <v>27</v>
      </c>
      <c r="E544" s="123">
        <v>1993</v>
      </c>
      <c r="F544" s="123">
        <v>0.42</v>
      </c>
      <c r="G544" s="123">
        <v>-0.08</v>
      </c>
      <c r="H544" s="123">
        <v>0.06</v>
      </c>
      <c r="I544" s="123">
        <v>-0.1</v>
      </c>
      <c r="J544" s="123"/>
      <c r="K544" s="123">
        <v>-0.05</v>
      </c>
      <c r="L544" s="123">
        <v>7.0000000000000007E-2</v>
      </c>
      <c r="M544" s="123"/>
      <c r="N544" s="123"/>
      <c r="O544" s="123"/>
      <c r="P544" s="123">
        <v>0.09</v>
      </c>
      <c r="Q544" s="123">
        <v>0.03</v>
      </c>
      <c r="R544" s="123" t="s">
        <v>3792</v>
      </c>
      <c r="S544" s="123">
        <v>2020</v>
      </c>
      <c r="T544" s="123"/>
      <c r="U544" s="123"/>
      <c r="V544" s="123"/>
      <c r="W544" s="123"/>
      <c r="X544" s="123"/>
      <c r="Y544" s="123"/>
    </row>
    <row r="545" spans="1:25" x14ac:dyDescent="0.25">
      <c r="A545" s="60" t="s">
        <v>4162</v>
      </c>
      <c r="B545" s="60" t="s">
        <v>299</v>
      </c>
      <c r="C545" s="123" t="s">
        <v>96</v>
      </c>
      <c r="D545" s="123">
        <v>24</v>
      </c>
      <c r="E545" s="123">
        <v>1997</v>
      </c>
      <c r="F545" s="123">
        <v>0.11</v>
      </c>
      <c r="G545" s="123">
        <v>-0.09</v>
      </c>
      <c r="H545" s="123">
        <v>0.08</v>
      </c>
      <c r="I545" s="123">
        <v>0.06</v>
      </c>
      <c r="J545" s="123"/>
      <c r="K545" s="123">
        <v>-0.08</v>
      </c>
      <c r="L545" s="123">
        <v>-0.03</v>
      </c>
      <c r="M545" s="123"/>
      <c r="N545" s="123"/>
      <c r="O545" s="123"/>
      <c r="P545" s="123">
        <v>0.05</v>
      </c>
      <c r="Q545" s="123">
        <v>-0.02</v>
      </c>
      <c r="R545" s="123" t="s">
        <v>3792</v>
      </c>
      <c r="S545" s="123">
        <v>2020</v>
      </c>
      <c r="T545" s="123"/>
      <c r="U545" s="123"/>
      <c r="V545" s="123"/>
      <c r="W545" s="123"/>
      <c r="X545" s="123"/>
      <c r="Y545" s="123"/>
    </row>
    <row r="546" spans="1:25" x14ac:dyDescent="0.25">
      <c r="A546" s="60" t="s">
        <v>4163</v>
      </c>
      <c r="B546" s="60" t="s">
        <v>299</v>
      </c>
      <c r="C546" s="123" t="s">
        <v>96</v>
      </c>
      <c r="D546" s="123">
        <v>23</v>
      </c>
      <c r="E546" s="123">
        <v>1997</v>
      </c>
      <c r="F546" s="123">
        <v>4.07</v>
      </c>
      <c r="G546" s="123">
        <v>-0.02</v>
      </c>
      <c r="H546" s="123">
        <v>0.15</v>
      </c>
      <c r="I546" s="123">
        <v>0.21</v>
      </c>
      <c r="J546" s="123">
        <v>100.1</v>
      </c>
      <c r="K546" s="123">
        <v>0.31</v>
      </c>
      <c r="L546" s="123">
        <v>0.32</v>
      </c>
      <c r="M546" s="123">
        <v>0.02</v>
      </c>
      <c r="N546" s="123">
        <v>-0.05</v>
      </c>
      <c r="O546" s="123"/>
      <c r="P546" s="123">
        <v>0.02</v>
      </c>
      <c r="Q546" s="123">
        <v>-0.02</v>
      </c>
      <c r="R546" s="123" t="s">
        <v>3792</v>
      </c>
      <c r="S546" s="123">
        <v>2020</v>
      </c>
      <c r="T546" s="123"/>
      <c r="U546" s="123"/>
      <c r="V546" s="123"/>
      <c r="W546" s="123"/>
      <c r="X546" s="123"/>
      <c r="Y546" s="123"/>
    </row>
    <row r="547" spans="1:25" x14ac:dyDescent="0.25">
      <c r="A547" s="60" t="s">
        <v>2930</v>
      </c>
      <c r="B547" s="60" t="s">
        <v>299</v>
      </c>
      <c r="C547" s="123" t="s">
        <v>96</v>
      </c>
      <c r="D547" s="123">
        <v>25</v>
      </c>
      <c r="E547" s="123">
        <v>1996</v>
      </c>
      <c r="F547" s="123">
        <v>1.8</v>
      </c>
      <c r="G547" s="123">
        <v>-0.06</v>
      </c>
      <c r="H547" s="123">
        <v>0.68</v>
      </c>
      <c r="I547" s="123">
        <v>0.59</v>
      </c>
      <c r="J547" s="123">
        <v>99.96</v>
      </c>
      <c r="K547" s="123">
        <v>0.56999999999999995</v>
      </c>
      <c r="L547" s="123">
        <v>0.52</v>
      </c>
      <c r="M547" s="123">
        <v>-0.02</v>
      </c>
      <c r="N547" s="123">
        <v>0.05</v>
      </c>
      <c r="O547" s="123"/>
      <c r="P547" s="123">
        <v>-0.05</v>
      </c>
      <c r="Q547" s="123">
        <v>0.02</v>
      </c>
      <c r="R547" s="123" t="s">
        <v>3792</v>
      </c>
      <c r="S547" s="123">
        <v>2020</v>
      </c>
      <c r="T547" s="123"/>
      <c r="U547" s="123"/>
      <c r="V547" s="123"/>
      <c r="W547" s="123"/>
      <c r="X547" s="123"/>
      <c r="Y547" s="123"/>
    </row>
    <row r="548" spans="1:25" x14ac:dyDescent="0.25">
      <c r="A548" s="60" t="s">
        <v>4164</v>
      </c>
      <c r="B548" s="60" t="s">
        <v>299</v>
      </c>
      <c r="C548" s="123" t="s">
        <v>109</v>
      </c>
      <c r="D548" s="123">
        <v>22</v>
      </c>
      <c r="E548" s="123">
        <v>1998</v>
      </c>
      <c r="F548" s="123">
        <v>4.04</v>
      </c>
      <c r="G548" s="123">
        <v>-0.04</v>
      </c>
      <c r="H548" s="123">
        <v>2.74</v>
      </c>
      <c r="I548" s="123">
        <v>1.39</v>
      </c>
      <c r="J548" s="123">
        <v>54.51</v>
      </c>
      <c r="K548" s="123">
        <v>2.7</v>
      </c>
      <c r="L548" s="123">
        <v>1.47</v>
      </c>
      <c r="M548" s="123">
        <v>-0.04</v>
      </c>
      <c r="N548" s="123">
        <v>-0.05</v>
      </c>
      <c r="O548" s="123"/>
      <c r="P548" s="123">
        <v>0.01</v>
      </c>
      <c r="Q548" s="123">
        <v>-0.05</v>
      </c>
      <c r="R548" s="123" t="s">
        <v>3792</v>
      </c>
      <c r="S548" s="123">
        <v>2020</v>
      </c>
      <c r="T548" s="123"/>
      <c r="U548" s="123"/>
      <c r="V548" s="123"/>
      <c r="W548" s="123"/>
      <c r="X548" s="123"/>
      <c r="Y548" s="123"/>
    </row>
    <row r="549" spans="1:25" x14ac:dyDescent="0.25">
      <c r="A549" s="60" t="s">
        <v>710</v>
      </c>
      <c r="B549" s="60" t="s">
        <v>299</v>
      </c>
      <c r="C549" s="123" t="s">
        <v>109</v>
      </c>
      <c r="D549" s="123">
        <v>25</v>
      </c>
      <c r="E549" s="123">
        <v>1996</v>
      </c>
      <c r="F549" s="123">
        <v>0.88</v>
      </c>
      <c r="G549" s="123">
        <v>-0.09</v>
      </c>
      <c r="H549" s="123">
        <v>3.4</v>
      </c>
      <c r="I549" s="123">
        <v>-0.08</v>
      </c>
      <c r="J549" s="123">
        <v>-0.09</v>
      </c>
      <c r="K549" s="123">
        <v>3.24</v>
      </c>
      <c r="L549" s="123">
        <v>0.01</v>
      </c>
      <c r="M549" s="123">
        <v>-0.01</v>
      </c>
      <c r="N549" s="123"/>
      <c r="O549" s="123"/>
      <c r="P549" s="123">
        <v>0.06</v>
      </c>
      <c r="Q549" s="123">
        <v>-0.03</v>
      </c>
      <c r="R549" s="123" t="s">
        <v>3792</v>
      </c>
      <c r="S549" s="123">
        <v>2020</v>
      </c>
      <c r="T549" s="123"/>
      <c r="U549" s="123"/>
      <c r="V549" s="123"/>
      <c r="W549" s="123"/>
      <c r="X549" s="123"/>
      <c r="Y549" s="123"/>
    </row>
    <row r="550" spans="1:25" x14ac:dyDescent="0.25">
      <c r="A550" s="60" t="s">
        <v>4165</v>
      </c>
      <c r="B550" s="60" t="s">
        <v>299</v>
      </c>
      <c r="C550" s="123" t="s">
        <v>109</v>
      </c>
      <c r="D550" s="123">
        <v>26</v>
      </c>
      <c r="E550" s="123">
        <v>1994</v>
      </c>
      <c r="F550" s="123">
        <v>0.65</v>
      </c>
      <c r="G550" s="123">
        <v>-0.01</v>
      </c>
      <c r="H550" s="123">
        <v>3.34</v>
      </c>
      <c r="I550" s="123">
        <v>1.58</v>
      </c>
      <c r="J550" s="123">
        <v>49.99</v>
      </c>
      <c r="K550" s="123">
        <v>3.12</v>
      </c>
      <c r="L550" s="123">
        <v>1.5</v>
      </c>
      <c r="M550" s="123">
        <v>0.06</v>
      </c>
      <c r="N550" s="123">
        <v>0</v>
      </c>
      <c r="O550" s="123"/>
      <c r="P550" s="123">
        <v>-7.0000000000000007E-2</v>
      </c>
      <c r="Q550" s="123">
        <v>0.01</v>
      </c>
      <c r="R550" s="123" t="s">
        <v>3792</v>
      </c>
      <c r="S550" s="123">
        <v>2020</v>
      </c>
      <c r="T550" s="123"/>
      <c r="U550" s="123"/>
      <c r="V550" s="123"/>
      <c r="W550" s="123"/>
      <c r="X550" s="123"/>
      <c r="Y550" s="123"/>
    </row>
    <row r="551" spans="1:25" x14ac:dyDescent="0.25">
      <c r="A551" s="60" t="s">
        <v>4166</v>
      </c>
      <c r="B551" s="60" t="s">
        <v>299</v>
      </c>
      <c r="C551" s="123" t="s">
        <v>153</v>
      </c>
      <c r="D551" s="123">
        <v>26</v>
      </c>
      <c r="E551" s="123">
        <v>1995</v>
      </c>
      <c r="F551" s="123">
        <v>0.59</v>
      </c>
      <c r="G551" s="123">
        <v>-0.1</v>
      </c>
      <c r="H551" s="123">
        <v>3.43</v>
      </c>
      <c r="I551" s="123">
        <v>1.59</v>
      </c>
      <c r="J551" s="123">
        <v>49.92</v>
      </c>
      <c r="K551" s="123">
        <v>3.39</v>
      </c>
      <c r="L551" s="123">
        <v>1.74</v>
      </c>
      <c r="M551" s="123">
        <v>0.04</v>
      </c>
      <c r="N551" s="123">
        <v>-0.06</v>
      </c>
      <c r="O551" s="123"/>
      <c r="P551" s="123">
        <v>0.02</v>
      </c>
      <c r="Q551" s="123">
        <v>0.1</v>
      </c>
      <c r="R551" s="123" t="s">
        <v>3792</v>
      </c>
      <c r="S551" s="123">
        <v>2020</v>
      </c>
      <c r="T551" s="123"/>
      <c r="U551" s="123"/>
      <c r="V551" s="123"/>
      <c r="W551" s="123"/>
      <c r="X551" s="123"/>
      <c r="Y551" s="123"/>
    </row>
    <row r="552" spans="1:25" x14ac:dyDescent="0.25">
      <c r="A552" s="60" t="s">
        <v>4167</v>
      </c>
      <c r="B552" s="60" t="s">
        <v>299</v>
      </c>
      <c r="C552" s="123" t="s">
        <v>153</v>
      </c>
      <c r="D552" s="123">
        <v>24</v>
      </c>
      <c r="E552" s="123">
        <v>1997</v>
      </c>
      <c r="F552" s="123">
        <v>0.1</v>
      </c>
      <c r="G552" s="123">
        <v>-0.1</v>
      </c>
      <c r="H552" s="123">
        <v>-0.03</v>
      </c>
      <c r="I552" s="123">
        <v>0.03</v>
      </c>
      <c r="J552" s="123"/>
      <c r="K552" s="123">
        <v>0.03</v>
      </c>
      <c r="L552" s="123">
        <v>-0.05</v>
      </c>
      <c r="M552" s="123"/>
      <c r="N552" s="123"/>
      <c r="O552" s="123"/>
      <c r="P552" s="123">
        <v>-0.05</v>
      </c>
      <c r="Q552" s="123">
        <v>-0.01</v>
      </c>
      <c r="R552" s="123" t="s">
        <v>3792</v>
      </c>
      <c r="S552" s="123">
        <v>2020</v>
      </c>
      <c r="T552" s="123"/>
      <c r="U552" s="123"/>
      <c r="V552" s="123"/>
      <c r="W552" s="123"/>
      <c r="X552" s="123"/>
      <c r="Y552" s="123"/>
    </row>
    <row r="553" spans="1:25" x14ac:dyDescent="0.25">
      <c r="A553" s="60" t="s">
        <v>4168</v>
      </c>
      <c r="B553" s="60" t="s">
        <v>299</v>
      </c>
      <c r="C553" s="123" t="s">
        <v>153</v>
      </c>
      <c r="D553" s="123">
        <v>19</v>
      </c>
      <c r="E553" s="123">
        <v>2002</v>
      </c>
      <c r="F553" s="123">
        <v>0.64</v>
      </c>
      <c r="G553" s="123">
        <v>-0.06</v>
      </c>
      <c r="H553" s="123">
        <v>0.06</v>
      </c>
      <c r="I553" s="123">
        <v>0.01</v>
      </c>
      <c r="J553" s="123"/>
      <c r="K553" s="123">
        <v>0.03</v>
      </c>
      <c r="L553" s="123">
        <v>-0.1</v>
      </c>
      <c r="M553" s="123"/>
      <c r="N553" s="123"/>
      <c r="O553" s="123"/>
      <c r="P553" s="123">
        <v>0.04</v>
      </c>
      <c r="Q553" s="123">
        <v>0.05</v>
      </c>
      <c r="R553" s="123" t="s">
        <v>3792</v>
      </c>
      <c r="S553" s="123">
        <v>2020</v>
      </c>
      <c r="T553" s="123"/>
      <c r="U553" s="123"/>
      <c r="V553" s="123"/>
      <c r="W553" s="123"/>
      <c r="X553" s="123"/>
      <c r="Y553" s="123"/>
    </row>
    <row r="554" spans="1:25" x14ac:dyDescent="0.25">
      <c r="A554" s="60" t="s">
        <v>4169</v>
      </c>
      <c r="B554" s="60" t="s">
        <v>299</v>
      </c>
      <c r="C554" s="123" t="s">
        <v>153</v>
      </c>
      <c r="D554" s="123">
        <v>27</v>
      </c>
      <c r="E554" s="123">
        <v>1994</v>
      </c>
      <c r="F554" s="123">
        <v>0.51</v>
      </c>
      <c r="G554" s="123">
        <v>-0.09</v>
      </c>
      <c r="H554" s="123">
        <v>1.97</v>
      </c>
      <c r="I554" s="123">
        <v>-0.04</v>
      </c>
      <c r="J554" s="123">
        <v>0.04</v>
      </c>
      <c r="K554" s="123">
        <v>1.81</v>
      </c>
      <c r="L554" s="123">
        <v>-0.06</v>
      </c>
      <c r="M554" s="123">
        <v>0.02</v>
      </c>
      <c r="N554" s="123"/>
      <c r="O554" s="123"/>
      <c r="P554" s="123">
        <v>0.01</v>
      </c>
      <c r="Q554" s="123">
        <v>-0.04</v>
      </c>
      <c r="R554" s="123" t="s">
        <v>3792</v>
      </c>
      <c r="S554" s="123">
        <v>2020</v>
      </c>
      <c r="T554" s="123"/>
      <c r="U554" s="123"/>
      <c r="V554" s="123"/>
      <c r="W554" s="123"/>
      <c r="X554" s="123"/>
      <c r="Y554" s="123"/>
    </row>
    <row r="555" spans="1:25" x14ac:dyDescent="0.25">
      <c r="A555" s="60" t="s">
        <v>4170</v>
      </c>
      <c r="B555" s="60" t="s">
        <v>299</v>
      </c>
      <c r="C555" s="123" t="s">
        <v>116</v>
      </c>
      <c r="D555" s="123">
        <v>27</v>
      </c>
      <c r="E555" s="123">
        <v>1994</v>
      </c>
      <c r="F555" s="123">
        <v>3.95</v>
      </c>
      <c r="G555" s="123">
        <v>0.06</v>
      </c>
      <c r="H555" s="123">
        <v>0.02</v>
      </c>
      <c r="I555" s="123">
        <v>7.0000000000000007E-2</v>
      </c>
      <c r="J555" s="123"/>
      <c r="K555" s="123">
        <v>-0.05</v>
      </c>
      <c r="L555" s="123">
        <v>0.02</v>
      </c>
      <c r="M555" s="123"/>
      <c r="N555" s="123"/>
      <c r="O555" s="123"/>
      <c r="P555" s="123">
        <v>-0.04</v>
      </c>
      <c r="Q555" s="123">
        <v>0.1</v>
      </c>
      <c r="R555" s="123" t="s">
        <v>3792</v>
      </c>
      <c r="S555" s="123">
        <v>2020</v>
      </c>
      <c r="T555" s="123"/>
      <c r="U555" s="123"/>
      <c r="V555" s="123"/>
      <c r="W555" s="123"/>
      <c r="X555" s="123"/>
      <c r="Y555" s="123"/>
    </row>
    <row r="556" spans="1:25" x14ac:dyDescent="0.25">
      <c r="A556" s="60" t="s">
        <v>4171</v>
      </c>
      <c r="B556" s="60" t="s">
        <v>299</v>
      </c>
      <c r="C556" s="123" t="s">
        <v>116</v>
      </c>
      <c r="D556" s="123">
        <v>27</v>
      </c>
      <c r="E556" s="123">
        <v>1994</v>
      </c>
      <c r="F556" s="123">
        <v>2.09</v>
      </c>
      <c r="G556" s="123">
        <v>7.0000000000000007E-2</v>
      </c>
      <c r="H556" s="123">
        <v>7.0000000000000007E-2</v>
      </c>
      <c r="I556" s="123">
        <v>0.08</v>
      </c>
      <c r="J556" s="123"/>
      <c r="K556" s="123">
        <v>-0.05</v>
      </c>
      <c r="L556" s="123">
        <v>-0.08</v>
      </c>
      <c r="M556" s="123"/>
      <c r="N556" s="123"/>
      <c r="O556" s="123"/>
      <c r="P556" s="123">
        <v>-0.08</v>
      </c>
      <c r="Q556" s="123">
        <v>0.09</v>
      </c>
      <c r="R556" s="123" t="s">
        <v>3792</v>
      </c>
      <c r="S556" s="123">
        <v>2020</v>
      </c>
      <c r="T556" s="123"/>
      <c r="U556" s="123"/>
      <c r="V556" s="123"/>
      <c r="W556" s="123"/>
      <c r="X556" s="123"/>
      <c r="Y556" s="123"/>
    </row>
    <row r="557" spans="1:25" x14ac:dyDescent="0.25">
      <c r="A557" s="60" t="s">
        <v>4172</v>
      </c>
      <c r="B557" s="60" t="s">
        <v>299</v>
      </c>
      <c r="C557" s="123" t="s">
        <v>122</v>
      </c>
      <c r="D557" s="123">
        <v>33</v>
      </c>
      <c r="E557" s="123">
        <v>1988</v>
      </c>
      <c r="F557" s="123">
        <v>5.42</v>
      </c>
      <c r="G557" s="123">
        <v>7.0000000000000007E-2</v>
      </c>
      <c r="H557" s="123">
        <v>0.65</v>
      </c>
      <c r="I557" s="123">
        <v>0.19</v>
      </c>
      <c r="J557" s="123">
        <v>33.33</v>
      </c>
      <c r="K557" s="123">
        <v>0.49</v>
      </c>
      <c r="L557" s="123">
        <v>0.15</v>
      </c>
      <c r="M557" s="123">
        <v>0.04</v>
      </c>
      <c r="N557" s="123">
        <v>-0.01</v>
      </c>
      <c r="O557" s="123"/>
      <c r="P557" s="123">
        <v>0.04</v>
      </c>
      <c r="Q557" s="123">
        <v>0.04</v>
      </c>
      <c r="R557" s="123" t="s">
        <v>3792</v>
      </c>
      <c r="S557" s="123">
        <v>2020</v>
      </c>
      <c r="T557" s="123"/>
      <c r="U557" s="123"/>
      <c r="V557" s="123"/>
      <c r="W557" s="123"/>
      <c r="X557" s="123"/>
      <c r="Y557" s="123"/>
    </row>
    <row r="558" spans="1:25" x14ac:dyDescent="0.25">
      <c r="A558" s="60" t="s">
        <v>4173</v>
      </c>
      <c r="B558" s="60" t="s">
        <v>299</v>
      </c>
      <c r="C558" s="123" t="s">
        <v>122</v>
      </c>
      <c r="D558" s="123">
        <v>28</v>
      </c>
      <c r="E558" s="123">
        <v>1993</v>
      </c>
      <c r="F558" s="123">
        <v>5.78</v>
      </c>
      <c r="G558" s="123">
        <v>0.42</v>
      </c>
      <c r="H558" s="123">
        <v>3.1</v>
      </c>
      <c r="I558" s="123">
        <v>1.8</v>
      </c>
      <c r="J558" s="123">
        <v>55.52</v>
      </c>
      <c r="K558" s="123">
        <v>3.19</v>
      </c>
      <c r="L558" s="123">
        <v>1.65</v>
      </c>
      <c r="M558" s="123">
        <v>0.04</v>
      </c>
      <c r="N558" s="123">
        <v>0.06</v>
      </c>
      <c r="O558" s="123"/>
      <c r="P558" s="123">
        <v>7.0000000000000007E-2</v>
      </c>
      <c r="Q558" s="123">
        <v>0.43</v>
      </c>
      <c r="R558" s="123" t="s">
        <v>3792</v>
      </c>
      <c r="S558" s="123">
        <v>2020</v>
      </c>
      <c r="T558" s="123"/>
      <c r="U558" s="123"/>
      <c r="V558" s="123"/>
      <c r="W558" s="123"/>
      <c r="X558" s="123"/>
      <c r="Y558" s="123"/>
    </row>
    <row r="559" spans="1:25" x14ac:dyDescent="0.25">
      <c r="A559" s="60" t="s">
        <v>4174</v>
      </c>
      <c r="B559" s="60" t="s">
        <v>299</v>
      </c>
      <c r="C559" s="123" t="s">
        <v>122</v>
      </c>
      <c r="D559" s="123">
        <v>29</v>
      </c>
      <c r="E559" s="123">
        <v>1992</v>
      </c>
      <c r="F559" s="123">
        <v>2.82</v>
      </c>
      <c r="G559" s="123">
        <v>0.42</v>
      </c>
      <c r="H559" s="123">
        <v>4.03</v>
      </c>
      <c r="I559" s="123">
        <v>1.81</v>
      </c>
      <c r="J559" s="123">
        <v>45.59</v>
      </c>
      <c r="K559" s="123">
        <v>3.84</v>
      </c>
      <c r="L559" s="123">
        <v>1.68</v>
      </c>
      <c r="M559" s="123">
        <v>7.0000000000000007E-2</v>
      </c>
      <c r="N559" s="123">
        <v>0.28000000000000003</v>
      </c>
      <c r="O559" s="123"/>
      <c r="P559" s="123">
        <v>0.08</v>
      </c>
      <c r="Q559" s="123">
        <v>-0.1</v>
      </c>
      <c r="R559" s="123" t="s">
        <v>3792</v>
      </c>
      <c r="S559" s="123">
        <v>2020</v>
      </c>
      <c r="T559" s="123"/>
      <c r="U559" s="123"/>
      <c r="V559" s="123"/>
      <c r="W559" s="123"/>
      <c r="X559" s="123"/>
      <c r="Y559" s="123"/>
    </row>
    <row r="560" spans="1:25" x14ac:dyDescent="0.25">
      <c r="A560" s="60" t="s">
        <v>4175</v>
      </c>
      <c r="B560" s="60" t="s">
        <v>299</v>
      </c>
      <c r="C560" s="123" t="s">
        <v>122</v>
      </c>
      <c r="D560" s="123">
        <v>28</v>
      </c>
      <c r="E560" s="123">
        <v>1993</v>
      </c>
      <c r="F560" s="123">
        <v>4.91</v>
      </c>
      <c r="G560" s="123">
        <v>0.05</v>
      </c>
      <c r="H560" s="123">
        <v>0.67</v>
      </c>
      <c r="I560" s="123">
        <v>0</v>
      </c>
      <c r="J560" s="123">
        <v>7.0000000000000007E-2</v>
      </c>
      <c r="K560" s="123">
        <v>0.61</v>
      </c>
      <c r="L560" s="123">
        <v>0.08</v>
      </c>
      <c r="M560" s="123">
        <v>-0.05</v>
      </c>
      <c r="N560" s="123"/>
      <c r="O560" s="123"/>
      <c r="P560" s="123">
        <v>0.09</v>
      </c>
      <c r="Q560" s="123">
        <v>0.02</v>
      </c>
      <c r="R560" s="123" t="s">
        <v>3792</v>
      </c>
      <c r="S560" s="123">
        <v>2020</v>
      </c>
      <c r="T560" s="123"/>
      <c r="U560" s="123"/>
      <c r="V560" s="123"/>
      <c r="W560" s="123"/>
      <c r="X560" s="123"/>
      <c r="Y560" s="123"/>
    </row>
    <row r="561" spans="1:25" x14ac:dyDescent="0.25">
      <c r="A561" s="60" t="s">
        <v>4176</v>
      </c>
      <c r="B561" s="60" t="s">
        <v>299</v>
      </c>
      <c r="C561" s="123" t="s">
        <v>122</v>
      </c>
      <c r="D561" s="123">
        <v>28</v>
      </c>
      <c r="E561" s="123">
        <v>1993</v>
      </c>
      <c r="F561" s="123">
        <v>0.5</v>
      </c>
      <c r="G561" s="123">
        <v>-0.06</v>
      </c>
      <c r="H561" s="123">
        <v>2.4</v>
      </c>
      <c r="I561" s="123">
        <v>-0.09</v>
      </c>
      <c r="J561" s="123">
        <v>-7.0000000000000007E-2</v>
      </c>
      <c r="K561" s="123">
        <v>2.75</v>
      </c>
      <c r="L561" s="123">
        <v>0</v>
      </c>
      <c r="M561" s="123">
        <v>0.06</v>
      </c>
      <c r="N561" s="123"/>
      <c r="O561" s="123"/>
      <c r="P561" s="123">
        <v>0.02</v>
      </c>
      <c r="Q561" s="123">
        <v>0.1</v>
      </c>
      <c r="R561" s="123" t="s">
        <v>3792</v>
      </c>
      <c r="S561" s="123">
        <v>2020</v>
      </c>
      <c r="T561" s="123"/>
      <c r="U561" s="123"/>
      <c r="V561" s="123"/>
      <c r="W561" s="123"/>
      <c r="X561" s="123"/>
      <c r="Y561" s="123"/>
    </row>
    <row r="562" spans="1:25" x14ac:dyDescent="0.25">
      <c r="A562" s="60" t="s">
        <v>4177</v>
      </c>
      <c r="B562" s="60" t="s">
        <v>299</v>
      </c>
      <c r="C562" s="123" t="s">
        <v>122</v>
      </c>
      <c r="D562" s="123">
        <v>28</v>
      </c>
      <c r="E562" s="123">
        <v>1993</v>
      </c>
      <c r="F562" s="123">
        <v>1.5</v>
      </c>
      <c r="G562" s="123">
        <v>0</v>
      </c>
      <c r="H562" s="123">
        <v>2.09</v>
      </c>
      <c r="I562" s="123">
        <v>0.1</v>
      </c>
      <c r="J562" s="123">
        <v>-0.04</v>
      </c>
      <c r="K562" s="123">
        <v>2.21</v>
      </c>
      <c r="L562" s="123">
        <v>-0.08</v>
      </c>
      <c r="M562" s="123">
        <v>0.04</v>
      </c>
      <c r="N562" s="123"/>
      <c r="O562" s="123"/>
      <c r="P562" s="123">
        <v>0.03</v>
      </c>
      <c r="Q562" s="123">
        <v>-0.03</v>
      </c>
      <c r="R562" s="123" t="s">
        <v>3792</v>
      </c>
      <c r="S562" s="123">
        <v>2020</v>
      </c>
      <c r="T562" s="123"/>
      <c r="U562" s="123"/>
      <c r="V562" s="123"/>
      <c r="W562" s="123"/>
      <c r="X562" s="123"/>
      <c r="Y562" s="123"/>
    </row>
    <row r="563" spans="1:25" x14ac:dyDescent="0.25">
      <c r="A563" s="60" t="s">
        <v>4178</v>
      </c>
      <c r="B563" s="60" t="s">
        <v>299</v>
      </c>
      <c r="C563" s="123" t="s">
        <v>131</v>
      </c>
      <c r="D563" s="123">
        <v>30</v>
      </c>
      <c r="E563" s="123">
        <v>1991</v>
      </c>
      <c r="F563" s="123">
        <v>2.5299999999999998</v>
      </c>
      <c r="G563" s="123">
        <v>0.3</v>
      </c>
      <c r="H563" s="123">
        <v>2.4300000000000002</v>
      </c>
      <c r="I563" s="123">
        <v>0.47</v>
      </c>
      <c r="J563" s="123">
        <v>16.66</v>
      </c>
      <c r="K563" s="123">
        <v>2.37</v>
      </c>
      <c r="L563" s="123">
        <v>0.39</v>
      </c>
      <c r="M563" s="123">
        <v>0.18</v>
      </c>
      <c r="N563" s="123">
        <v>1</v>
      </c>
      <c r="O563" s="123"/>
      <c r="P563" s="123">
        <v>0.01</v>
      </c>
      <c r="Q563" s="123">
        <v>-7.0000000000000007E-2</v>
      </c>
      <c r="R563" s="123" t="s">
        <v>3792</v>
      </c>
      <c r="S563" s="123">
        <v>2020</v>
      </c>
      <c r="T563" s="123"/>
      <c r="U563" s="123"/>
      <c r="V563" s="123"/>
      <c r="W563" s="123"/>
      <c r="X563" s="123"/>
      <c r="Y563" s="123"/>
    </row>
    <row r="564" spans="1:25" x14ac:dyDescent="0.25">
      <c r="A564" s="60" t="s">
        <v>3252</v>
      </c>
      <c r="B564" s="60" t="s">
        <v>299</v>
      </c>
      <c r="C564" s="123" t="s">
        <v>131</v>
      </c>
      <c r="D564" s="123">
        <v>23</v>
      </c>
      <c r="E564" s="123">
        <v>1998</v>
      </c>
      <c r="F564" s="123">
        <v>5.55</v>
      </c>
      <c r="G564" s="123">
        <v>0.26</v>
      </c>
      <c r="H564" s="123">
        <v>2.13</v>
      </c>
      <c r="I564" s="123">
        <v>1.01</v>
      </c>
      <c r="J564" s="123">
        <v>50.08</v>
      </c>
      <c r="K564" s="123">
        <v>2.2200000000000002</v>
      </c>
      <c r="L564" s="123">
        <v>1.1200000000000001</v>
      </c>
      <c r="M564" s="123">
        <v>0</v>
      </c>
      <c r="N564" s="123">
        <v>0.24</v>
      </c>
      <c r="O564" s="123"/>
      <c r="P564" s="123">
        <v>0.08</v>
      </c>
      <c r="Q564" s="123">
        <v>0.05</v>
      </c>
      <c r="R564" s="123" t="s">
        <v>3792</v>
      </c>
      <c r="S564" s="123">
        <v>2020</v>
      </c>
      <c r="T564" s="123"/>
      <c r="U564" s="123"/>
      <c r="V564" s="123"/>
      <c r="W564" s="123"/>
      <c r="X564" s="123"/>
      <c r="Y564" s="123"/>
    </row>
    <row r="565" spans="1:25" x14ac:dyDescent="0.25">
      <c r="A565" s="60" t="s">
        <v>4179</v>
      </c>
      <c r="B565" s="60" t="s">
        <v>4180</v>
      </c>
      <c r="C565" s="123" t="s">
        <v>96</v>
      </c>
      <c r="D565" s="123">
        <v>21</v>
      </c>
      <c r="E565" s="123">
        <v>1999</v>
      </c>
      <c r="F565" s="123">
        <v>4.07</v>
      </c>
      <c r="G565" s="123">
        <v>-0.08</v>
      </c>
      <c r="H565" s="123">
        <v>0.17</v>
      </c>
      <c r="I565" s="123">
        <v>0.06</v>
      </c>
      <c r="J565" s="123">
        <v>0.06</v>
      </c>
      <c r="K565" s="123">
        <v>0.22</v>
      </c>
      <c r="L565" s="123">
        <v>0.02</v>
      </c>
      <c r="M565" s="123">
        <v>-0.01</v>
      </c>
      <c r="N565" s="123"/>
      <c r="O565" s="123"/>
      <c r="P565" s="123">
        <v>-0.1</v>
      </c>
      <c r="Q565" s="123">
        <v>-0.02</v>
      </c>
      <c r="R565" s="123" t="s">
        <v>3792</v>
      </c>
      <c r="S565" s="123">
        <v>2020</v>
      </c>
      <c r="T565" s="123"/>
      <c r="U565" s="123"/>
      <c r="V565" s="123"/>
      <c r="W565" s="123"/>
      <c r="X565" s="123"/>
      <c r="Y565" s="123"/>
    </row>
    <row r="566" spans="1:25" x14ac:dyDescent="0.25">
      <c r="A566" s="60" t="s">
        <v>4181</v>
      </c>
      <c r="B566" s="60" t="s">
        <v>4180</v>
      </c>
      <c r="C566" s="123" t="s">
        <v>96</v>
      </c>
      <c r="D566" s="123">
        <v>31</v>
      </c>
      <c r="E566" s="123">
        <v>1990</v>
      </c>
      <c r="F566" s="123">
        <v>4.5999999999999996</v>
      </c>
      <c r="G566" s="123">
        <v>-0.09</v>
      </c>
      <c r="H566" s="123">
        <v>0.15</v>
      </c>
      <c r="I566" s="123">
        <v>0.04</v>
      </c>
      <c r="J566" s="123">
        <v>0.01</v>
      </c>
      <c r="K566" s="123">
        <v>0.31</v>
      </c>
      <c r="L566" s="123">
        <v>-0.09</v>
      </c>
      <c r="M566" s="123">
        <v>-0.04</v>
      </c>
      <c r="N566" s="123"/>
      <c r="O566" s="123"/>
      <c r="P566" s="123">
        <v>-0.09</v>
      </c>
      <c r="Q566" s="123">
        <v>0.08</v>
      </c>
      <c r="R566" s="123" t="s">
        <v>3792</v>
      </c>
      <c r="S566" s="123">
        <v>2020</v>
      </c>
      <c r="T566" s="123"/>
      <c r="U566" s="123"/>
      <c r="V566" s="123"/>
      <c r="W566" s="123"/>
      <c r="X566" s="123"/>
      <c r="Y566" s="123"/>
    </row>
    <row r="567" spans="1:25" x14ac:dyDescent="0.25">
      <c r="A567" s="60" t="s">
        <v>4182</v>
      </c>
      <c r="B567" s="60" t="s">
        <v>4180</v>
      </c>
      <c r="C567" s="123" t="s">
        <v>96</v>
      </c>
      <c r="D567" s="123">
        <v>32</v>
      </c>
      <c r="E567" s="123">
        <v>1989</v>
      </c>
      <c r="F567" s="123">
        <v>2.41</v>
      </c>
      <c r="G567" s="123">
        <v>0.02</v>
      </c>
      <c r="H567" s="123">
        <v>-0.05</v>
      </c>
      <c r="I567" s="123">
        <v>0.02</v>
      </c>
      <c r="J567" s="123"/>
      <c r="K567" s="123">
        <v>0.01</v>
      </c>
      <c r="L567" s="123">
        <v>-0.05</v>
      </c>
      <c r="M567" s="123"/>
      <c r="N567" s="123"/>
      <c r="O567" s="123"/>
      <c r="P567" s="123">
        <v>0</v>
      </c>
      <c r="Q567" s="123">
        <v>-0.01</v>
      </c>
      <c r="R567" s="123" t="s">
        <v>3792</v>
      </c>
      <c r="S567" s="123">
        <v>2020</v>
      </c>
      <c r="T567" s="123"/>
      <c r="U567" s="123"/>
      <c r="V567" s="123"/>
      <c r="W567" s="123"/>
      <c r="X567" s="123"/>
      <c r="Y567" s="123"/>
    </row>
    <row r="568" spans="1:25" x14ac:dyDescent="0.25">
      <c r="A568" s="60" t="s">
        <v>4183</v>
      </c>
      <c r="B568" s="60" t="s">
        <v>4180</v>
      </c>
      <c r="C568" s="123" t="s">
        <v>96</v>
      </c>
      <c r="D568" s="123">
        <v>33</v>
      </c>
      <c r="E568" s="123">
        <v>1988</v>
      </c>
      <c r="F568" s="123">
        <v>1.07</v>
      </c>
      <c r="G568" s="123">
        <v>-7.0000000000000007E-2</v>
      </c>
      <c r="H568" s="123">
        <v>0</v>
      </c>
      <c r="I568" s="123">
        <v>0.05</v>
      </c>
      <c r="J568" s="123"/>
      <c r="K568" s="123">
        <v>0.08</v>
      </c>
      <c r="L568" s="123">
        <v>0.04</v>
      </c>
      <c r="M568" s="123"/>
      <c r="N568" s="123"/>
      <c r="O568" s="123"/>
      <c r="P568" s="123">
        <v>0.02</v>
      </c>
      <c r="Q568" s="123">
        <v>0.03</v>
      </c>
      <c r="R568" s="123" t="s">
        <v>3792</v>
      </c>
      <c r="S568" s="123">
        <v>2020</v>
      </c>
      <c r="T568" s="123"/>
      <c r="U568" s="123"/>
      <c r="V568" s="123"/>
      <c r="W568" s="123"/>
      <c r="X568" s="123"/>
      <c r="Y568" s="123"/>
    </row>
    <row r="569" spans="1:25" x14ac:dyDescent="0.25">
      <c r="A569" s="60" t="s">
        <v>4184</v>
      </c>
      <c r="B569" s="60" t="s">
        <v>4180</v>
      </c>
      <c r="C569" s="123" t="s">
        <v>96</v>
      </c>
      <c r="D569" s="123">
        <v>31</v>
      </c>
      <c r="E569" s="123">
        <v>1990</v>
      </c>
      <c r="F569" s="123">
        <v>2.99</v>
      </c>
      <c r="G569" s="123">
        <v>-0.01</v>
      </c>
      <c r="H569" s="123">
        <v>0.41</v>
      </c>
      <c r="I569" s="123">
        <v>0.38</v>
      </c>
      <c r="J569" s="123">
        <v>100.1</v>
      </c>
      <c r="K569" s="123">
        <v>0.28000000000000003</v>
      </c>
      <c r="L569" s="123">
        <v>0.24</v>
      </c>
      <c r="M569" s="123">
        <v>0.06</v>
      </c>
      <c r="N569" s="123">
        <v>0.03</v>
      </c>
      <c r="O569" s="123"/>
      <c r="P569" s="123">
        <v>-0.1</v>
      </c>
      <c r="Q569" s="123">
        <v>0</v>
      </c>
      <c r="R569" s="123" t="s">
        <v>3792</v>
      </c>
      <c r="S569" s="123">
        <v>2020</v>
      </c>
      <c r="T569" s="123"/>
      <c r="U569" s="123"/>
      <c r="V569" s="123"/>
      <c r="W569" s="123"/>
      <c r="X569" s="123"/>
      <c r="Y569" s="123"/>
    </row>
    <row r="570" spans="1:25" x14ac:dyDescent="0.25">
      <c r="A570" s="60" t="s">
        <v>4185</v>
      </c>
      <c r="B570" s="60" t="s">
        <v>4180</v>
      </c>
      <c r="C570" s="123" t="s">
        <v>96</v>
      </c>
      <c r="D570" s="123">
        <v>28</v>
      </c>
      <c r="E570" s="123">
        <v>1993</v>
      </c>
      <c r="F570" s="123">
        <v>1.91</v>
      </c>
      <c r="G570" s="123">
        <v>-0.02</v>
      </c>
      <c r="H570" s="123">
        <v>1.55</v>
      </c>
      <c r="I570" s="123">
        <v>-0.09</v>
      </c>
      <c r="J570" s="123">
        <v>7.0000000000000007E-2</v>
      </c>
      <c r="K570" s="123">
        <v>1.57</v>
      </c>
      <c r="L570" s="123">
        <v>0.04</v>
      </c>
      <c r="M570" s="123">
        <v>0.09</v>
      </c>
      <c r="N570" s="123"/>
      <c r="O570" s="123"/>
      <c r="P570" s="123">
        <v>0.01</v>
      </c>
      <c r="Q570" s="123">
        <v>-0.05</v>
      </c>
      <c r="R570" s="123" t="s">
        <v>3792</v>
      </c>
      <c r="S570" s="123">
        <v>2020</v>
      </c>
      <c r="T570" s="123"/>
      <c r="U570" s="123"/>
      <c r="V570" s="123"/>
      <c r="W570" s="123"/>
      <c r="X570" s="123"/>
      <c r="Y570" s="123"/>
    </row>
    <row r="571" spans="1:25" x14ac:dyDescent="0.25">
      <c r="A571" s="60" t="s">
        <v>4186</v>
      </c>
      <c r="B571" s="60" t="s">
        <v>4180</v>
      </c>
      <c r="C571" s="123" t="s">
        <v>213</v>
      </c>
      <c r="D571" s="123">
        <v>29</v>
      </c>
      <c r="E571" s="123">
        <v>1992</v>
      </c>
      <c r="F571" s="123">
        <v>3.07</v>
      </c>
      <c r="G571" s="123">
        <v>-0.01</v>
      </c>
      <c r="H571" s="123">
        <v>0.3</v>
      </c>
      <c r="I571" s="123">
        <v>0.06</v>
      </c>
      <c r="J571" s="123">
        <v>-0.02</v>
      </c>
      <c r="K571" s="123">
        <v>0.39</v>
      </c>
      <c r="L571" s="123">
        <v>0.09</v>
      </c>
      <c r="M571" s="123">
        <v>0.04</v>
      </c>
      <c r="N571" s="123"/>
      <c r="O571" s="123"/>
      <c r="P571" s="123">
        <v>-0.06</v>
      </c>
      <c r="Q571" s="123">
        <v>-0.06</v>
      </c>
      <c r="R571" s="123" t="s">
        <v>3792</v>
      </c>
      <c r="S571" s="123">
        <v>2020</v>
      </c>
      <c r="T571" s="123"/>
      <c r="U571" s="123"/>
      <c r="V571" s="123"/>
      <c r="W571" s="123"/>
      <c r="X571" s="123"/>
      <c r="Y571" s="123"/>
    </row>
    <row r="572" spans="1:25" x14ac:dyDescent="0.25">
      <c r="A572" s="60" t="s">
        <v>4187</v>
      </c>
      <c r="B572" s="60" t="s">
        <v>4180</v>
      </c>
      <c r="C572" s="123" t="s">
        <v>213</v>
      </c>
      <c r="D572" s="123">
        <v>29</v>
      </c>
      <c r="E572" s="123">
        <v>1992</v>
      </c>
      <c r="F572" s="123">
        <v>0.11</v>
      </c>
      <c r="G572" s="123">
        <v>-0.02</v>
      </c>
      <c r="H572" s="123">
        <v>4.95</v>
      </c>
      <c r="I572" s="123">
        <v>-0.08</v>
      </c>
      <c r="J572" s="123">
        <v>0.05</v>
      </c>
      <c r="K572" s="123">
        <v>4</v>
      </c>
      <c r="L572" s="123">
        <v>-0.03</v>
      </c>
      <c r="M572" s="123">
        <v>-0.1</v>
      </c>
      <c r="N572" s="123"/>
      <c r="O572" s="123"/>
      <c r="P572" s="123">
        <v>0.01</v>
      </c>
      <c r="Q572" s="123">
        <v>0.08</v>
      </c>
      <c r="R572" s="123" t="s">
        <v>3792</v>
      </c>
      <c r="S572" s="123">
        <v>2020</v>
      </c>
      <c r="T572" s="123"/>
      <c r="U572" s="123"/>
      <c r="V572" s="123"/>
      <c r="W572" s="123"/>
      <c r="X572" s="123"/>
      <c r="Y572" s="123"/>
    </row>
    <row r="573" spans="1:25" x14ac:dyDescent="0.25">
      <c r="A573" s="60" t="s">
        <v>4188</v>
      </c>
      <c r="B573" s="60" t="s">
        <v>4180</v>
      </c>
      <c r="C573" s="123" t="s">
        <v>109</v>
      </c>
      <c r="D573" s="123">
        <v>24</v>
      </c>
      <c r="E573" s="123">
        <v>1997</v>
      </c>
      <c r="F573" s="123">
        <v>0.92</v>
      </c>
      <c r="G573" s="123">
        <v>0.09</v>
      </c>
      <c r="H573" s="123">
        <v>-0.05</v>
      </c>
      <c r="I573" s="123">
        <v>-0.04</v>
      </c>
      <c r="J573" s="123"/>
      <c r="K573" s="123">
        <v>0.09</v>
      </c>
      <c r="L573" s="123">
        <v>-0.01</v>
      </c>
      <c r="M573" s="123"/>
      <c r="N573" s="123"/>
      <c r="O573" s="123"/>
      <c r="P573" s="123">
        <v>0.06</v>
      </c>
      <c r="Q573" s="123">
        <v>0.05</v>
      </c>
      <c r="R573" s="123" t="s">
        <v>3792</v>
      </c>
      <c r="S573" s="123">
        <v>2020</v>
      </c>
      <c r="T573" s="123"/>
      <c r="U573" s="123"/>
      <c r="V573" s="123"/>
      <c r="W573" s="123"/>
      <c r="X573" s="123"/>
      <c r="Y573" s="123"/>
    </row>
    <row r="574" spans="1:25" x14ac:dyDescent="0.25">
      <c r="A574" s="60" t="s">
        <v>4189</v>
      </c>
      <c r="B574" s="60" t="s">
        <v>4180</v>
      </c>
      <c r="C574" s="123" t="s">
        <v>109</v>
      </c>
      <c r="D574" s="123">
        <v>30</v>
      </c>
      <c r="E574" s="123">
        <v>1991</v>
      </c>
      <c r="F574" s="123">
        <v>1.92</v>
      </c>
      <c r="G574" s="123">
        <v>0.01</v>
      </c>
      <c r="H574" s="123">
        <v>2.02</v>
      </c>
      <c r="I574" s="123">
        <v>0.6</v>
      </c>
      <c r="J574" s="123">
        <v>24.95</v>
      </c>
      <c r="K574" s="123">
        <v>1.94</v>
      </c>
      <c r="L574" s="123">
        <v>0.55000000000000004</v>
      </c>
      <c r="M574" s="123">
        <v>0.06</v>
      </c>
      <c r="N574" s="123">
        <v>0.08</v>
      </c>
      <c r="O574" s="123"/>
      <c r="P574" s="123">
        <v>0.02</v>
      </c>
      <c r="Q574" s="123">
        <v>-0.05</v>
      </c>
      <c r="R574" s="123" t="s">
        <v>3792</v>
      </c>
      <c r="S574" s="123">
        <v>2020</v>
      </c>
      <c r="T574" s="123"/>
      <c r="U574" s="123"/>
      <c r="V574" s="123"/>
      <c r="W574" s="123"/>
      <c r="X574" s="123"/>
      <c r="Y574" s="123"/>
    </row>
    <row r="575" spans="1:25" x14ac:dyDescent="0.25">
      <c r="A575" s="60" t="s">
        <v>4190</v>
      </c>
      <c r="B575" s="60" t="s">
        <v>4180</v>
      </c>
      <c r="C575" s="123" t="s">
        <v>109</v>
      </c>
      <c r="D575" s="123">
        <v>30</v>
      </c>
      <c r="E575" s="123">
        <v>1991</v>
      </c>
      <c r="F575" s="123">
        <v>0.42</v>
      </c>
      <c r="G575" s="123">
        <v>0.06</v>
      </c>
      <c r="H575" s="123">
        <v>0.06</v>
      </c>
      <c r="I575" s="123">
        <v>-0.01</v>
      </c>
      <c r="J575" s="123"/>
      <c r="K575" s="123">
        <v>-0.04</v>
      </c>
      <c r="L575" s="123">
        <v>0.06</v>
      </c>
      <c r="M575" s="123"/>
      <c r="N575" s="123"/>
      <c r="O575" s="123"/>
      <c r="P575" s="123">
        <v>-0.02</v>
      </c>
      <c r="Q575" s="123">
        <v>0.09</v>
      </c>
      <c r="R575" s="123" t="s">
        <v>3792</v>
      </c>
      <c r="S575" s="123">
        <v>2020</v>
      </c>
      <c r="T575" s="123"/>
      <c r="U575" s="123"/>
      <c r="V575" s="123"/>
      <c r="W575" s="123"/>
      <c r="X575" s="123"/>
      <c r="Y575" s="123"/>
    </row>
    <row r="576" spans="1:25" x14ac:dyDescent="0.25">
      <c r="A576" s="60" t="s">
        <v>4191</v>
      </c>
      <c r="B576" s="60" t="s">
        <v>4180</v>
      </c>
      <c r="C576" s="123" t="s">
        <v>109</v>
      </c>
      <c r="D576" s="123">
        <v>24</v>
      </c>
      <c r="E576" s="123">
        <v>1997</v>
      </c>
      <c r="F576" s="123">
        <v>0.4</v>
      </c>
      <c r="G576" s="123">
        <v>-7.0000000000000007E-2</v>
      </c>
      <c r="H576" s="123">
        <v>0.03</v>
      </c>
      <c r="I576" s="123">
        <v>-0.06</v>
      </c>
      <c r="J576" s="123"/>
      <c r="K576" s="123">
        <v>-0.02</v>
      </c>
      <c r="L576" s="123">
        <v>-0.04</v>
      </c>
      <c r="M576" s="123"/>
      <c r="N576" s="123"/>
      <c r="O576" s="123"/>
      <c r="P576" s="123">
        <v>-0.04</v>
      </c>
      <c r="Q576" s="123">
        <v>-0.06</v>
      </c>
      <c r="R576" s="123" t="s">
        <v>3792</v>
      </c>
      <c r="S576" s="123">
        <v>2020</v>
      </c>
      <c r="T576" s="123"/>
      <c r="U576" s="123"/>
      <c r="V576" s="123"/>
      <c r="W576" s="123"/>
      <c r="X576" s="123"/>
      <c r="Y576" s="123"/>
    </row>
    <row r="577" spans="1:25" x14ac:dyDescent="0.25">
      <c r="A577" s="60" t="s">
        <v>4192</v>
      </c>
      <c r="B577" s="60" t="s">
        <v>4180</v>
      </c>
      <c r="C577" s="123" t="s">
        <v>109</v>
      </c>
      <c r="D577" s="123">
        <v>25</v>
      </c>
      <c r="E577" s="123">
        <v>1996</v>
      </c>
      <c r="F577" s="123">
        <v>2.0499999999999998</v>
      </c>
      <c r="G577" s="123">
        <v>0.06</v>
      </c>
      <c r="H577" s="123">
        <v>-0.02</v>
      </c>
      <c r="I577" s="123">
        <v>-0.06</v>
      </c>
      <c r="J577" s="123"/>
      <c r="K577" s="123">
        <v>-0.04</v>
      </c>
      <c r="L577" s="123">
        <v>-0.1</v>
      </c>
      <c r="M577" s="123"/>
      <c r="N577" s="123"/>
      <c r="O577" s="123"/>
      <c r="P577" s="123">
        <v>0.02</v>
      </c>
      <c r="Q577" s="123">
        <v>0.09</v>
      </c>
      <c r="R577" s="123" t="s">
        <v>3792</v>
      </c>
      <c r="S577" s="123">
        <v>2020</v>
      </c>
      <c r="T577" s="123"/>
      <c r="U577" s="123"/>
      <c r="V577" s="123"/>
      <c r="W577" s="123"/>
      <c r="X577" s="123"/>
      <c r="Y577" s="123"/>
    </row>
    <row r="578" spans="1:25" x14ac:dyDescent="0.25">
      <c r="A578" s="60" t="s">
        <v>4193</v>
      </c>
      <c r="B578" s="60" t="s">
        <v>4180</v>
      </c>
      <c r="C578" s="123" t="s">
        <v>109</v>
      </c>
      <c r="D578" s="123">
        <v>28</v>
      </c>
      <c r="E578" s="123">
        <v>1993</v>
      </c>
      <c r="F578" s="123">
        <v>0.28000000000000003</v>
      </c>
      <c r="G578" s="123">
        <v>-7.0000000000000007E-2</v>
      </c>
      <c r="H578" s="123">
        <v>0.04</v>
      </c>
      <c r="I578" s="123">
        <v>-0.03</v>
      </c>
      <c r="J578" s="123"/>
      <c r="K578" s="123">
        <v>0.06</v>
      </c>
      <c r="L578" s="123">
        <v>0.01</v>
      </c>
      <c r="M578" s="123"/>
      <c r="N578" s="123"/>
      <c r="O578" s="123"/>
      <c r="P578" s="123">
        <v>-0.03</v>
      </c>
      <c r="Q578" s="123">
        <v>0.08</v>
      </c>
      <c r="R578" s="123" t="s">
        <v>3792</v>
      </c>
      <c r="S578" s="123">
        <v>2020</v>
      </c>
      <c r="T578" s="123"/>
      <c r="U578" s="123"/>
      <c r="V578" s="123"/>
      <c r="W578" s="123"/>
      <c r="X578" s="123"/>
      <c r="Y578" s="123"/>
    </row>
    <row r="579" spans="1:25" x14ac:dyDescent="0.25">
      <c r="A579" s="60" t="s">
        <v>4194</v>
      </c>
      <c r="B579" s="60" t="s">
        <v>4180</v>
      </c>
      <c r="C579" s="123" t="s">
        <v>109</v>
      </c>
      <c r="D579" s="123">
        <v>26</v>
      </c>
      <c r="E579" s="123">
        <v>1995</v>
      </c>
      <c r="F579" s="123">
        <v>3.96</v>
      </c>
      <c r="G579" s="123">
        <v>0.54</v>
      </c>
      <c r="H579" s="123">
        <v>2.62</v>
      </c>
      <c r="I579" s="123">
        <v>1.29</v>
      </c>
      <c r="J579" s="123">
        <v>50.06</v>
      </c>
      <c r="K579" s="123">
        <v>2.5299999999999998</v>
      </c>
      <c r="L579" s="123">
        <v>1.35</v>
      </c>
      <c r="M579" s="123">
        <v>0.19</v>
      </c>
      <c r="N579" s="123">
        <v>0.34</v>
      </c>
      <c r="O579" s="123"/>
      <c r="P579" s="123">
        <v>0.08</v>
      </c>
      <c r="Q579" s="123">
        <v>0.03</v>
      </c>
      <c r="R579" s="123" t="s">
        <v>3792</v>
      </c>
      <c r="S579" s="123">
        <v>2020</v>
      </c>
      <c r="T579" s="123"/>
      <c r="U579" s="123"/>
      <c r="V579" s="123"/>
      <c r="W579" s="123"/>
      <c r="X579" s="123"/>
      <c r="Y579" s="123"/>
    </row>
    <row r="580" spans="1:25" x14ac:dyDescent="0.25">
      <c r="A580" s="60" t="s">
        <v>4195</v>
      </c>
      <c r="B580" s="60" t="s">
        <v>4180</v>
      </c>
      <c r="C580" s="123" t="s">
        <v>153</v>
      </c>
      <c r="D580" s="123">
        <v>23</v>
      </c>
      <c r="E580" s="123">
        <v>1998</v>
      </c>
      <c r="F580" s="123">
        <v>2.38</v>
      </c>
      <c r="G580" s="123">
        <v>0.46</v>
      </c>
      <c r="H580" s="123">
        <v>1.83</v>
      </c>
      <c r="I580" s="123">
        <v>0.9</v>
      </c>
      <c r="J580" s="123">
        <v>50.06</v>
      </c>
      <c r="K580" s="123">
        <v>1.85</v>
      </c>
      <c r="L580" s="123">
        <v>0.95</v>
      </c>
      <c r="M580" s="123">
        <v>0.21</v>
      </c>
      <c r="N580" s="123">
        <v>0.59</v>
      </c>
      <c r="O580" s="123"/>
      <c r="P580" s="123">
        <v>0.06</v>
      </c>
      <c r="Q580" s="123">
        <v>0</v>
      </c>
      <c r="R580" s="123" t="s">
        <v>3792</v>
      </c>
      <c r="S580" s="123">
        <v>2020</v>
      </c>
      <c r="T580" s="123"/>
      <c r="U580" s="123"/>
      <c r="V580" s="123"/>
      <c r="W580" s="123"/>
      <c r="X580" s="123"/>
      <c r="Y580" s="123"/>
    </row>
    <row r="581" spans="1:25" x14ac:dyDescent="0.25">
      <c r="A581" s="60" t="s">
        <v>4196</v>
      </c>
      <c r="B581" s="60" t="s">
        <v>4180</v>
      </c>
      <c r="C581" s="123" t="s">
        <v>116</v>
      </c>
      <c r="D581" s="123">
        <v>28</v>
      </c>
      <c r="E581" s="123">
        <v>1992</v>
      </c>
      <c r="F581" s="123">
        <v>6.05</v>
      </c>
      <c r="G581" s="123">
        <v>-0.05</v>
      </c>
      <c r="H581" s="123">
        <v>-0.09</v>
      </c>
      <c r="I581" s="123">
        <v>-0.1</v>
      </c>
      <c r="J581" s="123"/>
      <c r="K581" s="123">
        <v>0.02</v>
      </c>
      <c r="L581" s="123">
        <v>-0.08</v>
      </c>
      <c r="M581" s="123"/>
      <c r="N581" s="123"/>
      <c r="O581" s="123"/>
      <c r="P581" s="123">
        <v>7.0000000000000007E-2</v>
      </c>
      <c r="Q581" s="123">
        <v>-0.06</v>
      </c>
      <c r="R581" s="123" t="s">
        <v>3792</v>
      </c>
      <c r="S581" s="123">
        <v>2020</v>
      </c>
      <c r="T581" s="123"/>
      <c r="U581" s="123"/>
      <c r="V581" s="123"/>
      <c r="W581" s="123"/>
      <c r="X581" s="123"/>
      <c r="Y581" s="123"/>
    </row>
    <row r="582" spans="1:25" x14ac:dyDescent="0.25">
      <c r="A582" s="60" t="s">
        <v>4197</v>
      </c>
      <c r="B582" s="60" t="s">
        <v>4180</v>
      </c>
      <c r="C582" s="123" t="s">
        <v>122</v>
      </c>
      <c r="D582" s="123">
        <v>32</v>
      </c>
      <c r="E582" s="123">
        <v>1989</v>
      </c>
      <c r="F582" s="123">
        <v>-7.0000000000000007E-2</v>
      </c>
      <c r="G582" s="123">
        <v>0.04</v>
      </c>
      <c r="H582" s="123">
        <v>0.04</v>
      </c>
      <c r="I582" s="123">
        <v>-0.03</v>
      </c>
      <c r="J582" s="123"/>
      <c r="K582" s="123">
        <v>-0.02</v>
      </c>
      <c r="L582" s="123">
        <v>-0.02</v>
      </c>
      <c r="M582" s="123"/>
      <c r="N582" s="123"/>
      <c r="O582" s="123"/>
      <c r="P582" s="123">
        <v>-7.0000000000000007E-2</v>
      </c>
      <c r="Q582" s="123">
        <v>-7.0000000000000007E-2</v>
      </c>
      <c r="R582" s="123" t="s">
        <v>3792</v>
      </c>
      <c r="S582" s="123">
        <v>2020</v>
      </c>
      <c r="T582" s="123"/>
      <c r="U582" s="123"/>
      <c r="V582" s="123"/>
      <c r="W582" s="123"/>
      <c r="X582" s="123"/>
      <c r="Y582" s="123"/>
    </row>
    <row r="583" spans="1:25" x14ac:dyDescent="0.25">
      <c r="A583" s="60" t="s">
        <v>4198</v>
      </c>
      <c r="B583" s="60" t="s">
        <v>4180</v>
      </c>
      <c r="C583" s="123" t="s">
        <v>122</v>
      </c>
      <c r="D583" s="123">
        <v>31</v>
      </c>
      <c r="E583" s="123">
        <v>1990</v>
      </c>
      <c r="F583" s="123">
        <v>3.58</v>
      </c>
      <c r="G583" s="123">
        <v>-0.03</v>
      </c>
      <c r="H583" s="123">
        <v>1.71</v>
      </c>
      <c r="I583" s="123">
        <v>0.83</v>
      </c>
      <c r="J583" s="123">
        <v>50</v>
      </c>
      <c r="K583" s="123">
        <v>1.7</v>
      </c>
      <c r="L583" s="123">
        <v>0.77</v>
      </c>
      <c r="M583" s="123">
        <v>-0.04</v>
      </c>
      <c r="N583" s="123">
        <v>-0.02</v>
      </c>
      <c r="O583" s="123"/>
      <c r="P583" s="123">
        <v>-0.05</v>
      </c>
      <c r="Q583" s="123">
        <v>-0.03</v>
      </c>
      <c r="R583" s="123" t="s">
        <v>3792</v>
      </c>
      <c r="S583" s="123">
        <v>2020</v>
      </c>
      <c r="T583" s="123"/>
      <c r="U583" s="123"/>
      <c r="V583" s="123"/>
      <c r="W583" s="123"/>
      <c r="X583" s="123"/>
      <c r="Y583" s="123"/>
    </row>
    <row r="584" spans="1:25" x14ac:dyDescent="0.25">
      <c r="A584" s="60" t="s">
        <v>4199</v>
      </c>
      <c r="B584" s="60" t="s">
        <v>4180</v>
      </c>
      <c r="C584" s="123" t="s">
        <v>122</v>
      </c>
      <c r="D584" s="123">
        <v>25</v>
      </c>
      <c r="E584" s="123">
        <v>1996</v>
      </c>
      <c r="F584" s="123">
        <v>1.36</v>
      </c>
      <c r="G584" s="123">
        <v>-0.01</v>
      </c>
      <c r="H584" s="123">
        <v>0.84</v>
      </c>
      <c r="I584" s="123">
        <v>-0.09</v>
      </c>
      <c r="J584" s="123">
        <v>-0.1</v>
      </c>
      <c r="K584" s="123">
        <v>0.82</v>
      </c>
      <c r="L584" s="123">
        <v>-0.09</v>
      </c>
      <c r="M584" s="123">
        <v>-0.05</v>
      </c>
      <c r="N584" s="123"/>
      <c r="O584" s="123"/>
      <c r="P584" s="123">
        <v>0.06</v>
      </c>
      <c r="Q584" s="123">
        <v>0</v>
      </c>
      <c r="R584" s="123" t="s">
        <v>3792</v>
      </c>
      <c r="S584" s="123">
        <v>2020</v>
      </c>
      <c r="T584" s="123"/>
      <c r="U584" s="123"/>
      <c r="V584" s="123"/>
      <c r="W584" s="123"/>
      <c r="X584" s="123"/>
      <c r="Y584" s="123"/>
    </row>
    <row r="585" spans="1:25" x14ac:dyDescent="0.25">
      <c r="A585" s="60" t="s">
        <v>4200</v>
      </c>
      <c r="B585" s="60" t="s">
        <v>4180</v>
      </c>
      <c r="C585" s="123" t="s">
        <v>122</v>
      </c>
      <c r="D585" s="123">
        <v>28</v>
      </c>
      <c r="E585" s="123">
        <v>1992</v>
      </c>
      <c r="F585" s="123">
        <v>2.65</v>
      </c>
      <c r="G585" s="123">
        <v>-0.06</v>
      </c>
      <c r="H585" s="123">
        <v>1.19</v>
      </c>
      <c r="I585" s="123">
        <v>0.3</v>
      </c>
      <c r="J585" s="123">
        <v>33.299999999999997</v>
      </c>
      <c r="K585" s="123">
        <v>1.06</v>
      </c>
      <c r="L585" s="123">
        <v>0.48</v>
      </c>
      <c r="M585" s="123">
        <v>0.03</v>
      </c>
      <c r="N585" s="123">
        <v>-0.05</v>
      </c>
      <c r="O585" s="123"/>
      <c r="P585" s="123">
        <v>-0.08</v>
      </c>
      <c r="Q585" s="123">
        <v>0.08</v>
      </c>
      <c r="R585" s="123" t="s">
        <v>3792</v>
      </c>
      <c r="S585" s="123">
        <v>2020</v>
      </c>
      <c r="T585" s="123"/>
      <c r="U585" s="123"/>
      <c r="V585" s="123"/>
      <c r="W585" s="123"/>
      <c r="X585" s="123"/>
      <c r="Y585" s="123"/>
    </row>
    <row r="586" spans="1:25" x14ac:dyDescent="0.25">
      <c r="A586" s="60" t="s">
        <v>4201</v>
      </c>
      <c r="B586" s="60" t="s">
        <v>4180</v>
      </c>
      <c r="C586" s="123" t="s">
        <v>122</v>
      </c>
      <c r="D586" s="123">
        <v>25</v>
      </c>
      <c r="E586" s="123">
        <v>1996</v>
      </c>
      <c r="F586" s="123">
        <v>5.19</v>
      </c>
      <c r="G586" s="123">
        <v>-0.02</v>
      </c>
      <c r="H586" s="123">
        <v>1.3</v>
      </c>
      <c r="I586" s="123">
        <v>0.15</v>
      </c>
      <c r="J586" s="123">
        <v>14.26</v>
      </c>
      <c r="K586" s="123">
        <v>1.3</v>
      </c>
      <c r="L586" s="123">
        <v>0.25</v>
      </c>
      <c r="M586" s="123">
        <v>-0.09</v>
      </c>
      <c r="N586" s="123">
        <v>-0.01</v>
      </c>
      <c r="O586" s="123"/>
      <c r="P586" s="123">
        <v>0.02</v>
      </c>
      <c r="Q586" s="123">
        <v>-0.08</v>
      </c>
      <c r="R586" s="123" t="s">
        <v>3792</v>
      </c>
      <c r="S586" s="123">
        <v>2020</v>
      </c>
      <c r="T586" s="123"/>
      <c r="U586" s="123"/>
      <c r="V586" s="123"/>
      <c r="W586" s="123"/>
      <c r="X586" s="123"/>
      <c r="Y586" s="123"/>
    </row>
    <row r="587" spans="1:25" x14ac:dyDescent="0.25">
      <c r="A587" s="60" t="s">
        <v>4202</v>
      </c>
      <c r="B587" s="60" t="s">
        <v>4180</v>
      </c>
      <c r="C587" s="123" t="s">
        <v>122</v>
      </c>
      <c r="D587" s="123">
        <v>28</v>
      </c>
      <c r="E587" s="123">
        <v>1993</v>
      </c>
      <c r="F587" s="123">
        <v>0</v>
      </c>
      <c r="G587" s="123">
        <v>-0.02</v>
      </c>
      <c r="H587" s="123">
        <v>0</v>
      </c>
      <c r="I587" s="123">
        <v>-0.04</v>
      </c>
      <c r="J587" s="123"/>
      <c r="K587" s="123">
        <v>0.09</v>
      </c>
      <c r="L587" s="123">
        <v>0.04</v>
      </c>
      <c r="M587" s="123"/>
      <c r="N587" s="123"/>
      <c r="O587" s="123"/>
      <c r="P587" s="123">
        <v>-7.0000000000000007E-2</v>
      </c>
      <c r="Q587" s="123">
        <v>-0.08</v>
      </c>
      <c r="R587" s="123" t="s">
        <v>3792</v>
      </c>
      <c r="S587" s="123">
        <v>2020</v>
      </c>
      <c r="T587" s="123"/>
      <c r="U587" s="123"/>
      <c r="V587" s="123"/>
      <c r="W587" s="123"/>
      <c r="X587" s="123"/>
      <c r="Y587" s="123"/>
    </row>
    <row r="588" spans="1:25" x14ac:dyDescent="0.25">
      <c r="A588" s="60" t="s">
        <v>4203</v>
      </c>
      <c r="B588" s="60" t="s">
        <v>4180</v>
      </c>
      <c r="C588" s="123" t="s">
        <v>129</v>
      </c>
      <c r="D588" s="123">
        <v>32</v>
      </c>
      <c r="E588" s="123">
        <v>1989</v>
      </c>
      <c r="F588" s="123">
        <v>1.88</v>
      </c>
      <c r="G588" s="123">
        <v>0.01</v>
      </c>
      <c r="H588" s="123">
        <v>1.1299999999999999</v>
      </c>
      <c r="I588" s="123">
        <v>-0.09</v>
      </c>
      <c r="J588" s="123">
        <v>-0.05</v>
      </c>
      <c r="K588" s="123">
        <v>1.21</v>
      </c>
      <c r="L588" s="123">
        <v>0.06</v>
      </c>
      <c r="M588" s="123">
        <v>0.02</v>
      </c>
      <c r="N588" s="123"/>
      <c r="O588" s="123"/>
      <c r="P588" s="123">
        <v>-0.02</v>
      </c>
      <c r="Q588" s="123">
        <v>7.0000000000000007E-2</v>
      </c>
      <c r="R588" s="123" t="s">
        <v>3792</v>
      </c>
      <c r="S588" s="123">
        <v>2020</v>
      </c>
      <c r="T588" s="123"/>
      <c r="U588" s="123"/>
      <c r="V588" s="123"/>
      <c r="W588" s="123"/>
      <c r="X588" s="123"/>
      <c r="Y588" s="123"/>
    </row>
    <row r="589" spans="1:25" x14ac:dyDescent="0.25">
      <c r="A589" s="60" t="s">
        <v>4204</v>
      </c>
      <c r="B589" s="60" t="s">
        <v>4180</v>
      </c>
      <c r="C589" s="123" t="s">
        <v>131</v>
      </c>
      <c r="D589" s="123">
        <v>28</v>
      </c>
      <c r="E589" s="123">
        <v>1993</v>
      </c>
      <c r="F589" s="123">
        <v>1.62</v>
      </c>
      <c r="G589" s="123">
        <v>7.0000000000000007E-2</v>
      </c>
      <c r="H589" s="123">
        <v>0.04</v>
      </c>
      <c r="I589" s="123">
        <v>0.08</v>
      </c>
      <c r="J589" s="123"/>
      <c r="K589" s="123">
        <v>-0.01</v>
      </c>
      <c r="L589" s="123">
        <v>7.0000000000000007E-2</v>
      </c>
      <c r="M589" s="123"/>
      <c r="N589" s="123"/>
      <c r="O589" s="123"/>
      <c r="P589" s="123">
        <v>-7.0000000000000007E-2</v>
      </c>
      <c r="Q589" s="123">
        <v>-7.0000000000000007E-2</v>
      </c>
      <c r="R589" s="123" t="s">
        <v>3792</v>
      </c>
      <c r="S589" s="123">
        <v>2020</v>
      </c>
      <c r="T589" s="123"/>
      <c r="U589" s="123"/>
      <c r="V589" s="123"/>
      <c r="W589" s="123"/>
      <c r="X589" s="123"/>
      <c r="Y589" s="123"/>
    </row>
    <row r="590" spans="1:25" x14ac:dyDescent="0.25">
      <c r="A590" s="60" t="s">
        <v>4205</v>
      </c>
      <c r="B590" s="60" t="s">
        <v>4180</v>
      </c>
      <c r="C590" s="123" t="s">
        <v>131</v>
      </c>
      <c r="D590" s="123">
        <v>25</v>
      </c>
      <c r="E590" s="123">
        <v>1996</v>
      </c>
      <c r="F590" s="123">
        <v>3.96</v>
      </c>
      <c r="G590" s="123">
        <v>0.06</v>
      </c>
      <c r="H590" s="123">
        <v>1.23</v>
      </c>
      <c r="I590" s="123">
        <v>1.1000000000000001</v>
      </c>
      <c r="J590" s="123">
        <v>79.97</v>
      </c>
      <c r="K590" s="123">
        <v>1.34</v>
      </c>
      <c r="L590" s="123">
        <v>0.96</v>
      </c>
      <c r="M590" s="123">
        <v>0.09</v>
      </c>
      <c r="N590" s="123">
        <v>0.08</v>
      </c>
      <c r="O590" s="123"/>
      <c r="P590" s="123">
        <v>0.05</v>
      </c>
      <c r="Q590" s="123">
        <v>0.03</v>
      </c>
      <c r="R590" s="123" t="s">
        <v>3792</v>
      </c>
      <c r="S590" s="123">
        <v>2020</v>
      </c>
      <c r="T590" s="123"/>
      <c r="U590" s="123"/>
      <c r="V590" s="123"/>
      <c r="W590" s="123"/>
      <c r="X590" s="123"/>
      <c r="Y590" s="123"/>
    </row>
    <row r="591" spans="1:25" x14ac:dyDescent="0.25">
      <c r="A591" s="60" t="s">
        <v>4206</v>
      </c>
      <c r="B591" s="60" t="s">
        <v>4180</v>
      </c>
      <c r="C591" s="123" t="s">
        <v>131</v>
      </c>
      <c r="D591" s="123">
        <v>31</v>
      </c>
      <c r="E591" s="123">
        <v>1990</v>
      </c>
      <c r="F591" s="123">
        <v>3.74</v>
      </c>
      <c r="G591" s="123">
        <v>0.04</v>
      </c>
      <c r="H591" s="123">
        <v>1.57</v>
      </c>
      <c r="I591" s="123">
        <v>0.01</v>
      </c>
      <c r="J591" s="123">
        <v>-7.0000000000000007E-2</v>
      </c>
      <c r="K591" s="123">
        <v>1.52</v>
      </c>
      <c r="L591" s="123">
        <v>-7.0000000000000007E-2</v>
      </c>
      <c r="M591" s="123">
        <v>-0.06</v>
      </c>
      <c r="N591" s="123"/>
      <c r="O591" s="123"/>
      <c r="P591" s="123">
        <v>-0.01</v>
      </c>
      <c r="Q591" s="123">
        <v>0.01</v>
      </c>
      <c r="R591" s="123" t="s">
        <v>3792</v>
      </c>
      <c r="S591" s="123">
        <v>2020</v>
      </c>
      <c r="T591" s="123"/>
      <c r="U591" s="123"/>
      <c r="V591" s="123"/>
      <c r="W591" s="123"/>
      <c r="X591" s="123"/>
      <c r="Y591" s="123"/>
    </row>
    <row r="592" spans="1:25" x14ac:dyDescent="0.25">
      <c r="A592" s="60" t="s">
        <v>4207</v>
      </c>
      <c r="B592" s="60" t="s">
        <v>4180</v>
      </c>
      <c r="C592" s="123" t="s">
        <v>131</v>
      </c>
      <c r="D592" s="123">
        <v>28</v>
      </c>
      <c r="E592" s="123">
        <v>1993</v>
      </c>
      <c r="F592" s="123">
        <v>3.03</v>
      </c>
      <c r="G592" s="123">
        <v>0.74</v>
      </c>
      <c r="H592" s="123">
        <v>0.39</v>
      </c>
      <c r="I592" s="123">
        <v>0.38</v>
      </c>
      <c r="J592" s="123">
        <v>99.99</v>
      </c>
      <c r="K592" s="123">
        <v>0.31</v>
      </c>
      <c r="L592" s="123">
        <v>0.34</v>
      </c>
      <c r="M592" s="123">
        <v>1.96</v>
      </c>
      <c r="N592" s="123">
        <v>1.96</v>
      </c>
      <c r="O592" s="123"/>
      <c r="P592" s="123">
        <v>7.0000000000000007E-2</v>
      </c>
      <c r="Q592" s="123">
        <v>-7.0000000000000007E-2</v>
      </c>
      <c r="R592" s="123" t="s">
        <v>3792</v>
      </c>
      <c r="S592" s="123">
        <v>2020</v>
      </c>
      <c r="T592" s="123"/>
      <c r="U592" s="123"/>
      <c r="V592" s="123"/>
      <c r="W592" s="123"/>
      <c r="X592" s="123"/>
      <c r="Y592" s="123"/>
    </row>
    <row r="593" spans="1:25" x14ac:dyDescent="0.25">
      <c r="A593" s="60" t="s">
        <v>4208</v>
      </c>
      <c r="B593" s="60" t="s">
        <v>315</v>
      </c>
      <c r="C593" s="123" t="s">
        <v>96</v>
      </c>
      <c r="D593" s="123">
        <v>31</v>
      </c>
      <c r="E593" s="123">
        <v>1990</v>
      </c>
      <c r="F593" s="123">
        <v>3.91</v>
      </c>
      <c r="G593" s="123">
        <v>0.34</v>
      </c>
      <c r="H593" s="123">
        <v>0.43</v>
      </c>
      <c r="I593" s="123">
        <v>0.26</v>
      </c>
      <c r="J593" s="123">
        <v>50.02</v>
      </c>
      <c r="K593" s="123">
        <v>0.48</v>
      </c>
      <c r="L593" s="123">
        <v>0.34</v>
      </c>
      <c r="M593" s="123">
        <v>0.42</v>
      </c>
      <c r="N593" s="123">
        <v>0.94</v>
      </c>
      <c r="O593" s="123"/>
      <c r="P593" s="123">
        <v>-0.04</v>
      </c>
      <c r="Q593" s="123">
        <v>-0.03</v>
      </c>
      <c r="R593" s="123" t="s">
        <v>3792</v>
      </c>
      <c r="S593" s="123">
        <v>2020</v>
      </c>
      <c r="T593" s="123"/>
      <c r="U593" s="123"/>
      <c r="V593" s="123"/>
      <c r="W593" s="123"/>
      <c r="X593" s="123"/>
      <c r="Y593" s="123"/>
    </row>
    <row r="594" spans="1:25" x14ac:dyDescent="0.25">
      <c r="A594" s="60" t="s">
        <v>4209</v>
      </c>
      <c r="B594" s="60" t="s">
        <v>315</v>
      </c>
      <c r="C594" s="123" t="s">
        <v>96</v>
      </c>
      <c r="D594" s="123">
        <v>29</v>
      </c>
      <c r="E594" s="123">
        <v>1992</v>
      </c>
      <c r="F594" s="123">
        <v>5.05</v>
      </c>
      <c r="G594" s="123">
        <v>0.02</v>
      </c>
      <c r="H594" s="123">
        <v>0.65</v>
      </c>
      <c r="I594" s="123">
        <v>0.24</v>
      </c>
      <c r="J594" s="123">
        <v>33.270000000000003</v>
      </c>
      <c r="K594" s="123">
        <v>0.64</v>
      </c>
      <c r="L594" s="123">
        <v>0.13</v>
      </c>
      <c r="M594" s="123">
        <v>0.08</v>
      </c>
      <c r="N594" s="123">
        <v>-0.04</v>
      </c>
      <c r="O594" s="123"/>
      <c r="P594" s="123">
        <v>0.06</v>
      </c>
      <c r="Q594" s="123">
        <v>0.08</v>
      </c>
      <c r="R594" s="123" t="s">
        <v>3792</v>
      </c>
      <c r="S594" s="123">
        <v>2020</v>
      </c>
      <c r="T594" s="123"/>
      <c r="U594" s="123"/>
      <c r="V594" s="123"/>
      <c r="W594" s="123"/>
      <c r="X594" s="123"/>
      <c r="Y594" s="123"/>
    </row>
    <row r="595" spans="1:25" x14ac:dyDescent="0.25">
      <c r="A595" s="60" t="s">
        <v>4210</v>
      </c>
      <c r="B595" s="60" t="s">
        <v>315</v>
      </c>
      <c r="C595" s="123" t="s">
        <v>96</v>
      </c>
      <c r="D595" s="123">
        <v>26</v>
      </c>
      <c r="E595" s="123">
        <v>1995</v>
      </c>
      <c r="F595" s="123">
        <v>1.46</v>
      </c>
      <c r="G595" s="123">
        <v>-0.03</v>
      </c>
      <c r="H595" s="123">
        <v>0.01</v>
      </c>
      <c r="I595" s="123">
        <v>-0.06</v>
      </c>
      <c r="J595" s="123"/>
      <c r="K595" s="123">
        <v>-0.05</v>
      </c>
      <c r="L595" s="123">
        <v>0.02</v>
      </c>
      <c r="M595" s="123"/>
      <c r="N595" s="123"/>
      <c r="O595" s="123"/>
      <c r="P595" s="123">
        <v>0.04</v>
      </c>
      <c r="Q595" s="123">
        <v>0.09</v>
      </c>
      <c r="R595" s="123" t="s">
        <v>3792</v>
      </c>
      <c r="S595" s="123">
        <v>2020</v>
      </c>
      <c r="T595" s="123"/>
      <c r="U595" s="123"/>
      <c r="V595" s="123"/>
      <c r="W595" s="123"/>
      <c r="X595" s="123"/>
      <c r="Y595" s="123"/>
    </row>
    <row r="596" spans="1:25" x14ac:dyDescent="0.25">
      <c r="A596" s="60" t="s">
        <v>4211</v>
      </c>
      <c r="B596" s="60" t="s">
        <v>315</v>
      </c>
      <c r="C596" s="123" t="s">
        <v>96</v>
      </c>
      <c r="D596" s="123">
        <v>28</v>
      </c>
      <c r="E596" s="123">
        <v>1993</v>
      </c>
      <c r="F596" s="123">
        <v>3.22</v>
      </c>
      <c r="G596" s="123">
        <v>0.03</v>
      </c>
      <c r="H596" s="123">
        <v>-0.1</v>
      </c>
      <c r="I596" s="123">
        <v>-0.04</v>
      </c>
      <c r="J596" s="123"/>
      <c r="K596" s="123">
        <v>-7.0000000000000007E-2</v>
      </c>
      <c r="L596" s="123">
        <v>0.03</v>
      </c>
      <c r="M596" s="123"/>
      <c r="N596" s="123"/>
      <c r="O596" s="123"/>
      <c r="P596" s="123">
        <v>0.05</v>
      </c>
      <c r="Q596" s="123">
        <v>0.1</v>
      </c>
      <c r="R596" s="123" t="s">
        <v>3792</v>
      </c>
      <c r="S596" s="123">
        <v>2020</v>
      </c>
      <c r="T596" s="123"/>
      <c r="U596" s="123"/>
      <c r="V596" s="123"/>
      <c r="W596" s="123"/>
      <c r="X596" s="123"/>
      <c r="Y596" s="123"/>
    </row>
    <row r="597" spans="1:25" x14ac:dyDescent="0.25">
      <c r="A597" s="60" t="s">
        <v>4212</v>
      </c>
      <c r="B597" s="60" t="s">
        <v>315</v>
      </c>
      <c r="C597" s="123" t="s">
        <v>96</v>
      </c>
      <c r="D597" s="123">
        <v>32</v>
      </c>
      <c r="E597" s="123">
        <v>1989</v>
      </c>
      <c r="F597" s="123">
        <v>0.09</v>
      </c>
      <c r="G597" s="123">
        <v>-7.0000000000000007E-2</v>
      </c>
      <c r="H597" s="123">
        <v>-0.04</v>
      </c>
      <c r="I597" s="123">
        <v>-0.06</v>
      </c>
      <c r="J597" s="123"/>
      <c r="K597" s="123">
        <v>7.0000000000000007E-2</v>
      </c>
      <c r="L597" s="123">
        <v>0.03</v>
      </c>
      <c r="M597" s="123"/>
      <c r="N597" s="123"/>
      <c r="O597" s="123"/>
      <c r="P597" s="123">
        <v>-0.09</v>
      </c>
      <c r="Q597" s="123">
        <v>-0.01</v>
      </c>
      <c r="R597" s="123" t="s">
        <v>3792</v>
      </c>
      <c r="S597" s="123">
        <v>2020</v>
      </c>
      <c r="T597" s="123"/>
      <c r="U597" s="123"/>
      <c r="V597" s="123"/>
      <c r="W597" s="123"/>
      <c r="X597" s="123"/>
      <c r="Y597" s="123"/>
    </row>
    <row r="598" spans="1:25" x14ac:dyDescent="0.25">
      <c r="A598" s="60" t="s">
        <v>4213</v>
      </c>
      <c r="B598" s="60" t="s">
        <v>315</v>
      </c>
      <c r="C598" s="123" t="s">
        <v>96</v>
      </c>
      <c r="D598" s="123">
        <v>28</v>
      </c>
      <c r="E598" s="123">
        <v>1993</v>
      </c>
      <c r="F598" s="123">
        <v>2.54</v>
      </c>
      <c r="G598" s="123">
        <v>0.02</v>
      </c>
      <c r="H598" s="123">
        <v>0.45</v>
      </c>
      <c r="I598" s="123">
        <v>0</v>
      </c>
      <c r="J598" s="123">
        <v>-0.02</v>
      </c>
      <c r="K598" s="123">
        <v>0.41</v>
      </c>
      <c r="L598" s="123">
        <v>7.0000000000000007E-2</v>
      </c>
      <c r="M598" s="123">
        <v>0.04</v>
      </c>
      <c r="N598" s="123"/>
      <c r="O598" s="123"/>
      <c r="P598" s="123">
        <v>-7.0000000000000007E-2</v>
      </c>
      <c r="Q598" s="123">
        <v>-0.08</v>
      </c>
      <c r="R598" s="123" t="s">
        <v>3792</v>
      </c>
      <c r="S598" s="123">
        <v>2020</v>
      </c>
      <c r="T598" s="123"/>
      <c r="U598" s="123"/>
      <c r="V598" s="123"/>
      <c r="W598" s="123"/>
      <c r="X598" s="123"/>
      <c r="Y598" s="123"/>
    </row>
    <row r="599" spans="1:25" x14ac:dyDescent="0.25">
      <c r="A599" s="60" t="s">
        <v>4214</v>
      </c>
      <c r="B599" s="60" t="s">
        <v>315</v>
      </c>
      <c r="C599" s="123" t="s">
        <v>96</v>
      </c>
      <c r="D599" s="123">
        <v>31</v>
      </c>
      <c r="E599" s="123">
        <v>1990</v>
      </c>
      <c r="F599" s="123">
        <v>4.5999999999999996</v>
      </c>
      <c r="G599" s="123">
        <v>-0.06</v>
      </c>
      <c r="H599" s="123">
        <v>-0.02</v>
      </c>
      <c r="I599" s="123">
        <v>-0.02</v>
      </c>
      <c r="J599" s="123"/>
      <c r="K599" s="123">
        <v>0.03</v>
      </c>
      <c r="L599" s="123">
        <v>-7.0000000000000007E-2</v>
      </c>
      <c r="M599" s="123"/>
      <c r="N599" s="123"/>
      <c r="O599" s="123"/>
      <c r="P599" s="123">
        <v>0.04</v>
      </c>
      <c r="Q599" s="123">
        <v>-0.04</v>
      </c>
      <c r="R599" s="123" t="s">
        <v>3792</v>
      </c>
      <c r="S599" s="123">
        <v>2020</v>
      </c>
      <c r="T599" s="123"/>
      <c r="U599" s="123"/>
      <c r="V599" s="123"/>
      <c r="W599" s="123"/>
      <c r="X599" s="123"/>
      <c r="Y599" s="123"/>
    </row>
    <row r="600" spans="1:25" x14ac:dyDescent="0.25">
      <c r="A600" s="60" t="s">
        <v>4215</v>
      </c>
      <c r="B600" s="60" t="s">
        <v>315</v>
      </c>
      <c r="C600" s="123" t="s">
        <v>213</v>
      </c>
      <c r="D600" s="123">
        <v>29</v>
      </c>
      <c r="E600" s="123">
        <v>1992</v>
      </c>
      <c r="F600" s="123">
        <v>3.84</v>
      </c>
      <c r="G600" s="123">
        <v>0.24</v>
      </c>
      <c r="H600" s="123">
        <v>0.55000000000000004</v>
      </c>
      <c r="I600" s="123">
        <v>0.52</v>
      </c>
      <c r="J600" s="123">
        <v>99.99</v>
      </c>
      <c r="K600" s="123">
        <v>0.55000000000000004</v>
      </c>
      <c r="L600" s="123">
        <v>0.48</v>
      </c>
      <c r="M600" s="123">
        <v>0.41</v>
      </c>
      <c r="N600" s="123">
        <v>0.56999999999999995</v>
      </c>
      <c r="O600" s="123"/>
      <c r="P600" s="123">
        <v>0</v>
      </c>
      <c r="Q600" s="123">
        <v>0.05</v>
      </c>
      <c r="R600" s="123" t="s">
        <v>3792</v>
      </c>
      <c r="S600" s="123">
        <v>2020</v>
      </c>
      <c r="T600" s="123"/>
      <c r="U600" s="123"/>
      <c r="V600" s="123"/>
      <c r="W600" s="123"/>
      <c r="X600" s="123"/>
      <c r="Y600" s="123"/>
    </row>
    <row r="601" spans="1:25" x14ac:dyDescent="0.25">
      <c r="A601" s="60" t="s">
        <v>4216</v>
      </c>
      <c r="B601" s="60" t="s">
        <v>315</v>
      </c>
      <c r="C601" s="123" t="s">
        <v>109</v>
      </c>
      <c r="D601" s="123">
        <v>29</v>
      </c>
      <c r="E601" s="123">
        <v>1992</v>
      </c>
      <c r="F601" s="123">
        <v>0.9</v>
      </c>
      <c r="G601" s="123">
        <v>7.0000000000000007E-2</v>
      </c>
      <c r="H601" s="123">
        <v>0.92</v>
      </c>
      <c r="I601" s="123">
        <v>0.08</v>
      </c>
      <c r="J601" s="123">
        <v>0.08</v>
      </c>
      <c r="K601" s="123">
        <v>0.96</v>
      </c>
      <c r="L601" s="123">
        <v>-7.0000000000000007E-2</v>
      </c>
      <c r="M601" s="123">
        <v>-0.02</v>
      </c>
      <c r="N601" s="123"/>
      <c r="O601" s="123"/>
      <c r="P601" s="123">
        <v>0.08</v>
      </c>
      <c r="Q601" s="123">
        <v>0</v>
      </c>
      <c r="R601" s="123" t="s">
        <v>3792</v>
      </c>
      <c r="S601" s="123">
        <v>2020</v>
      </c>
      <c r="T601" s="123"/>
      <c r="U601" s="123"/>
      <c r="V601" s="123"/>
      <c r="W601" s="123"/>
      <c r="X601" s="123"/>
      <c r="Y601" s="123"/>
    </row>
    <row r="602" spans="1:25" x14ac:dyDescent="0.25">
      <c r="A602" s="60" t="s">
        <v>4217</v>
      </c>
      <c r="B602" s="60" t="s">
        <v>315</v>
      </c>
      <c r="C602" s="123" t="s">
        <v>109</v>
      </c>
      <c r="D602" s="123">
        <v>33</v>
      </c>
      <c r="E602" s="123">
        <v>1987</v>
      </c>
      <c r="F602" s="123">
        <v>4.87</v>
      </c>
      <c r="G602" s="123">
        <v>0.21</v>
      </c>
      <c r="H602" s="123">
        <v>1.93</v>
      </c>
      <c r="I602" s="123">
        <v>1.05</v>
      </c>
      <c r="J602" s="123">
        <v>55.6</v>
      </c>
      <c r="K602" s="123">
        <v>1.82</v>
      </c>
      <c r="L602" s="123">
        <v>1.05</v>
      </c>
      <c r="M602" s="123">
        <v>0.2</v>
      </c>
      <c r="N602" s="123">
        <v>0.28999999999999998</v>
      </c>
      <c r="O602" s="123"/>
      <c r="P602" s="123">
        <v>7.0000000000000007E-2</v>
      </c>
      <c r="Q602" s="123">
        <v>0.01</v>
      </c>
      <c r="R602" s="123" t="s">
        <v>3792</v>
      </c>
      <c r="S602" s="123">
        <v>2020</v>
      </c>
      <c r="T602" s="123"/>
      <c r="U602" s="123"/>
      <c r="V602" s="123"/>
      <c r="W602" s="123"/>
      <c r="X602" s="123"/>
      <c r="Y602" s="123"/>
    </row>
    <row r="603" spans="1:25" x14ac:dyDescent="0.25">
      <c r="A603" s="60" t="s">
        <v>4218</v>
      </c>
      <c r="B603" s="60" t="s">
        <v>315</v>
      </c>
      <c r="C603" s="123" t="s">
        <v>109</v>
      </c>
      <c r="D603" s="123">
        <v>22</v>
      </c>
      <c r="E603" s="123">
        <v>1999</v>
      </c>
      <c r="F603" s="123">
        <v>1.1399999999999999</v>
      </c>
      <c r="G603" s="123">
        <v>0.1</v>
      </c>
      <c r="H603" s="123">
        <v>5.39</v>
      </c>
      <c r="I603" s="123">
        <v>0.94</v>
      </c>
      <c r="J603" s="123">
        <v>16.73</v>
      </c>
      <c r="K603" s="123">
        <v>5.6</v>
      </c>
      <c r="L603" s="123">
        <v>1.03</v>
      </c>
      <c r="M603" s="123">
        <v>0.02</v>
      </c>
      <c r="N603" s="123">
        <v>-0.03</v>
      </c>
      <c r="O603" s="123"/>
      <c r="P603" s="123">
        <v>0.05</v>
      </c>
      <c r="Q603" s="123">
        <v>7.0000000000000007E-2</v>
      </c>
      <c r="R603" s="123" t="s">
        <v>3792</v>
      </c>
      <c r="S603" s="123">
        <v>2020</v>
      </c>
      <c r="T603" s="123"/>
      <c r="U603" s="123"/>
      <c r="V603" s="123"/>
      <c r="W603" s="123"/>
      <c r="X603" s="123"/>
      <c r="Y603" s="123"/>
    </row>
    <row r="604" spans="1:25" x14ac:dyDescent="0.25">
      <c r="A604" s="60" t="s">
        <v>1200</v>
      </c>
      <c r="B604" s="60" t="s">
        <v>315</v>
      </c>
      <c r="C604" s="123" t="s">
        <v>109</v>
      </c>
      <c r="D604" s="123">
        <v>28</v>
      </c>
      <c r="E604" s="123">
        <v>1993</v>
      </c>
      <c r="F604" s="123">
        <v>0.99</v>
      </c>
      <c r="G604" s="123">
        <v>1.0900000000000001</v>
      </c>
      <c r="H604" s="123">
        <v>0.97</v>
      </c>
      <c r="I604" s="123">
        <v>1.03</v>
      </c>
      <c r="J604" s="123">
        <v>99.99</v>
      </c>
      <c r="K604" s="123">
        <v>1.04</v>
      </c>
      <c r="L604" s="123">
        <v>0.93</v>
      </c>
      <c r="M604" s="123">
        <v>0.97</v>
      </c>
      <c r="N604" s="123">
        <v>1.01</v>
      </c>
      <c r="O604" s="123"/>
      <c r="P604" s="123">
        <v>0</v>
      </c>
      <c r="Q604" s="123">
        <v>0.02</v>
      </c>
      <c r="R604" s="123" t="s">
        <v>3792</v>
      </c>
      <c r="S604" s="123">
        <v>2020</v>
      </c>
      <c r="T604" s="123"/>
      <c r="U604" s="123"/>
      <c r="V604" s="123"/>
      <c r="W604" s="123"/>
      <c r="X604" s="123"/>
      <c r="Y604" s="123"/>
    </row>
    <row r="605" spans="1:25" x14ac:dyDescent="0.25">
      <c r="A605" s="60" t="s">
        <v>4219</v>
      </c>
      <c r="B605" s="60" t="s">
        <v>315</v>
      </c>
      <c r="C605" s="123" t="s">
        <v>153</v>
      </c>
      <c r="D605" s="123">
        <v>25</v>
      </c>
      <c r="E605" s="123">
        <v>1996</v>
      </c>
      <c r="F605" s="123">
        <v>0.25</v>
      </c>
      <c r="G605" s="123">
        <v>0.08</v>
      </c>
      <c r="H605" s="123">
        <v>4.9000000000000004</v>
      </c>
      <c r="I605" s="123">
        <v>-0.05</v>
      </c>
      <c r="J605" s="123">
        <v>-0.04</v>
      </c>
      <c r="K605" s="123">
        <v>5.95</v>
      </c>
      <c r="L605" s="123">
        <v>-7.0000000000000007E-2</v>
      </c>
      <c r="M605" s="123">
        <v>0.08</v>
      </c>
      <c r="N605" s="123"/>
      <c r="O605" s="123"/>
      <c r="P605" s="123">
        <v>-0.03</v>
      </c>
      <c r="Q605" s="123">
        <v>7.0000000000000007E-2</v>
      </c>
      <c r="R605" s="123" t="s">
        <v>3792</v>
      </c>
      <c r="S605" s="123">
        <v>2020</v>
      </c>
      <c r="T605" s="123"/>
      <c r="U605" s="123"/>
      <c r="V605" s="123"/>
      <c r="W605" s="123"/>
      <c r="X605" s="123"/>
      <c r="Y605" s="123"/>
    </row>
    <row r="606" spans="1:25" x14ac:dyDescent="0.25">
      <c r="A606" s="60" t="s">
        <v>4220</v>
      </c>
      <c r="B606" s="60" t="s">
        <v>315</v>
      </c>
      <c r="C606" s="123" t="s">
        <v>116</v>
      </c>
      <c r="D606" s="123">
        <v>35</v>
      </c>
      <c r="E606" s="123">
        <v>1986</v>
      </c>
      <c r="F606" s="123">
        <v>5.95</v>
      </c>
      <c r="G606" s="123">
        <v>-0.04</v>
      </c>
      <c r="H606" s="123">
        <v>-0.05</v>
      </c>
      <c r="I606" s="123">
        <v>-0.06</v>
      </c>
      <c r="J606" s="123"/>
      <c r="K606" s="123">
        <v>-0.09</v>
      </c>
      <c r="L606" s="123">
        <v>-7.0000000000000007E-2</v>
      </c>
      <c r="M606" s="123"/>
      <c r="N606" s="123"/>
      <c r="O606" s="123"/>
      <c r="P606" s="123">
        <v>0.01</v>
      </c>
      <c r="Q606" s="123">
        <v>-0.05</v>
      </c>
      <c r="R606" s="123" t="s">
        <v>3792</v>
      </c>
      <c r="S606" s="123">
        <v>2020</v>
      </c>
      <c r="T606" s="123"/>
      <c r="U606" s="123"/>
      <c r="V606" s="123"/>
      <c r="W606" s="123"/>
      <c r="X606" s="123"/>
      <c r="Y606" s="123"/>
    </row>
    <row r="607" spans="1:25" x14ac:dyDescent="0.25">
      <c r="A607" s="60" t="s">
        <v>314</v>
      </c>
      <c r="B607" s="60" t="s">
        <v>315</v>
      </c>
      <c r="C607" s="123" t="s">
        <v>122</v>
      </c>
      <c r="D607" s="123">
        <v>32</v>
      </c>
      <c r="E607" s="123">
        <v>1989</v>
      </c>
      <c r="F607" s="123">
        <v>2.0299999999999998</v>
      </c>
      <c r="G607" s="123">
        <v>0.49</v>
      </c>
      <c r="H607" s="123">
        <v>0.97</v>
      </c>
      <c r="I607" s="123">
        <v>0.49</v>
      </c>
      <c r="J607" s="123">
        <v>49.99</v>
      </c>
      <c r="K607" s="123">
        <v>1.0900000000000001</v>
      </c>
      <c r="L607" s="123">
        <v>0.41</v>
      </c>
      <c r="M607" s="123">
        <v>0.03</v>
      </c>
      <c r="N607" s="123">
        <v>-7.0000000000000007E-2</v>
      </c>
      <c r="O607" s="123"/>
      <c r="P607" s="123">
        <v>0.5</v>
      </c>
      <c r="Q607" s="123">
        <v>0.53</v>
      </c>
      <c r="R607" s="123" t="s">
        <v>3792</v>
      </c>
      <c r="S607" s="123">
        <v>2020</v>
      </c>
      <c r="T607" s="123"/>
      <c r="U607" s="123"/>
      <c r="V607" s="123"/>
      <c r="W607" s="123"/>
      <c r="X607" s="123"/>
      <c r="Y607" s="123"/>
    </row>
    <row r="608" spans="1:25" x14ac:dyDescent="0.25">
      <c r="A608" s="60" t="s">
        <v>4221</v>
      </c>
      <c r="B608" s="60" t="s">
        <v>315</v>
      </c>
      <c r="C608" s="123" t="s">
        <v>122</v>
      </c>
      <c r="D608" s="123">
        <v>33</v>
      </c>
      <c r="E608" s="123">
        <v>1988</v>
      </c>
      <c r="F608" s="123">
        <v>1.23</v>
      </c>
      <c r="G608" s="123">
        <v>0.77</v>
      </c>
      <c r="H608" s="123">
        <v>2.52</v>
      </c>
      <c r="I608" s="123">
        <v>0.89</v>
      </c>
      <c r="J608" s="123">
        <v>33.35</v>
      </c>
      <c r="K608" s="123">
        <v>2.36</v>
      </c>
      <c r="L608" s="123">
        <v>0.78</v>
      </c>
      <c r="M608" s="123">
        <v>0.39</v>
      </c>
      <c r="N608" s="123">
        <v>0.94</v>
      </c>
      <c r="O608" s="123"/>
      <c r="P608" s="123">
        <v>-0.06</v>
      </c>
      <c r="Q608" s="123">
        <v>-0.04</v>
      </c>
      <c r="R608" s="123" t="s">
        <v>3792</v>
      </c>
      <c r="S608" s="123">
        <v>2020</v>
      </c>
      <c r="T608" s="123"/>
      <c r="U608" s="123"/>
      <c r="V608" s="123"/>
      <c r="W608" s="123"/>
      <c r="X608" s="123"/>
      <c r="Y608" s="123"/>
    </row>
    <row r="609" spans="1:25" x14ac:dyDescent="0.25">
      <c r="A609" s="60" t="s">
        <v>4222</v>
      </c>
      <c r="B609" s="60" t="s">
        <v>315</v>
      </c>
      <c r="C609" s="123" t="s">
        <v>122</v>
      </c>
      <c r="D609" s="123">
        <v>26</v>
      </c>
      <c r="E609" s="123">
        <v>1995</v>
      </c>
      <c r="F609" s="123">
        <v>2.66</v>
      </c>
      <c r="G609" s="123">
        <v>-0.04</v>
      </c>
      <c r="H609" s="123">
        <v>1.24</v>
      </c>
      <c r="I609" s="123">
        <v>0.06</v>
      </c>
      <c r="J609" s="123">
        <v>0.08</v>
      </c>
      <c r="K609" s="123">
        <v>1.1499999999999999</v>
      </c>
      <c r="L609" s="123">
        <v>0.01</v>
      </c>
      <c r="M609" s="123">
        <v>-0.1</v>
      </c>
      <c r="N609" s="123"/>
      <c r="O609" s="123"/>
      <c r="P609" s="123">
        <v>-0.03</v>
      </c>
      <c r="Q609" s="123">
        <v>-0.08</v>
      </c>
      <c r="R609" s="123" t="s">
        <v>3792</v>
      </c>
      <c r="S609" s="123">
        <v>2020</v>
      </c>
      <c r="T609" s="123"/>
      <c r="U609" s="123"/>
      <c r="V609" s="123"/>
      <c r="W609" s="123"/>
      <c r="X609" s="123"/>
      <c r="Y609" s="123"/>
    </row>
    <row r="610" spans="1:25" x14ac:dyDescent="0.25">
      <c r="A610" s="60" t="s">
        <v>4223</v>
      </c>
      <c r="B610" s="60" t="s">
        <v>315</v>
      </c>
      <c r="C610" s="123" t="s">
        <v>122</v>
      </c>
      <c r="D610" s="123">
        <v>26</v>
      </c>
      <c r="E610" s="123">
        <v>1995</v>
      </c>
      <c r="F610" s="123">
        <v>1.48</v>
      </c>
      <c r="G610" s="123">
        <v>0.01</v>
      </c>
      <c r="H610" s="123">
        <v>2.78</v>
      </c>
      <c r="I610" s="123">
        <v>0.7</v>
      </c>
      <c r="J610" s="123">
        <v>25.06</v>
      </c>
      <c r="K610" s="123">
        <v>2.79</v>
      </c>
      <c r="L610" s="123">
        <v>0.74</v>
      </c>
      <c r="M610" s="123">
        <v>-0.02</v>
      </c>
      <c r="N610" s="123">
        <v>-7.0000000000000007E-2</v>
      </c>
      <c r="O610" s="123"/>
      <c r="P610" s="123">
        <v>-0.09</v>
      </c>
      <c r="Q610" s="123">
        <v>0.03</v>
      </c>
      <c r="R610" s="123" t="s">
        <v>3792</v>
      </c>
      <c r="S610" s="123">
        <v>2020</v>
      </c>
      <c r="T610" s="123"/>
      <c r="U610" s="123"/>
      <c r="V610" s="123"/>
      <c r="W610" s="123"/>
      <c r="X610" s="123"/>
      <c r="Y610" s="123"/>
    </row>
    <row r="611" spans="1:25" x14ac:dyDescent="0.25">
      <c r="A611" s="60" t="s">
        <v>4224</v>
      </c>
      <c r="B611" s="60" t="s">
        <v>315</v>
      </c>
      <c r="C611" s="123" t="s">
        <v>122</v>
      </c>
      <c r="D611" s="123">
        <v>26</v>
      </c>
      <c r="E611" s="123">
        <v>1995</v>
      </c>
      <c r="F611" s="123">
        <v>1.97</v>
      </c>
      <c r="G611" s="123">
        <v>-0.04</v>
      </c>
      <c r="H611" s="123">
        <v>-0.01</v>
      </c>
      <c r="I611" s="123">
        <v>0.09</v>
      </c>
      <c r="J611" s="123"/>
      <c r="K611" s="123">
        <v>0.06</v>
      </c>
      <c r="L611" s="123">
        <v>-0.05</v>
      </c>
      <c r="M611" s="123"/>
      <c r="N611" s="123"/>
      <c r="O611" s="123"/>
      <c r="P611" s="123">
        <v>-0.06</v>
      </c>
      <c r="Q611" s="123">
        <v>-0.09</v>
      </c>
      <c r="R611" s="123" t="s">
        <v>3792</v>
      </c>
      <c r="S611" s="123">
        <v>2020</v>
      </c>
      <c r="T611" s="123"/>
      <c r="U611" s="123"/>
      <c r="V611" s="123"/>
      <c r="W611" s="123"/>
      <c r="X611" s="123"/>
      <c r="Y611" s="123"/>
    </row>
    <row r="612" spans="1:25" x14ac:dyDescent="0.25">
      <c r="A612" s="60" t="s">
        <v>4225</v>
      </c>
      <c r="B612" s="60" t="s">
        <v>315</v>
      </c>
      <c r="C612" s="123" t="s">
        <v>122</v>
      </c>
      <c r="D612" s="123">
        <v>27</v>
      </c>
      <c r="E612" s="123">
        <v>1994</v>
      </c>
      <c r="F612" s="123">
        <v>0.35</v>
      </c>
      <c r="G612" s="123">
        <v>-0.01</v>
      </c>
      <c r="H612" s="123">
        <v>7.0000000000000007E-2</v>
      </c>
      <c r="I612" s="123">
        <v>0.06</v>
      </c>
      <c r="J612" s="123"/>
      <c r="K612" s="123">
        <v>0.06</v>
      </c>
      <c r="L612" s="123">
        <v>-0.01</v>
      </c>
      <c r="M612" s="123"/>
      <c r="N612" s="123"/>
      <c r="O612" s="123"/>
      <c r="P612" s="123">
        <v>0.06</v>
      </c>
      <c r="Q612" s="123">
        <v>7.0000000000000007E-2</v>
      </c>
      <c r="R612" s="123" t="s">
        <v>3792</v>
      </c>
      <c r="S612" s="123">
        <v>2020</v>
      </c>
      <c r="T612" s="123"/>
      <c r="U612" s="123"/>
      <c r="V612" s="123"/>
      <c r="W612" s="123"/>
      <c r="X612" s="123"/>
      <c r="Y612" s="123"/>
    </row>
    <row r="613" spans="1:25" x14ac:dyDescent="0.25">
      <c r="A613" s="60" t="s">
        <v>4226</v>
      </c>
      <c r="B613" s="60" t="s">
        <v>315</v>
      </c>
      <c r="C613" s="123" t="s">
        <v>122</v>
      </c>
      <c r="D613" s="123">
        <v>24</v>
      </c>
      <c r="E613" s="123">
        <v>1997</v>
      </c>
      <c r="F613" s="123">
        <v>0.83</v>
      </c>
      <c r="G613" s="123">
        <v>0.09</v>
      </c>
      <c r="H613" s="123">
        <v>-0.05</v>
      </c>
      <c r="I613" s="123">
        <v>0</v>
      </c>
      <c r="J613" s="123"/>
      <c r="K613" s="123">
        <v>-0.1</v>
      </c>
      <c r="L613" s="123">
        <v>-0.06</v>
      </c>
      <c r="M613" s="123"/>
      <c r="N613" s="123"/>
      <c r="O613" s="123"/>
      <c r="P613" s="123">
        <v>-0.09</v>
      </c>
      <c r="Q613" s="123">
        <v>0.04</v>
      </c>
      <c r="R613" s="123" t="s">
        <v>3792</v>
      </c>
      <c r="S613" s="123">
        <v>2020</v>
      </c>
      <c r="T613" s="123"/>
      <c r="U613" s="123"/>
      <c r="V613" s="123"/>
      <c r="W613" s="123"/>
      <c r="X613" s="123"/>
      <c r="Y613" s="123"/>
    </row>
    <row r="614" spans="1:25" x14ac:dyDescent="0.25">
      <c r="A614" s="60" t="s">
        <v>4227</v>
      </c>
      <c r="B614" s="60" t="s">
        <v>315</v>
      </c>
      <c r="C614" s="123" t="s">
        <v>122</v>
      </c>
      <c r="D614" s="123">
        <v>29</v>
      </c>
      <c r="E614" s="123">
        <v>1992</v>
      </c>
      <c r="F614" s="123">
        <v>0.34</v>
      </c>
      <c r="G614" s="123">
        <v>-0.09</v>
      </c>
      <c r="H614" s="123">
        <v>0.06</v>
      </c>
      <c r="I614" s="123">
        <v>0.02</v>
      </c>
      <c r="J614" s="123"/>
      <c r="K614" s="123">
        <v>-7.0000000000000007E-2</v>
      </c>
      <c r="L614" s="123">
        <v>-0.08</v>
      </c>
      <c r="M614" s="123"/>
      <c r="N614" s="123"/>
      <c r="O614" s="123"/>
      <c r="P614" s="123">
        <v>-0.03</v>
      </c>
      <c r="Q614" s="123">
        <v>0.02</v>
      </c>
      <c r="R614" s="123" t="s">
        <v>3792</v>
      </c>
      <c r="S614" s="123">
        <v>2020</v>
      </c>
      <c r="T614" s="123"/>
      <c r="U614" s="123"/>
      <c r="V614" s="123"/>
      <c r="W614" s="123"/>
      <c r="X614" s="123"/>
      <c r="Y614" s="123"/>
    </row>
    <row r="615" spans="1:25" x14ac:dyDescent="0.25">
      <c r="A615" s="60" t="s">
        <v>4228</v>
      </c>
      <c r="B615" s="60" t="s">
        <v>315</v>
      </c>
      <c r="C615" s="123" t="s">
        <v>122</v>
      </c>
      <c r="D615" s="123">
        <v>29</v>
      </c>
      <c r="E615" s="123">
        <v>1992</v>
      </c>
      <c r="F615" s="123">
        <v>1.64</v>
      </c>
      <c r="G615" s="123">
        <v>0.66</v>
      </c>
      <c r="H615" s="123">
        <v>1.69</v>
      </c>
      <c r="I615" s="123">
        <v>0.67</v>
      </c>
      <c r="J615" s="123">
        <v>33.33</v>
      </c>
      <c r="K615" s="123">
        <v>1.72</v>
      </c>
      <c r="L615" s="123">
        <v>0.51</v>
      </c>
      <c r="M615" s="123">
        <v>0.25</v>
      </c>
      <c r="N615" s="123">
        <v>0.96</v>
      </c>
      <c r="O615" s="123"/>
      <c r="P615" s="123">
        <v>0.04</v>
      </c>
      <c r="Q615" s="123">
        <v>-0.06</v>
      </c>
      <c r="R615" s="123" t="s">
        <v>3792</v>
      </c>
      <c r="S615" s="123">
        <v>2020</v>
      </c>
      <c r="T615" s="123"/>
      <c r="U615" s="123"/>
      <c r="V615" s="123"/>
      <c r="W615" s="123"/>
      <c r="X615" s="123"/>
      <c r="Y615" s="123"/>
    </row>
    <row r="616" spans="1:25" x14ac:dyDescent="0.25">
      <c r="A616" s="60" t="s">
        <v>4229</v>
      </c>
      <c r="B616" s="60" t="s">
        <v>315</v>
      </c>
      <c r="C616" s="123" t="s">
        <v>122</v>
      </c>
      <c r="D616" s="123">
        <v>29</v>
      </c>
      <c r="E616" s="123">
        <v>1992</v>
      </c>
      <c r="F616" s="123">
        <v>4.16</v>
      </c>
      <c r="G616" s="123">
        <v>0.27</v>
      </c>
      <c r="H616" s="123">
        <v>-0.1</v>
      </c>
      <c r="I616" s="123">
        <v>-0.05</v>
      </c>
      <c r="J616" s="123"/>
      <c r="K616" s="123">
        <v>-0.01</v>
      </c>
      <c r="L616" s="123">
        <v>0.08</v>
      </c>
      <c r="M616" s="123"/>
      <c r="N616" s="123"/>
      <c r="O616" s="123"/>
      <c r="P616" s="123">
        <v>7.0000000000000007E-2</v>
      </c>
      <c r="Q616" s="123">
        <v>0.06</v>
      </c>
      <c r="R616" s="123" t="s">
        <v>3792</v>
      </c>
      <c r="S616" s="123">
        <v>2020</v>
      </c>
      <c r="T616" s="123"/>
      <c r="U616" s="123"/>
      <c r="V616" s="123"/>
      <c r="W616" s="123"/>
      <c r="X616" s="123"/>
      <c r="Y616" s="123"/>
    </row>
    <row r="617" spans="1:25" x14ac:dyDescent="0.25">
      <c r="A617" s="60" t="s">
        <v>4230</v>
      </c>
      <c r="B617" s="60" t="s">
        <v>315</v>
      </c>
      <c r="C617" s="123" t="s">
        <v>122</v>
      </c>
      <c r="D617" s="123">
        <v>34</v>
      </c>
      <c r="E617" s="123">
        <v>1987</v>
      </c>
      <c r="F617" s="123">
        <v>5.58</v>
      </c>
      <c r="G617" s="123">
        <v>0.01</v>
      </c>
      <c r="H617" s="123">
        <v>0.64</v>
      </c>
      <c r="I617" s="123">
        <v>0.05</v>
      </c>
      <c r="J617" s="123">
        <v>0.08</v>
      </c>
      <c r="K617" s="123">
        <v>0.48</v>
      </c>
      <c r="L617" s="123">
        <v>7.0000000000000007E-2</v>
      </c>
      <c r="M617" s="123">
        <v>-0.09</v>
      </c>
      <c r="N617" s="123"/>
      <c r="O617" s="123"/>
      <c r="P617" s="123">
        <v>0.04</v>
      </c>
      <c r="Q617" s="123">
        <v>-0.09</v>
      </c>
      <c r="R617" s="123" t="s">
        <v>3792</v>
      </c>
      <c r="S617" s="123">
        <v>2020</v>
      </c>
      <c r="T617" s="123"/>
      <c r="U617" s="123"/>
      <c r="V617" s="123"/>
      <c r="W617" s="123"/>
      <c r="X617" s="123"/>
      <c r="Y617" s="123"/>
    </row>
    <row r="618" spans="1:25" x14ac:dyDescent="0.25">
      <c r="A618" s="60" t="s">
        <v>4231</v>
      </c>
      <c r="B618" s="60" t="s">
        <v>315</v>
      </c>
      <c r="C618" s="123" t="s">
        <v>131</v>
      </c>
      <c r="D618" s="123">
        <v>28</v>
      </c>
      <c r="E618" s="123">
        <v>1993</v>
      </c>
      <c r="F618" s="123">
        <v>5.36</v>
      </c>
      <c r="G618" s="123">
        <v>0.18</v>
      </c>
      <c r="H618" s="123">
        <v>4.05</v>
      </c>
      <c r="I618" s="123">
        <v>1.67</v>
      </c>
      <c r="J618" s="123">
        <v>40.81</v>
      </c>
      <c r="K618" s="123">
        <v>4.01</v>
      </c>
      <c r="L618" s="123">
        <v>1.74</v>
      </c>
      <c r="M618" s="123">
        <v>-0.08</v>
      </c>
      <c r="N618" s="123">
        <v>0.01</v>
      </c>
      <c r="O618" s="123"/>
      <c r="P618" s="123">
        <v>0.24</v>
      </c>
      <c r="Q618" s="123">
        <v>0.26</v>
      </c>
      <c r="R618" s="123" t="s">
        <v>3792</v>
      </c>
      <c r="S618" s="123">
        <v>2020</v>
      </c>
      <c r="T618" s="123"/>
      <c r="U618" s="123"/>
      <c r="V618" s="123"/>
      <c r="W618" s="123"/>
      <c r="X618" s="123"/>
      <c r="Y618" s="123"/>
    </row>
    <row r="619" spans="1:25" x14ac:dyDescent="0.25">
      <c r="A619" s="60" t="s">
        <v>4232</v>
      </c>
      <c r="B619" s="60" t="s">
        <v>4233</v>
      </c>
      <c r="C619" s="123" t="s">
        <v>96</v>
      </c>
      <c r="D619" s="123">
        <v>30</v>
      </c>
      <c r="E619" s="123">
        <v>1990</v>
      </c>
      <c r="F619" s="123">
        <v>4.05</v>
      </c>
      <c r="G619" s="123">
        <v>-0.01</v>
      </c>
      <c r="H619" s="123">
        <v>0.82</v>
      </c>
      <c r="I619" s="123">
        <v>-0.05</v>
      </c>
      <c r="J619" s="123">
        <v>0.03</v>
      </c>
      <c r="K619" s="123">
        <v>0.8</v>
      </c>
      <c r="L619" s="123">
        <v>0.09</v>
      </c>
      <c r="M619" s="123">
        <v>-0.06</v>
      </c>
      <c r="N619" s="123"/>
      <c r="O619" s="123"/>
      <c r="P619" s="123">
        <v>-0.04</v>
      </c>
      <c r="Q619" s="123">
        <v>0.09</v>
      </c>
      <c r="R619" s="123" t="s">
        <v>3792</v>
      </c>
      <c r="S619" s="123">
        <v>2020</v>
      </c>
      <c r="T619" s="123"/>
      <c r="U619" s="123"/>
      <c r="V619" s="123"/>
      <c r="W619" s="123"/>
      <c r="X619" s="123"/>
      <c r="Y619" s="123"/>
    </row>
    <row r="620" spans="1:25" x14ac:dyDescent="0.25">
      <c r="A620" s="60" t="s">
        <v>4234</v>
      </c>
      <c r="B620" s="60" t="s">
        <v>4233</v>
      </c>
      <c r="C620" s="123" t="s">
        <v>96</v>
      </c>
      <c r="D620" s="123">
        <v>28</v>
      </c>
      <c r="E620" s="123">
        <v>1993</v>
      </c>
      <c r="F620" s="123">
        <v>0.96</v>
      </c>
      <c r="G620" s="123">
        <v>-0.05</v>
      </c>
      <c r="H620" s="123">
        <v>-0.05</v>
      </c>
      <c r="I620" s="123">
        <v>0.01</v>
      </c>
      <c r="J620" s="123"/>
      <c r="K620" s="123">
        <v>-0.05</v>
      </c>
      <c r="L620" s="123">
        <v>0.05</v>
      </c>
      <c r="M620" s="123"/>
      <c r="N620" s="123"/>
      <c r="O620" s="123"/>
      <c r="P620" s="123">
        <v>0.03</v>
      </c>
      <c r="Q620" s="123">
        <v>-0.08</v>
      </c>
      <c r="R620" s="123" t="s">
        <v>3792</v>
      </c>
      <c r="S620" s="123">
        <v>2020</v>
      </c>
      <c r="T620" s="123"/>
      <c r="U620" s="123"/>
      <c r="V620" s="123"/>
      <c r="W620" s="123"/>
      <c r="X620" s="123"/>
      <c r="Y620" s="123"/>
    </row>
    <row r="621" spans="1:25" x14ac:dyDescent="0.25">
      <c r="A621" s="60" t="s">
        <v>4235</v>
      </c>
      <c r="B621" s="60" t="s">
        <v>4233</v>
      </c>
      <c r="C621" s="123" t="s">
        <v>96</v>
      </c>
      <c r="D621" s="123">
        <v>25</v>
      </c>
      <c r="E621" s="123">
        <v>1996</v>
      </c>
      <c r="F621" s="123">
        <v>3.9</v>
      </c>
      <c r="G621" s="123">
        <v>0.32</v>
      </c>
      <c r="H621" s="123">
        <v>0.17</v>
      </c>
      <c r="I621" s="123">
        <v>0.31</v>
      </c>
      <c r="J621" s="123">
        <v>99.96</v>
      </c>
      <c r="K621" s="123">
        <v>0.33</v>
      </c>
      <c r="L621" s="123">
        <v>0.24</v>
      </c>
      <c r="M621" s="123">
        <v>1.06</v>
      </c>
      <c r="N621" s="123">
        <v>1.03</v>
      </c>
      <c r="O621" s="123"/>
      <c r="P621" s="123">
        <v>0.09</v>
      </c>
      <c r="Q621" s="123">
        <v>-0.08</v>
      </c>
      <c r="R621" s="123" t="s">
        <v>3792</v>
      </c>
      <c r="S621" s="123">
        <v>2020</v>
      </c>
      <c r="T621" s="123"/>
      <c r="U621" s="123"/>
      <c r="V621" s="123"/>
      <c r="W621" s="123"/>
      <c r="X621" s="123"/>
      <c r="Y621" s="123"/>
    </row>
    <row r="622" spans="1:25" x14ac:dyDescent="0.25">
      <c r="A622" s="60" t="s">
        <v>4236</v>
      </c>
      <c r="B622" s="60" t="s">
        <v>4233</v>
      </c>
      <c r="C622" s="123" t="s">
        <v>96</v>
      </c>
      <c r="D622" s="123">
        <v>30</v>
      </c>
      <c r="E622" s="123">
        <v>1991</v>
      </c>
      <c r="F622" s="123">
        <v>1.98</v>
      </c>
      <c r="G622" s="123">
        <v>0.02</v>
      </c>
      <c r="H622" s="123">
        <v>2.04</v>
      </c>
      <c r="I622" s="123">
        <v>0.97</v>
      </c>
      <c r="J622" s="123">
        <v>50.04</v>
      </c>
      <c r="K622" s="123">
        <v>1.98</v>
      </c>
      <c r="L622" s="123">
        <v>0.95</v>
      </c>
      <c r="M622" s="123">
        <v>-0.04</v>
      </c>
      <c r="N622" s="123">
        <v>-0.05</v>
      </c>
      <c r="O622" s="123"/>
      <c r="P622" s="123">
        <v>0</v>
      </c>
      <c r="Q622" s="123">
        <v>-0.06</v>
      </c>
      <c r="R622" s="123" t="s">
        <v>3792</v>
      </c>
      <c r="S622" s="123">
        <v>2020</v>
      </c>
      <c r="T622" s="123"/>
      <c r="U622" s="123"/>
      <c r="V622" s="123"/>
      <c r="W622" s="123"/>
      <c r="X622" s="123"/>
      <c r="Y622" s="123"/>
    </row>
    <row r="623" spans="1:25" x14ac:dyDescent="0.25">
      <c r="A623" s="60" t="s">
        <v>4237</v>
      </c>
      <c r="B623" s="60" t="s">
        <v>4233</v>
      </c>
      <c r="C623" s="123" t="s">
        <v>96</v>
      </c>
      <c r="D623" s="123">
        <v>33</v>
      </c>
      <c r="E623" s="123">
        <v>1988</v>
      </c>
      <c r="F623" s="123">
        <v>1.03</v>
      </c>
      <c r="G623" s="123">
        <v>0.01</v>
      </c>
      <c r="H623" s="123">
        <v>-0.09</v>
      </c>
      <c r="I623" s="123">
        <v>0.09</v>
      </c>
      <c r="J623" s="123"/>
      <c r="K623" s="123">
        <v>0.05</v>
      </c>
      <c r="L623" s="123">
        <v>0.04</v>
      </c>
      <c r="M623" s="123"/>
      <c r="N623" s="123"/>
      <c r="O623" s="123"/>
      <c r="P623" s="123">
        <v>-0.09</v>
      </c>
      <c r="Q623" s="123">
        <v>0.01</v>
      </c>
      <c r="R623" s="123" t="s">
        <v>3792</v>
      </c>
      <c r="S623" s="123">
        <v>2020</v>
      </c>
      <c r="T623" s="123"/>
      <c r="U623" s="123"/>
      <c r="V623" s="123"/>
      <c r="W623" s="123"/>
      <c r="X623" s="123"/>
      <c r="Y623" s="123"/>
    </row>
    <row r="624" spans="1:25" x14ac:dyDescent="0.25">
      <c r="A624" s="60" t="s">
        <v>4238</v>
      </c>
      <c r="B624" s="60" t="s">
        <v>4233</v>
      </c>
      <c r="C624" s="123" t="s">
        <v>96</v>
      </c>
      <c r="D624" s="123">
        <v>28</v>
      </c>
      <c r="E624" s="123">
        <v>1993</v>
      </c>
      <c r="F624" s="123">
        <v>5.64</v>
      </c>
      <c r="G624" s="123">
        <v>-0.03</v>
      </c>
      <c r="H624" s="123">
        <v>0.47</v>
      </c>
      <c r="I624" s="123">
        <v>0.3</v>
      </c>
      <c r="J624" s="123">
        <v>66.77</v>
      </c>
      <c r="K624" s="123">
        <v>0.51</v>
      </c>
      <c r="L624" s="123">
        <v>0.43</v>
      </c>
      <c r="M624" s="123">
        <v>-0.03</v>
      </c>
      <c r="N624" s="123">
        <v>-0.09</v>
      </c>
      <c r="O624" s="123"/>
      <c r="P624" s="123">
        <v>-0.08</v>
      </c>
      <c r="Q624" s="123">
        <v>7.0000000000000007E-2</v>
      </c>
      <c r="R624" s="123" t="s">
        <v>3792</v>
      </c>
      <c r="S624" s="123">
        <v>2020</v>
      </c>
      <c r="T624" s="123"/>
      <c r="U624" s="123"/>
      <c r="V624" s="123"/>
      <c r="W624" s="123"/>
      <c r="X624" s="123"/>
      <c r="Y624" s="123"/>
    </row>
    <row r="625" spans="1:25" x14ac:dyDescent="0.25">
      <c r="A625" s="60" t="s">
        <v>4239</v>
      </c>
      <c r="B625" s="60" t="s">
        <v>4233</v>
      </c>
      <c r="C625" s="123" t="s">
        <v>96</v>
      </c>
      <c r="D625" s="123">
        <v>24</v>
      </c>
      <c r="E625" s="123">
        <v>1996</v>
      </c>
      <c r="F625" s="123">
        <v>4.9800000000000004</v>
      </c>
      <c r="G625" s="123">
        <v>0.06</v>
      </c>
      <c r="H625" s="123">
        <v>0.61</v>
      </c>
      <c r="I625" s="123">
        <v>0.17</v>
      </c>
      <c r="J625" s="123">
        <v>33.26</v>
      </c>
      <c r="K625" s="123">
        <v>0.7</v>
      </c>
      <c r="L625" s="123">
        <v>0.26</v>
      </c>
      <c r="M625" s="123">
        <v>0.1</v>
      </c>
      <c r="N625" s="123">
        <v>0.08</v>
      </c>
      <c r="O625" s="123"/>
      <c r="P625" s="123">
        <v>-7.0000000000000007E-2</v>
      </c>
      <c r="Q625" s="123">
        <v>-7.0000000000000007E-2</v>
      </c>
      <c r="R625" s="123" t="s">
        <v>3792</v>
      </c>
      <c r="S625" s="123">
        <v>2020</v>
      </c>
      <c r="T625" s="123"/>
      <c r="U625" s="123"/>
      <c r="V625" s="123"/>
      <c r="W625" s="123"/>
      <c r="X625" s="123"/>
      <c r="Y625" s="123"/>
    </row>
    <row r="626" spans="1:25" x14ac:dyDescent="0.25">
      <c r="A626" s="60" t="s">
        <v>4240</v>
      </c>
      <c r="B626" s="60" t="s">
        <v>4233</v>
      </c>
      <c r="C626" s="123" t="s">
        <v>109</v>
      </c>
      <c r="D626" s="123">
        <v>26</v>
      </c>
      <c r="E626" s="123">
        <v>1995</v>
      </c>
      <c r="F626" s="123">
        <v>3.34</v>
      </c>
      <c r="G626" s="123">
        <v>0.36</v>
      </c>
      <c r="H626" s="123">
        <v>3.27</v>
      </c>
      <c r="I626" s="123">
        <v>0.92</v>
      </c>
      <c r="J626" s="123">
        <v>27.32</v>
      </c>
      <c r="K626" s="123">
        <v>3.34</v>
      </c>
      <c r="L626" s="123">
        <v>0.93</v>
      </c>
      <c r="M626" s="123">
        <v>0.03</v>
      </c>
      <c r="N626" s="123">
        <v>-0.08</v>
      </c>
      <c r="O626" s="123"/>
      <c r="P626" s="123">
        <v>0.26</v>
      </c>
      <c r="Q626" s="123">
        <v>0.31</v>
      </c>
      <c r="R626" s="123" t="s">
        <v>3792</v>
      </c>
      <c r="S626" s="123">
        <v>2020</v>
      </c>
      <c r="T626" s="123"/>
      <c r="U626" s="123"/>
      <c r="V626" s="123"/>
      <c r="W626" s="123"/>
      <c r="X626" s="123"/>
      <c r="Y626" s="123"/>
    </row>
    <row r="627" spans="1:25" x14ac:dyDescent="0.25">
      <c r="A627" s="60" t="s">
        <v>4241</v>
      </c>
      <c r="B627" s="60" t="s">
        <v>4233</v>
      </c>
      <c r="C627" s="123" t="s">
        <v>109</v>
      </c>
      <c r="D627" s="123">
        <v>20</v>
      </c>
      <c r="E627" s="123">
        <v>2001</v>
      </c>
      <c r="F627" s="123">
        <v>1.06</v>
      </c>
      <c r="G627" s="123">
        <v>0.99</v>
      </c>
      <c r="H627" s="123">
        <v>-0.01</v>
      </c>
      <c r="I627" s="123">
        <v>-0.08</v>
      </c>
      <c r="J627" s="123"/>
      <c r="K627" s="123">
        <v>-0.04</v>
      </c>
      <c r="L627" s="123">
        <v>0.02</v>
      </c>
      <c r="M627" s="123"/>
      <c r="N627" s="123"/>
      <c r="O627" s="123"/>
      <c r="P627" s="123">
        <v>1.02</v>
      </c>
      <c r="Q627" s="123">
        <v>1.05</v>
      </c>
      <c r="R627" s="123" t="s">
        <v>3792</v>
      </c>
      <c r="S627" s="123">
        <v>2020</v>
      </c>
      <c r="T627" s="123"/>
      <c r="U627" s="123"/>
      <c r="V627" s="123"/>
      <c r="W627" s="123"/>
      <c r="X627" s="123"/>
      <c r="Y627" s="123"/>
    </row>
    <row r="628" spans="1:25" x14ac:dyDescent="0.25">
      <c r="A628" s="60" t="s">
        <v>4242</v>
      </c>
      <c r="B628" s="60" t="s">
        <v>4233</v>
      </c>
      <c r="C628" s="123" t="s">
        <v>109</v>
      </c>
      <c r="D628" s="123">
        <v>23</v>
      </c>
      <c r="E628" s="123">
        <v>1998</v>
      </c>
      <c r="F628" s="123">
        <v>1.71</v>
      </c>
      <c r="G628" s="123">
        <v>-7.0000000000000007E-2</v>
      </c>
      <c r="H628" s="123">
        <v>2.36</v>
      </c>
      <c r="I628" s="123">
        <v>1.72</v>
      </c>
      <c r="J628" s="123">
        <v>74.959999999999994</v>
      </c>
      <c r="K628" s="123">
        <v>2.4300000000000002</v>
      </c>
      <c r="L628" s="123">
        <v>1.74</v>
      </c>
      <c r="M628" s="123">
        <v>-0.04</v>
      </c>
      <c r="N628" s="123">
        <v>-0.05</v>
      </c>
      <c r="O628" s="123"/>
      <c r="P628" s="123">
        <v>0.04</v>
      </c>
      <c r="Q628" s="123">
        <v>-0.1</v>
      </c>
      <c r="R628" s="123" t="s">
        <v>3792</v>
      </c>
      <c r="S628" s="123">
        <v>2020</v>
      </c>
      <c r="T628" s="123"/>
      <c r="U628" s="123"/>
      <c r="V628" s="123"/>
      <c r="W628" s="123"/>
      <c r="X628" s="123"/>
      <c r="Y628" s="123"/>
    </row>
    <row r="629" spans="1:25" x14ac:dyDescent="0.25">
      <c r="A629" s="60" t="s">
        <v>4243</v>
      </c>
      <c r="B629" s="60" t="s">
        <v>4233</v>
      </c>
      <c r="C629" s="123" t="s">
        <v>116</v>
      </c>
      <c r="D629" s="123">
        <v>36</v>
      </c>
      <c r="E629" s="123">
        <v>1985</v>
      </c>
      <c r="F629" s="123">
        <v>4.09</v>
      </c>
      <c r="G629" s="123">
        <v>-0.03</v>
      </c>
      <c r="H629" s="123">
        <v>0.02</v>
      </c>
      <c r="I629" s="123">
        <v>-7.0000000000000007E-2</v>
      </c>
      <c r="J629" s="123"/>
      <c r="K629" s="123">
        <v>-0.03</v>
      </c>
      <c r="L629" s="123">
        <v>0.01</v>
      </c>
      <c r="M629" s="123"/>
      <c r="N629" s="123"/>
      <c r="O629" s="123"/>
      <c r="P629" s="123">
        <v>-0.01</v>
      </c>
      <c r="Q629" s="123">
        <v>0.02</v>
      </c>
      <c r="R629" s="123" t="s">
        <v>3792</v>
      </c>
      <c r="S629" s="123">
        <v>2020</v>
      </c>
      <c r="T629" s="123"/>
      <c r="U629" s="123"/>
      <c r="V629" s="123"/>
      <c r="W629" s="123"/>
      <c r="X629" s="123"/>
      <c r="Y629" s="123"/>
    </row>
    <row r="630" spans="1:25" x14ac:dyDescent="0.25">
      <c r="A630" s="60" t="s">
        <v>4244</v>
      </c>
      <c r="B630" s="60" t="s">
        <v>4233</v>
      </c>
      <c r="C630" s="123" t="s">
        <v>116</v>
      </c>
      <c r="D630" s="123">
        <v>26</v>
      </c>
      <c r="E630" s="123">
        <v>1995</v>
      </c>
      <c r="F630" s="123">
        <v>2.04</v>
      </c>
      <c r="G630" s="123">
        <v>0.04</v>
      </c>
      <c r="H630" s="123">
        <v>0</v>
      </c>
      <c r="I630" s="123">
        <v>-0.02</v>
      </c>
      <c r="J630" s="123"/>
      <c r="K630" s="123">
        <v>7.0000000000000007E-2</v>
      </c>
      <c r="L630" s="123">
        <v>0</v>
      </c>
      <c r="M630" s="123"/>
      <c r="N630" s="123"/>
      <c r="O630" s="123"/>
      <c r="P630" s="123">
        <v>-7.0000000000000007E-2</v>
      </c>
      <c r="Q630" s="123">
        <v>0.03</v>
      </c>
      <c r="R630" s="123" t="s">
        <v>3792</v>
      </c>
      <c r="S630" s="123">
        <v>2020</v>
      </c>
      <c r="T630" s="123"/>
      <c r="U630" s="123"/>
      <c r="V630" s="123"/>
      <c r="W630" s="123"/>
      <c r="X630" s="123"/>
      <c r="Y630" s="123"/>
    </row>
    <row r="631" spans="1:25" x14ac:dyDescent="0.25">
      <c r="A631" s="60" t="s">
        <v>4245</v>
      </c>
      <c r="B631" s="60" t="s">
        <v>4233</v>
      </c>
      <c r="C631" s="123" t="s">
        <v>122</v>
      </c>
      <c r="D631" s="123">
        <v>25</v>
      </c>
      <c r="E631" s="123">
        <v>1996</v>
      </c>
      <c r="F631" s="123">
        <v>2.4300000000000002</v>
      </c>
      <c r="G631" s="123">
        <v>-0.06</v>
      </c>
      <c r="H631" s="123">
        <v>0.03</v>
      </c>
      <c r="I631" s="123">
        <v>-0.04</v>
      </c>
      <c r="J631" s="123"/>
      <c r="K631" s="123">
        <v>0</v>
      </c>
      <c r="L631" s="123">
        <v>-0.04</v>
      </c>
      <c r="M631" s="123"/>
      <c r="N631" s="123"/>
      <c r="O631" s="123"/>
      <c r="P631" s="123">
        <v>-0.08</v>
      </c>
      <c r="Q631" s="123">
        <v>0.02</v>
      </c>
      <c r="R631" s="123" t="s">
        <v>3792</v>
      </c>
      <c r="S631" s="123">
        <v>2020</v>
      </c>
      <c r="T631" s="123"/>
      <c r="U631" s="123"/>
      <c r="V631" s="123"/>
      <c r="W631" s="123"/>
      <c r="X631" s="123"/>
      <c r="Y631" s="123"/>
    </row>
    <row r="632" spans="1:25" x14ac:dyDescent="0.25">
      <c r="A632" s="60" t="s">
        <v>4246</v>
      </c>
      <c r="B632" s="60" t="s">
        <v>4233</v>
      </c>
      <c r="C632" s="123" t="s">
        <v>122</v>
      </c>
      <c r="D632" s="123">
        <v>25</v>
      </c>
      <c r="E632" s="123">
        <v>1996</v>
      </c>
      <c r="F632" s="123">
        <v>2.77</v>
      </c>
      <c r="G632" s="123">
        <v>-0.04</v>
      </c>
      <c r="H632" s="123">
        <v>0.81</v>
      </c>
      <c r="I632" s="123">
        <v>0.39</v>
      </c>
      <c r="J632" s="123">
        <v>50.05</v>
      </c>
      <c r="K632" s="123">
        <v>0.82</v>
      </c>
      <c r="L632" s="123">
        <v>0.42</v>
      </c>
      <c r="M632" s="123">
        <v>0.01</v>
      </c>
      <c r="N632" s="123">
        <v>-0.03</v>
      </c>
      <c r="O632" s="123"/>
      <c r="P632" s="123">
        <v>0.08</v>
      </c>
      <c r="Q632" s="123">
        <v>0.1</v>
      </c>
      <c r="R632" s="123" t="s">
        <v>3792</v>
      </c>
      <c r="S632" s="123">
        <v>2020</v>
      </c>
      <c r="T632" s="123"/>
      <c r="U632" s="123"/>
      <c r="V632" s="123"/>
      <c r="W632" s="123"/>
      <c r="X632" s="123"/>
      <c r="Y632" s="123"/>
    </row>
    <row r="633" spans="1:25" x14ac:dyDescent="0.25">
      <c r="A633" s="60" t="s">
        <v>4247</v>
      </c>
      <c r="B633" s="60" t="s">
        <v>4233</v>
      </c>
      <c r="C633" s="123" t="s">
        <v>122</v>
      </c>
      <c r="D633" s="123">
        <v>24</v>
      </c>
      <c r="E633" s="123">
        <v>1997</v>
      </c>
      <c r="F633" s="123">
        <v>1.19</v>
      </c>
      <c r="G633" s="123">
        <v>0.08</v>
      </c>
      <c r="H633" s="123">
        <v>1.9</v>
      </c>
      <c r="I633" s="123">
        <v>0.89</v>
      </c>
      <c r="J633" s="123">
        <v>50.03</v>
      </c>
      <c r="K633" s="123">
        <v>1.84</v>
      </c>
      <c r="L633" s="123">
        <v>0.99</v>
      </c>
      <c r="M633" s="123">
        <v>-0.05</v>
      </c>
      <c r="N633" s="123">
        <v>0.09</v>
      </c>
      <c r="O633" s="123"/>
      <c r="P633" s="123">
        <v>-0.01</v>
      </c>
      <c r="Q633" s="123">
        <v>0.09</v>
      </c>
      <c r="R633" s="123" t="s">
        <v>3792</v>
      </c>
      <c r="S633" s="123">
        <v>2020</v>
      </c>
      <c r="T633" s="123"/>
      <c r="U633" s="123"/>
      <c r="V633" s="123"/>
      <c r="W633" s="123"/>
      <c r="X633" s="123"/>
      <c r="Y633" s="123"/>
    </row>
    <row r="634" spans="1:25" x14ac:dyDescent="0.25">
      <c r="A634" s="60" t="s">
        <v>4248</v>
      </c>
      <c r="B634" s="60" t="s">
        <v>4233</v>
      </c>
      <c r="C634" s="123" t="s">
        <v>122</v>
      </c>
      <c r="D634" s="123">
        <v>25</v>
      </c>
      <c r="E634" s="123">
        <v>1996</v>
      </c>
      <c r="F634" s="123">
        <v>0.57999999999999996</v>
      </c>
      <c r="G634" s="123">
        <v>-0.1</v>
      </c>
      <c r="H634" s="123">
        <v>1.91</v>
      </c>
      <c r="I634" s="123">
        <v>-0.03</v>
      </c>
      <c r="J634" s="123">
        <v>0</v>
      </c>
      <c r="K634" s="123">
        <v>1.91</v>
      </c>
      <c r="L634" s="123">
        <v>-0.04</v>
      </c>
      <c r="M634" s="123">
        <v>-0.01</v>
      </c>
      <c r="N634" s="123"/>
      <c r="O634" s="123"/>
      <c r="P634" s="123">
        <v>-0.08</v>
      </c>
      <c r="Q634" s="123">
        <v>-7.0000000000000007E-2</v>
      </c>
      <c r="R634" s="123" t="s">
        <v>3792</v>
      </c>
      <c r="S634" s="123">
        <v>2020</v>
      </c>
      <c r="T634" s="123"/>
      <c r="U634" s="123"/>
      <c r="V634" s="123"/>
      <c r="W634" s="123"/>
      <c r="X634" s="123"/>
      <c r="Y634" s="123"/>
    </row>
    <row r="635" spans="1:25" x14ac:dyDescent="0.25">
      <c r="A635" s="60" t="s">
        <v>4249</v>
      </c>
      <c r="B635" s="60" t="s">
        <v>4233</v>
      </c>
      <c r="C635" s="123" t="s">
        <v>122</v>
      </c>
      <c r="D635" s="123">
        <v>24</v>
      </c>
      <c r="E635" s="123">
        <v>1997</v>
      </c>
      <c r="F635" s="123">
        <v>5.56</v>
      </c>
      <c r="G635" s="123">
        <v>0.02</v>
      </c>
      <c r="H635" s="123">
        <v>1.46</v>
      </c>
      <c r="I635" s="123">
        <v>0.22</v>
      </c>
      <c r="J635" s="123">
        <v>12.48</v>
      </c>
      <c r="K635" s="123">
        <v>1.53</v>
      </c>
      <c r="L635" s="123">
        <v>0.16</v>
      </c>
      <c r="M635" s="123">
        <v>-0.08</v>
      </c>
      <c r="N635" s="123">
        <v>-0.09</v>
      </c>
      <c r="O635" s="123"/>
      <c r="P635" s="123">
        <v>-0.04</v>
      </c>
      <c r="Q635" s="123">
        <v>-0.09</v>
      </c>
      <c r="R635" s="123" t="s">
        <v>3792</v>
      </c>
      <c r="S635" s="123">
        <v>2020</v>
      </c>
      <c r="T635" s="123"/>
      <c r="U635" s="123"/>
      <c r="V635" s="123"/>
      <c r="W635" s="123"/>
      <c r="X635" s="123"/>
      <c r="Y635" s="123"/>
    </row>
    <row r="636" spans="1:25" x14ac:dyDescent="0.25">
      <c r="A636" s="60" t="s">
        <v>4250</v>
      </c>
      <c r="B636" s="60" t="s">
        <v>4233</v>
      </c>
      <c r="C636" s="123" t="s">
        <v>122</v>
      </c>
      <c r="D636" s="123">
        <v>20</v>
      </c>
      <c r="E636" s="123">
        <v>2000</v>
      </c>
      <c r="F636" s="123">
        <v>1.47</v>
      </c>
      <c r="G636" s="123">
        <v>-0.01</v>
      </c>
      <c r="H636" s="123">
        <v>1.39</v>
      </c>
      <c r="I636" s="123">
        <v>0.02</v>
      </c>
      <c r="J636" s="123">
        <v>0.01</v>
      </c>
      <c r="K636" s="123">
        <v>1.44</v>
      </c>
      <c r="L636" s="123">
        <v>0</v>
      </c>
      <c r="M636" s="123">
        <v>0.04</v>
      </c>
      <c r="N636" s="123"/>
      <c r="O636" s="123"/>
      <c r="P636" s="123">
        <v>0.02</v>
      </c>
      <c r="Q636" s="123">
        <v>0.03</v>
      </c>
      <c r="R636" s="123" t="s">
        <v>3792</v>
      </c>
      <c r="S636" s="123">
        <v>2020</v>
      </c>
      <c r="T636" s="123"/>
      <c r="U636" s="123"/>
      <c r="V636" s="123"/>
      <c r="W636" s="123"/>
      <c r="X636" s="123"/>
      <c r="Y636" s="123"/>
    </row>
    <row r="637" spans="1:25" x14ac:dyDescent="0.25">
      <c r="A637" s="60" t="s">
        <v>4251</v>
      </c>
      <c r="B637" s="60" t="s">
        <v>4233</v>
      </c>
      <c r="C637" s="123" t="s">
        <v>122</v>
      </c>
      <c r="D637" s="123">
        <v>22</v>
      </c>
      <c r="E637" s="123">
        <v>1999</v>
      </c>
      <c r="F637" s="123">
        <v>1.81</v>
      </c>
      <c r="G637" s="123">
        <v>-0.08</v>
      </c>
      <c r="H637" s="123">
        <v>0.54</v>
      </c>
      <c r="I637" s="123">
        <v>0.08</v>
      </c>
      <c r="J637" s="123">
        <v>-0.08</v>
      </c>
      <c r="K637" s="123">
        <v>0.49</v>
      </c>
      <c r="L637" s="123">
        <v>-0.02</v>
      </c>
      <c r="M637" s="123">
        <v>0.01</v>
      </c>
      <c r="N637" s="123"/>
      <c r="O637" s="123"/>
      <c r="P637" s="123">
        <v>0.06</v>
      </c>
      <c r="Q637" s="123">
        <v>0.03</v>
      </c>
      <c r="R637" s="123" t="s">
        <v>3792</v>
      </c>
      <c r="S637" s="123">
        <v>2020</v>
      </c>
      <c r="T637" s="123"/>
      <c r="U637" s="123"/>
      <c r="V637" s="123"/>
      <c r="W637" s="123"/>
      <c r="X637" s="123"/>
      <c r="Y637" s="123"/>
    </row>
    <row r="638" spans="1:25" x14ac:dyDescent="0.25">
      <c r="A638" s="60" t="s">
        <v>4252</v>
      </c>
      <c r="B638" s="60" t="s">
        <v>4233</v>
      </c>
      <c r="C638" s="123" t="s">
        <v>122</v>
      </c>
      <c r="D638" s="123">
        <v>30</v>
      </c>
      <c r="E638" s="123">
        <v>1991</v>
      </c>
      <c r="F638" s="123">
        <v>3.98</v>
      </c>
      <c r="G638" s="123">
        <v>0</v>
      </c>
      <c r="H638" s="123">
        <v>1.22</v>
      </c>
      <c r="I638" s="123">
        <v>0.3</v>
      </c>
      <c r="J638" s="123">
        <v>20.079999999999998</v>
      </c>
      <c r="K638" s="123">
        <v>1.31</v>
      </c>
      <c r="L638" s="123">
        <v>0.23</v>
      </c>
      <c r="M638" s="123">
        <v>-0.03</v>
      </c>
      <c r="N638" s="123">
        <v>0.04</v>
      </c>
      <c r="O638" s="123"/>
      <c r="P638" s="123">
        <v>0</v>
      </c>
      <c r="Q638" s="123">
        <v>-7.0000000000000007E-2</v>
      </c>
      <c r="R638" s="123" t="s">
        <v>3792</v>
      </c>
      <c r="S638" s="123">
        <v>2020</v>
      </c>
      <c r="T638" s="123"/>
      <c r="U638" s="123"/>
      <c r="V638" s="123"/>
      <c r="W638" s="123"/>
      <c r="X638" s="123"/>
      <c r="Y638" s="123"/>
    </row>
    <row r="639" spans="1:25" x14ac:dyDescent="0.25">
      <c r="A639" s="60" t="s">
        <v>4253</v>
      </c>
      <c r="B639" s="60" t="s">
        <v>4233</v>
      </c>
      <c r="C639" s="123" t="s">
        <v>122</v>
      </c>
      <c r="D639" s="123">
        <v>22</v>
      </c>
      <c r="E639" s="123">
        <v>1999</v>
      </c>
      <c r="F639" s="123">
        <v>0.6</v>
      </c>
      <c r="G639" s="123">
        <v>-0.03</v>
      </c>
      <c r="H639" s="123">
        <v>1.45</v>
      </c>
      <c r="I639" s="123">
        <v>0.01</v>
      </c>
      <c r="J639" s="123">
        <v>-0.09</v>
      </c>
      <c r="K639" s="123">
        <v>1.26</v>
      </c>
      <c r="L639" s="123">
        <v>-0.06</v>
      </c>
      <c r="M639" s="123">
        <v>-0.01</v>
      </c>
      <c r="N639" s="123"/>
      <c r="O639" s="123"/>
      <c r="P639" s="123">
        <v>0.05</v>
      </c>
      <c r="Q639" s="123">
        <v>0.01</v>
      </c>
      <c r="R639" s="123" t="s">
        <v>3792</v>
      </c>
      <c r="S639" s="123">
        <v>2020</v>
      </c>
      <c r="T639" s="123"/>
      <c r="U639" s="123"/>
      <c r="V639" s="123"/>
      <c r="W639" s="123"/>
      <c r="X639" s="123"/>
      <c r="Y639" s="123"/>
    </row>
    <row r="640" spans="1:25" x14ac:dyDescent="0.25">
      <c r="A640" s="60" t="s">
        <v>4254</v>
      </c>
      <c r="B640" s="60" t="s">
        <v>4233</v>
      </c>
      <c r="C640" s="123" t="s">
        <v>122</v>
      </c>
      <c r="D640" s="123">
        <v>33</v>
      </c>
      <c r="E640" s="123">
        <v>1988</v>
      </c>
      <c r="F640" s="123">
        <v>1.53</v>
      </c>
      <c r="G640" s="123">
        <v>0.62</v>
      </c>
      <c r="H640" s="123">
        <v>1.94</v>
      </c>
      <c r="I640" s="123">
        <v>1.36</v>
      </c>
      <c r="J640" s="123">
        <v>66.7</v>
      </c>
      <c r="K640" s="123">
        <v>1.95</v>
      </c>
      <c r="L640" s="123">
        <v>1.4</v>
      </c>
      <c r="M640" s="123">
        <v>0.43</v>
      </c>
      <c r="N640" s="123">
        <v>0.41</v>
      </c>
      <c r="O640" s="123"/>
      <c r="P640" s="123">
        <v>-0.05</v>
      </c>
      <c r="Q640" s="123">
        <v>0.02</v>
      </c>
      <c r="R640" s="123" t="s">
        <v>3792</v>
      </c>
      <c r="S640" s="123">
        <v>2020</v>
      </c>
      <c r="T640" s="123"/>
      <c r="U640" s="123"/>
      <c r="V640" s="123"/>
      <c r="W640" s="123"/>
      <c r="X640" s="123"/>
      <c r="Y640" s="123"/>
    </row>
    <row r="641" spans="1:25" x14ac:dyDescent="0.25">
      <c r="A641" s="60" t="s">
        <v>4255</v>
      </c>
      <c r="B641" s="60" t="s">
        <v>4233</v>
      </c>
      <c r="C641" s="123" t="s">
        <v>122</v>
      </c>
      <c r="D641" s="123">
        <v>21</v>
      </c>
      <c r="E641" s="123">
        <v>2000</v>
      </c>
      <c r="F641" s="123">
        <v>0.51</v>
      </c>
      <c r="G641" s="123">
        <v>-0.09</v>
      </c>
      <c r="H641" s="123">
        <v>-0.03</v>
      </c>
      <c r="I641" s="123">
        <v>0.09</v>
      </c>
      <c r="J641" s="123"/>
      <c r="K641" s="123">
        <v>0.03</v>
      </c>
      <c r="L641" s="123">
        <v>0</v>
      </c>
      <c r="M641" s="123"/>
      <c r="N641" s="123"/>
      <c r="O641" s="123"/>
      <c r="P641" s="123">
        <v>-0.04</v>
      </c>
      <c r="Q641" s="123">
        <v>0.06</v>
      </c>
      <c r="R641" s="123" t="s">
        <v>3792</v>
      </c>
      <c r="S641" s="123">
        <v>2020</v>
      </c>
      <c r="T641" s="123"/>
      <c r="U641" s="123"/>
      <c r="V641" s="123"/>
      <c r="W641" s="123"/>
      <c r="X641" s="123"/>
      <c r="Y641" s="123"/>
    </row>
    <row r="642" spans="1:25" x14ac:dyDescent="0.25">
      <c r="A642" s="60" t="s">
        <v>4256</v>
      </c>
      <c r="B642" s="60" t="s">
        <v>4233</v>
      </c>
      <c r="C642" s="123" t="s">
        <v>122</v>
      </c>
      <c r="D642" s="123">
        <v>27</v>
      </c>
      <c r="E642" s="123">
        <v>1994</v>
      </c>
      <c r="F642" s="123">
        <v>1.19</v>
      </c>
      <c r="G642" s="123">
        <v>7.0000000000000007E-2</v>
      </c>
      <c r="H642" s="123">
        <v>4.53</v>
      </c>
      <c r="I642" s="123">
        <v>0.04</v>
      </c>
      <c r="J642" s="123">
        <v>0.03</v>
      </c>
      <c r="K642" s="123">
        <v>4.3600000000000003</v>
      </c>
      <c r="L642" s="123">
        <v>-0.08</v>
      </c>
      <c r="M642" s="123">
        <v>-0.05</v>
      </c>
      <c r="N642" s="123"/>
      <c r="O642" s="123"/>
      <c r="P642" s="123">
        <v>-0.09</v>
      </c>
      <c r="Q642" s="123">
        <v>0.03</v>
      </c>
      <c r="R642" s="123" t="s">
        <v>3792</v>
      </c>
      <c r="S642" s="123">
        <v>2020</v>
      </c>
      <c r="T642" s="123"/>
      <c r="U642" s="123"/>
      <c r="V642" s="123"/>
      <c r="W642" s="123"/>
      <c r="X642" s="123"/>
      <c r="Y642" s="123"/>
    </row>
    <row r="643" spans="1:25" x14ac:dyDescent="0.25">
      <c r="A643" s="60" t="s">
        <v>4257</v>
      </c>
      <c r="B643" s="60" t="s">
        <v>4233</v>
      </c>
      <c r="C643" s="123" t="s">
        <v>129</v>
      </c>
      <c r="D643" s="123">
        <v>32</v>
      </c>
      <c r="E643" s="123">
        <v>1989</v>
      </c>
      <c r="F643" s="123">
        <v>1.86</v>
      </c>
      <c r="G643" s="123">
        <v>0.09</v>
      </c>
      <c r="H643" s="123">
        <v>1.58</v>
      </c>
      <c r="I643" s="123">
        <v>0.02</v>
      </c>
      <c r="J643" s="123">
        <v>-0.04</v>
      </c>
      <c r="K643" s="123">
        <v>1.59</v>
      </c>
      <c r="L643" s="123">
        <v>-0.01</v>
      </c>
      <c r="M643" s="123">
        <v>0</v>
      </c>
      <c r="N643" s="123"/>
      <c r="O643" s="123"/>
      <c r="P643" s="123">
        <v>-0.02</v>
      </c>
      <c r="Q643" s="123">
        <v>0.01</v>
      </c>
      <c r="R643" s="123" t="s">
        <v>3792</v>
      </c>
      <c r="S643" s="123">
        <v>2020</v>
      </c>
      <c r="T643" s="123"/>
      <c r="U643" s="123"/>
      <c r="V643" s="123"/>
      <c r="W643" s="123"/>
      <c r="X643" s="123"/>
      <c r="Y643" s="123"/>
    </row>
    <row r="644" spans="1:25" x14ac:dyDescent="0.25">
      <c r="A644" s="60" t="s">
        <v>4258</v>
      </c>
      <c r="B644" s="60" t="s">
        <v>4233</v>
      </c>
      <c r="C644" s="123" t="s">
        <v>131</v>
      </c>
      <c r="D644" s="123">
        <v>26</v>
      </c>
      <c r="E644" s="123">
        <v>1995</v>
      </c>
      <c r="F644" s="123">
        <v>5.79</v>
      </c>
      <c r="G644" s="123">
        <v>0.45</v>
      </c>
      <c r="H644" s="123">
        <v>2.38</v>
      </c>
      <c r="I644" s="123">
        <v>0.83</v>
      </c>
      <c r="J644" s="123">
        <v>35.68</v>
      </c>
      <c r="K644" s="123">
        <v>2.39</v>
      </c>
      <c r="L644" s="123">
        <v>0.8</v>
      </c>
      <c r="M644" s="123">
        <v>0.13</v>
      </c>
      <c r="N644" s="123">
        <v>0.66</v>
      </c>
      <c r="O644" s="123"/>
      <c r="P644" s="123">
        <v>0.03</v>
      </c>
      <c r="Q644" s="123">
        <v>0.19</v>
      </c>
      <c r="R644" s="123" t="s">
        <v>3792</v>
      </c>
      <c r="S644" s="123">
        <v>2020</v>
      </c>
      <c r="T644" s="123"/>
      <c r="U644" s="123"/>
      <c r="V644" s="123"/>
      <c r="W644" s="123"/>
      <c r="X644" s="123"/>
      <c r="Y644" s="123"/>
    </row>
    <row r="645" spans="1:25" x14ac:dyDescent="0.25">
      <c r="A645" s="60" t="s">
        <v>4259</v>
      </c>
      <c r="B645" s="60" t="s">
        <v>1776</v>
      </c>
      <c r="C645" s="123" t="s">
        <v>96</v>
      </c>
      <c r="D645" s="123">
        <v>25</v>
      </c>
      <c r="E645" s="123">
        <v>1996</v>
      </c>
      <c r="F645" s="123">
        <v>0.45</v>
      </c>
      <c r="G645" s="123">
        <v>0.05</v>
      </c>
      <c r="H645" s="123">
        <v>-0.08</v>
      </c>
      <c r="I645" s="123">
        <v>0.06</v>
      </c>
      <c r="J645" s="123"/>
      <c r="K645" s="123">
        <v>0.06</v>
      </c>
      <c r="L645" s="123">
        <v>-0.06</v>
      </c>
      <c r="M645" s="123"/>
      <c r="N645" s="123"/>
      <c r="O645" s="123"/>
      <c r="P645" s="123">
        <v>-0.01</v>
      </c>
      <c r="Q645" s="123">
        <v>-0.04</v>
      </c>
      <c r="R645" s="123" t="s">
        <v>3792</v>
      </c>
      <c r="S645" s="123">
        <v>2020</v>
      </c>
      <c r="T645" s="123"/>
      <c r="U645" s="123"/>
      <c r="V645" s="123"/>
      <c r="W645" s="123"/>
      <c r="X645" s="123"/>
      <c r="Y645" s="123"/>
    </row>
    <row r="646" spans="1:25" x14ac:dyDescent="0.25">
      <c r="A646" s="60" t="s">
        <v>4260</v>
      </c>
      <c r="B646" s="60" t="s">
        <v>1776</v>
      </c>
      <c r="C646" s="123" t="s">
        <v>96</v>
      </c>
      <c r="D646" s="123">
        <v>31</v>
      </c>
      <c r="E646" s="123">
        <v>1990</v>
      </c>
      <c r="F646" s="123">
        <v>1.99</v>
      </c>
      <c r="G646" s="123">
        <v>-0.09</v>
      </c>
      <c r="H646" s="123">
        <v>0.96</v>
      </c>
      <c r="I646" s="123">
        <v>-0.08</v>
      </c>
      <c r="J646" s="123">
        <v>-0.04</v>
      </c>
      <c r="K646" s="123">
        <v>0.9</v>
      </c>
      <c r="L646" s="123">
        <v>0.03</v>
      </c>
      <c r="M646" s="123">
        <v>0.01</v>
      </c>
      <c r="N646" s="123"/>
      <c r="O646" s="123"/>
      <c r="P646" s="123">
        <v>-0.1</v>
      </c>
      <c r="Q646" s="123">
        <v>-0.06</v>
      </c>
      <c r="R646" s="123" t="s">
        <v>3792</v>
      </c>
      <c r="S646" s="123">
        <v>2020</v>
      </c>
      <c r="T646" s="123"/>
      <c r="U646" s="123"/>
      <c r="V646" s="123"/>
      <c r="W646" s="123"/>
      <c r="X646" s="123"/>
      <c r="Y646" s="123"/>
    </row>
    <row r="647" spans="1:25" x14ac:dyDescent="0.25">
      <c r="A647" s="60" t="s">
        <v>4261</v>
      </c>
      <c r="B647" s="60" t="s">
        <v>1776</v>
      </c>
      <c r="C647" s="123" t="s">
        <v>96</v>
      </c>
      <c r="D647" s="123">
        <v>35</v>
      </c>
      <c r="E647" s="123">
        <v>1986</v>
      </c>
      <c r="F647" s="123">
        <v>1.7</v>
      </c>
      <c r="G647" s="123">
        <v>-0.09</v>
      </c>
      <c r="H647" s="123">
        <v>0.67</v>
      </c>
      <c r="I647" s="123">
        <v>0.04</v>
      </c>
      <c r="J647" s="123">
        <v>-0.06</v>
      </c>
      <c r="K647" s="123">
        <v>0.54</v>
      </c>
      <c r="L647" s="123">
        <v>0.09</v>
      </c>
      <c r="M647" s="123">
        <v>0.06</v>
      </c>
      <c r="N647" s="123"/>
      <c r="O647" s="123"/>
      <c r="P647" s="123">
        <v>-0.05</v>
      </c>
      <c r="Q647" s="123">
        <v>0.05</v>
      </c>
      <c r="R647" s="123" t="s">
        <v>3792</v>
      </c>
      <c r="S647" s="123">
        <v>2020</v>
      </c>
      <c r="T647" s="123"/>
      <c r="U647" s="123"/>
      <c r="V647" s="123"/>
      <c r="W647" s="123"/>
      <c r="X647" s="123"/>
      <c r="Y647" s="123"/>
    </row>
    <row r="648" spans="1:25" x14ac:dyDescent="0.25">
      <c r="A648" s="60" t="s">
        <v>4262</v>
      </c>
      <c r="B648" s="60" t="s">
        <v>1776</v>
      </c>
      <c r="C648" s="123" t="s">
        <v>96</v>
      </c>
      <c r="D648" s="123">
        <v>34</v>
      </c>
      <c r="E648" s="123">
        <v>1987</v>
      </c>
      <c r="F648" s="123">
        <v>5.92</v>
      </c>
      <c r="G648" s="123">
        <v>7.0000000000000007E-2</v>
      </c>
      <c r="H648" s="123">
        <v>0.52</v>
      </c>
      <c r="I648" s="123">
        <v>0.08</v>
      </c>
      <c r="J648" s="123">
        <v>-0.06</v>
      </c>
      <c r="K648" s="123">
        <v>0.51</v>
      </c>
      <c r="L648" s="123">
        <v>0.1</v>
      </c>
      <c r="M648" s="123">
        <v>0.06</v>
      </c>
      <c r="N648" s="123"/>
      <c r="O648" s="123"/>
      <c r="P648" s="123">
        <v>0.09</v>
      </c>
      <c r="Q648" s="123">
        <v>0.09</v>
      </c>
      <c r="R648" s="123" t="s">
        <v>3792</v>
      </c>
      <c r="S648" s="123">
        <v>2020</v>
      </c>
      <c r="T648" s="123"/>
      <c r="U648" s="123"/>
      <c r="V648" s="123"/>
      <c r="W648" s="123"/>
      <c r="X648" s="123"/>
      <c r="Y648" s="123"/>
    </row>
    <row r="649" spans="1:25" x14ac:dyDescent="0.25">
      <c r="A649" s="60" t="s">
        <v>4263</v>
      </c>
      <c r="B649" s="60" t="s">
        <v>1776</v>
      </c>
      <c r="C649" s="123" t="s">
        <v>96</v>
      </c>
      <c r="D649" s="123">
        <v>23</v>
      </c>
      <c r="E649" s="123">
        <v>1998</v>
      </c>
      <c r="F649" s="123">
        <v>0.41</v>
      </c>
      <c r="G649" s="123">
        <v>0.08</v>
      </c>
      <c r="H649" s="123">
        <v>0.01</v>
      </c>
      <c r="I649" s="123">
        <v>-0.05</v>
      </c>
      <c r="J649" s="123"/>
      <c r="K649" s="123">
        <v>0.03</v>
      </c>
      <c r="L649" s="123">
        <v>0</v>
      </c>
      <c r="M649" s="123"/>
      <c r="N649" s="123"/>
      <c r="O649" s="123"/>
      <c r="P649" s="123">
        <v>0.08</v>
      </c>
      <c r="Q649" s="123">
        <v>0.02</v>
      </c>
      <c r="R649" s="123" t="s">
        <v>3792</v>
      </c>
      <c r="S649" s="123">
        <v>2020</v>
      </c>
      <c r="T649" s="123"/>
      <c r="U649" s="123"/>
      <c r="V649" s="123"/>
      <c r="W649" s="123"/>
      <c r="X649" s="123"/>
      <c r="Y649" s="123"/>
    </row>
    <row r="650" spans="1:25" x14ac:dyDescent="0.25">
      <c r="A650" s="60" t="s">
        <v>4264</v>
      </c>
      <c r="B650" s="60" t="s">
        <v>1776</v>
      </c>
      <c r="C650" s="123" t="s">
        <v>96</v>
      </c>
      <c r="D650" s="123">
        <v>31</v>
      </c>
      <c r="E650" s="123">
        <v>1990</v>
      </c>
      <c r="F650" s="123">
        <v>0.93</v>
      </c>
      <c r="G650" s="123">
        <v>0.09</v>
      </c>
      <c r="H650" s="123">
        <v>1.02</v>
      </c>
      <c r="I650" s="123">
        <v>0.94</v>
      </c>
      <c r="J650" s="123">
        <v>100.03</v>
      </c>
      <c r="K650" s="123">
        <v>1.1000000000000001</v>
      </c>
      <c r="L650" s="123">
        <v>0.9</v>
      </c>
      <c r="M650" s="123">
        <v>-0.08</v>
      </c>
      <c r="N650" s="123">
        <v>0.1</v>
      </c>
      <c r="O650" s="123"/>
      <c r="P650" s="123">
        <v>0.03</v>
      </c>
      <c r="Q650" s="123">
        <v>-0.09</v>
      </c>
      <c r="R650" s="123" t="s">
        <v>3792</v>
      </c>
      <c r="S650" s="123">
        <v>2020</v>
      </c>
      <c r="T650" s="123"/>
      <c r="U650" s="123"/>
      <c r="V650" s="123"/>
      <c r="W650" s="123"/>
      <c r="X650" s="123"/>
      <c r="Y650" s="123"/>
    </row>
    <row r="651" spans="1:25" x14ac:dyDescent="0.25">
      <c r="A651" s="60" t="s">
        <v>4265</v>
      </c>
      <c r="B651" s="60" t="s">
        <v>1776</v>
      </c>
      <c r="C651" s="123" t="s">
        <v>96</v>
      </c>
      <c r="D651" s="123">
        <v>31</v>
      </c>
      <c r="E651" s="123">
        <v>1990</v>
      </c>
      <c r="F651" s="123">
        <v>3.54</v>
      </c>
      <c r="G651" s="123">
        <v>-7.0000000000000007E-2</v>
      </c>
      <c r="H651" s="123">
        <v>0.36</v>
      </c>
      <c r="I651" s="123">
        <v>0.25</v>
      </c>
      <c r="J651" s="123">
        <v>99.92</v>
      </c>
      <c r="K651" s="123">
        <v>0.3</v>
      </c>
      <c r="L651" s="123">
        <v>0.26</v>
      </c>
      <c r="M651" s="123">
        <v>0</v>
      </c>
      <c r="N651" s="123">
        <v>-7.0000000000000007E-2</v>
      </c>
      <c r="O651" s="123"/>
      <c r="P651" s="123">
        <v>-0.09</v>
      </c>
      <c r="Q651" s="123">
        <v>0</v>
      </c>
      <c r="R651" s="123" t="s">
        <v>3792</v>
      </c>
      <c r="S651" s="123">
        <v>2020</v>
      </c>
      <c r="T651" s="123"/>
      <c r="U651" s="123"/>
      <c r="V651" s="123"/>
      <c r="W651" s="123"/>
      <c r="X651" s="123"/>
      <c r="Y651" s="123"/>
    </row>
    <row r="652" spans="1:25" x14ac:dyDescent="0.25">
      <c r="A652" s="60" t="s">
        <v>4266</v>
      </c>
      <c r="B652" s="60" t="s">
        <v>1776</v>
      </c>
      <c r="C652" s="123" t="s">
        <v>96</v>
      </c>
      <c r="D652" s="123">
        <v>23</v>
      </c>
      <c r="E652" s="123">
        <v>1998</v>
      </c>
      <c r="F652" s="123">
        <v>0.27</v>
      </c>
      <c r="G652" s="123">
        <v>-0.02</v>
      </c>
      <c r="H652" s="123">
        <v>4.96</v>
      </c>
      <c r="I652" s="123">
        <v>0.01</v>
      </c>
      <c r="J652" s="123">
        <v>0.06</v>
      </c>
      <c r="K652" s="123">
        <v>4.49</v>
      </c>
      <c r="L652" s="123">
        <v>-7.0000000000000007E-2</v>
      </c>
      <c r="M652" s="123">
        <v>0</v>
      </c>
      <c r="N652" s="123"/>
      <c r="O652" s="123"/>
      <c r="P652" s="123">
        <v>0.08</v>
      </c>
      <c r="Q652" s="123">
        <v>-0.01</v>
      </c>
      <c r="R652" s="123" t="s">
        <v>3792</v>
      </c>
      <c r="S652" s="123">
        <v>2020</v>
      </c>
      <c r="T652" s="123"/>
      <c r="U652" s="123"/>
      <c r="V652" s="123"/>
      <c r="W652" s="123"/>
      <c r="X652" s="123"/>
      <c r="Y652" s="123"/>
    </row>
    <row r="653" spans="1:25" x14ac:dyDescent="0.25">
      <c r="A653" s="60" t="s">
        <v>4267</v>
      </c>
      <c r="B653" s="60" t="s">
        <v>1776</v>
      </c>
      <c r="C653" s="123" t="s">
        <v>96</v>
      </c>
      <c r="D653" s="123">
        <v>34</v>
      </c>
      <c r="E653" s="123">
        <v>1987</v>
      </c>
      <c r="F653" s="123">
        <v>1.1599999999999999</v>
      </c>
      <c r="G653" s="123">
        <v>0</v>
      </c>
      <c r="H653" s="123">
        <v>0.05</v>
      </c>
      <c r="I653" s="123">
        <v>7.0000000000000007E-2</v>
      </c>
      <c r="J653" s="123"/>
      <c r="K653" s="123">
        <v>-0.04</v>
      </c>
      <c r="L653" s="123">
        <v>0.08</v>
      </c>
      <c r="M653" s="123"/>
      <c r="N653" s="123"/>
      <c r="O653" s="123"/>
      <c r="P653" s="123">
        <v>-0.05</v>
      </c>
      <c r="Q653" s="123">
        <v>0.03</v>
      </c>
      <c r="R653" s="123" t="s">
        <v>3792</v>
      </c>
      <c r="S653" s="123">
        <v>2020</v>
      </c>
      <c r="T653" s="123"/>
      <c r="U653" s="123"/>
      <c r="V653" s="123"/>
      <c r="W653" s="123"/>
      <c r="X653" s="123"/>
      <c r="Y653" s="123"/>
    </row>
    <row r="654" spans="1:25" x14ac:dyDescent="0.25">
      <c r="A654" s="60" t="s">
        <v>4268</v>
      </c>
      <c r="B654" s="60" t="s">
        <v>1776</v>
      </c>
      <c r="C654" s="123" t="s">
        <v>96</v>
      </c>
      <c r="D654" s="123">
        <v>27</v>
      </c>
      <c r="E654" s="123">
        <v>1994</v>
      </c>
      <c r="F654" s="123">
        <v>3.42</v>
      </c>
      <c r="G654" s="123">
        <v>0</v>
      </c>
      <c r="H654" s="123">
        <v>0.02</v>
      </c>
      <c r="I654" s="123">
        <v>-0.01</v>
      </c>
      <c r="J654" s="123"/>
      <c r="K654" s="123">
        <v>7.0000000000000007E-2</v>
      </c>
      <c r="L654" s="123">
        <v>-0.03</v>
      </c>
      <c r="M654" s="123"/>
      <c r="N654" s="123"/>
      <c r="O654" s="123"/>
      <c r="P654" s="123">
        <v>0.1</v>
      </c>
      <c r="Q654" s="123">
        <v>-0.08</v>
      </c>
      <c r="R654" s="123" t="s">
        <v>3792</v>
      </c>
      <c r="S654" s="123">
        <v>2020</v>
      </c>
      <c r="T654" s="123"/>
      <c r="U654" s="123"/>
      <c r="V654" s="123"/>
      <c r="W654" s="123"/>
      <c r="X654" s="123"/>
      <c r="Y654" s="123"/>
    </row>
    <row r="655" spans="1:25" x14ac:dyDescent="0.25">
      <c r="A655" s="60" t="s">
        <v>4269</v>
      </c>
      <c r="B655" s="60" t="s">
        <v>1776</v>
      </c>
      <c r="C655" s="123" t="s">
        <v>213</v>
      </c>
      <c r="D655" s="123">
        <v>30</v>
      </c>
      <c r="E655" s="123">
        <v>1991</v>
      </c>
      <c r="F655" s="123">
        <v>4.09</v>
      </c>
      <c r="G655" s="123">
        <v>0.09</v>
      </c>
      <c r="H655" s="123">
        <v>0.2</v>
      </c>
      <c r="I655" s="123">
        <v>0.16</v>
      </c>
      <c r="J655" s="123">
        <v>99.9</v>
      </c>
      <c r="K655" s="123">
        <v>0.28000000000000003</v>
      </c>
      <c r="L655" s="123">
        <v>0.26</v>
      </c>
      <c r="M655" s="123">
        <v>-0.06</v>
      </c>
      <c r="N655" s="123">
        <v>-0.08</v>
      </c>
      <c r="O655" s="123"/>
      <c r="P655" s="123">
        <v>-0.02</v>
      </c>
      <c r="Q655" s="123">
        <v>-0.09</v>
      </c>
      <c r="R655" s="123" t="s">
        <v>3792</v>
      </c>
      <c r="S655" s="123">
        <v>2020</v>
      </c>
      <c r="T655" s="123"/>
      <c r="U655" s="123"/>
      <c r="V655" s="123"/>
      <c r="W655" s="123"/>
      <c r="X655" s="123"/>
      <c r="Y655" s="123"/>
    </row>
    <row r="656" spans="1:25" x14ac:dyDescent="0.25">
      <c r="A656" s="60" t="s">
        <v>4270</v>
      </c>
      <c r="B656" s="60" t="s">
        <v>1776</v>
      </c>
      <c r="C656" s="123" t="s">
        <v>109</v>
      </c>
      <c r="D656" s="123">
        <v>29</v>
      </c>
      <c r="E656" s="123">
        <v>1992</v>
      </c>
      <c r="F656" s="123">
        <v>1.05</v>
      </c>
      <c r="G656" s="123">
        <v>-0.1</v>
      </c>
      <c r="H656" s="123">
        <v>0.89</v>
      </c>
      <c r="I656" s="123">
        <v>0.83</v>
      </c>
      <c r="J656" s="123">
        <v>99.92</v>
      </c>
      <c r="K656" s="123">
        <v>0.91</v>
      </c>
      <c r="L656" s="123">
        <v>1.02</v>
      </c>
      <c r="M656" s="123">
        <v>-0.01</v>
      </c>
      <c r="N656" s="123">
        <v>0.02</v>
      </c>
      <c r="O656" s="123"/>
      <c r="P656" s="123">
        <v>-7.0000000000000007E-2</v>
      </c>
      <c r="Q656" s="123">
        <v>-0.1</v>
      </c>
      <c r="R656" s="123" t="s">
        <v>3792</v>
      </c>
      <c r="S656" s="123">
        <v>2020</v>
      </c>
      <c r="T656" s="123"/>
      <c r="U656" s="123"/>
      <c r="V656" s="123"/>
      <c r="W656" s="123"/>
      <c r="X656" s="123"/>
      <c r="Y656" s="123"/>
    </row>
    <row r="657" spans="1:25" x14ac:dyDescent="0.25">
      <c r="A657" s="60" t="s">
        <v>4271</v>
      </c>
      <c r="B657" s="60" t="s">
        <v>1776</v>
      </c>
      <c r="C657" s="123" t="s">
        <v>109</v>
      </c>
      <c r="D657" s="123">
        <v>24</v>
      </c>
      <c r="E657" s="123">
        <v>1997</v>
      </c>
      <c r="F657" s="123">
        <v>0.12</v>
      </c>
      <c r="G657" s="123">
        <v>0</v>
      </c>
      <c r="H657" s="123">
        <v>0.06</v>
      </c>
      <c r="I657" s="123">
        <v>-0.05</v>
      </c>
      <c r="J657" s="123"/>
      <c r="K657" s="123">
        <v>0</v>
      </c>
      <c r="L657" s="123">
        <v>0.01</v>
      </c>
      <c r="M657" s="123"/>
      <c r="N657" s="123"/>
      <c r="O657" s="123"/>
      <c r="P657" s="123">
        <v>0.06</v>
      </c>
      <c r="Q657" s="123">
        <v>-7.0000000000000007E-2</v>
      </c>
      <c r="R657" s="123" t="s">
        <v>3792</v>
      </c>
      <c r="S657" s="123">
        <v>2020</v>
      </c>
      <c r="T657" s="123"/>
      <c r="U657" s="123"/>
      <c r="V657" s="123"/>
      <c r="W657" s="123"/>
      <c r="X657" s="123"/>
      <c r="Y657" s="123"/>
    </row>
    <row r="658" spans="1:25" x14ac:dyDescent="0.25">
      <c r="A658" s="60" t="s">
        <v>4272</v>
      </c>
      <c r="B658" s="60" t="s">
        <v>1776</v>
      </c>
      <c r="C658" s="123" t="s">
        <v>109</v>
      </c>
      <c r="D658" s="123">
        <v>23</v>
      </c>
      <c r="E658" s="123">
        <v>1998</v>
      </c>
      <c r="F658" s="123">
        <v>3.6</v>
      </c>
      <c r="G658" s="123">
        <v>0.22</v>
      </c>
      <c r="H658" s="123">
        <v>1.07</v>
      </c>
      <c r="I658" s="123">
        <v>0.67</v>
      </c>
      <c r="J658" s="123">
        <v>50</v>
      </c>
      <c r="K658" s="123">
        <v>1.17</v>
      </c>
      <c r="L658" s="123">
        <v>0.66</v>
      </c>
      <c r="M658" s="123">
        <v>0.25</v>
      </c>
      <c r="N658" s="123">
        <v>0.41</v>
      </c>
      <c r="O658" s="123"/>
      <c r="P658" s="123">
        <v>0.09</v>
      </c>
      <c r="Q658" s="123">
        <v>0.08</v>
      </c>
      <c r="R658" s="123" t="s">
        <v>3792</v>
      </c>
      <c r="S658" s="123">
        <v>2020</v>
      </c>
      <c r="T658" s="123"/>
      <c r="U658" s="123"/>
      <c r="V658" s="123"/>
      <c r="W658" s="123"/>
      <c r="X658" s="123"/>
      <c r="Y658" s="123"/>
    </row>
    <row r="659" spans="1:25" x14ac:dyDescent="0.25">
      <c r="A659" s="60" t="s">
        <v>4273</v>
      </c>
      <c r="B659" s="60" t="s">
        <v>1776</v>
      </c>
      <c r="C659" s="123" t="s">
        <v>109</v>
      </c>
      <c r="D659" s="123">
        <v>22</v>
      </c>
      <c r="E659" s="123">
        <v>1999</v>
      </c>
      <c r="F659" s="123">
        <v>1.45</v>
      </c>
      <c r="G659" s="123">
        <v>0.01</v>
      </c>
      <c r="H659" s="123">
        <v>0.69</v>
      </c>
      <c r="I659" s="123">
        <v>0.04</v>
      </c>
      <c r="J659" s="123">
        <v>0</v>
      </c>
      <c r="K659" s="123">
        <v>0.62</v>
      </c>
      <c r="L659" s="123">
        <v>0.03</v>
      </c>
      <c r="M659" s="123">
        <v>-0.09</v>
      </c>
      <c r="N659" s="123"/>
      <c r="O659" s="123"/>
      <c r="P659" s="123">
        <v>0.09</v>
      </c>
      <c r="Q659" s="123">
        <v>0.05</v>
      </c>
      <c r="R659" s="123" t="s">
        <v>3792</v>
      </c>
      <c r="S659" s="123">
        <v>2020</v>
      </c>
      <c r="T659" s="123"/>
      <c r="U659" s="123"/>
      <c r="V659" s="123"/>
      <c r="W659" s="123"/>
      <c r="X659" s="123"/>
      <c r="Y659" s="123"/>
    </row>
    <row r="660" spans="1:25" x14ac:dyDescent="0.25">
      <c r="A660" s="60" t="s">
        <v>4274</v>
      </c>
      <c r="B660" s="60" t="s">
        <v>1776</v>
      </c>
      <c r="C660" s="123" t="s">
        <v>153</v>
      </c>
      <c r="D660" s="123">
        <v>34</v>
      </c>
      <c r="E660" s="123">
        <v>1987</v>
      </c>
      <c r="F660" s="123">
        <v>0.12</v>
      </c>
      <c r="G660" s="123">
        <v>-0.06</v>
      </c>
      <c r="H660" s="123">
        <v>7.0000000000000007E-2</v>
      </c>
      <c r="I660" s="123">
        <v>0.03</v>
      </c>
      <c r="J660" s="123"/>
      <c r="K660" s="123">
        <v>0.04</v>
      </c>
      <c r="L660" s="123">
        <v>0</v>
      </c>
      <c r="M660" s="123"/>
      <c r="N660" s="123"/>
      <c r="O660" s="123"/>
      <c r="P660" s="123">
        <v>-0.01</v>
      </c>
      <c r="Q660" s="123">
        <v>0.09</v>
      </c>
      <c r="R660" s="123" t="s">
        <v>3792</v>
      </c>
      <c r="S660" s="123">
        <v>2020</v>
      </c>
      <c r="T660" s="123"/>
      <c r="U660" s="123"/>
      <c r="V660" s="123"/>
      <c r="W660" s="123"/>
      <c r="X660" s="123"/>
      <c r="Y660" s="123"/>
    </row>
    <row r="661" spans="1:25" x14ac:dyDescent="0.25">
      <c r="A661" s="60" t="s">
        <v>4275</v>
      </c>
      <c r="B661" s="60" t="s">
        <v>1776</v>
      </c>
      <c r="C661" s="123" t="s">
        <v>153</v>
      </c>
      <c r="D661" s="123">
        <v>23</v>
      </c>
      <c r="E661" s="123">
        <v>1998</v>
      </c>
      <c r="F661" s="123">
        <v>2.94</v>
      </c>
      <c r="G661" s="123">
        <v>0.02</v>
      </c>
      <c r="H661" s="123">
        <v>0.73</v>
      </c>
      <c r="I661" s="123">
        <v>0.09</v>
      </c>
      <c r="J661" s="123">
        <v>7.0000000000000007E-2</v>
      </c>
      <c r="K661" s="123">
        <v>0.62</v>
      </c>
      <c r="L661" s="123">
        <v>0.06</v>
      </c>
      <c r="M661" s="123">
        <v>0.06</v>
      </c>
      <c r="N661" s="123"/>
      <c r="O661" s="123"/>
      <c r="P661" s="123">
        <v>-0.03</v>
      </c>
      <c r="Q661" s="123">
        <v>0.03</v>
      </c>
      <c r="R661" s="123" t="s">
        <v>3792</v>
      </c>
      <c r="S661" s="123">
        <v>2020</v>
      </c>
      <c r="T661" s="123"/>
      <c r="U661" s="123"/>
      <c r="V661" s="123"/>
      <c r="W661" s="123"/>
      <c r="X661" s="123"/>
      <c r="Y661" s="123"/>
    </row>
    <row r="662" spans="1:25" x14ac:dyDescent="0.25">
      <c r="A662" s="60" t="s">
        <v>4276</v>
      </c>
      <c r="B662" s="60" t="s">
        <v>1776</v>
      </c>
      <c r="C662" s="123" t="s">
        <v>116</v>
      </c>
      <c r="D662" s="123">
        <v>34</v>
      </c>
      <c r="E662" s="123">
        <v>1986</v>
      </c>
      <c r="F662" s="123">
        <v>3.95</v>
      </c>
      <c r="G662" s="123">
        <v>0.03</v>
      </c>
      <c r="H662" s="123">
        <v>-0.02</v>
      </c>
      <c r="I662" s="123">
        <v>-0.06</v>
      </c>
      <c r="J662" s="123"/>
      <c r="K662" s="123">
        <v>0</v>
      </c>
      <c r="L662" s="123">
        <v>-0.02</v>
      </c>
      <c r="M662" s="123"/>
      <c r="N662" s="123"/>
      <c r="O662" s="123"/>
      <c r="P662" s="123">
        <v>0.03</v>
      </c>
      <c r="Q662" s="123">
        <v>-0.02</v>
      </c>
      <c r="R662" s="123" t="s">
        <v>3792</v>
      </c>
      <c r="S662" s="123">
        <v>2020</v>
      </c>
      <c r="T662" s="123"/>
      <c r="U662" s="123"/>
      <c r="V662" s="123"/>
      <c r="W662" s="123"/>
      <c r="X662" s="123"/>
      <c r="Y662" s="123"/>
    </row>
    <row r="663" spans="1:25" x14ac:dyDescent="0.25">
      <c r="A663" s="60" t="s">
        <v>4277</v>
      </c>
      <c r="B663" s="60" t="s">
        <v>1776</v>
      </c>
      <c r="C663" s="123" t="s">
        <v>116</v>
      </c>
      <c r="D663" s="123">
        <v>27</v>
      </c>
      <c r="E663" s="123">
        <v>1993</v>
      </c>
      <c r="F663" s="123">
        <v>1.96</v>
      </c>
      <c r="G663" s="123">
        <v>-0.03</v>
      </c>
      <c r="H663" s="123">
        <v>0.05</v>
      </c>
      <c r="I663" s="123">
        <v>7.0000000000000007E-2</v>
      </c>
      <c r="J663" s="123"/>
      <c r="K663" s="123">
        <v>-7.0000000000000007E-2</v>
      </c>
      <c r="L663" s="123">
        <v>0.02</v>
      </c>
      <c r="M663" s="123"/>
      <c r="N663" s="123"/>
      <c r="O663" s="123"/>
      <c r="P663" s="123">
        <v>0.01</v>
      </c>
      <c r="Q663" s="123">
        <v>0.03</v>
      </c>
      <c r="R663" s="123" t="s">
        <v>3792</v>
      </c>
      <c r="S663" s="123">
        <v>2020</v>
      </c>
      <c r="T663" s="123"/>
      <c r="U663" s="123"/>
      <c r="V663" s="123"/>
      <c r="W663" s="123"/>
      <c r="X663" s="123"/>
      <c r="Y663" s="123"/>
    </row>
    <row r="664" spans="1:25" x14ac:dyDescent="0.25">
      <c r="A664" s="60" t="s">
        <v>4278</v>
      </c>
      <c r="B664" s="60" t="s">
        <v>1776</v>
      </c>
      <c r="C664" s="123" t="s">
        <v>122</v>
      </c>
      <c r="D664" s="123">
        <v>28</v>
      </c>
      <c r="E664" s="123">
        <v>1993</v>
      </c>
      <c r="F664" s="123">
        <v>2.27</v>
      </c>
      <c r="G664" s="123">
        <v>-0.05</v>
      </c>
      <c r="H664" s="123">
        <v>0.9</v>
      </c>
      <c r="I664" s="123">
        <v>0.41</v>
      </c>
      <c r="J664" s="123">
        <v>50.07</v>
      </c>
      <c r="K664" s="123">
        <v>0.83</v>
      </c>
      <c r="L664" s="123">
        <v>0.51</v>
      </c>
      <c r="M664" s="123">
        <v>0.03</v>
      </c>
      <c r="N664" s="123">
        <v>-0.02</v>
      </c>
      <c r="O664" s="123"/>
      <c r="P664" s="123">
        <v>-0.02</v>
      </c>
      <c r="Q664" s="123">
        <v>-0.02</v>
      </c>
      <c r="R664" s="123" t="s">
        <v>3792</v>
      </c>
      <c r="S664" s="123">
        <v>2020</v>
      </c>
      <c r="T664" s="123"/>
      <c r="U664" s="123"/>
      <c r="V664" s="123"/>
      <c r="W664" s="123"/>
      <c r="X664" s="123"/>
      <c r="Y664" s="123"/>
    </row>
    <row r="665" spans="1:25" x14ac:dyDescent="0.25">
      <c r="A665" s="60" t="s">
        <v>4279</v>
      </c>
      <c r="B665" s="60" t="s">
        <v>1776</v>
      </c>
      <c r="C665" s="123" t="s">
        <v>122</v>
      </c>
      <c r="D665" s="123">
        <v>37</v>
      </c>
      <c r="E665" s="123">
        <v>1984</v>
      </c>
      <c r="F665" s="123">
        <v>1.41</v>
      </c>
      <c r="G665" s="123">
        <v>0.02</v>
      </c>
      <c r="H665" s="123">
        <v>0.62</v>
      </c>
      <c r="I665" s="123">
        <v>-7.0000000000000007E-2</v>
      </c>
      <c r="J665" s="123">
        <v>-0.05</v>
      </c>
      <c r="K665" s="123">
        <v>0.67</v>
      </c>
      <c r="L665" s="123">
        <v>0.06</v>
      </c>
      <c r="M665" s="123">
        <v>0.06</v>
      </c>
      <c r="N665" s="123"/>
      <c r="O665" s="123"/>
      <c r="P665" s="123">
        <v>0.08</v>
      </c>
      <c r="Q665" s="123">
        <v>-0.08</v>
      </c>
      <c r="R665" s="123" t="s">
        <v>3792</v>
      </c>
      <c r="S665" s="123">
        <v>2020</v>
      </c>
      <c r="T665" s="123"/>
      <c r="U665" s="123"/>
      <c r="V665" s="123"/>
      <c r="W665" s="123"/>
      <c r="X665" s="123"/>
      <c r="Y665" s="123"/>
    </row>
    <row r="666" spans="1:25" x14ac:dyDescent="0.25">
      <c r="A666" s="60" t="s">
        <v>4280</v>
      </c>
      <c r="B666" s="60" t="s">
        <v>1776</v>
      </c>
      <c r="C666" s="123" t="s">
        <v>122</v>
      </c>
      <c r="D666" s="123">
        <v>28</v>
      </c>
      <c r="E666" s="123">
        <v>1993</v>
      </c>
      <c r="F666" s="123">
        <v>2.8</v>
      </c>
      <c r="G666" s="123">
        <v>-0.05</v>
      </c>
      <c r="H666" s="123">
        <v>0.35</v>
      </c>
      <c r="I666" s="123">
        <v>0.28000000000000003</v>
      </c>
      <c r="J666" s="123">
        <v>100</v>
      </c>
      <c r="K666" s="123">
        <v>0.28000000000000003</v>
      </c>
      <c r="L666" s="123">
        <v>0.27</v>
      </c>
      <c r="M666" s="123">
        <v>-0.01</v>
      </c>
      <c r="N666" s="123">
        <v>0.01</v>
      </c>
      <c r="O666" s="123"/>
      <c r="P666" s="123">
        <v>0.03</v>
      </c>
      <c r="Q666" s="123">
        <v>0.02</v>
      </c>
      <c r="R666" s="123" t="s">
        <v>3792</v>
      </c>
      <c r="S666" s="123">
        <v>2020</v>
      </c>
      <c r="T666" s="123"/>
      <c r="U666" s="123"/>
      <c r="V666" s="123"/>
      <c r="W666" s="123"/>
      <c r="X666" s="123"/>
      <c r="Y666" s="123"/>
    </row>
    <row r="667" spans="1:25" x14ac:dyDescent="0.25">
      <c r="A667" s="60" t="s">
        <v>4281</v>
      </c>
      <c r="B667" s="60" t="s">
        <v>1776</v>
      </c>
      <c r="C667" s="123" t="s">
        <v>122</v>
      </c>
      <c r="D667" s="123">
        <v>27</v>
      </c>
      <c r="E667" s="123">
        <v>1994</v>
      </c>
      <c r="F667" s="123">
        <v>0.16</v>
      </c>
      <c r="G667" s="123">
        <v>0.03</v>
      </c>
      <c r="H667" s="123">
        <v>5</v>
      </c>
      <c r="I667" s="123">
        <v>0.06</v>
      </c>
      <c r="J667" s="123">
        <v>0.09</v>
      </c>
      <c r="K667" s="123">
        <v>5.24</v>
      </c>
      <c r="L667" s="123">
        <v>-0.03</v>
      </c>
      <c r="M667" s="123">
        <v>7.0000000000000007E-2</v>
      </c>
      <c r="N667" s="123"/>
      <c r="O667" s="123"/>
      <c r="P667" s="123">
        <v>-0.08</v>
      </c>
      <c r="Q667" s="123">
        <v>7.0000000000000007E-2</v>
      </c>
      <c r="R667" s="123" t="s">
        <v>3792</v>
      </c>
      <c r="S667" s="123">
        <v>2020</v>
      </c>
      <c r="T667" s="123"/>
      <c r="U667" s="123"/>
      <c r="V667" s="123"/>
      <c r="W667" s="123"/>
      <c r="X667" s="123"/>
      <c r="Y667" s="123"/>
    </row>
    <row r="668" spans="1:25" x14ac:dyDescent="0.25">
      <c r="A668" s="60" t="s">
        <v>4282</v>
      </c>
      <c r="B668" s="60" t="s">
        <v>1776</v>
      </c>
      <c r="C668" s="123" t="s">
        <v>122</v>
      </c>
      <c r="D668" s="123">
        <v>27</v>
      </c>
      <c r="E668" s="123">
        <v>1994</v>
      </c>
      <c r="F668" s="123">
        <v>2.12</v>
      </c>
      <c r="G668" s="123">
        <v>0.08</v>
      </c>
      <c r="H668" s="123">
        <v>0.88</v>
      </c>
      <c r="I668" s="123">
        <v>0</v>
      </c>
      <c r="J668" s="123">
        <v>0.06</v>
      </c>
      <c r="K668" s="123">
        <v>0.98</v>
      </c>
      <c r="L668" s="123">
        <v>0</v>
      </c>
      <c r="M668" s="123">
        <v>0.1</v>
      </c>
      <c r="N668" s="123"/>
      <c r="O668" s="123"/>
      <c r="P668" s="123">
        <v>-0.02</v>
      </c>
      <c r="Q668" s="123">
        <v>-0.02</v>
      </c>
      <c r="R668" s="123" t="s">
        <v>3792</v>
      </c>
      <c r="S668" s="123">
        <v>2020</v>
      </c>
      <c r="T668" s="123"/>
      <c r="U668" s="123"/>
      <c r="V668" s="123"/>
      <c r="W668" s="123"/>
      <c r="X668" s="123"/>
      <c r="Y668" s="123"/>
    </row>
    <row r="669" spans="1:25" x14ac:dyDescent="0.25">
      <c r="A669" s="60" t="s">
        <v>4283</v>
      </c>
      <c r="B669" s="60" t="s">
        <v>1776</v>
      </c>
      <c r="C669" s="123" t="s">
        <v>122</v>
      </c>
      <c r="D669" s="123">
        <v>23</v>
      </c>
      <c r="E669" s="123">
        <v>1998</v>
      </c>
      <c r="F669" s="123">
        <v>0.13</v>
      </c>
      <c r="G669" s="123">
        <v>-0.06</v>
      </c>
      <c r="H669" s="123">
        <v>9.9700000000000006</v>
      </c>
      <c r="I669" s="123">
        <v>0</v>
      </c>
      <c r="J669" s="123">
        <v>0.04</v>
      </c>
      <c r="K669" s="123">
        <v>14.91</v>
      </c>
      <c r="L669" s="123">
        <v>-0.01</v>
      </c>
      <c r="M669" s="123">
        <v>-0.03</v>
      </c>
      <c r="N669" s="123"/>
      <c r="O669" s="123"/>
      <c r="P669" s="123">
        <v>-7.0000000000000007E-2</v>
      </c>
      <c r="Q669" s="123">
        <v>0.06</v>
      </c>
      <c r="R669" s="123" t="s">
        <v>3792</v>
      </c>
      <c r="S669" s="123">
        <v>2020</v>
      </c>
      <c r="T669" s="123"/>
      <c r="U669" s="123"/>
      <c r="V669" s="123"/>
      <c r="W669" s="123"/>
      <c r="X669" s="123"/>
      <c r="Y669" s="123"/>
    </row>
    <row r="670" spans="1:25" x14ac:dyDescent="0.25">
      <c r="A670" s="60" t="s">
        <v>4284</v>
      </c>
      <c r="B670" s="60" t="s">
        <v>1776</v>
      </c>
      <c r="C670" s="123" t="s">
        <v>122</v>
      </c>
      <c r="D670" s="123">
        <v>23</v>
      </c>
      <c r="E670" s="123">
        <v>1998</v>
      </c>
      <c r="F670" s="123">
        <v>1.31</v>
      </c>
      <c r="G670" s="123">
        <v>0.06</v>
      </c>
      <c r="H670" s="123">
        <v>1.46</v>
      </c>
      <c r="I670" s="123">
        <v>0.06</v>
      </c>
      <c r="J670" s="123">
        <v>-0.09</v>
      </c>
      <c r="K670" s="123">
        <v>1.57</v>
      </c>
      <c r="L670" s="123">
        <v>7.0000000000000007E-2</v>
      </c>
      <c r="M670" s="123">
        <v>0.06</v>
      </c>
      <c r="N670" s="123"/>
      <c r="O670" s="123"/>
      <c r="P670" s="123">
        <v>-7.0000000000000007E-2</v>
      </c>
      <c r="Q670" s="123">
        <v>0.05</v>
      </c>
      <c r="R670" s="123" t="s">
        <v>3792</v>
      </c>
      <c r="S670" s="123">
        <v>2020</v>
      </c>
      <c r="T670" s="123"/>
      <c r="U670" s="123"/>
      <c r="V670" s="123"/>
      <c r="W670" s="123"/>
      <c r="X670" s="123"/>
      <c r="Y670" s="123"/>
    </row>
    <row r="671" spans="1:25" x14ac:dyDescent="0.25">
      <c r="A671" s="60" t="s">
        <v>4285</v>
      </c>
      <c r="B671" s="60" t="s">
        <v>1776</v>
      </c>
      <c r="C671" s="123" t="s">
        <v>129</v>
      </c>
      <c r="D671" s="123">
        <v>23</v>
      </c>
      <c r="E671" s="123">
        <v>1998</v>
      </c>
      <c r="F671" s="123">
        <v>5.92</v>
      </c>
      <c r="G671" s="123">
        <v>-0.08</v>
      </c>
      <c r="H671" s="123">
        <v>0.41</v>
      </c>
      <c r="I671" s="123">
        <v>0.27</v>
      </c>
      <c r="J671" s="123">
        <v>49.92</v>
      </c>
      <c r="K671" s="123">
        <v>0.27</v>
      </c>
      <c r="L671" s="123">
        <v>0.17</v>
      </c>
      <c r="M671" s="123">
        <v>0.02</v>
      </c>
      <c r="N671" s="123">
        <v>0</v>
      </c>
      <c r="O671" s="123"/>
      <c r="P671" s="123">
        <v>0.02</v>
      </c>
      <c r="Q671" s="123">
        <v>0.01</v>
      </c>
      <c r="R671" s="123" t="s">
        <v>3792</v>
      </c>
      <c r="S671" s="123">
        <v>2020</v>
      </c>
      <c r="T671" s="123"/>
      <c r="U671" s="123"/>
      <c r="V671" s="123"/>
      <c r="W671" s="123"/>
      <c r="X671" s="123"/>
      <c r="Y671" s="123"/>
    </row>
    <row r="672" spans="1:25" x14ac:dyDescent="0.25">
      <c r="A672" s="60" t="s">
        <v>4286</v>
      </c>
      <c r="B672" s="60" t="s">
        <v>1776</v>
      </c>
      <c r="C672" s="123" t="s">
        <v>131</v>
      </c>
      <c r="D672" s="123">
        <v>28</v>
      </c>
      <c r="E672" s="123">
        <v>1993</v>
      </c>
      <c r="F672" s="123">
        <v>4.68</v>
      </c>
      <c r="G672" s="123">
        <v>0.1</v>
      </c>
      <c r="H672" s="123">
        <v>0.31</v>
      </c>
      <c r="I672" s="123">
        <v>-0.08</v>
      </c>
      <c r="J672" s="123">
        <v>0.01</v>
      </c>
      <c r="K672" s="123">
        <v>0.14000000000000001</v>
      </c>
      <c r="L672" s="123">
        <v>0</v>
      </c>
      <c r="M672" s="123">
        <v>-0.08</v>
      </c>
      <c r="N672" s="123"/>
      <c r="O672" s="123"/>
      <c r="P672" s="123">
        <v>0.05</v>
      </c>
      <c r="Q672" s="123">
        <v>-0.01</v>
      </c>
      <c r="R672" s="123" t="s">
        <v>3792</v>
      </c>
      <c r="S672" s="123">
        <v>2020</v>
      </c>
      <c r="T672" s="123"/>
      <c r="U672" s="123"/>
      <c r="V672" s="123"/>
      <c r="W672" s="123"/>
      <c r="X672" s="123"/>
      <c r="Y672" s="123"/>
    </row>
    <row r="673" spans="1:25" x14ac:dyDescent="0.25">
      <c r="A673" s="60" t="s">
        <v>1775</v>
      </c>
      <c r="B673" s="60" t="s">
        <v>1776</v>
      </c>
      <c r="C673" s="123" t="s">
        <v>131</v>
      </c>
      <c r="D673" s="123">
        <v>31</v>
      </c>
      <c r="E673" s="123">
        <v>1990</v>
      </c>
      <c r="F673" s="123">
        <v>5.21</v>
      </c>
      <c r="G673" s="123">
        <v>-0.01</v>
      </c>
      <c r="H673" s="123">
        <v>0.18</v>
      </c>
      <c r="I673" s="123">
        <v>-0.02</v>
      </c>
      <c r="J673" s="123">
        <v>0.01</v>
      </c>
      <c r="K673" s="123">
        <v>0.26</v>
      </c>
      <c r="L673" s="123">
        <v>0.01</v>
      </c>
      <c r="M673" s="123">
        <v>-7.0000000000000007E-2</v>
      </c>
      <c r="N673" s="123"/>
      <c r="O673" s="123"/>
      <c r="P673" s="123">
        <v>-0.06</v>
      </c>
      <c r="Q673" s="123">
        <v>-7.0000000000000007E-2</v>
      </c>
      <c r="R673" s="123" t="s">
        <v>3792</v>
      </c>
      <c r="S673" s="123">
        <v>2020</v>
      </c>
      <c r="T673" s="123"/>
      <c r="U673" s="123"/>
      <c r="V673" s="123"/>
      <c r="W673" s="123"/>
      <c r="X673" s="123"/>
      <c r="Y673" s="123"/>
    </row>
    <row r="674" spans="1:25" x14ac:dyDescent="0.25">
      <c r="A674" s="60" t="s">
        <v>4287</v>
      </c>
      <c r="B674" s="60" t="s">
        <v>1754</v>
      </c>
      <c r="C674" s="123" t="s">
        <v>96</v>
      </c>
      <c r="D674" s="123">
        <v>28</v>
      </c>
      <c r="E674" s="123">
        <v>1993</v>
      </c>
      <c r="F674" s="123">
        <v>4</v>
      </c>
      <c r="G674" s="123">
        <v>0.06</v>
      </c>
      <c r="H674" s="123">
        <v>0.51</v>
      </c>
      <c r="I674" s="123">
        <v>-0.02</v>
      </c>
      <c r="J674" s="123">
        <v>0.06</v>
      </c>
      <c r="K674" s="123">
        <v>0.53</v>
      </c>
      <c r="L674" s="123">
        <v>0.04</v>
      </c>
      <c r="M674" s="123">
        <v>-0.09</v>
      </c>
      <c r="N674" s="123"/>
      <c r="O674" s="123"/>
      <c r="P674" s="123">
        <v>0.08</v>
      </c>
      <c r="Q674" s="123">
        <v>0.01</v>
      </c>
      <c r="R674" s="123" t="s">
        <v>3792</v>
      </c>
      <c r="S674" s="123">
        <v>2020</v>
      </c>
      <c r="T674" s="123"/>
      <c r="U674" s="123"/>
      <c r="V674" s="123"/>
      <c r="W674" s="123"/>
      <c r="X674" s="123"/>
      <c r="Y674" s="123"/>
    </row>
    <row r="675" spans="1:25" x14ac:dyDescent="0.25">
      <c r="A675" s="60" t="s">
        <v>4288</v>
      </c>
      <c r="B675" s="60" t="s">
        <v>1754</v>
      </c>
      <c r="C675" s="123" t="s">
        <v>96</v>
      </c>
      <c r="D675" s="123">
        <v>28</v>
      </c>
      <c r="E675" s="123">
        <v>1993</v>
      </c>
      <c r="F675" s="123">
        <v>3.02</v>
      </c>
      <c r="G675" s="123">
        <v>-0.06</v>
      </c>
      <c r="H675" s="123">
        <v>0.28000000000000003</v>
      </c>
      <c r="I675" s="123">
        <v>-0.01</v>
      </c>
      <c r="J675" s="123">
        <v>0.05</v>
      </c>
      <c r="K675" s="123">
        <v>0.37</v>
      </c>
      <c r="L675" s="123">
        <v>0.05</v>
      </c>
      <c r="M675" s="123">
        <v>-0.06</v>
      </c>
      <c r="N675" s="123"/>
      <c r="O675" s="123"/>
      <c r="P675" s="123">
        <v>0.03</v>
      </c>
      <c r="Q675" s="123">
        <v>0.09</v>
      </c>
      <c r="R675" s="123" t="s">
        <v>3792</v>
      </c>
      <c r="S675" s="123">
        <v>2020</v>
      </c>
      <c r="T675" s="123"/>
      <c r="U675" s="123"/>
      <c r="V675" s="123"/>
      <c r="W675" s="123"/>
      <c r="X675" s="123"/>
      <c r="Y675" s="123"/>
    </row>
    <row r="676" spans="1:25" x14ac:dyDescent="0.25">
      <c r="A676" s="60" t="s">
        <v>4289</v>
      </c>
      <c r="B676" s="60" t="s">
        <v>1754</v>
      </c>
      <c r="C676" s="123" t="s">
        <v>96</v>
      </c>
      <c r="D676" s="123">
        <v>24</v>
      </c>
      <c r="E676" s="123">
        <v>1997</v>
      </c>
      <c r="F676" s="123">
        <v>0.69</v>
      </c>
      <c r="G676" s="123">
        <v>-7.0000000000000007E-2</v>
      </c>
      <c r="H676" s="123">
        <v>1.4</v>
      </c>
      <c r="I676" s="123">
        <v>-0.03</v>
      </c>
      <c r="J676" s="123">
        <v>0</v>
      </c>
      <c r="K676" s="123">
        <v>1.52</v>
      </c>
      <c r="L676" s="123">
        <v>-0.05</v>
      </c>
      <c r="M676" s="123">
        <v>0.06</v>
      </c>
      <c r="N676" s="123"/>
      <c r="O676" s="123"/>
      <c r="P676" s="123">
        <v>7.0000000000000007E-2</v>
      </c>
      <c r="Q676" s="123">
        <v>0.06</v>
      </c>
      <c r="R676" s="123" t="s">
        <v>3792</v>
      </c>
      <c r="S676" s="123">
        <v>2020</v>
      </c>
      <c r="T676" s="123"/>
      <c r="U676" s="123"/>
      <c r="V676" s="123"/>
      <c r="W676" s="123"/>
      <c r="X676" s="123"/>
      <c r="Y676" s="123"/>
    </row>
    <row r="677" spans="1:25" x14ac:dyDescent="0.25">
      <c r="A677" s="60" t="s">
        <v>4290</v>
      </c>
      <c r="B677" s="60" t="s">
        <v>1754</v>
      </c>
      <c r="C677" s="123" t="s">
        <v>96</v>
      </c>
      <c r="D677" s="123">
        <v>33</v>
      </c>
      <c r="E677" s="123">
        <v>1988</v>
      </c>
      <c r="F677" s="123">
        <v>4.38</v>
      </c>
      <c r="G677" s="123">
        <v>0.09</v>
      </c>
      <c r="H677" s="123">
        <v>0.05</v>
      </c>
      <c r="I677" s="123">
        <v>-0.05</v>
      </c>
      <c r="J677" s="123"/>
      <c r="K677" s="123">
        <v>0</v>
      </c>
      <c r="L677" s="123">
        <v>0.05</v>
      </c>
      <c r="M677" s="123"/>
      <c r="N677" s="123"/>
      <c r="O677" s="123"/>
      <c r="P677" s="123">
        <v>-0.08</v>
      </c>
      <c r="Q677" s="123">
        <v>-7.0000000000000007E-2</v>
      </c>
      <c r="R677" s="123" t="s">
        <v>3792</v>
      </c>
      <c r="S677" s="123">
        <v>2020</v>
      </c>
      <c r="T677" s="123"/>
      <c r="U677" s="123"/>
      <c r="V677" s="123"/>
      <c r="W677" s="123"/>
      <c r="X677" s="123"/>
      <c r="Y677" s="123"/>
    </row>
    <row r="678" spans="1:25" x14ac:dyDescent="0.25">
      <c r="A678" s="60" t="s">
        <v>4291</v>
      </c>
      <c r="B678" s="60" t="s">
        <v>1754</v>
      </c>
      <c r="C678" s="123" t="s">
        <v>96</v>
      </c>
      <c r="D678" s="123">
        <v>25</v>
      </c>
      <c r="E678" s="123">
        <v>1996</v>
      </c>
      <c r="F678" s="123">
        <v>3.1</v>
      </c>
      <c r="G678" s="123">
        <v>0.02</v>
      </c>
      <c r="H678" s="123">
        <v>0.01</v>
      </c>
      <c r="I678" s="123">
        <v>-0.04</v>
      </c>
      <c r="J678" s="123"/>
      <c r="K678" s="123">
        <v>-0.03</v>
      </c>
      <c r="L678" s="123">
        <v>-0.06</v>
      </c>
      <c r="M678" s="123"/>
      <c r="N678" s="123"/>
      <c r="O678" s="123"/>
      <c r="P678" s="123">
        <v>-0.01</v>
      </c>
      <c r="Q678" s="123">
        <v>0.05</v>
      </c>
      <c r="R678" s="123" t="s">
        <v>3792</v>
      </c>
      <c r="S678" s="123">
        <v>2020</v>
      </c>
      <c r="T678" s="123"/>
      <c r="U678" s="123"/>
      <c r="V678" s="123"/>
      <c r="W678" s="123"/>
      <c r="X678" s="123"/>
      <c r="Y678" s="123"/>
    </row>
    <row r="679" spans="1:25" x14ac:dyDescent="0.25">
      <c r="A679" s="60" t="s">
        <v>4292</v>
      </c>
      <c r="B679" s="60" t="s">
        <v>1754</v>
      </c>
      <c r="C679" s="123" t="s">
        <v>96</v>
      </c>
      <c r="D679" s="123">
        <v>33</v>
      </c>
      <c r="E679" s="123">
        <v>1988</v>
      </c>
      <c r="F679" s="123">
        <v>0.39</v>
      </c>
      <c r="G679" s="123">
        <v>0.08</v>
      </c>
      <c r="H679" s="123">
        <v>0</v>
      </c>
      <c r="I679" s="123">
        <v>-0.1</v>
      </c>
      <c r="J679" s="123"/>
      <c r="K679" s="123">
        <v>-7.0000000000000007E-2</v>
      </c>
      <c r="L679" s="123">
        <v>-7.0000000000000007E-2</v>
      </c>
      <c r="M679" s="123"/>
      <c r="N679" s="123"/>
      <c r="O679" s="123"/>
      <c r="P679" s="123">
        <v>0.06</v>
      </c>
      <c r="Q679" s="123">
        <v>0.04</v>
      </c>
      <c r="R679" s="123" t="s">
        <v>3792</v>
      </c>
      <c r="S679" s="123">
        <v>2020</v>
      </c>
      <c r="T679" s="123"/>
      <c r="U679" s="123"/>
      <c r="V679" s="123"/>
      <c r="W679" s="123"/>
      <c r="X679" s="123"/>
      <c r="Y679" s="123"/>
    </row>
    <row r="680" spans="1:25" x14ac:dyDescent="0.25">
      <c r="A680" s="60" t="s">
        <v>4293</v>
      </c>
      <c r="B680" s="60" t="s">
        <v>1754</v>
      </c>
      <c r="C680" s="123" t="s">
        <v>96</v>
      </c>
      <c r="D680" s="123">
        <v>22</v>
      </c>
      <c r="E680" s="123">
        <v>1998</v>
      </c>
      <c r="F680" s="123">
        <v>1.74</v>
      </c>
      <c r="G680" s="123">
        <v>-0.04</v>
      </c>
      <c r="H680" s="123">
        <v>0.69</v>
      </c>
      <c r="I680" s="123">
        <v>-0.01</v>
      </c>
      <c r="J680" s="123">
        <v>0.1</v>
      </c>
      <c r="K680" s="123">
        <v>0.56999999999999995</v>
      </c>
      <c r="L680" s="123">
        <v>0.04</v>
      </c>
      <c r="M680" s="123">
        <v>0.1</v>
      </c>
      <c r="N680" s="123"/>
      <c r="O680" s="123"/>
      <c r="P680" s="123">
        <v>0.01</v>
      </c>
      <c r="Q680" s="123">
        <v>7.0000000000000007E-2</v>
      </c>
      <c r="R680" s="123" t="s">
        <v>3792</v>
      </c>
      <c r="S680" s="123">
        <v>2020</v>
      </c>
      <c r="T680" s="123"/>
      <c r="U680" s="123"/>
      <c r="V680" s="123"/>
      <c r="W680" s="123"/>
      <c r="X680" s="123"/>
      <c r="Y680" s="123"/>
    </row>
    <row r="681" spans="1:25" x14ac:dyDescent="0.25">
      <c r="A681" s="60" t="s">
        <v>4294</v>
      </c>
      <c r="B681" s="60" t="s">
        <v>1754</v>
      </c>
      <c r="C681" s="123" t="s">
        <v>96</v>
      </c>
      <c r="D681" s="123">
        <v>29</v>
      </c>
      <c r="E681" s="123">
        <v>1992</v>
      </c>
      <c r="F681" s="123">
        <v>3.04</v>
      </c>
      <c r="G681" s="123">
        <v>7.0000000000000007E-2</v>
      </c>
      <c r="H681" s="123">
        <v>0.96</v>
      </c>
      <c r="I681" s="123">
        <v>0.38</v>
      </c>
      <c r="J681" s="123">
        <v>33.36</v>
      </c>
      <c r="K681" s="123">
        <v>1.03</v>
      </c>
      <c r="L681" s="123">
        <v>0.24</v>
      </c>
      <c r="M681" s="123">
        <v>0.04</v>
      </c>
      <c r="N681" s="123">
        <v>0.05</v>
      </c>
      <c r="O681" s="123"/>
      <c r="P681" s="123">
        <v>-0.04</v>
      </c>
      <c r="Q681" s="123">
        <v>-0.03</v>
      </c>
      <c r="R681" s="123" t="s">
        <v>3792</v>
      </c>
      <c r="S681" s="123">
        <v>2020</v>
      </c>
      <c r="T681" s="123"/>
      <c r="U681" s="123"/>
      <c r="V681" s="123"/>
      <c r="W681" s="123"/>
      <c r="X681" s="123"/>
      <c r="Y681" s="123"/>
    </row>
    <row r="682" spans="1:25" x14ac:dyDescent="0.25">
      <c r="A682" s="60" t="s">
        <v>4295</v>
      </c>
      <c r="B682" s="60" t="s">
        <v>1754</v>
      </c>
      <c r="C682" s="123" t="s">
        <v>213</v>
      </c>
      <c r="D682" s="123">
        <v>29</v>
      </c>
      <c r="E682" s="123">
        <v>1992</v>
      </c>
      <c r="F682" s="123">
        <v>2.93</v>
      </c>
      <c r="G682" s="123">
        <v>0.1</v>
      </c>
      <c r="H682" s="123">
        <v>0.41</v>
      </c>
      <c r="I682" s="123">
        <v>0.27</v>
      </c>
      <c r="J682" s="123">
        <v>99.98</v>
      </c>
      <c r="K682" s="123">
        <v>0.3</v>
      </c>
      <c r="L682" s="123">
        <v>0.33</v>
      </c>
      <c r="M682" s="123">
        <v>-0.04</v>
      </c>
      <c r="N682" s="123">
        <v>-0.05</v>
      </c>
      <c r="O682" s="123"/>
      <c r="P682" s="123">
        <v>0.02</v>
      </c>
      <c r="Q682" s="123">
        <v>0.05</v>
      </c>
      <c r="R682" s="123" t="s">
        <v>3792</v>
      </c>
      <c r="S682" s="123">
        <v>2020</v>
      </c>
      <c r="T682" s="123"/>
      <c r="U682" s="123"/>
      <c r="V682" s="123"/>
      <c r="W682" s="123"/>
      <c r="X682" s="123"/>
      <c r="Y682" s="123"/>
    </row>
    <row r="683" spans="1:25" x14ac:dyDescent="0.25">
      <c r="A683" s="60" t="s">
        <v>4296</v>
      </c>
      <c r="B683" s="60" t="s">
        <v>1754</v>
      </c>
      <c r="C683" s="123" t="s">
        <v>109</v>
      </c>
      <c r="D683" s="123">
        <v>21</v>
      </c>
      <c r="E683" s="123">
        <v>2000</v>
      </c>
      <c r="F683" s="123">
        <v>0.49</v>
      </c>
      <c r="G683" s="123">
        <v>-0.06</v>
      </c>
      <c r="H683" s="123">
        <v>-0.09</v>
      </c>
      <c r="I683" s="123">
        <v>0.01</v>
      </c>
      <c r="J683" s="123"/>
      <c r="K683" s="123">
        <v>0.06</v>
      </c>
      <c r="L683" s="123">
        <v>0.08</v>
      </c>
      <c r="M683" s="123"/>
      <c r="N683" s="123"/>
      <c r="O683" s="123"/>
      <c r="P683" s="123">
        <v>0.1</v>
      </c>
      <c r="Q683" s="123">
        <v>0.04</v>
      </c>
      <c r="R683" s="123" t="s">
        <v>3792</v>
      </c>
      <c r="S683" s="123">
        <v>2020</v>
      </c>
      <c r="T683" s="123"/>
      <c r="U683" s="123"/>
      <c r="V683" s="123"/>
      <c r="W683" s="123"/>
      <c r="X683" s="123"/>
      <c r="Y683" s="123"/>
    </row>
    <row r="684" spans="1:25" x14ac:dyDescent="0.25">
      <c r="A684" s="60" t="s">
        <v>4297</v>
      </c>
      <c r="B684" s="60" t="s">
        <v>1754</v>
      </c>
      <c r="C684" s="123" t="s">
        <v>109</v>
      </c>
      <c r="D684" s="123">
        <v>30</v>
      </c>
      <c r="E684" s="123">
        <v>1990</v>
      </c>
      <c r="F684" s="123">
        <v>0.96</v>
      </c>
      <c r="G684" s="123">
        <v>0.05</v>
      </c>
      <c r="H684" s="123">
        <v>2.25</v>
      </c>
      <c r="I684" s="123">
        <v>-0.06</v>
      </c>
      <c r="J684" s="123">
        <v>-0.01</v>
      </c>
      <c r="K684" s="123">
        <v>2.25</v>
      </c>
      <c r="L684" s="123">
        <v>0.03</v>
      </c>
      <c r="M684" s="123">
        <v>0.01</v>
      </c>
      <c r="N684" s="123"/>
      <c r="O684" s="123"/>
      <c r="P684" s="123">
        <v>-7.0000000000000007E-2</v>
      </c>
      <c r="Q684" s="123">
        <v>-0.06</v>
      </c>
      <c r="R684" s="123" t="s">
        <v>3792</v>
      </c>
      <c r="S684" s="123">
        <v>2020</v>
      </c>
      <c r="T684" s="123"/>
      <c r="U684" s="123"/>
      <c r="V684" s="123"/>
      <c r="W684" s="123"/>
      <c r="X684" s="123"/>
      <c r="Y684" s="123"/>
    </row>
    <row r="685" spans="1:25" x14ac:dyDescent="0.25">
      <c r="A685" s="60" t="s">
        <v>4298</v>
      </c>
      <c r="B685" s="60" t="s">
        <v>1754</v>
      </c>
      <c r="C685" s="123" t="s">
        <v>109</v>
      </c>
      <c r="D685" s="123">
        <v>25</v>
      </c>
      <c r="E685" s="123">
        <v>1996</v>
      </c>
      <c r="F685" s="123">
        <v>4.01</v>
      </c>
      <c r="G685" s="123">
        <v>0.93</v>
      </c>
      <c r="H685" s="123">
        <v>2.42</v>
      </c>
      <c r="I685" s="123">
        <v>1.32</v>
      </c>
      <c r="J685" s="123">
        <v>50</v>
      </c>
      <c r="K685" s="123">
        <v>2.44</v>
      </c>
      <c r="L685" s="123">
        <v>1.17</v>
      </c>
      <c r="M685" s="123">
        <v>0.47</v>
      </c>
      <c r="N685" s="123">
        <v>0.89</v>
      </c>
      <c r="O685" s="123"/>
      <c r="P685" s="123">
        <v>-0.08</v>
      </c>
      <c r="Q685" s="123">
        <v>0.01</v>
      </c>
      <c r="R685" s="123" t="s">
        <v>3792</v>
      </c>
      <c r="S685" s="123">
        <v>2020</v>
      </c>
      <c r="T685" s="123"/>
      <c r="U685" s="123"/>
      <c r="V685" s="123"/>
      <c r="W685" s="123"/>
      <c r="X685" s="123"/>
      <c r="Y685" s="123"/>
    </row>
    <row r="686" spans="1:25" x14ac:dyDescent="0.25">
      <c r="A686" s="60" t="s">
        <v>4299</v>
      </c>
      <c r="B686" s="60" t="s">
        <v>1754</v>
      </c>
      <c r="C686" s="123" t="s">
        <v>109</v>
      </c>
      <c r="D686" s="123">
        <v>22</v>
      </c>
      <c r="E686" s="123">
        <v>1999</v>
      </c>
      <c r="F686" s="123">
        <v>0.37</v>
      </c>
      <c r="G686" s="123">
        <v>-7.0000000000000007E-2</v>
      </c>
      <c r="H686" s="123">
        <v>0.04</v>
      </c>
      <c r="I686" s="123">
        <v>0.02</v>
      </c>
      <c r="J686" s="123"/>
      <c r="K686" s="123">
        <v>-0.09</v>
      </c>
      <c r="L686" s="123">
        <v>-0.05</v>
      </c>
      <c r="M686" s="123"/>
      <c r="N686" s="123"/>
      <c r="O686" s="123"/>
      <c r="P686" s="123">
        <v>0.01</v>
      </c>
      <c r="Q686" s="123">
        <v>-0.02</v>
      </c>
      <c r="R686" s="123" t="s">
        <v>3792</v>
      </c>
      <c r="S686" s="123">
        <v>2020</v>
      </c>
      <c r="T686" s="123"/>
      <c r="U686" s="123"/>
      <c r="V686" s="123"/>
      <c r="W686" s="123"/>
      <c r="X686" s="123"/>
      <c r="Y686" s="123"/>
    </row>
    <row r="687" spans="1:25" x14ac:dyDescent="0.25">
      <c r="A687" s="60" t="s">
        <v>4300</v>
      </c>
      <c r="B687" s="60" t="s">
        <v>1754</v>
      </c>
      <c r="C687" s="123" t="s">
        <v>116</v>
      </c>
      <c r="D687" s="123">
        <v>19</v>
      </c>
      <c r="E687" s="123">
        <v>2002</v>
      </c>
      <c r="F687" s="123">
        <v>5.92</v>
      </c>
      <c r="G687" s="123">
        <v>-0.09</v>
      </c>
      <c r="H687" s="123">
        <v>0.09</v>
      </c>
      <c r="I687" s="123">
        <v>-0.06</v>
      </c>
      <c r="J687" s="123"/>
      <c r="K687" s="123">
        <v>-0.02</v>
      </c>
      <c r="L687" s="123">
        <v>0.09</v>
      </c>
      <c r="M687" s="123"/>
      <c r="N687" s="123"/>
      <c r="O687" s="123"/>
      <c r="P687" s="123">
        <v>-0.01</v>
      </c>
      <c r="Q687" s="123">
        <v>-0.03</v>
      </c>
      <c r="R687" s="123" t="s">
        <v>3792</v>
      </c>
      <c r="S687" s="123">
        <v>2020</v>
      </c>
      <c r="T687" s="123"/>
      <c r="U687" s="123"/>
      <c r="V687" s="123"/>
      <c r="W687" s="123"/>
      <c r="X687" s="123"/>
      <c r="Y687" s="123"/>
    </row>
    <row r="688" spans="1:25" x14ac:dyDescent="0.25">
      <c r="A688" s="60" t="s">
        <v>4301</v>
      </c>
      <c r="B688" s="60" t="s">
        <v>1754</v>
      </c>
      <c r="C688" s="123" t="s">
        <v>122</v>
      </c>
      <c r="D688" s="123">
        <v>24</v>
      </c>
      <c r="E688" s="123">
        <v>1997</v>
      </c>
      <c r="F688" s="123">
        <v>0.26</v>
      </c>
      <c r="G688" s="123">
        <v>7.0000000000000007E-2</v>
      </c>
      <c r="H688" s="123">
        <v>-0.09</v>
      </c>
      <c r="I688" s="123">
        <v>0.02</v>
      </c>
      <c r="J688" s="123"/>
      <c r="K688" s="123">
        <v>0.04</v>
      </c>
      <c r="L688" s="123">
        <v>0.04</v>
      </c>
      <c r="M688" s="123"/>
      <c r="N688" s="123"/>
      <c r="O688" s="123"/>
      <c r="P688" s="123">
        <v>0.08</v>
      </c>
      <c r="Q688" s="123">
        <v>-0.08</v>
      </c>
      <c r="R688" s="123" t="s">
        <v>3792</v>
      </c>
      <c r="S688" s="123">
        <v>2020</v>
      </c>
      <c r="T688" s="123"/>
      <c r="U688" s="123"/>
      <c r="V688" s="123"/>
      <c r="W688" s="123"/>
      <c r="X688" s="123"/>
      <c r="Y688" s="123"/>
    </row>
    <row r="689" spans="1:25" x14ac:dyDescent="0.25">
      <c r="A689" s="60" t="s">
        <v>4302</v>
      </c>
      <c r="B689" s="60" t="s">
        <v>1754</v>
      </c>
      <c r="C689" s="123" t="s">
        <v>122</v>
      </c>
      <c r="D689" s="123">
        <v>24</v>
      </c>
      <c r="E689" s="123">
        <v>1997</v>
      </c>
      <c r="F689" s="123">
        <v>1.07</v>
      </c>
      <c r="G689" s="123">
        <v>-0.02</v>
      </c>
      <c r="H689" s="123">
        <v>0.95</v>
      </c>
      <c r="I689" s="123">
        <v>-0.08</v>
      </c>
      <c r="J689" s="123">
        <v>-0.02</v>
      </c>
      <c r="K689" s="123">
        <v>1.0900000000000001</v>
      </c>
      <c r="L689" s="123">
        <v>0.05</v>
      </c>
      <c r="M689" s="123">
        <v>0.1</v>
      </c>
      <c r="N689" s="123"/>
      <c r="O689" s="123"/>
      <c r="P689" s="123">
        <v>-0.06</v>
      </c>
      <c r="Q689" s="123">
        <v>0.04</v>
      </c>
      <c r="R689" s="123" t="s">
        <v>3792</v>
      </c>
      <c r="S689" s="123">
        <v>2020</v>
      </c>
      <c r="T689" s="123"/>
      <c r="U689" s="123"/>
      <c r="V689" s="123"/>
      <c r="W689" s="123"/>
      <c r="X689" s="123"/>
      <c r="Y689" s="123"/>
    </row>
    <row r="690" spans="1:25" x14ac:dyDescent="0.25">
      <c r="A690" s="60" t="s">
        <v>4303</v>
      </c>
      <c r="B690" s="60" t="s">
        <v>1754</v>
      </c>
      <c r="C690" s="123" t="s">
        <v>122</v>
      </c>
      <c r="D690" s="123">
        <v>30</v>
      </c>
      <c r="E690" s="123">
        <v>1991</v>
      </c>
      <c r="F690" s="123">
        <v>0.96</v>
      </c>
      <c r="G690" s="123">
        <v>-0.06</v>
      </c>
      <c r="H690" s="123">
        <v>7.0000000000000007E-2</v>
      </c>
      <c r="I690" s="123">
        <v>0.09</v>
      </c>
      <c r="J690" s="123"/>
      <c r="K690" s="123">
        <v>-0.08</v>
      </c>
      <c r="L690" s="123">
        <v>-7.0000000000000007E-2</v>
      </c>
      <c r="M690" s="123"/>
      <c r="N690" s="123"/>
      <c r="O690" s="123"/>
      <c r="P690" s="123">
        <v>-0.05</v>
      </c>
      <c r="Q690" s="123">
        <v>0.09</v>
      </c>
      <c r="R690" s="123" t="s">
        <v>3792</v>
      </c>
      <c r="S690" s="123">
        <v>2020</v>
      </c>
      <c r="T690" s="123"/>
      <c r="U690" s="123"/>
      <c r="V690" s="123"/>
      <c r="W690" s="123"/>
      <c r="X690" s="123"/>
      <c r="Y690" s="123"/>
    </row>
    <row r="691" spans="1:25" x14ac:dyDescent="0.25">
      <c r="A691" s="60" t="s">
        <v>4304</v>
      </c>
      <c r="B691" s="60" t="s">
        <v>1754</v>
      </c>
      <c r="C691" s="123" t="s">
        <v>122</v>
      </c>
      <c r="D691" s="123">
        <v>28</v>
      </c>
      <c r="E691" s="123">
        <v>1992</v>
      </c>
      <c r="F691" s="123">
        <v>0.66</v>
      </c>
      <c r="G691" s="123">
        <v>0.1</v>
      </c>
      <c r="H691" s="123">
        <v>-0.09</v>
      </c>
      <c r="I691" s="123">
        <v>0</v>
      </c>
      <c r="J691" s="123"/>
      <c r="K691" s="123">
        <v>-0.03</v>
      </c>
      <c r="L691" s="123">
        <v>0.02</v>
      </c>
      <c r="M691" s="123"/>
      <c r="N691" s="123"/>
      <c r="O691" s="123"/>
      <c r="P691" s="123">
        <v>-0.08</v>
      </c>
      <c r="Q691" s="123">
        <v>-0.03</v>
      </c>
      <c r="R691" s="123" t="s">
        <v>3792</v>
      </c>
      <c r="S691" s="123">
        <v>2020</v>
      </c>
      <c r="T691" s="123"/>
      <c r="U691" s="123"/>
      <c r="V691" s="123"/>
      <c r="W691" s="123"/>
      <c r="X691" s="123"/>
      <c r="Y691" s="123"/>
    </row>
    <row r="692" spans="1:25" x14ac:dyDescent="0.25">
      <c r="A692" s="60" t="s">
        <v>4305</v>
      </c>
      <c r="B692" s="60" t="s">
        <v>1754</v>
      </c>
      <c r="C692" s="123" t="s">
        <v>122</v>
      </c>
      <c r="D692" s="123">
        <v>21</v>
      </c>
      <c r="E692" s="123">
        <v>2000</v>
      </c>
      <c r="F692" s="123">
        <v>0.83</v>
      </c>
      <c r="G692" s="123">
        <v>-0.09</v>
      </c>
      <c r="H692" s="123">
        <v>-0.09</v>
      </c>
      <c r="I692" s="123">
        <v>-0.01</v>
      </c>
      <c r="J692" s="123"/>
      <c r="K692" s="123">
        <v>-0.04</v>
      </c>
      <c r="L692" s="123">
        <v>0.02</v>
      </c>
      <c r="M692" s="123"/>
      <c r="N692" s="123"/>
      <c r="O692" s="123"/>
      <c r="P692" s="123">
        <v>-0.06</v>
      </c>
      <c r="Q692" s="123">
        <v>0.08</v>
      </c>
      <c r="R692" s="123" t="s">
        <v>3792</v>
      </c>
      <c r="S692" s="123">
        <v>2020</v>
      </c>
      <c r="T692" s="123"/>
      <c r="U692" s="123"/>
      <c r="V692" s="123"/>
      <c r="W692" s="123"/>
      <c r="X692" s="123"/>
      <c r="Y692" s="123"/>
    </row>
    <row r="693" spans="1:25" x14ac:dyDescent="0.25">
      <c r="A693" s="60" t="s">
        <v>4306</v>
      </c>
      <c r="B693" s="60" t="s">
        <v>1754</v>
      </c>
      <c r="C693" s="123" t="s">
        <v>122</v>
      </c>
      <c r="D693" s="123">
        <v>26</v>
      </c>
      <c r="E693" s="123">
        <v>1995</v>
      </c>
      <c r="F693" s="123">
        <v>1.1100000000000001</v>
      </c>
      <c r="G693" s="123">
        <v>-7.0000000000000007E-2</v>
      </c>
      <c r="H693" s="123">
        <v>0</v>
      </c>
      <c r="I693" s="123">
        <v>-0.04</v>
      </c>
      <c r="J693" s="123"/>
      <c r="K693" s="123">
        <v>0</v>
      </c>
      <c r="L693" s="123">
        <v>0.01</v>
      </c>
      <c r="M693" s="123"/>
      <c r="N693" s="123"/>
      <c r="O693" s="123"/>
      <c r="P693" s="123">
        <v>-0.09</v>
      </c>
      <c r="Q693" s="123">
        <v>-0.02</v>
      </c>
      <c r="R693" s="123" t="s">
        <v>3792</v>
      </c>
      <c r="S693" s="123">
        <v>2020</v>
      </c>
      <c r="T693" s="123"/>
      <c r="U693" s="123"/>
      <c r="V693" s="123"/>
      <c r="W693" s="123"/>
      <c r="X693" s="123"/>
      <c r="Y693" s="123"/>
    </row>
    <row r="694" spans="1:25" x14ac:dyDescent="0.25">
      <c r="A694" s="60" t="s">
        <v>4307</v>
      </c>
      <c r="B694" s="60" t="s">
        <v>1754</v>
      </c>
      <c r="C694" s="123" t="s">
        <v>122</v>
      </c>
      <c r="D694" s="123">
        <v>32</v>
      </c>
      <c r="E694" s="123">
        <v>1989</v>
      </c>
      <c r="F694" s="123">
        <v>0.46</v>
      </c>
      <c r="G694" s="123">
        <v>-0.08</v>
      </c>
      <c r="H694" s="123">
        <v>0.1</v>
      </c>
      <c r="I694" s="123">
        <v>-0.02</v>
      </c>
      <c r="J694" s="123"/>
      <c r="K694" s="123">
        <v>-0.05</v>
      </c>
      <c r="L694" s="123">
        <v>-0.09</v>
      </c>
      <c r="M694" s="123"/>
      <c r="N694" s="123"/>
      <c r="O694" s="123"/>
      <c r="P694" s="123">
        <v>-0.05</v>
      </c>
      <c r="Q694" s="123">
        <v>0.09</v>
      </c>
      <c r="R694" s="123" t="s">
        <v>3792</v>
      </c>
      <c r="S694" s="123">
        <v>2020</v>
      </c>
      <c r="T694" s="123"/>
      <c r="U694" s="123"/>
      <c r="V694" s="123"/>
      <c r="W694" s="123"/>
      <c r="X694" s="123"/>
      <c r="Y694" s="123"/>
    </row>
    <row r="695" spans="1:25" x14ac:dyDescent="0.25">
      <c r="A695" s="60" t="s">
        <v>4308</v>
      </c>
      <c r="B695" s="60" t="s">
        <v>1754</v>
      </c>
      <c r="C695" s="123" t="s">
        <v>122</v>
      </c>
      <c r="D695" s="123">
        <v>25</v>
      </c>
      <c r="E695" s="123">
        <v>1996</v>
      </c>
      <c r="F695" s="123">
        <v>1.93</v>
      </c>
      <c r="G695" s="123">
        <v>-0.09</v>
      </c>
      <c r="H695" s="123">
        <v>0.46</v>
      </c>
      <c r="I695" s="123">
        <v>0.01</v>
      </c>
      <c r="J695" s="123">
        <v>0.02</v>
      </c>
      <c r="K695" s="123">
        <v>0.53</v>
      </c>
      <c r="L695" s="123">
        <v>-0.09</v>
      </c>
      <c r="M695" s="123">
        <v>-0.03</v>
      </c>
      <c r="N695" s="123"/>
      <c r="O695" s="123"/>
      <c r="P695" s="123">
        <v>-0.01</v>
      </c>
      <c r="Q695" s="123">
        <v>7.0000000000000007E-2</v>
      </c>
      <c r="R695" s="123" t="s">
        <v>3792</v>
      </c>
      <c r="S695" s="123">
        <v>2020</v>
      </c>
      <c r="T695" s="123"/>
      <c r="U695" s="123"/>
      <c r="V695" s="123"/>
      <c r="W695" s="123"/>
      <c r="X695" s="123"/>
      <c r="Y695" s="123"/>
    </row>
    <row r="696" spans="1:25" x14ac:dyDescent="0.25">
      <c r="A696" s="60" t="s">
        <v>4309</v>
      </c>
      <c r="B696" s="60" t="s">
        <v>1754</v>
      </c>
      <c r="C696" s="123" t="s">
        <v>122</v>
      </c>
      <c r="D696" s="123">
        <v>25</v>
      </c>
      <c r="E696" s="123">
        <v>1996</v>
      </c>
      <c r="F696" s="123">
        <v>1.87</v>
      </c>
      <c r="G696" s="123">
        <v>0.61</v>
      </c>
      <c r="H696" s="123">
        <v>1.19</v>
      </c>
      <c r="I696" s="123">
        <v>1.07</v>
      </c>
      <c r="J696" s="123">
        <v>100.04</v>
      </c>
      <c r="K696" s="123">
        <v>1.1399999999999999</v>
      </c>
      <c r="L696" s="123">
        <v>1.1299999999999999</v>
      </c>
      <c r="M696" s="123">
        <v>0.05</v>
      </c>
      <c r="N696" s="123">
        <v>-0.03</v>
      </c>
      <c r="O696" s="123"/>
      <c r="P696" s="123">
        <v>0.51</v>
      </c>
      <c r="Q696" s="123">
        <v>0.6</v>
      </c>
      <c r="R696" s="123" t="s">
        <v>3792</v>
      </c>
      <c r="S696" s="123">
        <v>2020</v>
      </c>
      <c r="T696" s="123"/>
      <c r="U696" s="123"/>
      <c r="V696" s="123"/>
      <c r="W696" s="123"/>
      <c r="X696" s="123"/>
      <c r="Y696" s="123"/>
    </row>
    <row r="697" spans="1:25" x14ac:dyDescent="0.25">
      <c r="A697" s="60" t="s">
        <v>4310</v>
      </c>
      <c r="B697" s="60" t="s">
        <v>1754</v>
      </c>
      <c r="C697" s="123" t="s">
        <v>129</v>
      </c>
      <c r="D697" s="123">
        <v>22</v>
      </c>
      <c r="E697" s="123">
        <v>1999</v>
      </c>
      <c r="F697" s="123">
        <v>4.91</v>
      </c>
      <c r="G697" s="123">
        <v>-0.03</v>
      </c>
      <c r="H697" s="123">
        <v>0.35</v>
      </c>
      <c r="I697" s="123">
        <v>0.2</v>
      </c>
      <c r="J697" s="123">
        <v>49.99</v>
      </c>
      <c r="K697" s="123">
        <v>0.47</v>
      </c>
      <c r="L697" s="123">
        <v>0.16</v>
      </c>
      <c r="M697" s="123">
        <v>0.05</v>
      </c>
      <c r="N697" s="123">
        <v>7.0000000000000007E-2</v>
      </c>
      <c r="O697" s="123"/>
      <c r="P697" s="123">
        <v>-0.02</v>
      </c>
      <c r="Q697" s="123">
        <v>0.04</v>
      </c>
      <c r="R697" s="123" t="s">
        <v>3792</v>
      </c>
      <c r="S697" s="123">
        <v>2020</v>
      </c>
      <c r="T697" s="123"/>
      <c r="U697" s="123"/>
      <c r="V697" s="123"/>
      <c r="W697" s="123"/>
      <c r="X697" s="123"/>
      <c r="Y697" s="123"/>
    </row>
    <row r="698" spans="1:25" x14ac:dyDescent="0.25">
      <c r="A698" s="60" t="s">
        <v>4311</v>
      </c>
      <c r="B698" s="60" t="s">
        <v>1754</v>
      </c>
      <c r="C698" s="123" t="s">
        <v>129</v>
      </c>
      <c r="D698" s="123">
        <v>23</v>
      </c>
      <c r="E698" s="123">
        <v>1998</v>
      </c>
      <c r="F698" s="123">
        <v>3.88</v>
      </c>
      <c r="G698" s="123">
        <v>0.08</v>
      </c>
      <c r="H698" s="123">
        <v>1.34</v>
      </c>
      <c r="I698" s="123">
        <v>0.26</v>
      </c>
      <c r="J698" s="123">
        <v>20.09</v>
      </c>
      <c r="K698" s="123">
        <v>1.32</v>
      </c>
      <c r="L698" s="123">
        <v>0.27</v>
      </c>
      <c r="M698" s="123">
        <v>0.04</v>
      </c>
      <c r="N698" s="123">
        <v>0.08</v>
      </c>
      <c r="O698" s="123"/>
      <c r="P698" s="123">
        <v>0.05</v>
      </c>
      <c r="Q698" s="123">
        <v>0.09</v>
      </c>
      <c r="R698" s="123" t="s">
        <v>3792</v>
      </c>
      <c r="S698" s="123">
        <v>2020</v>
      </c>
      <c r="T698" s="123"/>
      <c r="U698" s="123"/>
      <c r="V698" s="123"/>
      <c r="W698" s="123"/>
      <c r="X698" s="123"/>
      <c r="Y698" s="123"/>
    </row>
    <row r="699" spans="1:25" x14ac:dyDescent="0.25">
      <c r="A699" s="60" t="s">
        <v>1923</v>
      </c>
      <c r="B699" s="60" t="s">
        <v>1754</v>
      </c>
      <c r="C699" s="123" t="s">
        <v>131</v>
      </c>
      <c r="D699" s="123">
        <v>20</v>
      </c>
      <c r="E699" s="123">
        <v>2001</v>
      </c>
      <c r="F699" s="123">
        <v>1.85</v>
      </c>
      <c r="G699" s="123">
        <v>0.02</v>
      </c>
      <c r="H699" s="123">
        <v>1.65</v>
      </c>
      <c r="I699" s="123">
        <v>1.1499999999999999</v>
      </c>
      <c r="J699" s="123">
        <v>66.709999999999994</v>
      </c>
      <c r="K699" s="123">
        <v>1.74</v>
      </c>
      <c r="L699" s="123">
        <v>1.1499999999999999</v>
      </c>
      <c r="M699" s="123">
        <v>0.05</v>
      </c>
      <c r="N699" s="123">
        <v>0.08</v>
      </c>
      <c r="O699" s="123"/>
      <c r="P699" s="123">
        <v>-0.06</v>
      </c>
      <c r="Q699" s="123">
        <v>-0.05</v>
      </c>
      <c r="R699" s="123" t="s">
        <v>3792</v>
      </c>
      <c r="S699" s="123">
        <v>2020</v>
      </c>
      <c r="T699" s="123"/>
      <c r="U699" s="123"/>
      <c r="V699" s="123"/>
      <c r="W699" s="123"/>
      <c r="X699" s="123"/>
      <c r="Y699" s="123"/>
    </row>
    <row r="700" spans="1:25" x14ac:dyDescent="0.25">
      <c r="A700" s="60" t="s">
        <v>4312</v>
      </c>
      <c r="B700" s="60" t="s">
        <v>1754</v>
      </c>
      <c r="C700" s="123" t="s">
        <v>131</v>
      </c>
      <c r="D700" s="123">
        <v>24</v>
      </c>
      <c r="E700" s="123">
        <v>1996</v>
      </c>
      <c r="F700" s="123">
        <v>4.4000000000000004</v>
      </c>
      <c r="G700" s="123">
        <v>0</v>
      </c>
      <c r="H700" s="123">
        <v>0.7</v>
      </c>
      <c r="I700" s="123">
        <v>0.1</v>
      </c>
      <c r="J700" s="123">
        <v>-0.03</v>
      </c>
      <c r="K700" s="123">
        <v>0.62</v>
      </c>
      <c r="L700" s="123">
        <v>0.09</v>
      </c>
      <c r="M700" s="123">
        <v>0.04</v>
      </c>
      <c r="N700" s="123"/>
      <c r="O700" s="123"/>
      <c r="P700" s="123">
        <v>0.09</v>
      </c>
      <c r="Q700" s="123">
        <v>0.06</v>
      </c>
      <c r="R700" s="123" t="s">
        <v>3792</v>
      </c>
      <c r="S700" s="123">
        <v>2020</v>
      </c>
      <c r="T700" s="123"/>
      <c r="U700" s="123"/>
      <c r="V700" s="123"/>
      <c r="W700" s="123"/>
      <c r="X700" s="123"/>
      <c r="Y700" s="123"/>
    </row>
    <row r="701" spans="1:25" x14ac:dyDescent="0.25">
      <c r="A701" s="60" t="s">
        <v>4313</v>
      </c>
      <c r="B701" s="60" t="s">
        <v>1754</v>
      </c>
      <c r="C701" s="123" t="s">
        <v>131</v>
      </c>
      <c r="D701" s="123">
        <v>37</v>
      </c>
      <c r="E701" s="123">
        <v>1984</v>
      </c>
      <c r="F701" s="123">
        <v>4.43</v>
      </c>
      <c r="G701" s="123">
        <v>0.04</v>
      </c>
      <c r="H701" s="123">
        <v>1.08</v>
      </c>
      <c r="I701" s="123">
        <v>-0.04</v>
      </c>
      <c r="J701" s="123">
        <v>0</v>
      </c>
      <c r="K701" s="123">
        <v>1.1200000000000001</v>
      </c>
      <c r="L701" s="123">
        <v>0.06</v>
      </c>
      <c r="M701" s="123">
        <v>0.09</v>
      </c>
      <c r="N701" s="123"/>
      <c r="O701" s="123"/>
      <c r="P701" s="123">
        <v>-7.0000000000000007E-2</v>
      </c>
      <c r="Q701" s="123">
        <v>0.04</v>
      </c>
      <c r="R701" s="123" t="s">
        <v>3792</v>
      </c>
      <c r="S701" s="123">
        <v>2020</v>
      </c>
      <c r="T701" s="123"/>
      <c r="U701" s="123"/>
      <c r="V701" s="123"/>
      <c r="W701" s="123"/>
      <c r="X701" s="123"/>
      <c r="Y701" s="123"/>
    </row>
    <row r="702" spans="1:25" x14ac:dyDescent="0.25">
      <c r="A702" s="60" t="s">
        <v>4314</v>
      </c>
      <c r="B702" s="60" t="s">
        <v>1754</v>
      </c>
      <c r="C702" s="123" t="s">
        <v>131</v>
      </c>
      <c r="D702" s="123">
        <v>32</v>
      </c>
      <c r="E702" s="123">
        <v>1989</v>
      </c>
      <c r="F702" s="123">
        <v>2.2200000000000002</v>
      </c>
      <c r="G702" s="123">
        <v>-0.09</v>
      </c>
      <c r="H702" s="123">
        <v>0.36</v>
      </c>
      <c r="I702" s="123">
        <v>0.02</v>
      </c>
      <c r="J702" s="123">
        <v>0.02</v>
      </c>
      <c r="K702" s="123">
        <v>0.51</v>
      </c>
      <c r="L702" s="123">
        <v>-0.08</v>
      </c>
      <c r="M702" s="123">
        <v>-0.04</v>
      </c>
      <c r="N702" s="123"/>
      <c r="O702" s="123"/>
      <c r="P702" s="123">
        <v>0.03</v>
      </c>
      <c r="Q702" s="123">
        <v>0.02</v>
      </c>
      <c r="R702" s="123" t="s">
        <v>3792</v>
      </c>
      <c r="S702" s="123">
        <v>2020</v>
      </c>
      <c r="T702" s="123"/>
      <c r="U702" s="123"/>
      <c r="V702" s="123"/>
      <c r="W702" s="123"/>
      <c r="X702" s="123"/>
      <c r="Y702" s="123"/>
    </row>
    <row r="703" spans="1:25" x14ac:dyDescent="0.25">
      <c r="A703" s="60" t="s">
        <v>4315</v>
      </c>
      <c r="B703" s="60" t="s">
        <v>4316</v>
      </c>
      <c r="C703" s="123" t="s">
        <v>96</v>
      </c>
      <c r="D703" s="123">
        <v>24</v>
      </c>
      <c r="E703" s="123">
        <v>1997</v>
      </c>
      <c r="F703" s="123">
        <v>2.09</v>
      </c>
      <c r="G703" s="123">
        <v>-0.03</v>
      </c>
      <c r="H703" s="123">
        <v>0.05</v>
      </c>
      <c r="I703" s="123">
        <v>0.03</v>
      </c>
      <c r="J703" s="123"/>
      <c r="K703" s="123">
        <v>0.06</v>
      </c>
      <c r="L703" s="123">
        <v>-0.08</v>
      </c>
      <c r="M703" s="123"/>
      <c r="N703" s="123"/>
      <c r="O703" s="123"/>
      <c r="P703" s="123">
        <v>0.09</v>
      </c>
      <c r="Q703" s="123">
        <v>0.01</v>
      </c>
      <c r="R703" s="123" t="s">
        <v>3792</v>
      </c>
      <c r="S703" s="123">
        <v>2020</v>
      </c>
      <c r="T703" s="123"/>
      <c r="U703" s="123"/>
      <c r="V703" s="123"/>
      <c r="W703" s="123"/>
      <c r="X703" s="123"/>
      <c r="Y703" s="123"/>
    </row>
    <row r="704" spans="1:25" x14ac:dyDescent="0.25">
      <c r="A704" s="60" t="s">
        <v>4317</v>
      </c>
      <c r="B704" s="60" t="s">
        <v>4316</v>
      </c>
      <c r="C704" s="123" t="s">
        <v>96</v>
      </c>
      <c r="D704" s="123">
        <v>32</v>
      </c>
      <c r="E704" s="123">
        <v>1989</v>
      </c>
      <c r="F704" s="123">
        <v>5.91</v>
      </c>
      <c r="G704" s="123">
        <v>0.03</v>
      </c>
      <c r="H704" s="123">
        <v>0.15</v>
      </c>
      <c r="I704" s="123">
        <v>-0.02</v>
      </c>
      <c r="J704" s="123">
        <v>7.0000000000000007E-2</v>
      </c>
      <c r="K704" s="123">
        <v>0.22</v>
      </c>
      <c r="L704" s="123">
        <v>-0.05</v>
      </c>
      <c r="M704" s="123">
        <v>0.05</v>
      </c>
      <c r="N704" s="123"/>
      <c r="O704" s="123"/>
      <c r="P704" s="123">
        <v>0.02</v>
      </c>
      <c r="Q704" s="123">
        <v>0.03</v>
      </c>
      <c r="R704" s="123" t="s">
        <v>3792</v>
      </c>
      <c r="S704" s="123">
        <v>2020</v>
      </c>
      <c r="T704" s="123"/>
      <c r="U704" s="123"/>
      <c r="V704" s="123"/>
      <c r="W704" s="123"/>
      <c r="X704" s="123"/>
      <c r="Y704" s="123"/>
    </row>
    <row r="705" spans="1:25" x14ac:dyDescent="0.25">
      <c r="A705" s="60" t="s">
        <v>4318</v>
      </c>
      <c r="B705" s="60" t="s">
        <v>4316</v>
      </c>
      <c r="C705" s="123" t="s">
        <v>96</v>
      </c>
      <c r="D705" s="123">
        <v>27</v>
      </c>
      <c r="E705" s="123">
        <v>1994</v>
      </c>
      <c r="F705" s="123">
        <v>2.09</v>
      </c>
      <c r="G705" s="123">
        <v>-0.1</v>
      </c>
      <c r="H705" s="123">
        <v>1</v>
      </c>
      <c r="I705" s="123">
        <v>0.05</v>
      </c>
      <c r="J705" s="123">
        <v>0.01</v>
      </c>
      <c r="K705" s="123">
        <v>1.1100000000000001</v>
      </c>
      <c r="L705" s="123">
        <v>-0.04</v>
      </c>
      <c r="M705" s="123">
        <v>0.01</v>
      </c>
      <c r="N705" s="123"/>
      <c r="O705" s="123"/>
      <c r="P705" s="123">
        <v>0.06</v>
      </c>
      <c r="Q705" s="123">
        <v>-0.04</v>
      </c>
      <c r="R705" s="123" t="s">
        <v>3792</v>
      </c>
      <c r="S705" s="123">
        <v>2020</v>
      </c>
      <c r="T705" s="123"/>
      <c r="U705" s="123"/>
      <c r="V705" s="123"/>
      <c r="W705" s="123"/>
      <c r="X705" s="123"/>
      <c r="Y705" s="123"/>
    </row>
    <row r="706" spans="1:25" x14ac:dyDescent="0.25">
      <c r="A706" s="60" t="s">
        <v>4319</v>
      </c>
      <c r="B706" s="60" t="s">
        <v>4316</v>
      </c>
      <c r="C706" s="123" t="s">
        <v>96</v>
      </c>
      <c r="D706" s="123">
        <v>22</v>
      </c>
      <c r="E706" s="123">
        <v>1999</v>
      </c>
      <c r="F706" s="123">
        <v>2</v>
      </c>
      <c r="G706" s="123">
        <v>-0.02</v>
      </c>
      <c r="H706" s="123">
        <v>1.07</v>
      </c>
      <c r="I706" s="123">
        <v>-0.09</v>
      </c>
      <c r="J706" s="123">
        <v>7.0000000000000007E-2</v>
      </c>
      <c r="K706" s="123">
        <v>0.99</v>
      </c>
      <c r="L706" s="123">
        <v>-7.0000000000000007E-2</v>
      </c>
      <c r="M706" s="123">
        <v>0.09</v>
      </c>
      <c r="N706" s="123"/>
      <c r="O706" s="123"/>
      <c r="P706" s="123">
        <v>0.08</v>
      </c>
      <c r="Q706" s="123">
        <v>-0.02</v>
      </c>
      <c r="R706" s="123" t="s">
        <v>3792</v>
      </c>
      <c r="S706" s="123">
        <v>2020</v>
      </c>
      <c r="T706" s="123"/>
      <c r="U706" s="123"/>
      <c r="V706" s="123"/>
      <c r="W706" s="123"/>
      <c r="X706" s="123"/>
      <c r="Y706" s="123"/>
    </row>
    <row r="707" spans="1:25" x14ac:dyDescent="0.25">
      <c r="A707" s="60" t="s">
        <v>4320</v>
      </c>
      <c r="B707" s="60" t="s">
        <v>4316</v>
      </c>
      <c r="C707" s="123" t="s">
        <v>96</v>
      </c>
      <c r="D707" s="123">
        <v>28</v>
      </c>
      <c r="E707" s="123">
        <v>1993</v>
      </c>
      <c r="F707" s="123">
        <v>5.05</v>
      </c>
      <c r="G707" s="123">
        <v>-0.04</v>
      </c>
      <c r="H707" s="123">
        <v>-0.04</v>
      </c>
      <c r="I707" s="123">
        <v>-0.04</v>
      </c>
      <c r="J707" s="123"/>
      <c r="K707" s="123">
        <v>0.06</v>
      </c>
      <c r="L707" s="123">
        <v>0.04</v>
      </c>
      <c r="M707" s="123"/>
      <c r="N707" s="123"/>
      <c r="O707" s="123"/>
      <c r="P707" s="123">
        <v>-0.02</v>
      </c>
      <c r="Q707" s="123">
        <v>-0.02</v>
      </c>
      <c r="R707" s="123" t="s">
        <v>3792</v>
      </c>
      <c r="S707" s="123">
        <v>2020</v>
      </c>
      <c r="T707" s="123"/>
      <c r="U707" s="123"/>
      <c r="V707" s="123"/>
      <c r="W707" s="123"/>
      <c r="X707" s="123"/>
      <c r="Y707" s="123"/>
    </row>
    <row r="708" spans="1:25" x14ac:dyDescent="0.25">
      <c r="A708" s="60" t="s">
        <v>4321</v>
      </c>
      <c r="B708" s="60" t="s">
        <v>4316</v>
      </c>
      <c r="C708" s="123" t="s">
        <v>96</v>
      </c>
      <c r="D708" s="123">
        <v>22</v>
      </c>
      <c r="E708" s="123">
        <v>1999</v>
      </c>
      <c r="F708" s="123">
        <v>1.01</v>
      </c>
      <c r="G708" s="123">
        <v>-0.02</v>
      </c>
      <c r="H708" s="123">
        <v>0.02</v>
      </c>
      <c r="I708" s="123">
        <v>-0.06</v>
      </c>
      <c r="J708" s="123"/>
      <c r="K708" s="123">
        <v>-0.05</v>
      </c>
      <c r="L708" s="123">
        <v>0.09</v>
      </c>
      <c r="M708" s="123"/>
      <c r="N708" s="123"/>
      <c r="O708" s="123"/>
      <c r="P708" s="123">
        <v>0.03</v>
      </c>
      <c r="Q708" s="123">
        <v>0.01</v>
      </c>
      <c r="R708" s="123" t="s">
        <v>3792</v>
      </c>
      <c r="S708" s="123">
        <v>2020</v>
      </c>
      <c r="T708" s="123"/>
      <c r="U708" s="123"/>
      <c r="V708" s="123"/>
      <c r="W708" s="123"/>
      <c r="X708" s="123"/>
      <c r="Y708" s="123"/>
    </row>
    <row r="709" spans="1:25" x14ac:dyDescent="0.25">
      <c r="A709" s="60" t="s">
        <v>4322</v>
      </c>
      <c r="B709" s="60" t="s">
        <v>4316</v>
      </c>
      <c r="C709" s="123" t="s">
        <v>96</v>
      </c>
      <c r="D709" s="123">
        <v>34</v>
      </c>
      <c r="E709" s="123">
        <v>1987</v>
      </c>
      <c r="F709" s="123">
        <v>1.96</v>
      </c>
      <c r="G709" s="123">
        <v>0.01</v>
      </c>
      <c r="H709" s="123">
        <v>0.04</v>
      </c>
      <c r="I709" s="123">
        <v>-0.01</v>
      </c>
      <c r="J709" s="123"/>
      <c r="K709" s="123">
        <v>-0.06</v>
      </c>
      <c r="L709" s="123">
        <v>-0.01</v>
      </c>
      <c r="M709" s="123"/>
      <c r="N709" s="123"/>
      <c r="O709" s="123"/>
      <c r="P709" s="123">
        <v>0.01</v>
      </c>
      <c r="Q709" s="123">
        <v>-0.03</v>
      </c>
      <c r="R709" s="123" t="s">
        <v>3792</v>
      </c>
      <c r="S709" s="123">
        <v>2020</v>
      </c>
      <c r="T709" s="123"/>
      <c r="U709" s="123"/>
      <c r="V709" s="123"/>
      <c r="W709" s="123"/>
      <c r="X709" s="123"/>
      <c r="Y709" s="123"/>
    </row>
    <row r="710" spans="1:25" x14ac:dyDescent="0.25">
      <c r="A710" s="60" t="s">
        <v>4323</v>
      </c>
      <c r="B710" s="60" t="s">
        <v>4316</v>
      </c>
      <c r="C710" s="123" t="s">
        <v>96</v>
      </c>
      <c r="D710" s="123">
        <v>31</v>
      </c>
      <c r="E710" s="123">
        <v>1990</v>
      </c>
      <c r="F710" s="123">
        <v>0.3</v>
      </c>
      <c r="G710" s="123">
        <v>-0.06</v>
      </c>
      <c r="H710" s="123">
        <v>0.03</v>
      </c>
      <c r="I710" s="123">
        <v>-0.05</v>
      </c>
      <c r="J710" s="123"/>
      <c r="K710" s="123">
        <v>-0.04</v>
      </c>
      <c r="L710" s="123">
        <v>-0.02</v>
      </c>
      <c r="M710" s="123"/>
      <c r="N710" s="123"/>
      <c r="O710" s="123"/>
      <c r="P710" s="123">
        <v>-0.05</v>
      </c>
      <c r="Q710" s="123">
        <v>0.01</v>
      </c>
      <c r="R710" s="123" t="s">
        <v>3792</v>
      </c>
      <c r="S710" s="123">
        <v>2020</v>
      </c>
      <c r="T710" s="123"/>
      <c r="U710" s="123"/>
      <c r="V710" s="123"/>
      <c r="W710" s="123"/>
      <c r="X710" s="123"/>
      <c r="Y710" s="123"/>
    </row>
    <row r="711" spans="1:25" x14ac:dyDescent="0.25">
      <c r="A711" s="60" t="s">
        <v>4324</v>
      </c>
      <c r="B711" s="60" t="s">
        <v>4316</v>
      </c>
      <c r="C711" s="123" t="s">
        <v>148</v>
      </c>
      <c r="D711" s="123">
        <v>33</v>
      </c>
      <c r="E711" s="123">
        <v>1988</v>
      </c>
      <c r="F711" s="123">
        <v>0.19</v>
      </c>
      <c r="G711" s="123">
        <v>-0.09</v>
      </c>
      <c r="H711" s="123">
        <v>0.02</v>
      </c>
      <c r="I711" s="123">
        <v>-0.01</v>
      </c>
      <c r="J711" s="123"/>
      <c r="K711" s="123">
        <v>-0.09</v>
      </c>
      <c r="L711" s="123">
        <v>-0.08</v>
      </c>
      <c r="M711" s="123"/>
      <c r="N711" s="123"/>
      <c r="O711" s="123"/>
      <c r="P711" s="123">
        <v>-0.01</v>
      </c>
      <c r="Q711" s="123">
        <v>0.03</v>
      </c>
      <c r="R711" s="123" t="s">
        <v>3792</v>
      </c>
      <c r="S711" s="123">
        <v>2020</v>
      </c>
      <c r="T711" s="123"/>
      <c r="U711" s="123"/>
      <c r="V711" s="123"/>
      <c r="W711" s="123"/>
      <c r="X711" s="123"/>
      <c r="Y711" s="123"/>
    </row>
    <row r="712" spans="1:25" x14ac:dyDescent="0.25">
      <c r="A712" s="60" t="s">
        <v>4325</v>
      </c>
      <c r="B712" s="60" t="s">
        <v>4316</v>
      </c>
      <c r="C712" s="123" t="s">
        <v>213</v>
      </c>
      <c r="D712" s="123">
        <v>23</v>
      </c>
      <c r="E712" s="123">
        <v>1998</v>
      </c>
      <c r="F712" s="123">
        <v>4.0199999999999996</v>
      </c>
      <c r="G712" s="123">
        <v>-0.08</v>
      </c>
      <c r="H712" s="123">
        <v>0.95</v>
      </c>
      <c r="I712" s="123">
        <v>0.16</v>
      </c>
      <c r="J712" s="123">
        <v>24.95</v>
      </c>
      <c r="K712" s="123">
        <v>1.0900000000000001</v>
      </c>
      <c r="L712" s="123">
        <v>0.15</v>
      </c>
      <c r="M712" s="123">
        <v>-0.03</v>
      </c>
      <c r="N712" s="123">
        <v>-0.06</v>
      </c>
      <c r="O712" s="123"/>
      <c r="P712" s="123">
        <v>-0.05</v>
      </c>
      <c r="Q712" s="123">
        <v>0.06</v>
      </c>
      <c r="R712" s="123" t="s">
        <v>3792</v>
      </c>
      <c r="S712" s="123">
        <v>2020</v>
      </c>
      <c r="T712" s="123"/>
      <c r="U712" s="123"/>
      <c r="V712" s="123"/>
      <c r="W712" s="123"/>
      <c r="X712" s="123"/>
      <c r="Y712" s="123"/>
    </row>
    <row r="713" spans="1:25" x14ac:dyDescent="0.25">
      <c r="A713" s="60" t="s">
        <v>4326</v>
      </c>
      <c r="B713" s="60" t="s">
        <v>4316</v>
      </c>
      <c r="C713" s="123" t="s">
        <v>109</v>
      </c>
      <c r="D713" s="123">
        <v>22</v>
      </c>
      <c r="E713" s="123">
        <v>1999</v>
      </c>
      <c r="F713" s="123">
        <v>3.28</v>
      </c>
      <c r="G713" s="123">
        <v>-0.09</v>
      </c>
      <c r="H713" s="123">
        <v>0.72</v>
      </c>
      <c r="I713" s="123">
        <v>0.38</v>
      </c>
      <c r="J713" s="123">
        <v>50.02</v>
      </c>
      <c r="K713" s="123">
        <v>0.54</v>
      </c>
      <c r="L713" s="123">
        <v>0.24</v>
      </c>
      <c r="M713" s="123">
        <v>-0.05</v>
      </c>
      <c r="N713" s="123">
        <v>-0.09</v>
      </c>
      <c r="O713" s="123"/>
      <c r="P713" s="123">
        <v>-0.06</v>
      </c>
      <c r="Q713" s="123">
        <v>7.0000000000000007E-2</v>
      </c>
      <c r="R713" s="123" t="s">
        <v>3792</v>
      </c>
      <c r="S713" s="123">
        <v>2020</v>
      </c>
      <c r="T713" s="123"/>
      <c r="U713" s="123"/>
      <c r="V713" s="123"/>
      <c r="W713" s="123"/>
      <c r="X713" s="123"/>
      <c r="Y713" s="123"/>
    </row>
    <row r="714" spans="1:25" x14ac:dyDescent="0.25">
      <c r="A714" s="60" t="s">
        <v>4327</v>
      </c>
      <c r="B714" s="60" t="s">
        <v>4316</v>
      </c>
      <c r="C714" s="123" t="s">
        <v>109</v>
      </c>
      <c r="D714" s="123">
        <v>29</v>
      </c>
      <c r="E714" s="123">
        <v>1992</v>
      </c>
      <c r="F714" s="123">
        <v>0.39</v>
      </c>
      <c r="G714" s="123">
        <v>0.1</v>
      </c>
      <c r="H714" s="123">
        <v>-0.02</v>
      </c>
      <c r="I714" s="123">
        <v>0.01</v>
      </c>
      <c r="J714" s="123"/>
      <c r="K714" s="123">
        <v>-7.0000000000000007E-2</v>
      </c>
      <c r="L714" s="123">
        <v>0.04</v>
      </c>
      <c r="M714" s="123"/>
      <c r="N714" s="123"/>
      <c r="O714" s="123"/>
      <c r="P714" s="123">
        <v>-0.01</v>
      </c>
      <c r="Q714" s="123">
        <v>0.06</v>
      </c>
      <c r="R714" s="123" t="s">
        <v>3792</v>
      </c>
      <c r="S714" s="123">
        <v>2020</v>
      </c>
      <c r="T714" s="123"/>
      <c r="U714" s="123"/>
      <c r="V714" s="123"/>
      <c r="W714" s="123"/>
      <c r="X714" s="123"/>
      <c r="Y714" s="123"/>
    </row>
    <row r="715" spans="1:25" x14ac:dyDescent="0.25">
      <c r="A715" s="60" t="s">
        <v>4328</v>
      </c>
      <c r="B715" s="60" t="s">
        <v>4316</v>
      </c>
      <c r="C715" s="123" t="s">
        <v>109</v>
      </c>
      <c r="D715" s="123">
        <v>34</v>
      </c>
      <c r="E715" s="123">
        <v>1987</v>
      </c>
      <c r="F715" s="123">
        <v>0.43</v>
      </c>
      <c r="G715" s="123">
        <v>-0.09</v>
      </c>
      <c r="H715" s="123">
        <v>0</v>
      </c>
      <c r="I715" s="123">
        <v>0.09</v>
      </c>
      <c r="J715" s="123"/>
      <c r="K715" s="123">
        <v>-0.03</v>
      </c>
      <c r="L715" s="123">
        <v>0.03</v>
      </c>
      <c r="M715" s="123"/>
      <c r="N715" s="123"/>
      <c r="O715" s="123"/>
      <c r="P715" s="123">
        <v>0</v>
      </c>
      <c r="Q715" s="123">
        <v>-7.0000000000000007E-2</v>
      </c>
      <c r="R715" s="123" t="s">
        <v>3792</v>
      </c>
      <c r="S715" s="123">
        <v>2020</v>
      </c>
      <c r="T715" s="123"/>
      <c r="U715" s="123"/>
      <c r="V715" s="123"/>
      <c r="W715" s="123"/>
      <c r="X715" s="123"/>
      <c r="Y715" s="123"/>
    </row>
    <row r="716" spans="1:25" x14ac:dyDescent="0.25">
      <c r="A716" s="60" t="s">
        <v>4329</v>
      </c>
      <c r="B716" s="60" t="s">
        <v>4316</v>
      </c>
      <c r="C716" s="123" t="s">
        <v>109</v>
      </c>
      <c r="D716" s="123">
        <v>25</v>
      </c>
      <c r="E716" s="123">
        <v>1996</v>
      </c>
      <c r="F716" s="123">
        <v>1.71</v>
      </c>
      <c r="G716" s="123">
        <v>-0.09</v>
      </c>
      <c r="H716" s="123">
        <v>0.62</v>
      </c>
      <c r="I716" s="123">
        <v>7.0000000000000007E-2</v>
      </c>
      <c r="J716" s="123">
        <v>-0.01</v>
      </c>
      <c r="K716" s="123">
        <v>0.62</v>
      </c>
      <c r="L716" s="123">
        <v>0.04</v>
      </c>
      <c r="M716" s="123">
        <v>-0.08</v>
      </c>
      <c r="N716" s="123"/>
      <c r="O716" s="123"/>
      <c r="P716" s="123">
        <v>-0.02</v>
      </c>
      <c r="Q716" s="123">
        <v>-0.05</v>
      </c>
      <c r="R716" s="123" t="s">
        <v>3792</v>
      </c>
      <c r="S716" s="123">
        <v>2020</v>
      </c>
      <c r="T716" s="123"/>
      <c r="U716" s="123"/>
      <c r="V716" s="123"/>
      <c r="W716" s="123"/>
      <c r="X716" s="123"/>
      <c r="Y716" s="123"/>
    </row>
    <row r="717" spans="1:25" x14ac:dyDescent="0.25">
      <c r="A717" s="60" t="s">
        <v>4330</v>
      </c>
      <c r="B717" s="60" t="s">
        <v>4316</v>
      </c>
      <c r="C717" s="123" t="s">
        <v>153</v>
      </c>
      <c r="D717" s="123">
        <v>33</v>
      </c>
      <c r="E717" s="123">
        <v>1987</v>
      </c>
      <c r="F717" s="123">
        <v>7.0000000000000007E-2</v>
      </c>
      <c r="G717" s="123">
        <v>0.05</v>
      </c>
      <c r="H717" s="123">
        <v>-0.02</v>
      </c>
      <c r="I717" s="123">
        <v>0.06</v>
      </c>
      <c r="J717" s="123"/>
      <c r="K717" s="123">
        <v>-0.01</v>
      </c>
      <c r="L717" s="123">
        <v>0.09</v>
      </c>
      <c r="M717" s="123"/>
      <c r="N717" s="123"/>
      <c r="O717" s="123"/>
      <c r="P717" s="123">
        <v>-0.09</v>
      </c>
      <c r="Q717" s="123">
        <v>0</v>
      </c>
      <c r="R717" s="123" t="s">
        <v>3792</v>
      </c>
      <c r="S717" s="123">
        <v>2020</v>
      </c>
      <c r="T717" s="123"/>
      <c r="U717" s="123"/>
      <c r="V717" s="123"/>
      <c r="W717" s="123"/>
      <c r="X717" s="123"/>
      <c r="Y717" s="123"/>
    </row>
    <row r="718" spans="1:25" x14ac:dyDescent="0.25">
      <c r="A718" s="60" t="s">
        <v>4331</v>
      </c>
      <c r="B718" s="60" t="s">
        <v>4316</v>
      </c>
      <c r="C718" s="123" t="s">
        <v>153</v>
      </c>
      <c r="D718" s="123">
        <v>23</v>
      </c>
      <c r="E718" s="123">
        <v>1998</v>
      </c>
      <c r="F718" s="123">
        <v>3.49</v>
      </c>
      <c r="G718" s="123">
        <v>-0.05</v>
      </c>
      <c r="H718" s="123">
        <v>0.23</v>
      </c>
      <c r="I718" s="123">
        <v>0.36</v>
      </c>
      <c r="J718" s="123">
        <v>100.04</v>
      </c>
      <c r="K718" s="123">
        <v>0.25</v>
      </c>
      <c r="L718" s="123">
        <v>0.31</v>
      </c>
      <c r="M718" s="123">
        <v>0.04</v>
      </c>
      <c r="N718" s="123">
        <v>0.08</v>
      </c>
      <c r="O718" s="123"/>
      <c r="P718" s="123">
        <v>-0.09</v>
      </c>
      <c r="Q718" s="123">
        <v>0.08</v>
      </c>
      <c r="R718" s="123" t="s">
        <v>3792</v>
      </c>
      <c r="S718" s="123">
        <v>2020</v>
      </c>
      <c r="T718" s="123"/>
      <c r="U718" s="123"/>
      <c r="V718" s="123"/>
      <c r="W718" s="123"/>
      <c r="X718" s="123"/>
      <c r="Y718" s="123"/>
    </row>
    <row r="719" spans="1:25" x14ac:dyDescent="0.25">
      <c r="A719" s="60" t="s">
        <v>4332</v>
      </c>
      <c r="B719" s="60" t="s">
        <v>4316</v>
      </c>
      <c r="C719" s="123" t="s">
        <v>116</v>
      </c>
      <c r="D719" s="123">
        <v>35</v>
      </c>
      <c r="E719" s="123">
        <v>1985</v>
      </c>
      <c r="F719" s="123">
        <v>5.99</v>
      </c>
      <c r="G719" s="123">
        <v>0.02</v>
      </c>
      <c r="H719" s="123">
        <v>0.09</v>
      </c>
      <c r="I719" s="123">
        <v>-0.09</v>
      </c>
      <c r="J719" s="123"/>
      <c r="K719" s="123">
        <v>0</v>
      </c>
      <c r="L719" s="123">
        <v>0.01</v>
      </c>
      <c r="M719" s="123"/>
      <c r="N719" s="123"/>
      <c r="O719" s="123"/>
      <c r="P719" s="123">
        <v>-0.08</v>
      </c>
      <c r="Q719" s="123">
        <v>-0.03</v>
      </c>
      <c r="R719" s="123" t="s">
        <v>3792</v>
      </c>
      <c r="S719" s="123">
        <v>2020</v>
      </c>
      <c r="T719" s="123"/>
      <c r="U719" s="123"/>
      <c r="V719" s="123"/>
      <c r="W719" s="123"/>
      <c r="X719" s="123"/>
      <c r="Y719" s="123"/>
    </row>
    <row r="720" spans="1:25" x14ac:dyDescent="0.25">
      <c r="A720" s="60" t="s">
        <v>4333</v>
      </c>
      <c r="B720" s="60" t="s">
        <v>4316</v>
      </c>
      <c r="C720" s="123" t="s">
        <v>122</v>
      </c>
      <c r="D720" s="123">
        <v>27</v>
      </c>
      <c r="E720" s="123">
        <v>1994</v>
      </c>
      <c r="F720" s="123">
        <v>4.6399999999999997</v>
      </c>
      <c r="G720" s="123">
        <v>0.12</v>
      </c>
      <c r="H720" s="123">
        <v>1.06</v>
      </c>
      <c r="I720" s="123">
        <v>0.35</v>
      </c>
      <c r="J720" s="123">
        <v>40.07</v>
      </c>
      <c r="K720" s="123">
        <v>1.1499999999999999</v>
      </c>
      <c r="L720" s="123">
        <v>0.4</v>
      </c>
      <c r="M720" s="123">
        <v>0.1</v>
      </c>
      <c r="N720" s="123">
        <v>0.43</v>
      </c>
      <c r="O720" s="123"/>
      <c r="P720" s="123">
        <v>-0.08</v>
      </c>
      <c r="Q720" s="123">
        <v>-0.06</v>
      </c>
      <c r="R720" s="123" t="s">
        <v>3792</v>
      </c>
      <c r="S720" s="123">
        <v>2020</v>
      </c>
      <c r="T720" s="123"/>
      <c r="U720" s="123"/>
      <c r="V720" s="123"/>
      <c r="W720" s="123"/>
      <c r="X720" s="123"/>
      <c r="Y720" s="123"/>
    </row>
    <row r="721" spans="1:25" x14ac:dyDescent="0.25">
      <c r="A721" s="60" t="s">
        <v>4334</v>
      </c>
      <c r="B721" s="60" t="s">
        <v>4316</v>
      </c>
      <c r="C721" s="123" t="s">
        <v>122</v>
      </c>
      <c r="D721" s="123">
        <v>35</v>
      </c>
      <c r="E721" s="123">
        <v>1986</v>
      </c>
      <c r="F721" s="123">
        <v>0.49</v>
      </c>
      <c r="G721" s="123">
        <v>0.05</v>
      </c>
      <c r="H721" s="123">
        <v>4.97</v>
      </c>
      <c r="I721" s="123">
        <v>-0.05</v>
      </c>
      <c r="J721" s="123">
        <v>-0.09</v>
      </c>
      <c r="K721" s="123">
        <v>4.8</v>
      </c>
      <c r="L721" s="123">
        <v>-0.04</v>
      </c>
      <c r="M721" s="123">
        <v>0.02</v>
      </c>
      <c r="N721" s="123"/>
      <c r="O721" s="123"/>
      <c r="P721" s="123">
        <v>0.06</v>
      </c>
      <c r="Q721" s="123">
        <v>0</v>
      </c>
      <c r="R721" s="123" t="s">
        <v>3792</v>
      </c>
      <c r="S721" s="123">
        <v>2020</v>
      </c>
      <c r="T721" s="123"/>
      <c r="U721" s="123"/>
      <c r="V721" s="123"/>
      <c r="W721" s="123"/>
      <c r="X721" s="123"/>
      <c r="Y721" s="123"/>
    </row>
    <row r="722" spans="1:25" x14ac:dyDescent="0.25">
      <c r="A722" s="60" t="s">
        <v>4335</v>
      </c>
      <c r="B722" s="60" t="s">
        <v>4316</v>
      </c>
      <c r="C722" s="123" t="s">
        <v>122</v>
      </c>
      <c r="D722" s="123">
        <v>39</v>
      </c>
      <c r="E722" s="123">
        <v>1982</v>
      </c>
      <c r="F722" s="123">
        <v>4.82</v>
      </c>
      <c r="G722" s="123">
        <v>0.01</v>
      </c>
      <c r="H722" s="123">
        <v>0.88</v>
      </c>
      <c r="I722" s="123">
        <v>0.01</v>
      </c>
      <c r="J722" s="123">
        <v>-0.01</v>
      </c>
      <c r="K722" s="123">
        <v>0.78</v>
      </c>
      <c r="L722" s="123">
        <v>0.05</v>
      </c>
      <c r="M722" s="123">
        <v>-0.06</v>
      </c>
      <c r="N722" s="123"/>
      <c r="O722" s="123"/>
      <c r="P722" s="123">
        <v>-0.03</v>
      </c>
      <c r="Q722" s="123">
        <v>0.08</v>
      </c>
      <c r="R722" s="123" t="s">
        <v>3792</v>
      </c>
      <c r="S722" s="123">
        <v>2020</v>
      </c>
      <c r="T722" s="123"/>
      <c r="U722" s="123"/>
      <c r="V722" s="123"/>
      <c r="W722" s="123"/>
      <c r="X722" s="123"/>
      <c r="Y722" s="123"/>
    </row>
    <row r="723" spans="1:25" x14ac:dyDescent="0.25">
      <c r="A723" s="60" t="s">
        <v>4336</v>
      </c>
      <c r="B723" s="60" t="s">
        <v>4316</v>
      </c>
      <c r="C723" s="123" t="s">
        <v>122</v>
      </c>
      <c r="D723" s="123">
        <v>23</v>
      </c>
      <c r="E723" s="123">
        <v>1998</v>
      </c>
      <c r="F723" s="123">
        <v>4.47</v>
      </c>
      <c r="G723" s="123">
        <v>0</v>
      </c>
      <c r="H723" s="123">
        <v>1.18</v>
      </c>
      <c r="I723" s="123">
        <v>0.27</v>
      </c>
      <c r="J723" s="123">
        <v>20.07</v>
      </c>
      <c r="K723" s="123">
        <v>1.1000000000000001</v>
      </c>
      <c r="L723" s="123">
        <v>0.13</v>
      </c>
      <c r="M723" s="123">
        <v>0.03</v>
      </c>
      <c r="N723" s="123">
        <v>0.09</v>
      </c>
      <c r="O723" s="123"/>
      <c r="P723" s="123">
        <v>0.03</v>
      </c>
      <c r="Q723" s="123">
        <v>0.04</v>
      </c>
      <c r="R723" s="123" t="s">
        <v>3792</v>
      </c>
      <c r="S723" s="123">
        <v>2020</v>
      </c>
      <c r="T723" s="123"/>
      <c r="U723" s="123"/>
      <c r="V723" s="123"/>
      <c r="W723" s="123"/>
      <c r="X723" s="123"/>
      <c r="Y723" s="123"/>
    </row>
    <row r="724" spans="1:25" x14ac:dyDescent="0.25">
      <c r="A724" s="60" t="s">
        <v>4337</v>
      </c>
      <c r="B724" s="60" t="s">
        <v>4316</v>
      </c>
      <c r="C724" s="123" t="s">
        <v>131</v>
      </c>
      <c r="D724" s="123">
        <v>32</v>
      </c>
      <c r="E724" s="123">
        <v>1989</v>
      </c>
      <c r="F724" s="123">
        <v>4.84</v>
      </c>
      <c r="G724" s="123">
        <v>0.09</v>
      </c>
      <c r="H724" s="123">
        <v>0.98</v>
      </c>
      <c r="I724" s="123">
        <v>0.06</v>
      </c>
      <c r="J724" s="123">
        <v>-0.1</v>
      </c>
      <c r="K724" s="123">
        <v>1.07</v>
      </c>
      <c r="L724" s="123">
        <v>0.03</v>
      </c>
      <c r="M724" s="123">
        <v>-0.01</v>
      </c>
      <c r="N724" s="123"/>
      <c r="O724" s="123"/>
      <c r="P724" s="123">
        <v>-0.06</v>
      </c>
      <c r="Q724" s="123">
        <v>0.09</v>
      </c>
      <c r="R724" s="123" t="s">
        <v>3792</v>
      </c>
      <c r="S724" s="123">
        <v>2020</v>
      </c>
      <c r="T724" s="123"/>
      <c r="U724" s="123"/>
      <c r="V724" s="123"/>
      <c r="W724" s="123"/>
      <c r="X724" s="123"/>
      <c r="Y724" s="123"/>
    </row>
    <row r="725" spans="1:25" x14ac:dyDescent="0.25">
      <c r="A725" s="60" t="s">
        <v>4338</v>
      </c>
      <c r="B725" s="60" t="s">
        <v>4316</v>
      </c>
      <c r="C725" s="123" t="s">
        <v>131</v>
      </c>
      <c r="D725" s="123">
        <v>37</v>
      </c>
      <c r="E725" s="123">
        <v>1984</v>
      </c>
      <c r="F725" s="123">
        <v>5.28</v>
      </c>
      <c r="G725" s="123">
        <v>-0.06</v>
      </c>
      <c r="H725" s="123">
        <v>0.49</v>
      </c>
      <c r="I725" s="123">
        <v>0.3</v>
      </c>
      <c r="J725" s="123">
        <v>66.650000000000006</v>
      </c>
      <c r="K725" s="123">
        <v>0.66</v>
      </c>
      <c r="L725" s="123">
        <v>0.35</v>
      </c>
      <c r="M725" s="123">
        <v>0.09</v>
      </c>
      <c r="N725" s="123">
        <v>-0.06</v>
      </c>
      <c r="O725" s="123"/>
      <c r="P725" s="123">
        <v>0</v>
      </c>
      <c r="Q725" s="123">
        <v>-0.09</v>
      </c>
      <c r="R725" s="123" t="s">
        <v>3792</v>
      </c>
      <c r="S725" s="123">
        <v>2020</v>
      </c>
      <c r="T725" s="123"/>
      <c r="U725" s="123"/>
      <c r="V725" s="123"/>
      <c r="W725" s="123"/>
      <c r="X725" s="123"/>
      <c r="Y725" s="123"/>
    </row>
    <row r="726" spans="1:25" x14ac:dyDescent="0.25">
      <c r="A726" s="60" t="s">
        <v>1553</v>
      </c>
      <c r="B726" s="60" t="s">
        <v>82</v>
      </c>
      <c r="C726" s="123" t="s">
        <v>96</v>
      </c>
      <c r="D726" s="123">
        <v>35</v>
      </c>
      <c r="E726" s="123">
        <v>1986</v>
      </c>
      <c r="F726" s="123">
        <v>3.97</v>
      </c>
      <c r="G726" s="123">
        <v>-7.0000000000000007E-2</v>
      </c>
      <c r="H726" s="123">
        <v>0.42</v>
      </c>
      <c r="I726" s="123">
        <v>0.59</v>
      </c>
      <c r="J726" s="123">
        <v>100.04</v>
      </c>
      <c r="K726" s="123">
        <v>0.48</v>
      </c>
      <c r="L726" s="123">
        <v>0.41</v>
      </c>
      <c r="M726" s="123">
        <v>-0.05</v>
      </c>
      <c r="N726" s="123">
        <v>-0.03</v>
      </c>
      <c r="O726" s="123"/>
      <c r="P726" s="123">
        <v>0.06</v>
      </c>
      <c r="Q726" s="123">
        <v>0.02</v>
      </c>
      <c r="R726" s="123" t="s">
        <v>3792</v>
      </c>
      <c r="S726" s="123">
        <v>2020</v>
      </c>
      <c r="T726" s="123"/>
      <c r="U726" s="123"/>
      <c r="V726" s="123"/>
      <c r="W726" s="123"/>
      <c r="X726" s="123"/>
      <c r="Y726" s="123"/>
    </row>
    <row r="727" spans="1:25" x14ac:dyDescent="0.25">
      <c r="A727" s="60" t="s">
        <v>2362</v>
      </c>
      <c r="B727" s="60" t="s">
        <v>82</v>
      </c>
      <c r="C727" s="123" t="s">
        <v>96</v>
      </c>
      <c r="D727" s="123">
        <v>25</v>
      </c>
      <c r="E727" s="123">
        <v>1995</v>
      </c>
      <c r="F727" s="123">
        <v>3.65</v>
      </c>
      <c r="G727" s="123">
        <v>0.09</v>
      </c>
      <c r="H727" s="123">
        <v>0.28000000000000003</v>
      </c>
      <c r="I727" s="123">
        <v>0.05</v>
      </c>
      <c r="J727" s="123">
        <v>-7.0000000000000007E-2</v>
      </c>
      <c r="K727" s="123">
        <v>0.28000000000000003</v>
      </c>
      <c r="L727" s="123">
        <v>-7.0000000000000007E-2</v>
      </c>
      <c r="M727" s="123">
        <v>0.01</v>
      </c>
      <c r="N727" s="123"/>
      <c r="O727" s="123"/>
      <c r="P727" s="123">
        <v>-0.1</v>
      </c>
      <c r="Q727" s="123">
        <v>-0.01</v>
      </c>
      <c r="R727" s="123" t="s">
        <v>3792</v>
      </c>
      <c r="S727" s="123">
        <v>2020</v>
      </c>
      <c r="T727" s="123"/>
      <c r="U727" s="123"/>
      <c r="V727" s="123"/>
      <c r="W727" s="123"/>
      <c r="X727" s="123"/>
      <c r="Y727" s="123"/>
    </row>
    <row r="728" spans="1:25" x14ac:dyDescent="0.25">
      <c r="A728" s="60" t="s">
        <v>4339</v>
      </c>
      <c r="B728" s="60" t="s">
        <v>82</v>
      </c>
      <c r="C728" s="123" t="s">
        <v>96</v>
      </c>
      <c r="D728" s="123">
        <v>26</v>
      </c>
      <c r="E728" s="123">
        <v>1995</v>
      </c>
      <c r="F728" s="123">
        <v>1.97</v>
      </c>
      <c r="G728" s="123">
        <v>7.0000000000000007E-2</v>
      </c>
      <c r="H728" s="123">
        <v>0.08</v>
      </c>
      <c r="I728" s="123">
        <v>0.09</v>
      </c>
      <c r="J728" s="123"/>
      <c r="K728" s="123">
        <v>-0.03</v>
      </c>
      <c r="L728" s="123">
        <v>0.01</v>
      </c>
      <c r="M728" s="123"/>
      <c r="N728" s="123"/>
      <c r="O728" s="123"/>
      <c r="P728" s="123">
        <v>-0.04</v>
      </c>
      <c r="Q728" s="123">
        <v>-0.05</v>
      </c>
      <c r="R728" s="123" t="s">
        <v>3792</v>
      </c>
      <c r="S728" s="123">
        <v>2020</v>
      </c>
      <c r="T728" s="123"/>
      <c r="U728" s="123"/>
      <c r="V728" s="123"/>
      <c r="W728" s="123"/>
      <c r="X728" s="123"/>
      <c r="Y728" s="123"/>
    </row>
    <row r="729" spans="1:25" x14ac:dyDescent="0.25">
      <c r="A729" s="60" t="s">
        <v>4340</v>
      </c>
      <c r="B729" s="60" t="s">
        <v>82</v>
      </c>
      <c r="C729" s="123" t="s">
        <v>96</v>
      </c>
      <c r="D729" s="123">
        <v>27</v>
      </c>
      <c r="E729" s="123">
        <v>1994</v>
      </c>
      <c r="F729" s="123">
        <v>1</v>
      </c>
      <c r="G729" s="123">
        <v>7.0000000000000007E-2</v>
      </c>
      <c r="H729" s="123">
        <v>-0.09</v>
      </c>
      <c r="I729" s="123">
        <v>0.05</v>
      </c>
      <c r="J729" s="123"/>
      <c r="K729" s="123">
        <v>0.04</v>
      </c>
      <c r="L729" s="123">
        <v>-0.04</v>
      </c>
      <c r="M729" s="123"/>
      <c r="N729" s="123"/>
      <c r="O729" s="123"/>
      <c r="P729" s="123">
        <v>7.0000000000000007E-2</v>
      </c>
      <c r="Q729" s="123">
        <v>-7.0000000000000007E-2</v>
      </c>
      <c r="R729" s="123" t="s">
        <v>3792</v>
      </c>
      <c r="S729" s="123">
        <v>2020</v>
      </c>
      <c r="T729" s="123"/>
      <c r="U729" s="123"/>
      <c r="V729" s="123"/>
      <c r="W729" s="123"/>
      <c r="X729" s="123"/>
      <c r="Y729" s="123"/>
    </row>
    <row r="730" spans="1:25" x14ac:dyDescent="0.25">
      <c r="A730" s="60" t="s">
        <v>4341</v>
      </c>
      <c r="B730" s="60" t="s">
        <v>82</v>
      </c>
      <c r="C730" s="123" t="s">
        <v>96</v>
      </c>
      <c r="D730" s="123">
        <v>36</v>
      </c>
      <c r="E730" s="123">
        <v>1985</v>
      </c>
      <c r="F730" s="123">
        <v>1.08</v>
      </c>
      <c r="G730" s="123">
        <v>-0.05</v>
      </c>
      <c r="H730" s="123">
        <v>0.99</v>
      </c>
      <c r="I730" s="123">
        <v>-0.04</v>
      </c>
      <c r="J730" s="123">
        <v>0.04</v>
      </c>
      <c r="K730" s="123">
        <v>0.91</v>
      </c>
      <c r="L730" s="123">
        <v>-0.09</v>
      </c>
      <c r="M730" s="123">
        <v>-0.1</v>
      </c>
      <c r="N730" s="123"/>
      <c r="O730" s="123"/>
      <c r="P730" s="123">
        <v>0.04</v>
      </c>
      <c r="Q730" s="123">
        <v>0.01</v>
      </c>
      <c r="R730" s="123" t="s">
        <v>3792</v>
      </c>
      <c r="S730" s="123">
        <v>2020</v>
      </c>
      <c r="T730" s="123"/>
      <c r="U730" s="123"/>
      <c r="V730" s="123"/>
      <c r="W730" s="123"/>
      <c r="X730" s="123"/>
      <c r="Y730" s="123"/>
    </row>
    <row r="731" spans="1:25" x14ac:dyDescent="0.25">
      <c r="A731" s="60" t="s">
        <v>4342</v>
      </c>
      <c r="B731" s="60" t="s">
        <v>82</v>
      </c>
      <c r="C731" s="123" t="s">
        <v>96</v>
      </c>
      <c r="D731" s="123">
        <v>27</v>
      </c>
      <c r="E731" s="123">
        <v>1994</v>
      </c>
      <c r="F731" s="123">
        <v>1.93</v>
      </c>
      <c r="G731" s="123">
        <v>0.09</v>
      </c>
      <c r="H731" s="123">
        <v>0.55000000000000004</v>
      </c>
      <c r="I731" s="123">
        <v>0.03</v>
      </c>
      <c r="J731" s="123">
        <v>0.02</v>
      </c>
      <c r="K731" s="123">
        <v>0.56000000000000005</v>
      </c>
      <c r="L731" s="123">
        <v>-0.06</v>
      </c>
      <c r="M731" s="123">
        <v>-0.06</v>
      </c>
      <c r="N731" s="123"/>
      <c r="O731" s="123"/>
      <c r="P731" s="123">
        <v>-0.01</v>
      </c>
      <c r="Q731" s="123">
        <v>-0.1</v>
      </c>
      <c r="R731" s="123" t="s">
        <v>3792</v>
      </c>
      <c r="S731" s="123">
        <v>2020</v>
      </c>
      <c r="T731" s="123"/>
      <c r="U731" s="123"/>
      <c r="V731" s="123"/>
      <c r="W731" s="123"/>
      <c r="X731" s="123"/>
      <c r="Y731" s="123"/>
    </row>
    <row r="732" spans="1:25" x14ac:dyDescent="0.25">
      <c r="A732" s="60" t="s">
        <v>4343</v>
      </c>
      <c r="B732" s="60" t="s">
        <v>82</v>
      </c>
      <c r="C732" s="123" t="s">
        <v>96</v>
      </c>
      <c r="D732" s="123">
        <v>30</v>
      </c>
      <c r="E732" s="123">
        <v>1991</v>
      </c>
      <c r="F732" s="123">
        <v>0.91</v>
      </c>
      <c r="G732" s="123">
        <v>-0.09</v>
      </c>
      <c r="H732" s="123">
        <v>-0.08</v>
      </c>
      <c r="I732" s="123">
        <v>-7.0000000000000007E-2</v>
      </c>
      <c r="J732" s="123"/>
      <c r="K732" s="123">
        <v>7.0000000000000007E-2</v>
      </c>
      <c r="L732" s="123">
        <v>-7.0000000000000007E-2</v>
      </c>
      <c r="M732" s="123"/>
      <c r="N732" s="123"/>
      <c r="O732" s="123"/>
      <c r="P732" s="123">
        <v>0.01</v>
      </c>
      <c r="Q732" s="123">
        <v>-0.04</v>
      </c>
      <c r="R732" s="123" t="s">
        <v>3792</v>
      </c>
      <c r="S732" s="123">
        <v>2020</v>
      </c>
      <c r="T732" s="123"/>
      <c r="U732" s="123"/>
      <c r="V732" s="123"/>
      <c r="W732" s="123"/>
      <c r="X732" s="123"/>
      <c r="Y732" s="123"/>
    </row>
    <row r="733" spans="1:25" x14ac:dyDescent="0.25">
      <c r="A733" s="60" t="s">
        <v>4344</v>
      </c>
      <c r="B733" s="60" t="s">
        <v>82</v>
      </c>
      <c r="C733" s="123" t="s">
        <v>96</v>
      </c>
      <c r="D733" s="123">
        <v>30</v>
      </c>
      <c r="E733" s="123">
        <v>1991</v>
      </c>
      <c r="F733" s="123">
        <v>0.37</v>
      </c>
      <c r="G733" s="123">
        <v>-0.06</v>
      </c>
      <c r="H733" s="123">
        <v>0.04</v>
      </c>
      <c r="I733" s="123">
        <v>0.1</v>
      </c>
      <c r="J733" s="123"/>
      <c r="K733" s="123">
        <v>0</v>
      </c>
      <c r="L733" s="123">
        <v>0.01</v>
      </c>
      <c r="M733" s="123"/>
      <c r="N733" s="123"/>
      <c r="O733" s="123"/>
      <c r="P733" s="123">
        <v>0.08</v>
      </c>
      <c r="Q733" s="123">
        <v>0.01</v>
      </c>
      <c r="R733" s="123" t="s">
        <v>3792</v>
      </c>
      <c r="S733" s="123">
        <v>2020</v>
      </c>
      <c r="T733" s="123"/>
      <c r="U733" s="123"/>
      <c r="V733" s="123"/>
      <c r="W733" s="123"/>
      <c r="X733" s="123"/>
      <c r="Y733" s="123"/>
    </row>
    <row r="734" spans="1:25" x14ac:dyDescent="0.25">
      <c r="A734" s="60" t="s">
        <v>2029</v>
      </c>
      <c r="B734" s="60" t="s">
        <v>82</v>
      </c>
      <c r="C734" s="123" t="s">
        <v>96</v>
      </c>
      <c r="D734" s="123">
        <v>25</v>
      </c>
      <c r="E734" s="123">
        <v>1996</v>
      </c>
      <c r="F734" s="123">
        <v>1.05</v>
      </c>
      <c r="G734" s="123">
        <v>0.02</v>
      </c>
      <c r="H734" s="123">
        <v>1.0900000000000001</v>
      </c>
      <c r="I734" s="123">
        <v>0.08</v>
      </c>
      <c r="J734" s="123">
        <v>0.05</v>
      </c>
      <c r="K734" s="123">
        <v>1.04</v>
      </c>
      <c r="L734" s="123">
        <v>-0.1</v>
      </c>
      <c r="M734" s="123">
        <v>-0.05</v>
      </c>
      <c r="N734" s="123"/>
      <c r="O734" s="123"/>
      <c r="P734" s="123">
        <v>0.04</v>
      </c>
      <c r="Q734" s="123">
        <v>-7.0000000000000007E-2</v>
      </c>
      <c r="R734" s="123" t="s">
        <v>3792</v>
      </c>
      <c r="S734" s="123">
        <v>2020</v>
      </c>
      <c r="T734" s="123"/>
      <c r="U734" s="123"/>
      <c r="V734" s="123"/>
      <c r="W734" s="123"/>
      <c r="X734" s="123"/>
      <c r="Y734" s="123"/>
    </row>
    <row r="735" spans="1:25" x14ac:dyDescent="0.25">
      <c r="A735" s="60" t="s">
        <v>4345</v>
      </c>
      <c r="B735" s="60" t="s">
        <v>82</v>
      </c>
      <c r="C735" s="123" t="s">
        <v>96</v>
      </c>
      <c r="D735" s="123">
        <v>29</v>
      </c>
      <c r="E735" s="123">
        <v>1992</v>
      </c>
      <c r="F735" s="123">
        <v>3.1</v>
      </c>
      <c r="G735" s="123">
        <v>7.0000000000000007E-2</v>
      </c>
      <c r="H735" s="123">
        <v>-0.02</v>
      </c>
      <c r="I735" s="123">
        <v>-0.06</v>
      </c>
      <c r="J735" s="123"/>
      <c r="K735" s="123">
        <v>0.05</v>
      </c>
      <c r="L735" s="123">
        <v>7.0000000000000007E-2</v>
      </c>
      <c r="M735" s="123"/>
      <c r="N735" s="123"/>
      <c r="O735" s="123"/>
      <c r="P735" s="123">
        <v>0.06</v>
      </c>
      <c r="Q735" s="123">
        <v>0.01</v>
      </c>
      <c r="R735" s="123" t="s">
        <v>3792</v>
      </c>
      <c r="S735" s="123">
        <v>2020</v>
      </c>
      <c r="T735" s="123"/>
      <c r="U735" s="123"/>
      <c r="V735" s="123"/>
      <c r="W735" s="123"/>
      <c r="X735" s="123"/>
      <c r="Y735" s="123"/>
    </row>
    <row r="736" spans="1:25" x14ac:dyDescent="0.25">
      <c r="A736" s="60" t="s">
        <v>4346</v>
      </c>
      <c r="B736" s="60" t="s">
        <v>82</v>
      </c>
      <c r="C736" s="123" t="s">
        <v>96</v>
      </c>
      <c r="D736" s="123">
        <v>25</v>
      </c>
      <c r="E736" s="123">
        <v>1995</v>
      </c>
      <c r="F736" s="123">
        <v>1.04</v>
      </c>
      <c r="G736" s="123">
        <v>-0.08</v>
      </c>
      <c r="H736" s="123">
        <v>-0.1</v>
      </c>
      <c r="I736" s="123">
        <v>7.0000000000000007E-2</v>
      </c>
      <c r="J736" s="123"/>
      <c r="K736" s="123">
        <v>0.01</v>
      </c>
      <c r="L736" s="123">
        <v>0.03</v>
      </c>
      <c r="M736" s="123"/>
      <c r="N736" s="123"/>
      <c r="O736" s="123"/>
      <c r="P736" s="123">
        <v>-0.06</v>
      </c>
      <c r="Q736" s="123">
        <v>0.02</v>
      </c>
      <c r="R736" s="123" t="s">
        <v>3792</v>
      </c>
      <c r="S736" s="123">
        <v>2020</v>
      </c>
      <c r="T736" s="123"/>
      <c r="U736" s="123"/>
      <c r="V736" s="123"/>
      <c r="W736" s="123"/>
      <c r="X736" s="123"/>
      <c r="Y736" s="123"/>
    </row>
    <row r="737" spans="1:25" x14ac:dyDescent="0.25">
      <c r="A737" s="60" t="s">
        <v>2116</v>
      </c>
      <c r="B737" s="60" t="s">
        <v>82</v>
      </c>
      <c r="C737" s="123" t="s">
        <v>96</v>
      </c>
      <c r="D737" s="123">
        <v>26</v>
      </c>
      <c r="E737" s="123">
        <v>1995</v>
      </c>
      <c r="F737" s="123">
        <v>4.03</v>
      </c>
      <c r="G737" s="123">
        <v>-0.09</v>
      </c>
      <c r="H737" s="123">
        <v>0.22</v>
      </c>
      <c r="I737" s="123">
        <v>0.09</v>
      </c>
      <c r="J737" s="123">
        <v>-0.09</v>
      </c>
      <c r="K737" s="123">
        <v>0.34</v>
      </c>
      <c r="L737" s="123">
        <v>0.06</v>
      </c>
      <c r="M737" s="123">
        <v>-0.1</v>
      </c>
      <c r="N737" s="123"/>
      <c r="O737" s="123"/>
      <c r="P737" s="123">
        <v>-0.03</v>
      </c>
      <c r="Q737" s="123">
        <v>-7.0000000000000007E-2</v>
      </c>
      <c r="R737" s="123" t="s">
        <v>3792</v>
      </c>
      <c r="S737" s="123">
        <v>2020</v>
      </c>
      <c r="T737" s="123"/>
      <c r="U737" s="123"/>
      <c r="V737" s="123"/>
      <c r="W737" s="123"/>
      <c r="X737" s="123"/>
      <c r="Y737" s="123"/>
    </row>
    <row r="738" spans="1:25" x14ac:dyDescent="0.25">
      <c r="A738" s="60" t="s">
        <v>4347</v>
      </c>
      <c r="B738" s="60" t="s">
        <v>82</v>
      </c>
      <c r="C738" s="123" t="s">
        <v>109</v>
      </c>
      <c r="D738" s="123">
        <v>21</v>
      </c>
      <c r="E738" s="123">
        <v>1999</v>
      </c>
      <c r="F738" s="123">
        <v>2.5299999999999998</v>
      </c>
      <c r="G738" s="123">
        <v>-0.06</v>
      </c>
      <c r="H738" s="123">
        <v>1.68</v>
      </c>
      <c r="I738" s="123">
        <v>0.88</v>
      </c>
      <c r="J738" s="123">
        <v>49.97</v>
      </c>
      <c r="K738" s="123">
        <v>1.52</v>
      </c>
      <c r="L738" s="123">
        <v>0.84</v>
      </c>
      <c r="M738" s="123">
        <v>-0.01</v>
      </c>
      <c r="N738" s="123">
        <v>0.1</v>
      </c>
      <c r="O738" s="123"/>
      <c r="P738" s="123">
        <v>-0.03</v>
      </c>
      <c r="Q738" s="123">
        <v>-0.03</v>
      </c>
      <c r="R738" s="123" t="s">
        <v>3792</v>
      </c>
      <c r="S738" s="123">
        <v>2020</v>
      </c>
      <c r="T738" s="123"/>
      <c r="U738" s="123"/>
      <c r="V738" s="123"/>
      <c r="W738" s="123"/>
      <c r="X738" s="123"/>
      <c r="Y738" s="123"/>
    </row>
    <row r="739" spans="1:25" x14ac:dyDescent="0.25">
      <c r="A739" s="60" t="s">
        <v>4348</v>
      </c>
      <c r="B739" s="60" t="s">
        <v>82</v>
      </c>
      <c r="C739" s="123" t="s">
        <v>109</v>
      </c>
      <c r="D739" s="123">
        <v>26</v>
      </c>
      <c r="E739" s="123">
        <v>1994</v>
      </c>
      <c r="F739" s="123">
        <v>0.69</v>
      </c>
      <c r="G739" s="123">
        <v>-0.02</v>
      </c>
      <c r="H739" s="123">
        <v>4.2</v>
      </c>
      <c r="I739" s="123">
        <v>1.53</v>
      </c>
      <c r="J739" s="123">
        <v>33.22</v>
      </c>
      <c r="K739" s="123">
        <v>4.1399999999999997</v>
      </c>
      <c r="L739" s="123">
        <v>1.42</v>
      </c>
      <c r="M739" s="123">
        <v>0.05</v>
      </c>
      <c r="N739" s="123">
        <v>0.05</v>
      </c>
      <c r="O739" s="123"/>
      <c r="P739" s="123">
        <v>7.0000000000000007E-2</v>
      </c>
      <c r="Q739" s="123">
        <v>-7.0000000000000007E-2</v>
      </c>
      <c r="R739" s="123" t="s">
        <v>3792</v>
      </c>
      <c r="S739" s="123">
        <v>2020</v>
      </c>
      <c r="T739" s="123"/>
      <c r="U739" s="123"/>
      <c r="V739" s="123"/>
      <c r="W739" s="123"/>
      <c r="X739" s="123"/>
      <c r="Y739" s="123"/>
    </row>
    <row r="740" spans="1:25" x14ac:dyDescent="0.25">
      <c r="A740" s="60" t="s">
        <v>4349</v>
      </c>
      <c r="B740" s="60" t="s">
        <v>82</v>
      </c>
      <c r="C740" s="123" t="s">
        <v>109</v>
      </c>
      <c r="D740" s="123">
        <v>27</v>
      </c>
      <c r="E740" s="123">
        <v>1994</v>
      </c>
      <c r="F740" s="123">
        <v>1.06</v>
      </c>
      <c r="G740" s="123">
        <v>0.02</v>
      </c>
      <c r="H740" s="123">
        <v>0.09</v>
      </c>
      <c r="I740" s="123">
        <v>-0.09</v>
      </c>
      <c r="J740" s="123"/>
      <c r="K740" s="123">
        <v>0.02</v>
      </c>
      <c r="L740" s="123">
        <v>0.04</v>
      </c>
      <c r="M740" s="123"/>
      <c r="N740" s="123"/>
      <c r="O740" s="123"/>
      <c r="P740" s="123">
        <v>-0.09</v>
      </c>
      <c r="Q740" s="123">
        <v>-0.09</v>
      </c>
      <c r="R740" s="123" t="s">
        <v>3792</v>
      </c>
      <c r="S740" s="123">
        <v>2020</v>
      </c>
      <c r="T740" s="123"/>
      <c r="U740" s="123"/>
      <c r="V740" s="123"/>
      <c r="W740" s="123"/>
      <c r="X740" s="123"/>
      <c r="Y740" s="123"/>
    </row>
    <row r="741" spans="1:25" x14ac:dyDescent="0.25">
      <c r="A741" s="60" t="s">
        <v>4350</v>
      </c>
      <c r="B741" s="60" t="s">
        <v>82</v>
      </c>
      <c r="C741" s="123" t="s">
        <v>109</v>
      </c>
      <c r="D741" s="123">
        <v>28</v>
      </c>
      <c r="E741" s="123">
        <v>1993</v>
      </c>
      <c r="F741" s="123">
        <v>1.33</v>
      </c>
      <c r="G741" s="123">
        <v>0.77</v>
      </c>
      <c r="H741" s="123">
        <v>1.64</v>
      </c>
      <c r="I741" s="123">
        <v>0.73</v>
      </c>
      <c r="J741" s="123">
        <v>49.99</v>
      </c>
      <c r="K741" s="123">
        <v>1.45</v>
      </c>
      <c r="L741" s="123">
        <v>0.65</v>
      </c>
      <c r="M741" s="123">
        <v>0.6</v>
      </c>
      <c r="N741" s="123">
        <v>1.07</v>
      </c>
      <c r="O741" s="123"/>
      <c r="P741" s="123">
        <v>0.09</v>
      </c>
      <c r="Q741" s="123">
        <v>7.0000000000000007E-2</v>
      </c>
      <c r="R741" s="123" t="s">
        <v>3792</v>
      </c>
      <c r="S741" s="123">
        <v>2020</v>
      </c>
      <c r="T741" s="123"/>
      <c r="U741" s="123"/>
      <c r="V741" s="123"/>
      <c r="W741" s="123"/>
      <c r="X741" s="123"/>
      <c r="Y741" s="123"/>
    </row>
    <row r="742" spans="1:25" x14ac:dyDescent="0.25">
      <c r="A742" s="60" t="s">
        <v>4351</v>
      </c>
      <c r="B742" s="60" t="s">
        <v>82</v>
      </c>
      <c r="C742" s="123" t="s">
        <v>153</v>
      </c>
      <c r="D742" s="123">
        <v>27</v>
      </c>
      <c r="E742" s="123">
        <v>1994</v>
      </c>
      <c r="F742" s="123">
        <v>0.78</v>
      </c>
      <c r="G742" s="123">
        <v>-0.08</v>
      </c>
      <c r="H742" s="123">
        <v>-0.08</v>
      </c>
      <c r="I742" s="123">
        <v>7.0000000000000007E-2</v>
      </c>
      <c r="J742" s="123"/>
      <c r="K742" s="123">
        <v>0.05</v>
      </c>
      <c r="L742" s="123">
        <v>0.05</v>
      </c>
      <c r="M742" s="123"/>
      <c r="N742" s="123"/>
      <c r="O742" s="123"/>
      <c r="P742" s="123">
        <v>-0.08</v>
      </c>
      <c r="Q742" s="123">
        <v>0.05</v>
      </c>
      <c r="R742" s="123" t="s">
        <v>3792</v>
      </c>
      <c r="S742" s="123">
        <v>2020</v>
      </c>
      <c r="T742" s="123"/>
      <c r="U742" s="123"/>
      <c r="V742" s="123"/>
      <c r="W742" s="123"/>
      <c r="X742" s="123"/>
      <c r="Y742" s="123"/>
    </row>
    <row r="743" spans="1:25" x14ac:dyDescent="0.25">
      <c r="A743" s="60" t="s">
        <v>4352</v>
      </c>
      <c r="B743" s="60" t="s">
        <v>82</v>
      </c>
      <c r="C743" s="123" t="s">
        <v>153</v>
      </c>
      <c r="D743" s="123">
        <v>33</v>
      </c>
      <c r="E743" s="123">
        <v>1988</v>
      </c>
      <c r="F743" s="123">
        <v>2.63</v>
      </c>
      <c r="G743" s="123">
        <v>0.32</v>
      </c>
      <c r="H743" s="123">
        <v>1.49</v>
      </c>
      <c r="I743" s="123">
        <v>1.18</v>
      </c>
      <c r="J743" s="123">
        <v>75</v>
      </c>
      <c r="K743" s="123">
        <v>1.53</v>
      </c>
      <c r="L743" s="123">
        <v>1.17</v>
      </c>
      <c r="M743" s="123">
        <v>0.33</v>
      </c>
      <c r="N743" s="123">
        <v>0.4</v>
      </c>
      <c r="O743" s="123"/>
      <c r="P743" s="123">
        <v>-0.04</v>
      </c>
      <c r="Q743" s="123">
        <v>0.06</v>
      </c>
      <c r="R743" s="123" t="s">
        <v>3792</v>
      </c>
      <c r="S743" s="123">
        <v>2020</v>
      </c>
      <c r="T743" s="123"/>
      <c r="U743" s="123"/>
      <c r="V743" s="123"/>
      <c r="W743" s="123"/>
      <c r="X743" s="123"/>
      <c r="Y743" s="123"/>
    </row>
    <row r="744" spans="1:25" x14ac:dyDescent="0.25">
      <c r="A744" s="60" t="s">
        <v>2967</v>
      </c>
      <c r="B744" s="60" t="s">
        <v>82</v>
      </c>
      <c r="C744" s="123" t="s">
        <v>116</v>
      </c>
      <c r="D744" s="123">
        <v>24</v>
      </c>
      <c r="E744" s="123">
        <v>1996</v>
      </c>
      <c r="F744" s="123">
        <v>2.9</v>
      </c>
      <c r="G744" s="123">
        <v>7.0000000000000007E-2</v>
      </c>
      <c r="H744" s="123">
        <v>-0.02</v>
      </c>
      <c r="I744" s="123">
        <v>0.01</v>
      </c>
      <c r="J744" s="123"/>
      <c r="K744" s="123">
        <v>-0.03</v>
      </c>
      <c r="L744" s="123">
        <v>0.02</v>
      </c>
      <c r="M744" s="123"/>
      <c r="N744" s="123"/>
      <c r="O744" s="123"/>
      <c r="P744" s="123">
        <v>0.04</v>
      </c>
      <c r="Q744" s="123">
        <v>-0.01</v>
      </c>
      <c r="R744" s="123" t="s">
        <v>3792</v>
      </c>
      <c r="S744" s="123">
        <v>2020</v>
      </c>
      <c r="T744" s="123"/>
      <c r="U744" s="123"/>
      <c r="V744" s="123"/>
      <c r="W744" s="123"/>
      <c r="X744" s="123"/>
      <c r="Y744" s="123"/>
    </row>
    <row r="745" spans="1:25" x14ac:dyDescent="0.25">
      <c r="A745" s="60" t="s">
        <v>4353</v>
      </c>
      <c r="B745" s="60" t="s">
        <v>82</v>
      </c>
      <c r="C745" s="123" t="s">
        <v>116</v>
      </c>
      <c r="D745" s="123">
        <v>36</v>
      </c>
      <c r="E745" s="123">
        <v>1985</v>
      </c>
      <c r="F745" s="123">
        <v>0.95</v>
      </c>
      <c r="G745" s="123">
        <v>0.08</v>
      </c>
      <c r="H745" s="123">
        <v>-0.08</v>
      </c>
      <c r="I745" s="123">
        <v>-7.0000000000000007E-2</v>
      </c>
      <c r="J745" s="123"/>
      <c r="K745" s="123">
        <v>0.06</v>
      </c>
      <c r="L745" s="123">
        <v>0.02</v>
      </c>
      <c r="M745" s="123"/>
      <c r="N745" s="123"/>
      <c r="O745" s="123"/>
      <c r="P745" s="123">
        <v>0.02</v>
      </c>
      <c r="Q745" s="123">
        <v>-0.04</v>
      </c>
      <c r="R745" s="123" t="s">
        <v>3792</v>
      </c>
      <c r="S745" s="123">
        <v>2020</v>
      </c>
      <c r="T745" s="123"/>
      <c r="U745" s="123"/>
      <c r="V745" s="123"/>
      <c r="W745" s="123"/>
      <c r="X745" s="123"/>
      <c r="Y745" s="123"/>
    </row>
    <row r="746" spans="1:25" x14ac:dyDescent="0.25">
      <c r="A746" s="60" t="s">
        <v>4354</v>
      </c>
      <c r="B746" s="60" t="s">
        <v>82</v>
      </c>
      <c r="C746" s="123" t="s">
        <v>116</v>
      </c>
      <c r="D746" s="123">
        <v>24</v>
      </c>
      <c r="E746" s="123">
        <v>1997</v>
      </c>
      <c r="F746" s="123">
        <v>2.06</v>
      </c>
      <c r="G746" s="123">
        <v>-0.09</v>
      </c>
      <c r="H746" s="123">
        <v>0.03</v>
      </c>
      <c r="I746" s="123">
        <v>-0.1</v>
      </c>
      <c r="J746" s="123"/>
      <c r="K746" s="123">
        <v>0.08</v>
      </c>
      <c r="L746" s="123">
        <v>0.05</v>
      </c>
      <c r="M746" s="123"/>
      <c r="N746" s="123"/>
      <c r="O746" s="123"/>
      <c r="P746" s="123">
        <v>0.01</v>
      </c>
      <c r="Q746" s="123">
        <v>-0.09</v>
      </c>
      <c r="R746" s="123" t="s">
        <v>3792</v>
      </c>
      <c r="S746" s="123">
        <v>2020</v>
      </c>
      <c r="T746" s="123"/>
      <c r="U746" s="123"/>
      <c r="V746" s="123"/>
      <c r="W746" s="123"/>
      <c r="X746" s="123"/>
      <c r="Y746" s="123"/>
    </row>
    <row r="747" spans="1:25" x14ac:dyDescent="0.25">
      <c r="A747" s="60" t="s">
        <v>4355</v>
      </c>
      <c r="B747" s="60" t="s">
        <v>82</v>
      </c>
      <c r="C747" s="123" t="s">
        <v>122</v>
      </c>
      <c r="D747" s="123">
        <v>27</v>
      </c>
      <c r="E747" s="123">
        <v>1994</v>
      </c>
      <c r="F747" s="123">
        <v>2.15</v>
      </c>
      <c r="G747" s="123">
        <v>-0.06</v>
      </c>
      <c r="H747" s="123">
        <v>0.96</v>
      </c>
      <c r="I747" s="123">
        <v>0.53</v>
      </c>
      <c r="J747" s="123">
        <v>49.96</v>
      </c>
      <c r="K747" s="123">
        <v>0.91</v>
      </c>
      <c r="L747" s="123">
        <v>0.42</v>
      </c>
      <c r="M747" s="123">
        <v>-0.06</v>
      </c>
      <c r="N747" s="123">
        <v>-0.03</v>
      </c>
      <c r="O747" s="123"/>
      <c r="P747" s="123">
        <v>0</v>
      </c>
      <c r="Q747" s="123">
        <v>0.01</v>
      </c>
      <c r="R747" s="123" t="s">
        <v>3792</v>
      </c>
      <c r="S747" s="123">
        <v>2020</v>
      </c>
      <c r="T747" s="123"/>
      <c r="U747" s="123"/>
      <c r="V747" s="123"/>
      <c r="W747" s="123"/>
      <c r="X747" s="123"/>
      <c r="Y747" s="123"/>
    </row>
    <row r="748" spans="1:25" x14ac:dyDescent="0.25">
      <c r="A748" s="60" t="s">
        <v>1630</v>
      </c>
      <c r="B748" s="60" t="s">
        <v>82</v>
      </c>
      <c r="C748" s="123" t="s">
        <v>122</v>
      </c>
      <c r="D748" s="123">
        <v>34</v>
      </c>
      <c r="E748" s="123">
        <v>1987</v>
      </c>
      <c r="F748" s="123">
        <v>3.73</v>
      </c>
      <c r="G748" s="123">
        <v>-0.04</v>
      </c>
      <c r="H748" s="123">
        <v>1.1200000000000001</v>
      </c>
      <c r="I748" s="123">
        <v>0.47</v>
      </c>
      <c r="J748" s="123">
        <v>50.04</v>
      </c>
      <c r="K748" s="123">
        <v>1.1399999999999999</v>
      </c>
      <c r="L748" s="123">
        <v>0.57999999999999996</v>
      </c>
      <c r="M748" s="123">
        <v>0.03</v>
      </c>
      <c r="N748" s="123">
        <v>-0.05</v>
      </c>
      <c r="O748" s="123"/>
      <c r="P748" s="123">
        <v>0.04</v>
      </c>
      <c r="Q748" s="123">
        <v>0.06</v>
      </c>
      <c r="R748" s="123" t="s">
        <v>3792</v>
      </c>
      <c r="S748" s="123">
        <v>2020</v>
      </c>
      <c r="T748" s="123"/>
      <c r="U748" s="123"/>
      <c r="V748" s="123"/>
      <c r="W748" s="123"/>
      <c r="X748" s="123"/>
      <c r="Y748" s="123"/>
    </row>
    <row r="749" spans="1:25" x14ac:dyDescent="0.25">
      <c r="A749" s="60" t="s">
        <v>4356</v>
      </c>
      <c r="B749" s="60" t="s">
        <v>82</v>
      </c>
      <c r="C749" s="123" t="s">
        <v>122</v>
      </c>
      <c r="D749" s="123">
        <v>29</v>
      </c>
      <c r="E749" s="123">
        <v>1992</v>
      </c>
      <c r="F749" s="123">
        <v>3.21</v>
      </c>
      <c r="G749" s="123">
        <v>-0.04</v>
      </c>
      <c r="H749" s="123">
        <v>0.66</v>
      </c>
      <c r="I749" s="123">
        <v>0.08</v>
      </c>
      <c r="J749" s="123">
        <v>0</v>
      </c>
      <c r="K749" s="123">
        <v>0.68</v>
      </c>
      <c r="L749" s="123">
        <v>0.03</v>
      </c>
      <c r="M749" s="123">
        <v>-0.03</v>
      </c>
      <c r="N749" s="123"/>
      <c r="O749" s="123"/>
      <c r="P749" s="123">
        <v>-0.01</v>
      </c>
      <c r="Q749" s="123">
        <v>0.09</v>
      </c>
      <c r="R749" s="123" t="s">
        <v>3792</v>
      </c>
      <c r="S749" s="123">
        <v>2020</v>
      </c>
      <c r="T749" s="123"/>
      <c r="U749" s="123"/>
      <c r="V749" s="123"/>
      <c r="W749" s="123"/>
      <c r="X749" s="123"/>
      <c r="Y749" s="123"/>
    </row>
    <row r="750" spans="1:25" x14ac:dyDescent="0.25">
      <c r="A750" s="60" t="s">
        <v>4357</v>
      </c>
      <c r="B750" s="60" t="s">
        <v>82</v>
      </c>
      <c r="C750" s="123" t="s">
        <v>122</v>
      </c>
      <c r="D750" s="123">
        <v>30</v>
      </c>
      <c r="E750" s="123">
        <v>1991</v>
      </c>
      <c r="F750" s="123">
        <v>1.62</v>
      </c>
      <c r="G750" s="123">
        <v>0.57999999999999996</v>
      </c>
      <c r="H750" s="123">
        <v>1.22</v>
      </c>
      <c r="I750" s="123">
        <v>0.7</v>
      </c>
      <c r="J750" s="123">
        <v>50.04</v>
      </c>
      <c r="K750" s="123">
        <v>1.25</v>
      </c>
      <c r="L750" s="123">
        <v>0.57999999999999996</v>
      </c>
      <c r="M750" s="123">
        <v>0.52</v>
      </c>
      <c r="N750" s="123">
        <v>1.03</v>
      </c>
      <c r="O750" s="123"/>
      <c r="P750" s="123">
        <v>-0.04</v>
      </c>
      <c r="Q750" s="123">
        <v>-0.04</v>
      </c>
      <c r="R750" s="123" t="s">
        <v>3792</v>
      </c>
      <c r="S750" s="123">
        <v>2020</v>
      </c>
      <c r="T750" s="123"/>
      <c r="U750" s="123"/>
      <c r="V750" s="123"/>
      <c r="W750" s="123"/>
      <c r="X750" s="123"/>
      <c r="Y750" s="123"/>
    </row>
    <row r="751" spans="1:25" x14ac:dyDescent="0.25">
      <c r="A751" s="60" t="s">
        <v>4358</v>
      </c>
      <c r="B751" s="60" t="s">
        <v>82</v>
      </c>
      <c r="C751" s="123" t="s">
        <v>122</v>
      </c>
      <c r="D751" s="123">
        <v>29</v>
      </c>
      <c r="E751" s="123">
        <v>1991</v>
      </c>
      <c r="F751" s="123">
        <v>0.76</v>
      </c>
      <c r="G751" s="123">
        <v>0.08</v>
      </c>
      <c r="H751" s="123">
        <v>0.06</v>
      </c>
      <c r="I751" s="123">
        <v>-0.1</v>
      </c>
      <c r="J751" s="123"/>
      <c r="K751" s="123">
        <v>-7.0000000000000007E-2</v>
      </c>
      <c r="L751" s="123">
        <v>0</v>
      </c>
      <c r="M751" s="123"/>
      <c r="N751" s="123"/>
      <c r="O751" s="123"/>
      <c r="P751" s="123">
        <v>0.05</v>
      </c>
      <c r="Q751" s="123">
        <v>0.09</v>
      </c>
      <c r="R751" s="123" t="s">
        <v>3792</v>
      </c>
      <c r="S751" s="123">
        <v>2020</v>
      </c>
      <c r="T751" s="123"/>
      <c r="U751" s="123"/>
      <c r="V751" s="123"/>
      <c r="W751" s="123"/>
      <c r="X751" s="123"/>
      <c r="Y751" s="123"/>
    </row>
    <row r="752" spans="1:25" x14ac:dyDescent="0.25">
      <c r="A752" s="60" t="s">
        <v>1685</v>
      </c>
      <c r="B752" s="60" t="s">
        <v>82</v>
      </c>
      <c r="C752" s="123" t="s">
        <v>122</v>
      </c>
      <c r="D752" s="123">
        <v>26</v>
      </c>
      <c r="E752" s="123">
        <v>1994</v>
      </c>
      <c r="F752" s="123">
        <v>2.96</v>
      </c>
      <c r="G752" s="123">
        <v>-0.06</v>
      </c>
      <c r="H752" s="123">
        <v>0.02</v>
      </c>
      <c r="I752" s="123">
        <v>0.01</v>
      </c>
      <c r="J752" s="123"/>
      <c r="K752" s="123">
        <v>-0.03</v>
      </c>
      <c r="L752" s="123">
        <v>7.0000000000000007E-2</v>
      </c>
      <c r="M752" s="123"/>
      <c r="N752" s="123"/>
      <c r="O752" s="123"/>
      <c r="P752" s="123">
        <v>0.01</v>
      </c>
      <c r="Q752" s="123">
        <v>0</v>
      </c>
      <c r="R752" s="123" t="s">
        <v>3792</v>
      </c>
      <c r="S752" s="123">
        <v>2020</v>
      </c>
      <c r="T752" s="123"/>
      <c r="U752" s="123"/>
      <c r="V752" s="123"/>
      <c r="W752" s="123"/>
      <c r="X752" s="123"/>
      <c r="Y752" s="123"/>
    </row>
    <row r="753" spans="1:25" x14ac:dyDescent="0.25">
      <c r="A753" s="60" t="s">
        <v>4359</v>
      </c>
      <c r="B753" s="60" t="s">
        <v>82</v>
      </c>
      <c r="C753" s="123" t="s">
        <v>122</v>
      </c>
      <c r="D753" s="123">
        <v>19</v>
      </c>
      <c r="E753" s="123">
        <v>2002</v>
      </c>
      <c r="F753" s="123">
        <v>0.28999999999999998</v>
      </c>
      <c r="G753" s="123">
        <v>0.08</v>
      </c>
      <c r="H753" s="123">
        <v>-0.02</v>
      </c>
      <c r="I753" s="123">
        <v>7.0000000000000007E-2</v>
      </c>
      <c r="J753" s="123"/>
      <c r="K753" s="123">
        <v>-0.04</v>
      </c>
      <c r="L753" s="123">
        <v>-0.04</v>
      </c>
      <c r="M753" s="123"/>
      <c r="N753" s="123"/>
      <c r="O753" s="123"/>
      <c r="P753" s="123">
        <v>0.06</v>
      </c>
      <c r="Q753" s="123">
        <v>-0.01</v>
      </c>
      <c r="R753" s="123" t="s">
        <v>3792</v>
      </c>
      <c r="S753" s="123">
        <v>2020</v>
      </c>
      <c r="T753" s="123"/>
      <c r="U753" s="123"/>
      <c r="V753" s="123"/>
      <c r="W753" s="123"/>
      <c r="X753" s="123"/>
      <c r="Y753" s="123"/>
    </row>
    <row r="754" spans="1:25" x14ac:dyDescent="0.25">
      <c r="A754" s="60" t="s">
        <v>4360</v>
      </c>
      <c r="B754" s="60" t="s">
        <v>82</v>
      </c>
      <c r="C754" s="123" t="s">
        <v>122</v>
      </c>
      <c r="D754" s="123">
        <v>30</v>
      </c>
      <c r="E754" s="123">
        <v>1991</v>
      </c>
      <c r="F754" s="123">
        <v>2.44</v>
      </c>
      <c r="G754" s="123">
        <v>0.36</v>
      </c>
      <c r="H754" s="123">
        <v>1.64</v>
      </c>
      <c r="I754" s="123">
        <v>1.28</v>
      </c>
      <c r="J754" s="123">
        <v>74.98</v>
      </c>
      <c r="K754" s="123">
        <v>1.68</v>
      </c>
      <c r="L754" s="123">
        <v>1.18</v>
      </c>
      <c r="M754" s="123">
        <v>0.34</v>
      </c>
      <c r="N754" s="123">
        <v>0.35</v>
      </c>
      <c r="O754" s="123"/>
      <c r="P754" s="123">
        <v>0.1</v>
      </c>
      <c r="Q754" s="123">
        <v>0.01</v>
      </c>
      <c r="R754" s="123" t="s">
        <v>3792</v>
      </c>
      <c r="S754" s="123">
        <v>2020</v>
      </c>
      <c r="T754" s="123"/>
      <c r="U754" s="123"/>
      <c r="V754" s="123"/>
      <c r="W754" s="123"/>
      <c r="X754" s="123"/>
      <c r="Y754" s="123"/>
    </row>
    <row r="755" spans="1:25" x14ac:dyDescent="0.25">
      <c r="A755" s="60" t="s">
        <v>4361</v>
      </c>
      <c r="B755" s="60" t="s">
        <v>82</v>
      </c>
      <c r="C755" s="123" t="s">
        <v>122</v>
      </c>
      <c r="D755" s="123">
        <v>34</v>
      </c>
      <c r="E755" s="123">
        <v>1987</v>
      </c>
      <c r="F755" s="123">
        <v>3.37</v>
      </c>
      <c r="G755" s="123">
        <v>0.23</v>
      </c>
      <c r="H755" s="123">
        <v>1.74</v>
      </c>
      <c r="I755" s="123">
        <v>0.59</v>
      </c>
      <c r="J755" s="123">
        <v>33.39</v>
      </c>
      <c r="K755" s="123">
        <v>1.83</v>
      </c>
      <c r="L755" s="123">
        <v>0.53</v>
      </c>
      <c r="M755" s="123">
        <v>0.16</v>
      </c>
      <c r="N755" s="123">
        <v>0.5</v>
      </c>
      <c r="O755" s="123"/>
      <c r="P755" s="123">
        <v>-0.09</v>
      </c>
      <c r="Q755" s="123">
        <v>-0.03</v>
      </c>
      <c r="R755" s="123" t="s">
        <v>3792</v>
      </c>
      <c r="S755" s="123">
        <v>2020</v>
      </c>
      <c r="T755" s="123"/>
      <c r="U755" s="123"/>
      <c r="V755" s="123"/>
      <c r="W755" s="123"/>
      <c r="X755" s="123"/>
      <c r="Y755" s="123"/>
    </row>
    <row r="756" spans="1:25" x14ac:dyDescent="0.25">
      <c r="A756" s="60" t="s">
        <v>4362</v>
      </c>
      <c r="B756" s="60" t="s">
        <v>82</v>
      </c>
      <c r="C756" s="123" t="s">
        <v>131</v>
      </c>
      <c r="D756" s="123">
        <v>26</v>
      </c>
      <c r="E756" s="123">
        <v>1995</v>
      </c>
      <c r="F756" s="123">
        <v>1.1599999999999999</v>
      </c>
      <c r="G756" s="123">
        <v>0.09</v>
      </c>
      <c r="H756" s="123">
        <v>-0.05</v>
      </c>
      <c r="I756" s="123">
        <v>0.04</v>
      </c>
      <c r="J756" s="123"/>
      <c r="K756" s="123">
        <v>-0.08</v>
      </c>
      <c r="L756" s="123">
        <v>7.0000000000000007E-2</v>
      </c>
      <c r="M756" s="123"/>
      <c r="N756" s="123"/>
      <c r="O756" s="123"/>
      <c r="P756" s="123">
        <v>0.08</v>
      </c>
      <c r="Q756" s="123">
        <v>0.03</v>
      </c>
      <c r="R756" s="123" t="s">
        <v>3792</v>
      </c>
      <c r="S756" s="123">
        <v>2020</v>
      </c>
      <c r="T756" s="123"/>
      <c r="U756" s="123"/>
      <c r="V756" s="123"/>
      <c r="W756" s="123"/>
      <c r="X756" s="123"/>
      <c r="Y756" s="123"/>
    </row>
    <row r="757" spans="1:25" x14ac:dyDescent="0.25">
      <c r="A757" s="60" t="s">
        <v>1828</v>
      </c>
      <c r="B757" s="60" t="s">
        <v>82</v>
      </c>
      <c r="C757" s="123" t="s">
        <v>131</v>
      </c>
      <c r="D757" s="123">
        <v>25</v>
      </c>
      <c r="E757" s="123">
        <v>1996</v>
      </c>
      <c r="F757" s="123">
        <v>2.33</v>
      </c>
      <c r="G757" s="123">
        <v>0.05</v>
      </c>
      <c r="H757" s="123">
        <v>1.78</v>
      </c>
      <c r="I757" s="123">
        <v>-7.0000000000000007E-2</v>
      </c>
      <c r="J757" s="123">
        <v>-0.02</v>
      </c>
      <c r="K757" s="123">
        <v>1.74</v>
      </c>
      <c r="L757" s="123">
        <v>-0.03</v>
      </c>
      <c r="M757" s="123">
        <v>-0.05</v>
      </c>
      <c r="N757" s="123"/>
      <c r="O757" s="123"/>
      <c r="P757" s="123">
        <v>-0.05</v>
      </c>
      <c r="Q757" s="123">
        <v>0.01</v>
      </c>
      <c r="R757" s="123" t="s">
        <v>3792</v>
      </c>
      <c r="S757" s="123">
        <v>2020</v>
      </c>
      <c r="T757" s="123"/>
      <c r="U757" s="123"/>
      <c r="V757" s="123"/>
      <c r="W757" s="123"/>
      <c r="X757" s="123"/>
      <c r="Y757" s="123"/>
    </row>
    <row r="758" spans="1:25" x14ac:dyDescent="0.25">
      <c r="A758" s="60" t="s">
        <v>548</v>
      </c>
      <c r="B758" s="60" t="s">
        <v>82</v>
      </c>
      <c r="C758" s="123" t="s">
        <v>131</v>
      </c>
      <c r="D758" s="123">
        <v>26</v>
      </c>
      <c r="E758" s="123">
        <v>1994</v>
      </c>
      <c r="F758" s="123">
        <v>2.64</v>
      </c>
      <c r="G758" s="123">
        <v>0.06</v>
      </c>
      <c r="H758" s="123">
        <v>1.56</v>
      </c>
      <c r="I758" s="123">
        <v>0.3</v>
      </c>
      <c r="J758" s="123">
        <v>24.99</v>
      </c>
      <c r="K758" s="123">
        <v>1.46</v>
      </c>
      <c r="L758" s="123">
        <v>0.41</v>
      </c>
      <c r="M758" s="123">
        <v>0.05</v>
      </c>
      <c r="N758" s="123">
        <v>-0.01</v>
      </c>
      <c r="O758" s="123"/>
      <c r="P758" s="123">
        <v>0.06</v>
      </c>
      <c r="Q758" s="123">
        <v>-0.06</v>
      </c>
      <c r="R758" s="123" t="s">
        <v>3792</v>
      </c>
      <c r="S758" s="123">
        <v>2020</v>
      </c>
      <c r="T758" s="123"/>
      <c r="U758" s="123"/>
      <c r="V758" s="123"/>
      <c r="W758" s="123"/>
      <c r="X758" s="123"/>
      <c r="Y758" s="123"/>
    </row>
    <row r="759" spans="1:25" x14ac:dyDescent="0.25">
      <c r="A759" s="60" t="s">
        <v>4363</v>
      </c>
      <c r="B759" s="60" t="s">
        <v>81</v>
      </c>
      <c r="C759" s="123" t="s">
        <v>96</v>
      </c>
      <c r="D759" s="123">
        <v>32</v>
      </c>
      <c r="E759" s="123">
        <v>1989</v>
      </c>
      <c r="F759" s="123">
        <v>2.06</v>
      </c>
      <c r="G759" s="123">
        <v>7.0000000000000007E-2</v>
      </c>
      <c r="H759" s="123">
        <v>0.41</v>
      </c>
      <c r="I759" s="123">
        <v>0.05</v>
      </c>
      <c r="J759" s="123">
        <v>0.09</v>
      </c>
      <c r="K759" s="123">
        <v>0.54</v>
      </c>
      <c r="L759" s="123">
        <v>0.1</v>
      </c>
      <c r="M759" s="123">
        <v>-0.1</v>
      </c>
      <c r="N759" s="123"/>
      <c r="O759" s="123"/>
      <c r="P759" s="123">
        <v>0.01</v>
      </c>
      <c r="Q759" s="123">
        <v>0.06</v>
      </c>
      <c r="R759" s="123" t="s">
        <v>3792</v>
      </c>
      <c r="S759" s="123">
        <v>2020</v>
      </c>
      <c r="T759" s="123"/>
      <c r="U759" s="123"/>
      <c r="V759" s="123"/>
      <c r="W759" s="123"/>
      <c r="X759" s="123"/>
      <c r="Y759" s="123"/>
    </row>
    <row r="760" spans="1:25" x14ac:dyDescent="0.25">
      <c r="A760" s="60" t="s">
        <v>4364</v>
      </c>
      <c r="B760" s="60" t="s">
        <v>81</v>
      </c>
      <c r="C760" s="123" t="s">
        <v>96</v>
      </c>
      <c r="D760" s="123">
        <v>32</v>
      </c>
      <c r="E760" s="123">
        <v>1989</v>
      </c>
      <c r="F760" s="123">
        <v>1</v>
      </c>
      <c r="G760" s="123">
        <v>0.09</v>
      </c>
      <c r="H760" s="123">
        <v>-0.09</v>
      </c>
      <c r="I760" s="123">
        <v>-0.03</v>
      </c>
      <c r="J760" s="123"/>
      <c r="K760" s="123">
        <v>0.02</v>
      </c>
      <c r="L760" s="123">
        <v>-0.02</v>
      </c>
      <c r="M760" s="123"/>
      <c r="N760" s="123"/>
      <c r="O760" s="123"/>
      <c r="P760" s="123">
        <v>-0.06</v>
      </c>
      <c r="Q760" s="123">
        <v>0.02</v>
      </c>
      <c r="R760" s="123" t="s">
        <v>3792</v>
      </c>
      <c r="S760" s="123">
        <v>2020</v>
      </c>
      <c r="T760" s="123"/>
      <c r="U760" s="123"/>
      <c r="V760" s="123"/>
      <c r="W760" s="123"/>
      <c r="X760" s="123"/>
      <c r="Y760" s="123"/>
    </row>
    <row r="761" spans="1:25" x14ac:dyDescent="0.25">
      <c r="A761" s="60" t="s">
        <v>4365</v>
      </c>
      <c r="B761" s="60" t="s">
        <v>81</v>
      </c>
      <c r="C761" s="123" t="s">
        <v>96</v>
      </c>
      <c r="D761" s="123">
        <v>24</v>
      </c>
      <c r="E761" s="123">
        <v>1997</v>
      </c>
      <c r="F761" s="123">
        <v>1.97</v>
      </c>
      <c r="G761" s="123">
        <v>0.09</v>
      </c>
      <c r="H761" s="123">
        <v>1.04</v>
      </c>
      <c r="I761" s="123">
        <v>0.1</v>
      </c>
      <c r="J761" s="123">
        <v>0.09</v>
      </c>
      <c r="K761" s="123">
        <v>1.06</v>
      </c>
      <c r="L761" s="123">
        <v>0.02</v>
      </c>
      <c r="M761" s="123">
        <v>0.01</v>
      </c>
      <c r="N761" s="123"/>
      <c r="O761" s="123"/>
      <c r="P761" s="123">
        <v>0.09</v>
      </c>
      <c r="Q761" s="123">
        <v>-0.01</v>
      </c>
      <c r="R761" s="123" t="s">
        <v>3792</v>
      </c>
      <c r="S761" s="123">
        <v>2020</v>
      </c>
      <c r="T761" s="123"/>
      <c r="U761" s="123"/>
      <c r="V761" s="123"/>
      <c r="W761" s="123"/>
      <c r="X761" s="123"/>
      <c r="Y761" s="123"/>
    </row>
    <row r="762" spans="1:25" x14ac:dyDescent="0.25">
      <c r="A762" s="60" t="s">
        <v>4366</v>
      </c>
      <c r="B762" s="60" t="s">
        <v>81</v>
      </c>
      <c r="C762" s="123" t="s">
        <v>96</v>
      </c>
      <c r="D762" s="123">
        <v>33</v>
      </c>
      <c r="E762" s="123">
        <v>1988</v>
      </c>
      <c r="F762" s="123">
        <v>4.0599999999999996</v>
      </c>
      <c r="G762" s="123">
        <v>0.03</v>
      </c>
      <c r="H762" s="123">
        <v>0.03</v>
      </c>
      <c r="I762" s="123">
        <v>-0.09</v>
      </c>
      <c r="J762" s="123"/>
      <c r="K762" s="123">
        <v>-0.02</v>
      </c>
      <c r="L762" s="123">
        <v>0.01</v>
      </c>
      <c r="M762" s="123"/>
      <c r="N762" s="123"/>
      <c r="O762" s="123"/>
      <c r="P762" s="123">
        <v>0.01</v>
      </c>
      <c r="Q762" s="123">
        <v>7.0000000000000007E-2</v>
      </c>
      <c r="R762" s="123" t="s">
        <v>3792</v>
      </c>
      <c r="S762" s="123">
        <v>2020</v>
      </c>
      <c r="T762" s="123"/>
      <c r="U762" s="123"/>
      <c r="V762" s="123"/>
      <c r="W762" s="123"/>
      <c r="X762" s="123"/>
      <c r="Y762" s="123"/>
    </row>
    <row r="763" spans="1:25" x14ac:dyDescent="0.25">
      <c r="A763" s="60" t="s">
        <v>4367</v>
      </c>
      <c r="B763" s="60" t="s">
        <v>81</v>
      </c>
      <c r="C763" s="123" t="s">
        <v>96</v>
      </c>
      <c r="D763" s="123">
        <v>33</v>
      </c>
      <c r="E763" s="123">
        <v>1988</v>
      </c>
      <c r="F763" s="123">
        <v>1.17</v>
      </c>
      <c r="G763" s="123">
        <v>-0.08</v>
      </c>
      <c r="H763" s="123">
        <v>-0.06</v>
      </c>
      <c r="I763" s="123">
        <v>0.02</v>
      </c>
      <c r="J763" s="123"/>
      <c r="K763" s="123">
        <v>-0.05</v>
      </c>
      <c r="L763" s="123">
        <v>0.1</v>
      </c>
      <c r="M763" s="123"/>
      <c r="N763" s="123"/>
      <c r="O763" s="123"/>
      <c r="P763" s="123">
        <v>-0.01</v>
      </c>
      <c r="Q763" s="123">
        <v>-0.03</v>
      </c>
      <c r="R763" s="123" t="s">
        <v>3792</v>
      </c>
      <c r="S763" s="123">
        <v>2020</v>
      </c>
      <c r="T763" s="123"/>
      <c r="U763" s="123"/>
      <c r="V763" s="123"/>
      <c r="W763" s="123"/>
      <c r="X763" s="123"/>
      <c r="Y763" s="123"/>
    </row>
    <row r="764" spans="1:25" x14ac:dyDescent="0.25">
      <c r="A764" s="60" t="s">
        <v>4368</v>
      </c>
      <c r="B764" s="60" t="s">
        <v>81</v>
      </c>
      <c r="C764" s="123" t="s">
        <v>96</v>
      </c>
      <c r="D764" s="123">
        <v>27</v>
      </c>
      <c r="E764" s="123">
        <v>1994</v>
      </c>
      <c r="F764" s="123">
        <v>2.75</v>
      </c>
      <c r="G764" s="123">
        <v>-0.09</v>
      </c>
      <c r="H764" s="123">
        <v>0.78</v>
      </c>
      <c r="I764" s="123">
        <v>-0.06</v>
      </c>
      <c r="J764" s="123">
        <v>0.06</v>
      </c>
      <c r="K764" s="123">
        <v>0.75</v>
      </c>
      <c r="L764" s="123">
        <v>-0.08</v>
      </c>
      <c r="M764" s="123">
        <v>-0.08</v>
      </c>
      <c r="N764" s="123"/>
      <c r="O764" s="123"/>
      <c r="P764" s="123">
        <v>-0.09</v>
      </c>
      <c r="Q764" s="123">
        <v>0.01</v>
      </c>
      <c r="R764" s="123" t="s">
        <v>3792</v>
      </c>
      <c r="S764" s="123">
        <v>2020</v>
      </c>
      <c r="T764" s="123"/>
      <c r="U764" s="123"/>
      <c r="V764" s="123"/>
      <c r="W764" s="123"/>
      <c r="X764" s="123"/>
      <c r="Y764" s="123"/>
    </row>
    <row r="765" spans="1:25" x14ac:dyDescent="0.25">
      <c r="A765" s="60" t="s">
        <v>4369</v>
      </c>
      <c r="B765" s="60" t="s">
        <v>81</v>
      </c>
      <c r="C765" s="123" t="s">
        <v>96</v>
      </c>
      <c r="D765" s="123">
        <v>24</v>
      </c>
      <c r="E765" s="123">
        <v>1997</v>
      </c>
      <c r="F765" s="123">
        <v>1.1200000000000001</v>
      </c>
      <c r="G765" s="123">
        <v>0.02</v>
      </c>
      <c r="H765" s="123">
        <v>0.88</v>
      </c>
      <c r="I765" s="123">
        <v>0.87</v>
      </c>
      <c r="J765" s="123">
        <v>100.08</v>
      </c>
      <c r="K765" s="123">
        <v>0.86</v>
      </c>
      <c r="L765" s="123">
        <v>0.81</v>
      </c>
      <c r="M765" s="123">
        <v>0</v>
      </c>
      <c r="N765" s="123">
        <v>7.0000000000000007E-2</v>
      </c>
      <c r="O765" s="123"/>
      <c r="P765" s="123">
        <v>0.09</v>
      </c>
      <c r="Q765" s="123">
        <v>0.04</v>
      </c>
      <c r="R765" s="123" t="s">
        <v>3792</v>
      </c>
      <c r="S765" s="123">
        <v>2020</v>
      </c>
      <c r="T765" s="123"/>
      <c r="U765" s="123"/>
      <c r="V765" s="123"/>
      <c r="W765" s="123"/>
      <c r="X765" s="123"/>
      <c r="Y765" s="123"/>
    </row>
    <row r="766" spans="1:25" x14ac:dyDescent="0.25">
      <c r="A766" s="60" t="s">
        <v>4370</v>
      </c>
      <c r="B766" s="60" t="s">
        <v>81</v>
      </c>
      <c r="C766" s="123" t="s">
        <v>96</v>
      </c>
      <c r="D766" s="123">
        <v>33</v>
      </c>
      <c r="E766" s="123">
        <v>1988</v>
      </c>
      <c r="F766" s="123">
        <v>4.0599999999999996</v>
      </c>
      <c r="G766" s="123">
        <v>0.04</v>
      </c>
      <c r="H766" s="123">
        <v>0.21</v>
      </c>
      <c r="I766" s="123">
        <v>0.09</v>
      </c>
      <c r="J766" s="123">
        <v>-0.03</v>
      </c>
      <c r="K766" s="123">
        <v>0.23</v>
      </c>
      <c r="L766" s="123">
        <v>0.03</v>
      </c>
      <c r="M766" s="123">
        <v>0.04</v>
      </c>
      <c r="N766" s="123"/>
      <c r="O766" s="123"/>
      <c r="P766" s="123">
        <v>0.04</v>
      </c>
      <c r="Q766" s="123">
        <v>-0.1</v>
      </c>
      <c r="R766" s="123" t="s">
        <v>3792</v>
      </c>
      <c r="S766" s="123">
        <v>2020</v>
      </c>
      <c r="T766" s="123"/>
      <c r="U766" s="123"/>
      <c r="V766" s="123"/>
      <c r="W766" s="123"/>
      <c r="X766" s="123"/>
      <c r="Y766" s="123"/>
    </row>
    <row r="767" spans="1:25" x14ac:dyDescent="0.25">
      <c r="A767" s="60" t="s">
        <v>4371</v>
      </c>
      <c r="B767" s="60" t="s">
        <v>81</v>
      </c>
      <c r="C767" s="123" t="s">
        <v>213</v>
      </c>
      <c r="D767" s="123">
        <v>27</v>
      </c>
      <c r="E767" s="123">
        <v>1994</v>
      </c>
      <c r="F767" s="123">
        <v>4.24</v>
      </c>
      <c r="G767" s="123">
        <v>-0.08</v>
      </c>
      <c r="H767" s="123">
        <v>0.22</v>
      </c>
      <c r="I767" s="123">
        <v>7.0000000000000007E-2</v>
      </c>
      <c r="J767" s="123">
        <v>0.06</v>
      </c>
      <c r="K767" s="123">
        <v>0.3</v>
      </c>
      <c r="L767" s="123">
        <v>0.04</v>
      </c>
      <c r="M767" s="123">
        <v>0.09</v>
      </c>
      <c r="N767" s="123"/>
      <c r="O767" s="123"/>
      <c r="P767" s="123">
        <v>0.09</v>
      </c>
      <c r="Q767" s="123">
        <v>-0.05</v>
      </c>
      <c r="R767" s="123" t="s">
        <v>3792</v>
      </c>
      <c r="S767" s="123">
        <v>2020</v>
      </c>
      <c r="T767" s="123"/>
      <c r="U767" s="123"/>
      <c r="V767" s="123"/>
      <c r="W767" s="123"/>
      <c r="X767" s="123"/>
      <c r="Y767" s="123"/>
    </row>
    <row r="768" spans="1:25" x14ac:dyDescent="0.25">
      <c r="A768" s="60" t="s">
        <v>4372</v>
      </c>
      <c r="B768" s="60" t="s">
        <v>81</v>
      </c>
      <c r="C768" s="123" t="s">
        <v>213</v>
      </c>
      <c r="D768" s="123">
        <v>27</v>
      </c>
      <c r="E768" s="123">
        <v>1993</v>
      </c>
      <c r="F768" s="123">
        <v>0.22</v>
      </c>
      <c r="G768" s="123">
        <v>-7.0000000000000007E-2</v>
      </c>
      <c r="H768" s="123">
        <v>0.06</v>
      </c>
      <c r="I768" s="123">
        <v>-0.08</v>
      </c>
      <c r="J768" s="123"/>
      <c r="K768" s="123">
        <v>-0.04</v>
      </c>
      <c r="L768" s="123">
        <v>-0.06</v>
      </c>
      <c r="M768" s="123"/>
      <c r="N768" s="123"/>
      <c r="O768" s="123"/>
      <c r="P768" s="123">
        <v>0</v>
      </c>
      <c r="Q768" s="123">
        <v>0.08</v>
      </c>
      <c r="R768" s="123" t="s">
        <v>3792</v>
      </c>
      <c r="S768" s="123">
        <v>2020</v>
      </c>
      <c r="T768" s="123"/>
      <c r="U768" s="123"/>
      <c r="V768" s="123"/>
      <c r="W768" s="123"/>
      <c r="X768" s="123"/>
      <c r="Y768" s="123"/>
    </row>
    <row r="769" spans="1:25" x14ac:dyDescent="0.25">
      <c r="A769" s="60" t="s">
        <v>1335</v>
      </c>
      <c r="B769" s="60" t="s">
        <v>81</v>
      </c>
      <c r="C769" s="123" t="s">
        <v>109</v>
      </c>
      <c r="D769" s="123">
        <v>24</v>
      </c>
      <c r="E769" s="123">
        <v>1997</v>
      </c>
      <c r="F769" s="123">
        <v>1.76</v>
      </c>
      <c r="G769" s="123">
        <v>1.67</v>
      </c>
      <c r="H769" s="123">
        <v>2.15</v>
      </c>
      <c r="I769" s="123">
        <v>2.31</v>
      </c>
      <c r="J769" s="123">
        <v>100.03</v>
      </c>
      <c r="K769" s="123">
        <v>2.33</v>
      </c>
      <c r="L769" s="123">
        <v>2.2599999999999998</v>
      </c>
      <c r="M769" s="123">
        <v>0.8</v>
      </c>
      <c r="N769" s="123">
        <v>0.8</v>
      </c>
      <c r="O769" s="123"/>
      <c r="P769" s="123">
        <v>0.02</v>
      </c>
      <c r="Q769" s="123">
        <v>0.05</v>
      </c>
      <c r="R769" s="123" t="s">
        <v>3792</v>
      </c>
      <c r="S769" s="123">
        <v>2020</v>
      </c>
      <c r="T769" s="123"/>
      <c r="U769" s="123"/>
      <c r="V769" s="123"/>
      <c r="W769" s="123"/>
      <c r="X769" s="123"/>
      <c r="Y769" s="123"/>
    </row>
    <row r="770" spans="1:25" x14ac:dyDescent="0.25">
      <c r="A770" s="60" t="s">
        <v>1262</v>
      </c>
      <c r="B770" s="60" t="s">
        <v>81</v>
      </c>
      <c r="C770" s="123" t="s">
        <v>109</v>
      </c>
      <c r="D770" s="123">
        <v>27</v>
      </c>
      <c r="E770" s="123">
        <v>1994</v>
      </c>
      <c r="F770" s="123">
        <v>2.81</v>
      </c>
      <c r="G770" s="123">
        <v>0.01</v>
      </c>
      <c r="H770" s="123">
        <v>2.15</v>
      </c>
      <c r="I770" s="123">
        <v>0.02</v>
      </c>
      <c r="J770" s="123">
        <v>-0.08</v>
      </c>
      <c r="K770" s="123">
        <v>2.15</v>
      </c>
      <c r="L770" s="123">
        <v>0.08</v>
      </c>
      <c r="M770" s="123">
        <v>0.06</v>
      </c>
      <c r="N770" s="123"/>
      <c r="O770" s="123"/>
      <c r="P770" s="123">
        <v>0.01</v>
      </c>
      <c r="Q770" s="123">
        <v>-0.02</v>
      </c>
      <c r="R770" s="123" t="s">
        <v>3792</v>
      </c>
      <c r="S770" s="123">
        <v>2020</v>
      </c>
      <c r="T770" s="123"/>
      <c r="U770" s="123"/>
      <c r="V770" s="123"/>
      <c r="W770" s="123"/>
      <c r="X770" s="123"/>
      <c r="Y770" s="123"/>
    </row>
    <row r="771" spans="1:25" x14ac:dyDescent="0.25">
      <c r="A771" s="60" t="s">
        <v>531</v>
      </c>
      <c r="B771" s="60" t="s">
        <v>81</v>
      </c>
      <c r="C771" s="123" t="s">
        <v>109</v>
      </c>
      <c r="D771" s="123">
        <v>31</v>
      </c>
      <c r="E771" s="123">
        <v>1990</v>
      </c>
      <c r="F771" s="123">
        <v>5.77</v>
      </c>
      <c r="G771" s="123">
        <v>0.28999999999999998</v>
      </c>
      <c r="H771" s="123">
        <v>2.74</v>
      </c>
      <c r="I771" s="123">
        <v>1.29</v>
      </c>
      <c r="J771" s="123">
        <v>43.73</v>
      </c>
      <c r="K771" s="123">
        <v>2.72</v>
      </c>
      <c r="L771" s="123">
        <v>1.29</v>
      </c>
      <c r="M771" s="123">
        <v>0.09</v>
      </c>
      <c r="N771" s="123">
        <v>0.39</v>
      </c>
      <c r="O771" s="123"/>
      <c r="P771" s="123">
        <v>-0.03</v>
      </c>
      <c r="Q771" s="123">
        <v>-0.04</v>
      </c>
      <c r="R771" s="123" t="s">
        <v>3792</v>
      </c>
      <c r="S771" s="123">
        <v>2020</v>
      </c>
      <c r="T771" s="123"/>
      <c r="U771" s="123"/>
      <c r="V771" s="123"/>
      <c r="W771" s="123"/>
      <c r="X771" s="123"/>
      <c r="Y771" s="123"/>
    </row>
    <row r="772" spans="1:25" x14ac:dyDescent="0.25">
      <c r="A772" s="60" t="s">
        <v>4373</v>
      </c>
      <c r="B772" s="60" t="s">
        <v>81</v>
      </c>
      <c r="C772" s="123" t="s">
        <v>109</v>
      </c>
      <c r="D772" s="123">
        <v>22</v>
      </c>
      <c r="E772" s="123">
        <v>1999</v>
      </c>
      <c r="F772" s="123">
        <v>0.54</v>
      </c>
      <c r="G772" s="123">
        <v>-0.02</v>
      </c>
      <c r="H772" s="123">
        <v>1.58</v>
      </c>
      <c r="I772" s="123">
        <v>-7.0000000000000007E-2</v>
      </c>
      <c r="J772" s="123">
        <v>-0.08</v>
      </c>
      <c r="K772" s="123">
        <v>1.54</v>
      </c>
      <c r="L772" s="123">
        <v>-7.0000000000000007E-2</v>
      </c>
      <c r="M772" s="123">
        <v>-0.04</v>
      </c>
      <c r="N772" s="123"/>
      <c r="O772" s="123"/>
      <c r="P772" s="123">
        <v>0.06</v>
      </c>
      <c r="Q772" s="123">
        <v>-0.06</v>
      </c>
      <c r="R772" s="123" t="s">
        <v>3792</v>
      </c>
      <c r="S772" s="123">
        <v>2020</v>
      </c>
      <c r="T772" s="123"/>
      <c r="U772" s="123"/>
      <c r="V772" s="123"/>
      <c r="W772" s="123"/>
      <c r="X772" s="123"/>
      <c r="Y772" s="123"/>
    </row>
    <row r="773" spans="1:25" x14ac:dyDescent="0.25">
      <c r="A773" s="60" t="s">
        <v>1258</v>
      </c>
      <c r="B773" s="60" t="s">
        <v>81</v>
      </c>
      <c r="C773" s="123" t="s">
        <v>116</v>
      </c>
      <c r="D773" s="123">
        <v>31</v>
      </c>
      <c r="E773" s="123">
        <v>1989</v>
      </c>
      <c r="F773" s="123">
        <v>5.97</v>
      </c>
      <c r="G773" s="123">
        <v>0.02</v>
      </c>
      <c r="H773" s="123">
        <v>0.26</v>
      </c>
      <c r="I773" s="123">
        <v>0.03</v>
      </c>
      <c r="J773" s="123">
        <v>0.09</v>
      </c>
      <c r="K773" s="123">
        <v>0.14000000000000001</v>
      </c>
      <c r="L773" s="123">
        <v>0.02</v>
      </c>
      <c r="M773" s="123">
        <v>0.04</v>
      </c>
      <c r="N773" s="123"/>
      <c r="O773" s="123"/>
      <c r="P773" s="123">
        <v>0.06</v>
      </c>
      <c r="Q773" s="123">
        <v>0.05</v>
      </c>
      <c r="R773" s="123" t="s">
        <v>3792</v>
      </c>
      <c r="S773" s="123">
        <v>2020</v>
      </c>
      <c r="T773" s="123"/>
      <c r="U773" s="123"/>
      <c r="V773" s="123"/>
      <c r="W773" s="123"/>
      <c r="X773" s="123"/>
      <c r="Y773" s="123"/>
    </row>
    <row r="774" spans="1:25" x14ac:dyDescent="0.25">
      <c r="A774" s="60" t="s">
        <v>4374</v>
      </c>
      <c r="B774" s="60" t="s">
        <v>81</v>
      </c>
      <c r="C774" s="123" t="s">
        <v>122</v>
      </c>
      <c r="D774" s="123">
        <v>34</v>
      </c>
      <c r="E774" s="123">
        <v>1987</v>
      </c>
      <c r="F774" s="123">
        <v>4.55</v>
      </c>
      <c r="G774" s="123">
        <v>-7.0000000000000007E-2</v>
      </c>
      <c r="H774" s="123">
        <v>0.09</v>
      </c>
      <c r="I774" s="123">
        <v>0</v>
      </c>
      <c r="J774" s="123"/>
      <c r="K774" s="123">
        <v>-0.02</v>
      </c>
      <c r="L774" s="123">
        <v>0</v>
      </c>
      <c r="M774" s="123"/>
      <c r="N774" s="123"/>
      <c r="O774" s="123"/>
      <c r="P774" s="123">
        <v>0.08</v>
      </c>
      <c r="Q774" s="123">
        <v>-0.03</v>
      </c>
      <c r="R774" s="123" t="s">
        <v>3792</v>
      </c>
      <c r="S774" s="123">
        <v>2020</v>
      </c>
      <c r="T774" s="123"/>
      <c r="U774" s="123"/>
      <c r="V774" s="123"/>
      <c r="W774" s="123"/>
      <c r="X774" s="123"/>
      <c r="Y774" s="123"/>
    </row>
    <row r="775" spans="1:25" x14ac:dyDescent="0.25">
      <c r="A775" s="60" t="s">
        <v>4375</v>
      </c>
      <c r="B775" s="60" t="s">
        <v>81</v>
      </c>
      <c r="C775" s="123" t="s">
        <v>122</v>
      </c>
      <c r="D775" s="123">
        <v>31</v>
      </c>
      <c r="E775" s="123">
        <v>1990</v>
      </c>
      <c r="F775" s="123">
        <v>0.78</v>
      </c>
      <c r="G775" s="123">
        <v>-0.09</v>
      </c>
      <c r="H775" s="123">
        <v>1.33</v>
      </c>
      <c r="I775" s="123">
        <v>0.04</v>
      </c>
      <c r="J775" s="123">
        <v>0.02</v>
      </c>
      <c r="K775" s="123">
        <v>1.26</v>
      </c>
      <c r="L775" s="123">
        <v>7.0000000000000007E-2</v>
      </c>
      <c r="M775" s="123">
        <v>0.08</v>
      </c>
      <c r="N775" s="123"/>
      <c r="O775" s="123"/>
      <c r="P775" s="123">
        <v>0.01</v>
      </c>
      <c r="Q775" s="123">
        <v>0.03</v>
      </c>
      <c r="R775" s="123" t="s">
        <v>3792</v>
      </c>
      <c r="S775" s="123">
        <v>2020</v>
      </c>
      <c r="T775" s="123"/>
      <c r="U775" s="123"/>
      <c r="V775" s="123"/>
      <c r="W775" s="123"/>
      <c r="X775" s="123"/>
      <c r="Y775" s="123"/>
    </row>
    <row r="776" spans="1:25" x14ac:dyDescent="0.25">
      <c r="A776" s="60" t="s">
        <v>4376</v>
      </c>
      <c r="B776" s="60" t="s">
        <v>81</v>
      </c>
      <c r="C776" s="123" t="s">
        <v>122</v>
      </c>
      <c r="D776" s="123">
        <v>26</v>
      </c>
      <c r="E776" s="123">
        <v>1995</v>
      </c>
      <c r="F776" s="123">
        <v>5.87</v>
      </c>
      <c r="G776" s="123">
        <v>-7.0000000000000007E-2</v>
      </c>
      <c r="H776" s="123">
        <v>0.62</v>
      </c>
      <c r="I776" s="123">
        <v>0.09</v>
      </c>
      <c r="J776" s="123">
        <v>33.369999999999997</v>
      </c>
      <c r="K776" s="123">
        <v>0.6</v>
      </c>
      <c r="L776" s="123">
        <v>0.12</v>
      </c>
      <c r="M776" s="123">
        <v>0.05</v>
      </c>
      <c r="N776" s="123">
        <v>-0.05</v>
      </c>
      <c r="O776" s="123"/>
      <c r="P776" s="123">
        <v>-0.04</v>
      </c>
      <c r="Q776" s="123">
        <v>-0.04</v>
      </c>
      <c r="R776" s="123" t="s">
        <v>3792</v>
      </c>
      <c r="S776" s="123">
        <v>2020</v>
      </c>
      <c r="T776" s="123"/>
      <c r="U776" s="123"/>
      <c r="V776" s="123"/>
      <c r="W776" s="123"/>
      <c r="X776" s="123"/>
      <c r="Y776" s="123"/>
    </row>
    <row r="777" spans="1:25" x14ac:dyDescent="0.25">
      <c r="A777" s="60" t="s">
        <v>4377</v>
      </c>
      <c r="B777" s="60" t="s">
        <v>81</v>
      </c>
      <c r="C777" s="123" t="s">
        <v>122</v>
      </c>
      <c r="D777" s="123">
        <v>27</v>
      </c>
      <c r="E777" s="123">
        <v>1994</v>
      </c>
      <c r="F777" s="123">
        <v>1.22</v>
      </c>
      <c r="G777" s="123">
        <v>0.06</v>
      </c>
      <c r="H777" s="123">
        <v>0.02</v>
      </c>
      <c r="I777" s="123">
        <v>7.0000000000000007E-2</v>
      </c>
      <c r="J777" s="123"/>
      <c r="K777" s="123">
        <v>0.02</v>
      </c>
      <c r="L777" s="123">
        <v>0.04</v>
      </c>
      <c r="M777" s="123"/>
      <c r="N777" s="123"/>
      <c r="O777" s="123"/>
      <c r="P777" s="123">
        <v>0.06</v>
      </c>
      <c r="Q777" s="123">
        <v>0.03</v>
      </c>
      <c r="R777" s="123" t="s">
        <v>3792</v>
      </c>
      <c r="S777" s="123">
        <v>2020</v>
      </c>
      <c r="T777" s="123"/>
      <c r="U777" s="123"/>
      <c r="V777" s="123"/>
      <c r="W777" s="123"/>
      <c r="X777" s="123"/>
      <c r="Y777" s="123"/>
    </row>
    <row r="778" spans="1:25" x14ac:dyDescent="0.25">
      <c r="A778" s="60" t="s">
        <v>4378</v>
      </c>
      <c r="B778" s="60" t="s">
        <v>81</v>
      </c>
      <c r="C778" s="123" t="s">
        <v>122</v>
      </c>
      <c r="D778" s="123">
        <v>30</v>
      </c>
      <c r="E778" s="123">
        <v>1991</v>
      </c>
      <c r="F778" s="123">
        <v>1.22</v>
      </c>
      <c r="G778" s="123">
        <v>0.02</v>
      </c>
      <c r="H778" s="123">
        <v>0.87</v>
      </c>
      <c r="I778" s="123">
        <v>0.08</v>
      </c>
      <c r="J778" s="123">
        <v>-0.08</v>
      </c>
      <c r="K778" s="123">
        <v>0.84</v>
      </c>
      <c r="L778" s="123">
        <v>-0.1</v>
      </c>
      <c r="M778" s="123">
        <v>-0.01</v>
      </c>
      <c r="N778" s="123"/>
      <c r="O778" s="123"/>
      <c r="P778" s="123">
        <v>-0.1</v>
      </c>
      <c r="Q778" s="123">
        <v>-0.01</v>
      </c>
      <c r="R778" s="123" t="s">
        <v>3792</v>
      </c>
      <c r="S778" s="123">
        <v>2020</v>
      </c>
      <c r="T778" s="123"/>
      <c r="U778" s="123"/>
      <c r="V778" s="123"/>
      <c r="W778" s="123"/>
      <c r="X778" s="123"/>
      <c r="Y778" s="123"/>
    </row>
    <row r="779" spans="1:25" x14ac:dyDescent="0.25">
      <c r="A779" s="60" t="s">
        <v>4379</v>
      </c>
      <c r="B779" s="60" t="s">
        <v>81</v>
      </c>
      <c r="C779" s="123" t="s">
        <v>122</v>
      </c>
      <c r="D779" s="123">
        <v>27</v>
      </c>
      <c r="E779" s="123">
        <v>1994</v>
      </c>
      <c r="F779" s="123">
        <v>4.1900000000000004</v>
      </c>
      <c r="G779" s="123">
        <v>0.31</v>
      </c>
      <c r="H779" s="123">
        <v>0.89</v>
      </c>
      <c r="I779" s="123">
        <v>0.68</v>
      </c>
      <c r="J779" s="123">
        <v>74.959999999999994</v>
      </c>
      <c r="K779" s="123">
        <v>0.97</v>
      </c>
      <c r="L779" s="123">
        <v>0.81</v>
      </c>
      <c r="M779" s="123">
        <v>0.28000000000000003</v>
      </c>
      <c r="N779" s="123">
        <v>0.28000000000000003</v>
      </c>
      <c r="O779" s="123"/>
      <c r="P779" s="123">
        <v>-0.08</v>
      </c>
      <c r="Q779" s="123">
        <v>0.08</v>
      </c>
      <c r="R779" s="123" t="s">
        <v>3792</v>
      </c>
      <c r="S779" s="123">
        <v>2020</v>
      </c>
      <c r="T779" s="123"/>
      <c r="U779" s="123"/>
      <c r="V779" s="123"/>
      <c r="W779" s="123"/>
      <c r="X779" s="123"/>
      <c r="Y779" s="123"/>
    </row>
    <row r="780" spans="1:25" x14ac:dyDescent="0.25">
      <c r="A780" s="60" t="s">
        <v>4380</v>
      </c>
      <c r="B780" s="60" t="s">
        <v>81</v>
      </c>
      <c r="C780" s="123" t="s">
        <v>122</v>
      </c>
      <c r="D780" s="123">
        <v>24</v>
      </c>
      <c r="E780" s="123">
        <v>1997</v>
      </c>
      <c r="F780" s="123">
        <v>2.33</v>
      </c>
      <c r="G780" s="123">
        <v>0.01</v>
      </c>
      <c r="H780" s="123">
        <v>2.0499999999999998</v>
      </c>
      <c r="I780" s="123">
        <v>-0.02</v>
      </c>
      <c r="J780" s="123">
        <v>-0.04</v>
      </c>
      <c r="K780" s="123">
        <v>2.0299999999999998</v>
      </c>
      <c r="L780" s="123">
        <v>-0.1</v>
      </c>
      <c r="M780" s="123">
        <v>-0.04</v>
      </c>
      <c r="N780" s="123"/>
      <c r="O780" s="123"/>
      <c r="P780" s="123">
        <v>0.02</v>
      </c>
      <c r="Q780" s="123">
        <v>0.08</v>
      </c>
      <c r="R780" s="123" t="s">
        <v>3792</v>
      </c>
      <c r="S780" s="123">
        <v>2020</v>
      </c>
      <c r="T780" s="123"/>
      <c r="U780" s="123"/>
      <c r="V780" s="123"/>
      <c r="W780" s="123"/>
      <c r="X780" s="123"/>
      <c r="Y780" s="123"/>
    </row>
    <row r="781" spans="1:25" x14ac:dyDescent="0.25">
      <c r="A781" s="60" t="s">
        <v>4381</v>
      </c>
      <c r="B781" s="60" t="s">
        <v>81</v>
      </c>
      <c r="C781" s="123" t="s">
        <v>122</v>
      </c>
      <c r="D781" s="123">
        <v>25</v>
      </c>
      <c r="E781" s="123">
        <v>1996</v>
      </c>
      <c r="F781" s="123">
        <v>0.17</v>
      </c>
      <c r="G781" s="123">
        <v>-0.02</v>
      </c>
      <c r="H781" s="123">
        <v>0</v>
      </c>
      <c r="I781" s="123">
        <v>-7.0000000000000007E-2</v>
      </c>
      <c r="J781" s="123"/>
      <c r="K781" s="123">
        <v>-0.06</v>
      </c>
      <c r="L781" s="123">
        <v>0.03</v>
      </c>
      <c r="M781" s="123"/>
      <c r="N781" s="123"/>
      <c r="O781" s="123"/>
      <c r="P781" s="123">
        <v>-0.02</v>
      </c>
      <c r="Q781" s="123">
        <v>0</v>
      </c>
      <c r="R781" s="123" t="s">
        <v>3792</v>
      </c>
      <c r="S781" s="123">
        <v>2020</v>
      </c>
      <c r="T781" s="123"/>
      <c r="U781" s="123"/>
      <c r="V781" s="123"/>
      <c r="W781" s="123"/>
      <c r="X781" s="123"/>
      <c r="Y781" s="123"/>
    </row>
    <row r="782" spans="1:25" x14ac:dyDescent="0.25">
      <c r="A782" s="60" t="s">
        <v>4382</v>
      </c>
      <c r="B782" s="60" t="s">
        <v>81</v>
      </c>
      <c r="C782" s="123" t="s">
        <v>122</v>
      </c>
      <c r="D782" s="123">
        <v>22</v>
      </c>
      <c r="E782" s="123">
        <v>1999</v>
      </c>
      <c r="F782" s="123">
        <v>0.14000000000000001</v>
      </c>
      <c r="G782" s="123">
        <v>-0.02</v>
      </c>
      <c r="H782" s="123">
        <v>5.05</v>
      </c>
      <c r="I782" s="123">
        <v>0.09</v>
      </c>
      <c r="J782" s="123">
        <v>0.01</v>
      </c>
      <c r="K782" s="123">
        <v>5.0999999999999996</v>
      </c>
      <c r="L782" s="123">
        <v>7.0000000000000007E-2</v>
      </c>
      <c r="M782" s="123">
        <v>-0.04</v>
      </c>
      <c r="N782" s="123"/>
      <c r="O782" s="123"/>
      <c r="P782" s="123">
        <v>-0.04</v>
      </c>
      <c r="Q782" s="123">
        <v>0.01</v>
      </c>
      <c r="R782" s="123" t="s">
        <v>3792</v>
      </c>
      <c r="S782" s="123">
        <v>2020</v>
      </c>
      <c r="T782" s="123"/>
      <c r="U782" s="123"/>
      <c r="V782" s="123"/>
      <c r="W782" s="123"/>
      <c r="X782" s="123"/>
      <c r="Y782" s="123"/>
    </row>
    <row r="783" spans="1:25" x14ac:dyDescent="0.25">
      <c r="A783" s="60" t="s">
        <v>4383</v>
      </c>
      <c r="B783" s="60" t="s">
        <v>81</v>
      </c>
      <c r="C783" s="123" t="s">
        <v>129</v>
      </c>
      <c r="D783" s="123">
        <v>28</v>
      </c>
      <c r="E783" s="123">
        <v>1993</v>
      </c>
      <c r="F783" s="123">
        <v>3.05</v>
      </c>
      <c r="G783" s="123">
        <v>0.01</v>
      </c>
      <c r="H783" s="123">
        <v>0.62</v>
      </c>
      <c r="I783" s="123">
        <v>0.36</v>
      </c>
      <c r="J783" s="123">
        <v>50.08</v>
      </c>
      <c r="K783" s="123">
        <v>0.6</v>
      </c>
      <c r="L783" s="123">
        <v>0.35</v>
      </c>
      <c r="M783" s="123">
        <v>0.06</v>
      </c>
      <c r="N783" s="123">
        <v>-0.05</v>
      </c>
      <c r="O783" s="123"/>
      <c r="P783" s="123">
        <v>-0.02</v>
      </c>
      <c r="Q783" s="123">
        <v>0.03</v>
      </c>
      <c r="R783" s="123" t="s">
        <v>3792</v>
      </c>
      <c r="S783" s="123">
        <v>2020</v>
      </c>
      <c r="T783" s="123"/>
      <c r="U783" s="123"/>
      <c r="V783" s="123"/>
      <c r="W783" s="123"/>
      <c r="X783" s="123"/>
      <c r="Y783" s="123"/>
    </row>
    <row r="784" spans="1:25" x14ac:dyDescent="0.25">
      <c r="A784" s="60" t="s">
        <v>4384</v>
      </c>
      <c r="B784" s="60" t="s">
        <v>81</v>
      </c>
      <c r="C784" s="123" t="s">
        <v>131</v>
      </c>
      <c r="D784" s="123">
        <v>28</v>
      </c>
      <c r="E784" s="123">
        <v>1993</v>
      </c>
      <c r="F784" s="123">
        <v>1.93</v>
      </c>
      <c r="G784" s="123">
        <v>0.45</v>
      </c>
      <c r="H784" s="123">
        <v>1.55</v>
      </c>
      <c r="I784" s="123">
        <v>0.55000000000000004</v>
      </c>
      <c r="J784" s="123">
        <v>33.380000000000003</v>
      </c>
      <c r="K784" s="123">
        <v>1.46</v>
      </c>
      <c r="L784" s="123">
        <v>0.5</v>
      </c>
      <c r="M784" s="123">
        <v>0.43</v>
      </c>
      <c r="N784" s="123">
        <v>0.92</v>
      </c>
      <c r="O784" s="123"/>
      <c r="P784" s="123">
        <v>7.0000000000000007E-2</v>
      </c>
      <c r="Q784" s="123">
        <v>0</v>
      </c>
      <c r="R784" s="123" t="s">
        <v>3792</v>
      </c>
      <c r="S784" s="123">
        <v>2020</v>
      </c>
      <c r="T784" s="123"/>
      <c r="U784" s="123"/>
      <c r="V784" s="123"/>
      <c r="W784" s="123"/>
      <c r="X784" s="123"/>
      <c r="Y784" s="123"/>
    </row>
    <row r="785" spans="1:25" x14ac:dyDescent="0.25">
      <c r="A785" s="60" t="s">
        <v>4385</v>
      </c>
      <c r="B785" s="60" t="s">
        <v>1239</v>
      </c>
      <c r="C785" s="123" t="s">
        <v>96</v>
      </c>
      <c r="D785" s="123">
        <v>24</v>
      </c>
      <c r="E785" s="123">
        <v>1997</v>
      </c>
      <c r="F785" s="123">
        <v>0.93</v>
      </c>
      <c r="G785" s="123">
        <v>0.02</v>
      </c>
      <c r="H785" s="123">
        <v>2.02</v>
      </c>
      <c r="I785" s="123">
        <v>7.0000000000000007E-2</v>
      </c>
      <c r="J785" s="123">
        <v>0.06</v>
      </c>
      <c r="K785" s="123">
        <v>1.93</v>
      </c>
      <c r="L785" s="123">
        <v>0.08</v>
      </c>
      <c r="M785" s="123">
        <v>-0.01</v>
      </c>
      <c r="N785" s="123"/>
      <c r="O785" s="123"/>
      <c r="P785" s="123">
        <v>-7.0000000000000007E-2</v>
      </c>
      <c r="Q785" s="123">
        <v>0.04</v>
      </c>
      <c r="R785" s="123" t="s">
        <v>3792</v>
      </c>
      <c r="S785" s="123">
        <v>2020</v>
      </c>
      <c r="T785" s="123"/>
      <c r="U785" s="123"/>
      <c r="V785" s="123"/>
      <c r="W785" s="123"/>
      <c r="X785" s="123"/>
      <c r="Y785" s="123"/>
    </row>
    <row r="786" spans="1:25" x14ac:dyDescent="0.25">
      <c r="A786" s="60" t="s">
        <v>4386</v>
      </c>
      <c r="B786" s="60" t="s">
        <v>1239</v>
      </c>
      <c r="C786" s="123" t="s">
        <v>96</v>
      </c>
      <c r="D786" s="123">
        <v>26</v>
      </c>
      <c r="E786" s="123">
        <v>1995</v>
      </c>
      <c r="F786" s="123">
        <v>0.38</v>
      </c>
      <c r="G786" s="123">
        <v>-0.01</v>
      </c>
      <c r="H786" s="123">
        <v>-0.08</v>
      </c>
      <c r="I786" s="123">
        <v>0.08</v>
      </c>
      <c r="J786" s="123"/>
      <c r="K786" s="123">
        <v>0.09</v>
      </c>
      <c r="L786" s="123">
        <v>-0.03</v>
      </c>
      <c r="M786" s="123"/>
      <c r="N786" s="123"/>
      <c r="O786" s="123"/>
      <c r="P786" s="123">
        <v>-0.04</v>
      </c>
      <c r="Q786" s="123">
        <v>0.03</v>
      </c>
      <c r="R786" s="123" t="s">
        <v>3792</v>
      </c>
      <c r="S786" s="123">
        <v>2020</v>
      </c>
      <c r="T786" s="123"/>
      <c r="U786" s="123"/>
      <c r="V786" s="123"/>
      <c r="W786" s="123"/>
      <c r="X786" s="123"/>
      <c r="Y786" s="123"/>
    </row>
    <row r="787" spans="1:25" x14ac:dyDescent="0.25">
      <c r="A787" s="60" t="s">
        <v>4387</v>
      </c>
      <c r="B787" s="60" t="s">
        <v>1239</v>
      </c>
      <c r="C787" s="123" t="s">
        <v>96</v>
      </c>
      <c r="D787" s="123">
        <v>24</v>
      </c>
      <c r="E787" s="123">
        <v>1997</v>
      </c>
      <c r="F787" s="123">
        <v>2.4500000000000002</v>
      </c>
      <c r="G787" s="123">
        <v>-0.05</v>
      </c>
      <c r="H787" s="123">
        <v>-0.09</v>
      </c>
      <c r="I787" s="123">
        <v>0.06</v>
      </c>
      <c r="J787" s="123"/>
      <c r="K787" s="123">
        <v>-0.02</v>
      </c>
      <c r="L787" s="123">
        <v>-0.05</v>
      </c>
      <c r="M787" s="123"/>
      <c r="N787" s="123"/>
      <c r="O787" s="123"/>
      <c r="P787" s="123">
        <v>0.02</v>
      </c>
      <c r="Q787" s="123">
        <v>0.03</v>
      </c>
      <c r="R787" s="123" t="s">
        <v>3792</v>
      </c>
      <c r="S787" s="123">
        <v>2020</v>
      </c>
      <c r="T787" s="123"/>
      <c r="U787" s="123"/>
      <c r="V787" s="123"/>
      <c r="W787" s="123"/>
      <c r="X787" s="123"/>
      <c r="Y787" s="123"/>
    </row>
    <row r="788" spans="1:25" x14ac:dyDescent="0.25">
      <c r="A788" s="60" t="s">
        <v>4388</v>
      </c>
      <c r="B788" s="60" t="s">
        <v>1239</v>
      </c>
      <c r="C788" s="123" t="s">
        <v>96</v>
      </c>
      <c r="D788" s="123">
        <v>24</v>
      </c>
      <c r="E788" s="123">
        <v>1997</v>
      </c>
      <c r="F788" s="123">
        <v>3.03</v>
      </c>
      <c r="G788" s="123">
        <v>-0.02</v>
      </c>
      <c r="H788" s="123">
        <v>0.57999999999999996</v>
      </c>
      <c r="I788" s="123">
        <v>-0.08</v>
      </c>
      <c r="J788" s="123">
        <v>0.06</v>
      </c>
      <c r="K788" s="123">
        <v>0.67</v>
      </c>
      <c r="L788" s="123">
        <v>0.02</v>
      </c>
      <c r="M788" s="123">
        <v>0.1</v>
      </c>
      <c r="N788" s="123"/>
      <c r="O788" s="123"/>
      <c r="P788" s="123">
        <v>-0.05</v>
      </c>
      <c r="Q788" s="123">
        <v>-0.02</v>
      </c>
      <c r="R788" s="123" t="s">
        <v>3792</v>
      </c>
      <c r="S788" s="123">
        <v>2020</v>
      </c>
      <c r="T788" s="123"/>
      <c r="U788" s="123"/>
      <c r="V788" s="123"/>
      <c r="W788" s="123"/>
      <c r="X788" s="123"/>
      <c r="Y788" s="123"/>
    </row>
    <row r="789" spans="1:25" x14ac:dyDescent="0.25">
      <c r="A789" s="60" t="s">
        <v>4389</v>
      </c>
      <c r="B789" s="60" t="s">
        <v>1239</v>
      </c>
      <c r="C789" s="123" t="s">
        <v>96</v>
      </c>
      <c r="D789" s="123">
        <v>23</v>
      </c>
      <c r="E789" s="123">
        <v>1998</v>
      </c>
      <c r="F789" s="123">
        <v>5.09</v>
      </c>
      <c r="G789" s="123">
        <v>0.02</v>
      </c>
      <c r="H789" s="123">
        <v>0.44</v>
      </c>
      <c r="I789" s="123">
        <v>0.28999999999999998</v>
      </c>
      <c r="J789" s="123">
        <v>50.06</v>
      </c>
      <c r="K789" s="123">
        <v>0.32</v>
      </c>
      <c r="L789" s="123">
        <v>0.23</v>
      </c>
      <c r="M789" s="123">
        <v>0.09</v>
      </c>
      <c r="N789" s="123">
        <v>-0.05</v>
      </c>
      <c r="O789" s="123"/>
      <c r="P789" s="123">
        <v>0.1</v>
      </c>
      <c r="Q789" s="123">
        <v>0.09</v>
      </c>
      <c r="R789" s="123" t="s">
        <v>3792</v>
      </c>
      <c r="S789" s="123">
        <v>2020</v>
      </c>
      <c r="T789" s="123"/>
      <c r="U789" s="123"/>
      <c r="V789" s="123"/>
      <c r="W789" s="123"/>
      <c r="X789" s="123"/>
      <c r="Y789" s="123"/>
    </row>
    <row r="790" spans="1:25" x14ac:dyDescent="0.25">
      <c r="A790" s="60" t="s">
        <v>4390</v>
      </c>
      <c r="B790" s="60" t="s">
        <v>1239</v>
      </c>
      <c r="C790" s="123" t="s">
        <v>96</v>
      </c>
      <c r="D790" s="123">
        <v>31</v>
      </c>
      <c r="E790" s="123">
        <v>1990</v>
      </c>
      <c r="F790" s="123">
        <v>5.98</v>
      </c>
      <c r="G790" s="123">
        <v>0.02</v>
      </c>
      <c r="H790" s="123">
        <v>7.0000000000000007E-2</v>
      </c>
      <c r="I790" s="123">
        <v>-0.1</v>
      </c>
      <c r="J790" s="123">
        <v>-7.0000000000000007E-2</v>
      </c>
      <c r="K790" s="123">
        <v>0.25</v>
      </c>
      <c r="L790" s="123">
        <v>-0.05</v>
      </c>
      <c r="M790" s="123">
        <v>-0.09</v>
      </c>
      <c r="N790" s="123"/>
      <c r="O790" s="123"/>
      <c r="P790" s="123">
        <v>0.06</v>
      </c>
      <c r="Q790" s="123">
        <v>-0.03</v>
      </c>
      <c r="R790" s="123" t="s">
        <v>3792</v>
      </c>
      <c r="S790" s="123">
        <v>2020</v>
      </c>
      <c r="T790" s="123"/>
      <c r="U790" s="123"/>
      <c r="V790" s="123"/>
      <c r="W790" s="123"/>
      <c r="X790" s="123"/>
      <c r="Y790" s="123"/>
    </row>
    <row r="791" spans="1:25" x14ac:dyDescent="0.25">
      <c r="A791" s="60" t="s">
        <v>2801</v>
      </c>
      <c r="B791" s="60" t="s">
        <v>1239</v>
      </c>
      <c r="C791" s="123" t="s">
        <v>213</v>
      </c>
      <c r="D791" s="123">
        <v>29</v>
      </c>
      <c r="E791" s="123">
        <v>1992</v>
      </c>
      <c r="F791" s="123">
        <v>6.1</v>
      </c>
      <c r="G791" s="123">
        <v>0.05</v>
      </c>
      <c r="H791" s="123">
        <v>1.08</v>
      </c>
      <c r="I791" s="123">
        <v>0.28999999999999998</v>
      </c>
      <c r="J791" s="123">
        <v>33.200000000000003</v>
      </c>
      <c r="K791" s="123">
        <v>0.92</v>
      </c>
      <c r="L791" s="123">
        <v>0.38</v>
      </c>
      <c r="M791" s="123">
        <v>0.01</v>
      </c>
      <c r="N791" s="123">
        <v>7.0000000000000007E-2</v>
      </c>
      <c r="O791" s="123"/>
      <c r="P791" s="123">
        <v>-0.01</v>
      </c>
      <c r="Q791" s="123">
        <v>-0.02</v>
      </c>
      <c r="R791" s="123" t="s">
        <v>3792</v>
      </c>
      <c r="S791" s="123">
        <v>2020</v>
      </c>
      <c r="T791" s="123"/>
      <c r="U791" s="123"/>
      <c r="V791" s="123"/>
      <c r="W791" s="123"/>
      <c r="X791" s="123"/>
      <c r="Y791" s="123"/>
    </row>
    <row r="792" spans="1:25" x14ac:dyDescent="0.25">
      <c r="A792" s="60" t="s">
        <v>4391</v>
      </c>
      <c r="B792" s="60" t="s">
        <v>1239</v>
      </c>
      <c r="C792" s="123" t="s">
        <v>109</v>
      </c>
      <c r="D792" s="123">
        <v>29</v>
      </c>
      <c r="E792" s="123">
        <v>1992</v>
      </c>
      <c r="F792" s="123">
        <v>1.95</v>
      </c>
      <c r="G792" s="123">
        <v>-0.08</v>
      </c>
      <c r="H792" s="123">
        <v>1.53</v>
      </c>
      <c r="I792" s="123">
        <v>1.02</v>
      </c>
      <c r="J792" s="123">
        <v>66.72</v>
      </c>
      <c r="K792" s="123">
        <v>1.66</v>
      </c>
      <c r="L792" s="123">
        <v>0.95</v>
      </c>
      <c r="M792" s="123">
        <v>-0.1</v>
      </c>
      <c r="N792" s="123">
        <v>-0.03</v>
      </c>
      <c r="O792" s="123"/>
      <c r="P792" s="123">
        <v>-7.0000000000000007E-2</v>
      </c>
      <c r="Q792" s="123">
        <v>0.05</v>
      </c>
      <c r="R792" s="123" t="s">
        <v>3792</v>
      </c>
      <c r="S792" s="123">
        <v>2020</v>
      </c>
      <c r="T792" s="123"/>
      <c r="U792" s="123"/>
      <c r="V792" s="123"/>
      <c r="W792" s="123"/>
      <c r="X792" s="123"/>
      <c r="Y792" s="123"/>
    </row>
    <row r="793" spans="1:25" x14ac:dyDescent="0.25">
      <c r="A793" s="60" t="s">
        <v>4392</v>
      </c>
      <c r="B793" s="60" t="s">
        <v>1239</v>
      </c>
      <c r="C793" s="123" t="s">
        <v>109</v>
      </c>
      <c r="D793" s="123">
        <v>23</v>
      </c>
      <c r="E793" s="123">
        <v>1997</v>
      </c>
      <c r="F793" s="123">
        <v>0.04</v>
      </c>
      <c r="G793" s="123">
        <v>-0.08</v>
      </c>
      <c r="H793" s="123">
        <v>-0.09</v>
      </c>
      <c r="I793" s="123">
        <v>0.06</v>
      </c>
      <c r="J793" s="123"/>
      <c r="K793" s="123">
        <v>-0.08</v>
      </c>
      <c r="L793" s="123">
        <v>7.0000000000000007E-2</v>
      </c>
      <c r="M793" s="123"/>
      <c r="N793" s="123"/>
      <c r="O793" s="123"/>
      <c r="P793" s="123">
        <v>0.03</v>
      </c>
      <c r="Q793" s="123">
        <v>-7.0000000000000007E-2</v>
      </c>
      <c r="R793" s="123" t="s">
        <v>3792</v>
      </c>
      <c r="S793" s="123">
        <v>2020</v>
      </c>
      <c r="T793" s="123"/>
      <c r="U793" s="123"/>
      <c r="V793" s="123"/>
      <c r="W793" s="123"/>
      <c r="X793" s="123"/>
      <c r="Y793" s="123"/>
    </row>
    <row r="794" spans="1:25" x14ac:dyDescent="0.25">
      <c r="A794" s="60" t="s">
        <v>4393</v>
      </c>
      <c r="B794" s="60" t="s">
        <v>1239</v>
      </c>
      <c r="C794" s="123" t="s">
        <v>153</v>
      </c>
      <c r="D794" s="123">
        <v>33</v>
      </c>
      <c r="E794" s="123">
        <v>1988</v>
      </c>
      <c r="F794" s="123">
        <v>1.05</v>
      </c>
      <c r="G794" s="123">
        <v>-0.02</v>
      </c>
      <c r="H794" s="123">
        <v>2.93</v>
      </c>
      <c r="I794" s="123">
        <v>0.05</v>
      </c>
      <c r="J794" s="123">
        <v>0.06</v>
      </c>
      <c r="K794" s="123">
        <v>3.2</v>
      </c>
      <c r="L794" s="123">
        <v>-7.0000000000000007E-2</v>
      </c>
      <c r="M794" s="123">
        <v>7.0000000000000007E-2</v>
      </c>
      <c r="N794" s="123"/>
      <c r="O794" s="123"/>
      <c r="P794" s="123">
        <v>-0.03</v>
      </c>
      <c r="Q794" s="123">
        <v>0.01</v>
      </c>
      <c r="R794" s="123" t="s">
        <v>3792</v>
      </c>
      <c r="S794" s="123">
        <v>2020</v>
      </c>
      <c r="T794" s="123"/>
      <c r="U794" s="123"/>
      <c r="V794" s="123"/>
      <c r="W794" s="123"/>
      <c r="X794" s="123"/>
      <c r="Y794" s="123"/>
    </row>
    <row r="795" spans="1:25" x14ac:dyDescent="0.25">
      <c r="A795" s="60" t="s">
        <v>4394</v>
      </c>
      <c r="B795" s="60" t="s">
        <v>1239</v>
      </c>
      <c r="C795" s="123" t="s">
        <v>153</v>
      </c>
      <c r="D795" s="123">
        <v>24</v>
      </c>
      <c r="E795" s="123">
        <v>1997</v>
      </c>
      <c r="F795" s="123">
        <v>2.65</v>
      </c>
      <c r="G795" s="123">
        <v>0.47</v>
      </c>
      <c r="H795" s="123">
        <v>1.87</v>
      </c>
      <c r="I795" s="123">
        <v>1.06</v>
      </c>
      <c r="J795" s="123">
        <v>60.1</v>
      </c>
      <c r="K795" s="123">
        <v>1.88</v>
      </c>
      <c r="L795" s="123">
        <v>1.1599999999999999</v>
      </c>
      <c r="M795" s="123">
        <v>0.28000000000000003</v>
      </c>
      <c r="N795" s="123">
        <v>0.35</v>
      </c>
      <c r="O795" s="123"/>
      <c r="P795" s="123">
        <v>-0.01</v>
      </c>
      <c r="Q795" s="123">
        <v>-0.08</v>
      </c>
      <c r="R795" s="123" t="s">
        <v>3792</v>
      </c>
      <c r="S795" s="123">
        <v>2020</v>
      </c>
      <c r="T795" s="123"/>
      <c r="U795" s="123"/>
      <c r="V795" s="123"/>
      <c r="W795" s="123"/>
      <c r="X795" s="123"/>
      <c r="Y795" s="123"/>
    </row>
    <row r="796" spans="1:25" x14ac:dyDescent="0.25">
      <c r="A796" s="60" t="s">
        <v>4395</v>
      </c>
      <c r="B796" s="60" t="s">
        <v>1239</v>
      </c>
      <c r="C796" s="123" t="s">
        <v>153</v>
      </c>
      <c r="D796" s="123">
        <v>26</v>
      </c>
      <c r="E796" s="123">
        <v>1995</v>
      </c>
      <c r="F796" s="123">
        <v>5.04</v>
      </c>
      <c r="G796" s="123">
        <v>0.11</v>
      </c>
      <c r="H796" s="123">
        <v>3.54</v>
      </c>
      <c r="I796" s="123">
        <v>1.1000000000000001</v>
      </c>
      <c r="J796" s="123">
        <v>33.21</v>
      </c>
      <c r="K796" s="123">
        <v>3.69</v>
      </c>
      <c r="L796" s="123">
        <v>1.28</v>
      </c>
      <c r="M796" s="123">
        <v>0.06</v>
      </c>
      <c r="N796" s="123">
        <v>0.01</v>
      </c>
      <c r="O796" s="123"/>
      <c r="P796" s="123">
        <v>0.26</v>
      </c>
      <c r="Q796" s="123">
        <v>0.1</v>
      </c>
      <c r="R796" s="123" t="s">
        <v>3792</v>
      </c>
      <c r="S796" s="123">
        <v>2020</v>
      </c>
      <c r="T796" s="123"/>
      <c r="U796" s="123"/>
      <c r="V796" s="123"/>
      <c r="W796" s="123"/>
      <c r="X796" s="123"/>
      <c r="Y796" s="123"/>
    </row>
    <row r="797" spans="1:25" x14ac:dyDescent="0.25">
      <c r="A797" s="60" t="s">
        <v>4396</v>
      </c>
      <c r="B797" s="60" t="s">
        <v>1239</v>
      </c>
      <c r="C797" s="123" t="s">
        <v>116</v>
      </c>
      <c r="D797" s="123">
        <v>31</v>
      </c>
      <c r="E797" s="123">
        <v>1990</v>
      </c>
      <c r="F797" s="123">
        <v>4.93</v>
      </c>
      <c r="G797" s="123">
        <v>0.08</v>
      </c>
      <c r="H797" s="123">
        <v>0.03</v>
      </c>
      <c r="I797" s="123">
        <v>-0.03</v>
      </c>
      <c r="J797" s="123"/>
      <c r="K797" s="123">
        <v>0.08</v>
      </c>
      <c r="L797" s="123">
        <v>0.05</v>
      </c>
      <c r="M797" s="123"/>
      <c r="N797" s="123"/>
      <c r="O797" s="123"/>
      <c r="P797" s="123">
        <v>-0.06</v>
      </c>
      <c r="Q797" s="123">
        <v>0.02</v>
      </c>
      <c r="R797" s="123" t="s">
        <v>3792</v>
      </c>
      <c r="S797" s="123">
        <v>2020</v>
      </c>
      <c r="T797" s="123"/>
      <c r="U797" s="123"/>
      <c r="V797" s="123"/>
      <c r="W797" s="123"/>
      <c r="X797" s="123"/>
      <c r="Y797" s="123"/>
    </row>
    <row r="798" spans="1:25" x14ac:dyDescent="0.25">
      <c r="A798" s="60" t="s">
        <v>4397</v>
      </c>
      <c r="B798" s="60" t="s">
        <v>1239</v>
      </c>
      <c r="C798" s="123" t="s">
        <v>116</v>
      </c>
      <c r="D798" s="123">
        <v>31</v>
      </c>
      <c r="E798" s="123">
        <v>1990</v>
      </c>
      <c r="F798" s="123">
        <v>0.99</v>
      </c>
      <c r="G798" s="123">
        <v>-0.09</v>
      </c>
      <c r="H798" s="123">
        <v>0.06</v>
      </c>
      <c r="I798" s="123">
        <v>-0.02</v>
      </c>
      <c r="J798" s="123"/>
      <c r="K798" s="123">
        <v>0.06</v>
      </c>
      <c r="L798" s="123">
        <v>0.01</v>
      </c>
      <c r="M798" s="123"/>
      <c r="N798" s="123"/>
      <c r="O798" s="123"/>
      <c r="P798" s="123">
        <v>0.03</v>
      </c>
      <c r="Q798" s="123">
        <v>0.08</v>
      </c>
      <c r="R798" s="123" t="s">
        <v>3792</v>
      </c>
      <c r="S798" s="123">
        <v>2020</v>
      </c>
      <c r="T798" s="123"/>
      <c r="U798" s="123"/>
      <c r="V798" s="123"/>
      <c r="W798" s="123"/>
      <c r="X798" s="123"/>
      <c r="Y798" s="123"/>
    </row>
    <row r="799" spans="1:25" x14ac:dyDescent="0.25">
      <c r="A799" s="60" t="s">
        <v>4398</v>
      </c>
      <c r="B799" s="60" t="s">
        <v>1239</v>
      </c>
      <c r="C799" s="123" t="s">
        <v>122</v>
      </c>
      <c r="D799" s="123">
        <v>27</v>
      </c>
      <c r="E799" s="123">
        <v>1993</v>
      </c>
      <c r="F799" s="123">
        <v>0.13</v>
      </c>
      <c r="G799" s="123">
        <v>-0.06</v>
      </c>
      <c r="H799" s="123">
        <v>0.09</v>
      </c>
      <c r="I799" s="123">
        <v>-0.05</v>
      </c>
      <c r="J799" s="123"/>
      <c r="K799" s="123">
        <v>-0.1</v>
      </c>
      <c r="L799" s="123">
        <v>0.02</v>
      </c>
      <c r="M799" s="123"/>
      <c r="N799" s="123"/>
      <c r="O799" s="123"/>
      <c r="P799" s="123">
        <v>-0.06</v>
      </c>
      <c r="Q799" s="123">
        <v>-0.03</v>
      </c>
      <c r="R799" s="123" t="s">
        <v>3792</v>
      </c>
      <c r="S799" s="123">
        <v>2020</v>
      </c>
      <c r="T799" s="123"/>
      <c r="U799" s="123"/>
      <c r="V799" s="123"/>
      <c r="W799" s="123"/>
      <c r="X799" s="123"/>
      <c r="Y799" s="123"/>
    </row>
    <row r="800" spans="1:25" x14ac:dyDescent="0.25">
      <c r="A800" s="60" t="s">
        <v>4399</v>
      </c>
      <c r="B800" s="60" t="s">
        <v>1239</v>
      </c>
      <c r="C800" s="123" t="s">
        <v>122</v>
      </c>
      <c r="D800" s="123">
        <v>24</v>
      </c>
      <c r="E800" s="123">
        <v>1996</v>
      </c>
      <c r="F800" s="123">
        <v>2.67</v>
      </c>
      <c r="G800" s="123">
        <v>-7.0000000000000007E-2</v>
      </c>
      <c r="H800" s="123">
        <v>2.62</v>
      </c>
      <c r="I800" s="123">
        <v>1.5</v>
      </c>
      <c r="J800" s="123">
        <v>57.16</v>
      </c>
      <c r="K800" s="123">
        <v>2.56</v>
      </c>
      <c r="L800" s="123">
        <v>1.57</v>
      </c>
      <c r="M800" s="123">
        <v>-0.09</v>
      </c>
      <c r="N800" s="123">
        <v>-0.03</v>
      </c>
      <c r="O800" s="123"/>
      <c r="P800" s="123">
        <v>0.02</v>
      </c>
      <c r="Q800" s="123">
        <v>-0.06</v>
      </c>
      <c r="R800" s="123" t="s">
        <v>3792</v>
      </c>
      <c r="S800" s="123">
        <v>2020</v>
      </c>
      <c r="T800" s="123"/>
      <c r="U800" s="123"/>
      <c r="V800" s="123"/>
      <c r="W800" s="123"/>
      <c r="X800" s="123"/>
      <c r="Y800" s="123"/>
    </row>
    <row r="801" spans="1:25" x14ac:dyDescent="0.25">
      <c r="A801" s="60" t="s">
        <v>1238</v>
      </c>
      <c r="B801" s="60" t="s">
        <v>1239</v>
      </c>
      <c r="C801" s="123" t="s">
        <v>122</v>
      </c>
      <c r="D801" s="123">
        <v>21</v>
      </c>
      <c r="E801" s="123">
        <v>2000</v>
      </c>
      <c r="F801" s="123">
        <v>6.05</v>
      </c>
      <c r="G801" s="123">
        <v>0</v>
      </c>
      <c r="H801" s="123">
        <v>1.21</v>
      </c>
      <c r="I801" s="123">
        <v>0.34</v>
      </c>
      <c r="J801" s="123">
        <v>28.57</v>
      </c>
      <c r="K801" s="123">
        <v>1.23</v>
      </c>
      <c r="L801" s="123">
        <v>0.42</v>
      </c>
      <c r="M801" s="123">
        <v>0.1</v>
      </c>
      <c r="N801" s="123">
        <v>0.03</v>
      </c>
      <c r="O801" s="123"/>
      <c r="P801" s="123">
        <v>-0.06</v>
      </c>
      <c r="Q801" s="123">
        <v>-7.0000000000000007E-2</v>
      </c>
      <c r="R801" s="123" t="s">
        <v>3792</v>
      </c>
      <c r="S801" s="123">
        <v>2020</v>
      </c>
      <c r="T801" s="123"/>
      <c r="U801" s="123"/>
      <c r="V801" s="123"/>
      <c r="W801" s="123"/>
      <c r="X801" s="123"/>
      <c r="Y801" s="123"/>
    </row>
    <row r="802" spans="1:25" x14ac:dyDescent="0.25">
      <c r="A802" s="60" t="s">
        <v>4400</v>
      </c>
      <c r="B802" s="60" t="s">
        <v>1239</v>
      </c>
      <c r="C802" s="123" t="s">
        <v>122</v>
      </c>
      <c r="D802" s="123">
        <v>28</v>
      </c>
      <c r="E802" s="123">
        <v>1993</v>
      </c>
      <c r="F802" s="123">
        <v>3.76</v>
      </c>
      <c r="G802" s="123">
        <v>0.04</v>
      </c>
      <c r="H802" s="123">
        <v>-0.03</v>
      </c>
      <c r="I802" s="123">
        <v>-0.05</v>
      </c>
      <c r="J802" s="123"/>
      <c r="K802" s="123">
        <v>0.04</v>
      </c>
      <c r="L802" s="123">
        <v>-0.1</v>
      </c>
      <c r="M802" s="123"/>
      <c r="N802" s="123"/>
      <c r="O802" s="123"/>
      <c r="P802" s="123">
        <v>0</v>
      </c>
      <c r="Q802" s="123">
        <v>0.04</v>
      </c>
      <c r="R802" s="123" t="s">
        <v>3792</v>
      </c>
      <c r="S802" s="123">
        <v>2020</v>
      </c>
      <c r="T802" s="123"/>
      <c r="U802" s="123"/>
      <c r="V802" s="123"/>
      <c r="W802" s="123"/>
      <c r="X802" s="123"/>
      <c r="Y802" s="123"/>
    </row>
    <row r="803" spans="1:25" x14ac:dyDescent="0.25">
      <c r="A803" s="60" t="s">
        <v>4401</v>
      </c>
      <c r="B803" s="60" t="s">
        <v>1239</v>
      </c>
      <c r="C803" s="123" t="s">
        <v>122</v>
      </c>
      <c r="D803" s="123">
        <v>24</v>
      </c>
      <c r="E803" s="123">
        <v>1997</v>
      </c>
      <c r="F803" s="123">
        <v>1.95</v>
      </c>
      <c r="G803" s="123">
        <v>0.05</v>
      </c>
      <c r="H803" s="123">
        <v>0.56999999999999995</v>
      </c>
      <c r="I803" s="123">
        <v>-0.02</v>
      </c>
      <c r="J803" s="123">
        <v>0.01</v>
      </c>
      <c r="K803" s="123">
        <v>0.54</v>
      </c>
      <c r="L803" s="123">
        <v>0.05</v>
      </c>
      <c r="M803" s="123">
        <v>-0.02</v>
      </c>
      <c r="N803" s="123"/>
      <c r="O803" s="123"/>
      <c r="P803" s="123">
        <v>-7.0000000000000007E-2</v>
      </c>
      <c r="Q803" s="123">
        <v>-0.1</v>
      </c>
      <c r="R803" s="123" t="s">
        <v>3792</v>
      </c>
      <c r="S803" s="123">
        <v>2020</v>
      </c>
      <c r="T803" s="123"/>
      <c r="U803" s="123"/>
      <c r="V803" s="123"/>
      <c r="W803" s="123"/>
      <c r="X803" s="123"/>
      <c r="Y803" s="123"/>
    </row>
    <row r="804" spans="1:25" x14ac:dyDescent="0.25">
      <c r="A804" s="60" t="s">
        <v>4402</v>
      </c>
      <c r="B804" s="60" t="s">
        <v>1239</v>
      </c>
      <c r="C804" s="123" t="s">
        <v>131</v>
      </c>
      <c r="D804" s="123">
        <v>24</v>
      </c>
      <c r="E804" s="123">
        <v>1997</v>
      </c>
      <c r="F804" s="123">
        <v>5.27</v>
      </c>
      <c r="G804" s="123">
        <v>0.68</v>
      </c>
      <c r="H804" s="123">
        <v>3.85</v>
      </c>
      <c r="I804" s="123">
        <v>1.45</v>
      </c>
      <c r="J804" s="123">
        <v>39.94</v>
      </c>
      <c r="K804" s="123">
        <v>3.77</v>
      </c>
      <c r="L804" s="123">
        <v>1.47</v>
      </c>
      <c r="M804" s="123">
        <v>0.17</v>
      </c>
      <c r="N804" s="123">
        <v>0.3</v>
      </c>
      <c r="O804" s="123"/>
      <c r="P804" s="123">
        <v>0</v>
      </c>
      <c r="Q804" s="123">
        <v>0.21</v>
      </c>
      <c r="R804" s="123" t="s">
        <v>3792</v>
      </c>
      <c r="S804" s="123">
        <v>2020</v>
      </c>
      <c r="T804" s="123"/>
      <c r="U804" s="123"/>
      <c r="V804" s="123"/>
      <c r="W804" s="123"/>
      <c r="X804" s="123"/>
      <c r="Y804" s="123"/>
    </row>
    <row r="805" spans="1:25" x14ac:dyDescent="0.25">
      <c r="A805" s="60" t="s">
        <v>4403</v>
      </c>
      <c r="B805" s="60" t="s">
        <v>1239</v>
      </c>
      <c r="C805" s="123" t="s">
        <v>131</v>
      </c>
      <c r="D805" s="123">
        <v>21</v>
      </c>
      <c r="E805" s="123">
        <v>2000</v>
      </c>
      <c r="F805" s="123">
        <v>5.26</v>
      </c>
      <c r="G805" s="123">
        <v>0.04</v>
      </c>
      <c r="H805" s="123">
        <v>2.78</v>
      </c>
      <c r="I805" s="123">
        <v>0.81</v>
      </c>
      <c r="J805" s="123">
        <v>26.74</v>
      </c>
      <c r="K805" s="123">
        <v>2.76</v>
      </c>
      <c r="L805" s="123">
        <v>0.8</v>
      </c>
      <c r="M805" s="123">
        <v>-0.06</v>
      </c>
      <c r="N805" s="123">
        <v>-0.02</v>
      </c>
      <c r="O805" s="123"/>
      <c r="P805" s="123">
        <v>-7.0000000000000007E-2</v>
      </c>
      <c r="Q805" s="123">
        <v>0.09</v>
      </c>
      <c r="R805" s="123" t="s">
        <v>3792</v>
      </c>
      <c r="S805" s="123">
        <v>2020</v>
      </c>
      <c r="T805" s="123"/>
      <c r="U805" s="123"/>
      <c r="V805" s="123"/>
      <c r="W805" s="123"/>
      <c r="X805" s="123"/>
      <c r="Y805" s="123"/>
    </row>
    <row r="806" spans="1:25" x14ac:dyDescent="0.25">
      <c r="A806" s="60" t="s">
        <v>1934</v>
      </c>
      <c r="B806" s="60" t="s">
        <v>752</v>
      </c>
      <c r="C806" s="123" t="s">
        <v>96</v>
      </c>
      <c r="D806" s="123">
        <v>27</v>
      </c>
      <c r="E806" s="123">
        <v>1994</v>
      </c>
      <c r="F806" s="123">
        <v>3.27</v>
      </c>
      <c r="G806" s="123">
        <v>0</v>
      </c>
      <c r="H806" s="123">
        <v>0.59</v>
      </c>
      <c r="I806" s="123">
        <v>0.35</v>
      </c>
      <c r="J806" s="123">
        <v>49.96</v>
      </c>
      <c r="K806" s="123">
        <v>0.71</v>
      </c>
      <c r="L806" s="123">
        <v>0.32</v>
      </c>
      <c r="M806" s="123">
        <v>0.01</v>
      </c>
      <c r="N806" s="123">
        <v>-0.03</v>
      </c>
      <c r="O806" s="123"/>
      <c r="P806" s="123">
        <v>-0.1</v>
      </c>
      <c r="Q806" s="123">
        <v>0.06</v>
      </c>
      <c r="R806" s="123" t="s">
        <v>3792</v>
      </c>
      <c r="S806" s="123">
        <v>2020</v>
      </c>
      <c r="T806" s="123"/>
      <c r="U806" s="123"/>
      <c r="V806" s="123"/>
      <c r="W806" s="123"/>
      <c r="X806" s="123"/>
      <c r="Y806" s="123"/>
    </row>
    <row r="807" spans="1:25" x14ac:dyDescent="0.25">
      <c r="A807" s="60" t="s">
        <v>4404</v>
      </c>
      <c r="B807" s="60" t="s">
        <v>752</v>
      </c>
      <c r="C807" s="123" t="s">
        <v>96</v>
      </c>
      <c r="D807" s="123">
        <v>27</v>
      </c>
      <c r="E807" s="123">
        <v>1994</v>
      </c>
      <c r="F807" s="123">
        <v>3.03</v>
      </c>
      <c r="G807" s="123">
        <v>7.0000000000000007E-2</v>
      </c>
      <c r="H807" s="123">
        <v>0.94</v>
      </c>
      <c r="I807" s="123">
        <v>0.57999999999999996</v>
      </c>
      <c r="J807" s="123">
        <v>66.75</v>
      </c>
      <c r="K807" s="123">
        <v>1.08</v>
      </c>
      <c r="L807" s="123">
        <v>0.71</v>
      </c>
      <c r="M807" s="123">
        <v>-0.06</v>
      </c>
      <c r="N807" s="123">
        <v>-0.09</v>
      </c>
      <c r="O807" s="123"/>
      <c r="P807" s="123">
        <v>-0.05</v>
      </c>
      <c r="Q807" s="123">
        <v>-0.02</v>
      </c>
      <c r="R807" s="123" t="s">
        <v>3792</v>
      </c>
      <c r="S807" s="123">
        <v>2020</v>
      </c>
      <c r="T807" s="123"/>
      <c r="U807" s="123"/>
      <c r="V807" s="123"/>
      <c r="W807" s="123"/>
      <c r="X807" s="123"/>
      <c r="Y807" s="123"/>
    </row>
    <row r="808" spans="1:25" x14ac:dyDescent="0.25">
      <c r="A808" s="60" t="s">
        <v>4405</v>
      </c>
      <c r="B808" s="60" t="s">
        <v>752</v>
      </c>
      <c r="C808" s="123" t="s">
        <v>96</v>
      </c>
      <c r="D808" s="123">
        <v>29</v>
      </c>
      <c r="E808" s="123">
        <v>1992</v>
      </c>
      <c r="F808" s="123">
        <v>-7.0000000000000007E-2</v>
      </c>
      <c r="G808" s="123">
        <v>0.1</v>
      </c>
      <c r="H808" s="123">
        <v>-0.06</v>
      </c>
      <c r="I808" s="123">
        <v>-7.0000000000000007E-2</v>
      </c>
      <c r="J808" s="123"/>
      <c r="K808" s="123">
        <v>-0.04</v>
      </c>
      <c r="L808" s="123">
        <v>-0.04</v>
      </c>
      <c r="M808" s="123"/>
      <c r="N808" s="123"/>
      <c r="O808" s="123"/>
      <c r="P808" s="123">
        <v>0.02</v>
      </c>
      <c r="Q808" s="123">
        <v>0.1</v>
      </c>
      <c r="R808" s="123" t="s">
        <v>3792</v>
      </c>
      <c r="S808" s="123">
        <v>2020</v>
      </c>
      <c r="T808" s="123"/>
      <c r="U808" s="123"/>
      <c r="V808" s="123"/>
      <c r="W808" s="123"/>
      <c r="X808" s="123"/>
      <c r="Y808" s="123"/>
    </row>
    <row r="809" spans="1:25" x14ac:dyDescent="0.25">
      <c r="A809" s="60" t="s">
        <v>4406</v>
      </c>
      <c r="B809" s="60" t="s">
        <v>752</v>
      </c>
      <c r="C809" s="123" t="s">
        <v>96</v>
      </c>
      <c r="D809" s="123">
        <v>28</v>
      </c>
      <c r="E809" s="123">
        <v>1993</v>
      </c>
      <c r="F809" s="123">
        <v>5.84</v>
      </c>
      <c r="G809" s="123">
        <v>0.05</v>
      </c>
      <c r="H809" s="123">
        <v>0.26</v>
      </c>
      <c r="I809" s="123">
        <v>-0.08</v>
      </c>
      <c r="J809" s="123">
        <v>7.0000000000000007E-2</v>
      </c>
      <c r="K809" s="123">
        <v>0.16</v>
      </c>
      <c r="L809" s="123">
        <v>-7.0000000000000007E-2</v>
      </c>
      <c r="M809" s="123">
        <v>0.01</v>
      </c>
      <c r="N809" s="123"/>
      <c r="O809" s="123"/>
      <c r="P809" s="123">
        <v>-0.09</v>
      </c>
      <c r="Q809" s="123">
        <v>0</v>
      </c>
      <c r="R809" s="123" t="s">
        <v>3792</v>
      </c>
      <c r="S809" s="123">
        <v>2020</v>
      </c>
      <c r="T809" s="123"/>
      <c r="U809" s="123"/>
      <c r="V809" s="123"/>
      <c r="W809" s="123"/>
      <c r="X809" s="123"/>
      <c r="Y809" s="123"/>
    </row>
    <row r="810" spans="1:25" x14ac:dyDescent="0.25">
      <c r="A810" s="60" t="s">
        <v>3435</v>
      </c>
      <c r="B810" s="60" t="s">
        <v>752</v>
      </c>
      <c r="C810" s="123" t="s">
        <v>96</v>
      </c>
      <c r="D810" s="123">
        <v>26</v>
      </c>
      <c r="E810" s="123">
        <v>1995</v>
      </c>
      <c r="F810" s="123">
        <v>4.24</v>
      </c>
      <c r="G810" s="123">
        <v>-0.06</v>
      </c>
      <c r="H810" s="123">
        <v>0.13</v>
      </c>
      <c r="I810" s="123">
        <v>-0.09</v>
      </c>
      <c r="J810" s="123">
        <v>7.0000000000000007E-2</v>
      </c>
      <c r="K810" s="123">
        <v>0.16</v>
      </c>
      <c r="L810" s="123">
        <v>0.09</v>
      </c>
      <c r="M810" s="123">
        <v>-0.03</v>
      </c>
      <c r="N810" s="123"/>
      <c r="O810" s="123"/>
      <c r="P810" s="123">
        <v>0.03</v>
      </c>
      <c r="Q810" s="123">
        <v>-0.02</v>
      </c>
      <c r="R810" s="123" t="s">
        <v>3792</v>
      </c>
      <c r="S810" s="123">
        <v>2020</v>
      </c>
      <c r="T810" s="123"/>
      <c r="U810" s="123"/>
      <c r="V810" s="123"/>
      <c r="W810" s="123"/>
      <c r="X810" s="123"/>
      <c r="Y810" s="123"/>
    </row>
    <row r="811" spans="1:25" x14ac:dyDescent="0.25">
      <c r="A811" s="60" t="s">
        <v>4407</v>
      </c>
      <c r="B811" s="60" t="s">
        <v>752</v>
      </c>
      <c r="C811" s="123" t="s">
        <v>213</v>
      </c>
      <c r="D811" s="123">
        <v>24</v>
      </c>
      <c r="E811" s="123">
        <v>1997</v>
      </c>
      <c r="F811" s="123">
        <v>3.93</v>
      </c>
      <c r="G811" s="123">
        <v>0.08</v>
      </c>
      <c r="H811" s="123">
        <v>0.2</v>
      </c>
      <c r="I811" s="123">
        <v>-0.04</v>
      </c>
      <c r="J811" s="123">
        <v>-0.02</v>
      </c>
      <c r="K811" s="123">
        <v>0.21</v>
      </c>
      <c r="L811" s="123">
        <v>-0.03</v>
      </c>
      <c r="M811" s="123">
        <v>0.01</v>
      </c>
      <c r="N811" s="123"/>
      <c r="O811" s="123"/>
      <c r="P811" s="123">
        <v>-0.08</v>
      </c>
      <c r="Q811" s="123">
        <v>0.01</v>
      </c>
      <c r="R811" s="123" t="s">
        <v>3792</v>
      </c>
      <c r="S811" s="123">
        <v>2020</v>
      </c>
      <c r="T811" s="123"/>
      <c r="U811" s="123"/>
      <c r="V811" s="123"/>
      <c r="W811" s="123"/>
      <c r="X811" s="123"/>
      <c r="Y811" s="123"/>
    </row>
    <row r="812" spans="1:25" x14ac:dyDescent="0.25">
      <c r="A812" s="60" t="s">
        <v>4408</v>
      </c>
      <c r="B812" s="60" t="s">
        <v>752</v>
      </c>
      <c r="C812" s="123" t="s">
        <v>213</v>
      </c>
      <c r="D812" s="123">
        <v>27</v>
      </c>
      <c r="E812" s="123">
        <v>1994</v>
      </c>
      <c r="F812" s="123">
        <v>5.31</v>
      </c>
      <c r="G812" s="123">
        <v>0.06</v>
      </c>
      <c r="H812" s="123">
        <v>0.52</v>
      </c>
      <c r="I812" s="123">
        <v>0.38</v>
      </c>
      <c r="J812" s="123">
        <v>66.650000000000006</v>
      </c>
      <c r="K812" s="123">
        <v>0.63</v>
      </c>
      <c r="L812" s="123">
        <v>0.46</v>
      </c>
      <c r="M812" s="123">
        <v>0.05</v>
      </c>
      <c r="N812" s="123">
        <v>-0.01</v>
      </c>
      <c r="O812" s="123"/>
      <c r="P812" s="123">
        <v>0.06</v>
      </c>
      <c r="Q812" s="123">
        <v>0.02</v>
      </c>
      <c r="R812" s="123" t="s">
        <v>3792</v>
      </c>
      <c r="S812" s="123">
        <v>2020</v>
      </c>
      <c r="T812" s="123"/>
      <c r="U812" s="123"/>
      <c r="V812" s="123"/>
      <c r="W812" s="123"/>
      <c r="X812" s="123"/>
      <c r="Y812" s="123"/>
    </row>
    <row r="813" spans="1:25" x14ac:dyDescent="0.25">
      <c r="A813" s="60" t="s">
        <v>3416</v>
      </c>
      <c r="B813" s="60" t="s">
        <v>752</v>
      </c>
      <c r="C813" s="123" t="s">
        <v>109</v>
      </c>
      <c r="D813" s="123">
        <v>27</v>
      </c>
      <c r="E813" s="123">
        <v>1994</v>
      </c>
      <c r="F813" s="123">
        <v>2.08</v>
      </c>
      <c r="G813" s="123">
        <v>0.44</v>
      </c>
      <c r="H813" s="123">
        <v>1.56</v>
      </c>
      <c r="I813" s="123">
        <v>1.6</v>
      </c>
      <c r="J813" s="123">
        <v>99.94</v>
      </c>
      <c r="K813" s="123">
        <v>1.58</v>
      </c>
      <c r="L813" s="123">
        <v>1.48</v>
      </c>
      <c r="M813" s="123">
        <v>0.26</v>
      </c>
      <c r="N813" s="123">
        <v>0.42</v>
      </c>
      <c r="O813" s="123"/>
      <c r="P813" s="123">
        <v>0</v>
      </c>
      <c r="Q813" s="123">
        <v>-0.04</v>
      </c>
      <c r="R813" s="123" t="s">
        <v>3792</v>
      </c>
      <c r="S813" s="123">
        <v>2020</v>
      </c>
      <c r="T813" s="123"/>
      <c r="U813" s="123"/>
      <c r="V813" s="123"/>
      <c r="W813" s="123"/>
      <c r="X813" s="123"/>
      <c r="Y813" s="123"/>
    </row>
    <row r="814" spans="1:25" x14ac:dyDescent="0.25">
      <c r="A814" s="60" t="s">
        <v>4409</v>
      </c>
      <c r="B814" s="60" t="s">
        <v>752</v>
      </c>
      <c r="C814" s="123" t="s">
        <v>109</v>
      </c>
      <c r="D814" s="123">
        <v>29</v>
      </c>
      <c r="E814" s="123">
        <v>1992</v>
      </c>
      <c r="F814" s="123">
        <v>2.9</v>
      </c>
      <c r="G814" s="123">
        <v>0.39</v>
      </c>
      <c r="H814" s="123">
        <v>1.36</v>
      </c>
      <c r="I814" s="123">
        <v>0.35</v>
      </c>
      <c r="J814" s="123">
        <v>24.96</v>
      </c>
      <c r="K814" s="123">
        <v>1.42</v>
      </c>
      <c r="L814" s="123">
        <v>0.42</v>
      </c>
      <c r="M814" s="123">
        <v>0.31</v>
      </c>
      <c r="N814" s="123">
        <v>0.99</v>
      </c>
      <c r="O814" s="123"/>
      <c r="P814" s="123">
        <v>-0.02</v>
      </c>
      <c r="Q814" s="123">
        <v>0.04</v>
      </c>
      <c r="R814" s="123" t="s">
        <v>3792</v>
      </c>
      <c r="S814" s="123">
        <v>2020</v>
      </c>
      <c r="T814" s="123"/>
      <c r="U814" s="123"/>
      <c r="V814" s="123"/>
      <c r="W814" s="123"/>
      <c r="X814" s="123"/>
      <c r="Y814" s="123"/>
    </row>
    <row r="815" spans="1:25" x14ac:dyDescent="0.25">
      <c r="A815" s="60" t="s">
        <v>4410</v>
      </c>
      <c r="B815" s="60" t="s">
        <v>752</v>
      </c>
      <c r="C815" s="123" t="s">
        <v>109</v>
      </c>
      <c r="D815" s="123">
        <v>32</v>
      </c>
      <c r="E815" s="123">
        <v>1989</v>
      </c>
      <c r="F815" s="123">
        <v>1.07</v>
      </c>
      <c r="G815" s="123">
        <v>-0.1</v>
      </c>
      <c r="H815" s="123">
        <v>0.91</v>
      </c>
      <c r="I815" s="123">
        <v>1.02</v>
      </c>
      <c r="J815" s="123">
        <v>100</v>
      </c>
      <c r="K815" s="123">
        <v>1.07</v>
      </c>
      <c r="L815" s="123">
        <v>0.97</v>
      </c>
      <c r="M815" s="123">
        <v>-0.09</v>
      </c>
      <c r="N815" s="123">
        <v>-0.09</v>
      </c>
      <c r="O815" s="123"/>
      <c r="P815" s="123">
        <v>-0.06</v>
      </c>
      <c r="Q815" s="123">
        <v>0.04</v>
      </c>
      <c r="R815" s="123" t="s">
        <v>3792</v>
      </c>
      <c r="S815" s="123">
        <v>2020</v>
      </c>
      <c r="T815" s="123"/>
      <c r="U815" s="123"/>
      <c r="V815" s="123"/>
      <c r="W815" s="123"/>
      <c r="X815" s="123"/>
      <c r="Y815" s="123"/>
    </row>
    <row r="816" spans="1:25" x14ac:dyDescent="0.25">
      <c r="A816" s="60" t="s">
        <v>4411</v>
      </c>
      <c r="B816" s="60" t="s">
        <v>752</v>
      </c>
      <c r="C816" s="123" t="s">
        <v>153</v>
      </c>
      <c r="D816" s="123">
        <v>28</v>
      </c>
      <c r="E816" s="123">
        <v>1993</v>
      </c>
      <c r="F816" s="123">
        <v>0.41</v>
      </c>
      <c r="G816" s="123">
        <v>0.05</v>
      </c>
      <c r="H816" s="123">
        <v>5.9</v>
      </c>
      <c r="I816" s="123">
        <v>2.08</v>
      </c>
      <c r="J816" s="123">
        <v>33.33</v>
      </c>
      <c r="K816" s="123">
        <v>6.36</v>
      </c>
      <c r="L816" s="123">
        <v>2.11</v>
      </c>
      <c r="M816" s="123">
        <v>0.08</v>
      </c>
      <c r="N816" s="123">
        <v>7.0000000000000007E-2</v>
      </c>
      <c r="O816" s="123"/>
      <c r="P816" s="123">
        <v>-0.06</v>
      </c>
      <c r="Q816" s="123">
        <v>0.09</v>
      </c>
      <c r="R816" s="123" t="s">
        <v>3792</v>
      </c>
      <c r="S816" s="123">
        <v>2020</v>
      </c>
      <c r="T816" s="123"/>
      <c r="U816" s="123"/>
      <c r="V816" s="123"/>
      <c r="W816" s="123"/>
      <c r="X816" s="123"/>
      <c r="Y816" s="123"/>
    </row>
    <row r="817" spans="1:25" x14ac:dyDescent="0.25">
      <c r="A817" s="60" t="s">
        <v>4412</v>
      </c>
      <c r="B817" s="60" t="s">
        <v>752</v>
      </c>
      <c r="C817" s="123" t="s">
        <v>116</v>
      </c>
      <c r="D817" s="123">
        <v>23</v>
      </c>
      <c r="E817" s="123">
        <v>1998</v>
      </c>
      <c r="F817" s="123">
        <v>4.05</v>
      </c>
      <c r="G817" s="123">
        <v>0.06</v>
      </c>
      <c r="H817" s="123">
        <v>-7.0000000000000007E-2</v>
      </c>
      <c r="I817" s="123">
        <v>0.09</v>
      </c>
      <c r="J817" s="123"/>
      <c r="K817" s="123">
        <v>-0.02</v>
      </c>
      <c r="L817" s="123">
        <v>-0.02</v>
      </c>
      <c r="M817" s="123"/>
      <c r="N817" s="123"/>
      <c r="O817" s="123"/>
      <c r="P817" s="123">
        <v>-0.01</v>
      </c>
      <c r="Q817" s="123">
        <v>0.01</v>
      </c>
      <c r="R817" s="123" t="s">
        <v>3792</v>
      </c>
      <c r="S817" s="123">
        <v>2020</v>
      </c>
      <c r="T817" s="123"/>
      <c r="U817" s="123"/>
      <c r="V817" s="123"/>
      <c r="W817" s="123"/>
      <c r="X817" s="123"/>
      <c r="Y817" s="123"/>
    </row>
    <row r="818" spans="1:25" x14ac:dyDescent="0.25">
      <c r="A818" s="60" t="s">
        <v>2153</v>
      </c>
      <c r="B818" s="60" t="s">
        <v>752</v>
      </c>
      <c r="C818" s="123" t="s">
        <v>116</v>
      </c>
      <c r="D818" s="123">
        <v>33</v>
      </c>
      <c r="E818" s="123">
        <v>1988</v>
      </c>
      <c r="F818" s="123">
        <v>1.9</v>
      </c>
      <c r="G818" s="123">
        <v>-0.03</v>
      </c>
      <c r="H818" s="123">
        <v>0.04</v>
      </c>
      <c r="I818" s="123">
        <v>-0.02</v>
      </c>
      <c r="J818" s="123"/>
      <c r="K818" s="123">
        <v>0.06</v>
      </c>
      <c r="L818" s="123">
        <v>-0.03</v>
      </c>
      <c r="M818" s="123"/>
      <c r="N818" s="123"/>
      <c r="O818" s="123"/>
      <c r="P818" s="123">
        <v>0.03</v>
      </c>
      <c r="Q818" s="123">
        <v>-0.08</v>
      </c>
      <c r="R818" s="123" t="s">
        <v>3792</v>
      </c>
      <c r="S818" s="123">
        <v>2020</v>
      </c>
      <c r="T818" s="123"/>
      <c r="U818" s="123"/>
      <c r="V818" s="123"/>
      <c r="W818" s="123"/>
      <c r="X818" s="123"/>
      <c r="Y818" s="123"/>
    </row>
    <row r="819" spans="1:25" x14ac:dyDescent="0.25">
      <c r="A819" s="60" t="s">
        <v>2053</v>
      </c>
      <c r="B819" s="60" t="s">
        <v>752</v>
      </c>
      <c r="C819" s="123" t="s">
        <v>122</v>
      </c>
      <c r="D819" s="123">
        <v>28</v>
      </c>
      <c r="E819" s="123">
        <v>1993</v>
      </c>
      <c r="F819" s="123">
        <v>4.97</v>
      </c>
      <c r="G819" s="123">
        <v>-0.05</v>
      </c>
      <c r="H819" s="123">
        <v>0.84</v>
      </c>
      <c r="I819" s="123">
        <v>-0.02</v>
      </c>
      <c r="J819" s="123">
        <v>0.08</v>
      </c>
      <c r="K819" s="123">
        <v>0.83</v>
      </c>
      <c r="L819" s="123">
        <v>7.0000000000000007E-2</v>
      </c>
      <c r="M819" s="123">
        <v>0.08</v>
      </c>
      <c r="N819" s="123"/>
      <c r="O819" s="123"/>
      <c r="P819" s="123">
        <v>0.01</v>
      </c>
      <c r="Q819" s="123">
        <v>0.01</v>
      </c>
      <c r="R819" s="123" t="s">
        <v>3792</v>
      </c>
      <c r="S819" s="123">
        <v>2020</v>
      </c>
      <c r="T819" s="123"/>
      <c r="U819" s="123"/>
      <c r="V819" s="123"/>
      <c r="W819" s="123"/>
      <c r="X819" s="123"/>
      <c r="Y819" s="123"/>
    </row>
    <row r="820" spans="1:25" x14ac:dyDescent="0.25">
      <c r="A820" s="60" t="s">
        <v>1169</v>
      </c>
      <c r="B820" s="60" t="s">
        <v>752</v>
      </c>
      <c r="C820" s="123" t="s">
        <v>122</v>
      </c>
      <c r="D820" s="123">
        <v>25</v>
      </c>
      <c r="E820" s="123">
        <v>1996</v>
      </c>
      <c r="F820" s="123">
        <v>0.71</v>
      </c>
      <c r="G820" s="123">
        <v>-0.01</v>
      </c>
      <c r="H820" s="123">
        <v>2.52</v>
      </c>
      <c r="I820" s="123">
        <v>1.28</v>
      </c>
      <c r="J820" s="123">
        <v>50.05</v>
      </c>
      <c r="K820" s="123">
        <v>2.36</v>
      </c>
      <c r="L820" s="123">
        <v>1.18</v>
      </c>
      <c r="M820" s="123">
        <v>0.02</v>
      </c>
      <c r="N820" s="123">
        <v>0.05</v>
      </c>
      <c r="O820" s="123"/>
      <c r="P820" s="123">
        <v>0.01</v>
      </c>
      <c r="Q820" s="123">
        <v>0.01</v>
      </c>
      <c r="R820" s="123" t="s">
        <v>3792</v>
      </c>
      <c r="S820" s="123">
        <v>2020</v>
      </c>
      <c r="T820" s="123"/>
      <c r="U820" s="123"/>
      <c r="V820" s="123"/>
      <c r="W820" s="123"/>
      <c r="X820" s="123"/>
      <c r="Y820" s="123"/>
    </row>
    <row r="821" spans="1:25" x14ac:dyDescent="0.25">
      <c r="A821" s="60" t="s">
        <v>4413</v>
      </c>
      <c r="B821" s="60" t="s">
        <v>752</v>
      </c>
      <c r="C821" s="123" t="s">
        <v>122</v>
      </c>
      <c r="D821" s="123">
        <v>30</v>
      </c>
      <c r="E821" s="123">
        <v>1991</v>
      </c>
      <c r="F821" s="123">
        <v>1.32</v>
      </c>
      <c r="G821" s="123">
        <v>0.76</v>
      </c>
      <c r="H821" s="123">
        <v>0.76</v>
      </c>
      <c r="I821" s="123">
        <v>0.85</v>
      </c>
      <c r="J821" s="123">
        <v>100.04</v>
      </c>
      <c r="K821" s="123">
        <v>0.81</v>
      </c>
      <c r="L821" s="123">
        <v>0.82</v>
      </c>
      <c r="M821" s="123">
        <v>1</v>
      </c>
      <c r="N821" s="123">
        <v>0.9</v>
      </c>
      <c r="O821" s="123"/>
      <c r="P821" s="123">
        <v>-0.09</v>
      </c>
      <c r="Q821" s="123">
        <v>0.08</v>
      </c>
      <c r="R821" s="123" t="s">
        <v>3792</v>
      </c>
      <c r="S821" s="123">
        <v>2020</v>
      </c>
      <c r="T821" s="123"/>
      <c r="U821" s="123"/>
      <c r="V821" s="123"/>
      <c r="W821" s="123"/>
      <c r="X821" s="123"/>
      <c r="Y821" s="123"/>
    </row>
    <row r="822" spans="1:25" x14ac:dyDescent="0.25">
      <c r="A822" s="60" t="s">
        <v>4414</v>
      </c>
      <c r="B822" s="60" t="s">
        <v>752</v>
      </c>
      <c r="C822" s="123" t="s">
        <v>122</v>
      </c>
      <c r="D822" s="123">
        <v>32</v>
      </c>
      <c r="E822" s="123">
        <v>1989</v>
      </c>
      <c r="F822" s="123">
        <v>2.0299999999999998</v>
      </c>
      <c r="G822" s="123">
        <v>7.0000000000000007E-2</v>
      </c>
      <c r="H822" s="123">
        <v>0.01</v>
      </c>
      <c r="I822" s="123">
        <v>-0.05</v>
      </c>
      <c r="J822" s="123"/>
      <c r="K822" s="123">
        <v>0.09</v>
      </c>
      <c r="L822" s="123">
        <v>0.06</v>
      </c>
      <c r="M822" s="123"/>
      <c r="N822" s="123"/>
      <c r="O822" s="123"/>
      <c r="P822" s="123">
        <v>0.01</v>
      </c>
      <c r="Q822" s="123">
        <v>-0.03</v>
      </c>
      <c r="R822" s="123" t="s">
        <v>3792</v>
      </c>
      <c r="S822" s="123">
        <v>2020</v>
      </c>
      <c r="T822" s="123"/>
      <c r="U822" s="123"/>
      <c r="V822" s="123"/>
      <c r="W822" s="123"/>
      <c r="X822" s="123"/>
      <c r="Y822" s="123"/>
    </row>
    <row r="823" spans="1:25" x14ac:dyDescent="0.25">
      <c r="A823" s="60" t="s">
        <v>4415</v>
      </c>
      <c r="B823" s="60" t="s">
        <v>752</v>
      </c>
      <c r="C823" s="123" t="s">
        <v>122</v>
      </c>
      <c r="D823" s="123">
        <v>22</v>
      </c>
      <c r="E823" s="123">
        <v>1999</v>
      </c>
      <c r="F823" s="123">
        <v>2.87</v>
      </c>
      <c r="G823" s="123">
        <v>-0.04</v>
      </c>
      <c r="H823" s="123">
        <v>2</v>
      </c>
      <c r="I823" s="123">
        <v>0</v>
      </c>
      <c r="J823" s="123">
        <v>-7.0000000000000007E-2</v>
      </c>
      <c r="K823" s="123">
        <v>2</v>
      </c>
      <c r="L823" s="123">
        <v>-0.04</v>
      </c>
      <c r="M823" s="123">
        <v>0.04</v>
      </c>
      <c r="N823" s="123"/>
      <c r="O823" s="123"/>
      <c r="P823" s="123">
        <v>0.1</v>
      </c>
      <c r="Q823" s="123">
        <v>-0.01</v>
      </c>
      <c r="R823" s="123" t="s">
        <v>3792</v>
      </c>
      <c r="S823" s="123">
        <v>2020</v>
      </c>
      <c r="T823" s="123"/>
      <c r="U823" s="123"/>
      <c r="V823" s="123"/>
      <c r="W823" s="123"/>
      <c r="X823" s="123"/>
      <c r="Y823" s="123"/>
    </row>
    <row r="824" spans="1:25" x14ac:dyDescent="0.25">
      <c r="A824" s="60" t="s">
        <v>4416</v>
      </c>
      <c r="B824" s="60" t="s">
        <v>752</v>
      </c>
      <c r="C824" s="123" t="s">
        <v>122</v>
      </c>
      <c r="D824" s="123">
        <v>28</v>
      </c>
      <c r="E824" s="123">
        <v>1993</v>
      </c>
      <c r="F824" s="123">
        <v>1.98</v>
      </c>
      <c r="G824" s="123">
        <v>0.03</v>
      </c>
      <c r="H824" s="123">
        <v>-0.09</v>
      </c>
      <c r="I824" s="123">
        <v>-0.06</v>
      </c>
      <c r="J824" s="123"/>
      <c r="K824" s="123">
        <v>0.04</v>
      </c>
      <c r="L824" s="123">
        <v>-0.08</v>
      </c>
      <c r="M824" s="123"/>
      <c r="N824" s="123"/>
      <c r="O824" s="123"/>
      <c r="P824" s="123">
        <v>0.02</v>
      </c>
      <c r="Q824" s="123">
        <v>-0.05</v>
      </c>
      <c r="R824" s="123" t="s">
        <v>3792</v>
      </c>
      <c r="S824" s="123">
        <v>2020</v>
      </c>
      <c r="T824" s="123"/>
      <c r="U824" s="123"/>
      <c r="V824" s="123"/>
      <c r="W824" s="123"/>
      <c r="X824" s="123"/>
      <c r="Y824" s="123"/>
    </row>
    <row r="825" spans="1:25" x14ac:dyDescent="0.25">
      <c r="A825" s="60" t="s">
        <v>4417</v>
      </c>
      <c r="B825" s="60" t="s">
        <v>752</v>
      </c>
      <c r="C825" s="123" t="s">
        <v>122</v>
      </c>
      <c r="D825" s="123">
        <v>23</v>
      </c>
      <c r="E825" s="123">
        <v>1998</v>
      </c>
      <c r="F825" s="123">
        <v>0.2</v>
      </c>
      <c r="G825" s="123">
        <v>0</v>
      </c>
      <c r="H825" s="123">
        <v>-0.1</v>
      </c>
      <c r="I825" s="123">
        <v>7.0000000000000007E-2</v>
      </c>
      <c r="J825" s="123"/>
      <c r="K825" s="123">
        <v>-0.08</v>
      </c>
      <c r="L825" s="123">
        <v>0.06</v>
      </c>
      <c r="M825" s="123"/>
      <c r="N825" s="123"/>
      <c r="O825" s="123"/>
      <c r="P825" s="123">
        <v>0.08</v>
      </c>
      <c r="Q825" s="123">
        <v>0.05</v>
      </c>
      <c r="R825" s="123" t="s">
        <v>3792</v>
      </c>
      <c r="S825" s="123">
        <v>2020</v>
      </c>
      <c r="T825" s="123"/>
      <c r="U825" s="123"/>
      <c r="V825" s="123"/>
      <c r="W825" s="123"/>
      <c r="X825" s="123"/>
      <c r="Y825" s="123"/>
    </row>
    <row r="826" spans="1:25" x14ac:dyDescent="0.25">
      <c r="A826" s="60" t="s">
        <v>4418</v>
      </c>
      <c r="B826" s="60" t="s">
        <v>752</v>
      </c>
      <c r="C826" s="123" t="s">
        <v>122</v>
      </c>
      <c r="D826" s="123">
        <v>26</v>
      </c>
      <c r="E826" s="123">
        <v>1994</v>
      </c>
      <c r="F826" s="123">
        <v>0.62</v>
      </c>
      <c r="G826" s="123">
        <v>-0.08</v>
      </c>
      <c r="H826" s="123">
        <v>1.62</v>
      </c>
      <c r="I826" s="123">
        <v>-0.02</v>
      </c>
      <c r="J826" s="123">
        <v>0.09</v>
      </c>
      <c r="K826" s="123">
        <v>1.7</v>
      </c>
      <c r="L826" s="123">
        <v>-7.0000000000000007E-2</v>
      </c>
      <c r="M826" s="123">
        <v>0.01</v>
      </c>
      <c r="N826" s="123"/>
      <c r="O826" s="123"/>
      <c r="P826" s="123">
        <v>-0.06</v>
      </c>
      <c r="Q826" s="123">
        <v>-7.0000000000000007E-2</v>
      </c>
      <c r="R826" s="123" t="s">
        <v>3792</v>
      </c>
      <c r="S826" s="123">
        <v>2020</v>
      </c>
      <c r="T826" s="123"/>
      <c r="U826" s="123"/>
      <c r="V826" s="123"/>
      <c r="W826" s="123"/>
      <c r="X826" s="123"/>
      <c r="Y826" s="123"/>
    </row>
    <row r="827" spans="1:25" x14ac:dyDescent="0.25">
      <c r="A827" s="60" t="s">
        <v>4419</v>
      </c>
      <c r="B827" s="60" t="s">
        <v>752</v>
      </c>
      <c r="C827" s="123" t="s">
        <v>122</v>
      </c>
      <c r="D827" s="123">
        <v>24</v>
      </c>
      <c r="E827" s="123">
        <v>1997</v>
      </c>
      <c r="F827" s="123">
        <v>0.75</v>
      </c>
      <c r="G827" s="123">
        <v>0.05</v>
      </c>
      <c r="H827" s="123">
        <v>1.33</v>
      </c>
      <c r="I827" s="123">
        <v>1.19</v>
      </c>
      <c r="J827" s="123">
        <v>99.96</v>
      </c>
      <c r="K827" s="123">
        <v>1.26</v>
      </c>
      <c r="L827" s="123">
        <v>1.3</v>
      </c>
      <c r="M827" s="123">
        <v>0.09</v>
      </c>
      <c r="N827" s="123">
        <v>0</v>
      </c>
      <c r="O827" s="123"/>
      <c r="P827" s="123">
        <v>0.02</v>
      </c>
      <c r="Q827" s="123">
        <v>-7.0000000000000007E-2</v>
      </c>
      <c r="R827" s="123" t="s">
        <v>3792</v>
      </c>
      <c r="S827" s="123">
        <v>2020</v>
      </c>
      <c r="T827" s="123"/>
      <c r="U827" s="123"/>
      <c r="V827" s="123"/>
      <c r="W827" s="123"/>
      <c r="X827" s="123"/>
      <c r="Y827" s="123"/>
    </row>
    <row r="828" spans="1:25" x14ac:dyDescent="0.25">
      <c r="A828" s="60" t="s">
        <v>4420</v>
      </c>
      <c r="B828" s="60" t="s">
        <v>752</v>
      </c>
      <c r="C828" s="123" t="s">
        <v>122</v>
      </c>
      <c r="D828" s="123">
        <v>29</v>
      </c>
      <c r="E828" s="123">
        <v>1992</v>
      </c>
      <c r="F828" s="123">
        <v>3.6</v>
      </c>
      <c r="G828" s="123">
        <v>0.1</v>
      </c>
      <c r="H828" s="123">
        <v>0.57999999999999996</v>
      </c>
      <c r="I828" s="123">
        <v>0.01</v>
      </c>
      <c r="J828" s="123">
        <v>-0.06</v>
      </c>
      <c r="K828" s="123">
        <v>0.63</v>
      </c>
      <c r="L828" s="123">
        <v>0.03</v>
      </c>
      <c r="M828" s="123">
        <v>-7.0000000000000007E-2</v>
      </c>
      <c r="N828" s="123"/>
      <c r="O828" s="123"/>
      <c r="P828" s="123">
        <v>-0.02</v>
      </c>
      <c r="Q828" s="123">
        <v>0.03</v>
      </c>
      <c r="R828" s="123" t="s">
        <v>3792</v>
      </c>
      <c r="S828" s="123">
        <v>2020</v>
      </c>
      <c r="T828" s="123"/>
      <c r="U828" s="123"/>
      <c r="V828" s="123"/>
      <c r="W828" s="123"/>
      <c r="X828" s="123"/>
      <c r="Y828" s="123"/>
    </row>
    <row r="829" spans="1:25" x14ac:dyDescent="0.25">
      <c r="A829" s="60" t="s">
        <v>4421</v>
      </c>
      <c r="B829" s="60" t="s">
        <v>752</v>
      </c>
      <c r="C829" s="123" t="s">
        <v>122</v>
      </c>
      <c r="D829" s="123">
        <v>25</v>
      </c>
      <c r="E829" s="123">
        <v>1996</v>
      </c>
      <c r="F829" s="123">
        <v>0.36</v>
      </c>
      <c r="G829" s="123">
        <v>0.04</v>
      </c>
      <c r="H829" s="123">
        <v>0.08</v>
      </c>
      <c r="I829" s="123">
        <v>0.03</v>
      </c>
      <c r="J829" s="123"/>
      <c r="K829" s="123">
        <v>-0.08</v>
      </c>
      <c r="L829" s="123">
        <v>-0.03</v>
      </c>
      <c r="M829" s="123"/>
      <c r="N829" s="123"/>
      <c r="O829" s="123"/>
      <c r="P829" s="123">
        <v>0.05</v>
      </c>
      <c r="Q829" s="123">
        <v>-0.1</v>
      </c>
      <c r="R829" s="123" t="s">
        <v>3792</v>
      </c>
      <c r="S829" s="123">
        <v>2020</v>
      </c>
      <c r="T829" s="123"/>
      <c r="U829" s="123"/>
      <c r="V829" s="123"/>
      <c r="W829" s="123"/>
      <c r="X829" s="123"/>
      <c r="Y829" s="123"/>
    </row>
    <row r="830" spans="1:25" x14ac:dyDescent="0.25">
      <c r="A830" s="60" t="s">
        <v>4422</v>
      </c>
      <c r="B830" s="60" t="s">
        <v>752</v>
      </c>
      <c r="C830" s="123" t="s">
        <v>122</v>
      </c>
      <c r="D830" s="123">
        <v>22</v>
      </c>
      <c r="E830" s="123">
        <v>1999</v>
      </c>
      <c r="F830" s="123">
        <v>2.4</v>
      </c>
      <c r="G830" s="123">
        <v>0.33</v>
      </c>
      <c r="H830" s="123">
        <v>1.18</v>
      </c>
      <c r="I830" s="123">
        <v>1.32</v>
      </c>
      <c r="J830" s="123">
        <v>99.9</v>
      </c>
      <c r="K830" s="123">
        <v>1.2</v>
      </c>
      <c r="L830" s="123">
        <v>1.24</v>
      </c>
      <c r="M830" s="123">
        <v>0.38</v>
      </c>
      <c r="N830" s="123">
        <v>0.31</v>
      </c>
      <c r="O830" s="123"/>
      <c r="P830" s="123">
        <v>0.01</v>
      </c>
      <c r="Q830" s="123">
        <v>-0.01</v>
      </c>
      <c r="R830" s="123" t="s">
        <v>3792</v>
      </c>
      <c r="S830" s="123">
        <v>2020</v>
      </c>
      <c r="T830" s="123"/>
      <c r="U830" s="123"/>
      <c r="V830" s="123"/>
      <c r="W830" s="123"/>
      <c r="X830" s="123"/>
      <c r="Y830" s="123"/>
    </row>
    <row r="831" spans="1:25" x14ac:dyDescent="0.25">
      <c r="A831" s="60" t="s">
        <v>751</v>
      </c>
      <c r="B831" s="60" t="s">
        <v>752</v>
      </c>
      <c r="C831" s="123" t="s">
        <v>131</v>
      </c>
      <c r="D831" s="123">
        <v>26</v>
      </c>
      <c r="E831" s="123">
        <v>1995</v>
      </c>
      <c r="F831" s="123">
        <v>2.4500000000000002</v>
      </c>
      <c r="G831" s="123">
        <v>0</v>
      </c>
      <c r="H831" s="123">
        <v>3.3</v>
      </c>
      <c r="I831" s="123">
        <v>0.82</v>
      </c>
      <c r="J831" s="123">
        <v>25.05</v>
      </c>
      <c r="K831" s="123">
        <v>3.33</v>
      </c>
      <c r="L831" s="123">
        <v>0.75</v>
      </c>
      <c r="M831" s="123">
        <v>0.04</v>
      </c>
      <c r="N831" s="123">
        <v>-0.02</v>
      </c>
      <c r="O831" s="123"/>
      <c r="P831" s="123">
        <v>0.02</v>
      </c>
      <c r="Q831" s="123">
        <v>0.03</v>
      </c>
      <c r="R831" s="123" t="s">
        <v>3792</v>
      </c>
      <c r="S831" s="123">
        <v>2020</v>
      </c>
      <c r="T831" s="123"/>
      <c r="U831" s="123"/>
      <c r="V831" s="123"/>
      <c r="W831" s="123"/>
      <c r="X831" s="123"/>
      <c r="Y831" s="123"/>
    </row>
    <row r="832" spans="1:25" x14ac:dyDescent="0.25">
      <c r="A832" s="60" t="s">
        <v>3105</v>
      </c>
      <c r="B832" s="60" t="s">
        <v>752</v>
      </c>
      <c r="C832" s="123" t="s">
        <v>131</v>
      </c>
      <c r="D832" s="123">
        <v>25</v>
      </c>
      <c r="E832" s="123">
        <v>1996</v>
      </c>
      <c r="F832" s="123">
        <v>3.99</v>
      </c>
      <c r="G832" s="123">
        <v>0.05</v>
      </c>
      <c r="H832" s="123">
        <v>1.25</v>
      </c>
      <c r="I832" s="123">
        <v>0.45</v>
      </c>
      <c r="J832" s="123">
        <v>40.08</v>
      </c>
      <c r="K832" s="123">
        <v>1.19</v>
      </c>
      <c r="L832" s="123">
        <v>0.41</v>
      </c>
      <c r="M832" s="123">
        <v>0.09</v>
      </c>
      <c r="N832" s="123">
        <v>0.04</v>
      </c>
      <c r="O832" s="123"/>
      <c r="P832" s="123">
        <v>7.0000000000000007E-2</v>
      </c>
      <c r="Q832" s="123">
        <v>-0.03</v>
      </c>
      <c r="R832" s="123" t="s">
        <v>3792</v>
      </c>
      <c r="S832" s="123">
        <v>2020</v>
      </c>
      <c r="T832" s="123"/>
      <c r="U832" s="123"/>
      <c r="V832" s="123"/>
      <c r="W832" s="123"/>
      <c r="X832" s="123"/>
      <c r="Y832" s="123"/>
    </row>
    <row r="833" spans="1:25" x14ac:dyDescent="0.25">
      <c r="A833" s="60" t="s">
        <v>4423</v>
      </c>
      <c r="B833" s="60" t="s">
        <v>4424</v>
      </c>
      <c r="C833" s="123" t="s">
        <v>96</v>
      </c>
      <c r="D833" s="123">
        <v>25</v>
      </c>
      <c r="E833" s="123">
        <v>1996</v>
      </c>
      <c r="F833" s="123">
        <v>1.06</v>
      </c>
      <c r="G833" s="123">
        <v>-0.01</v>
      </c>
      <c r="H833" s="123">
        <v>7.0000000000000007E-2</v>
      </c>
      <c r="I833" s="123">
        <v>-0.02</v>
      </c>
      <c r="J833" s="123"/>
      <c r="K833" s="123">
        <v>-0.1</v>
      </c>
      <c r="L833" s="123">
        <v>-0.1</v>
      </c>
      <c r="M833" s="123"/>
      <c r="N833" s="123"/>
      <c r="O833" s="123"/>
      <c r="P833" s="123">
        <v>-7.0000000000000007E-2</v>
      </c>
      <c r="Q833" s="123">
        <v>0.05</v>
      </c>
      <c r="R833" s="123" t="s">
        <v>3792</v>
      </c>
      <c r="S833" s="123">
        <v>2020</v>
      </c>
      <c r="T833" s="123"/>
      <c r="U833" s="123"/>
      <c r="V833" s="123"/>
      <c r="W833" s="123"/>
      <c r="X833" s="123"/>
      <c r="Y833" s="123"/>
    </row>
    <row r="834" spans="1:25" x14ac:dyDescent="0.25">
      <c r="A834" s="60" t="s">
        <v>4425</v>
      </c>
      <c r="B834" s="60" t="s">
        <v>4424</v>
      </c>
      <c r="C834" s="123" t="s">
        <v>96</v>
      </c>
      <c r="D834" s="123">
        <v>31</v>
      </c>
      <c r="E834" s="123">
        <v>1989</v>
      </c>
      <c r="F834" s="123">
        <v>1.01</v>
      </c>
      <c r="G834" s="123">
        <v>-0.06</v>
      </c>
      <c r="H834" s="123">
        <v>0.04</v>
      </c>
      <c r="I834" s="123">
        <v>0.1</v>
      </c>
      <c r="J834" s="123"/>
      <c r="K834" s="123">
        <v>-0.1</v>
      </c>
      <c r="L834" s="123">
        <v>7.0000000000000007E-2</v>
      </c>
      <c r="M834" s="123"/>
      <c r="N834" s="123"/>
      <c r="O834" s="123"/>
      <c r="P834" s="123">
        <v>-0.05</v>
      </c>
      <c r="Q834" s="123">
        <v>0.05</v>
      </c>
      <c r="R834" s="123" t="s">
        <v>3792</v>
      </c>
      <c r="S834" s="123">
        <v>2020</v>
      </c>
      <c r="T834" s="123"/>
      <c r="U834" s="123"/>
      <c r="V834" s="123"/>
      <c r="W834" s="123"/>
      <c r="X834" s="123"/>
      <c r="Y834" s="123"/>
    </row>
    <row r="835" spans="1:25" x14ac:dyDescent="0.25">
      <c r="A835" s="60" t="s">
        <v>4426</v>
      </c>
      <c r="B835" s="60" t="s">
        <v>4424</v>
      </c>
      <c r="C835" s="123" t="s">
        <v>96</v>
      </c>
      <c r="D835" s="123">
        <v>35</v>
      </c>
      <c r="E835" s="123">
        <v>1986</v>
      </c>
      <c r="F835" s="123">
        <v>5.0999999999999996</v>
      </c>
      <c r="G835" s="123">
        <v>0.13</v>
      </c>
      <c r="H835" s="123">
        <v>0.49</v>
      </c>
      <c r="I835" s="123">
        <v>0.15</v>
      </c>
      <c r="J835" s="123">
        <v>50.07</v>
      </c>
      <c r="K835" s="123">
        <v>0.35</v>
      </c>
      <c r="L835" s="123">
        <v>0.28999999999999998</v>
      </c>
      <c r="M835" s="123">
        <v>0.49</v>
      </c>
      <c r="N835" s="123">
        <v>1.05</v>
      </c>
      <c r="O835" s="123"/>
      <c r="P835" s="123">
        <v>0.09</v>
      </c>
      <c r="Q835" s="123">
        <v>0.02</v>
      </c>
      <c r="R835" s="123" t="s">
        <v>3792</v>
      </c>
      <c r="S835" s="123">
        <v>2020</v>
      </c>
      <c r="T835" s="123"/>
      <c r="U835" s="123"/>
      <c r="V835" s="123"/>
      <c r="W835" s="123"/>
      <c r="X835" s="123"/>
      <c r="Y835" s="123"/>
    </row>
    <row r="836" spans="1:25" x14ac:dyDescent="0.25">
      <c r="A836" s="60" t="s">
        <v>4427</v>
      </c>
      <c r="B836" s="60" t="s">
        <v>4424</v>
      </c>
      <c r="C836" s="123" t="s">
        <v>96</v>
      </c>
      <c r="D836" s="123">
        <v>28</v>
      </c>
      <c r="E836" s="123">
        <v>1993</v>
      </c>
      <c r="F836" s="123">
        <v>2.93</v>
      </c>
      <c r="G836" s="123">
        <v>7.0000000000000007E-2</v>
      </c>
      <c r="H836" s="123">
        <v>0.31</v>
      </c>
      <c r="I836" s="123">
        <v>-0.03</v>
      </c>
      <c r="J836" s="123">
        <v>0.01</v>
      </c>
      <c r="K836" s="123">
        <v>0.4</v>
      </c>
      <c r="L836" s="123">
        <v>0.03</v>
      </c>
      <c r="M836" s="123">
        <v>0.09</v>
      </c>
      <c r="N836" s="123"/>
      <c r="O836" s="123"/>
      <c r="P836" s="123">
        <v>-0.08</v>
      </c>
      <c r="Q836" s="123">
        <v>0.04</v>
      </c>
      <c r="R836" s="123" t="s">
        <v>3792</v>
      </c>
      <c r="S836" s="123">
        <v>2020</v>
      </c>
      <c r="T836" s="123"/>
      <c r="U836" s="123"/>
      <c r="V836" s="123"/>
      <c r="W836" s="123"/>
      <c r="X836" s="123"/>
      <c r="Y836" s="123"/>
    </row>
    <row r="837" spans="1:25" x14ac:dyDescent="0.25">
      <c r="A837" s="60" t="s">
        <v>4428</v>
      </c>
      <c r="B837" s="60" t="s">
        <v>4424</v>
      </c>
      <c r="C837" s="123" t="s">
        <v>96</v>
      </c>
      <c r="D837" s="123">
        <v>22</v>
      </c>
      <c r="E837" s="123">
        <v>1999</v>
      </c>
      <c r="F837" s="123">
        <v>2.94</v>
      </c>
      <c r="G837" s="123">
        <v>0.02</v>
      </c>
      <c r="H837" s="123">
        <v>-0.01</v>
      </c>
      <c r="I837" s="123">
        <v>0.04</v>
      </c>
      <c r="J837" s="123"/>
      <c r="K837" s="123">
        <v>-0.1</v>
      </c>
      <c r="L837" s="123">
        <v>0</v>
      </c>
      <c r="M837" s="123"/>
      <c r="N837" s="123"/>
      <c r="O837" s="123"/>
      <c r="P837" s="123">
        <v>-0.01</v>
      </c>
      <c r="Q837" s="123">
        <v>0.06</v>
      </c>
      <c r="R837" s="123" t="s">
        <v>3792</v>
      </c>
      <c r="S837" s="123">
        <v>2020</v>
      </c>
      <c r="T837" s="123"/>
      <c r="U837" s="123"/>
      <c r="V837" s="123"/>
      <c r="W837" s="123"/>
      <c r="X837" s="123"/>
      <c r="Y837" s="123"/>
    </row>
    <row r="838" spans="1:25" x14ac:dyDescent="0.25">
      <c r="A838" s="60" t="s">
        <v>4429</v>
      </c>
      <c r="B838" s="60" t="s">
        <v>4424</v>
      </c>
      <c r="C838" s="123" t="s">
        <v>96</v>
      </c>
      <c r="D838" s="123">
        <v>33</v>
      </c>
      <c r="E838" s="123">
        <v>1988</v>
      </c>
      <c r="F838" s="123">
        <v>4.9400000000000004</v>
      </c>
      <c r="G838" s="123">
        <v>0.15</v>
      </c>
      <c r="H838" s="123">
        <v>0.93</v>
      </c>
      <c r="I838" s="123">
        <v>0.23</v>
      </c>
      <c r="J838" s="123">
        <v>20.04</v>
      </c>
      <c r="K838" s="123">
        <v>1</v>
      </c>
      <c r="L838" s="123">
        <v>0.23</v>
      </c>
      <c r="M838" s="123">
        <v>0.26</v>
      </c>
      <c r="N838" s="123">
        <v>1.1000000000000001</v>
      </c>
      <c r="O838" s="123"/>
      <c r="P838" s="123">
        <v>0.04</v>
      </c>
      <c r="Q838" s="123">
        <v>0.08</v>
      </c>
      <c r="R838" s="123" t="s">
        <v>3792</v>
      </c>
      <c r="S838" s="123">
        <v>2020</v>
      </c>
      <c r="T838" s="123"/>
      <c r="U838" s="123"/>
      <c r="V838" s="123"/>
      <c r="W838" s="123"/>
      <c r="X838" s="123"/>
      <c r="Y838" s="123"/>
    </row>
    <row r="839" spans="1:25" x14ac:dyDescent="0.25">
      <c r="A839" s="60" t="s">
        <v>4430</v>
      </c>
      <c r="B839" s="60" t="s">
        <v>4424</v>
      </c>
      <c r="C839" s="123" t="s">
        <v>109</v>
      </c>
      <c r="D839" s="123">
        <v>20</v>
      </c>
      <c r="E839" s="123">
        <v>2001</v>
      </c>
      <c r="F839" s="123">
        <v>0.21</v>
      </c>
      <c r="G839" s="123">
        <v>-7.0000000000000007E-2</v>
      </c>
      <c r="H839" s="123">
        <v>-7.0000000000000007E-2</v>
      </c>
      <c r="I839" s="123">
        <v>0.08</v>
      </c>
      <c r="J839" s="123"/>
      <c r="K839" s="123">
        <v>0.02</v>
      </c>
      <c r="L839" s="123">
        <v>-0.02</v>
      </c>
      <c r="M839" s="123"/>
      <c r="N839" s="123"/>
      <c r="O839" s="123"/>
      <c r="P839" s="123">
        <v>-0.09</v>
      </c>
      <c r="Q839" s="123">
        <v>0.05</v>
      </c>
      <c r="R839" s="123" t="s">
        <v>3792</v>
      </c>
      <c r="S839" s="123">
        <v>2020</v>
      </c>
      <c r="T839" s="123"/>
      <c r="U839" s="123"/>
      <c r="V839" s="123"/>
      <c r="W839" s="123"/>
      <c r="X839" s="123"/>
      <c r="Y839" s="123"/>
    </row>
    <row r="840" spans="1:25" x14ac:dyDescent="0.25">
      <c r="A840" s="60" t="s">
        <v>4431</v>
      </c>
      <c r="B840" s="60" t="s">
        <v>4424</v>
      </c>
      <c r="C840" s="123" t="s">
        <v>109</v>
      </c>
      <c r="D840" s="123">
        <v>26</v>
      </c>
      <c r="E840" s="123">
        <v>1995</v>
      </c>
      <c r="F840" s="123">
        <v>2.9</v>
      </c>
      <c r="G840" s="123">
        <v>-0.06</v>
      </c>
      <c r="H840" s="123">
        <v>2.04</v>
      </c>
      <c r="I840" s="123">
        <v>0.08</v>
      </c>
      <c r="J840" s="123">
        <v>0.03</v>
      </c>
      <c r="K840" s="123">
        <v>2.09</v>
      </c>
      <c r="L840" s="123">
        <v>0.08</v>
      </c>
      <c r="M840" s="123">
        <v>-0.02</v>
      </c>
      <c r="N840" s="123"/>
      <c r="O840" s="123"/>
      <c r="P840" s="123">
        <v>-0.02</v>
      </c>
      <c r="Q840" s="123">
        <v>0.09</v>
      </c>
      <c r="R840" s="123" t="s">
        <v>3792</v>
      </c>
      <c r="S840" s="123">
        <v>2020</v>
      </c>
      <c r="T840" s="123"/>
      <c r="U840" s="123"/>
      <c r="V840" s="123"/>
      <c r="W840" s="123"/>
      <c r="X840" s="123"/>
      <c r="Y840" s="123"/>
    </row>
    <row r="841" spans="1:25" x14ac:dyDescent="0.25">
      <c r="A841" s="60" t="s">
        <v>4432</v>
      </c>
      <c r="B841" s="60" t="s">
        <v>4424</v>
      </c>
      <c r="C841" s="123" t="s">
        <v>109</v>
      </c>
      <c r="D841" s="123">
        <v>20</v>
      </c>
      <c r="E841" s="123">
        <v>2001</v>
      </c>
      <c r="F841" s="123">
        <v>1.81</v>
      </c>
      <c r="G841" s="123">
        <v>-0.01</v>
      </c>
      <c r="H841" s="123">
        <v>0.06</v>
      </c>
      <c r="I841" s="123">
        <v>-0.03</v>
      </c>
      <c r="J841" s="123"/>
      <c r="K841" s="123">
        <v>0.09</v>
      </c>
      <c r="L841" s="123">
        <v>-0.01</v>
      </c>
      <c r="M841" s="123"/>
      <c r="N841" s="123"/>
      <c r="O841" s="123"/>
      <c r="P841" s="123">
        <v>-0.02</v>
      </c>
      <c r="Q841" s="123">
        <v>-0.05</v>
      </c>
      <c r="R841" s="123" t="s">
        <v>3792</v>
      </c>
      <c r="S841" s="123">
        <v>2020</v>
      </c>
      <c r="T841" s="123"/>
      <c r="U841" s="123"/>
      <c r="V841" s="123"/>
      <c r="W841" s="123"/>
      <c r="X841" s="123"/>
      <c r="Y841" s="123"/>
    </row>
    <row r="842" spans="1:25" x14ac:dyDescent="0.25">
      <c r="A842" s="60" t="s">
        <v>4433</v>
      </c>
      <c r="B842" s="60" t="s">
        <v>4424</v>
      </c>
      <c r="C842" s="123" t="s">
        <v>109</v>
      </c>
      <c r="D842" s="123">
        <v>24</v>
      </c>
      <c r="E842" s="123">
        <v>1997</v>
      </c>
      <c r="F842" s="123">
        <v>2.29</v>
      </c>
      <c r="G842" s="123">
        <v>0.53</v>
      </c>
      <c r="H842" s="123">
        <v>1.86</v>
      </c>
      <c r="I842" s="123">
        <v>0.37</v>
      </c>
      <c r="J842" s="123">
        <v>24.91</v>
      </c>
      <c r="K842" s="123">
        <v>1.9</v>
      </c>
      <c r="L842" s="123">
        <v>0.44</v>
      </c>
      <c r="M842" s="123">
        <v>0.24</v>
      </c>
      <c r="N842" s="123">
        <v>0.92</v>
      </c>
      <c r="O842" s="123"/>
      <c r="P842" s="123">
        <v>0.01</v>
      </c>
      <c r="Q842" s="123">
        <v>-0.01</v>
      </c>
      <c r="R842" s="123" t="s">
        <v>3792</v>
      </c>
      <c r="S842" s="123">
        <v>2020</v>
      </c>
      <c r="T842" s="123"/>
      <c r="U842" s="123"/>
      <c r="V842" s="123"/>
      <c r="W842" s="123"/>
      <c r="X842" s="123"/>
      <c r="Y842" s="123"/>
    </row>
    <row r="843" spans="1:25" x14ac:dyDescent="0.25">
      <c r="A843" s="60" t="s">
        <v>4434</v>
      </c>
      <c r="B843" s="60" t="s">
        <v>4424</v>
      </c>
      <c r="C843" s="123" t="s">
        <v>153</v>
      </c>
      <c r="D843" s="123">
        <v>25</v>
      </c>
      <c r="E843" s="123">
        <v>1996</v>
      </c>
      <c r="F843" s="123">
        <v>4.29</v>
      </c>
      <c r="G843" s="123">
        <v>0.55000000000000004</v>
      </c>
      <c r="H843" s="123">
        <v>0.89</v>
      </c>
      <c r="I843" s="123">
        <v>0.51</v>
      </c>
      <c r="J843" s="123">
        <v>50.02</v>
      </c>
      <c r="K843" s="123">
        <v>0.87</v>
      </c>
      <c r="L843" s="123">
        <v>0.43</v>
      </c>
      <c r="M843" s="123">
        <v>0.56999999999999995</v>
      </c>
      <c r="N843" s="123">
        <v>1.07</v>
      </c>
      <c r="O843" s="123"/>
      <c r="P843" s="123">
        <v>-0.08</v>
      </c>
      <c r="Q843" s="123">
        <v>0.06</v>
      </c>
      <c r="R843" s="123" t="s">
        <v>3792</v>
      </c>
      <c r="S843" s="123">
        <v>2020</v>
      </c>
      <c r="T843" s="123"/>
      <c r="U843" s="123"/>
      <c r="V843" s="123"/>
      <c r="W843" s="123"/>
      <c r="X843" s="123"/>
      <c r="Y843" s="123"/>
    </row>
    <row r="844" spans="1:25" x14ac:dyDescent="0.25">
      <c r="A844" s="60" t="s">
        <v>4435</v>
      </c>
      <c r="B844" s="60" t="s">
        <v>4424</v>
      </c>
      <c r="C844" s="123" t="s">
        <v>153</v>
      </c>
      <c r="D844" s="123">
        <v>28</v>
      </c>
      <c r="E844" s="123">
        <v>1993</v>
      </c>
      <c r="F844" s="123">
        <v>5.95</v>
      </c>
      <c r="G844" s="123">
        <v>0.05</v>
      </c>
      <c r="H844" s="123">
        <v>1.78</v>
      </c>
      <c r="I844" s="123">
        <v>0.76</v>
      </c>
      <c r="J844" s="123">
        <v>45.48</v>
      </c>
      <c r="K844" s="123">
        <v>1.83</v>
      </c>
      <c r="L844" s="123">
        <v>0.93</v>
      </c>
      <c r="M844" s="123">
        <v>-0.05</v>
      </c>
      <c r="N844" s="123">
        <v>-0.02</v>
      </c>
      <c r="O844" s="123"/>
      <c r="P844" s="123">
        <v>0.09</v>
      </c>
      <c r="Q844" s="123">
        <v>0.01</v>
      </c>
      <c r="R844" s="123" t="s">
        <v>3792</v>
      </c>
      <c r="S844" s="123">
        <v>2020</v>
      </c>
      <c r="T844" s="123"/>
      <c r="U844" s="123"/>
      <c r="V844" s="123"/>
      <c r="W844" s="123"/>
      <c r="X844" s="123"/>
      <c r="Y844" s="123"/>
    </row>
    <row r="845" spans="1:25" x14ac:dyDescent="0.25">
      <c r="A845" s="60" t="s">
        <v>4436</v>
      </c>
      <c r="B845" s="60" t="s">
        <v>4424</v>
      </c>
      <c r="C845" s="123" t="s">
        <v>116</v>
      </c>
      <c r="D845" s="123">
        <v>33</v>
      </c>
      <c r="E845" s="123">
        <v>1988</v>
      </c>
      <c r="F845" s="123">
        <v>6.02</v>
      </c>
      <c r="G845" s="123">
        <v>-0.01</v>
      </c>
      <c r="H845" s="123">
        <v>-0.09</v>
      </c>
      <c r="I845" s="123">
        <v>0.04</v>
      </c>
      <c r="J845" s="123"/>
      <c r="K845" s="123">
        <v>0.08</v>
      </c>
      <c r="L845" s="123">
        <v>0.06</v>
      </c>
      <c r="M845" s="123"/>
      <c r="N845" s="123"/>
      <c r="O845" s="123"/>
      <c r="P845" s="123">
        <v>7.0000000000000007E-2</v>
      </c>
      <c r="Q845" s="123">
        <v>-0.02</v>
      </c>
      <c r="R845" s="123" t="s">
        <v>3792</v>
      </c>
      <c r="S845" s="123">
        <v>2020</v>
      </c>
      <c r="T845" s="123"/>
      <c r="U845" s="123"/>
      <c r="V845" s="123"/>
      <c r="W845" s="123"/>
      <c r="X845" s="123"/>
      <c r="Y845" s="123"/>
    </row>
    <row r="846" spans="1:25" x14ac:dyDescent="0.25">
      <c r="A846" s="60" t="s">
        <v>4437</v>
      </c>
      <c r="B846" s="60" t="s">
        <v>4424</v>
      </c>
      <c r="C846" s="123" t="s">
        <v>122</v>
      </c>
      <c r="D846" s="123">
        <v>28</v>
      </c>
      <c r="E846" s="123">
        <v>1993</v>
      </c>
      <c r="F846" s="123">
        <v>4.83</v>
      </c>
      <c r="G846" s="123">
        <v>0.06</v>
      </c>
      <c r="H846" s="123">
        <v>0.79</v>
      </c>
      <c r="I846" s="123">
        <v>7.0000000000000007E-2</v>
      </c>
      <c r="J846" s="123">
        <v>0</v>
      </c>
      <c r="K846" s="123">
        <v>0.86</v>
      </c>
      <c r="L846" s="123">
        <v>0</v>
      </c>
      <c r="M846" s="123">
        <v>0.06</v>
      </c>
      <c r="N846" s="123"/>
      <c r="O846" s="123"/>
      <c r="P846" s="123">
        <v>-0.06</v>
      </c>
      <c r="Q846" s="123">
        <v>-0.01</v>
      </c>
      <c r="R846" s="123" t="s">
        <v>3792</v>
      </c>
      <c r="S846" s="123">
        <v>2020</v>
      </c>
      <c r="T846" s="123"/>
      <c r="U846" s="123"/>
      <c r="V846" s="123"/>
      <c r="W846" s="123"/>
      <c r="X846" s="123"/>
      <c r="Y846" s="123"/>
    </row>
    <row r="847" spans="1:25" x14ac:dyDescent="0.25">
      <c r="A847" s="60" t="s">
        <v>4438</v>
      </c>
      <c r="B847" s="60" t="s">
        <v>4424</v>
      </c>
      <c r="C847" s="123" t="s">
        <v>122</v>
      </c>
      <c r="D847" s="123">
        <v>23</v>
      </c>
      <c r="E847" s="123">
        <v>1997</v>
      </c>
      <c r="F847" s="123">
        <v>0.59</v>
      </c>
      <c r="G847" s="123">
        <v>-0.08</v>
      </c>
      <c r="H847" s="123">
        <v>2.09</v>
      </c>
      <c r="I847" s="123">
        <v>2</v>
      </c>
      <c r="J847" s="123">
        <v>99.94</v>
      </c>
      <c r="K847" s="123">
        <v>1.86</v>
      </c>
      <c r="L847" s="123">
        <v>1.97</v>
      </c>
      <c r="M847" s="123">
        <v>0.02</v>
      </c>
      <c r="N847" s="123">
        <v>-0.08</v>
      </c>
      <c r="O847" s="123"/>
      <c r="P847" s="123">
        <v>-0.04</v>
      </c>
      <c r="Q847" s="123">
        <v>-0.08</v>
      </c>
      <c r="R847" s="123" t="s">
        <v>3792</v>
      </c>
      <c r="S847" s="123">
        <v>2020</v>
      </c>
      <c r="T847" s="123"/>
      <c r="U847" s="123"/>
      <c r="V847" s="123"/>
      <c r="W847" s="123"/>
      <c r="X847" s="123"/>
      <c r="Y847" s="123"/>
    </row>
    <row r="848" spans="1:25" x14ac:dyDescent="0.25">
      <c r="A848" s="60" t="s">
        <v>4439</v>
      </c>
      <c r="B848" s="60" t="s">
        <v>4424</v>
      </c>
      <c r="C848" s="123" t="s">
        <v>122</v>
      </c>
      <c r="D848" s="123">
        <v>28</v>
      </c>
      <c r="E848" s="123">
        <v>1993</v>
      </c>
      <c r="F848" s="123">
        <v>0.03</v>
      </c>
      <c r="G848" s="123">
        <v>0.02</v>
      </c>
      <c r="H848" s="123">
        <v>-0.02</v>
      </c>
      <c r="I848" s="123">
        <v>-0.1</v>
      </c>
      <c r="J848" s="123"/>
      <c r="K848" s="123">
        <v>0.04</v>
      </c>
      <c r="L848" s="123">
        <v>-7.0000000000000007E-2</v>
      </c>
      <c r="M848" s="123"/>
      <c r="N848" s="123"/>
      <c r="O848" s="123"/>
      <c r="P848" s="123">
        <v>0.05</v>
      </c>
      <c r="Q848" s="123">
        <v>0.08</v>
      </c>
      <c r="R848" s="123" t="s">
        <v>3792</v>
      </c>
      <c r="S848" s="123">
        <v>2020</v>
      </c>
      <c r="T848" s="123"/>
      <c r="U848" s="123"/>
      <c r="V848" s="123"/>
      <c r="W848" s="123"/>
      <c r="X848" s="123"/>
      <c r="Y848" s="123"/>
    </row>
    <row r="849" spans="1:25" x14ac:dyDescent="0.25">
      <c r="A849" s="60" t="s">
        <v>4440</v>
      </c>
      <c r="B849" s="60" t="s">
        <v>4424</v>
      </c>
      <c r="C849" s="123" t="s">
        <v>122</v>
      </c>
      <c r="D849" s="123">
        <v>29</v>
      </c>
      <c r="E849" s="123">
        <v>1992</v>
      </c>
      <c r="F849" s="123">
        <v>2.16</v>
      </c>
      <c r="G849" s="123">
        <v>0</v>
      </c>
      <c r="H849" s="123">
        <v>0.52</v>
      </c>
      <c r="I849" s="123">
        <v>-0.06</v>
      </c>
      <c r="J849" s="123">
        <v>0.04</v>
      </c>
      <c r="K849" s="123">
        <v>0.36</v>
      </c>
      <c r="L849" s="123">
        <v>0.06</v>
      </c>
      <c r="M849" s="123">
        <v>0.04</v>
      </c>
      <c r="N849" s="123"/>
      <c r="O849" s="123"/>
      <c r="P849" s="123">
        <v>0.06</v>
      </c>
      <c r="Q849" s="123">
        <v>-0.05</v>
      </c>
      <c r="R849" s="123" t="s">
        <v>3792</v>
      </c>
      <c r="S849" s="123">
        <v>2020</v>
      </c>
      <c r="T849" s="123"/>
      <c r="U849" s="123"/>
      <c r="V849" s="123"/>
      <c r="W849" s="123"/>
      <c r="X849" s="123"/>
      <c r="Y849" s="123"/>
    </row>
    <row r="850" spans="1:25" x14ac:dyDescent="0.25">
      <c r="A850" s="60" t="s">
        <v>4441</v>
      </c>
      <c r="B850" s="60" t="s">
        <v>4424</v>
      </c>
      <c r="C850" s="123" t="s">
        <v>122</v>
      </c>
      <c r="D850" s="123">
        <v>30</v>
      </c>
      <c r="E850" s="123">
        <v>1991</v>
      </c>
      <c r="F850" s="123">
        <v>0.17</v>
      </c>
      <c r="G850" s="123">
        <v>-0.04</v>
      </c>
      <c r="H850" s="123">
        <v>-0.04</v>
      </c>
      <c r="I850" s="123">
        <v>-0.04</v>
      </c>
      <c r="J850" s="123"/>
      <c r="K850" s="123">
        <v>-0.08</v>
      </c>
      <c r="L850" s="123">
        <v>-0.01</v>
      </c>
      <c r="M850" s="123"/>
      <c r="N850" s="123"/>
      <c r="O850" s="123"/>
      <c r="P850" s="123">
        <v>0</v>
      </c>
      <c r="Q850" s="123">
        <v>-0.06</v>
      </c>
      <c r="R850" s="123" t="s">
        <v>3792</v>
      </c>
      <c r="S850" s="123">
        <v>2020</v>
      </c>
      <c r="T850" s="123"/>
      <c r="U850" s="123"/>
      <c r="V850" s="123"/>
      <c r="W850" s="123"/>
      <c r="X850" s="123"/>
      <c r="Y850" s="123"/>
    </row>
    <row r="851" spans="1:25" x14ac:dyDescent="0.25">
      <c r="A851" s="60" t="s">
        <v>4442</v>
      </c>
      <c r="B851" s="60" t="s">
        <v>4424</v>
      </c>
      <c r="C851" s="123" t="s">
        <v>122</v>
      </c>
      <c r="D851" s="123">
        <v>24</v>
      </c>
      <c r="E851" s="123">
        <v>1997</v>
      </c>
      <c r="F851" s="123">
        <v>6.02</v>
      </c>
      <c r="G851" s="123">
        <v>0.09</v>
      </c>
      <c r="H851" s="123">
        <v>0.43</v>
      </c>
      <c r="I851" s="123">
        <v>0.1</v>
      </c>
      <c r="J851" s="123">
        <v>33.31</v>
      </c>
      <c r="K851" s="123">
        <v>0.45</v>
      </c>
      <c r="L851" s="123">
        <v>0.26</v>
      </c>
      <c r="M851" s="123">
        <v>7.0000000000000007E-2</v>
      </c>
      <c r="N851" s="123">
        <v>0.02</v>
      </c>
      <c r="O851" s="123"/>
      <c r="P851" s="123">
        <v>0.03</v>
      </c>
      <c r="Q851" s="123">
        <v>7.0000000000000007E-2</v>
      </c>
      <c r="R851" s="123" t="s">
        <v>3792</v>
      </c>
      <c r="S851" s="123">
        <v>2020</v>
      </c>
      <c r="T851" s="123"/>
      <c r="U851" s="123"/>
      <c r="V851" s="123"/>
      <c r="W851" s="123"/>
      <c r="X851" s="123"/>
      <c r="Y851" s="123"/>
    </row>
    <row r="852" spans="1:25" x14ac:dyDescent="0.25">
      <c r="A852" s="60" t="s">
        <v>4443</v>
      </c>
      <c r="B852" s="60" t="s">
        <v>4424</v>
      </c>
      <c r="C852" s="123" t="s">
        <v>122</v>
      </c>
      <c r="D852" s="123">
        <v>20</v>
      </c>
      <c r="E852" s="123">
        <v>2001</v>
      </c>
      <c r="F852" s="123">
        <v>0.16</v>
      </c>
      <c r="G852" s="123">
        <v>9.94</v>
      </c>
      <c r="H852" s="123">
        <v>9.91</v>
      </c>
      <c r="I852" s="123">
        <v>10.09</v>
      </c>
      <c r="J852" s="123">
        <v>100.08</v>
      </c>
      <c r="K852" s="123">
        <v>10.06</v>
      </c>
      <c r="L852" s="123">
        <v>10.01</v>
      </c>
      <c r="M852" s="123">
        <v>1.01</v>
      </c>
      <c r="N852" s="123">
        <v>0.92</v>
      </c>
      <c r="O852" s="123"/>
      <c r="P852" s="123">
        <v>-0.09</v>
      </c>
      <c r="Q852" s="123">
        <v>-0.09</v>
      </c>
      <c r="R852" s="123" t="s">
        <v>3792</v>
      </c>
      <c r="S852" s="123">
        <v>2020</v>
      </c>
      <c r="T852" s="123"/>
      <c r="U852" s="123"/>
      <c r="V852" s="123"/>
      <c r="W852" s="123"/>
      <c r="X852" s="123"/>
      <c r="Y852" s="123"/>
    </row>
    <row r="853" spans="1:25" x14ac:dyDescent="0.25">
      <c r="A853" s="60" t="s">
        <v>4444</v>
      </c>
      <c r="B853" s="60" t="s">
        <v>4424</v>
      </c>
      <c r="C853" s="123" t="s">
        <v>122</v>
      </c>
      <c r="D853" s="123">
        <v>23</v>
      </c>
      <c r="E853" s="123">
        <v>1998</v>
      </c>
      <c r="F853" s="123">
        <v>4.8899999999999997</v>
      </c>
      <c r="G853" s="123">
        <v>0.24</v>
      </c>
      <c r="H853" s="123">
        <v>1.83</v>
      </c>
      <c r="I853" s="123">
        <v>0.86</v>
      </c>
      <c r="J853" s="123">
        <v>44.31</v>
      </c>
      <c r="K853" s="123">
        <v>1.81</v>
      </c>
      <c r="L853" s="123">
        <v>0.76</v>
      </c>
      <c r="M853" s="123">
        <v>0.04</v>
      </c>
      <c r="N853" s="123">
        <v>0.19</v>
      </c>
      <c r="O853" s="123"/>
      <c r="P853" s="123">
        <v>0.04</v>
      </c>
      <c r="Q853" s="123">
        <v>-0.03</v>
      </c>
      <c r="R853" s="123" t="s">
        <v>3792</v>
      </c>
      <c r="S853" s="123">
        <v>2020</v>
      </c>
      <c r="T853" s="123"/>
      <c r="U853" s="123"/>
      <c r="V853" s="123"/>
      <c r="W853" s="123"/>
      <c r="X853" s="123"/>
      <c r="Y853" s="123"/>
    </row>
    <row r="854" spans="1:25" x14ac:dyDescent="0.25">
      <c r="A854" s="60" t="s">
        <v>4445</v>
      </c>
      <c r="B854" s="60" t="s">
        <v>4424</v>
      </c>
      <c r="C854" s="123" t="s">
        <v>129</v>
      </c>
      <c r="D854" s="123">
        <v>27</v>
      </c>
      <c r="E854" s="123">
        <v>1994</v>
      </c>
      <c r="F854" s="123">
        <v>6.02</v>
      </c>
      <c r="G854" s="123">
        <v>-0.01</v>
      </c>
      <c r="H854" s="123">
        <v>0.82</v>
      </c>
      <c r="I854" s="123">
        <v>0.36</v>
      </c>
      <c r="J854" s="123">
        <v>39.950000000000003</v>
      </c>
      <c r="K854" s="123">
        <v>0.75</v>
      </c>
      <c r="L854" s="123">
        <v>0.36</v>
      </c>
      <c r="M854" s="123">
        <v>-7.0000000000000007E-2</v>
      </c>
      <c r="N854" s="123">
        <v>-0.05</v>
      </c>
      <c r="O854" s="123"/>
      <c r="P854" s="123">
        <v>-0.03</v>
      </c>
      <c r="Q854" s="123">
        <v>-0.01</v>
      </c>
      <c r="R854" s="123" t="s">
        <v>3792</v>
      </c>
      <c r="S854" s="123">
        <v>2020</v>
      </c>
      <c r="T854" s="123"/>
      <c r="U854" s="123"/>
      <c r="V854" s="123"/>
      <c r="W854" s="123"/>
      <c r="X854" s="123"/>
      <c r="Y854" s="123"/>
    </row>
    <row r="855" spans="1:25" x14ac:dyDescent="0.25">
      <c r="A855" s="60" t="s">
        <v>4446</v>
      </c>
      <c r="B855" s="60" t="s">
        <v>19</v>
      </c>
      <c r="C855" s="123" t="s">
        <v>96</v>
      </c>
      <c r="D855" s="123">
        <v>26</v>
      </c>
      <c r="E855" s="123">
        <v>1995</v>
      </c>
      <c r="F855" s="123">
        <v>1.53</v>
      </c>
      <c r="G855" s="123">
        <v>-0.09</v>
      </c>
      <c r="H855" s="123">
        <v>0.71</v>
      </c>
      <c r="I855" s="123">
        <v>0.03</v>
      </c>
      <c r="J855" s="123">
        <v>0.04</v>
      </c>
      <c r="K855" s="123">
        <v>0.7</v>
      </c>
      <c r="L855" s="123">
        <v>-0.03</v>
      </c>
      <c r="M855" s="123">
        <v>-7.0000000000000007E-2</v>
      </c>
      <c r="N855" s="123"/>
      <c r="O855" s="123"/>
      <c r="P855" s="123">
        <v>0</v>
      </c>
      <c r="Q855" s="123">
        <v>-7.0000000000000007E-2</v>
      </c>
      <c r="R855" s="123" t="s">
        <v>3792</v>
      </c>
      <c r="S855" s="123">
        <v>2020</v>
      </c>
      <c r="T855" s="123"/>
      <c r="U855" s="123"/>
      <c r="V855" s="123"/>
      <c r="W855" s="123"/>
      <c r="X855" s="123"/>
      <c r="Y855" s="123"/>
    </row>
    <row r="856" spans="1:25" x14ac:dyDescent="0.25">
      <c r="A856" s="60" t="s">
        <v>4447</v>
      </c>
      <c r="B856" s="60" t="s">
        <v>19</v>
      </c>
      <c r="C856" s="123" t="s">
        <v>96</v>
      </c>
      <c r="D856" s="123">
        <v>30</v>
      </c>
      <c r="E856" s="123">
        <v>1991</v>
      </c>
      <c r="F856" s="123">
        <v>0.99</v>
      </c>
      <c r="G856" s="123">
        <v>0.05</v>
      </c>
      <c r="H856" s="123">
        <v>7.0000000000000007E-2</v>
      </c>
      <c r="I856" s="123">
        <v>-0.05</v>
      </c>
      <c r="J856" s="123"/>
      <c r="K856" s="123">
        <v>-0.1</v>
      </c>
      <c r="L856" s="123">
        <v>0.08</v>
      </c>
      <c r="M856" s="123"/>
      <c r="N856" s="123"/>
      <c r="O856" s="123"/>
      <c r="P856" s="123">
        <v>-0.01</v>
      </c>
      <c r="Q856" s="123">
        <v>-0.03</v>
      </c>
      <c r="R856" s="123" t="s">
        <v>3792</v>
      </c>
      <c r="S856" s="123">
        <v>2020</v>
      </c>
      <c r="T856" s="123"/>
      <c r="U856" s="123"/>
      <c r="V856" s="123"/>
      <c r="W856" s="123"/>
      <c r="X856" s="123"/>
      <c r="Y856" s="123"/>
    </row>
    <row r="857" spans="1:25" x14ac:dyDescent="0.25">
      <c r="A857" s="60" t="s">
        <v>1411</v>
      </c>
      <c r="B857" s="60" t="s">
        <v>19</v>
      </c>
      <c r="C857" s="123" t="s">
        <v>96</v>
      </c>
      <c r="D857" s="123">
        <v>24</v>
      </c>
      <c r="E857" s="123">
        <v>1997</v>
      </c>
      <c r="F857" s="123">
        <v>0.74</v>
      </c>
      <c r="G857" s="123">
        <v>0.04</v>
      </c>
      <c r="H857" s="123">
        <v>-0.04</v>
      </c>
      <c r="I857" s="123">
        <v>0.01</v>
      </c>
      <c r="J857" s="123"/>
      <c r="K857" s="123">
        <v>0.05</v>
      </c>
      <c r="L857" s="123">
        <v>0</v>
      </c>
      <c r="M857" s="123"/>
      <c r="N857" s="123"/>
      <c r="O857" s="123"/>
      <c r="P857" s="123">
        <v>7.0000000000000007E-2</v>
      </c>
      <c r="Q857" s="123">
        <v>0.03</v>
      </c>
      <c r="R857" s="123" t="s">
        <v>3792</v>
      </c>
      <c r="S857" s="123">
        <v>2020</v>
      </c>
      <c r="T857" s="123"/>
      <c r="U857" s="123"/>
      <c r="V857" s="123"/>
      <c r="W857" s="123"/>
      <c r="X857" s="123"/>
      <c r="Y857" s="123"/>
    </row>
    <row r="858" spans="1:25" x14ac:dyDescent="0.25">
      <c r="A858" s="60" t="s">
        <v>1325</v>
      </c>
      <c r="B858" s="60" t="s">
        <v>19</v>
      </c>
      <c r="C858" s="123" t="s">
        <v>96</v>
      </c>
      <c r="D858" s="123">
        <v>25</v>
      </c>
      <c r="E858" s="123">
        <v>1995</v>
      </c>
      <c r="F858" s="123">
        <v>1.02</v>
      </c>
      <c r="G858" s="123">
        <v>0.06</v>
      </c>
      <c r="H858" s="123">
        <v>7.0000000000000007E-2</v>
      </c>
      <c r="I858" s="123">
        <v>0.09</v>
      </c>
      <c r="J858" s="123"/>
      <c r="K858" s="123">
        <v>-7.0000000000000007E-2</v>
      </c>
      <c r="L858" s="123">
        <v>0.04</v>
      </c>
      <c r="M858" s="123"/>
      <c r="N858" s="123"/>
      <c r="O858" s="123"/>
      <c r="P858" s="123">
        <v>-7.0000000000000007E-2</v>
      </c>
      <c r="Q858" s="123">
        <v>0.01</v>
      </c>
      <c r="R858" s="123" t="s">
        <v>3792</v>
      </c>
      <c r="S858" s="123">
        <v>2020</v>
      </c>
      <c r="T858" s="123"/>
      <c r="U858" s="123"/>
      <c r="V858" s="123"/>
      <c r="W858" s="123"/>
      <c r="X858" s="123"/>
      <c r="Y858" s="123"/>
    </row>
    <row r="859" spans="1:25" x14ac:dyDescent="0.25">
      <c r="A859" s="60" t="s">
        <v>4448</v>
      </c>
      <c r="B859" s="60" t="s">
        <v>19</v>
      </c>
      <c r="C859" s="123" t="s">
        <v>96</v>
      </c>
      <c r="D859" s="123">
        <v>29</v>
      </c>
      <c r="E859" s="123">
        <v>1992</v>
      </c>
      <c r="F859" s="123">
        <v>1.99</v>
      </c>
      <c r="G859" s="123">
        <v>-0.01</v>
      </c>
      <c r="H859" s="123">
        <v>-0.04</v>
      </c>
      <c r="I859" s="123">
        <v>0.04</v>
      </c>
      <c r="J859" s="123"/>
      <c r="K859" s="123">
        <v>-0.02</v>
      </c>
      <c r="L859" s="123">
        <v>0.04</v>
      </c>
      <c r="M859" s="123"/>
      <c r="N859" s="123"/>
      <c r="O859" s="123"/>
      <c r="P859" s="123">
        <v>-0.02</v>
      </c>
      <c r="Q859" s="123">
        <v>0.04</v>
      </c>
      <c r="R859" s="123" t="s">
        <v>3792</v>
      </c>
      <c r="S859" s="123">
        <v>2020</v>
      </c>
      <c r="T859" s="123"/>
      <c r="U859" s="123"/>
      <c r="V859" s="123"/>
      <c r="W859" s="123"/>
      <c r="X859" s="123"/>
      <c r="Y859" s="123"/>
    </row>
    <row r="860" spans="1:25" x14ac:dyDescent="0.25">
      <c r="A860" s="60" t="s">
        <v>4449</v>
      </c>
      <c r="B860" s="60" t="s">
        <v>19</v>
      </c>
      <c r="C860" s="123" t="s">
        <v>96</v>
      </c>
      <c r="D860" s="123">
        <v>24</v>
      </c>
      <c r="E860" s="123">
        <v>1997</v>
      </c>
      <c r="F860" s="123">
        <v>3.01</v>
      </c>
      <c r="G860" s="123">
        <v>0.06</v>
      </c>
      <c r="H860" s="123">
        <v>0.33</v>
      </c>
      <c r="I860" s="123">
        <v>-7.0000000000000007E-2</v>
      </c>
      <c r="J860" s="123">
        <v>-0.08</v>
      </c>
      <c r="K860" s="123">
        <v>0.26</v>
      </c>
      <c r="L860" s="123">
        <v>0.02</v>
      </c>
      <c r="M860" s="123">
        <v>-7.0000000000000007E-2</v>
      </c>
      <c r="N860" s="123"/>
      <c r="O860" s="123"/>
      <c r="P860" s="123">
        <v>7.0000000000000007E-2</v>
      </c>
      <c r="Q860" s="123">
        <v>-0.08</v>
      </c>
      <c r="R860" s="123" t="s">
        <v>3792</v>
      </c>
      <c r="S860" s="123">
        <v>2020</v>
      </c>
      <c r="T860" s="123"/>
      <c r="U860" s="123"/>
      <c r="V860" s="123"/>
      <c r="W860" s="123"/>
      <c r="X860" s="123"/>
      <c r="Y860" s="123"/>
    </row>
    <row r="861" spans="1:25" x14ac:dyDescent="0.25">
      <c r="A861" s="60" t="s">
        <v>4450</v>
      </c>
      <c r="B861" s="60" t="s">
        <v>19</v>
      </c>
      <c r="C861" s="123" t="s">
        <v>96</v>
      </c>
      <c r="D861" s="123">
        <v>28</v>
      </c>
      <c r="E861" s="123">
        <v>1992</v>
      </c>
      <c r="F861" s="123">
        <v>3.08</v>
      </c>
      <c r="G861" s="123">
        <v>0</v>
      </c>
      <c r="H861" s="123">
        <v>0.05</v>
      </c>
      <c r="I861" s="123">
        <v>-0.06</v>
      </c>
      <c r="J861" s="123"/>
      <c r="K861" s="123">
        <v>-0.03</v>
      </c>
      <c r="L861" s="123">
        <v>-0.09</v>
      </c>
      <c r="M861" s="123"/>
      <c r="N861" s="123"/>
      <c r="O861" s="123"/>
      <c r="P861" s="123">
        <v>0.08</v>
      </c>
      <c r="Q861" s="123">
        <v>0.01</v>
      </c>
      <c r="R861" s="123" t="s">
        <v>3792</v>
      </c>
      <c r="S861" s="123">
        <v>2020</v>
      </c>
      <c r="T861" s="123"/>
      <c r="U861" s="123"/>
      <c r="V861" s="123"/>
      <c r="W861" s="123"/>
      <c r="X861" s="123"/>
      <c r="Y861" s="123"/>
    </row>
    <row r="862" spans="1:25" x14ac:dyDescent="0.25">
      <c r="A862" s="60" t="s">
        <v>908</v>
      </c>
      <c r="B862" s="60" t="s">
        <v>19</v>
      </c>
      <c r="C862" s="123" t="s">
        <v>96</v>
      </c>
      <c r="D862" s="123">
        <v>25</v>
      </c>
      <c r="E862" s="123">
        <v>1996</v>
      </c>
      <c r="F862" s="123">
        <v>2.94</v>
      </c>
      <c r="G862" s="123">
        <v>-7.0000000000000007E-2</v>
      </c>
      <c r="H862" s="123">
        <v>0.38</v>
      </c>
      <c r="I862" s="123">
        <v>0.01</v>
      </c>
      <c r="J862" s="123">
        <v>-0.03</v>
      </c>
      <c r="K862" s="123">
        <v>0.35</v>
      </c>
      <c r="L862" s="123">
        <v>-0.05</v>
      </c>
      <c r="M862" s="123">
        <v>0.06</v>
      </c>
      <c r="N862" s="123"/>
      <c r="O862" s="123"/>
      <c r="P862" s="123">
        <v>0.06</v>
      </c>
      <c r="Q862" s="123">
        <v>-0.03</v>
      </c>
      <c r="R862" s="123" t="s">
        <v>3792</v>
      </c>
      <c r="S862" s="123">
        <v>2020</v>
      </c>
      <c r="T862" s="123"/>
      <c r="U862" s="123"/>
      <c r="V862" s="123"/>
      <c r="W862" s="123"/>
      <c r="X862" s="123"/>
      <c r="Y862" s="123"/>
    </row>
    <row r="863" spans="1:25" x14ac:dyDescent="0.25">
      <c r="A863" s="60" t="s">
        <v>361</v>
      </c>
      <c r="B863" s="60" t="s">
        <v>19</v>
      </c>
      <c r="C863" s="123" t="s">
        <v>96</v>
      </c>
      <c r="D863" s="123">
        <v>32</v>
      </c>
      <c r="E863" s="123">
        <v>1989</v>
      </c>
      <c r="F863" s="123">
        <v>4.91</v>
      </c>
      <c r="G863" s="123">
        <v>0.27</v>
      </c>
      <c r="H863" s="123">
        <v>0.38</v>
      </c>
      <c r="I863" s="123">
        <v>0.28000000000000003</v>
      </c>
      <c r="J863" s="123">
        <v>50.05</v>
      </c>
      <c r="K863" s="123">
        <v>0.41</v>
      </c>
      <c r="L863" s="123">
        <v>0.14000000000000001</v>
      </c>
      <c r="M863" s="123">
        <v>0.41</v>
      </c>
      <c r="N863" s="123">
        <v>0.96</v>
      </c>
      <c r="O863" s="123"/>
      <c r="P863" s="123">
        <v>-0.04</v>
      </c>
      <c r="Q863" s="123">
        <v>-0.03</v>
      </c>
      <c r="R863" s="123" t="s">
        <v>3792</v>
      </c>
      <c r="S863" s="123">
        <v>2020</v>
      </c>
      <c r="T863" s="123"/>
      <c r="U863" s="123"/>
      <c r="V863" s="123"/>
      <c r="W863" s="123"/>
      <c r="X863" s="123"/>
      <c r="Y863" s="123"/>
    </row>
    <row r="864" spans="1:25" x14ac:dyDescent="0.25">
      <c r="A864" s="60" t="s">
        <v>935</v>
      </c>
      <c r="B864" s="60" t="s">
        <v>19</v>
      </c>
      <c r="C864" s="123" t="s">
        <v>96</v>
      </c>
      <c r="D864" s="123">
        <v>21</v>
      </c>
      <c r="E864" s="123">
        <v>1999</v>
      </c>
      <c r="F864" s="123">
        <v>1.36</v>
      </c>
      <c r="G864" s="123">
        <v>-0.01</v>
      </c>
      <c r="H864" s="123">
        <v>0.03</v>
      </c>
      <c r="I864" s="123">
        <v>-0.04</v>
      </c>
      <c r="J864" s="123"/>
      <c r="K864" s="123">
        <v>-0.05</v>
      </c>
      <c r="L864" s="123">
        <v>-0.01</v>
      </c>
      <c r="M864" s="123"/>
      <c r="N864" s="123"/>
      <c r="O864" s="123"/>
      <c r="P864" s="123">
        <v>0.01</v>
      </c>
      <c r="Q864" s="123">
        <v>-0.09</v>
      </c>
      <c r="R864" s="123" t="s">
        <v>3792</v>
      </c>
      <c r="S864" s="123">
        <v>2020</v>
      </c>
      <c r="T864" s="123"/>
      <c r="U864" s="123"/>
      <c r="V864" s="123"/>
      <c r="W864" s="123"/>
      <c r="X864" s="123"/>
      <c r="Y864" s="123"/>
    </row>
    <row r="865" spans="1:25" x14ac:dyDescent="0.25">
      <c r="A865" s="60" t="s">
        <v>4451</v>
      </c>
      <c r="B865" s="60" t="s">
        <v>19</v>
      </c>
      <c r="C865" s="123" t="s">
        <v>96</v>
      </c>
      <c r="D865" s="123">
        <v>32</v>
      </c>
      <c r="E865" s="123">
        <v>1989</v>
      </c>
      <c r="F865" s="123">
        <v>2.42</v>
      </c>
      <c r="G865" s="123">
        <v>-7.0000000000000007E-2</v>
      </c>
      <c r="H865" s="123">
        <v>0.08</v>
      </c>
      <c r="I865" s="123">
        <v>-0.02</v>
      </c>
      <c r="J865" s="123"/>
      <c r="K865" s="123">
        <v>-0.01</v>
      </c>
      <c r="L865" s="123">
        <v>-0.09</v>
      </c>
      <c r="M865" s="123"/>
      <c r="N865" s="123"/>
      <c r="O865" s="123"/>
      <c r="P865" s="123">
        <v>0.03</v>
      </c>
      <c r="Q865" s="123">
        <v>-0.06</v>
      </c>
      <c r="R865" s="123" t="s">
        <v>3792</v>
      </c>
      <c r="S865" s="123">
        <v>2020</v>
      </c>
      <c r="T865" s="123"/>
      <c r="U865" s="123"/>
      <c r="V865" s="123"/>
      <c r="W865" s="123"/>
      <c r="X865" s="123"/>
      <c r="Y865" s="123"/>
    </row>
    <row r="866" spans="1:25" x14ac:dyDescent="0.25">
      <c r="A866" s="60" t="s">
        <v>2372</v>
      </c>
      <c r="B866" s="60" t="s">
        <v>19</v>
      </c>
      <c r="C866" s="123" t="s">
        <v>109</v>
      </c>
      <c r="D866" s="123">
        <v>30</v>
      </c>
      <c r="E866" s="123">
        <v>1991</v>
      </c>
      <c r="F866" s="123">
        <v>0.99</v>
      </c>
      <c r="G866" s="123">
        <v>0.03</v>
      </c>
      <c r="H866" s="123">
        <v>-0.04</v>
      </c>
      <c r="I866" s="123">
        <v>-0.03</v>
      </c>
      <c r="J866" s="123"/>
      <c r="K866" s="123">
        <v>0.06</v>
      </c>
      <c r="L866" s="123">
        <v>0.02</v>
      </c>
      <c r="M866" s="123"/>
      <c r="N866" s="123"/>
      <c r="O866" s="123"/>
      <c r="P866" s="123">
        <v>0.09</v>
      </c>
      <c r="Q866" s="123">
        <v>-0.03</v>
      </c>
      <c r="R866" s="123" t="s">
        <v>3792</v>
      </c>
      <c r="S866" s="123">
        <v>2020</v>
      </c>
      <c r="T866" s="123"/>
      <c r="U866" s="123"/>
      <c r="V866" s="123"/>
      <c r="W866" s="123"/>
      <c r="X866" s="123"/>
      <c r="Y866" s="123"/>
    </row>
    <row r="867" spans="1:25" x14ac:dyDescent="0.25">
      <c r="A867" s="60" t="s">
        <v>4452</v>
      </c>
      <c r="B867" s="60" t="s">
        <v>19</v>
      </c>
      <c r="C867" s="123" t="s">
        <v>109</v>
      </c>
      <c r="D867" s="123">
        <v>27</v>
      </c>
      <c r="E867" s="123">
        <v>1994</v>
      </c>
      <c r="F867" s="123">
        <v>1.1200000000000001</v>
      </c>
      <c r="G867" s="123">
        <v>0.96</v>
      </c>
      <c r="H867" s="123">
        <v>0.97</v>
      </c>
      <c r="I867" s="123">
        <v>0.82</v>
      </c>
      <c r="J867" s="123">
        <v>100</v>
      </c>
      <c r="K867" s="123">
        <v>0.84</v>
      </c>
      <c r="L867" s="123">
        <v>0.9</v>
      </c>
      <c r="M867" s="123">
        <v>0.94</v>
      </c>
      <c r="N867" s="123">
        <v>1.08</v>
      </c>
      <c r="O867" s="123"/>
      <c r="P867" s="123">
        <v>0.06</v>
      </c>
      <c r="Q867" s="123">
        <v>-0.09</v>
      </c>
      <c r="R867" s="123" t="s">
        <v>3792</v>
      </c>
      <c r="S867" s="123">
        <v>2020</v>
      </c>
      <c r="T867" s="123"/>
      <c r="U867" s="123"/>
      <c r="V867" s="123"/>
      <c r="W867" s="123"/>
      <c r="X867" s="123"/>
      <c r="Y867" s="123"/>
    </row>
    <row r="868" spans="1:25" x14ac:dyDescent="0.25">
      <c r="A868" s="60" t="s">
        <v>1201</v>
      </c>
      <c r="B868" s="60" t="s">
        <v>19</v>
      </c>
      <c r="C868" s="123" t="s">
        <v>109</v>
      </c>
      <c r="D868" s="123">
        <v>30</v>
      </c>
      <c r="E868" s="123">
        <v>1991</v>
      </c>
      <c r="F868" s="123">
        <v>2.17</v>
      </c>
      <c r="G868" s="123">
        <v>0.55000000000000004</v>
      </c>
      <c r="H868" s="123">
        <v>2.36</v>
      </c>
      <c r="I868" s="123">
        <v>1.03</v>
      </c>
      <c r="J868" s="123">
        <v>39.950000000000003</v>
      </c>
      <c r="K868" s="123">
        <v>2.41</v>
      </c>
      <c r="L868" s="123">
        <v>0.99</v>
      </c>
      <c r="M868" s="123">
        <v>0.21</v>
      </c>
      <c r="N868" s="123">
        <v>0.56000000000000005</v>
      </c>
      <c r="O868" s="123"/>
      <c r="P868" s="123">
        <v>-0.05</v>
      </c>
      <c r="Q868" s="123">
        <v>-7.0000000000000007E-2</v>
      </c>
      <c r="R868" s="123" t="s">
        <v>3792</v>
      </c>
      <c r="S868" s="123">
        <v>2020</v>
      </c>
      <c r="T868" s="123"/>
      <c r="U868" s="123"/>
      <c r="V868" s="123"/>
      <c r="W868" s="123"/>
      <c r="X868" s="123"/>
      <c r="Y868" s="123"/>
    </row>
    <row r="869" spans="1:25" x14ac:dyDescent="0.25">
      <c r="A869" s="60" t="s">
        <v>4453</v>
      </c>
      <c r="B869" s="60" t="s">
        <v>19</v>
      </c>
      <c r="C869" s="123" t="s">
        <v>153</v>
      </c>
      <c r="D869" s="123">
        <v>28</v>
      </c>
      <c r="E869" s="123">
        <v>1992</v>
      </c>
      <c r="F869" s="123">
        <v>0.19</v>
      </c>
      <c r="G869" s="123">
        <v>0.05</v>
      </c>
      <c r="H869" s="123">
        <v>-0.02</v>
      </c>
      <c r="I869" s="123">
        <v>0.03</v>
      </c>
      <c r="J869" s="123"/>
      <c r="K869" s="123">
        <v>-7.0000000000000007E-2</v>
      </c>
      <c r="L869" s="123">
        <v>0.02</v>
      </c>
      <c r="M869" s="123"/>
      <c r="N869" s="123"/>
      <c r="O869" s="123"/>
      <c r="P869" s="123">
        <v>0.05</v>
      </c>
      <c r="Q869" s="123">
        <v>-0.08</v>
      </c>
      <c r="R869" s="123" t="s">
        <v>3792</v>
      </c>
      <c r="S869" s="123">
        <v>2020</v>
      </c>
      <c r="T869" s="123"/>
      <c r="U869" s="123"/>
      <c r="V869" s="123"/>
      <c r="W869" s="123"/>
      <c r="X869" s="123"/>
      <c r="Y869" s="123"/>
    </row>
    <row r="870" spans="1:25" x14ac:dyDescent="0.25">
      <c r="A870" s="60" t="s">
        <v>1508</v>
      </c>
      <c r="B870" s="60" t="s">
        <v>19</v>
      </c>
      <c r="C870" s="123" t="s">
        <v>153</v>
      </c>
      <c r="D870" s="123">
        <v>32</v>
      </c>
      <c r="E870" s="123">
        <v>1989</v>
      </c>
      <c r="F870" s="123">
        <v>4.83</v>
      </c>
      <c r="G870" s="123">
        <v>7.0000000000000007E-2</v>
      </c>
      <c r="H870" s="123">
        <v>1.59</v>
      </c>
      <c r="I870" s="123">
        <v>0.54</v>
      </c>
      <c r="J870" s="123">
        <v>37.409999999999997</v>
      </c>
      <c r="K870" s="123">
        <v>1.66</v>
      </c>
      <c r="L870" s="123">
        <v>0.54</v>
      </c>
      <c r="M870" s="123">
        <v>-0.09</v>
      </c>
      <c r="N870" s="123">
        <v>0.06</v>
      </c>
      <c r="O870" s="123"/>
      <c r="P870" s="123">
        <v>0.05</v>
      </c>
      <c r="Q870" s="123">
        <v>-0.04</v>
      </c>
      <c r="R870" s="123" t="s">
        <v>3792</v>
      </c>
      <c r="S870" s="123">
        <v>2020</v>
      </c>
      <c r="T870" s="123"/>
      <c r="U870" s="123"/>
      <c r="V870" s="123"/>
      <c r="W870" s="123"/>
      <c r="X870" s="123"/>
      <c r="Y870" s="123"/>
    </row>
    <row r="871" spans="1:25" x14ac:dyDescent="0.25">
      <c r="A871" s="60" t="s">
        <v>4454</v>
      </c>
      <c r="B871" s="60" t="s">
        <v>19</v>
      </c>
      <c r="C871" s="123" t="s">
        <v>116</v>
      </c>
      <c r="D871" s="123">
        <v>26</v>
      </c>
      <c r="E871" s="123">
        <v>1995</v>
      </c>
      <c r="F871" s="123">
        <v>6.02</v>
      </c>
      <c r="G871" s="123">
        <v>0.08</v>
      </c>
      <c r="H871" s="123">
        <v>0.01</v>
      </c>
      <c r="I871" s="123">
        <v>-0.05</v>
      </c>
      <c r="J871" s="123"/>
      <c r="K871" s="123">
        <v>0.01</v>
      </c>
      <c r="L871" s="123">
        <v>0.01</v>
      </c>
      <c r="M871" s="123"/>
      <c r="N871" s="123"/>
      <c r="O871" s="123"/>
      <c r="P871" s="123">
        <v>0.02</v>
      </c>
      <c r="Q871" s="123">
        <v>-0.04</v>
      </c>
      <c r="R871" s="123" t="s">
        <v>3792</v>
      </c>
      <c r="S871" s="123">
        <v>2020</v>
      </c>
      <c r="T871" s="123"/>
      <c r="U871" s="123"/>
      <c r="V871" s="123"/>
      <c r="W871" s="123"/>
      <c r="X871" s="123"/>
      <c r="Y871" s="123"/>
    </row>
    <row r="872" spans="1:25" x14ac:dyDescent="0.25">
      <c r="A872" s="60" t="s">
        <v>2357</v>
      </c>
      <c r="B872" s="60" t="s">
        <v>19</v>
      </c>
      <c r="C872" s="123" t="s">
        <v>122</v>
      </c>
      <c r="D872" s="123">
        <v>36</v>
      </c>
      <c r="E872" s="123">
        <v>1985</v>
      </c>
      <c r="F872" s="123">
        <v>4.04</v>
      </c>
      <c r="G872" s="123">
        <v>-0.06</v>
      </c>
      <c r="H872" s="123">
        <v>0.68</v>
      </c>
      <c r="I872" s="123">
        <v>0.35</v>
      </c>
      <c r="J872" s="123">
        <v>33.270000000000003</v>
      </c>
      <c r="K872" s="123">
        <v>0.75</v>
      </c>
      <c r="L872" s="123">
        <v>0.33</v>
      </c>
      <c r="M872" s="123">
        <v>0.01</v>
      </c>
      <c r="N872" s="123">
        <v>-0.02</v>
      </c>
      <c r="O872" s="123"/>
      <c r="P872" s="123">
        <v>0</v>
      </c>
      <c r="Q872" s="123">
        <v>-0.05</v>
      </c>
      <c r="R872" s="123" t="s">
        <v>3792</v>
      </c>
      <c r="S872" s="123">
        <v>2020</v>
      </c>
      <c r="T872" s="123"/>
      <c r="U872" s="123"/>
      <c r="V872" s="123"/>
      <c r="W872" s="123"/>
      <c r="X872" s="123"/>
      <c r="Y872" s="123"/>
    </row>
    <row r="873" spans="1:25" x14ac:dyDescent="0.25">
      <c r="A873" s="60" t="s">
        <v>257</v>
      </c>
      <c r="B873" s="60" t="s">
        <v>19</v>
      </c>
      <c r="C873" s="123" t="s">
        <v>122</v>
      </c>
      <c r="D873" s="123">
        <v>27</v>
      </c>
      <c r="E873" s="123">
        <v>1994</v>
      </c>
      <c r="F873" s="123">
        <v>4.96</v>
      </c>
      <c r="G873" s="123">
        <v>0.37</v>
      </c>
      <c r="H873" s="123">
        <v>1.18</v>
      </c>
      <c r="I873" s="123">
        <v>0.99</v>
      </c>
      <c r="J873" s="123">
        <v>83.24</v>
      </c>
      <c r="K873" s="123">
        <v>1.21</v>
      </c>
      <c r="L873" s="123">
        <v>0.91</v>
      </c>
      <c r="M873" s="123">
        <v>0.34</v>
      </c>
      <c r="N873" s="123">
        <v>0.49</v>
      </c>
      <c r="O873" s="123"/>
      <c r="P873" s="123">
        <v>0</v>
      </c>
      <c r="Q873" s="123">
        <v>-7.0000000000000007E-2</v>
      </c>
      <c r="R873" s="123" t="s">
        <v>3792</v>
      </c>
      <c r="S873" s="123">
        <v>2020</v>
      </c>
      <c r="T873" s="123"/>
      <c r="U873" s="123"/>
      <c r="V873" s="123"/>
      <c r="W873" s="123"/>
      <c r="X873" s="123"/>
      <c r="Y873" s="123"/>
    </row>
    <row r="874" spans="1:25" x14ac:dyDescent="0.25">
      <c r="A874" s="60" t="s">
        <v>1777</v>
      </c>
      <c r="B874" s="60" t="s">
        <v>19</v>
      </c>
      <c r="C874" s="123" t="s">
        <v>122</v>
      </c>
      <c r="D874" s="123">
        <v>26</v>
      </c>
      <c r="E874" s="123">
        <v>1995</v>
      </c>
      <c r="F874" s="123">
        <v>0.61</v>
      </c>
      <c r="G874" s="123">
        <v>-7.0000000000000007E-2</v>
      </c>
      <c r="H874" s="123">
        <v>2.76</v>
      </c>
      <c r="I874" s="123">
        <v>-0.05</v>
      </c>
      <c r="J874" s="123">
        <v>0</v>
      </c>
      <c r="K874" s="123">
        <v>2.87</v>
      </c>
      <c r="L874" s="123">
        <v>-0.01</v>
      </c>
      <c r="M874" s="123">
        <v>-0.05</v>
      </c>
      <c r="N874" s="123"/>
      <c r="O874" s="123"/>
      <c r="P874" s="123">
        <v>-0.1</v>
      </c>
      <c r="Q874" s="123">
        <v>-0.06</v>
      </c>
      <c r="R874" s="123" t="s">
        <v>3792</v>
      </c>
      <c r="S874" s="123">
        <v>2020</v>
      </c>
      <c r="T874" s="123"/>
      <c r="U874" s="123"/>
      <c r="V874" s="123"/>
      <c r="W874" s="123"/>
      <c r="X874" s="123"/>
      <c r="Y874" s="123"/>
    </row>
    <row r="875" spans="1:25" x14ac:dyDescent="0.25">
      <c r="A875" s="60" t="s">
        <v>663</v>
      </c>
      <c r="B875" s="60" t="s">
        <v>19</v>
      </c>
      <c r="C875" s="123" t="s">
        <v>122</v>
      </c>
      <c r="D875" s="123">
        <v>24</v>
      </c>
      <c r="E875" s="123">
        <v>1996</v>
      </c>
      <c r="F875" s="123">
        <v>-0.05</v>
      </c>
      <c r="G875" s="123">
        <v>-0.03</v>
      </c>
      <c r="H875" s="123">
        <v>-0.05</v>
      </c>
      <c r="I875" s="123">
        <v>-0.08</v>
      </c>
      <c r="J875" s="123"/>
      <c r="K875" s="123">
        <v>-0.06</v>
      </c>
      <c r="L875" s="123">
        <v>0.03</v>
      </c>
      <c r="M875" s="123"/>
      <c r="N875" s="123"/>
      <c r="O875" s="123"/>
      <c r="P875" s="123">
        <v>0.08</v>
      </c>
      <c r="Q875" s="123">
        <v>-0.01</v>
      </c>
      <c r="R875" s="123" t="s">
        <v>3792</v>
      </c>
      <c r="S875" s="123">
        <v>2020</v>
      </c>
      <c r="T875" s="123"/>
      <c r="U875" s="123"/>
      <c r="V875" s="123"/>
      <c r="W875" s="123"/>
      <c r="X875" s="123"/>
      <c r="Y875" s="123"/>
    </row>
    <row r="876" spans="1:25" x14ac:dyDescent="0.25">
      <c r="A876" s="60" t="s">
        <v>2106</v>
      </c>
      <c r="B876" s="60" t="s">
        <v>19</v>
      </c>
      <c r="C876" s="123" t="s">
        <v>122</v>
      </c>
      <c r="D876" s="123">
        <v>32</v>
      </c>
      <c r="E876" s="123">
        <v>1989</v>
      </c>
      <c r="F876" s="123">
        <v>0.4</v>
      </c>
      <c r="G876" s="123">
        <v>0</v>
      </c>
      <c r="H876" s="123">
        <v>0.08</v>
      </c>
      <c r="I876" s="123">
        <v>7.0000000000000007E-2</v>
      </c>
      <c r="J876" s="123"/>
      <c r="K876" s="123">
        <v>-0.08</v>
      </c>
      <c r="L876" s="123">
        <v>0.03</v>
      </c>
      <c r="M876" s="123"/>
      <c r="N876" s="123"/>
      <c r="O876" s="123"/>
      <c r="P876" s="123">
        <v>-0.04</v>
      </c>
      <c r="Q876" s="123">
        <v>-0.04</v>
      </c>
      <c r="R876" s="123" t="s">
        <v>3792</v>
      </c>
      <c r="S876" s="123">
        <v>2020</v>
      </c>
      <c r="T876" s="123"/>
      <c r="U876" s="123"/>
      <c r="V876" s="123"/>
      <c r="W876" s="123"/>
      <c r="X876" s="123"/>
      <c r="Y876" s="123"/>
    </row>
    <row r="877" spans="1:25" x14ac:dyDescent="0.25">
      <c r="A877" s="60" t="s">
        <v>2133</v>
      </c>
      <c r="B877" s="60" t="s">
        <v>19</v>
      </c>
      <c r="C877" s="123" t="s">
        <v>122</v>
      </c>
      <c r="D877" s="123">
        <v>28</v>
      </c>
      <c r="E877" s="123">
        <v>1992</v>
      </c>
      <c r="F877" s="123">
        <v>2.2400000000000002</v>
      </c>
      <c r="G877" s="123">
        <v>-0.06</v>
      </c>
      <c r="H877" s="123">
        <v>1.35</v>
      </c>
      <c r="I877" s="123">
        <v>0.02</v>
      </c>
      <c r="J877" s="123">
        <v>0</v>
      </c>
      <c r="K877" s="123">
        <v>1.34</v>
      </c>
      <c r="L877" s="123">
        <v>0.06</v>
      </c>
      <c r="M877" s="123">
        <v>-0.1</v>
      </c>
      <c r="N877" s="123"/>
      <c r="O877" s="123"/>
      <c r="P877" s="123">
        <v>7.0000000000000007E-2</v>
      </c>
      <c r="Q877" s="123">
        <v>-0.01</v>
      </c>
      <c r="R877" s="123" t="s">
        <v>3792</v>
      </c>
      <c r="S877" s="123">
        <v>2020</v>
      </c>
      <c r="T877" s="123"/>
      <c r="U877" s="123"/>
      <c r="V877" s="123"/>
      <c r="W877" s="123"/>
      <c r="X877" s="123"/>
      <c r="Y877" s="123"/>
    </row>
    <row r="878" spans="1:25" x14ac:dyDescent="0.25">
      <c r="A878" s="60" t="s">
        <v>1427</v>
      </c>
      <c r="B878" s="60" t="s">
        <v>19</v>
      </c>
      <c r="C878" s="123" t="s">
        <v>131</v>
      </c>
      <c r="D878" s="123">
        <v>23</v>
      </c>
      <c r="E878" s="123">
        <v>1998</v>
      </c>
      <c r="F878" s="123">
        <v>3.56</v>
      </c>
      <c r="G878" s="123">
        <v>0.26</v>
      </c>
      <c r="H878" s="123">
        <v>1.6</v>
      </c>
      <c r="I878" s="123">
        <v>0.81</v>
      </c>
      <c r="J878" s="123">
        <v>50.06</v>
      </c>
      <c r="K878" s="123">
        <v>1.64</v>
      </c>
      <c r="L878" s="123">
        <v>0.83</v>
      </c>
      <c r="M878" s="123">
        <v>0.2</v>
      </c>
      <c r="N878" s="123">
        <v>0.41</v>
      </c>
      <c r="O878" s="123"/>
      <c r="P878" s="123">
        <v>0.09</v>
      </c>
      <c r="Q878" s="123">
        <v>-0.02</v>
      </c>
      <c r="R878" s="123" t="s">
        <v>3792</v>
      </c>
      <c r="S878" s="123">
        <v>2020</v>
      </c>
      <c r="T878" s="123"/>
      <c r="U878" s="123"/>
      <c r="V878" s="123"/>
      <c r="W878" s="123"/>
      <c r="X878" s="123"/>
      <c r="Y878" s="123"/>
    </row>
    <row r="879" spans="1:25" x14ac:dyDescent="0.25">
      <c r="A879" s="60" t="s">
        <v>1534</v>
      </c>
      <c r="B879" s="60" t="s">
        <v>19</v>
      </c>
      <c r="C879" s="123" t="s">
        <v>131</v>
      </c>
      <c r="D879" s="123">
        <v>28</v>
      </c>
      <c r="E879" s="123">
        <v>1993</v>
      </c>
      <c r="F879" s="123">
        <v>1.59</v>
      </c>
      <c r="G879" s="123">
        <v>0.03</v>
      </c>
      <c r="H879" s="123">
        <v>-0.01</v>
      </c>
      <c r="I879" s="123">
        <v>-0.09</v>
      </c>
      <c r="J879" s="123"/>
      <c r="K879" s="123">
        <v>0.04</v>
      </c>
      <c r="L879" s="123">
        <v>-0.09</v>
      </c>
      <c r="M879" s="123"/>
      <c r="N879" s="123"/>
      <c r="O879" s="123"/>
      <c r="P879" s="123">
        <v>-0.08</v>
      </c>
      <c r="Q879" s="123">
        <v>-0.09</v>
      </c>
      <c r="R879" s="123" t="s">
        <v>3792</v>
      </c>
      <c r="S879" s="123">
        <v>2020</v>
      </c>
      <c r="T879" s="123"/>
      <c r="U879" s="123"/>
      <c r="V879" s="123"/>
      <c r="W879" s="123"/>
      <c r="X879" s="123"/>
      <c r="Y879" s="123"/>
    </row>
    <row r="880" spans="1:25" x14ac:dyDescent="0.25">
      <c r="A880" s="60" t="s">
        <v>4455</v>
      </c>
      <c r="B880" s="60" t="s">
        <v>19</v>
      </c>
      <c r="C880" s="123" t="s">
        <v>131</v>
      </c>
      <c r="D880" s="123">
        <v>24</v>
      </c>
      <c r="E880" s="123">
        <v>1997</v>
      </c>
      <c r="F880" s="123">
        <v>5.87</v>
      </c>
      <c r="G880" s="123">
        <v>0.31</v>
      </c>
      <c r="H880" s="123">
        <v>2.15</v>
      </c>
      <c r="I880" s="123">
        <v>0.92</v>
      </c>
      <c r="J880" s="123">
        <v>41.77</v>
      </c>
      <c r="K880" s="123">
        <v>1.98</v>
      </c>
      <c r="L880" s="123">
        <v>0.8</v>
      </c>
      <c r="M880" s="123">
        <v>0.15</v>
      </c>
      <c r="N880" s="123">
        <v>0.42</v>
      </c>
      <c r="O880" s="123"/>
      <c r="P880" s="123">
        <v>-7.0000000000000007E-2</v>
      </c>
      <c r="Q880" s="123">
        <v>0.04</v>
      </c>
      <c r="R880" s="123" t="s">
        <v>3792</v>
      </c>
      <c r="S880" s="123">
        <v>2020</v>
      </c>
      <c r="T880" s="123"/>
      <c r="U880" s="123"/>
      <c r="V880" s="123"/>
      <c r="W880" s="123"/>
      <c r="X880" s="123"/>
      <c r="Y880" s="123"/>
    </row>
    <row r="881" spans="1:25" x14ac:dyDescent="0.25">
      <c r="A881" s="60" t="s">
        <v>1813</v>
      </c>
      <c r="B881" s="60" t="s">
        <v>19</v>
      </c>
      <c r="C881" s="123" t="s">
        <v>131</v>
      </c>
      <c r="D881" s="123">
        <v>26</v>
      </c>
      <c r="E881" s="123">
        <v>1995</v>
      </c>
      <c r="F881" s="123">
        <v>2.88</v>
      </c>
      <c r="G881" s="123">
        <v>-0.03</v>
      </c>
      <c r="H881" s="123">
        <v>1.45</v>
      </c>
      <c r="I881" s="123">
        <v>0.61</v>
      </c>
      <c r="J881" s="123">
        <v>50</v>
      </c>
      <c r="K881" s="123">
        <v>1.39</v>
      </c>
      <c r="L881" s="123">
        <v>0.75</v>
      </c>
      <c r="M881" s="123">
        <v>0.03</v>
      </c>
      <c r="N881" s="123">
        <v>0.06</v>
      </c>
      <c r="O881" s="123"/>
      <c r="P881" s="123">
        <v>-0.02</v>
      </c>
      <c r="Q881" s="123">
        <v>-0.05</v>
      </c>
      <c r="R881" s="123" t="s">
        <v>3792</v>
      </c>
      <c r="S881" s="123">
        <v>2020</v>
      </c>
      <c r="T881" s="123"/>
      <c r="U881" s="123"/>
      <c r="V881" s="123"/>
      <c r="W881" s="123"/>
      <c r="X881" s="123"/>
      <c r="Y881" s="123"/>
    </row>
    <row r="882" spans="1:25" x14ac:dyDescent="0.25">
      <c r="A882" s="60" t="s">
        <v>2624</v>
      </c>
      <c r="B882" s="60" t="s">
        <v>20</v>
      </c>
      <c r="C882" s="123" t="s">
        <v>96</v>
      </c>
      <c r="D882" s="123">
        <v>32</v>
      </c>
      <c r="E882" s="123">
        <v>1989</v>
      </c>
      <c r="F882" s="123">
        <v>5.97</v>
      </c>
      <c r="G882" s="123">
        <v>-0.02</v>
      </c>
      <c r="H882" s="123">
        <v>0.38</v>
      </c>
      <c r="I882" s="123">
        <v>-0.02</v>
      </c>
      <c r="J882" s="123">
        <v>0.01</v>
      </c>
      <c r="K882" s="123">
        <v>0.33</v>
      </c>
      <c r="L882" s="123">
        <v>0.02</v>
      </c>
      <c r="M882" s="123">
        <v>0.02</v>
      </c>
      <c r="N882" s="123"/>
      <c r="O882" s="123"/>
      <c r="P882" s="123">
        <v>0.04</v>
      </c>
      <c r="Q882" s="123">
        <v>0.06</v>
      </c>
      <c r="R882" s="123" t="s">
        <v>3792</v>
      </c>
      <c r="S882" s="123">
        <v>2020</v>
      </c>
      <c r="T882" s="123"/>
      <c r="U882" s="123"/>
      <c r="V882" s="123"/>
      <c r="W882" s="123"/>
      <c r="X882" s="123"/>
      <c r="Y882" s="123"/>
    </row>
    <row r="883" spans="1:25" x14ac:dyDescent="0.25">
      <c r="A883" s="60" t="s">
        <v>1195</v>
      </c>
      <c r="B883" s="60" t="s">
        <v>20</v>
      </c>
      <c r="C883" s="123" t="s">
        <v>96</v>
      </c>
      <c r="D883" s="123">
        <v>25</v>
      </c>
      <c r="E883" s="123">
        <v>1996</v>
      </c>
      <c r="F883" s="123">
        <v>3.4</v>
      </c>
      <c r="G883" s="123">
        <v>0.37</v>
      </c>
      <c r="H883" s="123">
        <v>1.74</v>
      </c>
      <c r="I883" s="123">
        <v>0.37</v>
      </c>
      <c r="J883" s="123">
        <v>16.61</v>
      </c>
      <c r="K883" s="123">
        <v>1.81</v>
      </c>
      <c r="L883" s="123">
        <v>0.35</v>
      </c>
      <c r="M883" s="123">
        <v>0.17</v>
      </c>
      <c r="N883" s="123">
        <v>0.99</v>
      </c>
      <c r="O883" s="123"/>
      <c r="P883" s="123">
        <v>-0.04</v>
      </c>
      <c r="Q883" s="123">
        <v>-0.05</v>
      </c>
      <c r="R883" s="123" t="s">
        <v>3792</v>
      </c>
      <c r="S883" s="123">
        <v>2020</v>
      </c>
      <c r="T883" s="123"/>
      <c r="U883" s="123"/>
      <c r="V883" s="123"/>
      <c r="W883" s="123"/>
      <c r="X883" s="123"/>
      <c r="Y883" s="123"/>
    </row>
    <row r="884" spans="1:25" x14ac:dyDescent="0.25">
      <c r="A884" s="60" t="s">
        <v>1793</v>
      </c>
      <c r="B884" s="60" t="s">
        <v>20</v>
      </c>
      <c r="C884" s="123" t="s">
        <v>96</v>
      </c>
      <c r="D884" s="123">
        <v>32</v>
      </c>
      <c r="E884" s="123">
        <v>1989</v>
      </c>
      <c r="F884" s="123">
        <v>5.01</v>
      </c>
      <c r="G884" s="123">
        <v>-0.04</v>
      </c>
      <c r="H884" s="123">
        <v>1.46</v>
      </c>
      <c r="I884" s="123">
        <v>0.34</v>
      </c>
      <c r="J884" s="123">
        <v>28.55</v>
      </c>
      <c r="K884" s="123">
        <v>1.3</v>
      </c>
      <c r="L884" s="123">
        <v>0.43</v>
      </c>
      <c r="M884" s="123">
        <v>0.03</v>
      </c>
      <c r="N884" s="123">
        <v>0.05</v>
      </c>
      <c r="O884" s="123"/>
      <c r="P884" s="123">
        <v>-7.0000000000000007E-2</v>
      </c>
      <c r="Q884" s="123">
        <v>0.09</v>
      </c>
      <c r="R884" s="123" t="s">
        <v>3792</v>
      </c>
      <c r="S884" s="123">
        <v>2020</v>
      </c>
      <c r="T884" s="123"/>
      <c r="U884" s="123"/>
      <c r="V884" s="123"/>
      <c r="W884" s="123"/>
      <c r="X884" s="123"/>
      <c r="Y884" s="123"/>
    </row>
    <row r="885" spans="1:25" x14ac:dyDescent="0.25">
      <c r="A885" s="60" t="s">
        <v>558</v>
      </c>
      <c r="B885" s="60" t="s">
        <v>20</v>
      </c>
      <c r="C885" s="123" t="s">
        <v>96</v>
      </c>
      <c r="D885" s="123">
        <v>29</v>
      </c>
      <c r="E885" s="123">
        <v>1992</v>
      </c>
      <c r="F885" s="123">
        <v>1.21</v>
      </c>
      <c r="G885" s="123">
        <v>0.02</v>
      </c>
      <c r="H885" s="123">
        <v>-0.04</v>
      </c>
      <c r="I885" s="123">
        <v>0.02</v>
      </c>
      <c r="J885" s="123"/>
      <c r="K885" s="123">
        <v>0.06</v>
      </c>
      <c r="L885" s="123">
        <v>0.06</v>
      </c>
      <c r="M885" s="123"/>
      <c r="N885" s="123"/>
      <c r="O885" s="123"/>
      <c r="P885" s="123">
        <v>-0.09</v>
      </c>
      <c r="Q885" s="123">
        <v>-0.09</v>
      </c>
      <c r="R885" s="123" t="s">
        <v>3792</v>
      </c>
      <c r="S885" s="123">
        <v>2020</v>
      </c>
      <c r="T885" s="123"/>
      <c r="U885" s="123"/>
      <c r="V885" s="123"/>
      <c r="W885" s="123"/>
      <c r="X885" s="123"/>
      <c r="Y885" s="123"/>
    </row>
    <row r="886" spans="1:25" x14ac:dyDescent="0.25">
      <c r="A886" s="60" t="s">
        <v>3376</v>
      </c>
      <c r="B886" s="60" t="s">
        <v>20</v>
      </c>
      <c r="C886" s="123" t="s">
        <v>96</v>
      </c>
      <c r="D886" s="123">
        <v>24</v>
      </c>
      <c r="E886" s="123">
        <v>1997</v>
      </c>
      <c r="F886" s="123">
        <v>1.86</v>
      </c>
      <c r="G886" s="123">
        <v>0</v>
      </c>
      <c r="H886" s="123">
        <v>-0.01</v>
      </c>
      <c r="I886" s="123">
        <v>-0.06</v>
      </c>
      <c r="J886" s="123"/>
      <c r="K886" s="123">
        <v>0.08</v>
      </c>
      <c r="L886" s="123">
        <v>0.01</v>
      </c>
      <c r="M886" s="123"/>
      <c r="N886" s="123"/>
      <c r="O886" s="123"/>
      <c r="P886" s="123">
        <v>0.02</v>
      </c>
      <c r="Q886" s="123">
        <v>0.04</v>
      </c>
      <c r="R886" s="123" t="s">
        <v>3792</v>
      </c>
      <c r="S886" s="123">
        <v>2020</v>
      </c>
      <c r="T886" s="123"/>
      <c r="U886" s="123"/>
      <c r="V886" s="123"/>
      <c r="W886" s="123"/>
      <c r="X886" s="123"/>
      <c r="Y886" s="123"/>
    </row>
    <row r="887" spans="1:25" x14ac:dyDescent="0.25">
      <c r="A887" s="60" t="s">
        <v>1854</v>
      </c>
      <c r="B887" s="60" t="s">
        <v>20</v>
      </c>
      <c r="C887" s="123" t="s">
        <v>96</v>
      </c>
      <c r="D887" s="123">
        <v>30</v>
      </c>
      <c r="E887" s="123">
        <v>1991</v>
      </c>
      <c r="F887" s="123">
        <v>0.95</v>
      </c>
      <c r="G887" s="123">
        <v>0.04</v>
      </c>
      <c r="H887" s="123">
        <v>0.1</v>
      </c>
      <c r="I887" s="123">
        <v>-0.04</v>
      </c>
      <c r="J887" s="123"/>
      <c r="K887" s="123">
        <v>-0.08</v>
      </c>
      <c r="L887" s="123">
        <v>-0.02</v>
      </c>
      <c r="M887" s="123"/>
      <c r="N887" s="123"/>
      <c r="O887" s="123"/>
      <c r="P887" s="123">
        <v>0.09</v>
      </c>
      <c r="Q887" s="123">
        <v>0.05</v>
      </c>
      <c r="R887" s="123" t="s">
        <v>3792</v>
      </c>
      <c r="S887" s="123">
        <v>2020</v>
      </c>
      <c r="T887" s="123"/>
      <c r="U887" s="123"/>
      <c r="V887" s="123"/>
      <c r="W887" s="123"/>
      <c r="X887" s="123"/>
      <c r="Y887" s="123"/>
    </row>
    <row r="888" spans="1:25" x14ac:dyDescent="0.25">
      <c r="A888" s="60" t="s">
        <v>2749</v>
      </c>
      <c r="B888" s="60" t="s">
        <v>20</v>
      </c>
      <c r="C888" s="123" t="s">
        <v>96</v>
      </c>
      <c r="D888" s="123">
        <v>31</v>
      </c>
      <c r="E888" s="123">
        <v>1990</v>
      </c>
      <c r="F888" s="123">
        <v>1.69</v>
      </c>
      <c r="G888" s="123">
        <v>7.0000000000000007E-2</v>
      </c>
      <c r="H888" s="123">
        <v>-0.06</v>
      </c>
      <c r="I888" s="123">
        <v>-0.02</v>
      </c>
      <c r="J888" s="123"/>
      <c r="K888" s="123">
        <v>-0.03</v>
      </c>
      <c r="L888" s="123">
        <v>0.03</v>
      </c>
      <c r="M888" s="123"/>
      <c r="N888" s="123"/>
      <c r="O888" s="123"/>
      <c r="P888" s="123">
        <v>-0.03</v>
      </c>
      <c r="Q888" s="123">
        <v>0.05</v>
      </c>
      <c r="R888" s="123" t="s">
        <v>3792</v>
      </c>
      <c r="S888" s="123">
        <v>2020</v>
      </c>
      <c r="T888" s="123"/>
      <c r="U888" s="123"/>
      <c r="V888" s="123"/>
      <c r="W888" s="123"/>
      <c r="X888" s="123"/>
      <c r="Y888" s="123"/>
    </row>
    <row r="889" spans="1:25" x14ac:dyDescent="0.25">
      <c r="A889" s="60" t="s">
        <v>3463</v>
      </c>
      <c r="B889" s="60" t="s">
        <v>20</v>
      </c>
      <c r="C889" s="123" t="s">
        <v>213</v>
      </c>
      <c r="D889" s="123">
        <v>28</v>
      </c>
      <c r="E889" s="123">
        <v>1993</v>
      </c>
      <c r="F889" s="123">
        <v>0.24</v>
      </c>
      <c r="G889" s="123">
        <v>0.04</v>
      </c>
      <c r="H889" s="123">
        <v>0.06</v>
      </c>
      <c r="I889" s="123">
        <v>0.08</v>
      </c>
      <c r="J889" s="123"/>
      <c r="K889" s="123">
        <v>-0.08</v>
      </c>
      <c r="L889" s="123">
        <v>0.01</v>
      </c>
      <c r="M889" s="123"/>
      <c r="N889" s="123"/>
      <c r="O889" s="123"/>
      <c r="P889" s="123">
        <v>-0.06</v>
      </c>
      <c r="Q889" s="123">
        <v>-0.01</v>
      </c>
      <c r="R889" s="123" t="s">
        <v>3792</v>
      </c>
      <c r="S889" s="123">
        <v>2020</v>
      </c>
      <c r="T889" s="123"/>
      <c r="U889" s="123"/>
      <c r="V889" s="123"/>
      <c r="W889" s="123"/>
      <c r="X889" s="123"/>
      <c r="Y889" s="123"/>
    </row>
    <row r="890" spans="1:25" x14ac:dyDescent="0.25">
      <c r="A890" s="60" t="s">
        <v>237</v>
      </c>
      <c r="B890" s="60" t="s">
        <v>20</v>
      </c>
      <c r="C890" s="123" t="s">
        <v>213</v>
      </c>
      <c r="D890" s="123">
        <v>25</v>
      </c>
      <c r="E890" s="123">
        <v>1996</v>
      </c>
      <c r="F890" s="123">
        <v>5.5</v>
      </c>
      <c r="G890" s="123">
        <v>0.02</v>
      </c>
      <c r="H890" s="123">
        <v>0.06</v>
      </c>
      <c r="I890" s="123">
        <v>-0.06</v>
      </c>
      <c r="J890" s="123"/>
      <c r="K890" s="123">
        <v>0.08</v>
      </c>
      <c r="L890" s="123">
        <v>0.04</v>
      </c>
      <c r="M890" s="123"/>
      <c r="N890" s="123"/>
      <c r="O890" s="123"/>
      <c r="P890" s="123">
        <v>-0.05</v>
      </c>
      <c r="Q890" s="123">
        <v>0.08</v>
      </c>
      <c r="R890" s="123" t="s">
        <v>3792</v>
      </c>
      <c r="S890" s="123">
        <v>2020</v>
      </c>
      <c r="T890" s="123"/>
      <c r="U890" s="123"/>
      <c r="V890" s="123"/>
      <c r="W890" s="123"/>
      <c r="X890" s="123"/>
      <c r="Y890" s="123"/>
    </row>
    <row r="891" spans="1:25" x14ac:dyDescent="0.25">
      <c r="A891" s="60" t="s">
        <v>4456</v>
      </c>
      <c r="B891" s="60" t="s">
        <v>20</v>
      </c>
      <c r="C891" s="123" t="s">
        <v>109</v>
      </c>
      <c r="D891" s="123">
        <v>22</v>
      </c>
      <c r="E891" s="123">
        <v>1999</v>
      </c>
      <c r="F891" s="123">
        <v>0.92</v>
      </c>
      <c r="G891" s="123">
        <v>0.99</v>
      </c>
      <c r="H891" s="123">
        <v>1.04</v>
      </c>
      <c r="I891" s="123">
        <v>1.0900000000000001</v>
      </c>
      <c r="J891" s="123">
        <v>100.02</v>
      </c>
      <c r="K891" s="123">
        <v>1.03</v>
      </c>
      <c r="L891" s="123">
        <v>1.02</v>
      </c>
      <c r="M891" s="123">
        <v>0.98</v>
      </c>
      <c r="N891" s="123">
        <v>1.1000000000000001</v>
      </c>
      <c r="O891" s="123"/>
      <c r="P891" s="123">
        <v>0.03</v>
      </c>
      <c r="Q891" s="123">
        <v>-0.08</v>
      </c>
      <c r="R891" s="123" t="s">
        <v>3792</v>
      </c>
      <c r="S891" s="123">
        <v>2020</v>
      </c>
      <c r="T891" s="123"/>
      <c r="U891" s="123"/>
      <c r="V891" s="123"/>
      <c r="W891" s="123"/>
      <c r="X891" s="123"/>
      <c r="Y891" s="123"/>
    </row>
    <row r="892" spans="1:25" x14ac:dyDescent="0.25">
      <c r="A892" s="60" t="s">
        <v>1616</v>
      </c>
      <c r="B892" s="60" t="s">
        <v>20</v>
      </c>
      <c r="C892" s="123" t="s">
        <v>109</v>
      </c>
      <c r="D892" s="123">
        <v>28</v>
      </c>
      <c r="E892" s="123">
        <v>1993</v>
      </c>
      <c r="F892" s="123">
        <v>0.03</v>
      </c>
      <c r="G892" s="123">
        <v>0.06</v>
      </c>
      <c r="H892" s="123">
        <v>-7.0000000000000007E-2</v>
      </c>
      <c r="I892" s="123">
        <v>-0.03</v>
      </c>
      <c r="J892" s="123"/>
      <c r="K892" s="123">
        <v>-0.06</v>
      </c>
      <c r="L892" s="123">
        <v>-0.06</v>
      </c>
      <c r="M892" s="123"/>
      <c r="N892" s="123"/>
      <c r="O892" s="123"/>
      <c r="P892" s="123">
        <v>-0.04</v>
      </c>
      <c r="Q892" s="123">
        <v>7.0000000000000007E-2</v>
      </c>
      <c r="R892" s="123" t="s">
        <v>3792</v>
      </c>
      <c r="S892" s="123">
        <v>2020</v>
      </c>
      <c r="T892" s="123"/>
      <c r="U892" s="123"/>
      <c r="V892" s="123"/>
      <c r="W892" s="123"/>
      <c r="X892" s="123"/>
      <c r="Y892" s="123"/>
    </row>
    <row r="893" spans="1:25" x14ac:dyDescent="0.25">
      <c r="A893" s="60" t="s">
        <v>1109</v>
      </c>
      <c r="B893" s="60" t="s">
        <v>20</v>
      </c>
      <c r="C893" s="123" t="s">
        <v>109</v>
      </c>
      <c r="D893" s="123">
        <v>24</v>
      </c>
      <c r="E893" s="123">
        <v>1997</v>
      </c>
      <c r="F893" s="123">
        <v>2.92</v>
      </c>
      <c r="G893" s="123">
        <v>0.05</v>
      </c>
      <c r="H893" s="123">
        <v>1.93</v>
      </c>
      <c r="I893" s="123">
        <v>0.34</v>
      </c>
      <c r="J893" s="123">
        <v>16.78</v>
      </c>
      <c r="K893" s="123">
        <v>1.99</v>
      </c>
      <c r="L893" s="123">
        <v>0.38</v>
      </c>
      <c r="M893" s="123">
        <v>0</v>
      </c>
      <c r="N893" s="123">
        <v>0.03</v>
      </c>
      <c r="O893" s="123"/>
      <c r="P893" s="123">
        <v>-0.01</v>
      </c>
      <c r="Q893" s="123">
        <v>-0.09</v>
      </c>
      <c r="R893" s="123" t="s">
        <v>3792</v>
      </c>
      <c r="S893" s="123">
        <v>2020</v>
      </c>
      <c r="T893" s="123"/>
      <c r="U893" s="123"/>
      <c r="V893" s="123"/>
      <c r="W893" s="123"/>
      <c r="X893" s="123"/>
      <c r="Y893" s="123"/>
    </row>
    <row r="894" spans="1:25" x14ac:dyDescent="0.25">
      <c r="A894" s="60" t="s">
        <v>1590</v>
      </c>
      <c r="B894" s="60" t="s">
        <v>20</v>
      </c>
      <c r="C894" s="123" t="s">
        <v>109</v>
      </c>
      <c r="D894" s="123">
        <v>27</v>
      </c>
      <c r="E894" s="123">
        <v>1994</v>
      </c>
      <c r="F894" s="123">
        <v>5.65</v>
      </c>
      <c r="G894" s="123">
        <v>7.0000000000000007E-2</v>
      </c>
      <c r="H894" s="123">
        <v>1.26</v>
      </c>
      <c r="I894" s="123">
        <v>0.33</v>
      </c>
      <c r="J894" s="123">
        <v>28.63</v>
      </c>
      <c r="K894" s="123">
        <v>1.18</v>
      </c>
      <c r="L894" s="123">
        <v>0.42</v>
      </c>
      <c r="M894" s="123">
        <v>-0.03</v>
      </c>
      <c r="N894" s="123">
        <v>0.08</v>
      </c>
      <c r="O894" s="123"/>
      <c r="P894" s="123">
        <v>7.0000000000000007E-2</v>
      </c>
      <c r="Q894" s="123">
        <v>-0.01</v>
      </c>
      <c r="R894" s="123" t="s">
        <v>3792</v>
      </c>
      <c r="S894" s="123">
        <v>2020</v>
      </c>
      <c r="T894" s="123"/>
      <c r="U894" s="123"/>
      <c r="V894" s="123"/>
      <c r="W894" s="123"/>
      <c r="X894" s="123"/>
      <c r="Y894" s="123"/>
    </row>
    <row r="895" spans="1:25" x14ac:dyDescent="0.25">
      <c r="A895" s="60" t="s">
        <v>4457</v>
      </c>
      <c r="B895" s="60" t="s">
        <v>20</v>
      </c>
      <c r="C895" s="123" t="s">
        <v>153</v>
      </c>
      <c r="D895" s="123">
        <v>29</v>
      </c>
      <c r="E895" s="123">
        <v>1992</v>
      </c>
      <c r="F895" s="123">
        <v>0.23</v>
      </c>
      <c r="G895" s="123">
        <v>-0.05</v>
      </c>
      <c r="H895" s="123">
        <v>7.0000000000000007E-2</v>
      </c>
      <c r="I895" s="123">
        <v>-0.02</v>
      </c>
      <c r="J895" s="123"/>
      <c r="K895" s="123">
        <v>7.0000000000000007E-2</v>
      </c>
      <c r="L895" s="123">
        <v>0.01</v>
      </c>
      <c r="M895" s="123"/>
      <c r="N895" s="123"/>
      <c r="O895" s="123"/>
      <c r="P895" s="123">
        <v>-0.1</v>
      </c>
      <c r="Q895" s="123">
        <v>-0.03</v>
      </c>
      <c r="R895" s="123" t="s">
        <v>3792</v>
      </c>
      <c r="S895" s="123">
        <v>2020</v>
      </c>
      <c r="T895" s="123"/>
      <c r="U895" s="123"/>
      <c r="V895" s="123"/>
      <c r="W895" s="123"/>
      <c r="X895" s="123"/>
      <c r="Y895" s="123"/>
    </row>
    <row r="896" spans="1:25" x14ac:dyDescent="0.25">
      <c r="A896" s="60" t="s">
        <v>1734</v>
      </c>
      <c r="B896" s="60" t="s">
        <v>20</v>
      </c>
      <c r="C896" s="123" t="s">
        <v>153</v>
      </c>
      <c r="D896" s="123">
        <v>21</v>
      </c>
      <c r="E896" s="123">
        <v>1999</v>
      </c>
      <c r="F896" s="123">
        <v>0.25</v>
      </c>
      <c r="G896" s="123">
        <v>0.03</v>
      </c>
      <c r="H896" s="123">
        <v>-0.1</v>
      </c>
      <c r="I896" s="123">
        <v>-0.06</v>
      </c>
      <c r="J896" s="123"/>
      <c r="K896" s="123">
        <v>0.04</v>
      </c>
      <c r="L896" s="123">
        <v>-0.01</v>
      </c>
      <c r="M896" s="123"/>
      <c r="N896" s="123"/>
      <c r="O896" s="123"/>
      <c r="P896" s="123">
        <v>7.0000000000000007E-2</v>
      </c>
      <c r="Q896" s="123">
        <v>0</v>
      </c>
      <c r="R896" s="123" t="s">
        <v>3792</v>
      </c>
      <c r="S896" s="123">
        <v>2020</v>
      </c>
      <c r="T896" s="123"/>
      <c r="U896" s="123"/>
      <c r="V896" s="123"/>
      <c r="W896" s="123"/>
      <c r="X896" s="123"/>
      <c r="Y896" s="123"/>
    </row>
    <row r="897" spans="1:25" x14ac:dyDescent="0.25">
      <c r="A897" s="60" t="s">
        <v>2239</v>
      </c>
      <c r="B897" s="60" t="s">
        <v>20</v>
      </c>
      <c r="C897" s="123" t="s">
        <v>153</v>
      </c>
      <c r="D897" s="123">
        <v>30</v>
      </c>
      <c r="E897" s="123">
        <v>1991</v>
      </c>
      <c r="F897" s="123">
        <v>5.21</v>
      </c>
      <c r="G897" s="123">
        <v>0.04</v>
      </c>
      <c r="H897" s="123">
        <v>1.79</v>
      </c>
      <c r="I897" s="123">
        <v>0.45</v>
      </c>
      <c r="J897" s="123">
        <v>22.3</v>
      </c>
      <c r="K897" s="123">
        <v>1.8</v>
      </c>
      <c r="L897" s="123">
        <v>0.43</v>
      </c>
      <c r="M897" s="123">
        <v>0.03</v>
      </c>
      <c r="N897" s="123">
        <v>-7.0000000000000007E-2</v>
      </c>
      <c r="O897" s="123"/>
      <c r="P897" s="123">
        <v>0.05</v>
      </c>
      <c r="Q897" s="123">
        <v>0.03</v>
      </c>
      <c r="R897" s="123" t="s">
        <v>3792</v>
      </c>
      <c r="S897" s="123">
        <v>2020</v>
      </c>
      <c r="T897" s="123"/>
      <c r="U897" s="123"/>
      <c r="V897" s="123"/>
      <c r="W897" s="123"/>
      <c r="X897" s="123"/>
      <c r="Y897" s="123"/>
    </row>
    <row r="898" spans="1:25" x14ac:dyDescent="0.25">
      <c r="A898" s="60" t="s">
        <v>2487</v>
      </c>
      <c r="B898" s="60" t="s">
        <v>20</v>
      </c>
      <c r="C898" s="123" t="s">
        <v>153</v>
      </c>
      <c r="D898" s="123">
        <v>26</v>
      </c>
      <c r="E898" s="123">
        <v>1995</v>
      </c>
      <c r="F898" s="123">
        <v>0.71</v>
      </c>
      <c r="G898" s="123">
        <v>-0.02</v>
      </c>
      <c r="H898" s="123">
        <v>1.35</v>
      </c>
      <c r="I898" s="123">
        <v>-0.08</v>
      </c>
      <c r="J898" s="123">
        <v>0.06</v>
      </c>
      <c r="K898" s="123">
        <v>1.26</v>
      </c>
      <c r="L898" s="123">
        <v>0.04</v>
      </c>
      <c r="M898" s="123">
        <v>-0.04</v>
      </c>
      <c r="N898" s="123"/>
      <c r="O898" s="123"/>
      <c r="P898" s="123">
        <v>-0.09</v>
      </c>
      <c r="Q898" s="123">
        <v>0.1</v>
      </c>
      <c r="R898" s="123" t="s">
        <v>3792</v>
      </c>
      <c r="S898" s="123">
        <v>2020</v>
      </c>
      <c r="T898" s="123"/>
      <c r="U898" s="123"/>
      <c r="V898" s="123"/>
      <c r="W898" s="123"/>
      <c r="X898" s="123"/>
      <c r="Y898" s="123"/>
    </row>
    <row r="899" spans="1:25" x14ac:dyDescent="0.25">
      <c r="A899" s="60" t="s">
        <v>4458</v>
      </c>
      <c r="B899" s="60" t="s">
        <v>20</v>
      </c>
      <c r="C899" s="123" t="s">
        <v>153</v>
      </c>
      <c r="D899" s="123">
        <v>27</v>
      </c>
      <c r="E899" s="123">
        <v>1994</v>
      </c>
      <c r="F899" s="123">
        <v>0.25</v>
      </c>
      <c r="G899" s="123">
        <v>-0.05</v>
      </c>
      <c r="H899" s="123">
        <v>0</v>
      </c>
      <c r="I899" s="123">
        <v>0.01</v>
      </c>
      <c r="J899" s="123"/>
      <c r="K899" s="123">
        <v>7.0000000000000007E-2</v>
      </c>
      <c r="L899" s="123">
        <v>-0.05</v>
      </c>
      <c r="M899" s="123"/>
      <c r="N899" s="123"/>
      <c r="O899" s="123"/>
      <c r="P899" s="123">
        <v>0.04</v>
      </c>
      <c r="Q899" s="123">
        <v>-7.0000000000000007E-2</v>
      </c>
      <c r="R899" s="123" t="s">
        <v>3792</v>
      </c>
      <c r="S899" s="123">
        <v>2020</v>
      </c>
      <c r="T899" s="123"/>
      <c r="U899" s="123"/>
      <c r="V899" s="123"/>
      <c r="W899" s="123"/>
      <c r="X899" s="123"/>
      <c r="Y899" s="123"/>
    </row>
    <row r="900" spans="1:25" x14ac:dyDescent="0.25">
      <c r="A900" s="60" t="s">
        <v>449</v>
      </c>
      <c r="B900" s="60" t="s">
        <v>20</v>
      </c>
      <c r="C900" s="123" t="s">
        <v>116</v>
      </c>
      <c r="D900" s="123">
        <v>35</v>
      </c>
      <c r="E900" s="123">
        <v>1986</v>
      </c>
      <c r="F900" s="123">
        <v>5.51</v>
      </c>
      <c r="G900" s="123">
        <v>0.02</v>
      </c>
      <c r="H900" s="123">
        <v>-0.02</v>
      </c>
      <c r="I900" s="123">
        <v>0.08</v>
      </c>
      <c r="J900" s="123"/>
      <c r="K900" s="123">
        <v>-7.0000000000000007E-2</v>
      </c>
      <c r="L900" s="123">
        <v>-0.01</v>
      </c>
      <c r="M900" s="123"/>
      <c r="N900" s="123"/>
      <c r="O900" s="123"/>
      <c r="P900" s="123">
        <v>-7.0000000000000007E-2</v>
      </c>
      <c r="Q900" s="123">
        <v>7.0000000000000007E-2</v>
      </c>
      <c r="R900" s="123" t="s">
        <v>3792</v>
      </c>
      <c r="S900" s="123">
        <v>2020</v>
      </c>
      <c r="T900" s="123"/>
      <c r="U900" s="123"/>
      <c r="V900" s="123"/>
      <c r="W900" s="123"/>
      <c r="X900" s="123"/>
      <c r="Y900" s="123"/>
    </row>
    <row r="901" spans="1:25" x14ac:dyDescent="0.25">
      <c r="A901" s="60" t="s">
        <v>1538</v>
      </c>
      <c r="B901" s="60" t="s">
        <v>20</v>
      </c>
      <c r="C901" s="123" t="s">
        <v>116</v>
      </c>
      <c r="D901" s="123">
        <v>29</v>
      </c>
      <c r="E901" s="123">
        <v>1992</v>
      </c>
      <c r="F901" s="123">
        <v>0.46</v>
      </c>
      <c r="G901" s="123">
        <v>-0.02</v>
      </c>
      <c r="H901" s="123">
        <v>-0.05</v>
      </c>
      <c r="I901" s="123">
        <v>0.03</v>
      </c>
      <c r="J901" s="123"/>
      <c r="K901" s="123">
        <v>-0.06</v>
      </c>
      <c r="L901" s="123">
        <v>0.09</v>
      </c>
      <c r="M901" s="123"/>
      <c r="N901" s="123"/>
      <c r="O901" s="123"/>
      <c r="P901" s="123">
        <v>-0.01</v>
      </c>
      <c r="Q901" s="123">
        <v>-0.08</v>
      </c>
      <c r="R901" s="123" t="s">
        <v>3792</v>
      </c>
      <c r="S901" s="123">
        <v>2020</v>
      </c>
      <c r="T901" s="123"/>
      <c r="U901" s="123"/>
      <c r="V901" s="123"/>
      <c r="W901" s="123"/>
      <c r="X901" s="123"/>
      <c r="Y901" s="123"/>
    </row>
    <row r="902" spans="1:25" x14ac:dyDescent="0.25">
      <c r="A902" s="60" t="s">
        <v>570</v>
      </c>
      <c r="B902" s="60" t="s">
        <v>20</v>
      </c>
      <c r="C902" s="123" t="s">
        <v>122</v>
      </c>
      <c r="D902" s="123">
        <v>26</v>
      </c>
      <c r="E902" s="123">
        <v>1995</v>
      </c>
      <c r="F902" s="123">
        <v>4.0999999999999996</v>
      </c>
      <c r="G902" s="123">
        <v>-0.09</v>
      </c>
      <c r="H902" s="123">
        <v>0.53</v>
      </c>
      <c r="I902" s="123">
        <v>0.02</v>
      </c>
      <c r="J902" s="123">
        <v>7.0000000000000007E-2</v>
      </c>
      <c r="K902" s="123">
        <v>0.49</v>
      </c>
      <c r="L902" s="123">
        <v>0.02</v>
      </c>
      <c r="M902" s="123">
        <v>-0.08</v>
      </c>
      <c r="N902" s="123"/>
      <c r="O902" s="123"/>
      <c r="P902" s="123">
        <v>-0.1</v>
      </c>
      <c r="Q902" s="123">
        <v>0.09</v>
      </c>
      <c r="R902" s="123" t="s">
        <v>3792</v>
      </c>
      <c r="S902" s="123">
        <v>2020</v>
      </c>
      <c r="T902" s="123"/>
      <c r="U902" s="123"/>
      <c r="V902" s="123"/>
      <c r="W902" s="123"/>
      <c r="X902" s="123"/>
      <c r="Y902" s="123"/>
    </row>
    <row r="903" spans="1:25" x14ac:dyDescent="0.25">
      <c r="A903" s="60" t="s">
        <v>4459</v>
      </c>
      <c r="B903" s="60" t="s">
        <v>20</v>
      </c>
      <c r="C903" s="123" t="s">
        <v>122</v>
      </c>
      <c r="D903" s="123">
        <v>27</v>
      </c>
      <c r="E903" s="123">
        <v>1994</v>
      </c>
      <c r="F903" s="123">
        <v>0.76</v>
      </c>
      <c r="G903" s="123">
        <v>-0.03</v>
      </c>
      <c r="H903" s="123">
        <v>-0.01</v>
      </c>
      <c r="I903" s="123">
        <v>0.09</v>
      </c>
      <c r="J903" s="123"/>
      <c r="K903" s="123">
        <v>-0.02</v>
      </c>
      <c r="L903" s="123">
        <v>7.0000000000000007E-2</v>
      </c>
      <c r="M903" s="123"/>
      <c r="N903" s="123"/>
      <c r="O903" s="123"/>
      <c r="P903" s="123">
        <v>0</v>
      </c>
      <c r="Q903" s="123">
        <v>0.04</v>
      </c>
      <c r="R903" s="123" t="s">
        <v>3792</v>
      </c>
      <c r="S903" s="123">
        <v>2020</v>
      </c>
      <c r="T903" s="123"/>
      <c r="U903" s="123"/>
      <c r="V903" s="123"/>
      <c r="W903" s="123"/>
      <c r="X903" s="123"/>
      <c r="Y903" s="123"/>
    </row>
    <row r="904" spans="1:25" x14ac:dyDescent="0.25">
      <c r="A904" s="60" t="s">
        <v>520</v>
      </c>
      <c r="B904" s="60" t="s">
        <v>20</v>
      </c>
      <c r="C904" s="123" t="s">
        <v>122</v>
      </c>
      <c r="D904" s="123">
        <v>29</v>
      </c>
      <c r="E904" s="123">
        <v>1992</v>
      </c>
      <c r="F904" s="123">
        <v>6.03</v>
      </c>
      <c r="G904" s="123">
        <v>0.73</v>
      </c>
      <c r="H904" s="123">
        <v>2.75</v>
      </c>
      <c r="I904" s="123">
        <v>1.21</v>
      </c>
      <c r="J904" s="123">
        <v>41.14</v>
      </c>
      <c r="K904" s="123">
        <v>2.86</v>
      </c>
      <c r="L904" s="123">
        <v>1.1200000000000001</v>
      </c>
      <c r="M904" s="123">
        <v>0</v>
      </c>
      <c r="N904" s="123">
        <v>0.13</v>
      </c>
      <c r="O904" s="123"/>
      <c r="P904" s="123">
        <v>0.52</v>
      </c>
      <c r="Q904" s="123">
        <v>0.44</v>
      </c>
      <c r="R904" s="123" t="s">
        <v>3792</v>
      </c>
      <c r="S904" s="123">
        <v>2020</v>
      </c>
      <c r="T904" s="123"/>
      <c r="U904" s="123"/>
      <c r="V904" s="123"/>
      <c r="W904" s="123"/>
      <c r="X904" s="123"/>
      <c r="Y904" s="123"/>
    </row>
    <row r="905" spans="1:25" x14ac:dyDescent="0.25">
      <c r="A905" s="60" t="s">
        <v>1397</v>
      </c>
      <c r="B905" s="60" t="s">
        <v>20</v>
      </c>
      <c r="C905" s="123" t="s">
        <v>122</v>
      </c>
      <c r="D905" s="123">
        <v>30</v>
      </c>
      <c r="E905" s="123">
        <v>1991</v>
      </c>
      <c r="F905" s="123">
        <v>5.7</v>
      </c>
      <c r="G905" s="123">
        <v>-0.04</v>
      </c>
      <c r="H905" s="123">
        <v>0.96</v>
      </c>
      <c r="I905" s="123">
        <v>0.24</v>
      </c>
      <c r="J905" s="123">
        <v>16.66</v>
      </c>
      <c r="K905" s="123">
        <v>1.1299999999999999</v>
      </c>
      <c r="L905" s="123">
        <v>0.19</v>
      </c>
      <c r="M905" s="123">
        <v>-0.02</v>
      </c>
      <c r="N905" s="123">
        <v>0.05</v>
      </c>
      <c r="O905" s="123"/>
      <c r="P905" s="123">
        <v>-0.05</v>
      </c>
      <c r="Q905" s="123">
        <v>-0.04</v>
      </c>
      <c r="R905" s="123" t="s">
        <v>3792</v>
      </c>
      <c r="S905" s="123">
        <v>2020</v>
      </c>
      <c r="T905" s="123"/>
      <c r="U905" s="123"/>
      <c r="V905" s="123"/>
      <c r="W905" s="123"/>
      <c r="X905" s="123"/>
      <c r="Y905" s="123"/>
    </row>
    <row r="906" spans="1:25" x14ac:dyDescent="0.25">
      <c r="A906" s="60" t="s">
        <v>4460</v>
      </c>
      <c r="B906" s="60" t="s">
        <v>20</v>
      </c>
      <c r="C906" s="123" t="s">
        <v>122</v>
      </c>
      <c r="D906" s="123">
        <v>25</v>
      </c>
      <c r="E906" s="123">
        <v>1996</v>
      </c>
      <c r="F906" s="123">
        <v>0.92</v>
      </c>
      <c r="G906" s="123">
        <v>-0.08</v>
      </c>
      <c r="H906" s="123">
        <v>-0.09</v>
      </c>
      <c r="I906" s="123">
        <v>0.04</v>
      </c>
      <c r="J906" s="123"/>
      <c r="K906" s="123">
        <v>-0.05</v>
      </c>
      <c r="L906" s="123">
        <v>-7.0000000000000007E-2</v>
      </c>
      <c r="M906" s="123"/>
      <c r="N906" s="123"/>
      <c r="O906" s="123"/>
      <c r="P906" s="123">
        <v>0.02</v>
      </c>
      <c r="Q906" s="123">
        <v>-0.1</v>
      </c>
      <c r="R906" s="123" t="s">
        <v>3792</v>
      </c>
      <c r="S906" s="123">
        <v>2020</v>
      </c>
      <c r="T906" s="123"/>
      <c r="U906" s="123"/>
      <c r="V906" s="123"/>
      <c r="W906" s="123"/>
      <c r="X906" s="123"/>
      <c r="Y906" s="123"/>
    </row>
    <row r="907" spans="1:25" x14ac:dyDescent="0.25">
      <c r="A907" s="60" t="s">
        <v>1935</v>
      </c>
      <c r="B907" s="60" t="s">
        <v>246</v>
      </c>
      <c r="C907" s="123" t="s">
        <v>96</v>
      </c>
      <c r="D907" s="123">
        <v>21</v>
      </c>
      <c r="E907" s="123">
        <v>2000</v>
      </c>
      <c r="F907" s="123">
        <v>1.68</v>
      </c>
      <c r="G907" s="123">
        <v>-0.05</v>
      </c>
      <c r="H907" s="123">
        <v>1.79</v>
      </c>
      <c r="I907" s="123">
        <v>1.17</v>
      </c>
      <c r="J907" s="123">
        <v>66.650000000000006</v>
      </c>
      <c r="K907" s="123">
        <v>1.8</v>
      </c>
      <c r="L907" s="123">
        <v>1.1599999999999999</v>
      </c>
      <c r="M907" s="123">
        <v>-0.08</v>
      </c>
      <c r="N907" s="123">
        <v>0.01</v>
      </c>
      <c r="O907" s="123"/>
      <c r="P907" s="123">
        <v>-0.03</v>
      </c>
      <c r="Q907" s="123">
        <v>-0.03</v>
      </c>
      <c r="R907" s="123" t="s">
        <v>3792</v>
      </c>
      <c r="S907" s="123">
        <v>2020</v>
      </c>
      <c r="T907" s="123"/>
      <c r="U907" s="123"/>
      <c r="V907" s="123"/>
      <c r="W907" s="123"/>
      <c r="X907" s="123"/>
      <c r="Y907" s="123"/>
    </row>
    <row r="908" spans="1:25" x14ac:dyDescent="0.25">
      <c r="A908" s="60" t="s">
        <v>4461</v>
      </c>
      <c r="B908" s="60" t="s">
        <v>246</v>
      </c>
      <c r="C908" s="123" t="s">
        <v>96</v>
      </c>
      <c r="D908" s="123">
        <v>28</v>
      </c>
      <c r="E908" s="123">
        <v>1992</v>
      </c>
      <c r="F908" s="123">
        <v>5.0199999999999996</v>
      </c>
      <c r="G908" s="123">
        <v>0.09</v>
      </c>
      <c r="H908" s="123">
        <v>0.28000000000000003</v>
      </c>
      <c r="I908" s="123">
        <v>-0.06</v>
      </c>
      <c r="J908" s="123">
        <v>-0.1</v>
      </c>
      <c r="K908" s="123">
        <v>0.13</v>
      </c>
      <c r="L908" s="123">
        <v>-0.1</v>
      </c>
      <c r="M908" s="123">
        <v>0.09</v>
      </c>
      <c r="N908" s="123"/>
      <c r="O908" s="123"/>
      <c r="P908" s="123">
        <v>0.06</v>
      </c>
      <c r="Q908" s="123">
        <v>7.0000000000000007E-2</v>
      </c>
      <c r="R908" s="123" t="s">
        <v>3792</v>
      </c>
      <c r="S908" s="123">
        <v>2020</v>
      </c>
      <c r="T908" s="123"/>
      <c r="U908" s="123"/>
      <c r="V908" s="123"/>
      <c r="W908" s="123"/>
      <c r="X908" s="123"/>
      <c r="Y908" s="123"/>
    </row>
    <row r="909" spans="1:25" x14ac:dyDescent="0.25">
      <c r="A909" s="60" t="s">
        <v>1609</v>
      </c>
      <c r="B909" s="60" t="s">
        <v>246</v>
      </c>
      <c r="C909" s="123" t="s">
        <v>96</v>
      </c>
      <c r="D909" s="123">
        <v>29</v>
      </c>
      <c r="E909" s="123">
        <v>1992</v>
      </c>
      <c r="F909" s="123">
        <v>3.95</v>
      </c>
      <c r="G909" s="123">
        <v>0.06</v>
      </c>
      <c r="H909" s="123">
        <v>-0.04</v>
      </c>
      <c r="I909" s="123">
        <v>0.08</v>
      </c>
      <c r="J909" s="123"/>
      <c r="K909" s="123">
        <v>-0.01</v>
      </c>
      <c r="L909" s="123">
        <v>-7.0000000000000007E-2</v>
      </c>
      <c r="M909" s="123"/>
      <c r="N909" s="123"/>
      <c r="O909" s="123"/>
      <c r="P909" s="123">
        <v>-0.04</v>
      </c>
      <c r="Q909" s="123">
        <v>0.09</v>
      </c>
      <c r="R909" s="123" t="s">
        <v>3792</v>
      </c>
      <c r="S909" s="123">
        <v>2020</v>
      </c>
      <c r="T909" s="123"/>
      <c r="U909" s="123"/>
      <c r="V909" s="123"/>
      <c r="W909" s="123"/>
      <c r="X909" s="123"/>
      <c r="Y909" s="123"/>
    </row>
    <row r="910" spans="1:25" x14ac:dyDescent="0.25">
      <c r="A910" s="60" t="s">
        <v>3704</v>
      </c>
      <c r="B910" s="60" t="s">
        <v>246</v>
      </c>
      <c r="C910" s="123" t="s">
        <v>96</v>
      </c>
      <c r="D910" s="123">
        <v>25</v>
      </c>
      <c r="E910" s="123">
        <v>1996</v>
      </c>
      <c r="F910" s="123">
        <v>1.91</v>
      </c>
      <c r="G910" s="123">
        <v>0.48</v>
      </c>
      <c r="H910" s="123">
        <v>0.47</v>
      </c>
      <c r="I910" s="123">
        <v>0.59</v>
      </c>
      <c r="J910" s="123">
        <v>99.95</v>
      </c>
      <c r="K910" s="123">
        <v>0.42</v>
      </c>
      <c r="L910" s="123">
        <v>0.41</v>
      </c>
      <c r="M910" s="123">
        <v>0.96</v>
      </c>
      <c r="N910" s="123">
        <v>1.0900000000000001</v>
      </c>
      <c r="O910" s="123"/>
      <c r="P910" s="123">
        <v>0.06</v>
      </c>
      <c r="Q910" s="123">
        <v>-0.09</v>
      </c>
      <c r="R910" s="123" t="s">
        <v>3792</v>
      </c>
      <c r="S910" s="123">
        <v>2020</v>
      </c>
      <c r="T910" s="123"/>
      <c r="U910" s="123"/>
      <c r="V910" s="123"/>
      <c r="W910" s="123"/>
      <c r="X910" s="123"/>
      <c r="Y910" s="123"/>
    </row>
    <row r="911" spans="1:25" x14ac:dyDescent="0.25">
      <c r="A911" s="60" t="s">
        <v>4462</v>
      </c>
      <c r="B911" s="60" t="s">
        <v>246</v>
      </c>
      <c r="C911" s="123" t="s">
        <v>96</v>
      </c>
      <c r="D911" s="123">
        <v>23</v>
      </c>
      <c r="E911" s="123">
        <v>1998</v>
      </c>
      <c r="F911" s="123">
        <v>1.5</v>
      </c>
      <c r="G911" s="123">
        <v>-0.09</v>
      </c>
      <c r="H911" s="123">
        <v>1.38</v>
      </c>
      <c r="I911" s="123">
        <v>0.78</v>
      </c>
      <c r="J911" s="123">
        <v>50.09</v>
      </c>
      <c r="K911" s="123">
        <v>1.39</v>
      </c>
      <c r="L911" s="123">
        <v>0.63</v>
      </c>
      <c r="M911" s="123">
        <v>0.06</v>
      </c>
      <c r="N911" s="123">
        <v>-0.09</v>
      </c>
      <c r="O911" s="123"/>
      <c r="P911" s="123">
        <v>0.06</v>
      </c>
      <c r="Q911" s="123">
        <v>-0.04</v>
      </c>
      <c r="R911" s="123" t="s">
        <v>3792</v>
      </c>
      <c r="S911" s="123">
        <v>2020</v>
      </c>
      <c r="T911" s="123"/>
      <c r="U911" s="123"/>
      <c r="V911" s="123"/>
      <c r="W911" s="123"/>
      <c r="X911" s="123"/>
      <c r="Y911" s="123"/>
    </row>
    <row r="912" spans="1:25" x14ac:dyDescent="0.25">
      <c r="A912" s="60" t="s">
        <v>1794</v>
      </c>
      <c r="B912" s="60" t="s">
        <v>246</v>
      </c>
      <c r="C912" s="123" t="s">
        <v>96</v>
      </c>
      <c r="D912" s="123">
        <v>28</v>
      </c>
      <c r="E912" s="123">
        <v>1993</v>
      </c>
      <c r="F912" s="123">
        <v>5.93</v>
      </c>
      <c r="G912" s="123">
        <v>0.03</v>
      </c>
      <c r="H912" s="123">
        <v>0.57999999999999996</v>
      </c>
      <c r="I912" s="123">
        <v>0.01</v>
      </c>
      <c r="J912" s="123">
        <v>-0.09</v>
      </c>
      <c r="K912" s="123">
        <v>0.49</v>
      </c>
      <c r="L912" s="123">
        <v>0.04</v>
      </c>
      <c r="M912" s="123">
        <v>0.09</v>
      </c>
      <c r="N912" s="123"/>
      <c r="O912" s="123"/>
      <c r="P912" s="123">
        <v>0.09</v>
      </c>
      <c r="Q912" s="123">
        <v>0.02</v>
      </c>
      <c r="R912" s="123" t="s">
        <v>3792</v>
      </c>
      <c r="S912" s="123">
        <v>2020</v>
      </c>
      <c r="T912" s="123"/>
      <c r="U912" s="123"/>
      <c r="V912" s="123"/>
      <c r="W912" s="123"/>
      <c r="X912" s="123"/>
      <c r="Y912" s="123"/>
    </row>
    <row r="913" spans="1:25" x14ac:dyDescent="0.25">
      <c r="A913" s="60" t="s">
        <v>4463</v>
      </c>
      <c r="B913" s="60" t="s">
        <v>246</v>
      </c>
      <c r="C913" s="123" t="s">
        <v>96</v>
      </c>
      <c r="D913" s="123">
        <v>24</v>
      </c>
      <c r="E913" s="123">
        <v>1997</v>
      </c>
      <c r="F913" s="123">
        <v>1.37</v>
      </c>
      <c r="G913" s="123">
        <v>-0.03</v>
      </c>
      <c r="H913" s="123">
        <v>-0.01</v>
      </c>
      <c r="I913" s="123">
        <v>-0.02</v>
      </c>
      <c r="J913" s="123"/>
      <c r="K913" s="123">
        <v>0</v>
      </c>
      <c r="L913" s="123">
        <v>0.05</v>
      </c>
      <c r="M913" s="123"/>
      <c r="N913" s="123"/>
      <c r="O913" s="123"/>
      <c r="P913" s="123">
        <v>0</v>
      </c>
      <c r="Q913" s="123">
        <v>-0.08</v>
      </c>
      <c r="R913" s="123" t="s">
        <v>3792</v>
      </c>
      <c r="S913" s="123">
        <v>2020</v>
      </c>
      <c r="T913" s="123"/>
      <c r="U913" s="123"/>
      <c r="V913" s="123"/>
      <c r="W913" s="123"/>
      <c r="X913" s="123"/>
      <c r="Y913" s="123"/>
    </row>
    <row r="914" spans="1:25" x14ac:dyDescent="0.25">
      <c r="A914" s="60" t="s">
        <v>1668</v>
      </c>
      <c r="B914" s="60" t="s">
        <v>246</v>
      </c>
      <c r="C914" s="123" t="s">
        <v>213</v>
      </c>
      <c r="D914" s="123">
        <v>27</v>
      </c>
      <c r="E914" s="123">
        <v>1994</v>
      </c>
      <c r="F914" s="123">
        <v>3.07</v>
      </c>
      <c r="G914" s="123">
        <v>-0.08</v>
      </c>
      <c r="H914" s="123">
        <v>0.99</v>
      </c>
      <c r="I914" s="123">
        <v>0.28999999999999998</v>
      </c>
      <c r="J914" s="123">
        <v>33.270000000000003</v>
      </c>
      <c r="K914" s="123">
        <v>1.0900000000000001</v>
      </c>
      <c r="L914" s="123">
        <v>0.35</v>
      </c>
      <c r="M914" s="123">
        <v>-0.03</v>
      </c>
      <c r="N914" s="123">
        <v>-0.06</v>
      </c>
      <c r="O914" s="123"/>
      <c r="P914" s="123">
        <v>0.03</v>
      </c>
      <c r="Q914" s="123">
        <v>0.08</v>
      </c>
      <c r="R914" s="123" t="s">
        <v>3792</v>
      </c>
      <c r="S914" s="123">
        <v>2020</v>
      </c>
      <c r="T914" s="123"/>
      <c r="U914" s="123"/>
      <c r="V914" s="123"/>
      <c r="W914" s="123"/>
      <c r="X914" s="123"/>
      <c r="Y914" s="123"/>
    </row>
    <row r="915" spans="1:25" x14ac:dyDescent="0.25">
      <c r="A915" s="60" t="s">
        <v>4464</v>
      </c>
      <c r="B915" s="60" t="s">
        <v>246</v>
      </c>
      <c r="C915" s="123" t="s">
        <v>109</v>
      </c>
      <c r="D915" s="123">
        <v>26</v>
      </c>
      <c r="E915" s="123">
        <v>1995</v>
      </c>
      <c r="F915" s="123">
        <v>1.22</v>
      </c>
      <c r="G915" s="123">
        <v>-0.05</v>
      </c>
      <c r="H915" s="123">
        <v>3.07</v>
      </c>
      <c r="I915" s="123">
        <v>0.71</v>
      </c>
      <c r="J915" s="123">
        <v>25.03</v>
      </c>
      <c r="K915" s="123">
        <v>3.16</v>
      </c>
      <c r="L915" s="123">
        <v>0.87</v>
      </c>
      <c r="M915" s="123">
        <v>-0.05</v>
      </c>
      <c r="N915" s="123">
        <v>-0.05</v>
      </c>
      <c r="O915" s="123"/>
      <c r="P915" s="123">
        <v>0.1</v>
      </c>
      <c r="Q915" s="123">
        <v>-0.04</v>
      </c>
      <c r="R915" s="123" t="s">
        <v>3792</v>
      </c>
      <c r="S915" s="123">
        <v>2020</v>
      </c>
      <c r="T915" s="123"/>
      <c r="U915" s="123"/>
      <c r="V915" s="123"/>
      <c r="W915" s="123"/>
      <c r="X915" s="123"/>
      <c r="Y915" s="123"/>
    </row>
    <row r="916" spans="1:25" x14ac:dyDescent="0.25">
      <c r="A916" s="60" t="s">
        <v>1702</v>
      </c>
      <c r="B916" s="60" t="s">
        <v>246</v>
      </c>
      <c r="C916" s="123" t="s">
        <v>109</v>
      </c>
      <c r="D916" s="123">
        <v>23</v>
      </c>
      <c r="E916" s="123">
        <v>1998</v>
      </c>
      <c r="F916" s="123">
        <v>0.41</v>
      </c>
      <c r="G916" s="123">
        <v>0</v>
      </c>
      <c r="H916" s="123">
        <v>2.52</v>
      </c>
      <c r="I916" s="123">
        <v>-0.04</v>
      </c>
      <c r="J916" s="123">
        <v>-0.08</v>
      </c>
      <c r="K916" s="123">
        <v>2.63</v>
      </c>
      <c r="L916" s="123">
        <v>0.03</v>
      </c>
      <c r="M916" s="123">
        <v>-0.05</v>
      </c>
      <c r="N916" s="123"/>
      <c r="O916" s="123"/>
      <c r="P916" s="123">
        <v>0.01</v>
      </c>
      <c r="Q916" s="123">
        <v>0.06</v>
      </c>
      <c r="R916" s="123" t="s">
        <v>3792</v>
      </c>
      <c r="S916" s="123">
        <v>2020</v>
      </c>
      <c r="T916" s="123"/>
      <c r="U916" s="123"/>
      <c r="V916" s="123"/>
      <c r="W916" s="123"/>
      <c r="X916" s="123"/>
      <c r="Y916" s="123"/>
    </row>
    <row r="917" spans="1:25" x14ac:dyDescent="0.25">
      <c r="A917" s="60" t="s">
        <v>4465</v>
      </c>
      <c r="B917" s="60" t="s">
        <v>246</v>
      </c>
      <c r="C917" s="123" t="s">
        <v>109</v>
      </c>
      <c r="D917" s="123">
        <v>30</v>
      </c>
      <c r="E917" s="123">
        <v>1991</v>
      </c>
      <c r="F917" s="123">
        <v>0.65</v>
      </c>
      <c r="G917" s="123">
        <v>0.08</v>
      </c>
      <c r="H917" s="123">
        <v>1.74</v>
      </c>
      <c r="I917" s="123">
        <v>1.73</v>
      </c>
      <c r="J917" s="123">
        <v>100.07</v>
      </c>
      <c r="K917" s="123">
        <v>1.71</v>
      </c>
      <c r="L917" s="123">
        <v>1.79</v>
      </c>
      <c r="M917" s="123">
        <v>-7.0000000000000007E-2</v>
      </c>
      <c r="N917" s="123">
        <v>-0.05</v>
      </c>
      <c r="O917" s="123"/>
      <c r="P917" s="123">
        <v>0.03</v>
      </c>
      <c r="Q917" s="123">
        <v>-0.02</v>
      </c>
      <c r="R917" s="123" t="s">
        <v>3792</v>
      </c>
      <c r="S917" s="123">
        <v>2020</v>
      </c>
      <c r="T917" s="123"/>
      <c r="U917" s="123"/>
      <c r="V917" s="123"/>
      <c r="W917" s="123"/>
      <c r="X917" s="123"/>
      <c r="Y917" s="123"/>
    </row>
    <row r="918" spans="1:25" x14ac:dyDescent="0.25">
      <c r="A918" s="60" t="s">
        <v>4466</v>
      </c>
      <c r="B918" s="60" t="s">
        <v>246</v>
      </c>
      <c r="C918" s="123" t="s">
        <v>109</v>
      </c>
      <c r="D918" s="123">
        <v>32</v>
      </c>
      <c r="E918" s="123">
        <v>1989</v>
      </c>
      <c r="F918" s="123">
        <v>0.56000000000000005</v>
      </c>
      <c r="G918" s="123">
        <v>-0.04</v>
      </c>
      <c r="H918" s="123">
        <v>2.09</v>
      </c>
      <c r="I918" s="123">
        <v>0.1</v>
      </c>
      <c r="J918" s="123">
        <v>7.0000000000000007E-2</v>
      </c>
      <c r="K918" s="123">
        <v>2.06</v>
      </c>
      <c r="L918" s="123">
        <v>0.09</v>
      </c>
      <c r="M918" s="123">
        <v>0.05</v>
      </c>
      <c r="N918" s="123"/>
      <c r="O918" s="123"/>
      <c r="P918" s="123">
        <v>0.02</v>
      </c>
      <c r="Q918" s="123">
        <v>0</v>
      </c>
      <c r="R918" s="123" t="s">
        <v>3792</v>
      </c>
      <c r="S918" s="123">
        <v>2020</v>
      </c>
      <c r="T918" s="123"/>
      <c r="U918" s="123"/>
      <c r="V918" s="123"/>
      <c r="W918" s="123"/>
      <c r="X918" s="123"/>
      <c r="Y918" s="123"/>
    </row>
    <row r="919" spans="1:25" x14ac:dyDescent="0.25">
      <c r="A919" s="60" t="s">
        <v>4467</v>
      </c>
      <c r="B919" s="60" t="s">
        <v>246</v>
      </c>
      <c r="C919" s="123" t="s">
        <v>109</v>
      </c>
      <c r="D919" s="123">
        <v>24</v>
      </c>
      <c r="E919" s="123">
        <v>1997</v>
      </c>
      <c r="F919" s="123">
        <v>4.78</v>
      </c>
      <c r="G919" s="123">
        <v>0.34</v>
      </c>
      <c r="H919" s="123">
        <v>2.4300000000000002</v>
      </c>
      <c r="I919" s="123">
        <v>1.49</v>
      </c>
      <c r="J919" s="123">
        <v>58.32</v>
      </c>
      <c r="K919" s="123">
        <v>2.54</v>
      </c>
      <c r="L919" s="123">
        <v>1.49</v>
      </c>
      <c r="M919" s="123">
        <v>0.09</v>
      </c>
      <c r="N919" s="123">
        <v>0.21</v>
      </c>
      <c r="O919" s="123"/>
      <c r="P919" s="123">
        <v>0.15</v>
      </c>
      <c r="Q919" s="123">
        <v>0.16</v>
      </c>
      <c r="R919" s="123" t="s">
        <v>3792</v>
      </c>
      <c r="S919" s="123">
        <v>2020</v>
      </c>
      <c r="T919" s="123"/>
      <c r="U919" s="123"/>
      <c r="V919" s="123"/>
      <c r="W919" s="123"/>
      <c r="X919" s="123"/>
      <c r="Y919" s="123"/>
    </row>
    <row r="920" spans="1:25" x14ac:dyDescent="0.25">
      <c r="A920" s="60" t="s">
        <v>4468</v>
      </c>
      <c r="B920" s="60" t="s">
        <v>246</v>
      </c>
      <c r="C920" s="123" t="s">
        <v>109</v>
      </c>
      <c r="D920" s="123">
        <v>30</v>
      </c>
      <c r="E920" s="123">
        <v>1991</v>
      </c>
      <c r="F920" s="123">
        <v>1.1000000000000001</v>
      </c>
      <c r="G920" s="123">
        <v>-0.09</v>
      </c>
      <c r="H920" s="123">
        <v>3.01</v>
      </c>
      <c r="I920" s="123">
        <v>-0.1</v>
      </c>
      <c r="J920" s="123">
        <v>-0.06</v>
      </c>
      <c r="K920" s="123">
        <v>2.92</v>
      </c>
      <c r="L920" s="123">
        <v>0.06</v>
      </c>
      <c r="M920" s="123">
        <v>-0.08</v>
      </c>
      <c r="N920" s="123"/>
      <c r="O920" s="123"/>
      <c r="P920" s="123">
        <v>0</v>
      </c>
      <c r="Q920" s="123">
        <v>7.0000000000000007E-2</v>
      </c>
      <c r="R920" s="123" t="s">
        <v>3792</v>
      </c>
      <c r="S920" s="123">
        <v>2020</v>
      </c>
      <c r="T920" s="123"/>
      <c r="U920" s="123"/>
      <c r="V920" s="123"/>
      <c r="W920" s="123"/>
      <c r="X920" s="123"/>
      <c r="Y920" s="123"/>
    </row>
    <row r="921" spans="1:25" x14ac:dyDescent="0.25">
      <c r="A921" s="60" t="s">
        <v>4469</v>
      </c>
      <c r="B921" s="60" t="s">
        <v>246</v>
      </c>
      <c r="C921" s="123" t="s">
        <v>109</v>
      </c>
      <c r="D921" s="123">
        <v>24</v>
      </c>
      <c r="E921" s="123">
        <v>1996</v>
      </c>
      <c r="F921" s="123">
        <v>0.99</v>
      </c>
      <c r="G921" s="123">
        <v>-7.0000000000000007E-2</v>
      </c>
      <c r="H921" s="123">
        <v>4.9400000000000004</v>
      </c>
      <c r="I921" s="123">
        <v>2.92</v>
      </c>
      <c r="J921" s="123">
        <v>60.04</v>
      </c>
      <c r="K921" s="123">
        <v>4.8600000000000003</v>
      </c>
      <c r="L921" s="123">
        <v>3.04</v>
      </c>
      <c r="M921" s="123">
        <v>0.09</v>
      </c>
      <c r="N921" s="123">
        <v>-0.09</v>
      </c>
      <c r="O921" s="123"/>
      <c r="P921" s="123">
        <v>-7.0000000000000007E-2</v>
      </c>
      <c r="Q921" s="123">
        <v>0.06</v>
      </c>
      <c r="R921" s="123" t="s">
        <v>3792</v>
      </c>
      <c r="S921" s="123">
        <v>2020</v>
      </c>
      <c r="T921" s="123"/>
      <c r="U921" s="123"/>
      <c r="V921" s="123"/>
      <c r="W921" s="123"/>
      <c r="X921" s="123"/>
      <c r="Y921" s="123"/>
    </row>
    <row r="922" spans="1:25" x14ac:dyDescent="0.25">
      <c r="A922" s="60" t="s">
        <v>4470</v>
      </c>
      <c r="B922" s="60" t="s">
        <v>246</v>
      </c>
      <c r="C922" s="123" t="s">
        <v>153</v>
      </c>
      <c r="D922" s="123">
        <v>24</v>
      </c>
      <c r="E922" s="123">
        <v>1996</v>
      </c>
      <c r="F922" s="123">
        <v>0.35</v>
      </c>
      <c r="G922" s="123">
        <v>-0.02</v>
      </c>
      <c r="H922" s="123">
        <v>3.41</v>
      </c>
      <c r="I922" s="123">
        <v>3.28</v>
      </c>
      <c r="J922" s="123">
        <v>100.05</v>
      </c>
      <c r="K922" s="123">
        <v>3.21</v>
      </c>
      <c r="L922" s="123">
        <v>3.15</v>
      </c>
      <c r="M922" s="123">
        <v>0.09</v>
      </c>
      <c r="N922" s="123">
        <v>0</v>
      </c>
      <c r="O922" s="123"/>
      <c r="P922" s="123">
        <v>0.01</v>
      </c>
      <c r="Q922" s="123">
        <v>0.05</v>
      </c>
      <c r="R922" s="123" t="s">
        <v>3792</v>
      </c>
      <c r="S922" s="123">
        <v>2020</v>
      </c>
      <c r="T922" s="123"/>
      <c r="U922" s="123"/>
      <c r="V922" s="123"/>
      <c r="W922" s="123"/>
      <c r="X922" s="123"/>
      <c r="Y922" s="123"/>
    </row>
    <row r="923" spans="1:25" x14ac:dyDescent="0.25">
      <c r="A923" s="60" t="s">
        <v>4471</v>
      </c>
      <c r="B923" s="60" t="s">
        <v>246</v>
      </c>
      <c r="C923" s="123" t="s">
        <v>153</v>
      </c>
      <c r="D923" s="123">
        <v>31</v>
      </c>
      <c r="E923" s="123">
        <v>1990</v>
      </c>
      <c r="F923" s="123">
        <v>2.33</v>
      </c>
      <c r="G923" s="123">
        <v>1.59</v>
      </c>
      <c r="H923" s="123">
        <v>4.58</v>
      </c>
      <c r="I923" s="123">
        <v>2.4</v>
      </c>
      <c r="J923" s="123">
        <v>54.44</v>
      </c>
      <c r="K923" s="123">
        <v>4.55</v>
      </c>
      <c r="L923" s="123">
        <v>2.4500000000000002</v>
      </c>
      <c r="M923" s="123">
        <v>0.19</v>
      </c>
      <c r="N923" s="123">
        <v>0.57999999999999996</v>
      </c>
      <c r="O923" s="123"/>
      <c r="P923" s="123">
        <v>0.51</v>
      </c>
      <c r="Q923" s="123">
        <v>0.46</v>
      </c>
      <c r="R923" s="123" t="s">
        <v>3792</v>
      </c>
      <c r="S923" s="123">
        <v>2020</v>
      </c>
      <c r="T923" s="123"/>
      <c r="U923" s="123"/>
      <c r="V923" s="123"/>
      <c r="W923" s="123"/>
      <c r="X923" s="123"/>
      <c r="Y923" s="123"/>
    </row>
    <row r="924" spans="1:25" x14ac:dyDescent="0.25">
      <c r="A924" s="60" t="s">
        <v>1922</v>
      </c>
      <c r="B924" s="60" t="s">
        <v>246</v>
      </c>
      <c r="C924" s="123" t="s">
        <v>116</v>
      </c>
      <c r="D924" s="123">
        <v>32</v>
      </c>
      <c r="E924" s="123">
        <v>1989</v>
      </c>
      <c r="F924" s="123">
        <v>4.09</v>
      </c>
      <c r="G924" s="123">
        <v>0.01</v>
      </c>
      <c r="H924" s="123">
        <v>-7.0000000000000007E-2</v>
      </c>
      <c r="I924" s="123">
        <v>0.05</v>
      </c>
      <c r="J924" s="123"/>
      <c r="K924" s="123">
        <v>7.0000000000000007E-2</v>
      </c>
      <c r="L924" s="123">
        <v>0.02</v>
      </c>
      <c r="M924" s="123"/>
      <c r="N924" s="123"/>
      <c r="O924" s="123"/>
      <c r="P924" s="123">
        <v>-7.0000000000000007E-2</v>
      </c>
      <c r="Q924" s="123">
        <v>-0.04</v>
      </c>
      <c r="R924" s="123" t="s">
        <v>3792</v>
      </c>
      <c r="S924" s="123">
        <v>2020</v>
      </c>
      <c r="T924" s="123"/>
      <c r="U924" s="123"/>
      <c r="V924" s="123"/>
      <c r="W924" s="123"/>
      <c r="X924" s="123"/>
      <c r="Y924" s="123"/>
    </row>
    <row r="925" spans="1:25" x14ac:dyDescent="0.25">
      <c r="A925" s="60" t="s">
        <v>2046</v>
      </c>
      <c r="B925" s="60" t="s">
        <v>246</v>
      </c>
      <c r="C925" s="123" t="s">
        <v>116</v>
      </c>
      <c r="D925" s="123">
        <v>26</v>
      </c>
      <c r="E925" s="123">
        <v>1995</v>
      </c>
      <c r="F925" s="123">
        <v>2.08</v>
      </c>
      <c r="G925" s="123">
        <v>0.01</v>
      </c>
      <c r="H925" s="123">
        <v>-0.03</v>
      </c>
      <c r="I925" s="123">
        <v>0.1</v>
      </c>
      <c r="J925" s="123"/>
      <c r="K925" s="123">
        <v>-0.08</v>
      </c>
      <c r="L925" s="123">
        <v>-7.0000000000000007E-2</v>
      </c>
      <c r="M925" s="123"/>
      <c r="N925" s="123"/>
      <c r="O925" s="123"/>
      <c r="P925" s="123">
        <v>-0.02</v>
      </c>
      <c r="Q925" s="123">
        <v>0.09</v>
      </c>
      <c r="R925" s="123" t="s">
        <v>3792</v>
      </c>
      <c r="S925" s="123">
        <v>2020</v>
      </c>
      <c r="T925" s="123"/>
      <c r="U925" s="123"/>
      <c r="V925" s="123"/>
      <c r="W925" s="123"/>
      <c r="X925" s="123"/>
      <c r="Y925" s="123"/>
    </row>
    <row r="926" spans="1:25" x14ac:dyDescent="0.25">
      <c r="A926" s="60" t="s">
        <v>4472</v>
      </c>
      <c r="B926" s="60" t="s">
        <v>246</v>
      </c>
      <c r="C926" s="123" t="s">
        <v>122</v>
      </c>
      <c r="D926" s="123">
        <v>22</v>
      </c>
      <c r="E926" s="123">
        <v>1999</v>
      </c>
      <c r="F926" s="123">
        <v>0.22</v>
      </c>
      <c r="G926" s="123">
        <v>-0.01</v>
      </c>
      <c r="H926" s="123">
        <v>0.01</v>
      </c>
      <c r="I926" s="123">
        <v>0.02</v>
      </c>
      <c r="J926" s="123"/>
      <c r="K926" s="123">
        <v>0.04</v>
      </c>
      <c r="L926" s="123">
        <v>0.01</v>
      </c>
      <c r="M926" s="123"/>
      <c r="N926" s="123"/>
      <c r="O926" s="123"/>
      <c r="P926" s="123">
        <v>0.03</v>
      </c>
      <c r="Q926" s="123">
        <v>0.1</v>
      </c>
      <c r="R926" s="123" t="s">
        <v>3792</v>
      </c>
      <c r="S926" s="123">
        <v>2020</v>
      </c>
      <c r="T926" s="123"/>
      <c r="U926" s="123"/>
      <c r="V926" s="123"/>
      <c r="W926" s="123"/>
      <c r="X926" s="123"/>
      <c r="Y926" s="123"/>
    </row>
    <row r="927" spans="1:25" x14ac:dyDescent="0.25">
      <c r="A927" s="60" t="s">
        <v>4473</v>
      </c>
      <c r="B927" s="60" t="s">
        <v>246</v>
      </c>
      <c r="C927" s="123" t="s">
        <v>122</v>
      </c>
      <c r="D927" s="123">
        <v>23</v>
      </c>
      <c r="E927" s="123">
        <v>1998</v>
      </c>
      <c r="F927" s="123">
        <v>1.54</v>
      </c>
      <c r="G927" s="123">
        <v>0.01</v>
      </c>
      <c r="H927" s="123">
        <v>-0.04</v>
      </c>
      <c r="I927" s="123">
        <v>-0.05</v>
      </c>
      <c r="J927" s="123"/>
      <c r="K927" s="123">
        <v>-0.1</v>
      </c>
      <c r="L927" s="123">
        <v>0.05</v>
      </c>
      <c r="M927" s="123"/>
      <c r="N927" s="123"/>
      <c r="O927" s="123"/>
      <c r="P927" s="123">
        <v>0.02</v>
      </c>
      <c r="Q927" s="123">
        <v>0.09</v>
      </c>
      <c r="R927" s="123" t="s">
        <v>3792</v>
      </c>
      <c r="S927" s="123">
        <v>2020</v>
      </c>
      <c r="T927" s="123"/>
      <c r="U927" s="123"/>
      <c r="V927" s="123"/>
      <c r="W927" s="123"/>
      <c r="X927" s="123"/>
      <c r="Y927" s="123"/>
    </row>
    <row r="928" spans="1:25" x14ac:dyDescent="0.25">
      <c r="A928" s="60" t="s">
        <v>2818</v>
      </c>
      <c r="B928" s="60" t="s">
        <v>246</v>
      </c>
      <c r="C928" s="123" t="s">
        <v>122</v>
      </c>
      <c r="D928" s="123">
        <v>31</v>
      </c>
      <c r="E928" s="123">
        <v>1989</v>
      </c>
      <c r="F928" s="123">
        <v>3.09</v>
      </c>
      <c r="G928" s="123">
        <v>-0.01</v>
      </c>
      <c r="H928" s="123">
        <v>0.24</v>
      </c>
      <c r="I928" s="123">
        <v>-0.09</v>
      </c>
      <c r="J928" s="123">
        <v>0.03</v>
      </c>
      <c r="K928" s="123">
        <v>0.41</v>
      </c>
      <c r="L928" s="123">
        <v>-0.03</v>
      </c>
      <c r="M928" s="123">
        <v>-0.08</v>
      </c>
      <c r="N928" s="123"/>
      <c r="O928" s="123"/>
      <c r="P928" s="123">
        <v>0.09</v>
      </c>
      <c r="Q928" s="123">
        <v>0.05</v>
      </c>
      <c r="R928" s="123" t="s">
        <v>3792</v>
      </c>
      <c r="S928" s="123">
        <v>2020</v>
      </c>
      <c r="T928" s="123"/>
      <c r="U928" s="123"/>
      <c r="V928" s="123"/>
      <c r="W928" s="123"/>
      <c r="X928" s="123"/>
      <c r="Y928" s="123"/>
    </row>
    <row r="929" spans="1:25" x14ac:dyDescent="0.25">
      <c r="A929" s="60" t="s">
        <v>4474</v>
      </c>
      <c r="B929" s="60" t="s">
        <v>246</v>
      </c>
      <c r="C929" s="123" t="s">
        <v>122</v>
      </c>
      <c r="D929" s="123">
        <v>34</v>
      </c>
      <c r="E929" s="123">
        <v>1986</v>
      </c>
      <c r="F929" s="123">
        <v>1.62</v>
      </c>
      <c r="G929" s="123">
        <v>-0.05</v>
      </c>
      <c r="H929" s="123">
        <v>1.21</v>
      </c>
      <c r="I929" s="123">
        <v>0.55000000000000004</v>
      </c>
      <c r="J929" s="123">
        <v>49.94</v>
      </c>
      <c r="K929" s="123">
        <v>1.1299999999999999</v>
      </c>
      <c r="L929" s="123">
        <v>0.61</v>
      </c>
      <c r="M929" s="123">
        <v>-0.02</v>
      </c>
      <c r="N929" s="123">
        <v>-0.03</v>
      </c>
      <c r="O929" s="123"/>
      <c r="P929" s="123">
        <v>-0.09</v>
      </c>
      <c r="Q929" s="123">
        <v>-0.03</v>
      </c>
      <c r="R929" s="123" t="s">
        <v>3792</v>
      </c>
      <c r="S929" s="123">
        <v>2020</v>
      </c>
      <c r="T929" s="123"/>
      <c r="U929" s="123"/>
      <c r="V929" s="123"/>
      <c r="W929" s="123"/>
      <c r="X929" s="123"/>
      <c r="Y929" s="123"/>
    </row>
    <row r="930" spans="1:25" x14ac:dyDescent="0.25">
      <c r="A930" s="60" t="s">
        <v>1313</v>
      </c>
      <c r="B930" s="60" t="s">
        <v>246</v>
      </c>
      <c r="C930" s="123" t="s">
        <v>122</v>
      </c>
      <c r="D930" s="123">
        <v>31</v>
      </c>
      <c r="E930" s="123">
        <v>1990</v>
      </c>
      <c r="F930" s="123">
        <v>4.95</v>
      </c>
      <c r="G930" s="123">
        <v>-0.03</v>
      </c>
      <c r="H930" s="123">
        <v>0.31</v>
      </c>
      <c r="I930" s="123">
        <v>0.09</v>
      </c>
      <c r="J930" s="123">
        <v>-0.02</v>
      </c>
      <c r="K930" s="123">
        <v>0.44</v>
      </c>
      <c r="L930" s="123">
        <v>-0.03</v>
      </c>
      <c r="M930" s="123">
        <v>-0.03</v>
      </c>
      <c r="N930" s="123"/>
      <c r="O930" s="123"/>
      <c r="P930" s="123">
        <v>0.02</v>
      </c>
      <c r="Q930" s="123">
        <v>-0.01</v>
      </c>
      <c r="R930" s="123" t="s">
        <v>3792</v>
      </c>
      <c r="S930" s="123">
        <v>2020</v>
      </c>
      <c r="T930" s="123"/>
      <c r="U930" s="123"/>
      <c r="V930" s="123"/>
      <c r="W930" s="123"/>
      <c r="X930" s="123"/>
      <c r="Y930" s="123"/>
    </row>
    <row r="931" spans="1:25" x14ac:dyDescent="0.25">
      <c r="A931" s="60" t="s">
        <v>4475</v>
      </c>
      <c r="B931" s="60" t="s">
        <v>246</v>
      </c>
      <c r="C931" s="123" t="s">
        <v>122</v>
      </c>
      <c r="D931" s="123">
        <v>29</v>
      </c>
      <c r="E931" s="123">
        <v>1992</v>
      </c>
      <c r="F931" s="123">
        <v>1.1100000000000001</v>
      </c>
      <c r="G931" s="123">
        <v>0</v>
      </c>
      <c r="H931" s="123">
        <v>0.08</v>
      </c>
      <c r="I931" s="123">
        <v>0.06</v>
      </c>
      <c r="J931" s="123"/>
      <c r="K931" s="123">
        <v>-0.1</v>
      </c>
      <c r="L931" s="123">
        <v>-0.04</v>
      </c>
      <c r="M931" s="123"/>
      <c r="N931" s="123"/>
      <c r="O931" s="123"/>
      <c r="P931" s="123">
        <v>-0.03</v>
      </c>
      <c r="Q931" s="123">
        <v>-0.09</v>
      </c>
      <c r="R931" s="123" t="s">
        <v>3792</v>
      </c>
      <c r="S931" s="123">
        <v>2020</v>
      </c>
      <c r="T931" s="123"/>
      <c r="U931" s="123"/>
      <c r="V931" s="123"/>
      <c r="W931" s="123"/>
      <c r="X931" s="123"/>
      <c r="Y931" s="123"/>
    </row>
    <row r="932" spans="1:25" x14ac:dyDescent="0.25">
      <c r="A932" s="60" t="s">
        <v>4476</v>
      </c>
      <c r="B932" s="60" t="s">
        <v>246</v>
      </c>
      <c r="C932" s="123" t="s">
        <v>122</v>
      </c>
      <c r="D932" s="123">
        <v>25</v>
      </c>
      <c r="E932" s="123">
        <v>1996</v>
      </c>
      <c r="F932" s="123">
        <v>7.0000000000000007E-2</v>
      </c>
      <c r="G932" s="123">
        <v>-7.0000000000000007E-2</v>
      </c>
      <c r="H932" s="123">
        <v>7.0000000000000007E-2</v>
      </c>
      <c r="I932" s="123">
        <v>0.09</v>
      </c>
      <c r="J932" s="123"/>
      <c r="K932" s="123">
        <v>0.08</v>
      </c>
      <c r="L932" s="123">
        <v>-0.03</v>
      </c>
      <c r="M932" s="123"/>
      <c r="N932" s="123"/>
      <c r="O932" s="123"/>
      <c r="P932" s="123">
        <v>7.0000000000000007E-2</v>
      </c>
      <c r="Q932" s="123">
        <v>-0.06</v>
      </c>
      <c r="R932" s="123" t="s">
        <v>3792</v>
      </c>
      <c r="S932" s="123">
        <v>2020</v>
      </c>
      <c r="T932" s="123"/>
      <c r="U932" s="123"/>
      <c r="V932" s="123"/>
      <c r="W932" s="123"/>
      <c r="X932" s="123"/>
      <c r="Y932" s="123"/>
    </row>
    <row r="933" spans="1:25" x14ac:dyDescent="0.25">
      <c r="A933" s="60" t="s">
        <v>4477</v>
      </c>
      <c r="B933" s="60" t="s">
        <v>246</v>
      </c>
      <c r="C933" s="123" t="s">
        <v>122</v>
      </c>
      <c r="D933" s="123">
        <v>30</v>
      </c>
      <c r="E933" s="123">
        <v>1991</v>
      </c>
      <c r="F933" s="123">
        <v>0.36</v>
      </c>
      <c r="G933" s="123">
        <v>-0.01</v>
      </c>
      <c r="H933" s="123">
        <v>5.08</v>
      </c>
      <c r="I933" s="123">
        <v>2.5499999999999998</v>
      </c>
      <c r="J933" s="123">
        <v>49.95</v>
      </c>
      <c r="K933" s="123">
        <v>4.6500000000000004</v>
      </c>
      <c r="L933" s="123">
        <v>2.4700000000000002</v>
      </c>
      <c r="M933" s="123">
        <v>-0.06</v>
      </c>
      <c r="N933" s="123">
        <v>0.08</v>
      </c>
      <c r="O933" s="123"/>
      <c r="P933" s="123">
        <v>0.04</v>
      </c>
      <c r="Q933" s="123">
        <v>0.02</v>
      </c>
      <c r="R933" s="123" t="s">
        <v>3792</v>
      </c>
      <c r="S933" s="123">
        <v>2020</v>
      </c>
      <c r="T933" s="123"/>
      <c r="U933" s="123"/>
      <c r="V933" s="123"/>
      <c r="W933" s="123"/>
      <c r="X933" s="123"/>
      <c r="Y933" s="123"/>
    </row>
    <row r="934" spans="1:25" x14ac:dyDescent="0.25">
      <c r="A934" s="60" t="s">
        <v>4478</v>
      </c>
      <c r="B934" s="60" t="s">
        <v>246</v>
      </c>
      <c r="C934" s="123" t="s">
        <v>122</v>
      </c>
      <c r="D934" s="123">
        <v>24</v>
      </c>
      <c r="E934" s="123">
        <v>1997</v>
      </c>
      <c r="F934" s="123">
        <v>3.06</v>
      </c>
      <c r="G934" s="123">
        <v>0.28000000000000003</v>
      </c>
      <c r="H934" s="123">
        <v>1.38</v>
      </c>
      <c r="I934" s="123">
        <v>0.59</v>
      </c>
      <c r="J934" s="123">
        <v>49.95</v>
      </c>
      <c r="K934" s="123">
        <v>1.25</v>
      </c>
      <c r="L934" s="123">
        <v>0.65</v>
      </c>
      <c r="M934" s="123">
        <v>0.26</v>
      </c>
      <c r="N934" s="123">
        <v>0.48</v>
      </c>
      <c r="O934" s="123"/>
      <c r="P934" s="123">
        <v>0.06</v>
      </c>
      <c r="Q934" s="123">
        <v>-0.03</v>
      </c>
      <c r="R934" s="123" t="s">
        <v>3792</v>
      </c>
      <c r="S934" s="123">
        <v>2020</v>
      </c>
      <c r="T934" s="123"/>
      <c r="U934" s="123"/>
      <c r="V934" s="123"/>
      <c r="W934" s="123"/>
      <c r="X934" s="123"/>
      <c r="Y934" s="123"/>
    </row>
    <row r="935" spans="1:25" x14ac:dyDescent="0.25">
      <c r="A935" s="60" t="s">
        <v>4479</v>
      </c>
      <c r="B935" s="60" t="s">
        <v>246</v>
      </c>
      <c r="C935" s="123" t="s">
        <v>131</v>
      </c>
      <c r="D935" s="123">
        <v>25</v>
      </c>
      <c r="E935" s="123">
        <v>1996</v>
      </c>
      <c r="F935" s="123">
        <v>2.79</v>
      </c>
      <c r="G935" s="123">
        <v>-0.01</v>
      </c>
      <c r="H935" s="123">
        <v>2.13</v>
      </c>
      <c r="I935" s="123">
        <v>0.09</v>
      </c>
      <c r="J935" s="123">
        <v>0.03</v>
      </c>
      <c r="K935" s="123">
        <v>2.17</v>
      </c>
      <c r="L935" s="123">
        <v>-0.09</v>
      </c>
      <c r="M935" s="123">
        <v>0.09</v>
      </c>
      <c r="N935" s="123"/>
      <c r="O935" s="123"/>
      <c r="P935" s="123">
        <v>-0.02</v>
      </c>
      <c r="Q935" s="123">
        <v>0.02</v>
      </c>
      <c r="R935" s="123" t="s">
        <v>3792</v>
      </c>
      <c r="S935" s="123">
        <v>2020</v>
      </c>
      <c r="T935" s="123"/>
      <c r="U935" s="123"/>
      <c r="V935" s="123"/>
      <c r="W935" s="123"/>
      <c r="X935" s="123"/>
      <c r="Y935" s="123"/>
    </row>
    <row r="936" spans="1:25" x14ac:dyDescent="0.25">
      <c r="A936" s="60" t="s">
        <v>4480</v>
      </c>
      <c r="B936" s="60" t="s">
        <v>246</v>
      </c>
      <c r="C936" s="123" t="s">
        <v>131</v>
      </c>
      <c r="D936" s="123">
        <v>29</v>
      </c>
      <c r="E936" s="123">
        <v>1992</v>
      </c>
      <c r="F936" s="123">
        <v>2.71</v>
      </c>
      <c r="G936" s="123">
        <v>0.09</v>
      </c>
      <c r="H936" s="123">
        <v>1.04</v>
      </c>
      <c r="I936" s="123">
        <v>0.09</v>
      </c>
      <c r="J936" s="123">
        <v>0.06</v>
      </c>
      <c r="K936" s="123">
        <v>0.97</v>
      </c>
      <c r="L936" s="123">
        <v>-7.0000000000000007E-2</v>
      </c>
      <c r="M936" s="123">
        <v>0</v>
      </c>
      <c r="N936" s="123"/>
      <c r="O936" s="123"/>
      <c r="P936" s="123">
        <v>0.01</v>
      </c>
      <c r="Q936" s="123">
        <v>-0.04</v>
      </c>
      <c r="R936" s="123" t="s">
        <v>3792</v>
      </c>
      <c r="S936" s="123">
        <v>2020</v>
      </c>
      <c r="T936" s="123"/>
      <c r="U936" s="123"/>
      <c r="V936" s="123"/>
      <c r="W936" s="123"/>
      <c r="X936" s="123"/>
      <c r="Y936" s="123"/>
    </row>
    <row r="937" spans="1:25" x14ac:dyDescent="0.25">
      <c r="A937" s="60" t="s">
        <v>245</v>
      </c>
      <c r="B937" s="60" t="s">
        <v>246</v>
      </c>
      <c r="C937" s="123" t="s">
        <v>131</v>
      </c>
      <c r="D937" s="123">
        <v>20</v>
      </c>
      <c r="E937" s="123">
        <v>2001</v>
      </c>
      <c r="F937" s="123">
        <v>1.73</v>
      </c>
      <c r="G937" s="123">
        <v>0.06</v>
      </c>
      <c r="H937" s="123">
        <v>1.61</v>
      </c>
      <c r="I937" s="123">
        <v>0.59</v>
      </c>
      <c r="J937" s="123">
        <v>33.31</v>
      </c>
      <c r="K937" s="123">
        <v>1.72</v>
      </c>
      <c r="L937" s="123">
        <v>0.56999999999999995</v>
      </c>
      <c r="M937" s="123">
        <v>0.02</v>
      </c>
      <c r="N937" s="123">
        <v>0.01</v>
      </c>
      <c r="O937" s="123"/>
      <c r="P937" s="123">
        <v>-0.06</v>
      </c>
      <c r="Q937" s="123">
        <v>0.02</v>
      </c>
      <c r="R937" s="123" t="s">
        <v>3792</v>
      </c>
      <c r="S937" s="123">
        <v>2020</v>
      </c>
      <c r="T937" s="123"/>
      <c r="U937" s="123"/>
      <c r="V937" s="123"/>
      <c r="W937" s="123"/>
      <c r="X937" s="123"/>
      <c r="Y937" s="123"/>
    </row>
    <row r="938" spans="1:25" x14ac:dyDescent="0.25">
      <c r="A938" s="60" t="s">
        <v>4481</v>
      </c>
      <c r="B938" s="60" t="s">
        <v>1636</v>
      </c>
      <c r="C938" s="123" t="s">
        <v>96</v>
      </c>
      <c r="D938" s="123">
        <v>33</v>
      </c>
      <c r="E938" s="123">
        <v>1988</v>
      </c>
      <c r="F938" s="123">
        <v>3.38</v>
      </c>
      <c r="G938" s="123">
        <v>7.0000000000000007E-2</v>
      </c>
      <c r="H938" s="123">
        <v>-0.05</v>
      </c>
      <c r="I938" s="123">
        <v>-0.08</v>
      </c>
      <c r="J938" s="123"/>
      <c r="K938" s="123">
        <v>0.01</v>
      </c>
      <c r="L938" s="123">
        <v>0.09</v>
      </c>
      <c r="M938" s="123"/>
      <c r="N938" s="123"/>
      <c r="O938" s="123"/>
      <c r="P938" s="123">
        <v>-0.09</v>
      </c>
      <c r="Q938" s="123">
        <v>-0.06</v>
      </c>
      <c r="R938" s="123" t="s">
        <v>3792</v>
      </c>
      <c r="S938" s="123">
        <v>2020</v>
      </c>
      <c r="T938" s="123"/>
      <c r="U938" s="123"/>
      <c r="V938" s="123"/>
      <c r="W938" s="123"/>
      <c r="X938" s="123"/>
      <c r="Y938" s="123"/>
    </row>
    <row r="939" spans="1:25" x14ac:dyDescent="0.25">
      <c r="A939" s="60" t="s">
        <v>4482</v>
      </c>
      <c r="B939" s="60" t="s">
        <v>1636</v>
      </c>
      <c r="C939" s="123" t="s">
        <v>96</v>
      </c>
      <c r="D939" s="123">
        <v>37</v>
      </c>
      <c r="E939" s="123">
        <v>1984</v>
      </c>
      <c r="F939" s="123">
        <v>4.8</v>
      </c>
      <c r="G939" s="123">
        <v>0.01</v>
      </c>
      <c r="H939" s="123">
        <v>0.24</v>
      </c>
      <c r="I939" s="123">
        <v>-7.0000000000000007E-2</v>
      </c>
      <c r="J939" s="123">
        <v>0</v>
      </c>
      <c r="K939" s="123">
        <v>0.14000000000000001</v>
      </c>
      <c r="L939" s="123">
        <v>-0.06</v>
      </c>
      <c r="M939" s="123">
        <v>-7.0000000000000007E-2</v>
      </c>
      <c r="N939" s="123"/>
      <c r="O939" s="123"/>
      <c r="P939" s="123">
        <v>-0.09</v>
      </c>
      <c r="Q939" s="123">
        <v>-0.09</v>
      </c>
      <c r="R939" s="123" t="s">
        <v>3792</v>
      </c>
      <c r="S939" s="123">
        <v>2020</v>
      </c>
      <c r="T939" s="123"/>
      <c r="U939" s="123"/>
      <c r="V939" s="123"/>
      <c r="W939" s="123"/>
      <c r="X939" s="123"/>
      <c r="Y939" s="123"/>
    </row>
    <row r="940" spans="1:25" x14ac:dyDescent="0.25">
      <c r="A940" s="60" t="s">
        <v>4483</v>
      </c>
      <c r="B940" s="60" t="s">
        <v>1636</v>
      </c>
      <c r="C940" s="123" t="s">
        <v>96</v>
      </c>
      <c r="D940" s="123">
        <v>27</v>
      </c>
      <c r="E940" s="123">
        <v>1994</v>
      </c>
      <c r="F940" s="123">
        <v>1.47</v>
      </c>
      <c r="G940" s="123">
        <v>-0.03</v>
      </c>
      <c r="H940" s="123">
        <v>0.09</v>
      </c>
      <c r="I940" s="123">
        <v>0.09</v>
      </c>
      <c r="J940" s="123"/>
      <c r="K940" s="123">
        <v>7.0000000000000007E-2</v>
      </c>
      <c r="L940" s="123">
        <v>-0.02</v>
      </c>
      <c r="M940" s="123"/>
      <c r="N940" s="123"/>
      <c r="O940" s="123"/>
      <c r="P940" s="123">
        <v>-0.06</v>
      </c>
      <c r="Q940" s="123">
        <v>-7.0000000000000007E-2</v>
      </c>
      <c r="R940" s="123" t="s">
        <v>3792</v>
      </c>
      <c r="S940" s="123">
        <v>2020</v>
      </c>
      <c r="T940" s="123"/>
      <c r="U940" s="123"/>
      <c r="V940" s="123"/>
      <c r="W940" s="123"/>
      <c r="X940" s="123"/>
      <c r="Y940" s="123"/>
    </row>
    <row r="941" spans="1:25" x14ac:dyDescent="0.25">
      <c r="A941" s="60" t="s">
        <v>4484</v>
      </c>
      <c r="B941" s="60" t="s">
        <v>1636</v>
      </c>
      <c r="C941" s="123" t="s">
        <v>96</v>
      </c>
      <c r="D941" s="123">
        <v>28</v>
      </c>
      <c r="E941" s="123">
        <v>1993</v>
      </c>
      <c r="F941" s="123">
        <v>5.93</v>
      </c>
      <c r="G941" s="123">
        <v>0.04</v>
      </c>
      <c r="H941" s="123">
        <v>0.4</v>
      </c>
      <c r="I941" s="123">
        <v>-0.03</v>
      </c>
      <c r="J941" s="123">
        <v>0.08</v>
      </c>
      <c r="K941" s="123">
        <v>0.28999999999999998</v>
      </c>
      <c r="L941" s="123">
        <v>-0.03</v>
      </c>
      <c r="M941" s="123">
        <v>0.05</v>
      </c>
      <c r="N941" s="123"/>
      <c r="O941" s="123"/>
      <c r="P941" s="123">
        <v>7.0000000000000007E-2</v>
      </c>
      <c r="Q941" s="123">
        <v>-0.02</v>
      </c>
      <c r="R941" s="123" t="s">
        <v>3792</v>
      </c>
      <c r="S941" s="123">
        <v>2020</v>
      </c>
      <c r="T941" s="123"/>
      <c r="U941" s="123"/>
      <c r="V941" s="123"/>
      <c r="W941" s="123"/>
      <c r="X941" s="123"/>
      <c r="Y941" s="123"/>
    </row>
    <row r="942" spans="1:25" x14ac:dyDescent="0.25">
      <c r="A942" s="60" t="s">
        <v>4485</v>
      </c>
      <c r="B942" s="60" t="s">
        <v>1636</v>
      </c>
      <c r="C942" s="123" t="s">
        <v>96</v>
      </c>
      <c r="D942" s="123">
        <v>34</v>
      </c>
      <c r="E942" s="123">
        <v>1987</v>
      </c>
      <c r="F942" s="123">
        <v>3.95</v>
      </c>
      <c r="G942" s="123">
        <v>0.04</v>
      </c>
      <c r="H942" s="123">
        <v>0.52</v>
      </c>
      <c r="I942" s="123">
        <v>-0.08</v>
      </c>
      <c r="J942" s="123">
        <v>-0.02</v>
      </c>
      <c r="K942" s="123">
        <v>0.44</v>
      </c>
      <c r="L942" s="123">
        <v>-0.09</v>
      </c>
      <c r="M942" s="123">
        <v>0.08</v>
      </c>
      <c r="N942" s="123"/>
      <c r="O942" s="123"/>
      <c r="P942" s="123">
        <v>-0.08</v>
      </c>
      <c r="Q942" s="123">
        <v>-0.03</v>
      </c>
      <c r="R942" s="123" t="s">
        <v>3792</v>
      </c>
      <c r="S942" s="123">
        <v>2020</v>
      </c>
      <c r="T942" s="123"/>
      <c r="U942" s="123"/>
      <c r="V942" s="123"/>
      <c r="W942" s="123"/>
      <c r="X942" s="123"/>
      <c r="Y942" s="123"/>
    </row>
    <row r="943" spans="1:25" x14ac:dyDescent="0.25">
      <c r="A943" s="60" t="s">
        <v>4486</v>
      </c>
      <c r="B943" s="60" t="s">
        <v>1636</v>
      </c>
      <c r="C943" s="123" t="s">
        <v>96</v>
      </c>
      <c r="D943" s="123">
        <v>28</v>
      </c>
      <c r="E943" s="123">
        <v>1993</v>
      </c>
      <c r="F943" s="123">
        <v>3.3</v>
      </c>
      <c r="G943" s="123">
        <v>-0.02</v>
      </c>
      <c r="H943" s="123">
        <v>0.57999999999999996</v>
      </c>
      <c r="I943" s="123">
        <v>0.04</v>
      </c>
      <c r="J943" s="123">
        <v>0.05</v>
      </c>
      <c r="K943" s="123">
        <v>0.57999999999999996</v>
      </c>
      <c r="L943" s="123">
        <v>-0.06</v>
      </c>
      <c r="M943" s="123">
        <v>-0.08</v>
      </c>
      <c r="N943" s="123"/>
      <c r="O943" s="123"/>
      <c r="P943" s="123">
        <v>0.09</v>
      </c>
      <c r="Q943" s="123">
        <v>-0.02</v>
      </c>
      <c r="R943" s="123" t="s">
        <v>3792</v>
      </c>
      <c r="S943" s="123">
        <v>2020</v>
      </c>
      <c r="T943" s="123"/>
      <c r="U943" s="123"/>
      <c r="V943" s="123"/>
      <c r="W943" s="123"/>
      <c r="X943" s="123"/>
      <c r="Y943" s="123"/>
    </row>
    <row r="944" spans="1:25" x14ac:dyDescent="0.25">
      <c r="A944" s="60" t="s">
        <v>4487</v>
      </c>
      <c r="B944" s="60" t="s">
        <v>1636</v>
      </c>
      <c r="C944" s="123" t="s">
        <v>96</v>
      </c>
      <c r="D944" s="123">
        <v>26</v>
      </c>
      <c r="E944" s="123">
        <v>1995</v>
      </c>
      <c r="F944" s="123">
        <v>0.93</v>
      </c>
      <c r="G944" s="123">
        <v>0</v>
      </c>
      <c r="H944" s="123">
        <v>1.1200000000000001</v>
      </c>
      <c r="I944" s="123">
        <v>0.09</v>
      </c>
      <c r="J944" s="123">
        <v>0.05</v>
      </c>
      <c r="K944" s="123">
        <v>1.18</v>
      </c>
      <c r="L944" s="123">
        <v>-0.01</v>
      </c>
      <c r="M944" s="123">
        <v>-7.0000000000000007E-2</v>
      </c>
      <c r="N944" s="123"/>
      <c r="O944" s="123"/>
      <c r="P944" s="123">
        <v>-0.09</v>
      </c>
      <c r="Q944" s="123">
        <v>-0.1</v>
      </c>
      <c r="R944" s="123" t="s">
        <v>3792</v>
      </c>
      <c r="S944" s="123">
        <v>2020</v>
      </c>
      <c r="T944" s="123"/>
      <c r="U944" s="123"/>
      <c r="V944" s="123"/>
      <c r="W944" s="123"/>
      <c r="X944" s="123"/>
      <c r="Y944" s="123"/>
    </row>
    <row r="945" spans="1:25" x14ac:dyDescent="0.25">
      <c r="A945" s="60" t="s">
        <v>4488</v>
      </c>
      <c r="B945" s="60" t="s">
        <v>1636</v>
      </c>
      <c r="C945" s="123" t="s">
        <v>109</v>
      </c>
      <c r="D945" s="123">
        <v>30</v>
      </c>
      <c r="E945" s="123">
        <v>1991</v>
      </c>
      <c r="F945" s="123">
        <v>0.76</v>
      </c>
      <c r="G945" s="123">
        <v>-0.05</v>
      </c>
      <c r="H945" s="123">
        <v>0.09</v>
      </c>
      <c r="I945" s="123">
        <v>0.09</v>
      </c>
      <c r="J945" s="123"/>
      <c r="K945" s="123">
        <v>-0.06</v>
      </c>
      <c r="L945" s="123">
        <v>-0.05</v>
      </c>
      <c r="M945" s="123"/>
      <c r="N945" s="123"/>
      <c r="O945" s="123"/>
      <c r="P945" s="123">
        <v>0</v>
      </c>
      <c r="Q945" s="123">
        <v>-0.04</v>
      </c>
      <c r="R945" s="123" t="s">
        <v>3792</v>
      </c>
      <c r="S945" s="123">
        <v>2020</v>
      </c>
      <c r="T945" s="123"/>
      <c r="U945" s="123"/>
      <c r="V945" s="123"/>
      <c r="W945" s="123"/>
      <c r="X945" s="123"/>
      <c r="Y945" s="123"/>
    </row>
    <row r="946" spans="1:25" x14ac:dyDescent="0.25">
      <c r="A946" s="60" t="s">
        <v>4489</v>
      </c>
      <c r="B946" s="60" t="s">
        <v>1636</v>
      </c>
      <c r="C946" s="123" t="s">
        <v>109</v>
      </c>
      <c r="D946" s="123">
        <v>29</v>
      </c>
      <c r="E946" s="123">
        <v>1992</v>
      </c>
      <c r="F946" s="123">
        <v>4.08</v>
      </c>
      <c r="G946" s="123">
        <v>0.25</v>
      </c>
      <c r="H946" s="123">
        <v>1.72</v>
      </c>
      <c r="I946" s="123">
        <v>0.41</v>
      </c>
      <c r="J946" s="123">
        <v>28.55</v>
      </c>
      <c r="K946" s="123">
        <v>1.65</v>
      </c>
      <c r="L946" s="123">
        <v>0.39</v>
      </c>
      <c r="M946" s="123">
        <v>0.12</v>
      </c>
      <c r="N946" s="123">
        <v>0.51</v>
      </c>
      <c r="O946" s="123"/>
      <c r="P946" s="123">
        <v>-0.08</v>
      </c>
      <c r="Q946" s="123">
        <v>-0.05</v>
      </c>
      <c r="R946" s="123" t="s">
        <v>3792</v>
      </c>
      <c r="S946" s="123">
        <v>2020</v>
      </c>
      <c r="T946" s="123"/>
      <c r="U946" s="123"/>
      <c r="V946" s="123"/>
      <c r="W946" s="123"/>
      <c r="X946" s="123"/>
      <c r="Y946" s="123"/>
    </row>
    <row r="947" spans="1:25" x14ac:dyDescent="0.25">
      <c r="A947" s="60" t="s">
        <v>4490</v>
      </c>
      <c r="B947" s="60" t="s">
        <v>1636</v>
      </c>
      <c r="C947" s="123" t="s">
        <v>153</v>
      </c>
      <c r="D947" s="123">
        <v>26</v>
      </c>
      <c r="E947" s="123">
        <v>1995</v>
      </c>
      <c r="F947" s="123">
        <v>0.28000000000000003</v>
      </c>
      <c r="G947" s="123">
        <v>0.05</v>
      </c>
      <c r="H947" s="123">
        <v>0.02</v>
      </c>
      <c r="I947" s="123">
        <v>0.04</v>
      </c>
      <c r="J947" s="123"/>
      <c r="K947" s="123">
        <v>0.04</v>
      </c>
      <c r="L947" s="123">
        <v>0.02</v>
      </c>
      <c r="M947" s="123"/>
      <c r="N947" s="123"/>
      <c r="O947" s="123"/>
      <c r="P947" s="123">
        <v>0.05</v>
      </c>
      <c r="Q947" s="123">
        <v>-0.05</v>
      </c>
      <c r="R947" s="123" t="s">
        <v>3792</v>
      </c>
      <c r="S947" s="123">
        <v>2020</v>
      </c>
      <c r="T947" s="123"/>
      <c r="U947" s="123"/>
      <c r="V947" s="123"/>
      <c r="W947" s="123"/>
      <c r="X947" s="123"/>
      <c r="Y947" s="123"/>
    </row>
    <row r="948" spans="1:25" x14ac:dyDescent="0.25">
      <c r="A948" s="60" t="s">
        <v>4491</v>
      </c>
      <c r="B948" s="60" t="s">
        <v>1636</v>
      </c>
      <c r="C948" s="123" t="s">
        <v>116</v>
      </c>
      <c r="D948" s="123">
        <v>32</v>
      </c>
      <c r="E948" s="123">
        <v>1989</v>
      </c>
      <c r="F948" s="123">
        <v>1.0900000000000001</v>
      </c>
      <c r="G948" s="123">
        <v>0.05</v>
      </c>
      <c r="H948" s="123">
        <v>0.02</v>
      </c>
      <c r="I948" s="123">
        <v>0.04</v>
      </c>
      <c r="J948" s="123"/>
      <c r="K948" s="123">
        <v>-7.0000000000000007E-2</v>
      </c>
      <c r="L948" s="123">
        <v>0.01</v>
      </c>
      <c r="M948" s="123"/>
      <c r="N948" s="123"/>
      <c r="O948" s="123"/>
      <c r="P948" s="123">
        <v>0.08</v>
      </c>
      <c r="Q948" s="123">
        <v>-0.08</v>
      </c>
      <c r="R948" s="123" t="s">
        <v>3792</v>
      </c>
      <c r="S948" s="123">
        <v>2020</v>
      </c>
      <c r="T948" s="123"/>
      <c r="U948" s="123"/>
      <c r="V948" s="123"/>
      <c r="W948" s="123"/>
      <c r="X948" s="123"/>
      <c r="Y948" s="123"/>
    </row>
    <row r="949" spans="1:25" x14ac:dyDescent="0.25">
      <c r="A949" s="60" t="s">
        <v>4492</v>
      </c>
      <c r="B949" s="60" t="s">
        <v>1636</v>
      </c>
      <c r="C949" s="123" t="s">
        <v>116</v>
      </c>
      <c r="D949" s="123">
        <v>27</v>
      </c>
      <c r="E949" s="123">
        <v>1994</v>
      </c>
      <c r="F949" s="123">
        <v>5.08</v>
      </c>
      <c r="G949" s="123">
        <v>-0.06</v>
      </c>
      <c r="H949" s="123">
        <v>7.0000000000000007E-2</v>
      </c>
      <c r="I949" s="123">
        <v>0.02</v>
      </c>
      <c r="J949" s="123"/>
      <c r="K949" s="123">
        <v>0.01</v>
      </c>
      <c r="L949" s="123">
        <v>7.0000000000000007E-2</v>
      </c>
      <c r="M949" s="123"/>
      <c r="N949" s="123"/>
      <c r="O949" s="123"/>
      <c r="P949" s="123">
        <v>0.05</v>
      </c>
      <c r="Q949" s="123">
        <v>0.09</v>
      </c>
      <c r="R949" s="123" t="s">
        <v>3792</v>
      </c>
      <c r="S949" s="123">
        <v>2020</v>
      </c>
      <c r="T949" s="123"/>
      <c r="U949" s="123"/>
      <c r="V949" s="123"/>
      <c r="W949" s="123"/>
      <c r="X949" s="123"/>
      <c r="Y949" s="123"/>
    </row>
    <row r="950" spans="1:25" x14ac:dyDescent="0.25">
      <c r="A950" s="60" t="s">
        <v>4493</v>
      </c>
      <c r="B950" s="60" t="s">
        <v>1636</v>
      </c>
      <c r="C950" s="123" t="s">
        <v>122</v>
      </c>
      <c r="D950" s="123">
        <v>26</v>
      </c>
      <c r="E950" s="123">
        <v>1995</v>
      </c>
      <c r="F950" s="123">
        <v>1.72</v>
      </c>
      <c r="G950" s="123">
        <v>-7.0000000000000007E-2</v>
      </c>
      <c r="H950" s="123">
        <v>1.58</v>
      </c>
      <c r="I950" s="123">
        <v>0.04</v>
      </c>
      <c r="J950" s="123">
        <v>0.03</v>
      </c>
      <c r="K950" s="123">
        <v>1.57</v>
      </c>
      <c r="L950" s="123">
        <v>-0.01</v>
      </c>
      <c r="M950" s="123">
        <v>-7.0000000000000007E-2</v>
      </c>
      <c r="N950" s="123"/>
      <c r="O950" s="123"/>
      <c r="P950" s="123">
        <v>0</v>
      </c>
      <c r="Q950" s="123">
        <v>-0.02</v>
      </c>
      <c r="R950" s="123" t="s">
        <v>3792</v>
      </c>
      <c r="S950" s="123">
        <v>2020</v>
      </c>
      <c r="T950" s="123"/>
      <c r="U950" s="123"/>
      <c r="V950" s="123"/>
      <c r="W950" s="123"/>
      <c r="X950" s="123"/>
      <c r="Y950" s="123"/>
    </row>
    <row r="951" spans="1:25" x14ac:dyDescent="0.25">
      <c r="A951" s="60" t="s">
        <v>4494</v>
      </c>
      <c r="B951" s="60" t="s">
        <v>1636</v>
      </c>
      <c r="C951" s="123" t="s">
        <v>122</v>
      </c>
      <c r="D951" s="123">
        <v>25</v>
      </c>
      <c r="E951" s="123">
        <v>1995</v>
      </c>
      <c r="F951" s="123">
        <v>4.05</v>
      </c>
      <c r="G951" s="123">
        <v>0.28000000000000003</v>
      </c>
      <c r="H951" s="123">
        <v>0.72</v>
      </c>
      <c r="I951" s="123">
        <v>0.48</v>
      </c>
      <c r="J951" s="123">
        <v>66.66</v>
      </c>
      <c r="K951" s="123">
        <v>0.76</v>
      </c>
      <c r="L951" s="123">
        <v>0.47</v>
      </c>
      <c r="M951" s="123">
        <v>0.32</v>
      </c>
      <c r="N951" s="123">
        <v>0.51</v>
      </c>
      <c r="O951" s="123"/>
      <c r="P951" s="123">
        <v>-0.02</v>
      </c>
      <c r="Q951" s="123">
        <v>-0.09</v>
      </c>
      <c r="R951" s="123" t="s">
        <v>3792</v>
      </c>
      <c r="S951" s="123">
        <v>2020</v>
      </c>
      <c r="T951" s="123"/>
      <c r="U951" s="123"/>
      <c r="V951" s="123"/>
      <c r="W951" s="123"/>
      <c r="X951" s="123"/>
      <c r="Y951" s="123"/>
    </row>
    <row r="952" spans="1:25" x14ac:dyDescent="0.25">
      <c r="A952" s="60" t="s">
        <v>4495</v>
      </c>
      <c r="B952" s="60" t="s">
        <v>1636</v>
      </c>
      <c r="C952" s="123" t="s">
        <v>122</v>
      </c>
      <c r="D952" s="123">
        <v>25</v>
      </c>
      <c r="E952" s="123">
        <v>1996</v>
      </c>
      <c r="F952" s="123">
        <v>0.2</v>
      </c>
      <c r="G952" s="123">
        <v>-0.04</v>
      </c>
      <c r="H952" s="123">
        <v>7.0000000000000007E-2</v>
      </c>
      <c r="I952" s="123">
        <v>-0.03</v>
      </c>
      <c r="J952" s="123"/>
      <c r="K952" s="123">
        <v>-0.06</v>
      </c>
      <c r="L952" s="123">
        <v>-0.03</v>
      </c>
      <c r="M952" s="123"/>
      <c r="N952" s="123"/>
      <c r="O952" s="123"/>
      <c r="P952" s="123">
        <v>0.01</v>
      </c>
      <c r="Q952" s="123">
        <v>-0.03</v>
      </c>
      <c r="R952" s="123" t="s">
        <v>3792</v>
      </c>
      <c r="S952" s="123">
        <v>2020</v>
      </c>
      <c r="T952" s="123"/>
      <c r="U952" s="123"/>
      <c r="V952" s="123"/>
      <c r="W952" s="123"/>
      <c r="X952" s="123"/>
      <c r="Y952" s="123"/>
    </row>
    <row r="953" spans="1:25" x14ac:dyDescent="0.25">
      <c r="A953" s="60" t="s">
        <v>4496</v>
      </c>
      <c r="B953" s="60" t="s">
        <v>1636</v>
      </c>
      <c r="C953" s="123" t="s">
        <v>122</v>
      </c>
      <c r="D953" s="123">
        <v>24</v>
      </c>
      <c r="E953" s="123">
        <v>1997</v>
      </c>
      <c r="F953" s="123">
        <v>4.29</v>
      </c>
      <c r="G953" s="123">
        <v>0.02</v>
      </c>
      <c r="H953" s="123">
        <v>1.39</v>
      </c>
      <c r="I953" s="123">
        <v>-0.09</v>
      </c>
      <c r="J953" s="123">
        <v>0.08</v>
      </c>
      <c r="K953" s="123">
        <v>1.41</v>
      </c>
      <c r="L953" s="123">
        <v>0.04</v>
      </c>
      <c r="M953" s="123">
        <v>-0.02</v>
      </c>
      <c r="N953" s="123"/>
      <c r="O953" s="123"/>
      <c r="P953" s="123">
        <v>0.01</v>
      </c>
      <c r="Q953" s="123">
        <v>0.05</v>
      </c>
      <c r="R953" s="123" t="s">
        <v>3792</v>
      </c>
      <c r="S953" s="123">
        <v>2020</v>
      </c>
      <c r="T953" s="123"/>
      <c r="U953" s="123"/>
      <c r="V953" s="123"/>
      <c r="W953" s="123"/>
      <c r="X953" s="123"/>
      <c r="Y953" s="123"/>
    </row>
    <row r="954" spans="1:25" x14ac:dyDescent="0.25">
      <c r="A954" s="60" t="s">
        <v>4497</v>
      </c>
      <c r="B954" s="60" t="s">
        <v>1636</v>
      </c>
      <c r="C954" s="123" t="s">
        <v>122</v>
      </c>
      <c r="D954" s="123">
        <v>25</v>
      </c>
      <c r="E954" s="123">
        <v>1996</v>
      </c>
      <c r="F954" s="123">
        <v>4.88</v>
      </c>
      <c r="G954" s="123">
        <v>-0.05</v>
      </c>
      <c r="H954" s="123">
        <v>0.68</v>
      </c>
      <c r="I954" s="123">
        <v>0.08</v>
      </c>
      <c r="J954" s="123">
        <v>0</v>
      </c>
      <c r="K954" s="123">
        <v>0.53</v>
      </c>
      <c r="L954" s="123">
        <v>-0.08</v>
      </c>
      <c r="M954" s="123">
        <v>-0.02</v>
      </c>
      <c r="N954" s="123"/>
      <c r="O954" s="123"/>
      <c r="P954" s="123">
        <v>0.01</v>
      </c>
      <c r="Q954" s="123">
        <v>7.0000000000000007E-2</v>
      </c>
      <c r="R954" s="123" t="s">
        <v>3792</v>
      </c>
      <c r="S954" s="123">
        <v>2020</v>
      </c>
      <c r="T954" s="123"/>
      <c r="U954" s="123"/>
      <c r="V954" s="123"/>
      <c r="W954" s="123"/>
      <c r="X954" s="123"/>
      <c r="Y954" s="123"/>
    </row>
    <row r="955" spans="1:25" x14ac:dyDescent="0.25">
      <c r="A955" s="60" t="s">
        <v>4498</v>
      </c>
      <c r="B955" s="60" t="s">
        <v>1636</v>
      </c>
      <c r="C955" s="123" t="s">
        <v>122</v>
      </c>
      <c r="D955" s="123">
        <v>30</v>
      </c>
      <c r="E955" s="123">
        <v>1990</v>
      </c>
      <c r="F955" s="123">
        <v>3.75</v>
      </c>
      <c r="G955" s="123">
        <v>0.48</v>
      </c>
      <c r="H955" s="123">
        <v>3.16</v>
      </c>
      <c r="I955" s="123">
        <v>1.3</v>
      </c>
      <c r="J955" s="123">
        <v>41.62</v>
      </c>
      <c r="K955" s="123">
        <v>3.3</v>
      </c>
      <c r="L955" s="123">
        <v>1.31</v>
      </c>
      <c r="M955" s="123">
        <v>0.23</v>
      </c>
      <c r="N955" s="123">
        <v>0.49</v>
      </c>
      <c r="O955" s="123"/>
      <c r="P955" s="123">
        <v>-0.01</v>
      </c>
      <c r="Q955" s="123">
        <v>0.03</v>
      </c>
      <c r="R955" s="123" t="s">
        <v>3792</v>
      </c>
      <c r="S955" s="123">
        <v>2020</v>
      </c>
      <c r="T955" s="123"/>
      <c r="U955" s="123"/>
      <c r="V955" s="123"/>
      <c r="W955" s="123"/>
      <c r="X955" s="123"/>
      <c r="Y955" s="123"/>
    </row>
    <row r="956" spans="1:25" x14ac:dyDescent="0.25">
      <c r="A956" s="60" t="s">
        <v>4499</v>
      </c>
      <c r="B956" s="60" t="s">
        <v>1636</v>
      </c>
      <c r="C956" s="123" t="s">
        <v>122</v>
      </c>
      <c r="D956" s="123">
        <v>26</v>
      </c>
      <c r="E956" s="123">
        <v>1994</v>
      </c>
      <c r="F956" s="123">
        <v>3.67</v>
      </c>
      <c r="G956" s="123">
        <v>-0.06</v>
      </c>
      <c r="H956" s="123">
        <v>1.41</v>
      </c>
      <c r="I956" s="123">
        <v>0.27</v>
      </c>
      <c r="J956" s="123">
        <v>19.899999999999999</v>
      </c>
      <c r="K956" s="123">
        <v>1.33</v>
      </c>
      <c r="L956" s="123">
        <v>0.36</v>
      </c>
      <c r="M956" s="123">
        <v>0</v>
      </c>
      <c r="N956" s="123">
        <v>0.05</v>
      </c>
      <c r="O956" s="123"/>
      <c r="P956" s="123">
        <v>-0.06</v>
      </c>
      <c r="Q956" s="123">
        <v>0.08</v>
      </c>
      <c r="R956" s="123" t="s">
        <v>3792</v>
      </c>
      <c r="S956" s="123">
        <v>2020</v>
      </c>
      <c r="T956" s="123"/>
      <c r="U956" s="123"/>
      <c r="V956" s="123"/>
      <c r="W956" s="123"/>
      <c r="X956" s="123"/>
      <c r="Y956" s="123"/>
    </row>
    <row r="957" spans="1:25" x14ac:dyDescent="0.25">
      <c r="A957" s="60" t="s">
        <v>4500</v>
      </c>
      <c r="B957" s="60" t="s">
        <v>1636</v>
      </c>
      <c r="C957" s="123" t="s">
        <v>122</v>
      </c>
      <c r="D957" s="123">
        <v>21</v>
      </c>
      <c r="E957" s="123">
        <v>2000</v>
      </c>
      <c r="F957" s="123">
        <v>0.75</v>
      </c>
      <c r="G957" s="123">
        <v>-0.09</v>
      </c>
      <c r="H957" s="123">
        <v>-7.0000000000000007E-2</v>
      </c>
      <c r="I957" s="123">
        <v>-0.02</v>
      </c>
      <c r="J957" s="123"/>
      <c r="K957" s="123">
        <v>7.0000000000000007E-2</v>
      </c>
      <c r="L957" s="123">
        <v>-0.02</v>
      </c>
      <c r="M957" s="123"/>
      <c r="N957" s="123"/>
      <c r="O957" s="123"/>
      <c r="P957" s="123">
        <v>0</v>
      </c>
      <c r="Q957" s="123">
        <v>-0.02</v>
      </c>
      <c r="R957" s="123" t="s">
        <v>3792</v>
      </c>
      <c r="S957" s="123">
        <v>2020</v>
      </c>
      <c r="T957" s="123"/>
      <c r="U957" s="123"/>
      <c r="V957" s="123"/>
      <c r="W957" s="123"/>
      <c r="X957" s="123"/>
      <c r="Y957" s="123"/>
    </row>
    <row r="958" spans="1:25" x14ac:dyDescent="0.25">
      <c r="A958" s="60" t="s">
        <v>4501</v>
      </c>
      <c r="B958" s="60" t="s">
        <v>1636</v>
      </c>
      <c r="C958" s="123" t="s">
        <v>122</v>
      </c>
      <c r="D958" s="123">
        <v>28</v>
      </c>
      <c r="E958" s="123">
        <v>1993</v>
      </c>
      <c r="F958" s="123">
        <v>0.35</v>
      </c>
      <c r="G958" s="123">
        <v>-7.0000000000000007E-2</v>
      </c>
      <c r="H958" s="123">
        <v>3.26</v>
      </c>
      <c r="I958" s="123">
        <v>0.04</v>
      </c>
      <c r="J958" s="123">
        <v>-0.1</v>
      </c>
      <c r="K958" s="123">
        <v>3.29</v>
      </c>
      <c r="L958" s="123">
        <v>0.01</v>
      </c>
      <c r="M958" s="123">
        <v>0.09</v>
      </c>
      <c r="N958" s="123"/>
      <c r="O958" s="123"/>
      <c r="P958" s="123">
        <v>0.08</v>
      </c>
      <c r="Q958" s="123">
        <v>-0.02</v>
      </c>
      <c r="R958" s="123" t="s">
        <v>3792</v>
      </c>
      <c r="S958" s="123">
        <v>2020</v>
      </c>
      <c r="T958" s="123"/>
      <c r="U958" s="123"/>
      <c r="V958" s="123"/>
      <c r="W958" s="123"/>
      <c r="X958" s="123"/>
      <c r="Y958" s="123"/>
    </row>
    <row r="959" spans="1:25" x14ac:dyDescent="0.25">
      <c r="A959" s="60" t="s">
        <v>4502</v>
      </c>
      <c r="B959" s="60" t="s">
        <v>1636</v>
      </c>
      <c r="C959" s="123" t="s">
        <v>122</v>
      </c>
      <c r="D959" s="123">
        <v>22</v>
      </c>
      <c r="E959" s="123">
        <v>1999</v>
      </c>
      <c r="F959" s="123">
        <v>0.63</v>
      </c>
      <c r="G959" s="123">
        <v>-0.04</v>
      </c>
      <c r="H959" s="123">
        <v>1.34</v>
      </c>
      <c r="I959" s="123">
        <v>1.51</v>
      </c>
      <c r="J959" s="123">
        <v>99.93</v>
      </c>
      <c r="K959" s="123">
        <v>1.38</v>
      </c>
      <c r="L959" s="123">
        <v>1.33</v>
      </c>
      <c r="M959" s="123">
        <v>-0.1</v>
      </c>
      <c r="N959" s="123">
        <v>-0.09</v>
      </c>
      <c r="O959" s="123"/>
      <c r="P959" s="123">
        <v>-0.01</v>
      </c>
      <c r="Q959" s="123">
        <v>0.02</v>
      </c>
      <c r="R959" s="123" t="s">
        <v>3792</v>
      </c>
      <c r="S959" s="123">
        <v>2020</v>
      </c>
      <c r="T959" s="123"/>
      <c r="U959" s="123"/>
      <c r="V959" s="123"/>
      <c r="W959" s="123"/>
      <c r="X959" s="123"/>
      <c r="Y959" s="123"/>
    </row>
    <row r="960" spans="1:25" x14ac:dyDescent="0.25">
      <c r="A960" s="60" t="s">
        <v>4503</v>
      </c>
      <c r="B960" s="60" t="s">
        <v>1636</v>
      </c>
      <c r="C960" s="123" t="s">
        <v>122</v>
      </c>
      <c r="D960" s="123">
        <v>30</v>
      </c>
      <c r="E960" s="123">
        <v>1991</v>
      </c>
      <c r="F960" s="123">
        <v>0.97</v>
      </c>
      <c r="G960" s="123">
        <v>-0.08</v>
      </c>
      <c r="H960" s="123">
        <v>1.03</v>
      </c>
      <c r="I960" s="123">
        <v>0</v>
      </c>
      <c r="J960" s="123">
        <v>0</v>
      </c>
      <c r="K960" s="123">
        <v>1.05</v>
      </c>
      <c r="L960" s="123">
        <v>0.08</v>
      </c>
      <c r="M960" s="123">
        <v>-0.04</v>
      </c>
      <c r="N960" s="123"/>
      <c r="O960" s="123"/>
      <c r="P960" s="123">
        <v>-0.01</v>
      </c>
      <c r="Q960" s="123">
        <v>0.06</v>
      </c>
      <c r="R960" s="123" t="s">
        <v>3792</v>
      </c>
      <c r="S960" s="123">
        <v>2020</v>
      </c>
      <c r="T960" s="123"/>
      <c r="U960" s="123"/>
      <c r="V960" s="123"/>
      <c r="W960" s="123"/>
      <c r="X960" s="123"/>
      <c r="Y960" s="123"/>
    </row>
    <row r="961" spans="1:25" x14ac:dyDescent="0.25">
      <c r="A961" s="60" t="s">
        <v>4504</v>
      </c>
      <c r="B961" s="60" t="s">
        <v>1636</v>
      </c>
      <c r="C961" s="123" t="s">
        <v>122</v>
      </c>
      <c r="D961" s="123">
        <v>28</v>
      </c>
      <c r="E961" s="123">
        <v>1993</v>
      </c>
      <c r="F961" s="123">
        <v>2.12</v>
      </c>
      <c r="G961" s="123">
        <v>-0.09</v>
      </c>
      <c r="H961" s="123">
        <v>0.82</v>
      </c>
      <c r="I961" s="123">
        <v>-0.02</v>
      </c>
      <c r="J961" s="123">
        <v>0.1</v>
      </c>
      <c r="K961" s="123">
        <v>0.99</v>
      </c>
      <c r="L961" s="123">
        <v>0.05</v>
      </c>
      <c r="M961" s="123">
        <v>0.09</v>
      </c>
      <c r="N961" s="123"/>
      <c r="O961" s="123"/>
      <c r="P961" s="123">
        <v>0.03</v>
      </c>
      <c r="Q961" s="123">
        <v>0.06</v>
      </c>
      <c r="R961" s="123" t="s">
        <v>3792</v>
      </c>
      <c r="S961" s="123">
        <v>2020</v>
      </c>
      <c r="T961" s="123"/>
      <c r="U961" s="123"/>
      <c r="V961" s="123"/>
      <c r="W961" s="123"/>
      <c r="X961" s="123"/>
      <c r="Y961" s="123"/>
    </row>
    <row r="962" spans="1:25" x14ac:dyDescent="0.25">
      <c r="A962" s="60" t="s">
        <v>4505</v>
      </c>
      <c r="B962" s="60" t="s">
        <v>1636</v>
      </c>
      <c r="C962" s="123" t="s">
        <v>122</v>
      </c>
      <c r="D962" s="123">
        <v>29</v>
      </c>
      <c r="E962" s="123">
        <v>1992</v>
      </c>
      <c r="F962" s="123">
        <v>0.48</v>
      </c>
      <c r="G962" s="123">
        <v>-0.01</v>
      </c>
      <c r="H962" s="123">
        <v>-0.08</v>
      </c>
      <c r="I962" s="123">
        <v>-0.09</v>
      </c>
      <c r="J962" s="123"/>
      <c r="K962" s="123">
        <v>7.0000000000000007E-2</v>
      </c>
      <c r="L962" s="123">
        <v>-7.0000000000000007E-2</v>
      </c>
      <c r="M962" s="123"/>
      <c r="N962" s="123"/>
      <c r="O962" s="123"/>
      <c r="P962" s="123">
        <v>-7.0000000000000007E-2</v>
      </c>
      <c r="Q962" s="123">
        <v>0.06</v>
      </c>
      <c r="R962" s="123" t="s">
        <v>3792</v>
      </c>
      <c r="S962" s="123">
        <v>2020</v>
      </c>
      <c r="T962" s="123"/>
      <c r="U962" s="123"/>
      <c r="V962" s="123"/>
      <c r="W962" s="123"/>
      <c r="X962" s="123"/>
      <c r="Y962" s="123"/>
    </row>
    <row r="963" spans="1:25" x14ac:dyDescent="0.25">
      <c r="A963" s="60" t="s">
        <v>4506</v>
      </c>
      <c r="B963" s="60" t="s">
        <v>1636</v>
      </c>
      <c r="C963" s="123" t="s">
        <v>131</v>
      </c>
      <c r="D963" s="123">
        <v>27</v>
      </c>
      <c r="E963" s="123">
        <v>1994</v>
      </c>
      <c r="F963" s="123">
        <v>3.23</v>
      </c>
      <c r="G963" s="123">
        <v>0.41</v>
      </c>
      <c r="H963" s="123">
        <v>4.38</v>
      </c>
      <c r="I963" s="123">
        <v>2.2400000000000002</v>
      </c>
      <c r="J963" s="123">
        <v>49.92</v>
      </c>
      <c r="K963" s="123">
        <v>4.4000000000000004</v>
      </c>
      <c r="L963" s="123">
        <v>2.2000000000000002</v>
      </c>
      <c r="M963" s="123">
        <v>0.05</v>
      </c>
      <c r="N963" s="123">
        <v>0.05</v>
      </c>
      <c r="O963" s="123"/>
      <c r="P963" s="123">
        <v>-0.01</v>
      </c>
      <c r="Q963" s="123">
        <v>0.09</v>
      </c>
      <c r="R963" s="123" t="s">
        <v>3792</v>
      </c>
      <c r="S963" s="123">
        <v>2020</v>
      </c>
      <c r="T963" s="123"/>
      <c r="U963" s="123"/>
      <c r="V963" s="123"/>
      <c r="W963" s="123"/>
      <c r="X963" s="123"/>
      <c r="Y963" s="123"/>
    </row>
    <row r="964" spans="1:25" x14ac:dyDescent="0.25">
      <c r="A964" s="60" t="s">
        <v>4507</v>
      </c>
      <c r="B964" s="60" t="s">
        <v>83</v>
      </c>
      <c r="C964" s="123" t="s">
        <v>96</v>
      </c>
      <c r="D964" s="123">
        <v>23</v>
      </c>
      <c r="E964" s="123">
        <v>1998</v>
      </c>
      <c r="F964" s="123">
        <v>5.07</v>
      </c>
      <c r="G964" s="123">
        <v>-0.05</v>
      </c>
      <c r="H964" s="123">
        <v>0.44</v>
      </c>
      <c r="I964" s="123">
        <v>0.14000000000000001</v>
      </c>
      <c r="J964" s="123">
        <v>50.09</v>
      </c>
      <c r="K964" s="123">
        <v>0.41</v>
      </c>
      <c r="L964" s="123">
        <v>0.18</v>
      </c>
      <c r="M964" s="123">
        <v>-7.0000000000000007E-2</v>
      </c>
      <c r="N964" s="123">
        <v>0.02</v>
      </c>
      <c r="O964" s="123"/>
      <c r="P964" s="123">
        <v>0.02</v>
      </c>
      <c r="Q964" s="123">
        <v>-0.06</v>
      </c>
      <c r="R964" s="123" t="s">
        <v>3792</v>
      </c>
      <c r="S964" s="123">
        <v>2020</v>
      </c>
      <c r="T964" s="123"/>
      <c r="U964" s="123"/>
      <c r="V964" s="123"/>
      <c r="W964" s="123"/>
      <c r="X964" s="123"/>
      <c r="Y964" s="123"/>
    </row>
    <row r="965" spans="1:25" x14ac:dyDescent="0.25">
      <c r="A965" s="60" t="s">
        <v>1584</v>
      </c>
      <c r="B965" s="60" t="s">
        <v>83</v>
      </c>
      <c r="C965" s="123" t="s">
        <v>96</v>
      </c>
      <c r="D965" s="123">
        <v>29</v>
      </c>
      <c r="E965" s="123">
        <v>1992</v>
      </c>
      <c r="F965" s="123">
        <v>3.43</v>
      </c>
      <c r="G965" s="123">
        <v>0.01</v>
      </c>
      <c r="H965" s="123">
        <v>0.87</v>
      </c>
      <c r="I965" s="123">
        <v>0.37</v>
      </c>
      <c r="J965" s="123">
        <v>33.32</v>
      </c>
      <c r="K965" s="123">
        <v>0.81</v>
      </c>
      <c r="L965" s="123">
        <v>0.26</v>
      </c>
      <c r="M965" s="123">
        <v>-0.08</v>
      </c>
      <c r="N965" s="123">
        <v>-0.03</v>
      </c>
      <c r="O965" s="123"/>
      <c r="P965" s="123">
        <v>-0.08</v>
      </c>
      <c r="Q965" s="123">
        <v>0.03</v>
      </c>
      <c r="R965" s="123" t="s">
        <v>3792</v>
      </c>
      <c r="S965" s="123">
        <v>2020</v>
      </c>
      <c r="T965" s="123"/>
      <c r="U965" s="123"/>
      <c r="V965" s="123"/>
      <c r="W965" s="123"/>
      <c r="X965" s="123"/>
      <c r="Y965" s="123"/>
    </row>
    <row r="966" spans="1:25" x14ac:dyDescent="0.25">
      <c r="A966" s="60" t="s">
        <v>4508</v>
      </c>
      <c r="B966" s="60" t="s">
        <v>83</v>
      </c>
      <c r="C966" s="123" t="s">
        <v>96</v>
      </c>
      <c r="D966" s="123">
        <v>25</v>
      </c>
      <c r="E966" s="123">
        <v>1996</v>
      </c>
      <c r="F966" s="123">
        <v>1.0900000000000001</v>
      </c>
      <c r="G966" s="123">
        <v>-0.03</v>
      </c>
      <c r="H966" s="123">
        <v>-0.06</v>
      </c>
      <c r="I966" s="123">
        <v>0.02</v>
      </c>
      <c r="J966" s="123"/>
      <c r="K966" s="123">
        <v>0.05</v>
      </c>
      <c r="L966" s="123">
        <v>0.04</v>
      </c>
      <c r="M966" s="123"/>
      <c r="N966" s="123"/>
      <c r="O966" s="123"/>
      <c r="P966" s="123">
        <v>-0.01</v>
      </c>
      <c r="Q966" s="123">
        <v>0.01</v>
      </c>
      <c r="R966" s="123" t="s">
        <v>3792</v>
      </c>
      <c r="S966" s="123">
        <v>2020</v>
      </c>
      <c r="T966" s="123"/>
      <c r="U966" s="123"/>
      <c r="V966" s="123"/>
      <c r="W966" s="123"/>
      <c r="X966" s="123"/>
      <c r="Y966" s="123"/>
    </row>
    <row r="967" spans="1:25" x14ac:dyDescent="0.25">
      <c r="A967" s="60" t="s">
        <v>4509</v>
      </c>
      <c r="B967" s="60" t="s">
        <v>83</v>
      </c>
      <c r="C967" s="123" t="s">
        <v>96</v>
      </c>
      <c r="D967" s="123">
        <v>28</v>
      </c>
      <c r="E967" s="123">
        <v>1993</v>
      </c>
      <c r="F967" s="123">
        <v>5.04</v>
      </c>
      <c r="G967" s="123">
        <v>-0.02</v>
      </c>
      <c r="H967" s="123">
        <v>-7.0000000000000007E-2</v>
      </c>
      <c r="I967" s="123">
        <v>-0.09</v>
      </c>
      <c r="J967" s="123"/>
      <c r="K967" s="123">
        <v>-0.01</v>
      </c>
      <c r="L967" s="123">
        <v>0.01</v>
      </c>
      <c r="M967" s="123"/>
      <c r="N967" s="123"/>
      <c r="O967" s="123"/>
      <c r="P967" s="123">
        <v>0.03</v>
      </c>
      <c r="Q967" s="123">
        <v>-0.1</v>
      </c>
      <c r="R967" s="123" t="s">
        <v>3792</v>
      </c>
      <c r="S967" s="123">
        <v>2020</v>
      </c>
      <c r="T967" s="123"/>
      <c r="U967" s="123"/>
      <c r="V967" s="123"/>
      <c r="W967" s="123"/>
      <c r="X967" s="123"/>
      <c r="Y967" s="123"/>
    </row>
    <row r="968" spans="1:25" x14ac:dyDescent="0.25">
      <c r="A968" s="60" t="s">
        <v>4510</v>
      </c>
      <c r="B968" s="60" t="s">
        <v>83</v>
      </c>
      <c r="C968" s="123" t="s">
        <v>96</v>
      </c>
      <c r="D968" s="123">
        <v>31</v>
      </c>
      <c r="E968" s="123">
        <v>1990</v>
      </c>
      <c r="F968" s="123">
        <v>2.58</v>
      </c>
      <c r="G968" s="123">
        <v>7.0000000000000007E-2</v>
      </c>
      <c r="H968" s="123">
        <v>7.0000000000000007E-2</v>
      </c>
      <c r="I968" s="123">
        <v>0.04</v>
      </c>
      <c r="J968" s="123"/>
      <c r="K968" s="123">
        <v>7.0000000000000007E-2</v>
      </c>
      <c r="L968" s="123">
        <v>-0.1</v>
      </c>
      <c r="M968" s="123"/>
      <c r="N968" s="123"/>
      <c r="O968" s="123"/>
      <c r="P968" s="123">
        <v>-0.09</v>
      </c>
      <c r="Q968" s="123">
        <v>-7.0000000000000007E-2</v>
      </c>
      <c r="R968" s="123" t="s">
        <v>3792</v>
      </c>
      <c r="S968" s="123">
        <v>2020</v>
      </c>
      <c r="T968" s="123"/>
      <c r="U968" s="123"/>
      <c r="V968" s="123"/>
      <c r="W968" s="123"/>
      <c r="X968" s="123"/>
      <c r="Y968" s="123"/>
    </row>
    <row r="969" spans="1:25" x14ac:dyDescent="0.25">
      <c r="A969" s="60" t="s">
        <v>4511</v>
      </c>
      <c r="B969" s="60" t="s">
        <v>83</v>
      </c>
      <c r="C969" s="123" t="s">
        <v>213</v>
      </c>
      <c r="D969" s="123">
        <v>27</v>
      </c>
      <c r="E969" s="123">
        <v>1994</v>
      </c>
      <c r="F969" s="123">
        <v>3.06</v>
      </c>
      <c r="G969" s="123">
        <v>0.05</v>
      </c>
      <c r="H969" s="123">
        <v>0.32</v>
      </c>
      <c r="I969" s="123">
        <v>0.02</v>
      </c>
      <c r="J969" s="123">
        <v>0.04</v>
      </c>
      <c r="K969" s="123">
        <v>0.34</v>
      </c>
      <c r="L969" s="123">
        <v>-0.02</v>
      </c>
      <c r="M969" s="123">
        <v>0.03</v>
      </c>
      <c r="N969" s="123"/>
      <c r="O969" s="123"/>
      <c r="P969" s="123">
        <v>-0.01</v>
      </c>
      <c r="Q969" s="123">
        <v>0.01</v>
      </c>
      <c r="R969" s="123" t="s">
        <v>3792</v>
      </c>
      <c r="S969" s="123">
        <v>2020</v>
      </c>
      <c r="T969" s="123"/>
      <c r="U969" s="123"/>
      <c r="V969" s="123"/>
      <c r="W969" s="123"/>
      <c r="X969" s="123"/>
      <c r="Y969" s="123"/>
    </row>
    <row r="970" spans="1:25" x14ac:dyDescent="0.25">
      <c r="A970" s="60" t="s">
        <v>4512</v>
      </c>
      <c r="B970" s="60" t="s">
        <v>83</v>
      </c>
      <c r="C970" s="123" t="s">
        <v>109</v>
      </c>
      <c r="D970" s="123">
        <v>32</v>
      </c>
      <c r="E970" s="123">
        <v>1989</v>
      </c>
      <c r="F970" s="123">
        <v>1.76</v>
      </c>
      <c r="G970" s="123">
        <v>0.68</v>
      </c>
      <c r="H970" s="123">
        <v>1.69</v>
      </c>
      <c r="I970" s="123">
        <v>1.0900000000000001</v>
      </c>
      <c r="J970" s="123">
        <v>66.62</v>
      </c>
      <c r="K970" s="123">
        <v>1.77</v>
      </c>
      <c r="L970" s="123">
        <v>1.23</v>
      </c>
      <c r="M970" s="123">
        <v>0.28999999999999998</v>
      </c>
      <c r="N970" s="123">
        <v>0.5</v>
      </c>
      <c r="O970" s="123"/>
      <c r="P970" s="123">
        <v>0.06</v>
      </c>
      <c r="Q970" s="123">
        <v>-0.09</v>
      </c>
      <c r="R970" s="123" t="s">
        <v>3792</v>
      </c>
      <c r="S970" s="123">
        <v>2020</v>
      </c>
      <c r="T970" s="123"/>
      <c r="U970" s="123"/>
      <c r="V970" s="123"/>
      <c r="W970" s="123"/>
      <c r="X970" s="123"/>
      <c r="Y970" s="123"/>
    </row>
    <row r="971" spans="1:25" x14ac:dyDescent="0.25">
      <c r="A971" s="60" t="s">
        <v>4513</v>
      </c>
      <c r="B971" s="60" t="s">
        <v>83</v>
      </c>
      <c r="C971" s="123" t="s">
        <v>109</v>
      </c>
      <c r="D971" s="123">
        <v>33</v>
      </c>
      <c r="E971" s="123">
        <v>1987</v>
      </c>
      <c r="F971" s="123">
        <v>3.34</v>
      </c>
      <c r="G971" s="123">
        <v>0.23</v>
      </c>
      <c r="H971" s="123">
        <v>0.84</v>
      </c>
      <c r="I971" s="123">
        <v>0.71</v>
      </c>
      <c r="J971" s="123">
        <v>66.760000000000005</v>
      </c>
      <c r="K971" s="123">
        <v>0.9</v>
      </c>
      <c r="L971" s="123">
        <v>0.56999999999999995</v>
      </c>
      <c r="M971" s="123">
        <v>0.32</v>
      </c>
      <c r="N971" s="123">
        <v>0.55000000000000004</v>
      </c>
      <c r="O971" s="123"/>
      <c r="P971" s="123">
        <v>0.02</v>
      </c>
      <c r="Q971" s="123">
        <v>0.1</v>
      </c>
      <c r="R971" s="123" t="s">
        <v>3792</v>
      </c>
      <c r="S971" s="123">
        <v>2020</v>
      </c>
      <c r="T971" s="123"/>
      <c r="U971" s="123"/>
      <c r="V971" s="123"/>
      <c r="W971" s="123"/>
      <c r="X971" s="123"/>
      <c r="Y971" s="123"/>
    </row>
    <row r="972" spans="1:25" x14ac:dyDescent="0.25">
      <c r="A972" s="60" t="s">
        <v>1229</v>
      </c>
      <c r="B972" s="60" t="s">
        <v>83</v>
      </c>
      <c r="C972" s="123" t="s">
        <v>109</v>
      </c>
      <c r="D972" s="123">
        <v>33</v>
      </c>
      <c r="E972" s="123">
        <v>1987</v>
      </c>
      <c r="F972" s="123">
        <v>2.63</v>
      </c>
      <c r="G972" s="123">
        <v>-0.06</v>
      </c>
      <c r="H972" s="123">
        <v>1.53</v>
      </c>
      <c r="I972" s="123">
        <v>0.7</v>
      </c>
      <c r="J972" s="123">
        <v>50.01</v>
      </c>
      <c r="K972" s="123">
        <v>1.56</v>
      </c>
      <c r="L972" s="123">
        <v>0.7</v>
      </c>
      <c r="M972" s="123">
        <v>0.08</v>
      </c>
      <c r="N972" s="123">
        <v>0.03</v>
      </c>
      <c r="O972" s="123"/>
      <c r="P972" s="123">
        <v>-0.01</v>
      </c>
      <c r="Q972" s="123">
        <v>7.0000000000000007E-2</v>
      </c>
      <c r="R972" s="123" t="s">
        <v>3792</v>
      </c>
      <c r="S972" s="123">
        <v>2020</v>
      </c>
      <c r="T972" s="123"/>
      <c r="U972" s="123"/>
      <c r="V972" s="123"/>
      <c r="W972" s="123"/>
      <c r="X972" s="123"/>
      <c r="Y972" s="123"/>
    </row>
    <row r="973" spans="1:25" x14ac:dyDescent="0.25">
      <c r="A973" s="60" t="s">
        <v>4514</v>
      </c>
      <c r="B973" s="60" t="s">
        <v>83</v>
      </c>
      <c r="C973" s="123" t="s">
        <v>153</v>
      </c>
      <c r="D973" s="123">
        <v>30</v>
      </c>
      <c r="E973" s="123">
        <v>1991</v>
      </c>
      <c r="F973" s="123">
        <v>0.45</v>
      </c>
      <c r="G973" s="123">
        <v>0.04</v>
      </c>
      <c r="H973" s="123">
        <v>7.0000000000000007E-2</v>
      </c>
      <c r="I973" s="123">
        <v>0</v>
      </c>
      <c r="J973" s="123"/>
      <c r="K973" s="123">
        <v>-7.0000000000000007E-2</v>
      </c>
      <c r="L973" s="123">
        <v>0.09</v>
      </c>
      <c r="M973" s="123"/>
      <c r="N973" s="123"/>
      <c r="O973" s="123"/>
      <c r="P973" s="123">
        <v>0.05</v>
      </c>
      <c r="Q973" s="123">
        <v>0.03</v>
      </c>
      <c r="R973" s="123" t="s">
        <v>3792</v>
      </c>
      <c r="S973" s="123">
        <v>2020</v>
      </c>
      <c r="T973" s="123"/>
      <c r="U973" s="123"/>
      <c r="V973" s="123"/>
      <c r="W973" s="123"/>
      <c r="X973" s="123"/>
      <c r="Y973" s="123"/>
    </row>
    <row r="974" spans="1:25" x14ac:dyDescent="0.25">
      <c r="A974" s="60" t="s">
        <v>1592</v>
      </c>
      <c r="B974" s="60" t="s">
        <v>83</v>
      </c>
      <c r="C974" s="123" t="s">
        <v>116</v>
      </c>
      <c r="D974" s="123">
        <v>31</v>
      </c>
      <c r="E974" s="123">
        <v>1990</v>
      </c>
      <c r="F974" s="123">
        <v>2.91</v>
      </c>
      <c r="G974" s="123">
        <v>0.09</v>
      </c>
      <c r="H974" s="123">
        <v>-0.09</v>
      </c>
      <c r="I974" s="123">
        <v>0.1</v>
      </c>
      <c r="J974" s="123"/>
      <c r="K974" s="123">
        <v>0</v>
      </c>
      <c r="L974" s="123">
        <v>7.0000000000000007E-2</v>
      </c>
      <c r="M974" s="123"/>
      <c r="N974" s="123"/>
      <c r="O974" s="123"/>
      <c r="P974" s="123">
        <v>-0.02</v>
      </c>
      <c r="Q974" s="123">
        <v>-7.0000000000000007E-2</v>
      </c>
      <c r="R974" s="123" t="s">
        <v>3792</v>
      </c>
      <c r="S974" s="123">
        <v>2020</v>
      </c>
      <c r="T974" s="123"/>
      <c r="U974" s="123"/>
      <c r="V974" s="123"/>
      <c r="W974" s="123"/>
      <c r="X974" s="123"/>
      <c r="Y974" s="123"/>
    </row>
    <row r="975" spans="1:25" x14ac:dyDescent="0.25">
      <c r="A975" s="60" t="s">
        <v>4515</v>
      </c>
      <c r="B975" s="60" t="s">
        <v>83</v>
      </c>
      <c r="C975" s="123" t="s">
        <v>116</v>
      </c>
      <c r="D975" s="123">
        <v>30</v>
      </c>
      <c r="E975" s="123">
        <v>1990</v>
      </c>
      <c r="F975" s="123">
        <v>3.03</v>
      </c>
      <c r="G975" s="123">
        <v>0.08</v>
      </c>
      <c r="H975" s="123">
        <v>-0.01</v>
      </c>
      <c r="I975" s="123">
        <v>0.01</v>
      </c>
      <c r="J975" s="123"/>
      <c r="K975" s="123">
        <v>-0.02</v>
      </c>
      <c r="L975" s="123">
        <v>-0.03</v>
      </c>
      <c r="M975" s="123"/>
      <c r="N975" s="123"/>
      <c r="O975" s="123"/>
      <c r="P975" s="123">
        <v>-0.03</v>
      </c>
      <c r="Q975" s="123">
        <v>0.05</v>
      </c>
      <c r="R975" s="123" t="s">
        <v>3792</v>
      </c>
      <c r="S975" s="123">
        <v>2020</v>
      </c>
      <c r="T975" s="123"/>
      <c r="U975" s="123"/>
      <c r="V975" s="123"/>
      <c r="W975" s="123"/>
      <c r="X975" s="123"/>
      <c r="Y975" s="123"/>
    </row>
    <row r="976" spans="1:25" x14ac:dyDescent="0.25">
      <c r="A976" s="60" t="s">
        <v>4516</v>
      </c>
      <c r="B976" s="60" t="s">
        <v>83</v>
      </c>
      <c r="C976" s="123" t="s">
        <v>122</v>
      </c>
      <c r="D976" s="123">
        <v>21</v>
      </c>
      <c r="E976" s="123">
        <v>2000</v>
      </c>
      <c r="F976" s="123">
        <v>2.74</v>
      </c>
      <c r="G976" s="123">
        <v>0.34</v>
      </c>
      <c r="H976" s="123">
        <v>4.6500000000000004</v>
      </c>
      <c r="I976" s="123">
        <v>1.34</v>
      </c>
      <c r="J976" s="123">
        <v>30.75</v>
      </c>
      <c r="K976" s="123">
        <v>4.72</v>
      </c>
      <c r="L976" s="123">
        <v>1.49</v>
      </c>
      <c r="M976" s="123">
        <v>0.13</v>
      </c>
      <c r="N976" s="123">
        <v>0.34</v>
      </c>
      <c r="O976" s="123"/>
      <c r="P976" s="123">
        <v>-0.06</v>
      </c>
      <c r="Q976" s="123">
        <v>-0.04</v>
      </c>
      <c r="R976" s="123" t="s">
        <v>3792</v>
      </c>
      <c r="S976" s="123">
        <v>2020</v>
      </c>
      <c r="T976" s="123"/>
      <c r="U976" s="123"/>
      <c r="V976" s="123"/>
      <c r="W976" s="123"/>
      <c r="X976" s="123"/>
      <c r="Y976" s="123"/>
    </row>
    <row r="977" spans="1:25" x14ac:dyDescent="0.25">
      <c r="A977" s="60" t="s">
        <v>4517</v>
      </c>
      <c r="B977" s="60" t="s">
        <v>83</v>
      </c>
      <c r="C977" s="123" t="s">
        <v>122</v>
      </c>
      <c r="D977" s="123">
        <v>27</v>
      </c>
      <c r="E977" s="123">
        <v>1994</v>
      </c>
      <c r="F977" s="123">
        <v>2.5099999999999998</v>
      </c>
      <c r="G977" s="123">
        <v>0</v>
      </c>
      <c r="H977" s="123">
        <v>1.2</v>
      </c>
      <c r="I977" s="123">
        <v>0.8</v>
      </c>
      <c r="J977" s="123">
        <v>66.72</v>
      </c>
      <c r="K977" s="123">
        <v>1.1599999999999999</v>
      </c>
      <c r="L977" s="123">
        <v>0.75</v>
      </c>
      <c r="M977" s="123">
        <v>0.02</v>
      </c>
      <c r="N977" s="123">
        <v>-0.05</v>
      </c>
      <c r="O977" s="123"/>
      <c r="P977" s="123">
        <v>-0.05</v>
      </c>
      <c r="Q977" s="123">
        <v>0.04</v>
      </c>
      <c r="R977" s="123" t="s">
        <v>3792</v>
      </c>
      <c r="S977" s="123">
        <v>2020</v>
      </c>
      <c r="T977" s="123"/>
      <c r="U977" s="123"/>
      <c r="V977" s="123"/>
      <c r="W977" s="123"/>
      <c r="X977" s="123"/>
      <c r="Y977" s="123"/>
    </row>
    <row r="978" spans="1:25" x14ac:dyDescent="0.25">
      <c r="A978" s="60" t="s">
        <v>4518</v>
      </c>
      <c r="B978" s="60" t="s">
        <v>83</v>
      </c>
      <c r="C978" s="123" t="s">
        <v>122</v>
      </c>
      <c r="D978" s="123">
        <v>27</v>
      </c>
      <c r="E978" s="123">
        <v>1994</v>
      </c>
      <c r="F978" s="123">
        <v>1.54</v>
      </c>
      <c r="G978" s="123">
        <v>0.02</v>
      </c>
      <c r="H978" s="123">
        <v>-0.02</v>
      </c>
      <c r="I978" s="123">
        <v>0.03</v>
      </c>
      <c r="J978" s="123"/>
      <c r="K978" s="123">
        <v>0.04</v>
      </c>
      <c r="L978" s="123">
        <v>-0.1</v>
      </c>
      <c r="M978" s="123"/>
      <c r="N978" s="123"/>
      <c r="O978" s="123"/>
      <c r="P978" s="123">
        <v>0.05</v>
      </c>
      <c r="Q978" s="123">
        <v>0.06</v>
      </c>
      <c r="R978" s="123" t="s">
        <v>3792</v>
      </c>
      <c r="S978" s="123">
        <v>2020</v>
      </c>
      <c r="T978" s="123"/>
      <c r="U978" s="123"/>
      <c r="V978" s="123"/>
      <c r="W978" s="123"/>
      <c r="X978" s="123"/>
      <c r="Y978" s="123"/>
    </row>
    <row r="979" spans="1:25" x14ac:dyDescent="0.25">
      <c r="A979" s="60" t="s">
        <v>4519</v>
      </c>
      <c r="B979" s="60" t="s">
        <v>83</v>
      </c>
      <c r="C979" s="123" t="s">
        <v>122</v>
      </c>
      <c r="D979" s="123">
        <v>22</v>
      </c>
      <c r="E979" s="123">
        <v>1999</v>
      </c>
      <c r="F979" s="123">
        <v>0.82</v>
      </c>
      <c r="G979" s="123">
        <v>7.0000000000000007E-2</v>
      </c>
      <c r="H979" s="123">
        <v>-0.01</v>
      </c>
      <c r="I979" s="123">
        <v>0.03</v>
      </c>
      <c r="J979" s="123"/>
      <c r="K979" s="123">
        <v>0.05</v>
      </c>
      <c r="L979" s="123">
        <v>0</v>
      </c>
      <c r="M979" s="123"/>
      <c r="N979" s="123"/>
      <c r="O979" s="123"/>
      <c r="P979" s="123">
        <v>-0.01</v>
      </c>
      <c r="Q979" s="123">
        <v>-0.01</v>
      </c>
      <c r="R979" s="123" t="s">
        <v>3792</v>
      </c>
      <c r="S979" s="123">
        <v>2020</v>
      </c>
      <c r="T979" s="123"/>
      <c r="U979" s="123"/>
      <c r="V979" s="123"/>
      <c r="W979" s="123"/>
      <c r="X979" s="123"/>
      <c r="Y979" s="123"/>
    </row>
    <row r="980" spans="1:25" x14ac:dyDescent="0.25">
      <c r="A980" s="60" t="s">
        <v>4520</v>
      </c>
      <c r="B980" s="60" t="s">
        <v>83</v>
      </c>
      <c r="C980" s="123" t="s">
        <v>122</v>
      </c>
      <c r="D980" s="123">
        <v>30</v>
      </c>
      <c r="E980" s="123">
        <v>1990</v>
      </c>
      <c r="F980" s="123">
        <v>3.81</v>
      </c>
      <c r="G980" s="123">
        <v>0.24</v>
      </c>
      <c r="H980" s="123">
        <v>1.32</v>
      </c>
      <c r="I980" s="123">
        <v>0.24</v>
      </c>
      <c r="J980" s="123">
        <v>19.98</v>
      </c>
      <c r="K980" s="123">
        <v>1.33</v>
      </c>
      <c r="L980" s="123">
        <v>0.16</v>
      </c>
      <c r="M980" s="123">
        <v>0.26</v>
      </c>
      <c r="N980" s="123">
        <v>1.03</v>
      </c>
      <c r="O980" s="123"/>
      <c r="P980" s="123">
        <v>-0.01</v>
      </c>
      <c r="Q980" s="123">
        <v>-0.01</v>
      </c>
      <c r="R980" s="123" t="s">
        <v>3792</v>
      </c>
      <c r="S980" s="123">
        <v>2020</v>
      </c>
      <c r="T980" s="123"/>
      <c r="U980" s="123"/>
      <c r="V980" s="123"/>
      <c r="W980" s="123"/>
      <c r="X980" s="123"/>
      <c r="Y980" s="123"/>
    </row>
    <row r="981" spans="1:25" x14ac:dyDescent="0.25">
      <c r="A981" s="60" t="s">
        <v>4521</v>
      </c>
      <c r="B981" s="60" t="s">
        <v>83</v>
      </c>
      <c r="C981" s="123" t="s">
        <v>122</v>
      </c>
      <c r="D981" s="123">
        <v>27</v>
      </c>
      <c r="E981" s="123">
        <v>1994</v>
      </c>
      <c r="F981" s="123">
        <v>3.99</v>
      </c>
      <c r="G981" s="123">
        <v>0.03</v>
      </c>
      <c r="H981" s="123">
        <v>1.19</v>
      </c>
      <c r="I981" s="123">
        <v>0.86</v>
      </c>
      <c r="J981" s="123">
        <v>60.1</v>
      </c>
      <c r="K981" s="123">
        <v>1.18</v>
      </c>
      <c r="L981" s="123">
        <v>0.74</v>
      </c>
      <c r="M981" s="123">
        <v>-0.01</v>
      </c>
      <c r="N981" s="123">
        <v>0</v>
      </c>
      <c r="O981" s="123"/>
      <c r="P981" s="123">
        <v>0.06</v>
      </c>
      <c r="Q981" s="123">
        <v>-0.02</v>
      </c>
      <c r="R981" s="123" t="s">
        <v>3792</v>
      </c>
      <c r="S981" s="123">
        <v>2020</v>
      </c>
      <c r="T981" s="123"/>
      <c r="U981" s="123"/>
      <c r="V981" s="123"/>
      <c r="W981" s="123"/>
      <c r="X981" s="123"/>
      <c r="Y981" s="123"/>
    </row>
    <row r="982" spans="1:25" x14ac:dyDescent="0.25">
      <c r="A982" s="60" t="s">
        <v>4522</v>
      </c>
      <c r="B982" s="60" t="s">
        <v>83</v>
      </c>
      <c r="C982" s="123" t="s">
        <v>122</v>
      </c>
      <c r="D982" s="123">
        <v>26</v>
      </c>
      <c r="E982" s="123">
        <v>1995</v>
      </c>
      <c r="F982" s="123">
        <v>5.58</v>
      </c>
      <c r="G982" s="123">
        <v>-0.08</v>
      </c>
      <c r="H982" s="123">
        <v>-0.09</v>
      </c>
      <c r="I982" s="123">
        <v>0.05</v>
      </c>
      <c r="J982" s="123"/>
      <c r="K982" s="123">
        <v>-0.05</v>
      </c>
      <c r="L982" s="123">
        <v>-0.06</v>
      </c>
      <c r="M982" s="123"/>
      <c r="N982" s="123"/>
      <c r="O982" s="123"/>
      <c r="P982" s="123">
        <v>-0.06</v>
      </c>
      <c r="Q982" s="123">
        <v>0.02</v>
      </c>
      <c r="R982" s="123" t="s">
        <v>3792</v>
      </c>
      <c r="S982" s="123">
        <v>2020</v>
      </c>
      <c r="T982" s="123"/>
      <c r="U982" s="123"/>
      <c r="V982" s="123"/>
      <c r="W982" s="123"/>
      <c r="X982" s="123"/>
      <c r="Y982" s="123"/>
    </row>
    <row r="983" spans="1:25" x14ac:dyDescent="0.25">
      <c r="A983" s="60" t="s">
        <v>4523</v>
      </c>
      <c r="B983" s="60" t="s">
        <v>83</v>
      </c>
      <c r="C983" s="123" t="s">
        <v>122</v>
      </c>
      <c r="D983" s="123">
        <v>26</v>
      </c>
      <c r="E983" s="123">
        <v>1995</v>
      </c>
      <c r="F983" s="123">
        <v>4.03</v>
      </c>
      <c r="G983" s="123">
        <v>0.23</v>
      </c>
      <c r="H983" s="123">
        <v>1.42</v>
      </c>
      <c r="I983" s="123">
        <v>0.59</v>
      </c>
      <c r="J983" s="123">
        <v>33.200000000000003</v>
      </c>
      <c r="K983" s="123">
        <v>1.56</v>
      </c>
      <c r="L983" s="123">
        <v>0.56999999999999995</v>
      </c>
      <c r="M983" s="123">
        <v>0.26</v>
      </c>
      <c r="N983" s="123">
        <v>0.55000000000000004</v>
      </c>
      <c r="O983" s="123"/>
      <c r="P983" s="123">
        <v>-0.04</v>
      </c>
      <c r="Q983" s="123">
        <v>0.09</v>
      </c>
      <c r="R983" s="123" t="s">
        <v>3792</v>
      </c>
      <c r="S983" s="123">
        <v>2020</v>
      </c>
      <c r="T983" s="123"/>
      <c r="U983" s="123"/>
      <c r="V983" s="123"/>
      <c r="W983" s="123"/>
      <c r="X983" s="123"/>
      <c r="Y983" s="123"/>
    </row>
    <row r="984" spans="1:25" x14ac:dyDescent="0.25">
      <c r="A984" s="60" t="s">
        <v>4524</v>
      </c>
      <c r="B984" s="60" t="s">
        <v>83</v>
      </c>
      <c r="C984" s="123" t="s">
        <v>122</v>
      </c>
      <c r="D984" s="123">
        <v>30</v>
      </c>
      <c r="E984" s="123">
        <v>1991</v>
      </c>
      <c r="F984" s="123">
        <v>2.4500000000000002</v>
      </c>
      <c r="G984" s="123">
        <v>0.04</v>
      </c>
      <c r="H984" s="123">
        <v>1.59</v>
      </c>
      <c r="I984" s="123">
        <v>-0.04</v>
      </c>
      <c r="J984" s="123">
        <v>-0.09</v>
      </c>
      <c r="K984" s="123">
        <v>1.6</v>
      </c>
      <c r="L984" s="123">
        <v>-7.0000000000000007E-2</v>
      </c>
      <c r="M984" s="123">
        <v>0.09</v>
      </c>
      <c r="N984" s="123"/>
      <c r="O984" s="123"/>
      <c r="P984" s="123">
        <v>0.03</v>
      </c>
      <c r="Q984" s="123">
        <v>-0.05</v>
      </c>
      <c r="R984" s="123" t="s">
        <v>3792</v>
      </c>
      <c r="S984" s="123">
        <v>2020</v>
      </c>
      <c r="T984" s="123"/>
      <c r="U984" s="123"/>
      <c r="V984" s="123"/>
      <c r="W984" s="123"/>
      <c r="X984" s="123"/>
      <c r="Y984" s="123"/>
    </row>
    <row r="985" spans="1:25" x14ac:dyDescent="0.25">
      <c r="A985" s="60" t="s">
        <v>4525</v>
      </c>
      <c r="B985" s="60" t="s">
        <v>83</v>
      </c>
      <c r="C985" s="123" t="s">
        <v>122</v>
      </c>
      <c r="D985" s="123">
        <v>33</v>
      </c>
      <c r="E985" s="123">
        <v>1988</v>
      </c>
      <c r="F985" s="123">
        <v>0.57999999999999996</v>
      </c>
      <c r="G985" s="123">
        <v>-7.0000000000000007E-2</v>
      </c>
      <c r="H985" s="123">
        <v>-0.02</v>
      </c>
      <c r="I985" s="123">
        <v>-0.04</v>
      </c>
      <c r="J985" s="123"/>
      <c r="K985" s="123">
        <v>0.04</v>
      </c>
      <c r="L985" s="123">
        <v>-0.04</v>
      </c>
      <c r="M985" s="123"/>
      <c r="N985" s="123"/>
      <c r="O985" s="123"/>
      <c r="P985" s="123">
        <v>0.01</v>
      </c>
      <c r="Q985" s="123">
        <v>0.08</v>
      </c>
      <c r="R985" s="123" t="s">
        <v>3792</v>
      </c>
      <c r="S985" s="123">
        <v>2020</v>
      </c>
      <c r="T985" s="123"/>
      <c r="U985" s="123"/>
      <c r="V985" s="123"/>
      <c r="W985" s="123"/>
      <c r="X985" s="123"/>
      <c r="Y985" s="123"/>
    </row>
    <row r="986" spans="1:25" x14ac:dyDescent="0.25">
      <c r="A986" s="60" t="s">
        <v>4526</v>
      </c>
      <c r="B986" s="60" t="s">
        <v>83</v>
      </c>
      <c r="C986" s="123" t="s">
        <v>122</v>
      </c>
      <c r="D986" s="123">
        <v>25</v>
      </c>
      <c r="E986" s="123">
        <v>1996</v>
      </c>
      <c r="F986" s="123">
        <v>0.8</v>
      </c>
      <c r="G986" s="123">
        <v>1.29</v>
      </c>
      <c r="H986" s="123">
        <v>3.74</v>
      </c>
      <c r="I986" s="123">
        <v>2.4</v>
      </c>
      <c r="J986" s="123">
        <v>66.790000000000006</v>
      </c>
      <c r="K986" s="123">
        <v>3.55</v>
      </c>
      <c r="L986" s="123">
        <v>2.42</v>
      </c>
      <c r="M986" s="123">
        <v>0.37</v>
      </c>
      <c r="N986" s="123">
        <v>0.48</v>
      </c>
      <c r="O986" s="123"/>
      <c r="P986" s="123">
        <v>7.0000000000000007E-2</v>
      </c>
      <c r="Q986" s="123">
        <v>0.01</v>
      </c>
      <c r="R986" s="123" t="s">
        <v>3792</v>
      </c>
      <c r="S986" s="123">
        <v>2020</v>
      </c>
      <c r="T986" s="123"/>
      <c r="U986" s="123"/>
      <c r="V986" s="123"/>
      <c r="W986" s="123"/>
      <c r="X986" s="123"/>
      <c r="Y986" s="123"/>
    </row>
    <row r="987" spans="1:25" x14ac:dyDescent="0.25">
      <c r="A987" s="60" t="s">
        <v>4527</v>
      </c>
      <c r="B987" s="60" t="s">
        <v>83</v>
      </c>
      <c r="C987" s="123" t="s">
        <v>129</v>
      </c>
      <c r="D987" s="123">
        <v>25</v>
      </c>
      <c r="E987" s="123">
        <v>1996</v>
      </c>
      <c r="F987" s="123">
        <v>1.34</v>
      </c>
      <c r="G987" s="123">
        <v>0.04</v>
      </c>
      <c r="H987" s="123">
        <v>-0.09</v>
      </c>
      <c r="I987" s="123">
        <v>-0.08</v>
      </c>
      <c r="J987" s="123"/>
      <c r="K987" s="123">
        <v>-0.08</v>
      </c>
      <c r="L987" s="123">
        <v>0.09</v>
      </c>
      <c r="M987" s="123"/>
      <c r="N987" s="123"/>
      <c r="O987" s="123"/>
      <c r="P987" s="123">
        <v>-0.02</v>
      </c>
      <c r="Q987" s="123">
        <v>-0.08</v>
      </c>
      <c r="R987" s="123" t="s">
        <v>3792</v>
      </c>
      <c r="S987" s="123">
        <v>2020</v>
      </c>
      <c r="T987" s="123"/>
      <c r="U987" s="123"/>
      <c r="V987" s="123"/>
      <c r="W987" s="123"/>
      <c r="X987" s="123"/>
      <c r="Y987" s="123"/>
    </row>
    <row r="988" spans="1:25" x14ac:dyDescent="0.25">
      <c r="A988" s="60" t="s">
        <v>1318</v>
      </c>
      <c r="B988" s="60" t="s">
        <v>83</v>
      </c>
      <c r="C988" s="123" t="s">
        <v>131</v>
      </c>
      <c r="D988" s="123">
        <v>24</v>
      </c>
      <c r="E988" s="123">
        <v>1997</v>
      </c>
      <c r="F988" s="123">
        <v>1.81</v>
      </c>
      <c r="G988" s="123">
        <v>0.51</v>
      </c>
      <c r="H988" s="123">
        <v>2.57</v>
      </c>
      <c r="I988" s="123">
        <v>1.1200000000000001</v>
      </c>
      <c r="J988" s="123">
        <v>39.92</v>
      </c>
      <c r="K988" s="123">
        <v>2.74</v>
      </c>
      <c r="L988" s="123">
        <v>1.03</v>
      </c>
      <c r="M988" s="123">
        <v>0.16</v>
      </c>
      <c r="N988" s="123">
        <v>0.44</v>
      </c>
      <c r="O988" s="123"/>
      <c r="P988" s="123">
        <v>-0.09</v>
      </c>
      <c r="Q988" s="123">
        <v>0.02</v>
      </c>
      <c r="R988" s="123" t="s">
        <v>3792</v>
      </c>
      <c r="S988" s="123">
        <v>2020</v>
      </c>
      <c r="T988" s="123"/>
      <c r="U988" s="123"/>
      <c r="V988" s="123"/>
      <c r="W988" s="123"/>
      <c r="X988" s="123"/>
      <c r="Y988" s="123"/>
    </row>
    <row r="989" spans="1:25" x14ac:dyDescent="0.25">
      <c r="A989" s="60" t="s">
        <v>2339</v>
      </c>
      <c r="B989" s="60" t="s">
        <v>21</v>
      </c>
      <c r="C989" s="123" t="s">
        <v>96</v>
      </c>
      <c r="D989" s="123">
        <v>35</v>
      </c>
      <c r="E989" s="123">
        <v>1986</v>
      </c>
      <c r="F989" s="123">
        <v>5.14</v>
      </c>
      <c r="G989" s="123">
        <v>0.34</v>
      </c>
      <c r="H989" s="123">
        <v>3.79</v>
      </c>
      <c r="I989" s="123">
        <v>2</v>
      </c>
      <c r="J989" s="123">
        <v>52.57</v>
      </c>
      <c r="K989" s="123">
        <v>3.66</v>
      </c>
      <c r="L989" s="123">
        <v>2.0099999999999998</v>
      </c>
      <c r="M989" s="123">
        <v>0.13</v>
      </c>
      <c r="N989" s="123">
        <v>0.08</v>
      </c>
      <c r="O989" s="123"/>
      <c r="P989" s="123">
        <v>0.15</v>
      </c>
      <c r="Q989" s="123">
        <v>0.55000000000000004</v>
      </c>
      <c r="R989" s="123" t="s">
        <v>3792</v>
      </c>
      <c r="S989" s="123">
        <v>2020</v>
      </c>
      <c r="T989" s="123"/>
      <c r="U989" s="123"/>
      <c r="V989" s="123"/>
      <c r="W989" s="123"/>
      <c r="X989" s="123"/>
      <c r="Y989" s="123"/>
    </row>
    <row r="990" spans="1:25" x14ac:dyDescent="0.25">
      <c r="A990" s="60" t="s">
        <v>238</v>
      </c>
      <c r="B990" s="60" t="s">
        <v>21</v>
      </c>
      <c r="C990" s="123" t="s">
        <v>96</v>
      </c>
      <c r="D990" s="123">
        <v>30</v>
      </c>
      <c r="E990" s="123">
        <v>1990</v>
      </c>
      <c r="F990" s="123">
        <v>2.06</v>
      </c>
      <c r="G990" s="123">
        <v>7.0000000000000007E-2</v>
      </c>
      <c r="H990" s="123">
        <v>-0.01</v>
      </c>
      <c r="I990" s="123">
        <v>0.05</v>
      </c>
      <c r="J990" s="123"/>
      <c r="K990" s="123">
        <v>-0.02</v>
      </c>
      <c r="L990" s="123">
        <v>-0.08</v>
      </c>
      <c r="M990" s="123"/>
      <c r="N990" s="123"/>
      <c r="O990" s="123"/>
      <c r="P990" s="123">
        <v>-0.04</v>
      </c>
      <c r="Q990" s="123">
        <v>0.04</v>
      </c>
      <c r="R990" s="123" t="s">
        <v>3792</v>
      </c>
      <c r="S990" s="123">
        <v>2020</v>
      </c>
      <c r="T990" s="123"/>
      <c r="U990" s="123"/>
      <c r="V990" s="123"/>
      <c r="W990" s="123"/>
      <c r="X990" s="123"/>
      <c r="Y990" s="123"/>
    </row>
    <row r="991" spans="1:25" x14ac:dyDescent="0.25">
      <c r="A991" s="60" t="s">
        <v>2834</v>
      </c>
      <c r="B991" s="60" t="s">
        <v>21</v>
      </c>
      <c r="C991" s="123" t="s">
        <v>96</v>
      </c>
      <c r="D991" s="123">
        <v>20</v>
      </c>
      <c r="E991" s="123">
        <v>2001</v>
      </c>
      <c r="F991" s="123">
        <v>1.89</v>
      </c>
      <c r="G991" s="123">
        <v>-0.03</v>
      </c>
      <c r="H991" s="123">
        <v>-0.04</v>
      </c>
      <c r="I991" s="123">
        <v>0.02</v>
      </c>
      <c r="J991" s="123"/>
      <c r="K991" s="123">
        <v>-0.03</v>
      </c>
      <c r="L991" s="123">
        <v>0.02</v>
      </c>
      <c r="M991" s="123"/>
      <c r="N991" s="123"/>
      <c r="O991" s="123"/>
      <c r="P991" s="123">
        <v>0.05</v>
      </c>
      <c r="Q991" s="123">
        <v>0.01</v>
      </c>
      <c r="R991" s="123" t="s">
        <v>3792</v>
      </c>
      <c r="S991" s="123">
        <v>2020</v>
      </c>
      <c r="T991" s="123"/>
      <c r="U991" s="123"/>
      <c r="V991" s="123"/>
      <c r="W991" s="123"/>
      <c r="X991" s="123"/>
      <c r="Y991" s="123"/>
    </row>
    <row r="992" spans="1:25" x14ac:dyDescent="0.25">
      <c r="A992" s="60" t="s">
        <v>2232</v>
      </c>
      <c r="B992" s="60" t="s">
        <v>21</v>
      </c>
      <c r="C992" s="123" t="s">
        <v>96</v>
      </c>
      <c r="D992" s="123">
        <v>29</v>
      </c>
      <c r="E992" s="123">
        <v>1992</v>
      </c>
      <c r="F992" s="123">
        <v>2.11</v>
      </c>
      <c r="G992" s="123">
        <v>0.1</v>
      </c>
      <c r="H992" s="123">
        <v>0.56999999999999995</v>
      </c>
      <c r="I992" s="123">
        <v>-0.04</v>
      </c>
      <c r="J992" s="123">
        <v>7.0000000000000007E-2</v>
      </c>
      <c r="K992" s="123">
        <v>0.48</v>
      </c>
      <c r="L992" s="123">
        <v>0.02</v>
      </c>
      <c r="M992" s="123">
        <v>0.1</v>
      </c>
      <c r="N992" s="123"/>
      <c r="O992" s="123"/>
      <c r="P992" s="123">
        <v>0.05</v>
      </c>
      <c r="Q992" s="123">
        <v>-0.06</v>
      </c>
      <c r="R992" s="123" t="s">
        <v>3792</v>
      </c>
      <c r="S992" s="123">
        <v>2020</v>
      </c>
      <c r="T992" s="123"/>
      <c r="U992" s="123"/>
      <c r="V992" s="123"/>
      <c r="W992" s="123"/>
      <c r="X992" s="123"/>
      <c r="Y992" s="123"/>
    </row>
    <row r="993" spans="1:25" x14ac:dyDescent="0.25">
      <c r="A993" s="60" t="s">
        <v>2835</v>
      </c>
      <c r="B993" s="60" t="s">
        <v>21</v>
      </c>
      <c r="C993" s="123" t="s">
        <v>96</v>
      </c>
      <c r="D993" s="123">
        <v>27</v>
      </c>
      <c r="E993" s="123">
        <v>1994</v>
      </c>
      <c r="F993" s="123">
        <v>1.9</v>
      </c>
      <c r="G993" s="123">
        <v>0.06</v>
      </c>
      <c r="H993" s="123">
        <v>-0.08</v>
      </c>
      <c r="I993" s="123">
        <v>0.06</v>
      </c>
      <c r="J993" s="123"/>
      <c r="K993" s="123">
        <v>-0.08</v>
      </c>
      <c r="L993" s="123">
        <v>0.02</v>
      </c>
      <c r="M993" s="123"/>
      <c r="N993" s="123"/>
      <c r="O993" s="123"/>
      <c r="P993" s="123">
        <v>0.09</v>
      </c>
      <c r="Q993" s="123">
        <v>-0.03</v>
      </c>
      <c r="R993" s="123" t="s">
        <v>3792</v>
      </c>
      <c r="S993" s="123">
        <v>2020</v>
      </c>
      <c r="T993" s="123"/>
      <c r="U993" s="123"/>
      <c r="V993" s="123"/>
      <c r="W993" s="123"/>
      <c r="X993" s="123"/>
      <c r="Y993" s="123"/>
    </row>
    <row r="994" spans="1:25" x14ac:dyDescent="0.25">
      <c r="A994" s="60" t="s">
        <v>2507</v>
      </c>
      <c r="B994" s="60" t="s">
        <v>21</v>
      </c>
      <c r="C994" s="123" t="s">
        <v>96</v>
      </c>
      <c r="D994" s="123">
        <v>24</v>
      </c>
      <c r="E994" s="123">
        <v>1996</v>
      </c>
      <c r="F994" s="123">
        <v>2.91</v>
      </c>
      <c r="G994" s="123">
        <v>-0.02</v>
      </c>
      <c r="H994" s="123">
        <v>0.93</v>
      </c>
      <c r="I994" s="123">
        <v>0.43</v>
      </c>
      <c r="J994" s="123">
        <v>33.33</v>
      </c>
      <c r="K994" s="123">
        <v>0.91</v>
      </c>
      <c r="L994" s="123">
        <v>0.34</v>
      </c>
      <c r="M994" s="123">
        <v>0.06</v>
      </c>
      <c r="N994" s="123">
        <v>-0.01</v>
      </c>
      <c r="O994" s="123"/>
      <c r="P994" s="123">
        <v>-0.05</v>
      </c>
      <c r="Q994" s="123">
        <v>-0.03</v>
      </c>
      <c r="R994" s="123" t="s">
        <v>3792</v>
      </c>
      <c r="S994" s="123">
        <v>2020</v>
      </c>
      <c r="T994" s="123"/>
      <c r="U994" s="123"/>
      <c r="V994" s="123"/>
      <c r="W994" s="123"/>
      <c r="X994" s="123"/>
      <c r="Y994" s="123"/>
    </row>
    <row r="995" spans="1:25" x14ac:dyDescent="0.25">
      <c r="A995" s="60" t="s">
        <v>2622</v>
      </c>
      <c r="B995" s="60" t="s">
        <v>21</v>
      </c>
      <c r="C995" s="123" t="s">
        <v>96</v>
      </c>
      <c r="D995" s="123">
        <v>26</v>
      </c>
      <c r="E995" s="123">
        <v>1995</v>
      </c>
      <c r="F995" s="123">
        <v>3.08</v>
      </c>
      <c r="G995" s="123">
        <v>0.27</v>
      </c>
      <c r="H995" s="123">
        <v>0.65</v>
      </c>
      <c r="I995" s="123">
        <v>0.25</v>
      </c>
      <c r="J995" s="123">
        <v>49.98</v>
      </c>
      <c r="K995" s="123">
        <v>0.61</v>
      </c>
      <c r="L995" s="123">
        <v>0.36</v>
      </c>
      <c r="M995" s="123">
        <v>0.57999999999999996</v>
      </c>
      <c r="N995" s="123">
        <v>1.02</v>
      </c>
      <c r="O995" s="123"/>
      <c r="P995" s="123">
        <v>0.08</v>
      </c>
      <c r="Q995" s="123">
        <v>0.09</v>
      </c>
      <c r="R995" s="123" t="s">
        <v>3792</v>
      </c>
      <c r="S995" s="123">
        <v>2020</v>
      </c>
      <c r="T995" s="123"/>
      <c r="U995" s="123"/>
      <c r="V995" s="123"/>
      <c r="W995" s="123"/>
      <c r="X995" s="123"/>
      <c r="Y995" s="123"/>
    </row>
    <row r="996" spans="1:25" x14ac:dyDescent="0.25">
      <c r="A996" s="60" t="s">
        <v>2341</v>
      </c>
      <c r="B996" s="60" t="s">
        <v>21</v>
      </c>
      <c r="C996" s="123" t="s">
        <v>96</v>
      </c>
      <c r="D996" s="123">
        <v>29</v>
      </c>
      <c r="E996" s="123">
        <v>1992</v>
      </c>
      <c r="F996" s="123">
        <v>1.07</v>
      </c>
      <c r="G996" s="123">
        <v>-0.02</v>
      </c>
      <c r="H996" s="123">
        <v>-7.0000000000000007E-2</v>
      </c>
      <c r="I996" s="123">
        <v>-0.09</v>
      </c>
      <c r="J996" s="123"/>
      <c r="K996" s="123">
        <v>0.04</v>
      </c>
      <c r="L996" s="123">
        <v>-0.09</v>
      </c>
      <c r="M996" s="123"/>
      <c r="N996" s="123"/>
      <c r="O996" s="123"/>
      <c r="P996" s="123">
        <v>7.0000000000000007E-2</v>
      </c>
      <c r="Q996" s="123">
        <v>0.06</v>
      </c>
      <c r="R996" s="123" t="s">
        <v>3792</v>
      </c>
      <c r="S996" s="123">
        <v>2020</v>
      </c>
      <c r="T996" s="123"/>
      <c r="U996" s="123"/>
      <c r="V996" s="123"/>
      <c r="W996" s="123"/>
      <c r="X996" s="123"/>
      <c r="Y996" s="123"/>
    </row>
    <row r="997" spans="1:25" x14ac:dyDescent="0.25">
      <c r="A997" s="60" t="s">
        <v>239</v>
      </c>
      <c r="B997" s="60" t="s">
        <v>21</v>
      </c>
      <c r="C997" s="123" t="s">
        <v>96</v>
      </c>
      <c r="D997" s="123">
        <v>32</v>
      </c>
      <c r="E997" s="123">
        <v>1989</v>
      </c>
      <c r="F997" s="123">
        <v>1.95</v>
      </c>
      <c r="G997" s="123">
        <v>0.04</v>
      </c>
      <c r="H997" s="123">
        <v>0</v>
      </c>
      <c r="I997" s="123">
        <v>0.05</v>
      </c>
      <c r="J997" s="123"/>
      <c r="K997" s="123">
        <v>-0.02</v>
      </c>
      <c r="L997" s="123">
        <v>0.03</v>
      </c>
      <c r="M997" s="123"/>
      <c r="N997" s="123"/>
      <c r="O997" s="123"/>
      <c r="P997" s="123">
        <v>0.09</v>
      </c>
      <c r="Q997" s="123">
        <v>0.06</v>
      </c>
      <c r="R997" s="123" t="s">
        <v>3792</v>
      </c>
      <c r="S997" s="123">
        <v>2020</v>
      </c>
      <c r="T997" s="123"/>
      <c r="U997" s="123"/>
      <c r="V997" s="123"/>
      <c r="W997" s="123"/>
      <c r="X997" s="123"/>
      <c r="Y997" s="123"/>
    </row>
    <row r="998" spans="1:25" x14ac:dyDescent="0.25">
      <c r="A998" s="60" t="s">
        <v>2426</v>
      </c>
      <c r="B998" s="60" t="s">
        <v>21</v>
      </c>
      <c r="C998" s="123" t="s">
        <v>96</v>
      </c>
      <c r="D998" s="123">
        <v>24</v>
      </c>
      <c r="E998" s="123">
        <v>1997</v>
      </c>
      <c r="F998" s="123">
        <v>6.99</v>
      </c>
      <c r="G998" s="123">
        <v>-0.06</v>
      </c>
      <c r="H998" s="123">
        <v>0.06</v>
      </c>
      <c r="I998" s="123">
        <v>0.02</v>
      </c>
      <c r="J998" s="123">
        <v>7.0000000000000007E-2</v>
      </c>
      <c r="K998" s="123">
        <v>0.06</v>
      </c>
      <c r="L998" s="123">
        <v>0</v>
      </c>
      <c r="M998" s="123">
        <v>7.0000000000000007E-2</v>
      </c>
      <c r="N998" s="123"/>
      <c r="O998" s="123"/>
      <c r="P998" s="123">
        <v>-0.06</v>
      </c>
      <c r="Q998" s="123">
        <v>-0.08</v>
      </c>
      <c r="R998" s="123" t="s">
        <v>3792</v>
      </c>
      <c r="S998" s="123">
        <v>2020</v>
      </c>
      <c r="T998" s="123"/>
      <c r="U998" s="123"/>
      <c r="V998" s="123"/>
      <c r="W998" s="123"/>
      <c r="X998" s="123"/>
      <c r="Y998" s="123"/>
    </row>
    <row r="999" spans="1:25" x14ac:dyDescent="0.25">
      <c r="A999" s="60" t="s">
        <v>2506</v>
      </c>
      <c r="B999" s="60" t="s">
        <v>21</v>
      </c>
      <c r="C999" s="123" t="s">
        <v>148</v>
      </c>
      <c r="D999" s="123">
        <v>35</v>
      </c>
      <c r="E999" s="123">
        <v>1985</v>
      </c>
      <c r="F999" s="123">
        <v>3.54</v>
      </c>
      <c r="G999" s="123">
        <v>-0.08</v>
      </c>
      <c r="H999" s="123">
        <v>0.78</v>
      </c>
      <c r="I999" s="123">
        <v>0.05</v>
      </c>
      <c r="J999" s="123">
        <v>0.1</v>
      </c>
      <c r="K999" s="123">
        <v>0.84</v>
      </c>
      <c r="L999" s="123">
        <v>-0.03</v>
      </c>
      <c r="M999" s="123">
        <v>-0.02</v>
      </c>
      <c r="N999" s="123"/>
      <c r="O999" s="123"/>
      <c r="P999" s="123">
        <v>0.02</v>
      </c>
      <c r="Q999" s="123">
        <v>-7.0000000000000007E-2</v>
      </c>
      <c r="R999" s="123" t="s">
        <v>3792</v>
      </c>
      <c r="S999" s="123">
        <v>2020</v>
      </c>
      <c r="T999" s="123"/>
      <c r="U999" s="123"/>
      <c r="V999" s="123"/>
      <c r="W999" s="123"/>
      <c r="X999" s="123"/>
      <c r="Y999" s="123"/>
    </row>
    <row r="1000" spans="1:25" x14ac:dyDescent="0.25">
      <c r="A1000" s="60" t="s">
        <v>2291</v>
      </c>
      <c r="B1000" s="60" t="s">
        <v>21</v>
      </c>
      <c r="C1000" s="123" t="s">
        <v>109</v>
      </c>
      <c r="D1000" s="123">
        <v>24</v>
      </c>
      <c r="E1000" s="123">
        <v>1997</v>
      </c>
      <c r="F1000" s="123">
        <v>4.16</v>
      </c>
      <c r="G1000" s="123">
        <v>0.7</v>
      </c>
      <c r="H1000" s="123">
        <v>1.43</v>
      </c>
      <c r="I1000" s="123">
        <v>0.87</v>
      </c>
      <c r="J1000" s="123">
        <v>66.790000000000006</v>
      </c>
      <c r="K1000" s="123">
        <v>1.39</v>
      </c>
      <c r="L1000" s="123">
        <v>0.99</v>
      </c>
      <c r="M1000" s="123">
        <v>0.53</v>
      </c>
      <c r="N1000" s="123">
        <v>0.71</v>
      </c>
      <c r="O1000" s="123"/>
      <c r="P1000" s="123">
        <v>0</v>
      </c>
      <c r="Q1000" s="123">
        <v>0.01</v>
      </c>
      <c r="R1000" s="123" t="s">
        <v>3792</v>
      </c>
      <c r="S1000" s="123">
        <v>2020</v>
      </c>
      <c r="T1000" s="123"/>
      <c r="U1000" s="123"/>
      <c r="V1000" s="123"/>
      <c r="W1000" s="123"/>
      <c r="X1000" s="123"/>
      <c r="Y1000" s="123"/>
    </row>
    <row r="1001" spans="1:25" x14ac:dyDescent="0.25">
      <c r="A1001" s="60" t="s">
        <v>2889</v>
      </c>
      <c r="B1001" s="60" t="s">
        <v>21</v>
      </c>
      <c r="C1001" s="123" t="s">
        <v>109</v>
      </c>
      <c r="D1001" s="123">
        <v>25</v>
      </c>
      <c r="E1001" s="123">
        <v>1996</v>
      </c>
      <c r="F1001" s="123">
        <v>1.67</v>
      </c>
      <c r="G1001" s="123">
        <v>-0.08</v>
      </c>
      <c r="H1001" s="123">
        <v>1.19</v>
      </c>
      <c r="I1001" s="123">
        <v>0.64</v>
      </c>
      <c r="J1001" s="123">
        <v>50.02</v>
      </c>
      <c r="K1001" s="123">
        <v>1.3</v>
      </c>
      <c r="L1001" s="123">
        <v>0.56999999999999995</v>
      </c>
      <c r="M1001" s="123">
        <v>0</v>
      </c>
      <c r="N1001" s="123">
        <v>0.1</v>
      </c>
      <c r="O1001" s="123"/>
      <c r="P1001" s="123">
        <v>0.01</v>
      </c>
      <c r="Q1001" s="123">
        <v>0.02</v>
      </c>
      <c r="R1001" s="123" t="s">
        <v>3792</v>
      </c>
      <c r="S1001" s="123">
        <v>2020</v>
      </c>
      <c r="T1001" s="123"/>
      <c r="U1001" s="123"/>
      <c r="V1001" s="123"/>
      <c r="W1001" s="123"/>
      <c r="X1001" s="123"/>
      <c r="Y1001" s="123"/>
    </row>
    <row r="1002" spans="1:25" x14ac:dyDescent="0.25">
      <c r="A1002" s="60" t="s">
        <v>2453</v>
      </c>
      <c r="B1002" s="60" t="s">
        <v>21</v>
      </c>
      <c r="C1002" s="123" t="s">
        <v>109</v>
      </c>
      <c r="D1002" s="123">
        <v>29</v>
      </c>
      <c r="E1002" s="123">
        <v>1992</v>
      </c>
      <c r="F1002" s="123">
        <v>1.23</v>
      </c>
      <c r="G1002" s="123">
        <v>0.73</v>
      </c>
      <c r="H1002" s="123">
        <v>4.18</v>
      </c>
      <c r="I1002" s="123">
        <v>1.65</v>
      </c>
      <c r="J1002" s="123">
        <v>40.06</v>
      </c>
      <c r="K1002" s="123">
        <v>4.1399999999999997</v>
      </c>
      <c r="L1002" s="123">
        <v>1.66</v>
      </c>
      <c r="M1002" s="123">
        <v>0.2</v>
      </c>
      <c r="N1002" s="123">
        <v>0.48</v>
      </c>
      <c r="O1002" s="123"/>
      <c r="P1002" s="123">
        <v>0.09</v>
      </c>
      <c r="Q1002" s="123">
        <v>-0.03</v>
      </c>
      <c r="R1002" s="123" t="s">
        <v>3792</v>
      </c>
      <c r="S1002" s="123">
        <v>2020</v>
      </c>
      <c r="T1002" s="123"/>
      <c r="U1002" s="123"/>
      <c r="V1002" s="123"/>
      <c r="W1002" s="123"/>
      <c r="X1002" s="123"/>
      <c r="Y1002" s="123"/>
    </row>
    <row r="1003" spans="1:25" x14ac:dyDescent="0.25">
      <c r="A1003" s="60" t="s">
        <v>2429</v>
      </c>
      <c r="B1003" s="60" t="s">
        <v>21</v>
      </c>
      <c r="C1003" s="123" t="s">
        <v>109</v>
      </c>
      <c r="D1003" s="123">
        <v>29</v>
      </c>
      <c r="E1003" s="123">
        <v>1992</v>
      </c>
      <c r="F1003" s="123">
        <v>1.33</v>
      </c>
      <c r="G1003" s="123">
        <v>0.85</v>
      </c>
      <c r="H1003" s="123">
        <v>3.05</v>
      </c>
      <c r="I1003" s="123">
        <v>0.68</v>
      </c>
      <c r="J1003" s="123">
        <v>25</v>
      </c>
      <c r="K1003" s="123">
        <v>2.96</v>
      </c>
      <c r="L1003" s="123">
        <v>0.73</v>
      </c>
      <c r="M1003" s="123">
        <v>0.33</v>
      </c>
      <c r="N1003" s="123">
        <v>1.01</v>
      </c>
      <c r="O1003" s="123"/>
      <c r="P1003" s="123">
        <v>-0.08</v>
      </c>
      <c r="Q1003" s="123">
        <v>0.02</v>
      </c>
      <c r="R1003" s="123" t="s">
        <v>3792</v>
      </c>
      <c r="S1003" s="123">
        <v>2020</v>
      </c>
      <c r="T1003" s="123"/>
      <c r="U1003" s="123"/>
      <c r="V1003" s="123"/>
      <c r="W1003" s="123"/>
      <c r="X1003" s="123"/>
      <c r="Y1003" s="123"/>
    </row>
    <row r="1004" spans="1:25" x14ac:dyDescent="0.25">
      <c r="A1004" s="60" t="s">
        <v>2236</v>
      </c>
      <c r="B1004" s="60" t="s">
        <v>21</v>
      </c>
      <c r="C1004" s="123" t="s">
        <v>109</v>
      </c>
      <c r="D1004" s="123">
        <v>19</v>
      </c>
      <c r="E1004" s="123">
        <v>2002</v>
      </c>
      <c r="F1004" s="123">
        <v>2.72</v>
      </c>
      <c r="G1004" s="123">
        <v>0.28000000000000003</v>
      </c>
      <c r="H1004" s="123">
        <v>2.91</v>
      </c>
      <c r="I1004" s="123">
        <v>1.1000000000000001</v>
      </c>
      <c r="J1004" s="123">
        <v>37.56</v>
      </c>
      <c r="K1004" s="123">
        <v>2.98</v>
      </c>
      <c r="L1004" s="123">
        <v>1.1299999999999999</v>
      </c>
      <c r="M1004" s="123">
        <v>0.18</v>
      </c>
      <c r="N1004" s="123">
        <v>0.31</v>
      </c>
      <c r="O1004" s="123"/>
      <c r="P1004" s="123">
        <v>-0.02</v>
      </c>
      <c r="Q1004" s="123">
        <v>0.03</v>
      </c>
      <c r="R1004" s="123" t="s">
        <v>3792</v>
      </c>
      <c r="S1004" s="123">
        <v>2020</v>
      </c>
      <c r="T1004" s="123"/>
      <c r="U1004" s="123"/>
      <c r="V1004" s="123"/>
      <c r="W1004" s="123"/>
      <c r="X1004" s="123"/>
      <c r="Y1004" s="123"/>
    </row>
    <row r="1005" spans="1:25" x14ac:dyDescent="0.25">
      <c r="A1005" s="60" t="s">
        <v>3558</v>
      </c>
      <c r="B1005" s="60" t="s">
        <v>21</v>
      </c>
      <c r="C1005" s="123" t="s">
        <v>109</v>
      </c>
      <c r="D1005" s="123">
        <v>19</v>
      </c>
      <c r="E1005" s="123">
        <v>2002</v>
      </c>
      <c r="F1005" s="123">
        <v>0.71</v>
      </c>
      <c r="G1005" s="123">
        <v>-0.1</v>
      </c>
      <c r="H1005" s="123">
        <v>0.03</v>
      </c>
      <c r="I1005" s="123">
        <v>-0.06</v>
      </c>
      <c r="J1005" s="123"/>
      <c r="K1005" s="123">
        <v>-0.09</v>
      </c>
      <c r="L1005" s="123">
        <v>0</v>
      </c>
      <c r="M1005" s="123"/>
      <c r="N1005" s="123"/>
      <c r="O1005" s="123"/>
      <c r="P1005" s="123">
        <v>0.09</v>
      </c>
      <c r="Q1005" s="123">
        <v>-0.04</v>
      </c>
      <c r="R1005" s="123" t="s">
        <v>3792</v>
      </c>
      <c r="S1005" s="123">
        <v>2020</v>
      </c>
      <c r="T1005" s="123"/>
      <c r="U1005" s="123"/>
      <c r="V1005" s="123"/>
      <c r="W1005" s="123"/>
      <c r="X1005" s="123"/>
      <c r="Y1005" s="123"/>
    </row>
    <row r="1006" spans="1:25" x14ac:dyDescent="0.25">
      <c r="A1006" s="60" t="s">
        <v>2627</v>
      </c>
      <c r="B1006" s="60" t="s">
        <v>21</v>
      </c>
      <c r="C1006" s="123" t="s">
        <v>109</v>
      </c>
      <c r="D1006" s="123">
        <v>30</v>
      </c>
      <c r="E1006" s="123">
        <v>1991</v>
      </c>
      <c r="F1006" s="123">
        <v>1.5</v>
      </c>
      <c r="G1006" s="123">
        <v>0.03</v>
      </c>
      <c r="H1006" s="123">
        <v>4.29</v>
      </c>
      <c r="I1006" s="123">
        <v>1.31</v>
      </c>
      <c r="J1006" s="123">
        <v>28.54</v>
      </c>
      <c r="K1006" s="123">
        <v>4.2</v>
      </c>
      <c r="L1006" s="123">
        <v>1.19</v>
      </c>
      <c r="M1006" s="123">
        <v>-0.08</v>
      </c>
      <c r="N1006" s="123">
        <v>-0.06</v>
      </c>
      <c r="O1006" s="123"/>
      <c r="P1006" s="123">
        <v>7.0000000000000007E-2</v>
      </c>
      <c r="Q1006" s="123">
        <v>0</v>
      </c>
      <c r="R1006" s="123" t="s">
        <v>3792</v>
      </c>
      <c r="S1006" s="123">
        <v>2020</v>
      </c>
      <c r="T1006" s="123"/>
      <c r="U1006" s="123"/>
      <c r="V1006" s="123"/>
      <c r="W1006" s="123"/>
      <c r="X1006" s="123"/>
      <c r="Y1006" s="123"/>
    </row>
    <row r="1007" spans="1:25" x14ac:dyDescent="0.25">
      <c r="A1007" s="60" t="s">
        <v>598</v>
      </c>
      <c r="B1007" s="60" t="s">
        <v>21</v>
      </c>
      <c r="C1007" s="123" t="s">
        <v>109</v>
      </c>
      <c r="D1007" s="123">
        <v>29</v>
      </c>
      <c r="E1007" s="123">
        <v>1992</v>
      </c>
      <c r="F1007" s="123">
        <v>1.53</v>
      </c>
      <c r="G1007" s="123">
        <v>0.09</v>
      </c>
      <c r="H1007" s="123">
        <v>-0.1</v>
      </c>
      <c r="I1007" s="123">
        <v>0.01</v>
      </c>
      <c r="J1007" s="123"/>
      <c r="K1007" s="123">
        <v>0.06</v>
      </c>
      <c r="L1007" s="123">
        <v>0.03</v>
      </c>
      <c r="M1007" s="123"/>
      <c r="N1007" s="123"/>
      <c r="O1007" s="123"/>
      <c r="P1007" s="123">
        <v>0.05</v>
      </c>
      <c r="Q1007" s="123">
        <v>0.02</v>
      </c>
      <c r="R1007" s="123" t="s">
        <v>3792</v>
      </c>
      <c r="S1007" s="123">
        <v>2020</v>
      </c>
      <c r="T1007" s="123"/>
      <c r="U1007" s="123"/>
      <c r="V1007" s="123"/>
      <c r="W1007" s="123"/>
      <c r="X1007" s="123"/>
      <c r="Y1007" s="123"/>
    </row>
    <row r="1008" spans="1:25" x14ac:dyDescent="0.25">
      <c r="A1008" s="60" t="s">
        <v>2346</v>
      </c>
      <c r="B1008" s="60" t="s">
        <v>21</v>
      </c>
      <c r="C1008" s="123" t="s">
        <v>153</v>
      </c>
      <c r="D1008" s="123">
        <v>25</v>
      </c>
      <c r="E1008" s="123">
        <v>1996</v>
      </c>
      <c r="F1008" s="123">
        <v>0.26</v>
      </c>
      <c r="G1008" s="123">
        <v>0.02</v>
      </c>
      <c r="H1008" s="123">
        <v>-0.04</v>
      </c>
      <c r="I1008" s="123">
        <v>-0.01</v>
      </c>
      <c r="J1008" s="123"/>
      <c r="K1008" s="123">
        <v>-0.04</v>
      </c>
      <c r="L1008" s="123">
        <v>0.03</v>
      </c>
      <c r="M1008" s="123"/>
      <c r="N1008" s="123"/>
      <c r="O1008" s="123"/>
      <c r="P1008" s="123">
        <v>0.03</v>
      </c>
      <c r="Q1008" s="123">
        <v>-7.0000000000000007E-2</v>
      </c>
      <c r="R1008" s="123" t="s">
        <v>3792</v>
      </c>
      <c r="S1008" s="123">
        <v>2020</v>
      </c>
      <c r="T1008" s="123"/>
      <c r="U1008" s="123"/>
      <c r="V1008" s="123"/>
      <c r="W1008" s="123"/>
      <c r="X1008" s="123"/>
      <c r="Y1008" s="123"/>
    </row>
    <row r="1009" spans="1:25" x14ac:dyDescent="0.25">
      <c r="A1009" s="60" t="s">
        <v>2639</v>
      </c>
      <c r="B1009" s="60" t="s">
        <v>21</v>
      </c>
      <c r="C1009" s="123" t="s">
        <v>153</v>
      </c>
      <c r="D1009" s="123">
        <v>21</v>
      </c>
      <c r="E1009" s="123">
        <v>2000</v>
      </c>
      <c r="F1009" s="123">
        <v>5.79</v>
      </c>
      <c r="G1009" s="123">
        <v>1.03</v>
      </c>
      <c r="H1009" s="123">
        <v>2.93</v>
      </c>
      <c r="I1009" s="123">
        <v>1.1499999999999999</v>
      </c>
      <c r="J1009" s="123">
        <v>41.15</v>
      </c>
      <c r="K1009" s="123">
        <v>2.97</v>
      </c>
      <c r="L1009" s="123">
        <v>1.25</v>
      </c>
      <c r="M1009" s="123">
        <v>0.3</v>
      </c>
      <c r="N1009" s="123">
        <v>0.84</v>
      </c>
      <c r="O1009" s="123"/>
      <c r="P1009" s="123">
        <v>0.08</v>
      </c>
      <c r="Q1009" s="123">
        <v>-0.02</v>
      </c>
      <c r="R1009" s="123" t="s">
        <v>3792</v>
      </c>
      <c r="S1009" s="123">
        <v>2020</v>
      </c>
      <c r="T1009" s="123"/>
      <c r="U1009" s="123"/>
      <c r="V1009" s="123"/>
      <c r="W1009" s="123"/>
      <c r="X1009" s="123"/>
      <c r="Y1009" s="123"/>
    </row>
    <row r="1010" spans="1:25" x14ac:dyDescent="0.25">
      <c r="A1010" s="60" t="s">
        <v>134</v>
      </c>
      <c r="B1010" s="60" t="s">
        <v>21</v>
      </c>
      <c r="C1010" s="123" t="s">
        <v>153</v>
      </c>
      <c r="D1010" s="123">
        <v>25</v>
      </c>
      <c r="E1010" s="123">
        <v>1996</v>
      </c>
      <c r="F1010" s="123">
        <v>0.15</v>
      </c>
      <c r="G1010" s="123">
        <v>0.08</v>
      </c>
      <c r="H1010" s="123">
        <v>0.02</v>
      </c>
      <c r="I1010" s="123">
        <v>-0.03</v>
      </c>
      <c r="J1010" s="123"/>
      <c r="K1010" s="123">
        <v>-7.0000000000000007E-2</v>
      </c>
      <c r="L1010" s="123">
        <v>-0.06</v>
      </c>
      <c r="M1010" s="123"/>
      <c r="N1010" s="123"/>
      <c r="O1010" s="123"/>
      <c r="P1010" s="123">
        <v>-7.0000000000000007E-2</v>
      </c>
      <c r="Q1010" s="123">
        <v>0.01</v>
      </c>
      <c r="R1010" s="123" t="s">
        <v>3792</v>
      </c>
      <c r="S1010" s="123">
        <v>2020</v>
      </c>
      <c r="T1010" s="123"/>
      <c r="U1010" s="123"/>
      <c r="V1010" s="123"/>
      <c r="W1010" s="123"/>
      <c r="X1010" s="123"/>
      <c r="Y1010" s="123"/>
    </row>
    <row r="1011" spans="1:25" x14ac:dyDescent="0.25">
      <c r="A1011" s="60" t="s">
        <v>2603</v>
      </c>
      <c r="B1011" s="60" t="s">
        <v>21</v>
      </c>
      <c r="C1011" s="123" t="s">
        <v>116</v>
      </c>
      <c r="D1011" s="123">
        <v>24</v>
      </c>
      <c r="E1011" s="123">
        <v>1997</v>
      </c>
      <c r="F1011" s="123">
        <v>3.9</v>
      </c>
      <c r="G1011" s="123">
        <v>-0.01</v>
      </c>
      <c r="H1011" s="123">
        <v>0.02</v>
      </c>
      <c r="I1011" s="123">
        <v>0</v>
      </c>
      <c r="J1011" s="123"/>
      <c r="K1011" s="123">
        <v>0.06</v>
      </c>
      <c r="L1011" s="123">
        <v>0.04</v>
      </c>
      <c r="M1011" s="123"/>
      <c r="N1011" s="123"/>
      <c r="O1011" s="123"/>
      <c r="P1011" s="123">
        <v>-0.08</v>
      </c>
      <c r="Q1011" s="123">
        <v>0.04</v>
      </c>
      <c r="R1011" s="123" t="s">
        <v>3792</v>
      </c>
      <c r="S1011" s="123">
        <v>2020</v>
      </c>
      <c r="T1011" s="123"/>
      <c r="U1011" s="123"/>
      <c r="V1011" s="123"/>
      <c r="W1011" s="123"/>
      <c r="X1011" s="123"/>
      <c r="Y1011" s="123"/>
    </row>
    <row r="1012" spans="1:25" x14ac:dyDescent="0.25">
      <c r="A1012" s="60" t="s">
        <v>222</v>
      </c>
      <c r="B1012" s="60" t="s">
        <v>21</v>
      </c>
      <c r="C1012" s="123" t="s">
        <v>116</v>
      </c>
      <c r="D1012" s="123">
        <v>31</v>
      </c>
      <c r="E1012" s="123">
        <v>1990</v>
      </c>
      <c r="F1012" s="123">
        <v>3.94</v>
      </c>
      <c r="G1012" s="123">
        <v>-0.05</v>
      </c>
      <c r="H1012" s="123">
        <v>-7.0000000000000007E-2</v>
      </c>
      <c r="I1012" s="123">
        <v>-0.08</v>
      </c>
      <c r="J1012" s="123"/>
      <c r="K1012" s="123">
        <v>0.05</v>
      </c>
      <c r="L1012" s="123">
        <v>-0.05</v>
      </c>
      <c r="M1012" s="123"/>
      <c r="N1012" s="123"/>
      <c r="O1012" s="123"/>
      <c r="P1012" s="123">
        <v>-0.05</v>
      </c>
      <c r="Q1012" s="123">
        <v>-0.05</v>
      </c>
      <c r="R1012" s="123" t="s">
        <v>3792</v>
      </c>
      <c r="S1012" s="123">
        <v>2020</v>
      </c>
      <c r="T1012" s="123"/>
      <c r="U1012" s="123"/>
      <c r="V1012" s="123"/>
      <c r="W1012" s="123"/>
      <c r="X1012" s="123"/>
      <c r="Y1012" s="123"/>
    </row>
    <row r="1013" spans="1:25" x14ac:dyDescent="0.25">
      <c r="A1013" s="60" t="s">
        <v>325</v>
      </c>
      <c r="B1013" s="60" t="s">
        <v>21</v>
      </c>
      <c r="C1013" s="123" t="s">
        <v>122</v>
      </c>
      <c r="D1013" s="123">
        <v>25</v>
      </c>
      <c r="E1013" s="123">
        <v>1996</v>
      </c>
      <c r="F1013" s="123">
        <v>0.54</v>
      </c>
      <c r="G1013" s="123">
        <v>0.04</v>
      </c>
      <c r="H1013" s="123">
        <v>7.0000000000000007E-2</v>
      </c>
      <c r="I1013" s="123">
        <v>-0.04</v>
      </c>
      <c r="J1013" s="123"/>
      <c r="K1013" s="123">
        <v>0.08</v>
      </c>
      <c r="L1013" s="123">
        <v>0.02</v>
      </c>
      <c r="M1013" s="123"/>
      <c r="N1013" s="123"/>
      <c r="O1013" s="123"/>
      <c r="P1013" s="123">
        <v>0.03</v>
      </c>
      <c r="Q1013" s="123">
        <v>0.01</v>
      </c>
      <c r="R1013" s="123" t="s">
        <v>3792</v>
      </c>
      <c r="S1013" s="123">
        <v>2020</v>
      </c>
      <c r="T1013" s="123"/>
      <c r="U1013" s="123"/>
      <c r="V1013" s="123"/>
      <c r="W1013" s="123"/>
      <c r="X1013" s="123"/>
      <c r="Y1013" s="123"/>
    </row>
    <row r="1014" spans="1:25" x14ac:dyDescent="0.25">
      <c r="A1014" s="60" t="s">
        <v>1687</v>
      </c>
      <c r="B1014" s="60" t="s">
        <v>21</v>
      </c>
      <c r="C1014" s="123" t="s">
        <v>122</v>
      </c>
      <c r="D1014" s="123">
        <v>25</v>
      </c>
      <c r="E1014" s="123">
        <v>1996</v>
      </c>
      <c r="F1014" s="123">
        <v>2.48</v>
      </c>
      <c r="G1014" s="123">
        <v>0.1</v>
      </c>
      <c r="H1014" s="123">
        <v>1.75</v>
      </c>
      <c r="I1014" s="123">
        <v>0.85</v>
      </c>
      <c r="J1014" s="123">
        <v>49.95</v>
      </c>
      <c r="K1014" s="123">
        <v>1.63</v>
      </c>
      <c r="L1014" s="123">
        <v>0.83</v>
      </c>
      <c r="M1014" s="123">
        <v>-0.05</v>
      </c>
      <c r="N1014" s="123">
        <v>0.03</v>
      </c>
      <c r="O1014" s="123"/>
      <c r="P1014" s="123">
        <v>0.02</v>
      </c>
      <c r="Q1014" s="123">
        <v>0.08</v>
      </c>
      <c r="R1014" s="123" t="s">
        <v>3792</v>
      </c>
      <c r="S1014" s="123">
        <v>2020</v>
      </c>
      <c r="T1014" s="123"/>
      <c r="U1014" s="123"/>
      <c r="V1014" s="123"/>
      <c r="W1014" s="123"/>
      <c r="X1014" s="123"/>
      <c r="Y1014" s="123"/>
    </row>
    <row r="1015" spans="1:25" x14ac:dyDescent="0.25">
      <c r="A1015" s="60" t="s">
        <v>2513</v>
      </c>
      <c r="B1015" s="60" t="s">
        <v>21</v>
      </c>
      <c r="C1015" s="123" t="s">
        <v>122</v>
      </c>
      <c r="D1015" s="123">
        <v>20</v>
      </c>
      <c r="E1015" s="123">
        <v>2001</v>
      </c>
      <c r="F1015" s="123">
        <v>0.28999999999999998</v>
      </c>
      <c r="G1015" s="123">
        <v>-0.04</v>
      </c>
      <c r="H1015" s="123">
        <v>0.04</v>
      </c>
      <c r="I1015" s="123">
        <v>0.02</v>
      </c>
      <c r="J1015" s="123"/>
      <c r="K1015" s="123">
        <v>-0.06</v>
      </c>
      <c r="L1015" s="123">
        <v>-0.01</v>
      </c>
      <c r="M1015" s="123"/>
      <c r="N1015" s="123"/>
      <c r="O1015" s="123"/>
      <c r="P1015" s="123">
        <v>-0.05</v>
      </c>
      <c r="Q1015" s="123">
        <v>0.02</v>
      </c>
      <c r="R1015" s="123" t="s">
        <v>3792</v>
      </c>
      <c r="S1015" s="123">
        <v>2020</v>
      </c>
      <c r="T1015" s="123"/>
      <c r="U1015" s="123"/>
      <c r="V1015" s="123"/>
      <c r="W1015" s="123"/>
      <c r="X1015" s="123"/>
      <c r="Y1015" s="123"/>
    </row>
    <row r="1016" spans="1:25" x14ac:dyDescent="0.25">
      <c r="A1016" s="60" t="s">
        <v>1514</v>
      </c>
      <c r="B1016" s="60" t="s">
        <v>21</v>
      </c>
      <c r="C1016" s="123" t="s">
        <v>122</v>
      </c>
      <c r="D1016" s="123">
        <v>30</v>
      </c>
      <c r="E1016" s="123">
        <v>1991</v>
      </c>
      <c r="F1016" s="123">
        <v>2.0499999999999998</v>
      </c>
      <c r="G1016" s="123">
        <v>-0.04</v>
      </c>
      <c r="H1016" s="123">
        <v>1.07</v>
      </c>
      <c r="I1016" s="123">
        <v>0.02</v>
      </c>
      <c r="J1016" s="123">
        <v>0</v>
      </c>
      <c r="K1016" s="123">
        <v>0.97</v>
      </c>
      <c r="L1016" s="123">
        <v>0.05</v>
      </c>
      <c r="M1016" s="123">
        <v>0.08</v>
      </c>
      <c r="N1016" s="123"/>
      <c r="O1016" s="123"/>
      <c r="P1016" s="123">
        <v>-7.0000000000000007E-2</v>
      </c>
      <c r="Q1016" s="123">
        <v>-0.06</v>
      </c>
      <c r="R1016" s="123" t="s">
        <v>3792</v>
      </c>
      <c r="S1016" s="123">
        <v>2020</v>
      </c>
      <c r="T1016" s="123"/>
      <c r="U1016" s="123"/>
      <c r="V1016" s="123"/>
      <c r="W1016" s="123"/>
      <c r="X1016" s="123"/>
      <c r="Y1016" s="123"/>
    </row>
    <row r="1017" spans="1:25" x14ac:dyDescent="0.25">
      <c r="A1017" s="60" t="s">
        <v>2465</v>
      </c>
      <c r="B1017" s="60" t="s">
        <v>21</v>
      </c>
      <c r="C1017" s="123" t="s">
        <v>122</v>
      </c>
      <c r="D1017" s="123">
        <v>29</v>
      </c>
      <c r="E1017" s="123">
        <v>1992</v>
      </c>
      <c r="F1017" s="123">
        <v>2.29</v>
      </c>
      <c r="G1017" s="123">
        <v>-0.02</v>
      </c>
      <c r="H1017" s="123">
        <v>0.49</v>
      </c>
      <c r="I1017" s="123">
        <v>0.03</v>
      </c>
      <c r="J1017" s="123">
        <v>0.02</v>
      </c>
      <c r="K1017" s="123">
        <v>0.53</v>
      </c>
      <c r="L1017" s="123">
        <v>-0.02</v>
      </c>
      <c r="M1017" s="123">
        <v>0.05</v>
      </c>
      <c r="N1017" s="123"/>
      <c r="O1017" s="123"/>
      <c r="P1017" s="123">
        <v>-0.08</v>
      </c>
      <c r="Q1017" s="123">
        <v>0.09</v>
      </c>
      <c r="R1017" s="123" t="s">
        <v>3792</v>
      </c>
      <c r="S1017" s="123">
        <v>2020</v>
      </c>
      <c r="T1017" s="123"/>
      <c r="U1017" s="123"/>
      <c r="V1017" s="123"/>
      <c r="W1017" s="123"/>
      <c r="X1017" s="123"/>
      <c r="Y1017" s="123"/>
    </row>
    <row r="1018" spans="1:25" x14ac:dyDescent="0.25">
      <c r="A1018" s="60" t="s">
        <v>4528</v>
      </c>
      <c r="B1018" s="60" t="s">
        <v>21</v>
      </c>
      <c r="C1018" s="123" t="s">
        <v>122</v>
      </c>
      <c r="D1018" s="123">
        <v>17</v>
      </c>
      <c r="E1018" s="123">
        <v>2004</v>
      </c>
      <c r="F1018" s="123">
        <v>1.66</v>
      </c>
      <c r="G1018" s="123">
        <v>0.02</v>
      </c>
      <c r="H1018" s="123">
        <v>-0.08</v>
      </c>
      <c r="I1018" s="123">
        <v>7.0000000000000007E-2</v>
      </c>
      <c r="J1018" s="123"/>
      <c r="K1018" s="123">
        <v>-0.08</v>
      </c>
      <c r="L1018" s="123">
        <v>0.08</v>
      </c>
      <c r="M1018" s="123"/>
      <c r="N1018" s="123"/>
      <c r="O1018" s="123"/>
      <c r="P1018" s="123">
        <v>0.04</v>
      </c>
      <c r="Q1018" s="123">
        <v>0.05</v>
      </c>
      <c r="R1018" s="123" t="s">
        <v>3792</v>
      </c>
      <c r="S1018" s="123">
        <v>2020</v>
      </c>
      <c r="T1018" s="123"/>
      <c r="U1018" s="123"/>
      <c r="V1018" s="123"/>
      <c r="W1018" s="123"/>
      <c r="X1018" s="123"/>
      <c r="Y1018" s="123"/>
    </row>
    <row r="1019" spans="1:25" x14ac:dyDescent="0.25">
      <c r="A1019" s="60" t="s">
        <v>1602</v>
      </c>
      <c r="B1019" s="60" t="s">
        <v>21</v>
      </c>
      <c r="C1019" s="123" t="s">
        <v>122</v>
      </c>
      <c r="D1019" s="123">
        <v>23</v>
      </c>
      <c r="E1019" s="123">
        <v>1998</v>
      </c>
      <c r="F1019" s="123">
        <v>3.41</v>
      </c>
      <c r="G1019" s="123">
        <v>0.06</v>
      </c>
      <c r="H1019" s="123">
        <v>2.87</v>
      </c>
      <c r="I1019" s="123">
        <v>0.49</v>
      </c>
      <c r="J1019" s="123">
        <v>20</v>
      </c>
      <c r="K1019" s="123">
        <v>2.96</v>
      </c>
      <c r="L1019" s="123">
        <v>0.51</v>
      </c>
      <c r="M1019" s="123">
        <v>0.05</v>
      </c>
      <c r="N1019" s="123">
        <v>-0.02</v>
      </c>
      <c r="O1019" s="123"/>
      <c r="P1019" s="123">
        <v>-0.06</v>
      </c>
      <c r="Q1019" s="123">
        <v>0</v>
      </c>
      <c r="R1019" s="123" t="s">
        <v>3792</v>
      </c>
      <c r="S1019" s="123">
        <v>2020</v>
      </c>
      <c r="T1019" s="123"/>
      <c r="U1019" s="123"/>
      <c r="V1019" s="123"/>
      <c r="W1019" s="123"/>
      <c r="X1019" s="123"/>
      <c r="Y1019" s="123"/>
    </row>
    <row r="1020" spans="1:25" x14ac:dyDescent="0.25">
      <c r="A1020" s="60" t="s">
        <v>2301</v>
      </c>
      <c r="B1020" s="60" t="s">
        <v>21</v>
      </c>
      <c r="C1020" s="123" t="s">
        <v>122</v>
      </c>
      <c r="D1020" s="123">
        <v>25</v>
      </c>
      <c r="E1020" s="123">
        <v>1996</v>
      </c>
      <c r="F1020" s="123">
        <v>4.04</v>
      </c>
      <c r="G1020" s="123">
        <v>-7.0000000000000007E-2</v>
      </c>
      <c r="H1020" s="123">
        <v>1.8</v>
      </c>
      <c r="I1020" s="123">
        <v>0.56999999999999995</v>
      </c>
      <c r="J1020" s="123">
        <v>28.61</v>
      </c>
      <c r="K1020" s="123">
        <v>1.8</v>
      </c>
      <c r="L1020" s="123">
        <v>0.54</v>
      </c>
      <c r="M1020" s="123">
        <v>0.03</v>
      </c>
      <c r="N1020" s="123">
        <v>0.08</v>
      </c>
      <c r="O1020" s="123"/>
      <c r="P1020" s="123">
        <v>-0.04</v>
      </c>
      <c r="Q1020" s="123">
        <v>0.03</v>
      </c>
      <c r="R1020" s="123" t="s">
        <v>3792</v>
      </c>
      <c r="S1020" s="123">
        <v>2020</v>
      </c>
      <c r="T1020" s="123"/>
      <c r="U1020" s="123"/>
      <c r="V1020" s="123"/>
      <c r="W1020" s="123"/>
      <c r="X1020" s="123"/>
      <c r="Y1020" s="123"/>
    </row>
    <row r="1021" spans="1:25" x14ac:dyDescent="0.25">
      <c r="A1021" s="60" t="s">
        <v>2700</v>
      </c>
      <c r="B1021" s="60" t="s">
        <v>21</v>
      </c>
      <c r="C1021" s="123" t="s">
        <v>122</v>
      </c>
      <c r="D1021" s="123">
        <v>30</v>
      </c>
      <c r="E1021" s="123">
        <v>1991</v>
      </c>
      <c r="F1021" s="123">
        <v>1.57</v>
      </c>
      <c r="G1021" s="123">
        <v>0</v>
      </c>
      <c r="H1021" s="123">
        <v>0.61</v>
      </c>
      <c r="I1021" s="123">
        <v>0.06</v>
      </c>
      <c r="J1021" s="123">
        <v>0.05</v>
      </c>
      <c r="K1021" s="123">
        <v>0.75</v>
      </c>
      <c r="L1021" s="123">
        <v>-0.06</v>
      </c>
      <c r="M1021" s="123">
        <v>0.04</v>
      </c>
      <c r="N1021" s="123"/>
      <c r="O1021" s="123"/>
      <c r="P1021" s="123">
        <v>-7.0000000000000007E-2</v>
      </c>
      <c r="Q1021" s="123">
        <v>7.0000000000000007E-2</v>
      </c>
      <c r="R1021" s="123" t="s">
        <v>3792</v>
      </c>
      <c r="S1021" s="123">
        <v>2020</v>
      </c>
      <c r="T1021" s="123"/>
      <c r="U1021" s="123"/>
      <c r="V1021" s="123"/>
      <c r="W1021" s="123"/>
      <c r="X1021" s="123"/>
      <c r="Y1021" s="123"/>
    </row>
    <row r="1022" spans="1:25" x14ac:dyDescent="0.25">
      <c r="A1022" s="60" t="s">
        <v>2798</v>
      </c>
      <c r="B1022" s="60" t="s">
        <v>21</v>
      </c>
      <c r="C1022" s="123" t="s">
        <v>122</v>
      </c>
      <c r="D1022" s="123">
        <v>23</v>
      </c>
      <c r="E1022" s="123">
        <v>1998</v>
      </c>
      <c r="F1022" s="123">
        <v>0.42</v>
      </c>
      <c r="G1022" s="123">
        <v>0.06</v>
      </c>
      <c r="H1022" s="123">
        <v>10.09</v>
      </c>
      <c r="I1022" s="123">
        <v>4.92</v>
      </c>
      <c r="J1022" s="123">
        <v>49.92</v>
      </c>
      <c r="K1022" s="123">
        <v>10.91</v>
      </c>
      <c r="L1022" s="123">
        <v>5.55</v>
      </c>
      <c r="M1022" s="123">
        <v>0.03</v>
      </c>
      <c r="N1022" s="123">
        <v>-0.03</v>
      </c>
      <c r="O1022" s="123"/>
      <c r="P1022" s="123">
        <v>0.02</v>
      </c>
      <c r="Q1022" s="123">
        <v>0.09</v>
      </c>
      <c r="R1022" s="123" t="s">
        <v>3792</v>
      </c>
      <c r="S1022" s="123">
        <v>2020</v>
      </c>
      <c r="T1022" s="123"/>
      <c r="U1022" s="123"/>
      <c r="V1022" s="123"/>
      <c r="W1022" s="123"/>
      <c r="X1022" s="123"/>
      <c r="Y1022" s="123"/>
    </row>
    <row r="1023" spans="1:25" x14ac:dyDescent="0.25">
      <c r="A1023" s="60" t="s">
        <v>2849</v>
      </c>
      <c r="B1023" s="60" t="s">
        <v>21</v>
      </c>
      <c r="C1023" s="123" t="s">
        <v>122</v>
      </c>
      <c r="D1023" s="123">
        <v>25</v>
      </c>
      <c r="E1023" s="123">
        <v>1996</v>
      </c>
      <c r="F1023" s="123">
        <v>3.69</v>
      </c>
      <c r="G1023" s="123">
        <v>0.2</v>
      </c>
      <c r="H1023" s="123">
        <v>1.42</v>
      </c>
      <c r="I1023" s="123">
        <v>0.26</v>
      </c>
      <c r="J1023" s="123">
        <v>19.93</v>
      </c>
      <c r="K1023" s="123">
        <v>1.43</v>
      </c>
      <c r="L1023" s="123">
        <v>0.35</v>
      </c>
      <c r="M1023" s="123">
        <v>0.24</v>
      </c>
      <c r="N1023" s="123">
        <v>1.08</v>
      </c>
      <c r="O1023" s="123"/>
      <c r="P1023" s="123">
        <v>7.0000000000000007E-2</v>
      </c>
      <c r="Q1023" s="123">
        <v>-0.02</v>
      </c>
      <c r="R1023" s="123" t="s">
        <v>3792</v>
      </c>
      <c r="S1023" s="123">
        <v>2020</v>
      </c>
      <c r="T1023" s="123"/>
      <c r="U1023" s="123"/>
      <c r="V1023" s="123"/>
      <c r="W1023" s="123"/>
      <c r="X1023" s="123"/>
      <c r="Y1023" s="123"/>
    </row>
    <row r="1024" spans="1:25" x14ac:dyDescent="0.25">
      <c r="A1024" s="60" t="s">
        <v>2247</v>
      </c>
      <c r="B1024" s="60" t="s">
        <v>21</v>
      </c>
      <c r="C1024" s="123" t="s">
        <v>122</v>
      </c>
      <c r="D1024" s="123">
        <v>33</v>
      </c>
      <c r="E1024" s="123">
        <v>1988</v>
      </c>
      <c r="F1024" s="123">
        <v>4.3099999999999996</v>
      </c>
      <c r="G1024" s="123">
        <v>0.09</v>
      </c>
      <c r="H1024" s="123">
        <v>0.28000000000000003</v>
      </c>
      <c r="I1024" s="123">
        <v>0.22</v>
      </c>
      <c r="J1024" s="123">
        <v>99.99</v>
      </c>
      <c r="K1024" s="123">
        <v>0.21</v>
      </c>
      <c r="L1024" s="123">
        <v>0.21</v>
      </c>
      <c r="M1024" s="123">
        <v>0.06</v>
      </c>
      <c r="N1024" s="123">
        <v>-0.05</v>
      </c>
      <c r="O1024" s="123"/>
      <c r="P1024" s="123">
        <v>0.03</v>
      </c>
      <c r="Q1024" s="123">
        <v>0.06</v>
      </c>
      <c r="R1024" s="123" t="s">
        <v>3792</v>
      </c>
      <c r="S1024" s="123">
        <v>2020</v>
      </c>
      <c r="T1024" s="123"/>
      <c r="U1024" s="123"/>
      <c r="V1024" s="123"/>
      <c r="W1024" s="123"/>
      <c r="X1024" s="123"/>
      <c r="Y1024" s="123"/>
    </row>
    <row r="1025" spans="1:25" x14ac:dyDescent="0.25">
      <c r="A1025" s="60" t="s">
        <v>3664</v>
      </c>
      <c r="B1025" s="60" t="s">
        <v>84</v>
      </c>
      <c r="C1025" s="123" t="s">
        <v>96</v>
      </c>
      <c r="D1025" s="123">
        <v>30</v>
      </c>
      <c r="E1025" s="123">
        <v>1991</v>
      </c>
      <c r="F1025" s="123">
        <v>1.98</v>
      </c>
      <c r="G1025" s="123">
        <v>0.01</v>
      </c>
      <c r="H1025" s="123">
        <v>-0.08</v>
      </c>
      <c r="I1025" s="123">
        <v>0.03</v>
      </c>
      <c r="J1025" s="123"/>
      <c r="K1025" s="123">
        <v>-0.04</v>
      </c>
      <c r="L1025" s="123">
        <v>0.05</v>
      </c>
      <c r="M1025" s="123"/>
      <c r="N1025" s="123"/>
      <c r="O1025" s="123"/>
      <c r="P1025" s="123">
        <v>0.08</v>
      </c>
      <c r="Q1025" s="123">
        <v>-0.02</v>
      </c>
      <c r="R1025" s="123" t="s">
        <v>3792</v>
      </c>
      <c r="S1025" s="123">
        <v>2020</v>
      </c>
      <c r="T1025" s="123"/>
      <c r="U1025" s="123"/>
      <c r="V1025" s="123"/>
      <c r="W1025" s="123"/>
      <c r="X1025" s="123"/>
      <c r="Y1025" s="123"/>
    </row>
    <row r="1026" spans="1:25" x14ac:dyDescent="0.25">
      <c r="A1026" s="60" t="s">
        <v>4529</v>
      </c>
      <c r="B1026" s="60" t="s">
        <v>84</v>
      </c>
      <c r="C1026" s="123" t="s">
        <v>96</v>
      </c>
      <c r="D1026" s="123">
        <v>30</v>
      </c>
      <c r="E1026" s="123">
        <v>1991</v>
      </c>
      <c r="F1026" s="123">
        <v>2.84</v>
      </c>
      <c r="G1026" s="123">
        <v>0.03</v>
      </c>
      <c r="H1026" s="123">
        <v>0.98</v>
      </c>
      <c r="I1026" s="123">
        <v>-0.08</v>
      </c>
      <c r="J1026" s="123">
        <v>-0.06</v>
      </c>
      <c r="K1026" s="123">
        <v>1.1299999999999999</v>
      </c>
      <c r="L1026" s="123">
        <v>-0.03</v>
      </c>
      <c r="M1026" s="123">
        <v>-0.05</v>
      </c>
      <c r="N1026" s="123"/>
      <c r="O1026" s="123"/>
      <c r="P1026" s="123">
        <v>0.04</v>
      </c>
      <c r="Q1026" s="123">
        <v>-0.02</v>
      </c>
      <c r="R1026" s="123" t="s">
        <v>3792</v>
      </c>
      <c r="S1026" s="123">
        <v>2020</v>
      </c>
      <c r="T1026" s="123"/>
      <c r="U1026" s="123"/>
      <c r="V1026" s="123"/>
      <c r="W1026" s="123"/>
      <c r="X1026" s="123"/>
      <c r="Y1026" s="123"/>
    </row>
    <row r="1027" spans="1:25" x14ac:dyDescent="0.25">
      <c r="A1027" s="60" t="s">
        <v>4530</v>
      </c>
      <c r="B1027" s="60" t="s">
        <v>84</v>
      </c>
      <c r="C1027" s="123" t="s">
        <v>96</v>
      </c>
      <c r="D1027" s="123">
        <v>31</v>
      </c>
      <c r="E1027" s="123">
        <v>1990</v>
      </c>
      <c r="F1027" s="123">
        <v>0</v>
      </c>
      <c r="G1027" s="123">
        <v>0.01</v>
      </c>
      <c r="H1027" s="123">
        <v>0.04</v>
      </c>
      <c r="I1027" s="123">
        <v>-0.04</v>
      </c>
      <c r="J1027" s="123"/>
      <c r="K1027" s="123">
        <v>-0.09</v>
      </c>
      <c r="L1027" s="123">
        <v>0</v>
      </c>
      <c r="M1027" s="123"/>
      <c r="N1027" s="123"/>
      <c r="O1027" s="123"/>
      <c r="P1027" s="123">
        <v>0.03</v>
      </c>
      <c r="Q1027" s="123">
        <v>-0.01</v>
      </c>
      <c r="R1027" s="123" t="s">
        <v>3792</v>
      </c>
      <c r="S1027" s="123">
        <v>2020</v>
      </c>
      <c r="T1027" s="123"/>
      <c r="U1027" s="123"/>
      <c r="V1027" s="123"/>
      <c r="W1027" s="123"/>
      <c r="X1027" s="123"/>
      <c r="Y1027" s="123"/>
    </row>
    <row r="1028" spans="1:25" x14ac:dyDescent="0.25">
      <c r="A1028" s="60" t="s">
        <v>4531</v>
      </c>
      <c r="B1028" s="60" t="s">
        <v>84</v>
      </c>
      <c r="C1028" s="123" t="s">
        <v>96</v>
      </c>
      <c r="D1028" s="123">
        <v>34</v>
      </c>
      <c r="E1028" s="123">
        <v>1987</v>
      </c>
      <c r="F1028" s="123">
        <v>2.8</v>
      </c>
      <c r="G1028" s="123">
        <v>-0.06</v>
      </c>
      <c r="H1028" s="123">
        <v>0.36</v>
      </c>
      <c r="I1028" s="123">
        <v>-7.0000000000000007E-2</v>
      </c>
      <c r="J1028" s="123">
        <v>0.1</v>
      </c>
      <c r="K1028" s="123">
        <v>0.37</v>
      </c>
      <c r="L1028" s="123">
        <v>0.1</v>
      </c>
      <c r="M1028" s="123">
        <v>-0.01</v>
      </c>
      <c r="N1028" s="123"/>
      <c r="O1028" s="123"/>
      <c r="P1028" s="123">
        <v>0.09</v>
      </c>
      <c r="Q1028" s="123">
        <v>0</v>
      </c>
      <c r="R1028" s="123" t="s">
        <v>3792</v>
      </c>
      <c r="S1028" s="123">
        <v>2020</v>
      </c>
      <c r="T1028" s="123"/>
      <c r="U1028" s="123"/>
      <c r="V1028" s="123"/>
      <c r="W1028" s="123"/>
      <c r="X1028" s="123"/>
      <c r="Y1028" s="123"/>
    </row>
    <row r="1029" spans="1:25" x14ac:dyDescent="0.25">
      <c r="A1029" s="60" t="s">
        <v>362</v>
      </c>
      <c r="B1029" s="60" t="s">
        <v>84</v>
      </c>
      <c r="C1029" s="123" t="s">
        <v>96</v>
      </c>
      <c r="D1029" s="123">
        <v>27</v>
      </c>
      <c r="E1029" s="123">
        <v>1994</v>
      </c>
      <c r="F1029" s="123">
        <v>3.94</v>
      </c>
      <c r="G1029" s="123">
        <v>-0.04</v>
      </c>
      <c r="H1029" s="123">
        <v>-0.03</v>
      </c>
      <c r="I1029" s="123">
        <v>0.02</v>
      </c>
      <c r="J1029" s="123"/>
      <c r="K1029" s="123">
        <v>-0.04</v>
      </c>
      <c r="L1029" s="123">
        <v>-0.1</v>
      </c>
      <c r="M1029" s="123"/>
      <c r="N1029" s="123"/>
      <c r="O1029" s="123"/>
      <c r="P1029" s="123">
        <v>0.06</v>
      </c>
      <c r="Q1029" s="123">
        <v>-0.02</v>
      </c>
      <c r="R1029" s="123" t="s">
        <v>3792</v>
      </c>
      <c r="S1029" s="123">
        <v>2020</v>
      </c>
      <c r="T1029" s="123"/>
      <c r="U1029" s="123"/>
      <c r="V1029" s="123"/>
      <c r="W1029" s="123"/>
      <c r="X1029" s="123"/>
      <c r="Y1029" s="123"/>
    </row>
    <row r="1030" spans="1:25" x14ac:dyDescent="0.25">
      <c r="A1030" s="60" t="s">
        <v>4532</v>
      </c>
      <c r="B1030" s="60" t="s">
        <v>84</v>
      </c>
      <c r="C1030" s="123" t="s">
        <v>96</v>
      </c>
      <c r="D1030" s="123">
        <v>24</v>
      </c>
      <c r="E1030" s="123">
        <v>1996</v>
      </c>
      <c r="F1030" s="123">
        <v>3.14</v>
      </c>
      <c r="G1030" s="123">
        <v>0.02</v>
      </c>
      <c r="H1030" s="123">
        <v>0.55000000000000004</v>
      </c>
      <c r="I1030" s="123">
        <v>0.08</v>
      </c>
      <c r="J1030" s="123">
        <v>0.06</v>
      </c>
      <c r="K1030" s="123">
        <v>0.6</v>
      </c>
      <c r="L1030" s="123">
        <v>-0.04</v>
      </c>
      <c r="M1030" s="123">
        <v>0.08</v>
      </c>
      <c r="N1030" s="123"/>
      <c r="O1030" s="123"/>
      <c r="P1030" s="123">
        <v>-0.05</v>
      </c>
      <c r="Q1030" s="123">
        <v>-0.04</v>
      </c>
      <c r="R1030" s="123" t="s">
        <v>3792</v>
      </c>
      <c r="S1030" s="123">
        <v>2020</v>
      </c>
      <c r="T1030" s="123"/>
      <c r="U1030" s="123"/>
      <c r="V1030" s="123"/>
      <c r="W1030" s="123"/>
      <c r="X1030" s="123"/>
      <c r="Y1030" s="123"/>
    </row>
    <row r="1031" spans="1:25" x14ac:dyDescent="0.25">
      <c r="A1031" s="60" t="s">
        <v>4533</v>
      </c>
      <c r="B1031" s="60" t="s">
        <v>84</v>
      </c>
      <c r="C1031" s="123" t="s">
        <v>148</v>
      </c>
      <c r="D1031" s="123">
        <v>27</v>
      </c>
      <c r="E1031" s="123">
        <v>1994</v>
      </c>
      <c r="F1031" s="123">
        <v>0.5</v>
      </c>
      <c r="G1031" s="123">
        <v>-0.09</v>
      </c>
      <c r="H1031" s="123">
        <v>1.94</v>
      </c>
      <c r="I1031" s="123">
        <v>0.1</v>
      </c>
      <c r="J1031" s="123">
        <v>0</v>
      </c>
      <c r="K1031" s="123">
        <v>2.06</v>
      </c>
      <c r="L1031" s="123">
        <v>-0.09</v>
      </c>
      <c r="M1031" s="123">
        <v>-0.09</v>
      </c>
      <c r="N1031" s="123"/>
      <c r="O1031" s="123"/>
      <c r="P1031" s="123">
        <v>-0.04</v>
      </c>
      <c r="Q1031" s="123">
        <v>-7.0000000000000007E-2</v>
      </c>
      <c r="R1031" s="123" t="s">
        <v>3792</v>
      </c>
      <c r="S1031" s="123">
        <v>2020</v>
      </c>
      <c r="T1031" s="123"/>
      <c r="U1031" s="123"/>
      <c r="V1031" s="123"/>
      <c r="W1031" s="123"/>
      <c r="X1031" s="123"/>
      <c r="Y1031" s="123"/>
    </row>
    <row r="1032" spans="1:25" x14ac:dyDescent="0.25">
      <c r="A1032" s="60" t="s">
        <v>4534</v>
      </c>
      <c r="B1032" s="60" t="s">
        <v>84</v>
      </c>
      <c r="C1032" s="123" t="s">
        <v>213</v>
      </c>
      <c r="D1032" s="123">
        <v>29</v>
      </c>
      <c r="E1032" s="123">
        <v>1992</v>
      </c>
      <c r="F1032" s="123">
        <v>2.84</v>
      </c>
      <c r="G1032" s="123">
        <v>0.01</v>
      </c>
      <c r="H1032" s="123">
        <v>1.52</v>
      </c>
      <c r="I1032" s="123">
        <v>0.33</v>
      </c>
      <c r="J1032" s="123">
        <v>24.99</v>
      </c>
      <c r="K1032" s="123">
        <v>1.42</v>
      </c>
      <c r="L1032" s="123">
        <v>0.36</v>
      </c>
      <c r="M1032" s="123">
        <v>-0.08</v>
      </c>
      <c r="N1032" s="123">
        <v>-7.0000000000000007E-2</v>
      </c>
      <c r="O1032" s="123"/>
      <c r="P1032" s="123">
        <v>-0.02</v>
      </c>
      <c r="Q1032" s="123">
        <v>-0.06</v>
      </c>
      <c r="R1032" s="123" t="s">
        <v>3792</v>
      </c>
      <c r="S1032" s="123">
        <v>2020</v>
      </c>
      <c r="T1032" s="123"/>
      <c r="U1032" s="123"/>
      <c r="V1032" s="123"/>
      <c r="W1032" s="123"/>
      <c r="X1032" s="123"/>
      <c r="Y1032" s="123"/>
    </row>
    <row r="1033" spans="1:25" x14ac:dyDescent="0.25">
      <c r="A1033" s="60" t="s">
        <v>304</v>
      </c>
      <c r="B1033" s="60" t="s">
        <v>84</v>
      </c>
      <c r="C1033" s="123" t="s">
        <v>213</v>
      </c>
      <c r="D1033" s="123">
        <v>24</v>
      </c>
      <c r="E1033" s="123">
        <v>1997</v>
      </c>
      <c r="F1033" s="123">
        <v>3</v>
      </c>
      <c r="G1033" s="123">
        <v>-0.09</v>
      </c>
      <c r="H1033" s="123">
        <v>0.38</v>
      </c>
      <c r="I1033" s="123">
        <v>0</v>
      </c>
      <c r="J1033" s="123">
        <v>0.02</v>
      </c>
      <c r="K1033" s="123">
        <v>0.35</v>
      </c>
      <c r="L1033" s="123">
        <v>0.05</v>
      </c>
      <c r="M1033" s="123">
        <v>0.1</v>
      </c>
      <c r="N1033" s="123"/>
      <c r="O1033" s="123"/>
      <c r="P1033" s="123">
        <v>-0.09</v>
      </c>
      <c r="Q1033" s="123">
        <v>-0.04</v>
      </c>
      <c r="R1033" s="123" t="s">
        <v>3792</v>
      </c>
      <c r="S1033" s="123">
        <v>2020</v>
      </c>
      <c r="T1033" s="123"/>
      <c r="U1033" s="123"/>
      <c r="V1033" s="123"/>
      <c r="W1033" s="123"/>
      <c r="X1033" s="123"/>
      <c r="Y1033" s="123"/>
    </row>
    <row r="1034" spans="1:25" x14ac:dyDescent="0.25">
      <c r="A1034" s="60" t="s">
        <v>572</v>
      </c>
      <c r="B1034" s="60" t="s">
        <v>84</v>
      </c>
      <c r="C1034" s="123" t="s">
        <v>109</v>
      </c>
      <c r="D1034" s="123">
        <v>29</v>
      </c>
      <c r="E1034" s="123">
        <v>1992</v>
      </c>
      <c r="F1034" s="123">
        <v>2.0099999999999998</v>
      </c>
      <c r="G1034" s="123">
        <v>-7.0000000000000007E-2</v>
      </c>
      <c r="H1034" s="123">
        <v>1.93</v>
      </c>
      <c r="I1034" s="123">
        <v>0.43</v>
      </c>
      <c r="J1034" s="123">
        <v>25.04</v>
      </c>
      <c r="K1034" s="123">
        <v>2</v>
      </c>
      <c r="L1034" s="123">
        <v>0.44</v>
      </c>
      <c r="M1034" s="123">
        <v>-0.01</v>
      </c>
      <c r="N1034" s="123">
        <v>0.09</v>
      </c>
      <c r="O1034" s="123"/>
      <c r="P1034" s="123">
        <v>-0.03</v>
      </c>
      <c r="Q1034" s="123">
        <v>0.06</v>
      </c>
      <c r="R1034" s="123" t="s">
        <v>3792</v>
      </c>
      <c r="S1034" s="123">
        <v>2020</v>
      </c>
      <c r="T1034" s="123"/>
      <c r="U1034" s="123"/>
      <c r="V1034" s="123"/>
      <c r="W1034" s="123"/>
      <c r="X1034" s="123"/>
      <c r="Y1034" s="123"/>
    </row>
    <row r="1035" spans="1:25" x14ac:dyDescent="0.25">
      <c r="A1035" s="60" t="s">
        <v>4535</v>
      </c>
      <c r="B1035" s="60" t="s">
        <v>84</v>
      </c>
      <c r="C1035" s="123" t="s">
        <v>109</v>
      </c>
      <c r="D1035" s="123">
        <v>31</v>
      </c>
      <c r="E1035" s="123">
        <v>1990</v>
      </c>
      <c r="F1035" s="123">
        <v>0.59</v>
      </c>
      <c r="G1035" s="123">
        <v>-0.04</v>
      </c>
      <c r="H1035" s="123">
        <v>6.63</v>
      </c>
      <c r="I1035" s="123">
        <v>6.6</v>
      </c>
      <c r="J1035" s="123">
        <v>99.91</v>
      </c>
      <c r="K1035" s="123">
        <v>6.82</v>
      </c>
      <c r="L1035" s="123">
        <v>6.87</v>
      </c>
      <c r="M1035" s="123">
        <v>-0.05</v>
      </c>
      <c r="N1035" s="123">
        <v>0.05</v>
      </c>
      <c r="O1035" s="123"/>
      <c r="P1035" s="123">
        <v>0.04</v>
      </c>
      <c r="Q1035" s="123">
        <v>7.0000000000000007E-2</v>
      </c>
      <c r="R1035" s="123" t="s">
        <v>3792</v>
      </c>
      <c r="S1035" s="123">
        <v>2020</v>
      </c>
      <c r="T1035" s="123"/>
      <c r="U1035" s="123"/>
      <c r="V1035" s="123"/>
      <c r="W1035" s="123"/>
      <c r="X1035" s="123"/>
      <c r="Y1035" s="123"/>
    </row>
    <row r="1036" spans="1:25" x14ac:dyDescent="0.25">
      <c r="A1036" s="60" t="s">
        <v>356</v>
      </c>
      <c r="B1036" s="60" t="s">
        <v>84</v>
      </c>
      <c r="C1036" s="123" t="s">
        <v>109</v>
      </c>
      <c r="D1036" s="123">
        <v>27</v>
      </c>
      <c r="E1036" s="123">
        <v>1994</v>
      </c>
      <c r="F1036" s="123">
        <v>1.78</v>
      </c>
      <c r="G1036" s="123">
        <v>0.68</v>
      </c>
      <c r="H1036" s="123">
        <v>2.31</v>
      </c>
      <c r="I1036" s="123">
        <v>0.5</v>
      </c>
      <c r="J1036" s="123">
        <v>25.01</v>
      </c>
      <c r="K1036" s="123">
        <v>2.41</v>
      </c>
      <c r="L1036" s="123">
        <v>0.6</v>
      </c>
      <c r="M1036" s="123">
        <v>0.23</v>
      </c>
      <c r="N1036" s="123">
        <v>1.1000000000000001</v>
      </c>
      <c r="O1036" s="123"/>
      <c r="P1036" s="123">
        <v>0.08</v>
      </c>
      <c r="Q1036" s="123">
        <v>0.05</v>
      </c>
      <c r="R1036" s="123" t="s">
        <v>3792</v>
      </c>
      <c r="S1036" s="123">
        <v>2020</v>
      </c>
      <c r="T1036" s="123"/>
      <c r="U1036" s="123"/>
      <c r="V1036" s="123"/>
      <c r="W1036" s="123"/>
      <c r="X1036" s="123"/>
      <c r="Y1036" s="123"/>
    </row>
    <row r="1037" spans="1:25" x14ac:dyDescent="0.25">
      <c r="A1037" s="60" t="s">
        <v>4536</v>
      </c>
      <c r="B1037" s="60" t="s">
        <v>84</v>
      </c>
      <c r="C1037" s="123" t="s">
        <v>109</v>
      </c>
      <c r="D1037" s="123">
        <v>26</v>
      </c>
      <c r="E1037" s="123">
        <v>1995</v>
      </c>
      <c r="F1037" s="123">
        <v>-0.05</v>
      </c>
      <c r="G1037" s="123">
        <v>0.04</v>
      </c>
      <c r="H1037" s="123">
        <v>0.04</v>
      </c>
      <c r="I1037" s="123">
        <v>0.01</v>
      </c>
      <c r="J1037" s="123"/>
      <c r="K1037" s="123">
        <v>0.06</v>
      </c>
      <c r="L1037" s="123">
        <v>0.01</v>
      </c>
      <c r="M1037" s="123"/>
      <c r="N1037" s="123"/>
      <c r="O1037" s="123"/>
      <c r="P1037" s="123">
        <v>-0.03</v>
      </c>
      <c r="Q1037" s="123">
        <v>-0.05</v>
      </c>
      <c r="R1037" s="123" t="s">
        <v>3792</v>
      </c>
      <c r="S1037" s="123">
        <v>2020</v>
      </c>
      <c r="T1037" s="123"/>
      <c r="U1037" s="123"/>
      <c r="V1037" s="123"/>
      <c r="W1037" s="123"/>
      <c r="X1037" s="123"/>
      <c r="Y1037" s="123"/>
    </row>
    <row r="1038" spans="1:25" x14ac:dyDescent="0.25">
      <c r="A1038" s="60" t="s">
        <v>4537</v>
      </c>
      <c r="B1038" s="60" t="s">
        <v>84</v>
      </c>
      <c r="C1038" s="123" t="s">
        <v>109</v>
      </c>
      <c r="D1038" s="123">
        <v>26</v>
      </c>
      <c r="E1038" s="123">
        <v>1995</v>
      </c>
      <c r="F1038" s="123">
        <v>3.62</v>
      </c>
      <c r="G1038" s="123">
        <v>0.6</v>
      </c>
      <c r="H1038" s="123">
        <v>1.44</v>
      </c>
      <c r="I1038" s="123">
        <v>0.71</v>
      </c>
      <c r="J1038" s="123">
        <v>59.96</v>
      </c>
      <c r="K1038" s="123">
        <v>1.34</v>
      </c>
      <c r="L1038" s="123">
        <v>0.86</v>
      </c>
      <c r="M1038" s="123">
        <v>0.45</v>
      </c>
      <c r="N1038" s="123">
        <v>0.64</v>
      </c>
      <c r="O1038" s="123"/>
      <c r="P1038" s="123">
        <v>0.05</v>
      </c>
      <c r="Q1038" s="123">
        <v>-0.03</v>
      </c>
      <c r="R1038" s="123" t="s">
        <v>3792</v>
      </c>
      <c r="S1038" s="123">
        <v>2020</v>
      </c>
      <c r="T1038" s="123"/>
      <c r="U1038" s="123"/>
      <c r="V1038" s="123"/>
      <c r="W1038" s="123"/>
      <c r="X1038" s="123"/>
      <c r="Y1038" s="123"/>
    </row>
    <row r="1039" spans="1:25" x14ac:dyDescent="0.25">
      <c r="A1039" s="60" t="s">
        <v>182</v>
      </c>
      <c r="B1039" s="60" t="s">
        <v>84</v>
      </c>
      <c r="C1039" s="123" t="s">
        <v>109</v>
      </c>
      <c r="D1039" s="123">
        <v>25</v>
      </c>
      <c r="E1039" s="123">
        <v>1996</v>
      </c>
      <c r="F1039" s="123">
        <v>1.84</v>
      </c>
      <c r="G1039" s="123">
        <v>0.03</v>
      </c>
      <c r="H1039" s="123">
        <v>3.96</v>
      </c>
      <c r="I1039" s="123">
        <v>1.07</v>
      </c>
      <c r="J1039" s="123">
        <v>28.61</v>
      </c>
      <c r="K1039" s="123">
        <v>3.83</v>
      </c>
      <c r="L1039" s="123">
        <v>1.1499999999999999</v>
      </c>
      <c r="M1039" s="123">
        <v>-0.06</v>
      </c>
      <c r="N1039" s="123">
        <v>-0.1</v>
      </c>
      <c r="O1039" s="123"/>
      <c r="P1039" s="123">
        <v>0.03</v>
      </c>
      <c r="Q1039" s="123">
        <v>7.0000000000000007E-2</v>
      </c>
      <c r="R1039" s="123" t="s">
        <v>3792</v>
      </c>
      <c r="S1039" s="123">
        <v>2020</v>
      </c>
      <c r="T1039" s="123"/>
      <c r="U1039" s="123"/>
      <c r="V1039" s="123"/>
      <c r="W1039" s="123"/>
      <c r="X1039" s="123"/>
      <c r="Y1039" s="123"/>
    </row>
    <row r="1040" spans="1:25" x14ac:dyDescent="0.25">
      <c r="A1040" s="60" t="s">
        <v>4538</v>
      </c>
      <c r="B1040" s="60" t="s">
        <v>84</v>
      </c>
      <c r="C1040" s="123" t="s">
        <v>153</v>
      </c>
      <c r="D1040" s="123">
        <v>26</v>
      </c>
      <c r="E1040" s="123">
        <v>1995</v>
      </c>
      <c r="F1040" s="123">
        <v>4.05</v>
      </c>
      <c r="G1040" s="123">
        <v>0.47</v>
      </c>
      <c r="H1040" s="123">
        <v>2.16</v>
      </c>
      <c r="I1040" s="123">
        <v>1.29</v>
      </c>
      <c r="J1040" s="123">
        <v>55.7</v>
      </c>
      <c r="K1040" s="123">
        <v>2.34</v>
      </c>
      <c r="L1040" s="123">
        <v>1.34</v>
      </c>
      <c r="M1040" s="123">
        <v>0</v>
      </c>
      <c r="N1040" s="123">
        <v>0.09</v>
      </c>
      <c r="O1040" s="123"/>
      <c r="P1040" s="123">
        <v>0.46</v>
      </c>
      <c r="Q1040" s="123">
        <v>0.53</v>
      </c>
      <c r="R1040" s="123" t="s">
        <v>3792</v>
      </c>
      <c r="S1040" s="123">
        <v>2020</v>
      </c>
      <c r="T1040" s="123"/>
      <c r="U1040" s="123"/>
      <c r="V1040" s="123"/>
      <c r="W1040" s="123"/>
      <c r="X1040" s="123"/>
      <c r="Y1040" s="123"/>
    </row>
    <row r="1041" spans="1:25" x14ac:dyDescent="0.25">
      <c r="A1041" s="60" t="s">
        <v>2585</v>
      </c>
      <c r="B1041" s="60" t="s">
        <v>84</v>
      </c>
      <c r="C1041" s="123" t="s">
        <v>153</v>
      </c>
      <c r="D1041" s="123">
        <v>24</v>
      </c>
      <c r="E1041" s="123">
        <v>1997</v>
      </c>
      <c r="F1041" s="123">
        <v>0.3</v>
      </c>
      <c r="G1041" s="123">
        <v>0.01</v>
      </c>
      <c r="H1041" s="123">
        <v>-0.05</v>
      </c>
      <c r="I1041" s="123">
        <v>0.08</v>
      </c>
      <c r="J1041" s="123"/>
      <c r="K1041" s="123">
        <v>-0.06</v>
      </c>
      <c r="L1041" s="123">
        <v>-0.04</v>
      </c>
      <c r="M1041" s="123"/>
      <c r="N1041" s="123"/>
      <c r="O1041" s="123"/>
      <c r="P1041" s="123">
        <v>0.02</v>
      </c>
      <c r="Q1041" s="123">
        <v>-0.04</v>
      </c>
      <c r="R1041" s="123" t="s">
        <v>3792</v>
      </c>
      <c r="S1041" s="123">
        <v>2020</v>
      </c>
      <c r="T1041" s="123"/>
      <c r="U1041" s="123"/>
      <c r="V1041" s="123"/>
      <c r="W1041" s="123"/>
      <c r="X1041" s="123"/>
      <c r="Y1041" s="123"/>
    </row>
    <row r="1042" spans="1:25" x14ac:dyDescent="0.25">
      <c r="A1042" s="60" t="s">
        <v>4539</v>
      </c>
      <c r="B1042" s="60" t="s">
        <v>84</v>
      </c>
      <c r="C1042" s="123" t="s">
        <v>116</v>
      </c>
      <c r="D1042" s="123">
        <v>38</v>
      </c>
      <c r="E1042" s="123">
        <v>1982</v>
      </c>
      <c r="F1042" s="123">
        <v>0.98</v>
      </c>
      <c r="G1042" s="123">
        <v>-0.09</v>
      </c>
      <c r="H1042" s="123">
        <v>-0.04</v>
      </c>
      <c r="I1042" s="123">
        <v>7.0000000000000007E-2</v>
      </c>
      <c r="J1042" s="123"/>
      <c r="K1042" s="123">
        <v>-0.08</v>
      </c>
      <c r="L1042" s="123">
        <v>0.09</v>
      </c>
      <c r="M1042" s="123"/>
      <c r="N1042" s="123"/>
      <c r="O1042" s="123"/>
      <c r="P1042" s="123">
        <v>-0.06</v>
      </c>
      <c r="Q1042" s="123">
        <v>-0.05</v>
      </c>
      <c r="R1042" s="123" t="s">
        <v>3792</v>
      </c>
      <c r="S1042" s="123">
        <v>2020</v>
      </c>
      <c r="T1042" s="123"/>
      <c r="U1042" s="123"/>
      <c r="V1042" s="123"/>
      <c r="W1042" s="123"/>
      <c r="X1042" s="123"/>
      <c r="Y1042" s="123"/>
    </row>
    <row r="1043" spans="1:25" x14ac:dyDescent="0.25">
      <c r="A1043" s="60" t="s">
        <v>4540</v>
      </c>
      <c r="B1043" s="60" t="s">
        <v>84</v>
      </c>
      <c r="C1043" s="123" t="s">
        <v>116</v>
      </c>
      <c r="D1043" s="123">
        <v>36</v>
      </c>
      <c r="E1043" s="123">
        <v>1985</v>
      </c>
      <c r="F1043" s="123">
        <v>5.05</v>
      </c>
      <c r="G1043" s="123">
        <v>0.05</v>
      </c>
      <c r="H1043" s="123">
        <v>-0.05</v>
      </c>
      <c r="I1043" s="123">
        <v>0.04</v>
      </c>
      <c r="J1043" s="123"/>
      <c r="K1043" s="123">
        <v>-0.02</v>
      </c>
      <c r="L1043" s="123">
        <v>-0.06</v>
      </c>
      <c r="M1043" s="123"/>
      <c r="N1043" s="123"/>
      <c r="O1043" s="123"/>
      <c r="P1043" s="123">
        <v>0.05</v>
      </c>
      <c r="Q1043" s="123">
        <v>-0.01</v>
      </c>
      <c r="R1043" s="123" t="s">
        <v>3792</v>
      </c>
      <c r="S1043" s="123">
        <v>2020</v>
      </c>
      <c r="T1043" s="123"/>
      <c r="U1043" s="123"/>
      <c r="V1043" s="123"/>
      <c r="W1043" s="123"/>
      <c r="X1043" s="123"/>
      <c r="Y1043" s="123"/>
    </row>
    <row r="1044" spans="1:25" x14ac:dyDescent="0.25">
      <c r="A1044" s="60" t="s">
        <v>191</v>
      </c>
      <c r="B1044" s="60" t="s">
        <v>84</v>
      </c>
      <c r="C1044" s="123" t="s">
        <v>122</v>
      </c>
      <c r="D1044" s="123">
        <v>30</v>
      </c>
      <c r="E1044" s="123">
        <v>1991</v>
      </c>
      <c r="F1044" s="123">
        <v>1.66</v>
      </c>
      <c r="G1044" s="123">
        <v>0</v>
      </c>
      <c r="H1044" s="123">
        <v>-0.06</v>
      </c>
      <c r="I1044" s="123">
        <v>0.04</v>
      </c>
      <c r="J1044" s="123"/>
      <c r="K1044" s="123">
        <v>-0.09</v>
      </c>
      <c r="L1044" s="123">
        <v>-0.04</v>
      </c>
      <c r="M1044" s="123"/>
      <c r="N1044" s="123"/>
      <c r="O1044" s="123"/>
      <c r="P1044" s="123">
        <v>-0.03</v>
      </c>
      <c r="Q1044" s="123">
        <v>-0.02</v>
      </c>
      <c r="R1044" s="123" t="s">
        <v>3792</v>
      </c>
      <c r="S1044" s="123">
        <v>2020</v>
      </c>
      <c r="T1044" s="123"/>
      <c r="U1044" s="123"/>
      <c r="V1044" s="123"/>
      <c r="W1044" s="123"/>
      <c r="X1044" s="123"/>
      <c r="Y1044" s="123"/>
    </row>
    <row r="1045" spans="1:25" x14ac:dyDescent="0.25">
      <c r="A1045" s="60" t="s">
        <v>549</v>
      </c>
      <c r="B1045" s="60" t="s">
        <v>84</v>
      </c>
      <c r="C1045" s="123" t="s">
        <v>122</v>
      </c>
      <c r="D1045" s="123">
        <v>29</v>
      </c>
      <c r="E1045" s="123">
        <v>1992</v>
      </c>
      <c r="F1045" s="123">
        <v>3.36</v>
      </c>
      <c r="G1045" s="123">
        <v>0</v>
      </c>
      <c r="H1045" s="123">
        <v>1.21</v>
      </c>
      <c r="I1045" s="123">
        <v>0.24</v>
      </c>
      <c r="J1045" s="123">
        <v>24.93</v>
      </c>
      <c r="K1045" s="123">
        <v>1.1599999999999999</v>
      </c>
      <c r="L1045" s="123">
        <v>0.22</v>
      </c>
      <c r="M1045" s="123">
        <v>0.06</v>
      </c>
      <c r="N1045" s="123">
        <v>-0.06</v>
      </c>
      <c r="O1045" s="123"/>
      <c r="P1045" s="123">
        <v>0.01</v>
      </c>
      <c r="Q1045" s="123">
        <v>-0.02</v>
      </c>
      <c r="R1045" s="123" t="s">
        <v>3792</v>
      </c>
      <c r="S1045" s="123">
        <v>2020</v>
      </c>
      <c r="T1045" s="123"/>
      <c r="U1045" s="123"/>
      <c r="V1045" s="123"/>
      <c r="W1045" s="123"/>
      <c r="X1045" s="123"/>
      <c r="Y1045" s="123"/>
    </row>
    <row r="1046" spans="1:25" x14ac:dyDescent="0.25">
      <c r="A1046" s="60" t="s">
        <v>4541</v>
      </c>
      <c r="B1046" s="60" t="s">
        <v>84</v>
      </c>
      <c r="C1046" s="123" t="s">
        <v>122</v>
      </c>
      <c r="D1046" s="123">
        <v>28</v>
      </c>
      <c r="E1046" s="123">
        <v>1993</v>
      </c>
      <c r="F1046" s="123">
        <v>3.11</v>
      </c>
      <c r="G1046" s="123">
        <v>0.08</v>
      </c>
      <c r="H1046" s="123">
        <v>0.96</v>
      </c>
      <c r="I1046" s="123">
        <v>-7.0000000000000007E-2</v>
      </c>
      <c r="J1046" s="123">
        <v>-0.04</v>
      </c>
      <c r="K1046" s="123">
        <v>0.9</v>
      </c>
      <c r="L1046" s="123">
        <v>0</v>
      </c>
      <c r="M1046" s="123">
        <v>0.02</v>
      </c>
      <c r="N1046" s="123"/>
      <c r="O1046" s="123"/>
      <c r="P1046" s="123">
        <v>0</v>
      </c>
      <c r="Q1046" s="123">
        <v>-0.02</v>
      </c>
      <c r="R1046" s="123" t="s">
        <v>3792</v>
      </c>
      <c r="S1046" s="123">
        <v>2020</v>
      </c>
      <c r="T1046" s="123"/>
      <c r="U1046" s="123"/>
      <c r="V1046" s="123"/>
      <c r="W1046" s="123"/>
      <c r="X1046" s="123"/>
      <c r="Y1046" s="123"/>
    </row>
    <row r="1047" spans="1:25" x14ac:dyDescent="0.25">
      <c r="A1047" s="60" t="s">
        <v>4542</v>
      </c>
      <c r="B1047" s="60" t="s">
        <v>84</v>
      </c>
      <c r="C1047" s="123" t="s">
        <v>122</v>
      </c>
      <c r="D1047" s="123">
        <v>24</v>
      </c>
      <c r="E1047" s="123">
        <v>1997</v>
      </c>
      <c r="F1047" s="123">
        <v>0.91</v>
      </c>
      <c r="G1047" s="123">
        <v>0.02</v>
      </c>
      <c r="H1047" s="123">
        <v>0.03</v>
      </c>
      <c r="I1047" s="123">
        <v>0.1</v>
      </c>
      <c r="J1047" s="123"/>
      <c r="K1047" s="123">
        <v>0.09</v>
      </c>
      <c r="L1047" s="123">
        <v>-0.05</v>
      </c>
      <c r="M1047" s="123"/>
      <c r="N1047" s="123"/>
      <c r="O1047" s="123"/>
      <c r="P1047" s="123">
        <v>-0.04</v>
      </c>
      <c r="Q1047" s="123">
        <v>-0.08</v>
      </c>
      <c r="R1047" s="123" t="s">
        <v>3792</v>
      </c>
      <c r="S1047" s="123">
        <v>2020</v>
      </c>
      <c r="T1047" s="123"/>
      <c r="U1047" s="123"/>
      <c r="V1047" s="123"/>
      <c r="W1047" s="123"/>
      <c r="X1047" s="123"/>
      <c r="Y1047" s="123"/>
    </row>
    <row r="1048" spans="1:25" x14ac:dyDescent="0.25">
      <c r="A1048" s="60" t="s">
        <v>4543</v>
      </c>
      <c r="B1048" s="60" t="s">
        <v>84</v>
      </c>
      <c r="C1048" s="123" t="s">
        <v>122</v>
      </c>
      <c r="D1048" s="123">
        <v>30</v>
      </c>
      <c r="E1048" s="123">
        <v>1991</v>
      </c>
      <c r="F1048" s="123">
        <v>1</v>
      </c>
      <c r="G1048" s="123">
        <v>-0.04</v>
      </c>
      <c r="H1048" s="123">
        <v>1.07</v>
      </c>
      <c r="I1048" s="123">
        <v>0.09</v>
      </c>
      <c r="J1048" s="123">
        <v>-0.09</v>
      </c>
      <c r="K1048" s="123">
        <v>0.9</v>
      </c>
      <c r="L1048" s="123">
        <v>0.06</v>
      </c>
      <c r="M1048" s="123">
        <v>-0.01</v>
      </c>
      <c r="N1048" s="123"/>
      <c r="O1048" s="123"/>
      <c r="P1048" s="123">
        <v>0.03</v>
      </c>
      <c r="Q1048" s="123">
        <v>0</v>
      </c>
      <c r="R1048" s="123" t="s">
        <v>3792</v>
      </c>
      <c r="S1048" s="123">
        <v>2020</v>
      </c>
      <c r="T1048" s="123"/>
      <c r="U1048" s="123"/>
      <c r="V1048" s="123"/>
      <c r="W1048" s="123"/>
      <c r="X1048" s="123"/>
      <c r="Y1048" s="123"/>
    </row>
    <row r="1049" spans="1:25" x14ac:dyDescent="0.25">
      <c r="A1049" s="60" t="s">
        <v>4544</v>
      </c>
      <c r="B1049" s="60" t="s">
        <v>84</v>
      </c>
      <c r="C1049" s="123" t="s">
        <v>129</v>
      </c>
      <c r="D1049" s="123">
        <v>29</v>
      </c>
      <c r="E1049" s="123">
        <v>1992</v>
      </c>
      <c r="F1049" s="123">
        <v>2.91</v>
      </c>
      <c r="G1049" s="123">
        <v>0.04</v>
      </c>
      <c r="H1049" s="123">
        <v>0.23</v>
      </c>
      <c r="I1049" s="123">
        <v>-0.1</v>
      </c>
      <c r="J1049" s="123">
        <v>-0.01</v>
      </c>
      <c r="K1049" s="123">
        <v>0.28000000000000003</v>
      </c>
      <c r="L1049" s="123">
        <v>0.03</v>
      </c>
      <c r="M1049" s="123">
        <v>7.0000000000000007E-2</v>
      </c>
      <c r="N1049" s="123"/>
      <c r="O1049" s="123"/>
      <c r="P1049" s="123">
        <v>-7.0000000000000007E-2</v>
      </c>
      <c r="Q1049" s="123">
        <v>0.06</v>
      </c>
      <c r="R1049" s="123" t="s">
        <v>3792</v>
      </c>
      <c r="S1049" s="123">
        <v>2020</v>
      </c>
      <c r="T1049" s="123"/>
      <c r="U1049" s="123"/>
      <c r="V1049" s="123"/>
      <c r="W1049" s="123"/>
      <c r="X1049" s="123"/>
      <c r="Y1049" s="123"/>
    </row>
    <row r="1050" spans="1:25" x14ac:dyDescent="0.25">
      <c r="A1050" s="60" t="s">
        <v>4545</v>
      </c>
      <c r="B1050" s="60" t="s">
        <v>84</v>
      </c>
      <c r="C1050" s="123" t="s">
        <v>129</v>
      </c>
      <c r="D1050" s="123">
        <v>30</v>
      </c>
      <c r="E1050" s="123">
        <v>1991</v>
      </c>
      <c r="F1050" s="123">
        <v>2.0099999999999998</v>
      </c>
      <c r="G1050" s="123">
        <v>0.06</v>
      </c>
      <c r="H1050" s="123">
        <v>1.06</v>
      </c>
      <c r="I1050" s="123">
        <v>0.08</v>
      </c>
      <c r="J1050" s="123">
        <v>-0.02</v>
      </c>
      <c r="K1050" s="123">
        <v>1.06</v>
      </c>
      <c r="L1050" s="123">
        <v>-7.0000000000000007E-2</v>
      </c>
      <c r="M1050" s="123">
        <v>0.01</v>
      </c>
      <c r="N1050" s="123"/>
      <c r="O1050" s="123"/>
      <c r="P1050" s="123">
        <v>0.06</v>
      </c>
      <c r="Q1050" s="123">
        <v>-0.05</v>
      </c>
      <c r="R1050" s="123" t="s">
        <v>3792</v>
      </c>
      <c r="S1050" s="123">
        <v>2020</v>
      </c>
      <c r="T1050" s="123"/>
      <c r="U1050" s="123"/>
      <c r="V1050" s="123"/>
      <c r="W1050" s="123"/>
      <c r="X1050" s="123"/>
      <c r="Y1050" s="123"/>
    </row>
    <row r="1051" spans="1:25" x14ac:dyDescent="0.25">
      <c r="A1051" s="60" t="s">
        <v>226</v>
      </c>
      <c r="B1051" s="60" t="s">
        <v>84</v>
      </c>
      <c r="C1051" s="123" t="s">
        <v>129</v>
      </c>
      <c r="D1051" s="123">
        <v>24</v>
      </c>
      <c r="E1051" s="123">
        <v>1996</v>
      </c>
      <c r="F1051" s="123">
        <v>4.91</v>
      </c>
      <c r="G1051" s="123">
        <v>0.09</v>
      </c>
      <c r="H1051" s="123">
        <v>0.34</v>
      </c>
      <c r="I1051" s="123">
        <v>0.04</v>
      </c>
      <c r="J1051" s="123">
        <v>0.06</v>
      </c>
      <c r="K1051" s="123">
        <v>0.45</v>
      </c>
      <c r="L1051" s="123">
        <v>0.05</v>
      </c>
      <c r="M1051" s="123">
        <v>0.05</v>
      </c>
      <c r="N1051" s="123"/>
      <c r="O1051" s="123"/>
      <c r="P1051" s="123">
        <v>0.02</v>
      </c>
      <c r="Q1051" s="123">
        <v>-0.05</v>
      </c>
      <c r="R1051" s="123" t="s">
        <v>3792</v>
      </c>
      <c r="S1051" s="123">
        <v>2020</v>
      </c>
      <c r="T1051" s="123"/>
      <c r="U1051" s="123"/>
      <c r="V1051" s="123"/>
      <c r="W1051" s="123"/>
      <c r="X1051" s="123"/>
      <c r="Y1051" s="123"/>
    </row>
    <row r="1052" spans="1:25" x14ac:dyDescent="0.25">
      <c r="A1052" s="60" t="s">
        <v>290</v>
      </c>
      <c r="B1052" s="60" t="s">
        <v>84</v>
      </c>
      <c r="C1052" s="123" t="s">
        <v>131</v>
      </c>
      <c r="D1052" s="123">
        <v>27</v>
      </c>
      <c r="E1052" s="123">
        <v>1994</v>
      </c>
      <c r="F1052" s="123">
        <v>4.63</v>
      </c>
      <c r="G1052" s="123">
        <v>-0.06</v>
      </c>
      <c r="H1052" s="123">
        <v>1.83</v>
      </c>
      <c r="I1052" s="123">
        <v>0.16</v>
      </c>
      <c r="J1052" s="123">
        <v>12.52</v>
      </c>
      <c r="K1052" s="123">
        <v>1.71</v>
      </c>
      <c r="L1052" s="123">
        <v>0.14000000000000001</v>
      </c>
      <c r="M1052" s="123">
        <v>-0.03</v>
      </c>
      <c r="N1052" s="123">
        <v>0.08</v>
      </c>
      <c r="O1052" s="123"/>
      <c r="P1052" s="123">
        <v>-0.02</v>
      </c>
      <c r="Q1052" s="123">
        <v>-0.04</v>
      </c>
      <c r="R1052" s="123" t="s">
        <v>3792</v>
      </c>
      <c r="S1052" s="123">
        <v>2020</v>
      </c>
      <c r="T1052" s="123"/>
      <c r="U1052" s="123"/>
      <c r="V1052" s="123"/>
      <c r="W1052" s="123"/>
      <c r="X1052" s="123"/>
      <c r="Y1052" s="123"/>
    </row>
    <row r="1053" spans="1:25" x14ac:dyDescent="0.25">
      <c r="A1053" s="60" t="s">
        <v>4546</v>
      </c>
      <c r="B1053" s="60" t="s">
        <v>22</v>
      </c>
      <c r="C1053" s="123" t="s">
        <v>96</v>
      </c>
      <c r="D1053" s="123">
        <v>27</v>
      </c>
      <c r="E1053" s="123">
        <v>1994</v>
      </c>
      <c r="F1053" s="123">
        <v>4.8499999999999996</v>
      </c>
      <c r="G1053" s="123">
        <v>0.08</v>
      </c>
      <c r="H1053" s="123">
        <v>0.02</v>
      </c>
      <c r="I1053" s="123">
        <v>-0.08</v>
      </c>
      <c r="J1053" s="123"/>
      <c r="K1053" s="123">
        <v>-0.01</v>
      </c>
      <c r="L1053" s="123">
        <v>0.02</v>
      </c>
      <c r="M1053" s="123"/>
      <c r="N1053" s="123"/>
      <c r="O1053" s="123"/>
      <c r="P1053" s="123">
        <v>0.1</v>
      </c>
      <c r="Q1053" s="123">
        <v>7.0000000000000007E-2</v>
      </c>
      <c r="R1053" s="123" t="s">
        <v>3792</v>
      </c>
      <c r="S1053" s="123">
        <v>2020</v>
      </c>
      <c r="T1053" s="123"/>
      <c r="U1053" s="123"/>
      <c r="V1053" s="123"/>
      <c r="W1053" s="123"/>
      <c r="X1053" s="123"/>
      <c r="Y1053" s="123"/>
    </row>
    <row r="1054" spans="1:25" x14ac:dyDescent="0.25">
      <c r="A1054" s="60" t="s">
        <v>1755</v>
      </c>
      <c r="B1054" s="60" t="s">
        <v>22</v>
      </c>
      <c r="C1054" s="123" t="s">
        <v>96</v>
      </c>
      <c r="D1054" s="123">
        <v>21</v>
      </c>
      <c r="E1054" s="123">
        <v>2000</v>
      </c>
      <c r="F1054" s="123">
        <v>1.02</v>
      </c>
      <c r="G1054" s="123">
        <v>-0.01</v>
      </c>
      <c r="H1054" s="123">
        <v>0.08</v>
      </c>
      <c r="I1054" s="123">
        <v>0.09</v>
      </c>
      <c r="J1054" s="123"/>
      <c r="K1054" s="123">
        <v>-0.01</v>
      </c>
      <c r="L1054" s="123">
        <v>0.02</v>
      </c>
      <c r="M1054" s="123"/>
      <c r="N1054" s="123"/>
      <c r="O1054" s="123"/>
      <c r="P1054" s="123">
        <v>-0.08</v>
      </c>
      <c r="Q1054" s="123">
        <v>0.1</v>
      </c>
      <c r="R1054" s="123" t="s">
        <v>3792</v>
      </c>
      <c r="S1054" s="123">
        <v>2020</v>
      </c>
      <c r="T1054" s="123"/>
      <c r="U1054" s="123"/>
      <c r="V1054" s="123"/>
      <c r="W1054" s="123"/>
      <c r="X1054" s="123"/>
      <c r="Y1054" s="123"/>
    </row>
    <row r="1055" spans="1:25" x14ac:dyDescent="0.25">
      <c r="A1055" s="60" t="s">
        <v>559</v>
      </c>
      <c r="B1055" s="60" t="s">
        <v>22</v>
      </c>
      <c r="C1055" s="123" t="s">
        <v>96</v>
      </c>
      <c r="D1055" s="123">
        <v>25</v>
      </c>
      <c r="E1055" s="123">
        <v>1996</v>
      </c>
      <c r="F1055" s="123">
        <v>5.01</v>
      </c>
      <c r="G1055" s="123">
        <v>0.04</v>
      </c>
      <c r="H1055" s="123">
        <v>0.04</v>
      </c>
      <c r="I1055" s="123">
        <v>-0.05</v>
      </c>
      <c r="J1055" s="123"/>
      <c r="K1055" s="123">
        <v>0.08</v>
      </c>
      <c r="L1055" s="123">
        <v>-0.04</v>
      </c>
      <c r="M1055" s="123"/>
      <c r="N1055" s="123"/>
      <c r="O1055" s="123"/>
      <c r="P1055" s="123">
        <v>0.08</v>
      </c>
      <c r="Q1055" s="123">
        <v>-0.06</v>
      </c>
      <c r="R1055" s="123" t="s">
        <v>3792</v>
      </c>
      <c r="S1055" s="123">
        <v>2020</v>
      </c>
      <c r="T1055" s="123"/>
      <c r="U1055" s="123"/>
      <c r="V1055" s="123"/>
      <c r="W1055" s="123"/>
      <c r="X1055" s="123"/>
      <c r="Y1055" s="123"/>
    </row>
    <row r="1056" spans="1:25" x14ac:dyDescent="0.25">
      <c r="A1056" s="60" t="s">
        <v>1872</v>
      </c>
      <c r="B1056" s="60" t="s">
        <v>22</v>
      </c>
      <c r="C1056" s="123" t="s">
        <v>96</v>
      </c>
      <c r="D1056" s="123">
        <v>29</v>
      </c>
      <c r="E1056" s="123">
        <v>1992</v>
      </c>
      <c r="F1056" s="123">
        <v>3.14</v>
      </c>
      <c r="G1056" s="123">
        <v>7.0000000000000007E-2</v>
      </c>
      <c r="H1056" s="123">
        <v>-7.0000000000000007E-2</v>
      </c>
      <c r="I1056" s="123">
        <v>0.05</v>
      </c>
      <c r="J1056" s="123"/>
      <c r="K1056" s="123">
        <v>-0.06</v>
      </c>
      <c r="L1056" s="123">
        <v>-0.02</v>
      </c>
      <c r="M1056" s="123"/>
      <c r="N1056" s="123"/>
      <c r="O1056" s="123"/>
      <c r="P1056" s="123">
        <v>-0.09</v>
      </c>
      <c r="Q1056" s="123">
        <v>-0.09</v>
      </c>
      <c r="R1056" s="123" t="s">
        <v>3792</v>
      </c>
      <c r="S1056" s="123">
        <v>2020</v>
      </c>
      <c r="T1056" s="123"/>
      <c r="U1056" s="123"/>
      <c r="V1056" s="123"/>
      <c r="W1056" s="123"/>
      <c r="X1056" s="123"/>
      <c r="Y1056" s="123"/>
    </row>
    <row r="1057" spans="1:25" x14ac:dyDescent="0.25">
      <c r="A1057" s="60" t="s">
        <v>4547</v>
      </c>
      <c r="B1057" s="60" t="s">
        <v>22</v>
      </c>
      <c r="C1057" s="123" t="s">
        <v>96</v>
      </c>
      <c r="D1057" s="123">
        <v>32</v>
      </c>
      <c r="E1057" s="123">
        <v>1989</v>
      </c>
      <c r="F1057" s="123">
        <v>1.04</v>
      </c>
      <c r="G1057" s="123">
        <v>-0.02</v>
      </c>
      <c r="H1057" s="123">
        <v>1.01</v>
      </c>
      <c r="I1057" s="123">
        <v>0.01</v>
      </c>
      <c r="J1057" s="123">
        <v>0.02</v>
      </c>
      <c r="K1057" s="123">
        <v>0.95</v>
      </c>
      <c r="L1057" s="123">
        <v>0.04</v>
      </c>
      <c r="M1057" s="123">
        <v>-0.03</v>
      </c>
      <c r="N1057" s="123"/>
      <c r="O1057" s="123"/>
      <c r="P1057" s="123">
        <v>-0.09</v>
      </c>
      <c r="Q1057" s="123">
        <v>-7.0000000000000007E-2</v>
      </c>
      <c r="R1057" s="123" t="s">
        <v>3792</v>
      </c>
      <c r="S1057" s="123">
        <v>2020</v>
      </c>
      <c r="T1057" s="123"/>
      <c r="U1057" s="123"/>
      <c r="V1057" s="123"/>
      <c r="W1057" s="123"/>
      <c r="X1057" s="123"/>
      <c r="Y1057" s="123"/>
    </row>
    <row r="1058" spans="1:25" x14ac:dyDescent="0.25">
      <c r="A1058" s="60" t="s">
        <v>4548</v>
      </c>
      <c r="B1058" s="60" t="s">
        <v>22</v>
      </c>
      <c r="C1058" s="123" t="s">
        <v>96</v>
      </c>
      <c r="D1058" s="123">
        <v>20</v>
      </c>
      <c r="E1058" s="123">
        <v>2001</v>
      </c>
      <c r="F1058" s="123">
        <v>0.32</v>
      </c>
      <c r="G1058" s="123">
        <v>0.04</v>
      </c>
      <c r="H1058" s="123">
        <v>-0.09</v>
      </c>
      <c r="I1058" s="123">
        <v>-0.09</v>
      </c>
      <c r="J1058" s="123"/>
      <c r="K1058" s="123">
        <v>-0.08</v>
      </c>
      <c r="L1058" s="123">
        <v>-0.03</v>
      </c>
      <c r="M1058" s="123"/>
      <c r="N1058" s="123"/>
      <c r="O1058" s="123"/>
      <c r="P1058" s="123">
        <v>-0.06</v>
      </c>
      <c r="Q1058" s="123">
        <v>7.0000000000000007E-2</v>
      </c>
      <c r="R1058" s="123" t="s">
        <v>3792</v>
      </c>
      <c r="S1058" s="123">
        <v>2020</v>
      </c>
      <c r="T1058" s="123"/>
      <c r="U1058" s="123"/>
      <c r="V1058" s="123"/>
      <c r="W1058" s="123"/>
      <c r="X1058" s="123"/>
      <c r="Y1058" s="123"/>
    </row>
    <row r="1059" spans="1:25" x14ac:dyDescent="0.25">
      <c r="A1059" s="60" t="s">
        <v>1904</v>
      </c>
      <c r="B1059" s="60" t="s">
        <v>22</v>
      </c>
      <c r="C1059" s="123" t="s">
        <v>96</v>
      </c>
      <c r="D1059" s="123">
        <v>26</v>
      </c>
      <c r="E1059" s="123">
        <v>1995</v>
      </c>
      <c r="F1059" s="123">
        <v>2.91</v>
      </c>
      <c r="G1059" s="123">
        <v>-0.09</v>
      </c>
      <c r="H1059" s="123">
        <v>0.01</v>
      </c>
      <c r="I1059" s="123">
        <v>-0.02</v>
      </c>
      <c r="J1059" s="123"/>
      <c r="K1059" s="123">
        <v>-0.05</v>
      </c>
      <c r="L1059" s="123">
        <v>-0.01</v>
      </c>
      <c r="M1059" s="123"/>
      <c r="N1059" s="123"/>
      <c r="O1059" s="123"/>
      <c r="P1059" s="123">
        <v>-0.03</v>
      </c>
      <c r="Q1059" s="123">
        <v>-0.08</v>
      </c>
      <c r="R1059" s="123" t="s">
        <v>3792</v>
      </c>
      <c r="S1059" s="123">
        <v>2020</v>
      </c>
      <c r="T1059" s="123"/>
      <c r="U1059" s="123"/>
      <c r="V1059" s="123"/>
      <c r="W1059" s="123"/>
      <c r="X1059" s="123"/>
      <c r="Y1059" s="123"/>
    </row>
    <row r="1060" spans="1:25" x14ac:dyDescent="0.25">
      <c r="A1060" s="60" t="s">
        <v>990</v>
      </c>
      <c r="B1060" s="60" t="s">
        <v>22</v>
      </c>
      <c r="C1060" s="123" t="s">
        <v>96</v>
      </c>
      <c r="D1060" s="123">
        <v>33</v>
      </c>
      <c r="E1060" s="123">
        <v>1988</v>
      </c>
      <c r="F1060" s="123">
        <v>6.01</v>
      </c>
      <c r="G1060" s="123">
        <v>0.2</v>
      </c>
      <c r="H1060" s="123">
        <v>0.42</v>
      </c>
      <c r="I1060" s="123">
        <v>0.24</v>
      </c>
      <c r="J1060" s="123">
        <v>33.270000000000003</v>
      </c>
      <c r="K1060" s="123">
        <v>0.52</v>
      </c>
      <c r="L1060" s="123">
        <v>0.19</v>
      </c>
      <c r="M1060" s="123">
        <v>0.4</v>
      </c>
      <c r="N1060" s="123">
        <v>1.08</v>
      </c>
      <c r="O1060" s="123"/>
      <c r="P1060" s="123">
        <v>0.1</v>
      </c>
      <c r="Q1060" s="123">
        <v>7.0000000000000007E-2</v>
      </c>
      <c r="R1060" s="123" t="s">
        <v>3792</v>
      </c>
      <c r="S1060" s="123">
        <v>2020</v>
      </c>
      <c r="T1060" s="123"/>
      <c r="U1060" s="123"/>
      <c r="V1060" s="123"/>
      <c r="W1060" s="123"/>
      <c r="X1060" s="123"/>
      <c r="Y1060" s="123"/>
    </row>
    <row r="1061" spans="1:25" x14ac:dyDescent="0.25">
      <c r="A1061" s="60" t="s">
        <v>1675</v>
      </c>
      <c r="B1061" s="60" t="s">
        <v>22</v>
      </c>
      <c r="C1061" s="123" t="s">
        <v>109</v>
      </c>
      <c r="D1061" s="123">
        <v>27</v>
      </c>
      <c r="E1061" s="123">
        <v>1994</v>
      </c>
      <c r="F1061" s="123">
        <v>2.0499999999999998</v>
      </c>
      <c r="G1061" s="123">
        <v>0.09</v>
      </c>
      <c r="H1061" s="123">
        <v>1.51</v>
      </c>
      <c r="I1061" s="123">
        <v>0.38</v>
      </c>
      <c r="J1061" s="123">
        <v>33.33</v>
      </c>
      <c r="K1061" s="123">
        <v>1.45</v>
      </c>
      <c r="L1061" s="123">
        <v>0.44</v>
      </c>
      <c r="M1061" s="123">
        <v>0.04</v>
      </c>
      <c r="N1061" s="123">
        <v>-0.04</v>
      </c>
      <c r="O1061" s="123"/>
      <c r="P1061" s="123">
        <v>0.04</v>
      </c>
      <c r="Q1061" s="123">
        <v>-0.05</v>
      </c>
      <c r="R1061" s="123" t="s">
        <v>3792</v>
      </c>
      <c r="S1061" s="123">
        <v>2020</v>
      </c>
      <c r="T1061" s="123"/>
      <c r="U1061" s="123"/>
      <c r="V1061" s="123"/>
      <c r="W1061" s="123"/>
      <c r="X1061" s="123"/>
      <c r="Y1061" s="123"/>
    </row>
    <row r="1062" spans="1:25" x14ac:dyDescent="0.25">
      <c r="A1062" s="60" t="s">
        <v>1565</v>
      </c>
      <c r="B1062" s="60" t="s">
        <v>22</v>
      </c>
      <c r="C1062" s="123" t="s">
        <v>109</v>
      </c>
      <c r="D1062" s="123">
        <v>26</v>
      </c>
      <c r="E1062" s="123">
        <v>1995</v>
      </c>
      <c r="F1062" s="123">
        <v>1.56</v>
      </c>
      <c r="G1062" s="123">
        <v>-0.04</v>
      </c>
      <c r="H1062" s="123">
        <v>2.65</v>
      </c>
      <c r="I1062" s="123">
        <v>0.74</v>
      </c>
      <c r="J1062" s="123">
        <v>25.06</v>
      </c>
      <c r="K1062" s="123">
        <v>2.77</v>
      </c>
      <c r="L1062" s="123">
        <v>0.56999999999999995</v>
      </c>
      <c r="M1062" s="123">
        <v>0.04</v>
      </c>
      <c r="N1062" s="123">
        <v>0.05</v>
      </c>
      <c r="O1062" s="123"/>
      <c r="P1062" s="123">
        <v>-0.02</v>
      </c>
      <c r="Q1062" s="123">
        <v>0.04</v>
      </c>
      <c r="R1062" s="123" t="s">
        <v>3792</v>
      </c>
      <c r="S1062" s="123">
        <v>2020</v>
      </c>
      <c r="T1062" s="123"/>
      <c r="U1062" s="123"/>
      <c r="V1062" s="123"/>
      <c r="W1062" s="123"/>
      <c r="X1062" s="123"/>
      <c r="Y1062" s="123"/>
    </row>
    <row r="1063" spans="1:25" x14ac:dyDescent="0.25">
      <c r="A1063" s="60" t="s">
        <v>1502</v>
      </c>
      <c r="B1063" s="60" t="s">
        <v>22</v>
      </c>
      <c r="C1063" s="123" t="s">
        <v>109</v>
      </c>
      <c r="D1063" s="123">
        <v>33</v>
      </c>
      <c r="E1063" s="123">
        <v>1988</v>
      </c>
      <c r="F1063" s="123">
        <v>2.92</v>
      </c>
      <c r="G1063" s="123">
        <v>0.74</v>
      </c>
      <c r="H1063" s="123">
        <v>3.23</v>
      </c>
      <c r="I1063" s="123">
        <v>1.01</v>
      </c>
      <c r="J1063" s="123">
        <v>30.07</v>
      </c>
      <c r="K1063" s="123">
        <v>3.39</v>
      </c>
      <c r="L1063" s="123">
        <v>1.07</v>
      </c>
      <c r="M1063" s="123">
        <v>0.1</v>
      </c>
      <c r="N1063" s="123">
        <v>0.65</v>
      </c>
      <c r="O1063" s="123"/>
      <c r="P1063" s="123">
        <v>0.03</v>
      </c>
      <c r="Q1063" s="123">
        <v>0.02</v>
      </c>
      <c r="R1063" s="123" t="s">
        <v>3792</v>
      </c>
      <c r="S1063" s="123">
        <v>2020</v>
      </c>
      <c r="T1063" s="123"/>
      <c r="U1063" s="123"/>
      <c r="V1063" s="123"/>
      <c r="W1063" s="123"/>
      <c r="X1063" s="123"/>
      <c r="Y1063" s="123"/>
    </row>
    <row r="1064" spans="1:25" x14ac:dyDescent="0.25">
      <c r="A1064" s="60" t="s">
        <v>1707</v>
      </c>
      <c r="B1064" s="60" t="s">
        <v>22</v>
      </c>
      <c r="C1064" s="123" t="s">
        <v>116</v>
      </c>
      <c r="D1064" s="123">
        <v>31</v>
      </c>
      <c r="E1064" s="123">
        <v>1990</v>
      </c>
      <c r="F1064" s="123">
        <v>2.93</v>
      </c>
      <c r="G1064" s="123">
        <v>-0.01</v>
      </c>
      <c r="H1064" s="123">
        <v>0.06</v>
      </c>
      <c r="I1064" s="123">
        <v>-0.1</v>
      </c>
      <c r="J1064" s="123"/>
      <c r="K1064" s="123">
        <v>-0.04</v>
      </c>
      <c r="L1064" s="123">
        <v>0.05</v>
      </c>
      <c r="M1064" s="123"/>
      <c r="N1064" s="123"/>
      <c r="O1064" s="123"/>
      <c r="P1064" s="123">
        <v>0.06</v>
      </c>
      <c r="Q1064" s="123">
        <v>-0.01</v>
      </c>
      <c r="R1064" s="123" t="s">
        <v>3792</v>
      </c>
      <c r="S1064" s="123">
        <v>2020</v>
      </c>
      <c r="T1064" s="123"/>
      <c r="U1064" s="123"/>
      <c r="V1064" s="123"/>
      <c r="W1064" s="123"/>
      <c r="X1064" s="123"/>
      <c r="Y1064" s="123"/>
    </row>
    <row r="1065" spans="1:25" x14ac:dyDescent="0.25">
      <c r="A1065" s="60" t="s">
        <v>117</v>
      </c>
      <c r="B1065" s="60" t="s">
        <v>22</v>
      </c>
      <c r="C1065" s="123" t="s">
        <v>116</v>
      </c>
      <c r="D1065" s="123">
        <v>36</v>
      </c>
      <c r="E1065" s="123">
        <v>1985</v>
      </c>
      <c r="F1065" s="123">
        <v>2.99</v>
      </c>
      <c r="G1065" s="123">
        <v>0.08</v>
      </c>
      <c r="H1065" s="123">
        <v>0.09</v>
      </c>
      <c r="I1065" s="123">
        <v>0.03</v>
      </c>
      <c r="J1065" s="123"/>
      <c r="K1065" s="123">
        <v>-0.08</v>
      </c>
      <c r="L1065" s="123">
        <v>-0.04</v>
      </c>
      <c r="M1065" s="123"/>
      <c r="N1065" s="123"/>
      <c r="O1065" s="123"/>
      <c r="P1065" s="123">
        <v>-0.08</v>
      </c>
      <c r="Q1065" s="123">
        <v>0.02</v>
      </c>
      <c r="R1065" s="123" t="s">
        <v>3792</v>
      </c>
      <c r="S1065" s="123">
        <v>2020</v>
      </c>
      <c r="T1065" s="123"/>
      <c r="U1065" s="123"/>
      <c r="V1065" s="123"/>
      <c r="W1065" s="123"/>
      <c r="X1065" s="123"/>
      <c r="Y1065" s="123"/>
    </row>
    <row r="1066" spans="1:25" x14ac:dyDescent="0.25">
      <c r="A1066" s="60" t="s">
        <v>2900</v>
      </c>
      <c r="B1066" s="60" t="s">
        <v>22</v>
      </c>
      <c r="C1066" s="123" t="s">
        <v>122</v>
      </c>
      <c r="D1066" s="123">
        <v>22</v>
      </c>
      <c r="E1066" s="123">
        <v>1999</v>
      </c>
      <c r="F1066" s="123">
        <v>1.84</v>
      </c>
      <c r="G1066" s="123">
        <v>0</v>
      </c>
      <c r="H1066" s="123">
        <v>0.57999999999999996</v>
      </c>
      <c r="I1066" s="123">
        <v>0.52</v>
      </c>
      <c r="J1066" s="123">
        <v>100.03</v>
      </c>
      <c r="K1066" s="123">
        <v>0.56000000000000005</v>
      </c>
      <c r="L1066" s="123">
        <v>0.56000000000000005</v>
      </c>
      <c r="M1066" s="123">
        <v>-7.0000000000000007E-2</v>
      </c>
      <c r="N1066" s="123">
        <v>0.03</v>
      </c>
      <c r="O1066" s="123"/>
      <c r="P1066" s="123">
        <v>-7.0000000000000007E-2</v>
      </c>
      <c r="Q1066" s="123">
        <v>0.03</v>
      </c>
      <c r="R1066" s="123" t="s">
        <v>3792</v>
      </c>
      <c r="S1066" s="123">
        <v>2020</v>
      </c>
      <c r="T1066" s="123"/>
      <c r="U1066" s="123"/>
      <c r="V1066" s="123"/>
      <c r="W1066" s="123"/>
      <c r="X1066" s="123"/>
      <c r="Y1066" s="123"/>
    </row>
    <row r="1067" spans="1:25" x14ac:dyDescent="0.25">
      <c r="A1067" s="60" t="s">
        <v>3644</v>
      </c>
      <c r="B1067" s="60" t="s">
        <v>22</v>
      </c>
      <c r="C1067" s="123" t="s">
        <v>122</v>
      </c>
      <c r="D1067" s="123">
        <v>33</v>
      </c>
      <c r="E1067" s="123">
        <v>1988</v>
      </c>
      <c r="F1067" s="123">
        <v>2.9</v>
      </c>
      <c r="G1067" s="123">
        <v>0.43</v>
      </c>
      <c r="H1067" s="123">
        <v>2.77</v>
      </c>
      <c r="I1067" s="123">
        <v>1.41</v>
      </c>
      <c r="J1067" s="123">
        <v>50</v>
      </c>
      <c r="K1067" s="123">
        <v>2.84</v>
      </c>
      <c r="L1067" s="123">
        <v>1.41</v>
      </c>
      <c r="M1067" s="123">
        <v>0.21</v>
      </c>
      <c r="N1067" s="123">
        <v>0.3</v>
      </c>
      <c r="O1067" s="123"/>
      <c r="P1067" s="123">
        <v>0.04</v>
      </c>
      <c r="Q1067" s="123">
        <v>-7.0000000000000007E-2</v>
      </c>
      <c r="R1067" s="123" t="s">
        <v>3792</v>
      </c>
      <c r="S1067" s="123">
        <v>2020</v>
      </c>
      <c r="T1067" s="123"/>
      <c r="U1067" s="123"/>
      <c r="V1067" s="123"/>
      <c r="W1067" s="123"/>
      <c r="X1067" s="123"/>
      <c r="Y1067" s="123"/>
    </row>
    <row r="1068" spans="1:25" x14ac:dyDescent="0.25">
      <c r="A1068" s="60" t="s">
        <v>4549</v>
      </c>
      <c r="B1068" s="60" t="s">
        <v>22</v>
      </c>
      <c r="C1068" s="123" t="s">
        <v>122</v>
      </c>
      <c r="D1068" s="123">
        <v>22</v>
      </c>
      <c r="E1068" s="123">
        <v>1999</v>
      </c>
      <c r="F1068" s="123">
        <v>2.35</v>
      </c>
      <c r="G1068" s="123">
        <v>0.03</v>
      </c>
      <c r="H1068" s="123">
        <v>-0.06</v>
      </c>
      <c r="I1068" s="123">
        <v>-7.0000000000000007E-2</v>
      </c>
      <c r="J1068" s="123"/>
      <c r="K1068" s="123">
        <v>0.05</v>
      </c>
      <c r="L1068" s="123">
        <v>-0.09</v>
      </c>
      <c r="M1068" s="123"/>
      <c r="N1068" s="123"/>
      <c r="O1068" s="123"/>
      <c r="P1068" s="123">
        <v>-0.08</v>
      </c>
      <c r="Q1068" s="123">
        <v>-0.01</v>
      </c>
      <c r="R1068" s="123" t="s">
        <v>3792</v>
      </c>
      <c r="S1068" s="123">
        <v>2020</v>
      </c>
      <c r="T1068" s="123"/>
      <c r="U1068" s="123"/>
      <c r="V1068" s="123"/>
      <c r="W1068" s="123"/>
      <c r="X1068" s="123"/>
      <c r="Y1068" s="123"/>
    </row>
    <row r="1069" spans="1:25" x14ac:dyDescent="0.25">
      <c r="A1069" s="60" t="s">
        <v>3674</v>
      </c>
      <c r="B1069" s="60" t="s">
        <v>22</v>
      </c>
      <c r="C1069" s="123" t="s">
        <v>122</v>
      </c>
      <c r="D1069" s="123">
        <v>31</v>
      </c>
      <c r="E1069" s="123">
        <v>1990</v>
      </c>
      <c r="F1069" s="123">
        <v>3.66</v>
      </c>
      <c r="G1069" s="123">
        <v>0.03</v>
      </c>
      <c r="H1069" s="123">
        <v>0.2</v>
      </c>
      <c r="I1069" s="123">
        <v>0.31</v>
      </c>
      <c r="J1069" s="123">
        <v>99.94</v>
      </c>
      <c r="K1069" s="123">
        <v>0.34</v>
      </c>
      <c r="L1069" s="123">
        <v>0.33</v>
      </c>
      <c r="M1069" s="123">
        <v>0.05</v>
      </c>
      <c r="N1069" s="123">
        <v>-0.04</v>
      </c>
      <c r="O1069" s="123"/>
      <c r="P1069" s="123">
        <v>0.09</v>
      </c>
      <c r="Q1069" s="123">
        <v>0.09</v>
      </c>
      <c r="R1069" s="123" t="s">
        <v>3792</v>
      </c>
      <c r="S1069" s="123">
        <v>2020</v>
      </c>
      <c r="T1069" s="123"/>
      <c r="U1069" s="123"/>
      <c r="V1069" s="123"/>
      <c r="W1069" s="123"/>
      <c r="X1069" s="123"/>
      <c r="Y1069" s="123"/>
    </row>
    <row r="1070" spans="1:25" x14ac:dyDescent="0.25">
      <c r="A1070" s="60" t="s">
        <v>1688</v>
      </c>
      <c r="B1070" s="60" t="s">
        <v>22</v>
      </c>
      <c r="C1070" s="123" t="s">
        <v>122</v>
      </c>
      <c r="D1070" s="123">
        <v>27</v>
      </c>
      <c r="E1070" s="123">
        <v>1994</v>
      </c>
      <c r="F1070" s="123">
        <v>3.02</v>
      </c>
      <c r="G1070" s="123">
        <v>-0.01</v>
      </c>
      <c r="H1070" s="123">
        <v>0.24</v>
      </c>
      <c r="I1070" s="123">
        <v>0.4</v>
      </c>
      <c r="J1070" s="123">
        <v>99.95</v>
      </c>
      <c r="K1070" s="123">
        <v>0.42</v>
      </c>
      <c r="L1070" s="123">
        <v>0.32</v>
      </c>
      <c r="M1070" s="123">
        <v>0.08</v>
      </c>
      <c r="N1070" s="123">
        <v>-0.08</v>
      </c>
      <c r="O1070" s="123"/>
      <c r="P1070" s="123">
        <v>-0.01</v>
      </c>
      <c r="Q1070" s="123">
        <v>-0.04</v>
      </c>
      <c r="R1070" s="123" t="s">
        <v>3792</v>
      </c>
      <c r="S1070" s="123">
        <v>2020</v>
      </c>
      <c r="T1070" s="123"/>
      <c r="U1070" s="123"/>
      <c r="V1070" s="123"/>
      <c r="W1070" s="123"/>
      <c r="X1070" s="123"/>
      <c r="Y1070" s="123"/>
    </row>
    <row r="1071" spans="1:25" x14ac:dyDescent="0.25">
      <c r="A1071" s="60" t="s">
        <v>4550</v>
      </c>
      <c r="B1071" s="60" t="s">
        <v>22</v>
      </c>
      <c r="C1071" s="123" t="s">
        <v>122</v>
      </c>
      <c r="D1071" s="123">
        <v>23</v>
      </c>
      <c r="E1071" s="123">
        <v>1998</v>
      </c>
      <c r="F1071" s="123">
        <v>4.92</v>
      </c>
      <c r="G1071" s="123">
        <v>0.13</v>
      </c>
      <c r="H1071" s="123">
        <v>0.74</v>
      </c>
      <c r="I1071" s="123">
        <v>0.48</v>
      </c>
      <c r="J1071" s="123">
        <v>49.91</v>
      </c>
      <c r="K1071" s="123">
        <v>0.71</v>
      </c>
      <c r="L1071" s="123">
        <v>0.36</v>
      </c>
      <c r="M1071" s="123">
        <v>0.24</v>
      </c>
      <c r="N1071" s="123">
        <v>0.54</v>
      </c>
      <c r="O1071" s="123"/>
      <c r="P1071" s="123">
        <v>-0.03</v>
      </c>
      <c r="Q1071" s="123">
        <v>-0.01</v>
      </c>
      <c r="R1071" s="123" t="s">
        <v>3792</v>
      </c>
      <c r="S1071" s="123">
        <v>2020</v>
      </c>
      <c r="T1071" s="123"/>
      <c r="U1071" s="123"/>
      <c r="V1071" s="123"/>
      <c r="W1071" s="123"/>
      <c r="X1071" s="123"/>
      <c r="Y1071" s="123"/>
    </row>
    <row r="1072" spans="1:25" x14ac:dyDescent="0.25">
      <c r="A1072" s="60" t="s">
        <v>4551</v>
      </c>
      <c r="B1072" s="60" t="s">
        <v>22</v>
      </c>
      <c r="C1072" s="123" t="s">
        <v>122</v>
      </c>
      <c r="D1072" s="123">
        <v>23</v>
      </c>
      <c r="E1072" s="123">
        <v>1998</v>
      </c>
      <c r="F1072" s="123">
        <v>0.8</v>
      </c>
      <c r="G1072" s="123">
        <v>0.08</v>
      </c>
      <c r="H1072" s="123">
        <v>5.01</v>
      </c>
      <c r="I1072" s="123">
        <v>1.25</v>
      </c>
      <c r="J1072" s="123">
        <v>24.96</v>
      </c>
      <c r="K1072" s="123">
        <v>4.8899999999999997</v>
      </c>
      <c r="L1072" s="123">
        <v>1.21</v>
      </c>
      <c r="M1072" s="123">
        <v>0.1</v>
      </c>
      <c r="N1072" s="123">
        <v>7.0000000000000007E-2</v>
      </c>
      <c r="O1072" s="123"/>
      <c r="P1072" s="123">
        <v>-0.1</v>
      </c>
      <c r="Q1072" s="123">
        <v>-0.01</v>
      </c>
      <c r="R1072" s="123" t="s">
        <v>3792</v>
      </c>
      <c r="S1072" s="123">
        <v>2020</v>
      </c>
      <c r="T1072" s="123"/>
      <c r="U1072" s="123"/>
      <c r="V1072" s="123"/>
      <c r="W1072" s="123"/>
      <c r="X1072" s="123"/>
      <c r="Y1072" s="123"/>
    </row>
    <row r="1073" spans="1:25" x14ac:dyDescent="0.25">
      <c r="A1073" s="60" t="s">
        <v>3554</v>
      </c>
      <c r="B1073" s="60" t="s">
        <v>22</v>
      </c>
      <c r="C1073" s="123" t="s">
        <v>122</v>
      </c>
      <c r="D1073" s="123">
        <v>29</v>
      </c>
      <c r="E1073" s="123">
        <v>1992</v>
      </c>
      <c r="F1073" s="123">
        <v>0.37</v>
      </c>
      <c r="G1073" s="123">
        <v>-0.01</v>
      </c>
      <c r="H1073" s="123">
        <v>3.24</v>
      </c>
      <c r="I1073" s="123">
        <v>-0.09</v>
      </c>
      <c r="J1073" s="123">
        <v>-0.09</v>
      </c>
      <c r="K1073" s="123">
        <v>3.25</v>
      </c>
      <c r="L1073" s="123">
        <v>-0.06</v>
      </c>
      <c r="M1073" s="123">
        <v>-0.1</v>
      </c>
      <c r="N1073" s="123"/>
      <c r="O1073" s="123"/>
      <c r="P1073" s="123">
        <v>0.03</v>
      </c>
      <c r="Q1073" s="123">
        <v>0.03</v>
      </c>
      <c r="R1073" s="123" t="s">
        <v>3792</v>
      </c>
      <c r="S1073" s="123">
        <v>2020</v>
      </c>
      <c r="T1073" s="123"/>
      <c r="U1073" s="123"/>
      <c r="V1073" s="123"/>
      <c r="W1073" s="123"/>
      <c r="X1073" s="123"/>
      <c r="Y1073" s="123"/>
    </row>
    <row r="1074" spans="1:25" x14ac:dyDescent="0.25">
      <c r="A1074" s="60" t="s">
        <v>4552</v>
      </c>
      <c r="B1074" s="60" t="s">
        <v>22</v>
      </c>
      <c r="C1074" s="123" t="s">
        <v>122</v>
      </c>
      <c r="D1074" s="123">
        <v>29</v>
      </c>
      <c r="E1074" s="123">
        <v>1992</v>
      </c>
      <c r="F1074" s="123">
        <v>2.39</v>
      </c>
      <c r="G1074" s="123">
        <v>-0.1</v>
      </c>
      <c r="H1074" s="123">
        <v>0.93</v>
      </c>
      <c r="I1074" s="123">
        <v>0.06</v>
      </c>
      <c r="J1074" s="123">
        <v>0.06</v>
      </c>
      <c r="K1074" s="123">
        <v>0.87</v>
      </c>
      <c r="L1074" s="123">
        <v>0.06</v>
      </c>
      <c r="M1074" s="123">
        <v>-0.02</v>
      </c>
      <c r="N1074" s="123"/>
      <c r="O1074" s="123"/>
      <c r="P1074" s="123">
        <v>0.06</v>
      </c>
      <c r="Q1074" s="123">
        <v>0.04</v>
      </c>
      <c r="R1074" s="123" t="s">
        <v>3792</v>
      </c>
      <c r="S1074" s="123">
        <v>2020</v>
      </c>
      <c r="T1074" s="123"/>
      <c r="U1074" s="123"/>
      <c r="V1074" s="123"/>
      <c r="W1074" s="123"/>
      <c r="X1074" s="123"/>
      <c r="Y1074" s="123"/>
    </row>
    <row r="1075" spans="1:25" x14ac:dyDescent="0.25">
      <c r="A1075" s="60" t="s">
        <v>4553</v>
      </c>
      <c r="B1075" s="60" t="s">
        <v>22</v>
      </c>
      <c r="C1075" s="123" t="s">
        <v>122</v>
      </c>
      <c r="D1075" s="123">
        <v>31</v>
      </c>
      <c r="E1075" s="123">
        <v>1990</v>
      </c>
      <c r="F1075" s="123">
        <v>4.59</v>
      </c>
      <c r="G1075" s="123">
        <v>-0.08</v>
      </c>
      <c r="H1075" s="123">
        <v>0.44</v>
      </c>
      <c r="I1075" s="123">
        <v>0.02</v>
      </c>
      <c r="J1075" s="123">
        <v>-0.02</v>
      </c>
      <c r="K1075" s="123">
        <v>0.36</v>
      </c>
      <c r="L1075" s="123">
        <v>0.08</v>
      </c>
      <c r="M1075" s="123">
        <v>0.1</v>
      </c>
      <c r="N1075" s="123"/>
      <c r="O1075" s="123"/>
      <c r="P1075" s="123">
        <v>-0.1</v>
      </c>
      <c r="Q1075" s="123">
        <v>-0.02</v>
      </c>
      <c r="R1075" s="123" t="s">
        <v>3792</v>
      </c>
      <c r="S1075" s="123">
        <v>2020</v>
      </c>
      <c r="T1075" s="123"/>
      <c r="U1075" s="123"/>
      <c r="V1075" s="123"/>
      <c r="W1075" s="123"/>
      <c r="X1075" s="123"/>
      <c r="Y1075" s="123"/>
    </row>
    <row r="1076" spans="1:25" x14ac:dyDescent="0.25">
      <c r="A1076" s="60" t="s">
        <v>1888</v>
      </c>
      <c r="B1076" s="60" t="s">
        <v>22</v>
      </c>
      <c r="C1076" s="123" t="s">
        <v>122</v>
      </c>
      <c r="D1076" s="123">
        <v>26</v>
      </c>
      <c r="E1076" s="123">
        <v>1995</v>
      </c>
      <c r="F1076" s="123">
        <v>2.27</v>
      </c>
      <c r="G1076" s="123">
        <v>0.48</v>
      </c>
      <c r="H1076" s="123">
        <v>2.79</v>
      </c>
      <c r="I1076" s="123">
        <v>0.89</v>
      </c>
      <c r="J1076" s="123">
        <v>33.24</v>
      </c>
      <c r="K1076" s="123">
        <v>2.64</v>
      </c>
      <c r="L1076" s="123">
        <v>0.83</v>
      </c>
      <c r="M1076" s="123">
        <v>0.2</v>
      </c>
      <c r="N1076" s="123">
        <v>0.57999999999999996</v>
      </c>
      <c r="O1076" s="123"/>
      <c r="P1076" s="123">
        <v>-0.06</v>
      </c>
      <c r="Q1076" s="123">
        <v>0.05</v>
      </c>
      <c r="R1076" s="123" t="s">
        <v>3792</v>
      </c>
      <c r="S1076" s="123">
        <v>2020</v>
      </c>
      <c r="T1076" s="123"/>
      <c r="U1076" s="123"/>
      <c r="V1076" s="123"/>
      <c r="W1076" s="123"/>
      <c r="X1076" s="123"/>
      <c r="Y1076" s="123"/>
    </row>
    <row r="1077" spans="1:25" x14ac:dyDescent="0.25">
      <c r="A1077" s="60" t="s">
        <v>4554</v>
      </c>
      <c r="B1077" s="60" t="s">
        <v>1006</v>
      </c>
      <c r="C1077" s="123" t="s">
        <v>96</v>
      </c>
      <c r="D1077" s="123">
        <v>27</v>
      </c>
      <c r="E1077" s="123">
        <v>1994</v>
      </c>
      <c r="F1077" s="123">
        <v>3.83</v>
      </c>
      <c r="G1077" s="123">
        <v>-0.04</v>
      </c>
      <c r="H1077" s="123">
        <v>0.49</v>
      </c>
      <c r="I1077" s="123">
        <v>0.01</v>
      </c>
      <c r="J1077" s="123">
        <v>0.01</v>
      </c>
      <c r="K1077" s="123">
        <v>0.52</v>
      </c>
      <c r="L1077" s="123">
        <v>-7.0000000000000007E-2</v>
      </c>
      <c r="M1077" s="123">
        <v>-0.04</v>
      </c>
      <c r="N1077" s="123"/>
      <c r="O1077" s="123"/>
      <c r="P1077" s="123">
        <v>-0.09</v>
      </c>
      <c r="Q1077" s="123">
        <v>0.09</v>
      </c>
      <c r="R1077" s="123" t="s">
        <v>3792</v>
      </c>
      <c r="S1077" s="123">
        <v>2020</v>
      </c>
      <c r="T1077" s="123"/>
      <c r="U1077" s="123"/>
      <c r="V1077" s="123"/>
      <c r="W1077" s="123"/>
      <c r="X1077" s="123"/>
      <c r="Y1077" s="123"/>
    </row>
    <row r="1078" spans="1:25" x14ac:dyDescent="0.25">
      <c r="A1078" s="60" t="s">
        <v>2449</v>
      </c>
      <c r="B1078" s="60" t="s">
        <v>1006</v>
      </c>
      <c r="C1078" s="123" t="s">
        <v>96</v>
      </c>
      <c r="D1078" s="123">
        <v>30</v>
      </c>
      <c r="E1078" s="123">
        <v>1991</v>
      </c>
      <c r="F1078" s="123">
        <v>2.99</v>
      </c>
      <c r="G1078" s="123">
        <v>0.04</v>
      </c>
      <c r="H1078" s="123">
        <v>0.24</v>
      </c>
      <c r="I1078" s="123">
        <v>0.41</v>
      </c>
      <c r="J1078" s="123">
        <v>100.08</v>
      </c>
      <c r="K1078" s="123">
        <v>0.35</v>
      </c>
      <c r="L1078" s="123">
        <v>0.41</v>
      </c>
      <c r="M1078" s="123">
        <v>-0.03</v>
      </c>
      <c r="N1078" s="123">
        <v>0.02</v>
      </c>
      <c r="O1078" s="123"/>
      <c r="P1078" s="123">
        <v>-0.06</v>
      </c>
      <c r="Q1078" s="123">
        <v>0.05</v>
      </c>
      <c r="R1078" s="123" t="s">
        <v>3792</v>
      </c>
      <c r="S1078" s="123">
        <v>2020</v>
      </c>
      <c r="T1078" s="123"/>
      <c r="U1078" s="123"/>
      <c r="V1078" s="123"/>
      <c r="W1078" s="123"/>
      <c r="X1078" s="123"/>
      <c r="Y1078" s="123"/>
    </row>
    <row r="1079" spans="1:25" x14ac:dyDescent="0.25">
      <c r="A1079" s="60" t="s">
        <v>4555</v>
      </c>
      <c r="B1079" s="60" t="s">
        <v>1006</v>
      </c>
      <c r="C1079" s="123" t="s">
        <v>96</v>
      </c>
      <c r="D1079" s="123">
        <v>31</v>
      </c>
      <c r="E1079" s="123">
        <v>1990</v>
      </c>
      <c r="F1079" s="123">
        <v>1.05</v>
      </c>
      <c r="G1079" s="123">
        <v>-0.04</v>
      </c>
      <c r="H1079" s="123">
        <v>0.94</v>
      </c>
      <c r="I1079" s="123">
        <v>-0.04</v>
      </c>
      <c r="J1079" s="123">
        <v>0.09</v>
      </c>
      <c r="K1079" s="123">
        <v>0.97</v>
      </c>
      <c r="L1079" s="123">
        <v>0.08</v>
      </c>
      <c r="M1079" s="123">
        <v>0.03</v>
      </c>
      <c r="N1079" s="123"/>
      <c r="O1079" s="123"/>
      <c r="P1079" s="123">
        <v>-0.02</v>
      </c>
      <c r="Q1079" s="123">
        <v>0.06</v>
      </c>
      <c r="R1079" s="123" t="s">
        <v>3792</v>
      </c>
      <c r="S1079" s="123">
        <v>2020</v>
      </c>
      <c r="T1079" s="123"/>
      <c r="U1079" s="123"/>
      <c r="V1079" s="123"/>
      <c r="W1079" s="123"/>
      <c r="X1079" s="123"/>
      <c r="Y1079" s="123"/>
    </row>
    <row r="1080" spans="1:25" x14ac:dyDescent="0.25">
      <c r="A1080" s="60" t="s">
        <v>2034</v>
      </c>
      <c r="B1080" s="60" t="s">
        <v>1006</v>
      </c>
      <c r="C1080" s="123" t="s">
        <v>96</v>
      </c>
      <c r="D1080" s="123">
        <v>29</v>
      </c>
      <c r="E1080" s="123">
        <v>1992</v>
      </c>
      <c r="F1080" s="123">
        <v>3.98</v>
      </c>
      <c r="G1080" s="123">
        <v>0.02</v>
      </c>
      <c r="H1080" s="123">
        <v>0.23</v>
      </c>
      <c r="I1080" s="123">
        <v>0.04</v>
      </c>
      <c r="J1080" s="123">
        <v>-0.02</v>
      </c>
      <c r="K1080" s="123">
        <v>0.23</v>
      </c>
      <c r="L1080" s="123">
        <v>0.04</v>
      </c>
      <c r="M1080" s="123">
        <v>0.04</v>
      </c>
      <c r="N1080" s="123"/>
      <c r="O1080" s="123"/>
      <c r="P1080" s="123">
        <v>0.08</v>
      </c>
      <c r="Q1080" s="123">
        <v>0</v>
      </c>
      <c r="R1080" s="123" t="s">
        <v>3792</v>
      </c>
      <c r="S1080" s="123">
        <v>2020</v>
      </c>
      <c r="T1080" s="123"/>
      <c r="U1080" s="123"/>
      <c r="V1080" s="123"/>
      <c r="W1080" s="123"/>
      <c r="X1080" s="123"/>
      <c r="Y1080" s="123"/>
    </row>
    <row r="1081" spans="1:25" x14ac:dyDescent="0.25">
      <c r="A1081" s="60" t="s">
        <v>4556</v>
      </c>
      <c r="B1081" s="60" t="s">
        <v>1006</v>
      </c>
      <c r="C1081" s="123" t="s">
        <v>96</v>
      </c>
      <c r="D1081" s="123">
        <v>27</v>
      </c>
      <c r="E1081" s="123">
        <v>1994</v>
      </c>
      <c r="F1081" s="123">
        <v>4.93</v>
      </c>
      <c r="G1081" s="123">
        <v>-7.0000000000000007E-2</v>
      </c>
      <c r="H1081" s="123">
        <v>-0.02</v>
      </c>
      <c r="I1081" s="123">
        <v>0.1</v>
      </c>
      <c r="J1081" s="123"/>
      <c r="K1081" s="123">
        <v>-0.03</v>
      </c>
      <c r="L1081" s="123">
        <v>-0.06</v>
      </c>
      <c r="M1081" s="123"/>
      <c r="N1081" s="123"/>
      <c r="O1081" s="123"/>
      <c r="P1081" s="123">
        <v>0.1</v>
      </c>
      <c r="Q1081" s="123">
        <v>0.04</v>
      </c>
      <c r="R1081" s="123" t="s">
        <v>3792</v>
      </c>
      <c r="S1081" s="123">
        <v>2020</v>
      </c>
      <c r="T1081" s="123"/>
      <c r="U1081" s="123"/>
      <c r="V1081" s="123"/>
      <c r="W1081" s="123"/>
      <c r="X1081" s="123"/>
      <c r="Y1081" s="123"/>
    </row>
    <row r="1082" spans="1:25" x14ac:dyDescent="0.25">
      <c r="A1082" s="60" t="s">
        <v>4557</v>
      </c>
      <c r="B1082" s="60" t="s">
        <v>1006</v>
      </c>
      <c r="C1082" s="123" t="s">
        <v>96</v>
      </c>
      <c r="D1082" s="123">
        <v>28</v>
      </c>
      <c r="E1082" s="123">
        <v>1993</v>
      </c>
      <c r="F1082" s="123">
        <v>1.1299999999999999</v>
      </c>
      <c r="G1082" s="123">
        <v>-0.02</v>
      </c>
      <c r="H1082" s="123">
        <v>0.09</v>
      </c>
      <c r="I1082" s="123">
        <v>-0.01</v>
      </c>
      <c r="J1082" s="123"/>
      <c r="K1082" s="123">
        <v>7.0000000000000007E-2</v>
      </c>
      <c r="L1082" s="123">
        <v>0.08</v>
      </c>
      <c r="M1082" s="123"/>
      <c r="N1082" s="123"/>
      <c r="O1082" s="123"/>
      <c r="P1082" s="123">
        <v>0.02</v>
      </c>
      <c r="Q1082" s="123">
        <v>-0.03</v>
      </c>
      <c r="R1082" s="123" t="s">
        <v>3792</v>
      </c>
      <c r="S1082" s="123">
        <v>2020</v>
      </c>
      <c r="T1082" s="123"/>
      <c r="U1082" s="123"/>
      <c r="V1082" s="123"/>
      <c r="W1082" s="123"/>
      <c r="X1082" s="123"/>
      <c r="Y1082" s="123"/>
    </row>
    <row r="1083" spans="1:25" x14ac:dyDescent="0.25">
      <c r="A1083" s="60" t="s">
        <v>4558</v>
      </c>
      <c r="B1083" s="60" t="s">
        <v>1006</v>
      </c>
      <c r="C1083" s="123" t="s">
        <v>96</v>
      </c>
      <c r="D1083" s="123">
        <v>34</v>
      </c>
      <c r="E1083" s="123">
        <v>1987</v>
      </c>
      <c r="F1083" s="123">
        <v>3.08</v>
      </c>
      <c r="G1083" s="123">
        <v>-0.05</v>
      </c>
      <c r="H1083" s="123">
        <v>0.34</v>
      </c>
      <c r="I1083" s="123">
        <v>0.08</v>
      </c>
      <c r="J1083" s="123">
        <v>-0.02</v>
      </c>
      <c r="K1083" s="123">
        <v>0.34</v>
      </c>
      <c r="L1083" s="123">
        <v>0</v>
      </c>
      <c r="M1083" s="123">
        <v>-0.1</v>
      </c>
      <c r="N1083" s="123"/>
      <c r="O1083" s="123"/>
      <c r="P1083" s="123">
        <v>-0.02</v>
      </c>
      <c r="Q1083" s="123">
        <v>-0.06</v>
      </c>
      <c r="R1083" s="123" t="s">
        <v>3792</v>
      </c>
      <c r="S1083" s="123">
        <v>2020</v>
      </c>
      <c r="T1083" s="123"/>
      <c r="U1083" s="123"/>
      <c r="V1083" s="123"/>
      <c r="W1083" s="123"/>
      <c r="X1083" s="123"/>
      <c r="Y1083" s="123"/>
    </row>
    <row r="1084" spans="1:25" x14ac:dyDescent="0.25">
      <c r="A1084" s="60" t="s">
        <v>4559</v>
      </c>
      <c r="B1084" s="60" t="s">
        <v>1006</v>
      </c>
      <c r="C1084" s="123" t="s">
        <v>96</v>
      </c>
      <c r="D1084" s="123">
        <v>29</v>
      </c>
      <c r="E1084" s="123">
        <v>1992</v>
      </c>
      <c r="F1084" s="123">
        <v>3.25</v>
      </c>
      <c r="G1084" s="123">
        <v>-0.03</v>
      </c>
      <c r="H1084" s="123">
        <v>0.04</v>
      </c>
      <c r="I1084" s="123">
        <v>0</v>
      </c>
      <c r="J1084" s="123"/>
      <c r="K1084" s="123">
        <v>0</v>
      </c>
      <c r="L1084" s="123">
        <v>-0.05</v>
      </c>
      <c r="M1084" s="123"/>
      <c r="N1084" s="123"/>
      <c r="O1084" s="123"/>
      <c r="P1084" s="123">
        <v>0.02</v>
      </c>
      <c r="Q1084" s="123">
        <v>0</v>
      </c>
      <c r="R1084" s="123" t="s">
        <v>3792</v>
      </c>
      <c r="S1084" s="123">
        <v>2020</v>
      </c>
      <c r="T1084" s="123"/>
      <c r="U1084" s="123"/>
      <c r="V1084" s="123"/>
      <c r="W1084" s="123"/>
      <c r="X1084" s="123"/>
      <c r="Y1084" s="123"/>
    </row>
    <row r="1085" spans="1:25" x14ac:dyDescent="0.25">
      <c r="A1085" s="60" t="s">
        <v>4560</v>
      </c>
      <c r="B1085" s="60" t="s">
        <v>1006</v>
      </c>
      <c r="C1085" s="123" t="s">
        <v>109</v>
      </c>
      <c r="D1085" s="123">
        <v>27</v>
      </c>
      <c r="E1085" s="123">
        <v>1994</v>
      </c>
      <c r="F1085" s="123">
        <v>2.89</v>
      </c>
      <c r="G1085" s="123">
        <v>0.01</v>
      </c>
      <c r="H1085" s="123">
        <v>1.31</v>
      </c>
      <c r="I1085" s="123">
        <v>0.68</v>
      </c>
      <c r="J1085" s="123">
        <v>50.07</v>
      </c>
      <c r="K1085" s="123">
        <v>1.37</v>
      </c>
      <c r="L1085" s="123">
        <v>0.66</v>
      </c>
      <c r="M1085" s="123">
        <v>7.0000000000000007E-2</v>
      </c>
      <c r="N1085" s="123">
        <v>0.08</v>
      </c>
      <c r="O1085" s="123"/>
      <c r="P1085" s="123">
        <v>0.06</v>
      </c>
      <c r="Q1085" s="123">
        <v>0.01</v>
      </c>
      <c r="R1085" s="123" t="s">
        <v>3792</v>
      </c>
      <c r="S1085" s="123">
        <v>2020</v>
      </c>
      <c r="T1085" s="123"/>
      <c r="U1085" s="123"/>
      <c r="V1085" s="123"/>
      <c r="W1085" s="123"/>
      <c r="X1085" s="123"/>
      <c r="Y1085" s="123"/>
    </row>
    <row r="1086" spans="1:25" x14ac:dyDescent="0.25">
      <c r="A1086" s="60" t="s">
        <v>4561</v>
      </c>
      <c r="B1086" s="60" t="s">
        <v>1006</v>
      </c>
      <c r="C1086" s="123" t="s">
        <v>109</v>
      </c>
      <c r="D1086" s="123">
        <v>29</v>
      </c>
      <c r="E1086" s="123">
        <v>1992</v>
      </c>
      <c r="F1086" s="123">
        <v>1.32</v>
      </c>
      <c r="G1086" s="123">
        <v>0.68</v>
      </c>
      <c r="H1086" s="123">
        <v>4.21</v>
      </c>
      <c r="I1086" s="123">
        <v>2.0499999999999998</v>
      </c>
      <c r="J1086" s="123">
        <v>49.96</v>
      </c>
      <c r="K1086" s="123">
        <v>4.17</v>
      </c>
      <c r="L1086" s="123">
        <v>2.17</v>
      </c>
      <c r="M1086" s="123">
        <v>0.11</v>
      </c>
      <c r="N1086" s="123">
        <v>0.24</v>
      </c>
      <c r="O1086" s="123"/>
      <c r="P1086" s="123">
        <v>0.09</v>
      </c>
      <c r="Q1086" s="123">
        <v>0.06</v>
      </c>
      <c r="R1086" s="123" t="s">
        <v>3792</v>
      </c>
      <c r="S1086" s="123">
        <v>2020</v>
      </c>
      <c r="T1086" s="123"/>
      <c r="U1086" s="123"/>
      <c r="V1086" s="123"/>
      <c r="W1086" s="123"/>
      <c r="X1086" s="123"/>
      <c r="Y1086" s="123"/>
    </row>
    <row r="1087" spans="1:25" x14ac:dyDescent="0.25">
      <c r="A1087" s="60" t="s">
        <v>4562</v>
      </c>
      <c r="B1087" s="60" t="s">
        <v>1006</v>
      </c>
      <c r="C1087" s="123" t="s">
        <v>109</v>
      </c>
      <c r="D1087" s="123">
        <v>33</v>
      </c>
      <c r="E1087" s="123">
        <v>1988</v>
      </c>
      <c r="F1087" s="123">
        <v>1.18</v>
      </c>
      <c r="G1087" s="123">
        <v>0.8</v>
      </c>
      <c r="H1087" s="123">
        <v>3.32</v>
      </c>
      <c r="I1087" s="123">
        <v>0.73</v>
      </c>
      <c r="J1087" s="123">
        <v>24.99</v>
      </c>
      <c r="K1087" s="123">
        <v>3.39</v>
      </c>
      <c r="L1087" s="123">
        <v>0.88</v>
      </c>
      <c r="M1087" s="123">
        <v>0.01</v>
      </c>
      <c r="N1087" s="123">
        <v>0.05</v>
      </c>
      <c r="O1087" s="123"/>
      <c r="P1087" s="123">
        <v>0.85</v>
      </c>
      <c r="Q1087" s="123">
        <v>0.82</v>
      </c>
      <c r="R1087" s="123" t="s">
        <v>3792</v>
      </c>
      <c r="S1087" s="123">
        <v>2020</v>
      </c>
      <c r="T1087" s="123"/>
      <c r="U1087" s="123"/>
      <c r="V1087" s="123"/>
      <c r="W1087" s="123"/>
      <c r="X1087" s="123"/>
      <c r="Y1087" s="123"/>
    </row>
    <row r="1088" spans="1:25" x14ac:dyDescent="0.25">
      <c r="A1088" s="60" t="s">
        <v>1005</v>
      </c>
      <c r="B1088" s="60" t="s">
        <v>1006</v>
      </c>
      <c r="C1088" s="123" t="s">
        <v>153</v>
      </c>
      <c r="D1088" s="123">
        <v>32</v>
      </c>
      <c r="E1088" s="123">
        <v>1989</v>
      </c>
      <c r="F1088" s="123">
        <v>4.7300000000000004</v>
      </c>
      <c r="G1088" s="123">
        <v>0.93</v>
      </c>
      <c r="H1088" s="123">
        <v>4.7</v>
      </c>
      <c r="I1088" s="123">
        <v>1.74</v>
      </c>
      <c r="J1088" s="123">
        <v>36.31</v>
      </c>
      <c r="K1088" s="123">
        <v>4.63</v>
      </c>
      <c r="L1088" s="123">
        <v>1.62</v>
      </c>
      <c r="M1088" s="123">
        <v>0.16</v>
      </c>
      <c r="N1088" s="123">
        <v>0.55000000000000004</v>
      </c>
      <c r="O1088" s="123"/>
      <c r="P1088" s="123">
        <v>0.04</v>
      </c>
      <c r="Q1088" s="123">
        <v>0.01</v>
      </c>
      <c r="R1088" s="123" t="s">
        <v>3792</v>
      </c>
      <c r="S1088" s="123">
        <v>2020</v>
      </c>
      <c r="T1088" s="123"/>
      <c r="U1088" s="123"/>
      <c r="V1088" s="123"/>
      <c r="W1088" s="123"/>
      <c r="X1088" s="123"/>
      <c r="Y1088" s="123"/>
    </row>
    <row r="1089" spans="1:25" x14ac:dyDescent="0.25">
      <c r="A1089" s="60" t="s">
        <v>4563</v>
      </c>
      <c r="B1089" s="60" t="s">
        <v>1006</v>
      </c>
      <c r="C1089" s="123" t="s">
        <v>153</v>
      </c>
      <c r="D1089" s="123">
        <v>27</v>
      </c>
      <c r="E1089" s="123">
        <v>1994</v>
      </c>
      <c r="F1089" s="123">
        <v>0.22</v>
      </c>
      <c r="G1089" s="123">
        <v>-7.0000000000000007E-2</v>
      </c>
      <c r="H1089" s="123">
        <v>-0.02</v>
      </c>
      <c r="I1089" s="123">
        <v>-0.09</v>
      </c>
      <c r="J1089" s="123"/>
      <c r="K1089" s="123">
        <v>0.05</v>
      </c>
      <c r="L1089" s="123">
        <v>0.06</v>
      </c>
      <c r="M1089" s="123"/>
      <c r="N1089" s="123"/>
      <c r="O1089" s="123"/>
      <c r="P1089" s="123">
        <v>-0.1</v>
      </c>
      <c r="Q1089" s="123">
        <v>-0.08</v>
      </c>
      <c r="R1089" s="123" t="s">
        <v>3792</v>
      </c>
      <c r="S1089" s="123">
        <v>2020</v>
      </c>
      <c r="T1089" s="123"/>
      <c r="U1089" s="123"/>
      <c r="V1089" s="123"/>
      <c r="W1089" s="123"/>
      <c r="X1089" s="123"/>
      <c r="Y1089" s="123"/>
    </row>
    <row r="1090" spans="1:25" x14ac:dyDescent="0.25">
      <c r="A1090" s="60" t="s">
        <v>4564</v>
      </c>
      <c r="B1090" s="60" t="s">
        <v>1006</v>
      </c>
      <c r="C1090" s="123" t="s">
        <v>116</v>
      </c>
      <c r="D1090" s="123">
        <v>34</v>
      </c>
      <c r="E1090" s="123">
        <v>1987</v>
      </c>
      <c r="F1090" s="123">
        <v>6.07</v>
      </c>
      <c r="G1090" s="123">
        <v>-0.01</v>
      </c>
      <c r="H1090" s="123">
        <v>0.02</v>
      </c>
      <c r="I1090" s="123">
        <v>0</v>
      </c>
      <c r="J1090" s="123"/>
      <c r="K1090" s="123">
        <v>-0.08</v>
      </c>
      <c r="L1090" s="123">
        <v>0.06</v>
      </c>
      <c r="M1090" s="123"/>
      <c r="N1090" s="123"/>
      <c r="O1090" s="123"/>
      <c r="P1090" s="123">
        <v>-0.06</v>
      </c>
      <c r="Q1090" s="123">
        <v>0.08</v>
      </c>
      <c r="R1090" s="123" t="s">
        <v>3792</v>
      </c>
      <c r="S1090" s="123">
        <v>2020</v>
      </c>
      <c r="T1090" s="123"/>
      <c r="U1090" s="123"/>
      <c r="V1090" s="123"/>
      <c r="W1090" s="123"/>
      <c r="X1090" s="123"/>
      <c r="Y1090" s="123"/>
    </row>
    <row r="1091" spans="1:25" x14ac:dyDescent="0.25">
      <c r="A1091" s="60" t="s">
        <v>4565</v>
      </c>
      <c r="B1091" s="60" t="s">
        <v>1006</v>
      </c>
      <c r="C1091" s="123" t="s">
        <v>122</v>
      </c>
      <c r="D1091" s="123">
        <v>27</v>
      </c>
      <c r="E1091" s="123">
        <v>1994</v>
      </c>
      <c r="F1091" s="123">
        <v>0.59</v>
      </c>
      <c r="G1091" s="123">
        <v>-0.06</v>
      </c>
      <c r="H1091" s="123">
        <v>0.08</v>
      </c>
      <c r="I1091" s="123">
        <v>-0.06</v>
      </c>
      <c r="J1091" s="123"/>
      <c r="K1091" s="123">
        <v>7.0000000000000007E-2</v>
      </c>
      <c r="L1091" s="123">
        <v>7.0000000000000007E-2</v>
      </c>
      <c r="M1091" s="123"/>
      <c r="N1091" s="123"/>
      <c r="O1091" s="123"/>
      <c r="P1091" s="123">
        <v>0.06</v>
      </c>
      <c r="Q1091" s="123">
        <v>0.09</v>
      </c>
      <c r="R1091" s="123" t="s">
        <v>3792</v>
      </c>
      <c r="S1091" s="123">
        <v>2020</v>
      </c>
      <c r="T1091" s="123"/>
      <c r="U1091" s="123"/>
      <c r="V1091" s="123"/>
      <c r="W1091" s="123"/>
      <c r="X1091" s="123"/>
      <c r="Y1091" s="123"/>
    </row>
    <row r="1092" spans="1:25" x14ac:dyDescent="0.25">
      <c r="A1092" s="60" t="s">
        <v>4566</v>
      </c>
      <c r="B1092" s="60" t="s">
        <v>1006</v>
      </c>
      <c r="C1092" s="123" t="s">
        <v>122</v>
      </c>
      <c r="D1092" s="123">
        <v>27</v>
      </c>
      <c r="E1092" s="123">
        <v>1993</v>
      </c>
      <c r="F1092" s="123">
        <v>0.2</v>
      </c>
      <c r="G1092" s="123">
        <v>-0.03</v>
      </c>
      <c r="H1092" s="123">
        <v>7.0000000000000007E-2</v>
      </c>
      <c r="I1092" s="123">
        <v>-0.03</v>
      </c>
      <c r="J1092" s="123"/>
      <c r="K1092" s="123">
        <v>-0.06</v>
      </c>
      <c r="L1092" s="123">
        <v>0.06</v>
      </c>
      <c r="M1092" s="123"/>
      <c r="N1092" s="123"/>
      <c r="O1092" s="123"/>
      <c r="P1092" s="123">
        <v>-0.09</v>
      </c>
      <c r="Q1092" s="123">
        <v>0.03</v>
      </c>
      <c r="R1092" s="123" t="s">
        <v>3792</v>
      </c>
      <c r="S1092" s="123">
        <v>2020</v>
      </c>
      <c r="T1092" s="123"/>
      <c r="U1092" s="123"/>
      <c r="V1092" s="123"/>
      <c r="W1092" s="123"/>
      <c r="X1092" s="123"/>
      <c r="Y1092" s="123"/>
    </row>
    <row r="1093" spans="1:25" x14ac:dyDescent="0.25">
      <c r="A1093" s="60" t="s">
        <v>4567</v>
      </c>
      <c r="B1093" s="60" t="s">
        <v>1006</v>
      </c>
      <c r="C1093" s="123" t="s">
        <v>122</v>
      </c>
      <c r="D1093" s="123">
        <v>29</v>
      </c>
      <c r="E1093" s="123">
        <v>1991</v>
      </c>
      <c r="F1093" s="123">
        <v>2.0499999999999998</v>
      </c>
      <c r="G1093" s="123">
        <v>-0.04</v>
      </c>
      <c r="H1093" s="123">
        <v>0.56999999999999995</v>
      </c>
      <c r="I1093" s="123">
        <v>7.0000000000000007E-2</v>
      </c>
      <c r="J1093" s="123">
        <v>0.01</v>
      </c>
      <c r="K1093" s="123">
        <v>0.46</v>
      </c>
      <c r="L1093" s="123">
        <v>-0.08</v>
      </c>
      <c r="M1093" s="123">
        <v>0.04</v>
      </c>
      <c r="N1093" s="123"/>
      <c r="O1093" s="123"/>
      <c r="P1093" s="123">
        <v>-0.03</v>
      </c>
      <c r="Q1093" s="123">
        <v>0.02</v>
      </c>
      <c r="R1093" s="123" t="s">
        <v>3792</v>
      </c>
      <c r="S1093" s="123">
        <v>2020</v>
      </c>
      <c r="T1093" s="123"/>
      <c r="U1093" s="123"/>
      <c r="V1093" s="123"/>
      <c r="W1093" s="123"/>
      <c r="X1093" s="123"/>
      <c r="Y1093" s="123"/>
    </row>
    <row r="1094" spans="1:25" x14ac:dyDescent="0.25">
      <c r="A1094" s="60" t="s">
        <v>4568</v>
      </c>
      <c r="B1094" s="60" t="s">
        <v>1006</v>
      </c>
      <c r="C1094" s="123" t="s">
        <v>122</v>
      </c>
      <c r="D1094" s="123">
        <v>25</v>
      </c>
      <c r="E1094" s="123">
        <v>1995</v>
      </c>
      <c r="F1094" s="123">
        <v>3.74</v>
      </c>
      <c r="G1094" s="123">
        <v>0.45</v>
      </c>
      <c r="H1094" s="123">
        <v>1.1200000000000001</v>
      </c>
      <c r="I1094" s="123">
        <v>1.04</v>
      </c>
      <c r="J1094" s="123">
        <v>100.05</v>
      </c>
      <c r="K1094" s="123">
        <v>1.1499999999999999</v>
      </c>
      <c r="L1094" s="123">
        <v>1.1399999999999999</v>
      </c>
      <c r="M1094" s="123">
        <v>0.46</v>
      </c>
      <c r="N1094" s="123">
        <v>0.6</v>
      </c>
      <c r="O1094" s="123"/>
      <c r="P1094" s="123">
        <v>0.03</v>
      </c>
      <c r="Q1094" s="123">
        <v>-0.04</v>
      </c>
      <c r="R1094" s="123" t="s">
        <v>3792</v>
      </c>
      <c r="S1094" s="123">
        <v>2020</v>
      </c>
      <c r="T1094" s="123"/>
      <c r="U1094" s="123"/>
      <c r="V1094" s="123"/>
      <c r="W1094" s="123"/>
      <c r="X1094" s="123"/>
      <c r="Y1094" s="123"/>
    </row>
    <row r="1095" spans="1:25" x14ac:dyDescent="0.25">
      <c r="A1095" s="60" t="s">
        <v>4569</v>
      </c>
      <c r="B1095" s="60" t="s">
        <v>1006</v>
      </c>
      <c r="C1095" s="123" t="s">
        <v>122</v>
      </c>
      <c r="D1095" s="123">
        <v>31</v>
      </c>
      <c r="E1095" s="123">
        <v>1990</v>
      </c>
      <c r="F1095" s="123">
        <v>1.71</v>
      </c>
      <c r="G1095" s="123">
        <v>1.25</v>
      </c>
      <c r="H1095" s="123">
        <v>2.36</v>
      </c>
      <c r="I1095" s="123">
        <v>1.1299999999999999</v>
      </c>
      <c r="J1095" s="123">
        <v>50.09</v>
      </c>
      <c r="K1095" s="123">
        <v>2.3199999999999998</v>
      </c>
      <c r="L1095" s="123">
        <v>1.1200000000000001</v>
      </c>
      <c r="M1095" s="123">
        <v>0.52</v>
      </c>
      <c r="N1095" s="123">
        <v>1.08</v>
      </c>
      <c r="O1095" s="123"/>
      <c r="P1095" s="123">
        <v>0.1</v>
      </c>
      <c r="Q1095" s="123">
        <v>0.01</v>
      </c>
      <c r="R1095" s="123" t="s">
        <v>3792</v>
      </c>
      <c r="S1095" s="123">
        <v>2020</v>
      </c>
      <c r="T1095" s="123"/>
      <c r="U1095" s="123"/>
      <c r="V1095" s="123"/>
      <c r="W1095" s="123"/>
      <c r="X1095" s="123"/>
      <c r="Y1095" s="123"/>
    </row>
    <row r="1096" spans="1:25" x14ac:dyDescent="0.25">
      <c r="A1096" s="60" t="s">
        <v>4570</v>
      </c>
      <c r="B1096" s="60" t="s">
        <v>1006</v>
      </c>
      <c r="C1096" s="123" t="s">
        <v>122</v>
      </c>
      <c r="D1096" s="123">
        <v>22</v>
      </c>
      <c r="E1096" s="123">
        <v>1999</v>
      </c>
      <c r="F1096" s="123">
        <v>5.91</v>
      </c>
      <c r="G1096" s="123">
        <v>0.03</v>
      </c>
      <c r="H1096" s="123">
        <v>1.03</v>
      </c>
      <c r="I1096" s="123">
        <v>0.21</v>
      </c>
      <c r="J1096" s="123">
        <v>16.8</v>
      </c>
      <c r="K1096" s="123">
        <v>1.03</v>
      </c>
      <c r="L1096" s="123">
        <v>0.15</v>
      </c>
      <c r="M1096" s="123">
        <v>0.09</v>
      </c>
      <c r="N1096" s="123">
        <v>-0.05</v>
      </c>
      <c r="O1096" s="123"/>
      <c r="P1096" s="123">
        <v>-0.03</v>
      </c>
      <c r="Q1096" s="123">
        <v>0.02</v>
      </c>
      <c r="R1096" s="123" t="s">
        <v>3792</v>
      </c>
      <c r="S1096" s="123">
        <v>2020</v>
      </c>
      <c r="T1096" s="123"/>
      <c r="U1096" s="123"/>
      <c r="V1096" s="123"/>
      <c r="W1096" s="123"/>
      <c r="X1096" s="123"/>
      <c r="Y1096" s="123"/>
    </row>
    <row r="1097" spans="1:25" x14ac:dyDescent="0.25">
      <c r="A1097" s="60" t="s">
        <v>1928</v>
      </c>
      <c r="B1097" s="60" t="s">
        <v>1006</v>
      </c>
      <c r="C1097" s="123" t="s">
        <v>122</v>
      </c>
      <c r="D1097" s="123">
        <v>26</v>
      </c>
      <c r="E1097" s="123">
        <v>1995</v>
      </c>
      <c r="F1097" s="123">
        <v>0.36</v>
      </c>
      <c r="G1097" s="123">
        <v>0.01</v>
      </c>
      <c r="H1097" s="123">
        <v>0.1</v>
      </c>
      <c r="I1097" s="123">
        <v>0.06</v>
      </c>
      <c r="J1097" s="123"/>
      <c r="K1097" s="123">
        <v>-0.06</v>
      </c>
      <c r="L1097" s="123">
        <v>0</v>
      </c>
      <c r="M1097" s="123"/>
      <c r="N1097" s="123"/>
      <c r="O1097" s="123"/>
      <c r="P1097" s="123">
        <v>-0.02</v>
      </c>
      <c r="Q1097" s="123">
        <v>0.1</v>
      </c>
      <c r="R1097" s="123" t="s">
        <v>3792</v>
      </c>
      <c r="S1097" s="123">
        <v>2020</v>
      </c>
      <c r="T1097" s="123"/>
      <c r="U1097" s="123"/>
      <c r="V1097" s="123"/>
      <c r="W1097" s="123"/>
      <c r="X1097" s="123"/>
      <c r="Y1097" s="123"/>
    </row>
    <row r="1098" spans="1:25" x14ac:dyDescent="0.25">
      <c r="A1098" s="60" t="s">
        <v>4571</v>
      </c>
      <c r="B1098" s="60" t="s">
        <v>1006</v>
      </c>
      <c r="C1098" s="123" t="s">
        <v>122</v>
      </c>
      <c r="D1098" s="123">
        <v>29</v>
      </c>
      <c r="E1098" s="123">
        <v>1992</v>
      </c>
      <c r="F1098" s="123">
        <v>0.15</v>
      </c>
      <c r="G1098" s="123">
        <v>-0.05</v>
      </c>
      <c r="H1098" s="123">
        <v>-0.06</v>
      </c>
      <c r="I1098" s="123">
        <v>0</v>
      </c>
      <c r="J1098" s="123"/>
      <c r="K1098" s="123">
        <v>-0.05</v>
      </c>
      <c r="L1098" s="123">
        <v>0.09</v>
      </c>
      <c r="M1098" s="123"/>
      <c r="N1098" s="123"/>
      <c r="O1098" s="123"/>
      <c r="P1098" s="123">
        <v>0.01</v>
      </c>
      <c r="Q1098" s="123">
        <v>0.02</v>
      </c>
      <c r="R1098" s="123" t="s">
        <v>3792</v>
      </c>
      <c r="S1098" s="123">
        <v>2020</v>
      </c>
      <c r="T1098" s="123"/>
      <c r="U1098" s="123"/>
      <c r="V1098" s="123"/>
      <c r="W1098" s="123"/>
      <c r="X1098" s="123"/>
      <c r="Y1098" s="123"/>
    </row>
    <row r="1099" spans="1:25" x14ac:dyDescent="0.25">
      <c r="A1099" s="60" t="s">
        <v>4572</v>
      </c>
      <c r="B1099" s="60" t="s">
        <v>1006</v>
      </c>
      <c r="C1099" s="123" t="s">
        <v>122</v>
      </c>
      <c r="D1099" s="123">
        <v>28</v>
      </c>
      <c r="E1099" s="123">
        <v>1993</v>
      </c>
      <c r="F1099" s="123">
        <v>3.74</v>
      </c>
      <c r="G1099" s="123">
        <v>-0.1</v>
      </c>
      <c r="H1099" s="123">
        <v>0.54</v>
      </c>
      <c r="I1099" s="123">
        <v>0.34</v>
      </c>
      <c r="J1099" s="123">
        <v>49.97</v>
      </c>
      <c r="K1099" s="123">
        <v>0.48</v>
      </c>
      <c r="L1099" s="123">
        <v>0.21</v>
      </c>
      <c r="M1099" s="123">
        <v>-0.05</v>
      </c>
      <c r="N1099" s="123">
        <v>-0.03</v>
      </c>
      <c r="O1099" s="123"/>
      <c r="P1099" s="123">
        <v>0.02</v>
      </c>
      <c r="Q1099" s="123">
        <v>0.06</v>
      </c>
      <c r="R1099" s="123" t="s">
        <v>3792</v>
      </c>
      <c r="S1099" s="123">
        <v>2020</v>
      </c>
      <c r="T1099" s="123"/>
      <c r="U1099" s="123"/>
      <c r="V1099" s="123"/>
      <c r="W1099" s="123"/>
      <c r="X1099" s="123"/>
      <c r="Y1099" s="123"/>
    </row>
    <row r="1100" spans="1:25" x14ac:dyDescent="0.25">
      <c r="A1100" s="60" t="s">
        <v>2329</v>
      </c>
      <c r="B1100" s="60" t="s">
        <v>1006</v>
      </c>
      <c r="C1100" s="123" t="s">
        <v>122</v>
      </c>
      <c r="D1100" s="123">
        <v>29</v>
      </c>
      <c r="E1100" s="123">
        <v>1991</v>
      </c>
      <c r="F1100" s="123">
        <v>3.7</v>
      </c>
      <c r="G1100" s="123">
        <v>0.02</v>
      </c>
      <c r="H1100" s="123">
        <v>0.77</v>
      </c>
      <c r="I1100" s="123">
        <v>0.34</v>
      </c>
      <c r="J1100" s="123">
        <v>33.229999999999997</v>
      </c>
      <c r="K1100" s="123">
        <v>0.74</v>
      </c>
      <c r="L1100" s="123">
        <v>0.28000000000000003</v>
      </c>
      <c r="M1100" s="123">
        <v>0.06</v>
      </c>
      <c r="N1100" s="123">
        <v>-0.02</v>
      </c>
      <c r="O1100" s="123"/>
      <c r="P1100" s="123">
        <v>-0.04</v>
      </c>
      <c r="Q1100" s="123">
        <v>-0.02</v>
      </c>
      <c r="R1100" s="123" t="s">
        <v>3792</v>
      </c>
      <c r="S1100" s="123">
        <v>2020</v>
      </c>
      <c r="T1100" s="123"/>
      <c r="U1100" s="123"/>
      <c r="V1100" s="123"/>
      <c r="W1100" s="123"/>
      <c r="X1100" s="123"/>
      <c r="Y1100" s="123"/>
    </row>
    <row r="1101" spans="1:25" x14ac:dyDescent="0.25">
      <c r="A1101" s="60" t="s">
        <v>4573</v>
      </c>
      <c r="B1101" s="60" t="s">
        <v>1006</v>
      </c>
      <c r="C1101" s="123" t="s">
        <v>122</v>
      </c>
      <c r="D1101" s="123">
        <v>26</v>
      </c>
      <c r="E1101" s="123">
        <v>1995</v>
      </c>
      <c r="F1101" s="123">
        <v>3.19</v>
      </c>
      <c r="G1101" s="123">
        <v>0.03</v>
      </c>
      <c r="H1101" s="123">
        <v>1.06</v>
      </c>
      <c r="I1101" s="123">
        <v>0.33</v>
      </c>
      <c r="J1101" s="123">
        <v>33.229999999999997</v>
      </c>
      <c r="K1101" s="123">
        <v>0.87</v>
      </c>
      <c r="L1101" s="123">
        <v>0.24</v>
      </c>
      <c r="M1101" s="123">
        <v>0.04</v>
      </c>
      <c r="N1101" s="123">
        <v>0.08</v>
      </c>
      <c r="O1101" s="123"/>
      <c r="P1101" s="123">
        <v>-0.05</v>
      </c>
      <c r="Q1101" s="123">
        <v>-0.08</v>
      </c>
      <c r="R1101" s="123" t="s">
        <v>3792</v>
      </c>
      <c r="S1101" s="123">
        <v>2020</v>
      </c>
      <c r="T1101" s="123"/>
      <c r="U1101" s="123"/>
      <c r="V1101" s="123"/>
      <c r="W1101" s="123"/>
      <c r="X1101" s="123"/>
      <c r="Y1101" s="123"/>
    </row>
    <row r="1102" spans="1:25" x14ac:dyDescent="0.25">
      <c r="A1102" s="60" t="s">
        <v>502</v>
      </c>
      <c r="B1102" s="60" t="s">
        <v>23</v>
      </c>
      <c r="C1102" s="123" t="s">
        <v>96</v>
      </c>
      <c r="D1102" s="123">
        <v>27</v>
      </c>
      <c r="E1102" s="123">
        <v>1994</v>
      </c>
      <c r="F1102" s="123">
        <v>5.0599999999999996</v>
      </c>
      <c r="G1102" s="123">
        <v>-0.05</v>
      </c>
      <c r="H1102" s="123">
        <v>1.08</v>
      </c>
      <c r="I1102" s="123">
        <v>0.37</v>
      </c>
      <c r="J1102" s="123">
        <v>39.97</v>
      </c>
      <c r="K1102" s="123">
        <v>0.95</v>
      </c>
      <c r="L1102" s="123">
        <v>0.4</v>
      </c>
      <c r="M1102" s="123">
        <v>0.08</v>
      </c>
      <c r="N1102" s="123">
        <v>0.04</v>
      </c>
      <c r="O1102" s="123"/>
      <c r="P1102" s="123">
        <v>-0.06</v>
      </c>
      <c r="Q1102" s="123">
        <v>0.08</v>
      </c>
      <c r="R1102" s="123" t="s">
        <v>3792</v>
      </c>
      <c r="S1102" s="123">
        <v>2020</v>
      </c>
      <c r="T1102" s="123"/>
      <c r="U1102" s="123"/>
      <c r="V1102" s="123"/>
      <c r="W1102" s="123"/>
      <c r="X1102" s="123"/>
      <c r="Y1102" s="123"/>
    </row>
    <row r="1103" spans="1:25" x14ac:dyDescent="0.25">
      <c r="A1103" s="60" t="s">
        <v>270</v>
      </c>
      <c r="B1103" s="60" t="s">
        <v>23</v>
      </c>
      <c r="C1103" s="123" t="s">
        <v>96</v>
      </c>
      <c r="D1103" s="123">
        <v>28</v>
      </c>
      <c r="E1103" s="123">
        <v>1993</v>
      </c>
      <c r="F1103" s="123">
        <v>1.86</v>
      </c>
      <c r="G1103" s="123">
        <v>0.04</v>
      </c>
      <c r="H1103" s="123">
        <v>0.08</v>
      </c>
      <c r="I1103" s="123">
        <v>-0.02</v>
      </c>
      <c r="J1103" s="123"/>
      <c r="K1103" s="123">
        <v>0.1</v>
      </c>
      <c r="L1103" s="123">
        <v>0.02</v>
      </c>
      <c r="M1103" s="123"/>
      <c r="N1103" s="123"/>
      <c r="O1103" s="123"/>
      <c r="P1103" s="123">
        <v>0.09</v>
      </c>
      <c r="Q1103" s="123">
        <v>7.0000000000000007E-2</v>
      </c>
      <c r="R1103" s="123" t="s">
        <v>3792</v>
      </c>
      <c r="S1103" s="123">
        <v>2020</v>
      </c>
      <c r="T1103" s="123"/>
      <c r="U1103" s="123"/>
      <c r="V1103" s="123"/>
      <c r="W1103" s="123"/>
      <c r="X1103" s="123"/>
      <c r="Y1103" s="123"/>
    </row>
    <row r="1104" spans="1:25" x14ac:dyDescent="0.25">
      <c r="A1104" s="60" t="s">
        <v>2837</v>
      </c>
      <c r="B1104" s="60" t="s">
        <v>23</v>
      </c>
      <c r="C1104" s="123" t="s">
        <v>96</v>
      </c>
      <c r="D1104" s="123">
        <v>31</v>
      </c>
      <c r="E1104" s="123">
        <v>1990</v>
      </c>
      <c r="F1104" s="123">
        <v>4.45</v>
      </c>
      <c r="G1104" s="123">
        <v>0.08</v>
      </c>
      <c r="H1104" s="123">
        <v>0.63</v>
      </c>
      <c r="I1104" s="123">
        <v>-0.03</v>
      </c>
      <c r="J1104" s="123">
        <v>0.01</v>
      </c>
      <c r="K1104" s="123">
        <v>0.76</v>
      </c>
      <c r="L1104" s="123">
        <v>-0.06</v>
      </c>
      <c r="M1104" s="123">
        <v>7.0000000000000007E-2</v>
      </c>
      <c r="N1104" s="123"/>
      <c r="O1104" s="123"/>
      <c r="P1104" s="123">
        <v>-0.06</v>
      </c>
      <c r="Q1104" s="123">
        <v>0.09</v>
      </c>
      <c r="R1104" s="123" t="s">
        <v>3792</v>
      </c>
      <c r="S1104" s="123">
        <v>2020</v>
      </c>
      <c r="T1104" s="123"/>
      <c r="U1104" s="123"/>
      <c r="V1104" s="123"/>
      <c r="W1104" s="123"/>
      <c r="X1104" s="123"/>
      <c r="Y1104" s="123"/>
    </row>
    <row r="1105" spans="1:25" x14ac:dyDescent="0.25">
      <c r="A1105" s="60" t="s">
        <v>363</v>
      </c>
      <c r="B1105" s="60" t="s">
        <v>23</v>
      </c>
      <c r="C1105" s="123" t="s">
        <v>96</v>
      </c>
      <c r="D1105" s="123">
        <v>24</v>
      </c>
      <c r="E1105" s="123">
        <v>1997</v>
      </c>
      <c r="F1105" s="123">
        <v>2.08</v>
      </c>
      <c r="G1105" s="123">
        <v>0</v>
      </c>
      <c r="H1105" s="123">
        <v>-0.06</v>
      </c>
      <c r="I1105" s="123">
        <v>-0.06</v>
      </c>
      <c r="J1105" s="123"/>
      <c r="K1105" s="123">
        <v>0.06</v>
      </c>
      <c r="L1105" s="123">
        <v>0.02</v>
      </c>
      <c r="M1105" s="123"/>
      <c r="N1105" s="123"/>
      <c r="O1105" s="123"/>
      <c r="P1105" s="123">
        <v>0</v>
      </c>
      <c r="Q1105" s="123">
        <v>0.09</v>
      </c>
      <c r="R1105" s="123" t="s">
        <v>3792</v>
      </c>
      <c r="S1105" s="123">
        <v>2020</v>
      </c>
      <c r="T1105" s="123"/>
      <c r="U1105" s="123"/>
      <c r="V1105" s="123"/>
      <c r="W1105" s="123"/>
      <c r="X1105" s="123"/>
      <c r="Y1105" s="123"/>
    </row>
    <row r="1106" spans="1:25" x14ac:dyDescent="0.25">
      <c r="A1106" s="60" t="s">
        <v>209</v>
      </c>
      <c r="B1106" s="60" t="s">
        <v>23</v>
      </c>
      <c r="C1106" s="123" t="s">
        <v>96</v>
      </c>
      <c r="D1106" s="123">
        <v>28</v>
      </c>
      <c r="E1106" s="123">
        <v>1993</v>
      </c>
      <c r="F1106" s="123">
        <v>2.33</v>
      </c>
      <c r="G1106" s="123">
        <v>-0.09</v>
      </c>
      <c r="H1106" s="123">
        <v>1.28</v>
      </c>
      <c r="I1106" s="123">
        <v>0.35</v>
      </c>
      <c r="J1106" s="123">
        <v>33.32</v>
      </c>
      <c r="K1106" s="123">
        <v>1.27</v>
      </c>
      <c r="L1106" s="123">
        <v>0.53</v>
      </c>
      <c r="M1106" s="123">
        <v>-7.0000000000000007E-2</v>
      </c>
      <c r="N1106" s="123">
        <v>0.01</v>
      </c>
      <c r="O1106" s="123"/>
      <c r="P1106" s="123">
        <v>0.05</v>
      </c>
      <c r="Q1106" s="123">
        <v>-0.09</v>
      </c>
      <c r="R1106" s="123" t="s">
        <v>3792</v>
      </c>
      <c r="S1106" s="123">
        <v>2020</v>
      </c>
      <c r="T1106" s="123"/>
      <c r="U1106" s="123"/>
      <c r="V1106" s="123"/>
      <c r="W1106" s="123"/>
      <c r="X1106" s="123"/>
      <c r="Y1106" s="123"/>
    </row>
    <row r="1107" spans="1:25" x14ac:dyDescent="0.25">
      <c r="A1107" s="60" t="s">
        <v>241</v>
      </c>
      <c r="B1107" s="60" t="s">
        <v>23</v>
      </c>
      <c r="C1107" s="123" t="s">
        <v>96</v>
      </c>
      <c r="D1107" s="123">
        <v>21</v>
      </c>
      <c r="E1107" s="123">
        <v>1999</v>
      </c>
      <c r="F1107" s="123">
        <v>1.1299999999999999</v>
      </c>
      <c r="G1107" s="123">
        <v>0.06</v>
      </c>
      <c r="H1107" s="123">
        <v>1.82</v>
      </c>
      <c r="I1107" s="123">
        <v>1.88</v>
      </c>
      <c r="J1107" s="123">
        <v>100.02</v>
      </c>
      <c r="K1107" s="123">
        <v>1.69</v>
      </c>
      <c r="L1107" s="123">
        <v>1.85</v>
      </c>
      <c r="M1107" s="123">
        <v>7.0000000000000007E-2</v>
      </c>
      <c r="N1107" s="123">
        <v>-0.06</v>
      </c>
      <c r="O1107" s="123"/>
      <c r="P1107" s="123">
        <v>-0.01</v>
      </c>
      <c r="Q1107" s="123">
        <v>-0.04</v>
      </c>
      <c r="R1107" s="123" t="s">
        <v>3792</v>
      </c>
      <c r="S1107" s="123">
        <v>2020</v>
      </c>
      <c r="T1107" s="123"/>
      <c r="U1107" s="123"/>
      <c r="V1107" s="123"/>
      <c r="W1107" s="123"/>
      <c r="X1107" s="123"/>
      <c r="Y1107" s="123"/>
    </row>
    <row r="1108" spans="1:25" x14ac:dyDescent="0.25">
      <c r="A1108" s="60" t="s">
        <v>307</v>
      </c>
      <c r="B1108" s="60" t="s">
        <v>23</v>
      </c>
      <c r="C1108" s="123" t="s">
        <v>96</v>
      </c>
      <c r="D1108" s="123">
        <v>24</v>
      </c>
      <c r="E1108" s="123">
        <v>1997</v>
      </c>
      <c r="F1108" s="123">
        <v>0.51</v>
      </c>
      <c r="G1108" s="123">
        <v>0.02</v>
      </c>
      <c r="H1108" s="123">
        <v>-0.02</v>
      </c>
      <c r="I1108" s="123">
        <v>-7.0000000000000007E-2</v>
      </c>
      <c r="J1108" s="123"/>
      <c r="K1108" s="123">
        <v>-0.02</v>
      </c>
      <c r="L1108" s="123">
        <v>0.05</v>
      </c>
      <c r="M1108" s="123"/>
      <c r="N1108" s="123"/>
      <c r="O1108" s="123"/>
      <c r="P1108" s="123">
        <v>-0.09</v>
      </c>
      <c r="Q1108" s="123">
        <v>0.1</v>
      </c>
      <c r="R1108" s="123" t="s">
        <v>3792</v>
      </c>
      <c r="S1108" s="123">
        <v>2020</v>
      </c>
      <c r="T1108" s="123"/>
      <c r="U1108" s="123"/>
      <c r="V1108" s="123"/>
      <c r="W1108" s="123"/>
      <c r="X1108" s="123"/>
      <c r="Y1108" s="123"/>
    </row>
    <row r="1109" spans="1:25" x14ac:dyDescent="0.25">
      <c r="A1109" s="60" t="s">
        <v>396</v>
      </c>
      <c r="B1109" s="60" t="s">
        <v>23</v>
      </c>
      <c r="C1109" s="123" t="s">
        <v>109</v>
      </c>
      <c r="D1109" s="123">
        <v>24</v>
      </c>
      <c r="E1109" s="123">
        <v>1997</v>
      </c>
      <c r="F1109" s="123">
        <v>1.1299999999999999</v>
      </c>
      <c r="G1109" s="123">
        <v>-0.05</v>
      </c>
      <c r="H1109" s="123">
        <v>4.25</v>
      </c>
      <c r="I1109" s="123">
        <v>0.78</v>
      </c>
      <c r="J1109" s="123">
        <v>19.920000000000002</v>
      </c>
      <c r="K1109" s="123">
        <v>4.3499999999999996</v>
      </c>
      <c r="L1109" s="123">
        <v>0.92</v>
      </c>
      <c r="M1109" s="123">
        <v>7.0000000000000007E-2</v>
      </c>
      <c r="N1109" s="123">
        <v>0.01</v>
      </c>
      <c r="O1109" s="123"/>
      <c r="P1109" s="123">
        <v>0.09</v>
      </c>
      <c r="Q1109" s="123">
        <v>-0.05</v>
      </c>
      <c r="R1109" s="123" t="s">
        <v>3792</v>
      </c>
      <c r="S1109" s="123">
        <v>2020</v>
      </c>
      <c r="T1109" s="123"/>
      <c r="U1109" s="123"/>
      <c r="V1109" s="123"/>
      <c r="W1109" s="123"/>
      <c r="X1109" s="123"/>
      <c r="Y1109" s="123"/>
    </row>
    <row r="1110" spans="1:25" x14ac:dyDescent="0.25">
      <c r="A1110" s="60" t="s">
        <v>565</v>
      </c>
      <c r="B1110" s="60" t="s">
        <v>23</v>
      </c>
      <c r="C1110" s="123" t="s">
        <v>109</v>
      </c>
      <c r="D1110" s="123">
        <v>29</v>
      </c>
      <c r="E1110" s="123">
        <v>1992</v>
      </c>
      <c r="F1110" s="123">
        <v>0.39</v>
      </c>
      <c r="G1110" s="123">
        <v>0.09</v>
      </c>
      <c r="H1110" s="123">
        <v>7.0000000000000007E-2</v>
      </c>
      <c r="I1110" s="123">
        <v>-7.0000000000000007E-2</v>
      </c>
      <c r="J1110" s="123"/>
      <c r="K1110" s="123">
        <v>-0.04</v>
      </c>
      <c r="L1110" s="123">
        <v>7.0000000000000007E-2</v>
      </c>
      <c r="M1110" s="123"/>
      <c r="N1110" s="123"/>
      <c r="O1110" s="123"/>
      <c r="P1110" s="123">
        <v>0.04</v>
      </c>
      <c r="Q1110" s="123">
        <v>-0.05</v>
      </c>
      <c r="R1110" s="123" t="s">
        <v>3792</v>
      </c>
      <c r="S1110" s="123">
        <v>2020</v>
      </c>
      <c r="T1110" s="123"/>
      <c r="U1110" s="123"/>
      <c r="V1110" s="123"/>
      <c r="W1110" s="123"/>
      <c r="X1110" s="123"/>
      <c r="Y1110" s="123"/>
    </row>
    <row r="1111" spans="1:25" x14ac:dyDescent="0.25">
      <c r="A1111" s="60" t="s">
        <v>2841</v>
      </c>
      <c r="B1111" s="60" t="s">
        <v>23</v>
      </c>
      <c r="C1111" s="123" t="s">
        <v>109</v>
      </c>
      <c r="D1111" s="123">
        <v>26</v>
      </c>
      <c r="E1111" s="123">
        <v>1994</v>
      </c>
      <c r="F1111" s="123">
        <v>1.98</v>
      </c>
      <c r="G1111" s="123">
        <v>0.4</v>
      </c>
      <c r="H1111" s="123">
        <v>1.93</v>
      </c>
      <c r="I1111" s="123">
        <v>1.55</v>
      </c>
      <c r="J1111" s="123">
        <v>74.97</v>
      </c>
      <c r="K1111" s="123">
        <v>2.0099999999999998</v>
      </c>
      <c r="L1111" s="123">
        <v>1.6</v>
      </c>
      <c r="M1111" s="123">
        <v>-7.0000000000000007E-2</v>
      </c>
      <c r="N1111" s="123">
        <v>0.06</v>
      </c>
      <c r="O1111" s="123"/>
      <c r="P1111" s="123">
        <v>0.49</v>
      </c>
      <c r="Q1111" s="123">
        <v>0.52</v>
      </c>
      <c r="R1111" s="123" t="s">
        <v>3792</v>
      </c>
      <c r="S1111" s="123">
        <v>2020</v>
      </c>
      <c r="T1111" s="123"/>
      <c r="U1111" s="123"/>
      <c r="V1111" s="123"/>
      <c r="W1111" s="123"/>
      <c r="X1111" s="123"/>
      <c r="Y1111" s="123"/>
    </row>
    <row r="1112" spans="1:25" x14ac:dyDescent="0.25">
      <c r="A1112" s="60" t="s">
        <v>504</v>
      </c>
      <c r="B1112" s="60" t="s">
        <v>23</v>
      </c>
      <c r="C1112" s="123" t="s">
        <v>109</v>
      </c>
      <c r="D1112" s="123">
        <v>28</v>
      </c>
      <c r="E1112" s="123">
        <v>1993</v>
      </c>
      <c r="F1112" s="123">
        <v>5.08</v>
      </c>
      <c r="G1112" s="123">
        <v>0.01</v>
      </c>
      <c r="H1112" s="123">
        <v>4.7300000000000004</v>
      </c>
      <c r="I1112" s="123">
        <v>1.01</v>
      </c>
      <c r="J1112" s="123">
        <v>20.71</v>
      </c>
      <c r="K1112" s="123">
        <v>4.84</v>
      </c>
      <c r="L1112" s="123">
        <v>1.08</v>
      </c>
      <c r="M1112" s="123">
        <v>-0.05</v>
      </c>
      <c r="N1112" s="123">
        <v>-0.08</v>
      </c>
      <c r="O1112" s="123"/>
      <c r="P1112" s="123">
        <v>-0.02</v>
      </c>
      <c r="Q1112" s="123">
        <v>0.06</v>
      </c>
      <c r="R1112" s="123" t="s">
        <v>3792</v>
      </c>
      <c r="S1112" s="123">
        <v>2020</v>
      </c>
      <c r="T1112" s="123"/>
      <c r="U1112" s="123"/>
      <c r="V1112" s="123"/>
      <c r="W1112" s="123"/>
      <c r="X1112" s="123"/>
      <c r="Y1112" s="123"/>
    </row>
    <row r="1113" spans="1:25" x14ac:dyDescent="0.25">
      <c r="A1113" s="60" t="s">
        <v>250</v>
      </c>
      <c r="B1113" s="60" t="s">
        <v>23</v>
      </c>
      <c r="C1113" s="123" t="s">
        <v>109</v>
      </c>
      <c r="D1113" s="123">
        <v>24</v>
      </c>
      <c r="E1113" s="123">
        <v>1997</v>
      </c>
      <c r="F1113" s="123">
        <v>0.24</v>
      </c>
      <c r="G1113" s="123">
        <v>-0.04</v>
      </c>
      <c r="H1113" s="123">
        <v>4.92</v>
      </c>
      <c r="I1113" s="123">
        <v>-0.01</v>
      </c>
      <c r="J1113" s="123">
        <v>0.06</v>
      </c>
      <c r="K1113" s="123">
        <v>6.1</v>
      </c>
      <c r="L1113" s="123">
        <v>-0.08</v>
      </c>
      <c r="M1113" s="123">
        <v>0.03</v>
      </c>
      <c r="N1113" s="123"/>
      <c r="O1113" s="123"/>
      <c r="P1113" s="123">
        <v>0.04</v>
      </c>
      <c r="Q1113" s="123">
        <v>0.01</v>
      </c>
      <c r="R1113" s="123" t="s">
        <v>3792</v>
      </c>
      <c r="S1113" s="123">
        <v>2020</v>
      </c>
      <c r="T1113" s="123"/>
      <c r="U1113" s="123"/>
      <c r="V1113" s="123"/>
      <c r="W1113" s="123"/>
      <c r="X1113" s="123"/>
      <c r="Y1113" s="123"/>
    </row>
    <row r="1114" spans="1:25" x14ac:dyDescent="0.25">
      <c r="A1114" s="60" t="s">
        <v>217</v>
      </c>
      <c r="B1114" s="60" t="s">
        <v>23</v>
      </c>
      <c r="C1114" s="123" t="s">
        <v>153</v>
      </c>
      <c r="D1114" s="123">
        <v>20</v>
      </c>
      <c r="E1114" s="123">
        <v>2001</v>
      </c>
      <c r="F1114" s="123">
        <v>0.16</v>
      </c>
      <c r="G1114" s="123">
        <v>0.09</v>
      </c>
      <c r="H1114" s="123">
        <v>0.02</v>
      </c>
      <c r="I1114" s="123">
        <v>0.01</v>
      </c>
      <c r="J1114" s="123"/>
      <c r="K1114" s="123">
        <v>-0.09</v>
      </c>
      <c r="L1114" s="123">
        <v>-0.06</v>
      </c>
      <c r="M1114" s="123"/>
      <c r="N1114" s="123"/>
      <c r="O1114" s="123"/>
      <c r="P1114" s="123">
        <v>7.0000000000000007E-2</v>
      </c>
      <c r="Q1114" s="123">
        <v>0.03</v>
      </c>
      <c r="R1114" s="123" t="s">
        <v>3792</v>
      </c>
      <c r="S1114" s="123">
        <v>2020</v>
      </c>
      <c r="T1114" s="123"/>
      <c r="U1114" s="123"/>
      <c r="V1114" s="123"/>
      <c r="W1114" s="123"/>
      <c r="X1114" s="123"/>
      <c r="Y1114" s="123"/>
    </row>
    <row r="1115" spans="1:25" x14ac:dyDescent="0.25">
      <c r="A1115" s="60" t="s">
        <v>399</v>
      </c>
      <c r="B1115" s="60" t="s">
        <v>23</v>
      </c>
      <c r="C1115" s="123" t="s">
        <v>116</v>
      </c>
      <c r="D1115" s="123">
        <v>27</v>
      </c>
      <c r="E1115" s="123">
        <v>1994</v>
      </c>
      <c r="F1115" s="123">
        <v>5.9</v>
      </c>
      <c r="G1115" s="123">
        <v>0.04</v>
      </c>
      <c r="H1115" s="123">
        <v>0.08</v>
      </c>
      <c r="I1115" s="123">
        <v>7.0000000000000007E-2</v>
      </c>
      <c r="J1115" s="123"/>
      <c r="K1115" s="123">
        <v>0.03</v>
      </c>
      <c r="L1115" s="123">
        <v>0.09</v>
      </c>
      <c r="M1115" s="123"/>
      <c r="N1115" s="123"/>
      <c r="O1115" s="123"/>
      <c r="P1115" s="123">
        <v>0.01</v>
      </c>
      <c r="Q1115" s="123">
        <v>0.06</v>
      </c>
      <c r="R1115" s="123" t="s">
        <v>3792</v>
      </c>
      <c r="S1115" s="123">
        <v>2020</v>
      </c>
      <c r="T1115" s="123"/>
      <c r="U1115" s="123"/>
      <c r="V1115" s="123"/>
      <c r="W1115" s="123"/>
      <c r="X1115" s="123"/>
      <c r="Y1115" s="123"/>
    </row>
    <row r="1116" spans="1:25" x14ac:dyDescent="0.25">
      <c r="A1116" s="60" t="s">
        <v>574</v>
      </c>
      <c r="B1116" s="60" t="s">
        <v>23</v>
      </c>
      <c r="C1116" s="123" t="s">
        <v>122</v>
      </c>
      <c r="D1116" s="123">
        <v>27</v>
      </c>
      <c r="E1116" s="123">
        <v>1994</v>
      </c>
      <c r="F1116" s="123">
        <v>1.03</v>
      </c>
      <c r="G1116" s="123">
        <v>0</v>
      </c>
      <c r="H1116" s="123">
        <v>0.08</v>
      </c>
      <c r="I1116" s="123">
        <v>-0.01</v>
      </c>
      <c r="J1116" s="123"/>
      <c r="K1116" s="123">
        <v>-0.03</v>
      </c>
      <c r="L1116" s="123">
        <v>-0.06</v>
      </c>
      <c r="M1116" s="123"/>
      <c r="N1116" s="123"/>
      <c r="O1116" s="123"/>
      <c r="P1116" s="123">
        <v>0.08</v>
      </c>
      <c r="Q1116" s="123">
        <v>0.05</v>
      </c>
      <c r="R1116" s="123" t="s">
        <v>3792</v>
      </c>
      <c r="S1116" s="123">
        <v>2020</v>
      </c>
      <c r="T1116" s="123"/>
      <c r="U1116" s="123"/>
      <c r="V1116" s="123"/>
      <c r="W1116" s="123"/>
      <c r="X1116" s="123"/>
      <c r="Y1116" s="123"/>
    </row>
    <row r="1117" spans="1:25" x14ac:dyDescent="0.25">
      <c r="A1117" s="60" t="s">
        <v>3675</v>
      </c>
      <c r="B1117" s="60" t="s">
        <v>23</v>
      </c>
      <c r="C1117" s="123" t="s">
        <v>122</v>
      </c>
      <c r="D1117" s="123">
        <v>25</v>
      </c>
      <c r="E1117" s="123">
        <v>1995</v>
      </c>
      <c r="F1117" s="123">
        <v>2.09</v>
      </c>
      <c r="G1117" s="123">
        <v>-0.1</v>
      </c>
      <c r="H1117" s="123">
        <v>-0.08</v>
      </c>
      <c r="I1117" s="123">
        <v>0.05</v>
      </c>
      <c r="J1117" s="123"/>
      <c r="K1117" s="123">
        <v>0.02</v>
      </c>
      <c r="L1117" s="123">
        <v>-0.09</v>
      </c>
      <c r="M1117" s="123"/>
      <c r="N1117" s="123"/>
      <c r="O1117" s="123"/>
      <c r="P1117" s="123">
        <v>-0.06</v>
      </c>
      <c r="Q1117" s="123">
        <v>-0.09</v>
      </c>
      <c r="R1117" s="123" t="s">
        <v>3792</v>
      </c>
      <c r="S1117" s="123">
        <v>2020</v>
      </c>
      <c r="T1117" s="123"/>
      <c r="U1117" s="123"/>
      <c r="V1117" s="123"/>
      <c r="W1117" s="123"/>
      <c r="X1117" s="123"/>
      <c r="Y1117" s="123"/>
    </row>
    <row r="1118" spans="1:25" x14ac:dyDescent="0.25">
      <c r="A1118" s="60" t="s">
        <v>441</v>
      </c>
      <c r="B1118" s="60" t="s">
        <v>23</v>
      </c>
      <c r="C1118" s="123" t="s">
        <v>122</v>
      </c>
      <c r="D1118" s="123">
        <v>24</v>
      </c>
      <c r="E1118" s="123">
        <v>1996</v>
      </c>
      <c r="F1118" s="123">
        <v>0.32</v>
      </c>
      <c r="G1118" s="123">
        <v>0.06</v>
      </c>
      <c r="H1118" s="123">
        <v>-0.04</v>
      </c>
      <c r="I1118" s="123">
        <v>7.0000000000000007E-2</v>
      </c>
      <c r="J1118" s="123"/>
      <c r="K1118" s="123">
        <v>0.06</v>
      </c>
      <c r="L1118" s="123">
        <v>0.04</v>
      </c>
      <c r="M1118" s="123"/>
      <c r="N1118" s="123"/>
      <c r="O1118" s="123"/>
      <c r="P1118" s="123">
        <v>-0.08</v>
      </c>
      <c r="Q1118" s="123">
        <v>0.03</v>
      </c>
      <c r="R1118" s="123" t="s">
        <v>3792</v>
      </c>
      <c r="S1118" s="123">
        <v>2020</v>
      </c>
      <c r="T1118" s="123"/>
      <c r="U1118" s="123"/>
      <c r="V1118" s="123"/>
      <c r="W1118" s="123"/>
      <c r="X1118" s="123"/>
      <c r="Y1118" s="123"/>
    </row>
    <row r="1119" spans="1:25" x14ac:dyDescent="0.25">
      <c r="A1119" s="60" t="s">
        <v>309</v>
      </c>
      <c r="B1119" s="60" t="s">
        <v>23</v>
      </c>
      <c r="C1119" s="123" t="s">
        <v>122</v>
      </c>
      <c r="D1119" s="123">
        <v>20</v>
      </c>
      <c r="E1119" s="123">
        <v>2001</v>
      </c>
      <c r="F1119" s="123">
        <v>1.64</v>
      </c>
      <c r="G1119" s="123">
        <v>0.05</v>
      </c>
      <c r="H1119" s="123">
        <v>3.21</v>
      </c>
      <c r="I1119" s="123">
        <v>1.32</v>
      </c>
      <c r="J1119" s="123">
        <v>39.92</v>
      </c>
      <c r="K1119" s="123">
        <v>3.2</v>
      </c>
      <c r="L1119" s="123">
        <v>1.26</v>
      </c>
      <c r="M1119" s="123">
        <v>-0.08</v>
      </c>
      <c r="N1119" s="123">
        <v>-0.01</v>
      </c>
      <c r="O1119" s="123"/>
      <c r="P1119" s="123">
        <v>0.02</v>
      </c>
      <c r="Q1119" s="123">
        <v>-0.06</v>
      </c>
      <c r="R1119" s="123" t="s">
        <v>3792</v>
      </c>
      <c r="S1119" s="123">
        <v>2020</v>
      </c>
      <c r="T1119" s="123"/>
      <c r="U1119" s="123"/>
      <c r="V1119" s="123"/>
      <c r="W1119" s="123"/>
      <c r="X1119" s="123"/>
      <c r="Y1119" s="123"/>
    </row>
    <row r="1120" spans="1:25" x14ac:dyDescent="0.25">
      <c r="A1120" s="60" t="s">
        <v>380</v>
      </c>
      <c r="B1120" s="60" t="s">
        <v>23</v>
      </c>
      <c r="C1120" s="123" t="s">
        <v>122</v>
      </c>
      <c r="D1120" s="123">
        <v>31</v>
      </c>
      <c r="E1120" s="123">
        <v>1990</v>
      </c>
      <c r="F1120" s="123">
        <v>1.42</v>
      </c>
      <c r="G1120" s="123">
        <v>-0.1</v>
      </c>
      <c r="H1120" s="123">
        <v>-0.08</v>
      </c>
      <c r="I1120" s="123">
        <v>7.0000000000000007E-2</v>
      </c>
      <c r="J1120" s="123"/>
      <c r="K1120" s="123">
        <v>-7.0000000000000007E-2</v>
      </c>
      <c r="L1120" s="123">
        <v>-0.08</v>
      </c>
      <c r="M1120" s="123"/>
      <c r="N1120" s="123"/>
      <c r="O1120" s="123"/>
      <c r="P1120" s="123">
        <v>-7.0000000000000007E-2</v>
      </c>
      <c r="Q1120" s="123">
        <v>-0.04</v>
      </c>
      <c r="R1120" s="123" t="s">
        <v>3792</v>
      </c>
      <c r="S1120" s="123">
        <v>2020</v>
      </c>
      <c r="T1120" s="123"/>
      <c r="U1120" s="123"/>
      <c r="V1120" s="123"/>
      <c r="W1120" s="123"/>
      <c r="X1120" s="123"/>
      <c r="Y1120" s="123"/>
    </row>
    <row r="1121" spans="1:25" x14ac:dyDescent="0.25">
      <c r="A1121" s="60" t="s">
        <v>512</v>
      </c>
      <c r="B1121" s="60" t="s">
        <v>23</v>
      </c>
      <c r="C1121" s="123" t="s">
        <v>122</v>
      </c>
      <c r="D1121" s="123">
        <v>25</v>
      </c>
      <c r="E1121" s="123">
        <v>1996</v>
      </c>
      <c r="F1121" s="123">
        <v>0.85</v>
      </c>
      <c r="G1121" s="123">
        <v>-0.08</v>
      </c>
      <c r="H1121" s="123">
        <v>0.08</v>
      </c>
      <c r="I1121" s="123">
        <v>0.01</v>
      </c>
      <c r="J1121" s="123"/>
      <c r="K1121" s="123">
        <v>0.09</v>
      </c>
      <c r="L1121" s="123">
        <v>-0.02</v>
      </c>
      <c r="M1121" s="123"/>
      <c r="N1121" s="123"/>
      <c r="O1121" s="123"/>
      <c r="P1121" s="123">
        <v>-0.01</v>
      </c>
      <c r="Q1121" s="123">
        <v>0.01</v>
      </c>
      <c r="R1121" s="123" t="s">
        <v>3792</v>
      </c>
      <c r="S1121" s="123">
        <v>2020</v>
      </c>
      <c r="T1121" s="123"/>
      <c r="U1121" s="123"/>
      <c r="V1121" s="123"/>
      <c r="W1121" s="123"/>
      <c r="X1121" s="123"/>
      <c r="Y1121" s="123"/>
    </row>
    <row r="1122" spans="1:25" x14ac:dyDescent="0.25">
      <c r="A1122" s="60" t="s">
        <v>2843</v>
      </c>
      <c r="B1122" s="60" t="s">
        <v>23</v>
      </c>
      <c r="C1122" s="123" t="s">
        <v>122</v>
      </c>
      <c r="D1122" s="123">
        <v>21</v>
      </c>
      <c r="E1122" s="123">
        <v>2000</v>
      </c>
      <c r="F1122" s="123">
        <v>1.79</v>
      </c>
      <c r="G1122" s="123">
        <v>1.24</v>
      </c>
      <c r="H1122" s="123">
        <v>2.88</v>
      </c>
      <c r="I1122" s="123">
        <v>2.27</v>
      </c>
      <c r="J1122" s="123">
        <v>80.040000000000006</v>
      </c>
      <c r="K1122" s="123">
        <v>2.9</v>
      </c>
      <c r="L1122" s="123">
        <v>2.27</v>
      </c>
      <c r="M1122" s="123">
        <v>0.47</v>
      </c>
      <c r="N1122" s="123">
        <v>0.45</v>
      </c>
      <c r="O1122" s="123"/>
      <c r="P1122" s="123">
        <v>0.08</v>
      </c>
      <c r="Q1122" s="123">
        <v>-0.03</v>
      </c>
      <c r="R1122" s="123" t="s">
        <v>3792</v>
      </c>
      <c r="S1122" s="123">
        <v>2020</v>
      </c>
      <c r="T1122" s="123"/>
      <c r="U1122" s="123"/>
      <c r="V1122" s="123"/>
      <c r="W1122" s="123"/>
      <c r="X1122" s="123"/>
      <c r="Y1122" s="123"/>
    </row>
    <row r="1123" spans="1:25" x14ac:dyDescent="0.25">
      <c r="A1123" s="60" t="s">
        <v>262</v>
      </c>
      <c r="B1123" s="60" t="s">
        <v>23</v>
      </c>
      <c r="C1123" s="123" t="s">
        <v>122</v>
      </c>
      <c r="D1123" s="123">
        <v>22</v>
      </c>
      <c r="E1123" s="123">
        <v>1999</v>
      </c>
      <c r="F1123" s="123">
        <v>3.55</v>
      </c>
      <c r="G1123" s="123">
        <v>0.61</v>
      </c>
      <c r="H1123" s="123">
        <v>2.13</v>
      </c>
      <c r="I1123" s="123">
        <v>0.78</v>
      </c>
      <c r="J1123" s="123">
        <v>37.590000000000003</v>
      </c>
      <c r="K1123" s="123">
        <v>2.33</v>
      </c>
      <c r="L1123" s="123">
        <v>0.81</v>
      </c>
      <c r="M1123" s="123">
        <v>0.26</v>
      </c>
      <c r="N1123" s="123">
        <v>0.61</v>
      </c>
      <c r="O1123" s="123"/>
      <c r="P1123" s="123">
        <v>-0.05</v>
      </c>
      <c r="Q1123" s="123">
        <v>-0.02</v>
      </c>
      <c r="R1123" s="123" t="s">
        <v>3792</v>
      </c>
      <c r="S1123" s="123">
        <v>2020</v>
      </c>
      <c r="T1123" s="123"/>
      <c r="U1123" s="123"/>
      <c r="V1123" s="123"/>
      <c r="W1123" s="123"/>
      <c r="X1123" s="123"/>
      <c r="Y1123" s="123"/>
    </row>
    <row r="1124" spans="1:25" x14ac:dyDescent="0.25">
      <c r="A1124" s="60" t="s">
        <v>2450</v>
      </c>
      <c r="B1124" s="60" t="s">
        <v>23</v>
      </c>
      <c r="C1124" s="123" t="s">
        <v>129</v>
      </c>
      <c r="D1124" s="123">
        <v>31</v>
      </c>
      <c r="E1124" s="123">
        <v>1990</v>
      </c>
      <c r="F1124" s="123">
        <v>4.74</v>
      </c>
      <c r="G1124" s="123">
        <v>-0.02</v>
      </c>
      <c r="H1124" s="123">
        <v>0.22</v>
      </c>
      <c r="I1124" s="123">
        <v>-0.03</v>
      </c>
      <c r="J1124" s="123">
        <v>0.03</v>
      </c>
      <c r="K1124" s="123">
        <v>0.3</v>
      </c>
      <c r="L1124" s="123">
        <v>-0.09</v>
      </c>
      <c r="M1124" s="123">
        <v>-0.09</v>
      </c>
      <c r="N1124" s="123"/>
      <c r="O1124" s="123"/>
      <c r="P1124" s="123">
        <v>-0.1</v>
      </c>
      <c r="Q1124" s="123">
        <v>-0.05</v>
      </c>
      <c r="R1124" s="123" t="s">
        <v>3792</v>
      </c>
      <c r="S1124" s="123">
        <v>2020</v>
      </c>
      <c r="T1124" s="123"/>
      <c r="U1124" s="123"/>
      <c r="V1124" s="123"/>
      <c r="W1124" s="123"/>
      <c r="X1124" s="123"/>
      <c r="Y1124" s="123"/>
    </row>
    <row r="1125" spans="1:25" x14ac:dyDescent="0.25">
      <c r="A1125" s="60" t="s">
        <v>2877</v>
      </c>
      <c r="B1125" s="60" t="s">
        <v>23</v>
      </c>
      <c r="C1125" s="123" t="s">
        <v>129</v>
      </c>
      <c r="D1125" s="123">
        <v>28</v>
      </c>
      <c r="E1125" s="123">
        <v>1993</v>
      </c>
      <c r="F1125" s="123">
        <v>2.08</v>
      </c>
      <c r="G1125" s="123">
        <v>0</v>
      </c>
      <c r="H1125" s="123">
        <v>0.51</v>
      </c>
      <c r="I1125" s="123">
        <v>0.49</v>
      </c>
      <c r="J1125" s="123">
        <v>99.97</v>
      </c>
      <c r="K1125" s="123">
        <v>0.41</v>
      </c>
      <c r="L1125" s="123">
        <v>0.56999999999999995</v>
      </c>
      <c r="M1125" s="123">
        <v>0.06</v>
      </c>
      <c r="N1125" s="123">
        <v>-7.0000000000000007E-2</v>
      </c>
      <c r="O1125" s="123"/>
      <c r="P1125" s="123">
        <v>0.02</v>
      </c>
      <c r="Q1125" s="123">
        <v>-0.08</v>
      </c>
      <c r="R1125" s="123" t="s">
        <v>3792</v>
      </c>
      <c r="S1125" s="123">
        <v>2020</v>
      </c>
      <c r="T1125" s="123"/>
      <c r="U1125" s="123"/>
      <c r="V1125" s="123"/>
      <c r="W1125" s="123"/>
      <c r="X1125" s="123"/>
      <c r="Y1125" s="123"/>
    </row>
    <row r="1126" spans="1:25" x14ac:dyDescent="0.25">
      <c r="A1126" s="60" t="s">
        <v>124</v>
      </c>
      <c r="B1126" s="60" t="s">
        <v>23</v>
      </c>
      <c r="C1126" s="123" t="s">
        <v>129</v>
      </c>
      <c r="D1126" s="123">
        <v>22</v>
      </c>
      <c r="E1126" s="123">
        <v>1999</v>
      </c>
      <c r="F1126" s="123">
        <v>5.87</v>
      </c>
      <c r="G1126" s="123">
        <v>0.12</v>
      </c>
      <c r="H1126" s="123">
        <v>1.1000000000000001</v>
      </c>
      <c r="I1126" s="123">
        <v>0.26</v>
      </c>
      <c r="J1126" s="123">
        <v>16.66</v>
      </c>
      <c r="K1126" s="123">
        <v>1.04</v>
      </c>
      <c r="L1126" s="123">
        <v>0.1</v>
      </c>
      <c r="M1126" s="123">
        <v>0.27</v>
      </c>
      <c r="N1126" s="123">
        <v>1.0900000000000001</v>
      </c>
      <c r="O1126" s="123"/>
      <c r="P1126" s="123">
        <v>0.09</v>
      </c>
      <c r="Q1126" s="123">
        <v>-0.01</v>
      </c>
      <c r="R1126" s="123" t="s">
        <v>3792</v>
      </c>
      <c r="S1126" s="123">
        <v>2020</v>
      </c>
      <c r="T1126" s="123"/>
      <c r="U1126" s="123"/>
      <c r="V1126" s="123"/>
      <c r="W1126" s="123"/>
      <c r="X1126" s="123"/>
      <c r="Y1126" s="123"/>
    </row>
    <row r="1127" spans="1:25" x14ac:dyDescent="0.25">
      <c r="A1127" s="60" t="s">
        <v>365</v>
      </c>
      <c r="B1127" s="60" t="s">
        <v>23</v>
      </c>
      <c r="C1127" s="123" t="s">
        <v>129</v>
      </c>
      <c r="D1127" s="123">
        <v>23</v>
      </c>
      <c r="E1127" s="123">
        <v>1998</v>
      </c>
      <c r="F1127" s="123">
        <v>1.92</v>
      </c>
      <c r="G1127" s="123">
        <v>0.04</v>
      </c>
      <c r="H1127" s="123">
        <v>0.57999999999999996</v>
      </c>
      <c r="I1127" s="123">
        <v>-0.03</v>
      </c>
      <c r="J1127" s="123">
        <v>0.08</v>
      </c>
      <c r="K1127" s="123">
        <v>0.43</v>
      </c>
      <c r="L1127" s="123">
        <v>-7.0000000000000007E-2</v>
      </c>
      <c r="M1127" s="123">
        <v>-0.05</v>
      </c>
      <c r="N1127" s="123"/>
      <c r="O1127" s="123"/>
      <c r="P1127" s="123">
        <v>-0.05</v>
      </c>
      <c r="Q1127" s="123">
        <v>-0.09</v>
      </c>
      <c r="R1127" s="123" t="s">
        <v>3792</v>
      </c>
      <c r="S1127" s="123">
        <v>2020</v>
      </c>
      <c r="T1127" s="123"/>
      <c r="U1127" s="123"/>
      <c r="V1127" s="123"/>
      <c r="W1127" s="123"/>
      <c r="X1127" s="123"/>
      <c r="Y1127" s="123"/>
    </row>
    <row r="1128" spans="1:25" x14ac:dyDescent="0.25">
      <c r="A1128" s="60" t="s">
        <v>281</v>
      </c>
      <c r="B1128" s="60" t="s">
        <v>23</v>
      </c>
      <c r="C1128" s="123" t="s">
        <v>131</v>
      </c>
      <c r="D1128" s="123">
        <v>26</v>
      </c>
      <c r="E1128" s="123">
        <v>1995</v>
      </c>
      <c r="F1128" s="123">
        <v>2.06</v>
      </c>
      <c r="G1128" s="123">
        <v>-0.06</v>
      </c>
      <c r="H1128" s="123">
        <v>1.97</v>
      </c>
      <c r="I1128" s="123">
        <v>-0.09</v>
      </c>
      <c r="J1128" s="123">
        <v>-0.09</v>
      </c>
      <c r="K1128" s="123">
        <v>2.0099999999999998</v>
      </c>
      <c r="L1128" s="123">
        <v>-0.06</v>
      </c>
      <c r="M1128" s="123">
        <v>7.0000000000000007E-2</v>
      </c>
      <c r="N1128" s="123"/>
      <c r="O1128" s="123"/>
      <c r="P1128" s="123">
        <v>-0.05</v>
      </c>
      <c r="Q1128" s="123">
        <v>0.05</v>
      </c>
      <c r="R1128" s="123" t="s">
        <v>3792</v>
      </c>
      <c r="S1128" s="123">
        <v>2020</v>
      </c>
      <c r="T1128" s="123"/>
      <c r="U1128" s="123"/>
      <c r="V1128" s="123"/>
      <c r="W1128" s="123"/>
      <c r="X1128" s="123"/>
      <c r="Y1128" s="123"/>
    </row>
    <row r="1129" spans="1:25" x14ac:dyDescent="0.25">
      <c r="A1129" s="60" t="s">
        <v>1391</v>
      </c>
      <c r="B1129" s="60" t="s">
        <v>23</v>
      </c>
      <c r="C1129" s="123" t="s">
        <v>131</v>
      </c>
      <c r="D1129" s="123">
        <v>21</v>
      </c>
      <c r="E1129" s="123">
        <v>2000</v>
      </c>
      <c r="F1129" s="123">
        <v>2.04</v>
      </c>
      <c r="G1129" s="123">
        <v>0.04</v>
      </c>
      <c r="H1129" s="123">
        <v>0.38</v>
      </c>
      <c r="I1129" s="123">
        <v>-0.06</v>
      </c>
      <c r="J1129" s="123">
        <v>-0.09</v>
      </c>
      <c r="K1129" s="123">
        <v>0.39</v>
      </c>
      <c r="L1129" s="123">
        <v>0.08</v>
      </c>
      <c r="M1129" s="123">
        <v>-0.03</v>
      </c>
      <c r="N1129" s="123"/>
      <c r="O1129" s="123"/>
      <c r="P1129" s="123">
        <v>0.03</v>
      </c>
      <c r="Q1129" s="123">
        <v>-0.03</v>
      </c>
      <c r="R1129" s="123" t="s">
        <v>3792</v>
      </c>
      <c r="S1129" s="123">
        <v>2020</v>
      </c>
      <c r="T1129" s="123"/>
      <c r="U1129" s="123"/>
      <c r="V1129" s="123"/>
      <c r="W1129" s="123"/>
      <c r="X1129" s="123"/>
      <c r="Y1129" s="123"/>
    </row>
    <row r="1130" spans="1:25" x14ac:dyDescent="0.25">
      <c r="A1130" s="60" t="s">
        <v>216</v>
      </c>
      <c r="B1130" s="60" t="s">
        <v>23</v>
      </c>
      <c r="C1130" s="123" t="s">
        <v>131</v>
      </c>
      <c r="D1130" s="123">
        <v>24</v>
      </c>
      <c r="E1130" s="123">
        <v>1997</v>
      </c>
      <c r="F1130" s="123">
        <v>1.87</v>
      </c>
      <c r="G1130" s="123">
        <v>0.63</v>
      </c>
      <c r="H1130" s="123">
        <v>2.68</v>
      </c>
      <c r="I1130" s="123">
        <v>1.18</v>
      </c>
      <c r="J1130" s="123">
        <v>40.090000000000003</v>
      </c>
      <c r="K1130" s="123">
        <v>2.73</v>
      </c>
      <c r="L1130" s="123">
        <v>1.21</v>
      </c>
      <c r="M1130" s="123">
        <v>0.08</v>
      </c>
      <c r="N1130" s="123">
        <v>0.01</v>
      </c>
      <c r="O1130" s="123"/>
      <c r="P1130" s="123">
        <v>0.61</v>
      </c>
      <c r="Q1130" s="123">
        <v>0.51</v>
      </c>
      <c r="R1130" s="123" t="s">
        <v>3792</v>
      </c>
      <c r="S1130" s="123">
        <v>2020</v>
      </c>
      <c r="T1130" s="123"/>
      <c r="U1130" s="123"/>
      <c r="V1130" s="123"/>
      <c r="W1130" s="123"/>
      <c r="X1130" s="123"/>
      <c r="Y1130" s="123"/>
    </row>
    <row r="1131" spans="1:25" x14ac:dyDescent="0.25">
      <c r="A1131" s="60" t="s">
        <v>4574</v>
      </c>
      <c r="B1131" s="60" t="s">
        <v>4575</v>
      </c>
      <c r="C1131" s="123" t="s">
        <v>96</v>
      </c>
      <c r="D1131" s="123">
        <v>29</v>
      </c>
      <c r="E1131" s="123">
        <v>1992</v>
      </c>
      <c r="F1131" s="123">
        <v>1.71</v>
      </c>
      <c r="G1131" s="123">
        <v>-0.05</v>
      </c>
      <c r="H1131" s="123">
        <v>0.56999999999999995</v>
      </c>
      <c r="I1131" s="123">
        <v>0.04</v>
      </c>
      <c r="J1131" s="123">
        <v>-0.01</v>
      </c>
      <c r="K1131" s="123">
        <v>0.66</v>
      </c>
      <c r="L1131" s="123">
        <v>0.01</v>
      </c>
      <c r="M1131" s="123">
        <v>-0.1</v>
      </c>
      <c r="N1131" s="123"/>
      <c r="O1131" s="123"/>
      <c r="P1131" s="123">
        <v>0.05</v>
      </c>
      <c r="Q1131" s="123">
        <v>0.1</v>
      </c>
      <c r="R1131" s="123" t="s">
        <v>3792</v>
      </c>
      <c r="S1131" s="123">
        <v>2020</v>
      </c>
      <c r="T1131" s="123"/>
      <c r="U1131" s="123"/>
      <c r="V1131" s="123"/>
      <c r="W1131" s="123"/>
      <c r="X1131" s="123"/>
      <c r="Y1131" s="123"/>
    </row>
    <row r="1132" spans="1:25" x14ac:dyDescent="0.25">
      <c r="A1132" s="60" t="s">
        <v>4576</v>
      </c>
      <c r="B1132" s="60" t="s">
        <v>4575</v>
      </c>
      <c r="C1132" s="123" t="s">
        <v>96</v>
      </c>
      <c r="D1132" s="123">
        <v>30</v>
      </c>
      <c r="E1132" s="123">
        <v>1991</v>
      </c>
      <c r="F1132" s="123">
        <v>1.19</v>
      </c>
      <c r="G1132" s="123">
        <v>0.03</v>
      </c>
      <c r="H1132" s="123">
        <v>0.9</v>
      </c>
      <c r="I1132" s="123">
        <v>0.03</v>
      </c>
      <c r="J1132" s="123">
        <v>0.06</v>
      </c>
      <c r="K1132" s="123">
        <v>0.92</v>
      </c>
      <c r="L1132" s="123">
        <v>0.1</v>
      </c>
      <c r="M1132" s="123">
        <v>-0.06</v>
      </c>
      <c r="N1132" s="123"/>
      <c r="O1132" s="123"/>
      <c r="P1132" s="123">
        <v>0.05</v>
      </c>
      <c r="Q1132" s="123">
        <v>0.06</v>
      </c>
      <c r="R1132" s="123" t="s">
        <v>3792</v>
      </c>
      <c r="S1132" s="123">
        <v>2020</v>
      </c>
      <c r="T1132" s="123"/>
      <c r="U1132" s="123"/>
      <c r="V1132" s="123"/>
      <c r="W1132" s="123"/>
      <c r="X1132" s="123"/>
      <c r="Y1132" s="123"/>
    </row>
    <row r="1133" spans="1:25" x14ac:dyDescent="0.25">
      <c r="A1133" s="60" t="s">
        <v>4577</v>
      </c>
      <c r="B1133" s="60" t="s">
        <v>4575</v>
      </c>
      <c r="C1133" s="123" t="s">
        <v>96</v>
      </c>
      <c r="D1133" s="123">
        <v>30</v>
      </c>
      <c r="E1133" s="123">
        <v>1990</v>
      </c>
      <c r="F1133" s="123">
        <v>2</v>
      </c>
      <c r="G1133" s="123">
        <v>0.08</v>
      </c>
      <c r="H1133" s="123">
        <v>-0.02</v>
      </c>
      <c r="I1133" s="123">
        <v>-0.02</v>
      </c>
      <c r="J1133" s="123"/>
      <c r="K1133" s="123">
        <v>0.01</v>
      </c>
      <c r="L1133" s="123">
        <v>-0.06</v>
      </c>
      <c r="M1133" s="123"/>
      <c r="N1133" s="123"/>
      <c r="O1133" s="123"/>
      <c r="P1133" s="123">
        <v>0.09</v>
      </c>
      <c r="Q1133" s="123">
        <v>7.0000000000000007E-2</v>
      </c>
      <c r="R1133" s="123" t="s">
        <v>3792</v>
      </c>
      <c r="S1133" s="123">
        <v>2020</v>
      </c>
      <c r="T1133" s="123"/>
      <c r="U1133" s="123"/>
      <c r="V1133" s="123"/>
      <c r="W1133" s="123"/>
      <c r="X1133" s="123"/>
      <c r="Y1133" s="123"/>
    </row>
    <row r="1134" spans="1:25" x14ac:dyDescent="0.25">
      <c r="A1134" s="60" t="s">
        <v>4578</v>
      </c>
      <c r="B1134" s="60" t="s">
        <v>4575</v>
      </c>
      <c r="C1134" s="123" t="s">
        <v>96</v>
      </c>
      <c r="D1134" s="123">
        <v>24</v>
      </c>
      <c r="E1134" s="123">
        <v>1997</v>
      </c>
      <c r="F1134" s="123">
        <v>2.4700000000000002</v>
      </c>
      <c r="G1134" s="123">
        <v>0.08</v>
      </c>
      <c r="H1134" s="123">
        <v>0.84</v>
      </c>
      <c r="I1134" s="123">
        <v>0.87</v>
      </c>
      <c r="J1134" s="123">
        <v>99.92</v>
      </c>
      <c r="K1134" s="123">
        <v>0.72</v>
      </c>
      <c r="L1134" s="123">
        <v>0.77</v>
      </c>
      <c r="M1134" s="123">
        <v>-0.03</v>
      </c>
      <c r="N1134" s="123">
        <v>-0.1</v>
      </c>
      <c r="O1134" s="123"/>
      <c r="P1134" s="123">
        <v>0.03</v>
      </c>
      <c r="Q1134" s="123">
        <v>-0.02</v>
      </c>
      <c r="R1134" s="123" t="s">
        <v>3792</v>
      </c>
      <c r="S1134" s="123">
        <v>2020</v>
      </c>
      <c r="T1134" s="123"/>
      <c r="U1134" s="123"/>
      <c r="V1134" s="123"/>
      <c r="W1134" s="123"/>
      <c r="X1134" s="123"/>
      <c r="Y1134" s="123"/>
    </row>
    <row r="1135" spans="1:25" x14ac:dyDescent="0.25">
      <c r="A1135" s="60" t="s">
        <v>4579</v>
      </c>
      <c r="B1135" s="60" t="s">
        <v>4575</v>
      </c>
      <c r="C1135" s="123" t="s">
        <v>148</v>
      </c>
      <c r="D1135" s="123">
        <v>24</v>
      </c>
      <c r="E1135" s="123">
        <v>1997</v>
      </c>
      <c r="F1135" s="123">
        <v>3.56</v>
      </c>
      <c r="G1135" s="123">
        <v>7.0000000000000007E-2</v>
      </c>
      <c r="H1135" s="123">
        <v>0.49</v>
      </c>
      <c r="I1135" s="123">
        <v>0.37</v>
      </c>
      <c r="J1135" s="123">
        <v>50.03</v>
      </c>
      <c r="K1135" s="123">
        <v>0.64</v>
      </c>
      <c r="L1135" s="123">
        <v>0.19</v>
      </c>
      <c r="M1135" s="123">
        <v>-0.05</v>
      </c>
      <c r="N1135" s="123">
        <v>-0.06</v>
      </c>
      <c r="O1135" s="123"/>
      <c r="P1135" s="123">
        <v>-0.03</v>
      </c>
      <c r="Q1135" s="123">
        <v>0.02</v>
      </c>
      <c r="R1135" s="123" t="s">
        <v>3792</v>
      </c>
      <c r="S1135" s="123">
        <v>2020</v>
      </c>
      <c r="T1135" s="123"/>
      <c r="U1135" s="123"/>
      <c r="V1135" s="123"/>
      <c r="W1135" s="123"/>
      <c r="X1135" s="123"/>
      <c r="Y1135" s="123"/>
    </row>
    <row r="1136" spans="1:25" x14ac:dyDescent="0.25">
      <c r="A1136" s="60" t="s">
        <v>4580</v>
      </c>
      <c r="B1136" s="60" t="s">
        <v>4575</v>
      </c>
      <c r="C1136" s="123" t="s">
        <v>213</v>
      </c>
      <c r="D1136" s="123">
        <v>27</v>
      </c>
      <c r="E1136" s="123">
        <v>1994</v>
      </c>
      <c r="F1136" s="123">
        <v>4.07</v>
      </c>
      <c r="G1136" s="123">
        <v>-0.09</v>
      </c>
      <c r="H1136" s="123">
        <v>0.77</v>
      </c>
      <c r="I1136" s="123">
        <v>0.52</v>
      </c>
      <c r="J1136" s="123">
        <v>66.75</v>
      </c>
      <c r="K1136" s="123">
        <v>0.72</v>
      </c>
      <c r="L1136" s="123">
        <v>0.54</v>
      </c>
      <c r="M1136" s="123">
        <v>0.01</v>
      </c>
      <c r="N1136" s="123">
        <v>-0.01</v>
      </c>
      <c r="O1136" s="123"/>
      <c r="P1136" s="123">
        <v>0.02</v>
      </c>
      <c r="Q1136" s="123">
        <v>-0.05</v>
      </c>
      <c r="R1136" s="123" t="s">
        <v>3792</v>
      </c>
      <c r="S1136" s="123">
        <v>2020</v>
      </c>
      <c r="T1136" s="123"/>
      <c r="U1136" s="123"/>
      <c r="V1136" s="123"/>
      <c r="W1136" s="123"/>
      <c r="X1136" s="123"/>
      <c r="Y1136" s="123"/>
    </row>
    <row r="1137" spans="1:25" x14ac:dyDescent="0.25">
      <c r="A1137" s="60" t="s">
        <v>4581</v>
      </c>
      <c r="B1137" s="60" t="s">
        <v>4575</v>
      </c>
      <c r="C1137" s="123" t="s">
        <v>109</v>
      </c>
      <c r="D1137" s="123">
        <v>29</v>
      </c>
      <c r="E1137" s="123">
        <v>1992</v>
      </c>
      <c r="F1137" s="123">
        <v>0.73</v>
      </c>
      <c r="G1137" s="123">
        <v>7.0000000000000007E-2</v>
      </c>
      <c r="H1137" s="123">
        <v>1.43</v>
      </c>
      <c r="I1137" s="123">
        <v>0</v>
      </c>
      <c r="J1137" s="123">
        <v>0.08</v>
      </c>
      <c r="K1137" s="123">
        <v>1.4</v>
      </c>
      <c r="L1137" s="123">
        <v>0.05</v>
      </c>
      <c r="M1137" s="123">
        <v>0.06</v>
      </c>
      <c r="N1137" s="123"/>
      <c r="O1137" s="123"/>
      <c r="P1137" s="123">
        <v>0.1</v>
      </c>
      <c r="Q1137" s="123">
        <v>0.03</v>
      </c>
      <c r="R1137" s="123" t="s">
        <v>3792</v>
      </c>
      <c r="S1137" s="123">
        <v>2020</v>
      </c>
      <c r="T1137" s="123"/>
      <c r="U1137" s="123"/>
      <c r="V1137" s="123"/>
      <c r="W1137" s="123"/>
      <c r="X1137" s="123"/>
      <c r="Y1137" s="123"/>
    </row>
    <row r="1138" spans="1:25" x14ac:dyDescent="0.25">
      <c r="A1138" s="60" t="s">
        <v>4582</v>
      </c>
      <c r="B1138" s="60" t="s">
        <v>4575</v>
      </c>
      <c r="C1138" s="123" t="s">
        <v>109</v>
      </c>
      <c r="D1138" s="123">
        <v>25</v>
      </c>
      <c r="E1138" s="123">
        <v>1996</v>
      </c>
      <c r="F1138" s="123">
        <v>0.16</v>
      </c>
      <c r="G1138" s="123">
        <v>-0.05</v>
      </c>
      <c r="H1138" s="123">
        <v>4.95</v>
      </c>
      <c r="I1138" s="123">
        <v>-0.01</v>
      </c>
      <c r="J1138" s="123">
        <v>0</v>
      </c>
      <c r="K1138" s="123">
        <v>4.6900000000000004</v>
      </c>
      <c r="L1138" s="123">
        <v>-0.05</v>
      </c>
      <c r="M1138" s="123">
        <v>0.04</v>
      </c>
      <c r="N1138" s="123"/>
      <c r="O1138" s="123"/>
      <c r="P1138" s="123">
        <v>-0.09</v>
      </c>
      <c r="Q1138" s="123">
        <v>0.01</v>
      </c>
      <c r="R1138" s="123" t="s">
        <v>3792</v>
      </c>
      <c r="S1138" s="123">
        <v>2020</v>
      </c>
      <c r="T1138" s="123"/>
      <c r="U1138" s="123"/>
      <c r="V1138" s="123"/>
      <c r="W1138" s="123"/>
      <c r="X1138" s="123"/>
      <c r="Y1138" s="123"/>
    </row>
    <row r="1139" spans="1:25" x14ac:dyDescent="0.25">
      <c r="A1139" s="60" t="s">
        <v>4583</v>
      </c>
      <c r="B1139" s="60" t="s">
        <v>4575</v>
      </c>
      <c r="C1139" s="123" t="s">
        <v>109</v>
      </c>
      <c r="D1139" s="123">
        <v>20</v>
      </c>
      <c r="E1139" s="123">
        <v>2001</v>
      </c>
      <c r="F1139" s="123">
        <v>1.61</v>
      </c>
      <c r="G1139" s="123">
        <v>0.69</v>
      </c>
      <c r="H1139" s="123">
        <v>0.6</v>
      </c>
      <c r="I1139" s="123">
        <v>0.51</v>
      </c>
      <c r="J1139" s="123">
        <v>100.06</v>
      </c>
      <c r="K1139" s="123">
        <v>0.57999999999999996</v>
      </c>
      <c r="L1139" s="123">
        <v>0.6</v>
      </c>
      <c r="M1139" s="123">
        <v>1.05</v>
      </c>
      <c r="N1139" s="123">
        <v>1.0900000000000001</v>
      </c>
      <c r="O1139" s="123"/>
      <c r="P1139" s="123">
        <v>0.06</v>
      </c>
      <c r="Q1139" s="123">
        <v>-0.06</v>
      </c>
      <c r="R1139" s="123" t="s">
        <v>3792</v>
      </c>
      <c r="S1139" s="123">
        <v>2020</v>
      </c>
      <c r="T1139" s="123"/>
      <c r="U1139" s="123"/>
      <c r="V1139" s="123"/>
      <c r="W1139" s="123"/>
      <c r="X1139" s="123"/>
      <c r="Y1139" s="123"/>
    </row>
    <row r="1140" spans="1:25" x14ac:dyDescent="0.25">
      <c r="A1140" s="60" t="s">
        <v>4584</v>
      </c>
      <c r="B1140" s="60" t="s">
        <v>4575</v>
      </c>
      <c r="C1140" s="123" t="s">
        <v>116</v>
      </c>
      <c r="D1140" s="123">
        <v>32</v>
      </c>
      <c r="E1140" s="123">
        <v>1989</v>
      </c>
      <c r="F1140" s="123">
        <v>3.07</v>
      </c>
      <c r="G1140" s="123">
        <v>-0.05</v>
      </c>
      <c r="H1140" s="123">
        <v>-0.05</v>
      </c>
      <c r="I1140" s="123">
        <v>-0.08</v>
      </c>
      <c r="J1140" s="123"/>
      <c r="K1140" s="123">
        <v>-0.01</v>
      </c>
      <c r="L1140" s="123">
        <v>0.01</v>
      </c>
      <c r="M1140" s="123"/>
      <c r="N1140" s="123"/>
      <c r="O1140" s="123"/>
      <c r="P1140" s="123">
        <v>7.0000000000000007E-2</v>
      </c>
      <c r="Q1140" s="123">
        <v>-0.05</v>
      </c>
      <c r="R1140" s="123" t="s">
        <v>3792</v>
      </c>
      <c r="S1140" s="123">
        <v>2020</v>
      </c>
      <c r="T1140" s="123"/>
      <c r="U1140" s="123"/>
      <c r="V1140" s="123"/>
      <c r="W1140" s="123"/>
      <c r="X1140" s="123"/>
      <c r="Y1140" s="123"/>
    </row>
    <row r="1141" spans="1:25" x14ac:dyDescent="0.25">
      <c r="A1141" s="60" t="s">
        <v>4585</v>
      </c>
      <c r="B1141" s="60" t="s">
        <v>4575</v>
      </c>
      <c r="C1141" s="123" t="s">
        <v>116</v>
      </c>
      <c r="D1141" s="123">
        <v>28</v>
      </c>
      <c r="E1141" s="123">
        <v>1993</v>
      </c>
      <c r="F1141" s="123">
        <v>0.91</v>
      </c>
      <c r="G1141" s="123">
        <v>-0.08</v>
      </c>
      <c r="H1141" s="123">
        <v>7.0000000000000007E-2</v>
      </c>
      <c r="I1141" s="123">
        <v>0.08</v>
      </c>
      <c r="J1141" s="123"/>
      <c r="K1141" s="123">
        <v>0.01</v>
      </c>
      <c r="L1141" s="123">
        <v>7.0000000000000007E-2</v>
      </c>
      <c r="M1141" s="123"/>
      <c r="N1141" s="123"/>
      <c r="O1141" s="123"/>
      <c r="P1141" s="123">
        <v>-0.09</v>
      </c>
      <c r="Q1141" s="123">
        <v>0.06</v>
      </c>
      <c r="R1141" s="123" t="s">
        <v>3792</v>
      </c>
      <c r="S1141" s="123">
        <v>2020</v>
      </c>
      <c r="T1141" s="123"/>
      <c r="U1141" s="123"/>
      <c r="V1141" s="123"/>
      <c r="W1141" s="123"/>
      <c r="X1141" s="123"/>
      <c r="Y1141" s="123"/>
    </row>
    <row r="1142" spans="1:25" x14ac:dyDescent="0.25">
      <c r="A1142" s="60" t="s">
        <v>4586</v>
      </c>
      <c r="B1142" s="60" t="s">
        <v>4575</v>
      </c>
      <c r="C1142" s="123" t="s">
        <v>122</v>
      </c>
      <c r="D1142" s="123">
        <v>25</v>
      </c>
      <c r="E1142" s="123">
        <v>1996</v>
      </c>
      <c r="F1142" s="123">
        <v>2.59</v>
      </c>
      <c r="G1142" s="123">
        <v>0.02</v>
      </c>
      <c r="H1142" s="123">
        <v>1.1200000000000001</v>
      </c>
      <c r="I1142" s="123">
        <v>-0.08</v>
      </c>
      <c r="J1142" s="123">
        <v>-0.02</v>
      </c>
      <c r="K1142" s="123">
        <v>1.29</v>
      </c>
      <c r="L1142" s="123">
        <v>-0.02</v>
      </c>
      <c r="M1142" s="123">
        <v>-0.1</v>
      </c>
      <c r="N1142" s="123"/>
      <c r="O1142" s="123"/>
      <c r="P1142" s="123">
        <v>-0.09</v>
      </c>
      <c r="Q1142" s="123">
        <v>0</v>
      </c>
      <c r="R1142" s="123" t="s">
        <v>3792</v>
      </c>
      <c r="S1142" s="123">
        <v>2020</v>
      </c>
      <c r="T1142" s="123"/>
      <c r="U1142" s="123"/>
      <c r="V1142" s="123"/>
      <c r="W1142" s="123"/>
      <c r="X1142" s="123"/>
      <c r="Y1142" s="123"/>
    </row>
    <row r="1143" spans="1:25" x14ac:dyDescent="0.25">
      <c r="A1143" s="60" t="s">
        <v>4587</v>
      </c>
      <c r="B1143" s="60" t="s">
        <v>4575</v>
      </c>
      <c r="C1143" s="123" t="s">
        <v>122</v>
      </c>
      <c r="D1143" s="123">
        <v>20</v>
      </c>
      <c r="E1143" s="123">
        <v>2000</v>
      </c>
      <c r="F1143" s="123">
        <v>1.78</v>
      </c>
      <c r="G1143" s="123">
        <v>-0.09</v>
      </c>
      <c r="H1143" s="123">
        <v>1.69</v>
      </c>
      <c r="I1143" s="123">
        <v>1.23</v>
      </c>
      <c r="J1143" s="123">
        <v>66.77</v>
      </c>
      <c r="K1143" s="123">
        <v>1.74</v>
      </c>
      <c r="L1143" s="123">
        <v>1.18</v>
      </c>
      <c r="M1143" s="123">
        <v>-0.01</v>
      </c>
      <c r="N1143" s="123">
        <v>7.0000000000000007E-2</v>
      </c>
      <c r="O1143" s="123"/>
      <c r="P1143" s="123">
        <v>0.06</v>
      </c>
      <c r="Q1143" s="123">
        <v>-0.04</v>
      </c>
      <c r="R1143" s="123" t="s">
        <v>3792</v>
      </c>
      <c r="S1143" s="123">
        <v>2020</v>
      </c>
      <c r="T1143" s="123"/>
      <c r="U1143" s="123"/>
      <c r="V1143" s="123"/>
      <c r="W1143" s="123"/>
      <c r="X1143" s="123"/>
      <c r="Y1143" s="123"/>
    </row>
    <row r="1144" spans="1:25" x14ac:dyDescent="0.25">
      <c r="A1144" s="60" t="s">
        <v>4588</v>
      </c>
      <c r="B1144" s="60" t="s">
        <v>4575</v>
      </c>
      <c r="C1144" s="123" t="s">
        <v>122</v>
      </c>
      <c r="D1144" s="123">
        <v>30</v>
      </c>
      <c r="E1144" s="123">
        <v>1991</v>
      </c>
      <c r="F1144" s="123">
        <v>1.08</v>
      </c>
      <c r="G1144" s="123">
        <v>0.06</v>
      </c>
      <c r="H1144" s="123">
        <v>-0.05</v>
      </c>
      <c r="I1144" s="123">
        <v>0.01</v>
      </c>
      <c r="J1144" s="123"/>
      <c r="K1144" s="123">
        <v>-0.01</v>
      </c>
      <c r="L1144" s="123">
        <v>0.08</v>
      </c>
      <c r="M1144" s="123"/>
      <c r="N1144" s="123"/>
      <c r="O1144" s="123"/>
      <c r="P1144" s="123">
        <v>-0.1</v>
      </c>
      <c r="Q1144" s="123">
        <v>0.01</v>
      </c>
      <c r="R1144" s="123" t="s">
        <v>3792</v>
      </c>
      <c r="S1144" s="123">
        <v>2020</v>
      </c>
      <c r="T1144" s="123"/>
      <c r="U1144" s="123"/>
      <c r="V1144" s="123"/>
      <c r="W1144" s="123"/>
      <c r="X1144" s="123"/>
      <c r="Y1144" s="123"/>
    </row>
    <row r="1145" spans="1:25" x14ac:dyDescent="0.25">
      <c r="A1145" s="60" t="s">
        <v>4589</v>
      </c>
      <c r="B1145" s="60" t="s">
        <v>4575</v>
      </c>
      <c r="C1145" s="123" t="s">
        <v>122</v>
      </c>
      <c r="D1145" s="123">
        <v>27</v>
      </c>
      <c r="E1145" s="123">
        <v>1994</v>
      </c>
      <c r="F1145" s="123">
        <v>1.77</v>
      </c>
      <c r="G1145" s="123">
        <v>-0.03</v>
      </c>
      <c r="H1145" s="123">
        <v>0</v>
      </c>
      <c r="I1145" s="123">
        <v>-7.0000000000000007E-2</v>
      </c>
      <c r="J1145" s="123"/>
      <c r="K1145" s="123">
        <v>0.08</v>
      </c>
      <c r="L1145" s="123">
        <v>-0.05</v>
      </c>
      <c r="M1145" s="123"/>
      <c r="N1145" s="123"/>
      <c r="O1145" s="123"/>
      <c r="P1145" s="123">
        <v>0.08</v>
      </c>
      <c r="Q1145" s="123">
        <v>-0.01</v>
      </c>
      <c r="R1145" s="123" t="s">
        <v>3792</v>
      </c>
      <c r="S1145" s="123">
        <v>2020</v>
      </c>
      <c r="T1145" s="123"/>
      <c r="U1145" s="123"/>
      <c r="V1145" s="123"/>
      <c r="W1145" s="123"/>
      <c r="X1145" s="123"/>
      <c r="Y1145" s="123"/>
    </row>
    <row r="1146" spans="1:25" x14ac:dyDescent="0.25">
      <c r="A1146" s="60" t="s">
        <v>4590</v>
      </c>
      <c r="B1146" s="60" t="s">
        <v>4575</v>
      </c>
      <c r="C1146" s="123" t="s">
        <v>122</v>
      </c>
      <c r="D1146" s="123">
        <v>25</v>
      </c>
      <c r="E1146" s="123">
        <v>1996</v>
      </c>
      <c r="F1146" s="123">
        <v>0.82</v>
      </c>
      <c r="G1146" s="123">
        <v>-0.02</v>
      </c>
      <c r="H1146" s="123">
        <v>1.0900000000000001</v>
      </c>
      <c r="I1146" s="123">
        <v>-0.01</v>
      </c>
      <c r="J1146" s="123">
        <v>-0.02</v>
      </c>
      <c r="K1146" s="123">
        <v>1.1599999999999999</v>
      </c>
      <c r="L1146" s="123">
        <v>0</v>
      </c>
      <c r="M1146" s="123">
        <v>-7.0000000000000007E-2</v>
      </c>
      <c r="N1146" s="123"/>
      <c r="O1146" s="123"/>
      <c r="P1146" s="123">
        <v>0.06</v>
      </c>
      <c r="Q1146" s="123">
        <v>-0.08</v>
      </c>
      <c r="R1146" s="123" t="s">
        <v>3792</v>
      </c>
      <c r="S1146" s="123">
        <v>2020</v>
      </c>
      <c r="T1146" s="123"/>
      <c r="U1146" s="123"/>
      <c r="V1146" s="123"/>
      <c r="W1146" s="123"/>
      <c r="X1146" s="123"/>
      <c r="Y1146" s="123"/>
    </row>
    <row r="1147" spans="1:25" x14ac:dyDescent="0.25">
      <c r="A1147" s="60" t="s">
        <v>4591</v>
      </c>
      <c r="B1147" s="60" t="s">
        <v>4575</v>
      </c>
      <c r="C1147" s="123" t="s">
        <v>122</v>
      </c>
      <c r="D1147" s="123">
        <v>30</v>
      </c>
      <c r="E1147" s="123">
        <v>1991</v>
      </c>
      <c r="F1147" s="123">
        <v>3.91</v>
      </c>
      <c r="G1147" s="123">
        <v>0.31</v>
      </c>
      <c r="H1147" s="123">
        <v>2.5499999999999998</v>
      </c>
      <c r="I1147" s="123">
        <v>1.02</v>
      </c>
      <c r="J1147" s="123">
        <v>39.99</v>
      </c>
      <c r="K1147" s="123">
        <v>2.57</v>
      </c>
      <c r="L1147" s="123">
        <v>0.91</v>
      </c>
      <c r="M1147" s="123">
        <v>0.12</v>
      </c>
      <c r="N1147" s="123">
        <v>0.17</v>
      </c>
      <c r="O1147" s="123"/>
      <c r="P1147" s="123">
        <v>7.0000000000000007E-2</v>
      </c>
      <c r="Q1147" s="123">
        <v>0.05</v>
      </c>
      <c r="R1147" s="123" t="s">
        <v>3792</v>
      </c>
      <c r="S1147" s="123">
        <v>2020</v>
      </c>
      <c r="T1147" s="123"/>
      <c r="U1147" s="123"/>
      <c r="V1147" s="123"/>
      <c r="W1147" s="123"/>
      <c r="X1147" s="123"/>
      <c r="Y1147" s="123"/>
    </row>
    <row r="1148" spans="1:25" x14ac:dyDescent="0.25">
      <c r="A1148" s="60" t="s">
        <v>4592</v>
      </c>
      <c r="B1148" s="60" t="s">
        <v>4575</v>
      </c>
      <c r="C1148" s="123" t="s">
        <v>122</v>
      </c>
      <c r="D1148" s="123">
        <v>23</v>
      </c>
      <c r="E1148" s="123">
        <v>1998</v>
      </c>
      <c r="F1148" s="123">
        <v>0.86</v>
      </c>
      <c r="G1148" s="123">
        <v>-0.02</v>
      </c>
      <c r="H1148" s="123">
        <v>-0.05</v>
      </c>
      <c r="I1148" s="123">
        <v>-0.05</v>
      </c>
      <c r="J1148" s="123"/>
      <c r="K1148" s="123">
        <v>-0.06</v>
      </c>
      <c r="L1148" s="123">
        <v>0.01</v>
      </c>
      <c r="M1148" s="123"/>
      <c r="N1148" s="123"/>
      <c r="O1148" s="123"/>
      <c r="P1148" s="123">
        <v>-0.05</v>
      </c>
      <c r="Q1148" s="123">
        <v>0.04</v>
      </c>
      <c r="R1148" s="123" t="s">
        <v>3792</v>
      </c>
      <c r="S1148" s="123">
        <v>2020</v>
      </c>
      <c r="T1148" s="123"/>
      <c r="U1148" s="123"/>
      <c r="V1148" s="123"/>
      <c r="W1148" s="123"/>
      <c r="X1148" s="123"/>
      <c r="Y1148" s="123"/>
    </row>
    <row r="1149" spans="1:25" x14ac:dyDescent="0.25">
      <c r="A1149" s="60" t="s">
        <v>4593</v>
      </c>
      <c r="B1149" s="60" t="s">
        <v>4575</v>
      </c>
      <c r="C1149" s="123" t="s">
        <v>122</v>
      </c>
      <c r="D1149" s="123">
        <v>23</v>
      </c>
      <c r="E1149" s="123">
        <v>1998</v>
      </c>
      <c r="F1149" s="123">
        <v>1.9</v>
      </c>
      <c r="G1149" s="123">
        <v>0.54</v>
      </c>
      <c r="H1149" s="123">
        <v>2.0299999999999998</v>
      </c>
      <c r="I1149" s="123">
        <v>0.5</v>
      </c>
      <c r="J1149" s="123">
        <v>25.03</v>
      </c>
      <c r="K1149" s="123">
        <v>2.11</v>
      </c>
      <c r="L1149" s="123">
        <v>0.59</v>
      </c>
      <c r="M1149" s="123">
        <v>0.16</v>
      </c>
      <c r="N1149" s="123">
        <v>1.05</v>
      </c>
      <c r="O1149" s="123"/>
      <c r="P1149" s="123">
        <v>0</v>
      </c>
      <c r="Q1149" s="123">
        <v>-0.1</v>
      </c>
      <c r="R1149" s="123" t="s">
        <v>3792</v>
      </c>
      <c r="S1149" s="123">
        <v>2020</v>
      </c>
      <c r="T1149" s="123"/>
      <c r="U1149" s="123"/>
      <c r="V1149" s="123"/>
      <c r="W1149" s="123"/>
      <c r="X1149" s="123"/>
      <c r="Y1149" s="123"/>
    </row>
    <row r="1150" spans="1:25" x14ac:dyDescent="0.25">
      <c r="A1150" s="60" t="s">
        <v>4594</v>
      </c>
      <c r="B1150" s="60" t="s">
        <v>4575</v>
      </c>
      <c r="C1150" s="123" t="s">
        <v>129</v>
      </c>
      <c r="D1150" s="123">
        <v>32</v>
      </c>
      <c r="E1150" s="123">
        <v>1989</v>
      </c>
      <c r="F1150" s="123">
        <v>2.93</v>
      </c>
      <c r="G1150" s="123">
        <v>-0.1</v>
      </c>
      <c r="H1150" s="123">
        <v>0.93</v>
      </c>
      <c r="I1150" s="123">
        <v>0.25</v>
      </c>
      <c r="J1150" s="123">
        <v>33.32</v>
      </c>
      <c r="K1150" s="123">
        <v>0.96</v>
      </c>
      <c r="L1150" s="123">
        <v>0.25</v>
      </c>
      <c r="M1150" s="123">
        <v>-0.06</v>
      </c>
      <c r="N1150" s="123">
        <v>-0.03</v>
      </c>
      <c r="O1150" s="123"/>
      <c r="P1150" s="123">
        <v>-0.01</v>
      </c>
      <c r="Q1150" s="123">
        <v>0.08</v>
      </c>
      <c r="R1150" s="123" t="s">
        <v>3792</v>
      </c>
      <c r="S1150" s="123">
        <v>2020</v>
      </c>
      <c r="T1150" s="123"/>
      <c r="U1150" s="123"/>
      <c r="V1150" s="123"/>
      <c r="W1150" s="123"/>
      <c r="X1150" s="123"/>
      <c r="Y1150" s="123"/>
    </row>
    <row r="1151" spans="1:25" x14ac:dyDescent="0.25">
      <c r="A1151" s="60" t="s">
        <v>4595</v>
      </c>
      <c r="B1151" s="60" t="s">
        <v>4575</v>
      </c>
      <c r="C1151" s="123" t="s">
        <v>129</v>
      </c>
      <c r="D1151" s="123">
        <v>34</v>
      </c>
      <c r="E1151" s="123">
        <v>1987</v>
      </c>
      <c r="F1151" s="123">
        <v>1.87</v>
      </c>
      <c r="G1151" s="123">
        <v>-0.01</v>
      </c>
      <c r="H1151" s="123">
        <v>1.03</v>
      </c>
      <c r="I1151" s="123">
        <v>0.02</v>
      </c>
      <c r="J1151" s="123">
        <v>7.0000000000000007E-2</v>
      </c>
      <c r="K1151" s="123">
        <v>0.99</v>
      </c>
      <c r="L1151" s="123">
        <v>7.0000000000000007E-2</v>
      </c>
      <c r="M1151" s="123">
        <v>0.05</v>
      </c>
      <c r="N1151" s="123"/>
      <c r="O1151" s="123"/>
      <c r="P1151" s="123">
        <v>-0.04</v>
      </c>
      <c r="Q1151" s="123">
        <v>-0.03</v>
      </c>
      <c r="R1151" s="123" t="s">
        <v>3792</v>
      </c>
      <c r="S1151" s="123">
        <v>2020</v>
      </c>
      <c r="T1151" s="123"/>
      <c r="U1151" s="123"/>
      <c r="V1151" s="123"/>
      <c r="W1151" s="123"/>
      <c r="X1151" s="123"/>
      <c r="Y1151" s="123"/>
    </row>
    <row r="1152" spans="1:25" x14ac:dyDescent="0.25">
      <c r="A1152" s="60" t="s">
        <v>4596</v>
      </c>
      <c r="B1152" s="60" t="s">
        <v>4575</v>
      </c>
      <c r="C1152" s="123" t="s">
        <v>131</v>
      </c>
      <c r="D1152" s="123">
        <v>25</v>
      </c>
      <c r="E1152" s="123">
        <v>1996</v>
      </c>
      <c r="F1152" s="123">
        <v>2.93</v>
      </c>
      <c r="G1152" s="123">
        <v>-0.06</v>
      </c>
      <c r="H1152" s="123">
        <v>2.66</v>
      </c>
      <c r="I1152" s="123">
        <v>-7.0000000000000007E-2</v>
      </c>
      <c r="J1152" s="123">
        <v>0.01</v>
      </c>
      <c r="K1152" s="123">
        <v>2.71</v>
      </c>
      <c r="L1152" s="123">
        <v>0.06</v>
      </c>
      <c r="M1152" s="123">
        <v>0.06</v>
      </c>
      <c r="N1152" s="123"/>
      <c r="O1152" s="123"/>
      <c r="P1152" s="123">
        <v>0.05</v>
      </c>
      <c r="Q1152" s="123">
        <v>-7.0000000000000007E-2</v>
      </c>
      <c r="R1152" s="123" t="s">
        <v>3792</v>
      </c>
      <c r="S1152" s="123">
        <v>2020</v>
      </c>
      <c r="T1152" s="123"/>
      <c r="U1152" s="123"/>
      <c r="V1152" s="123"/>
      <c r="W1152" s="123"/>
      <c r="X1152" s="123"/>
      <c r="Y1152" s="123"/>
    </row>
    <row r="1153" spans="1:25" x14ac:dyDescent="0.25">
      <c r="A1153" s="60" t="s">
        <v>4597</v>
      </c>
      <c r="B1153" s="60" t="s">
        <v>24</v>
      </c>
      <c r="C1153" s="123" t="s">
        <v>96</v>
      </c>
      <c r="D1153" s="123">
        <v>19</v>
      </c>
      <c r="E1153" s="123">
        <v>2002</v>
      </c>
      <c r="F1153" s="123">
        <v>0.09</v>
      </c>
      <c r="G1153" s="123">
        <v>-0.01</v>
      </c>
      <c r="H1153" s="123">
        <v>-0.02</v>
      </c>
      <c r="I1153" s="123">
        <v>0.03</v>
      </c>
      <c r="J1153" s="123"/>
      <c r="K1153" s="123">
        <v>0.09</v>
      </c>
      <c r="L1153" s="123">
        <v>-0.03</v>
      </c>
      <c r="M1153" s="123"/>
      <c r="N1153" s="123"/>
      <c r="O1153" s="123"/>
      <c r="P1153" s="123">
        <v>7.0000000000000007E-2</v>
      </c>
      <c r="Q1153" s="123">
        <v>0.08</v>
      </c>
      <c r="R1153" s="123" t="s">
        <v>3792</v>
      </c>
      <c r="S1153" s="123">
        <v>2020</v>
      </c>
      <c r="T1153" s="123"/>
      <c r="U1153" s="123"/>
      <c r="V1153" s="123"/>
      <c r="W1153" s="123"/>
      <c r="X1153" s="123"/>
      <c r="Y1153" s="123"/>
    </row>
    <row r="1154" spans="1:25" x14ac:dyDescent="0.25">
      <c r="A1154" s="60" t="s">
        <v>1273</v>
      </c>
      <c r="B1154" s="60" t="s">
        <v>24</v>
      </c>
      <c r="C1154" s="123" t="s">
        <v>96</v>
      </c>
      <c r="D1154" s="123">
        <v>25</v>
      </c>
      <c r="E1154" s="123">
        <v>1996</v>
      </c>
      <c r="F1154" s="123">
        <v>4.97</v>
      </c>
      <c r="G1154" s="123">
        <v>-0.03</v>
      </c>
      <c r="H1154" s="123">
        <v>0.14000000000000001</v>
      </c>
      <c r="I1154" s="123">
        <v>0.06</v>
      </c>
      <c r="J1154" s="123">
        <v>-0.08</v>
      </c>
      <c r="K1154" s="123">
        <v>0.28000000000000003</v>
      </c>
      <c r="L1154" s="123">
        <v>-0.01</v>
      </c>
      <c r="M1154" s="123">
        <v>0.06</v>
      </c>
      <c r="N1154" s="123"/>
      <c r="O1154" s="123"/>
      <c r="P1154" s="123">
        <v>-0.05</v>
      </c>
      <c r="Q1154" s="123">
        <v>-0.04</v>
      </c>
      <c r="R1154" s="123" t="s">
        <v>3792</v>
      </c>
      <c r="S1154" s="123">
        <v>2020</v>
      </c>
      <c r="T1154" s="123"/>
      <c r="U1154" s="123"/>
      <c r="V1154" s="123"/>
      <c r="W1154" s="123"/>
      <c r="X1154" s="123"/>
      <c r="Y1154" s="123"/>
    </row>
    <row r="1155" spans="1:25" x14ac:dyDescent="0.25">
      <c r="A1155" s="60" t="s">
        <v>647</v>
      </c>
      <c r="B1155" s="60" t="s">
        <v>24</v>
      </c>
      <c r="C1155" s="123" t="s">
        <v>96</v>
      </c>
      <c r="D1155" s="123">
        <v>29</v>
      </c>
      <c r="E1155" s="123">
        <v>1992</v>
      </c>
      <c r="F1155" s="123">
        <v>1.95</v>
      </c>
      <c r="G1155" s="123">
        <v>-0.03</v>
      </c>
      <c r="H1155" s="123">
        <v>0.95</v>
      </c>
      <c r="I1155" s="123">
        <v>0.43</v>
      </c>
      <c r="J1155" s="123">
        <v>49.91</v>
      </c>
      <c r="K1155" s="123">
        <v>0.93</v>
      </c>
      <c r="L1155" s="123">
        <v>0.46</v>
      </c>
      <c r="M1155" s="123">
        <v>-0.09</v>
      </c>
      <c r="N1155" s="123">
        <v>-0.03</v>
      </c>
      <c r="O1155" s="123"/>
      <c r="P1155" s="123">
        <v>0.05</v>
      </c>
      <c r="Q1155" s="123">
        <v>7.0000000000000007E-2</v>
      </c>
      <c r="R1155" s="123" t="s">
        <v>3792</v>
      </c>
      <c r="S1155" s="123">
        <v>2020</v>
      </c>
      <c r="T1155" s="123"/>
      <c r="U1155" s="123"/>
      <c r="V1155" s="123"/>
      <c r="W1155" s="123"/>
      <c r="X1155" s="123"/>
      <c r="Y1155" s="123"/>
    </row>
    <row r="1156" spans="1:25" x14ac:dyDescent="0.25">
      <c r="A1156" s="60" t="s">
        <v>4598</v>
      </c>
      <c r="B1156" s="60" t="s">
        <v>24</v>
      </c>
      <c r="C1156" s="123" t="s">
        <v>96</v>
      </c>
      <c r="D1156" s="123">
        <v>28</v>
      </c>
      <c r="E1156" s="123">
        <v>1993</v>
      </c>
      <c r="F1156" s="123">
        <v>2.92</v>
      </c>
      <c r="G1156" s="123">
        <v>0.41</v>
      </c>
      <c r="H1156" s="123">
        <v>1.38</v>
      </c>
      <c r="I1156" s="123">
        <v>0.74</v>
      </c>
      <c r="J1156" s="123">
        <v>49.96</v>
      </c>
      <c r="K1156" s="123">
        <v>1.32</v>
      </c>
      <c r="L1156" s="123">
        <v>0.67</v>
      </c>
      <c r="M1156" s="123">
        <v>0.35</v>
      </c>
      <c r="N1156" s="123">
        <v>0.43</v>
      </c>
      <c r="O1156" s="123"/>
      <c r="P1156" s="123">
        <v>0.04</v>
      </c>
      <c r="Q1156" s="123">
        <v>-0.06</v>
      </c>
      <c r="R1156" s="123" t="s">
        <v>3792</v>
      </c>
      <c r="S1156" s="123">
        <v>2020</v>
      </c>
      <c r="T1156" s="123"/>
      <c r="U1156" s="123"/>
      <c r="V1156" s="123"/>
      <c r="W1156" s="123"/>
      <c r="X1156" s="123"/>
      <c r="Y1156" s="123"/>
    </row>
    <row r="1157" spans="1:25" x14ac:dyDescent="0.25">
      <c r="A1157" s="60" t="s">
        <v>475</v>
      </c>
      <c r="B1157" s="60" t="s">
        <v>24</v>
      </c>
      <c r="C1157" s="123" t="s">
        <v>96</v>
      </c>
      <c r="D1157" s="123">
        <v>29</v>
      </c>
      <c r="E1157" s="123">
        <v>1991</v>
      </c>
      <c r="F1157" s="123">
        <v>1.97</v>
      </c>
      <c r="G1157" s="123">
        <v>0.1</v>
      </c>
      <c r="H1157" s="123">
        <v>-0.03</v>
      </c>
      <c r="I1157" s="123">
        <v>0</v>
      </c>
      <c r="J1157" s="123"/>
      <c r="K1157" s="123">
        <v>-0.01</v>
      </c>
      <c r="L1157" s="123">
        <v>-0.05</v>
      </c>
      <c r="M1157" s="123"/>
      <c r="N1157" s="123"/>
      <c r="O1157" s="123"/>
      <c r="P1157" s="123">
        <v>-0.08</v>
      </c>
      <c r="Q1157" s="123">
        <v>-7.0000000000000007E-2</v>
      </c>
      <c r="R1157" s="123" t="s">
        <v>3792</v>
      </c>
      <c r="S1157" s="123">
        <v>2020</v>
      </c>
      <c r="T1157" s="123"/>
      <c r="U1157" s="123"/>
      <c r="V1157" s="123"/>
      <c r="W1157" s="123"/>
      <c r="X1157" s="123"/>
      <c r="Y1157" s="123"/>
    </row>
    <row r="1158" spans="1:25" x14ac:dyDescent="0.25">
      <c r="A1158" s="60" t="s">
        <v>1383</v>
      </c>
      <c r="B1158" s="60" t="s">
        <v>24</v>
      </c>
      <c r="C1158" s="123" t="s">
        <v>96</v>
      </c>
      <c r="D1158" s="123">
        <v>26</v>
      </c>
      <c r="E1158" s="123">
        <v>1995</v>
      </c>
      <c r="F1158" s="123">
        <v>2.91</v>
      </c>
      <c r="G1158" s="123">
        <v>0.1</v>
      </c>
      <c r="H1158" s="123">
        <v>0.38</v>
      </c>
      <c r="I1158" s="123">
        <v>0.09</v>
      </c>
      <c r="J1158" s="123">
        <v>0</v>
      </c>
      <c r="K1158" s="123">
        <v>0.36</v>
      </c>
      <c r="L1158" s="123">
        <v>0.02</v>
      </c>
      <c r="M1158" s="123">
        <v>0.04</v>
      </c>
      <c r="N1158" s="123"/>
      <c r="O1158" s="123"/>
      <c r="P1158" s="123">
        <v>-0.03</v>
      </c>
      <c r="Q1158" s="123">
        <v>-0.03</v>
      </c>
      <c r="R1158" s="123" t="s">
        <v>3792</v>
      </c>
      <c r="S1158" s="123">
        <v>2020</v>
      </c>
      <c r="T1158" s="123"/>
      <c r="U1158" s="123"/>
      <c r="V1158" s="123"/>
      <c r="W1158" s="123"/>
      <c r="X1158" s="123"/>
      <c r="Y1158" s="123"/>
    </row>
    <row r="1159" spans="1:25" x14ac:dyDescent="0.25">
      <c r="A1159" s="60" t="s">
        <v>2704</v>
      </c>
      <c r="B1159" s="60" t="s">
        <v>24</v>
      </c>
      <c r="C1159" s="123" t="s">
        <v>96</v>
      </c>
      <c r="D1159" s="123">
        <v>29</v>
      </c>
      <c r="E1159" s="123">
        <v>1992</v>
      </c>
      <c r="F1159" s="123">
        <v>4.68</v>
      </c>
      <c r="G1159" s="123">
        <v>0.06</v>
      </c>
      <c r="H1159" s="123">
        <v>0.51</v>
      </c>
      <c r="I1159" s="123">
        <v>0.21</v>
      </c>
      <c r="J1159" s="123">
        <v>49.95</v>
      </c>
      <c r="K1159" s="123">
        <v>0.49</v>
      </c>
      <c r="L1159" s="123">
        <v>0.23</v>
      </c>
      <c r="M1159" s="123">
        <v>-0.04</v>
      </c>
      <c r="N1159" s="123">
        <v>-7.0000000000000007E-2</v>
      </c>
      <c r="O1159" s="123"/>
      <c r="P1159" s="123">
        <v>-0.06</v>
      </c>
      <c r="Q1159" s="123">
        <v>-7.0000000000000007E-2</v>
      </c>
      <c r="R1159" s="123" t="s">
        <v>3792</v>
      </c>
      <c r="S1159" s="123">
        <v>2020</v>
      </c>
      <c r="T1159" s="123"/>
      <c r="U1159" s="123"/>
      <c r="V1159" s="123"/>
      <c r="W1159" s="123"/>
      <c r="X1159" s="123"/>
      <c r="Y1159" s="123"/>
    </row>
    <row r="1160" spans="1:25" x14ac:dyDescent="0.25">
      <c r="A1160" s="60" t="s">
        <v>1240</v>
      </c>
      <c r="B1160" s="60" t="s">
        <v>24</v>
      </c>
      <c r="C1160" s="123" t="s">
        <v>96</v>
      </c>
      <c r="D1160" s="123">
        <v>25</v>
      </c>
      <c r="E1160" s="123">
        <v>1996</v>
      </c>
      <c r="F1160" s="123">
        <v>1.23</v>
      </c>
      <c r="G1160" s="123">
        <v>-0.05</v>
      </c>
      <c r="H1160" s="123">
        <v>-0.08</v>
      </c>
      <c r="I1160" s="123">
        <v>0.04</v>
      </c>
      <c r="J1160" s="123"/>
      <c r="K1160" s="123">
        <v>0</v>
      </c>
      <c r="L1160" s="123">
        <v>-0.04</v>
      </c>
      <c r="M1160" s="123"/>
      <c r="N1160" s="123"/>
      <c r="O1160" s="123"/>
      <c r="P1160" s="123">
        <v>-0.03</v>
      </c>
      <c r="Q1160" s="123">
        <v>-7.0000000000000007E-2</v>
      </c>
      <c r="R1160" s="123" t="s">
        <v>3792</v>
      </c>
      <c r="S1160" s="123">
        <v>2020</v>
      </c>
      <c r="T1160" s="123"/>
      <c r="U1160" s="123"/>
      <c r="V1160" s="123"/>
      <c r="W1160" s="123"/>
      <c r="X1160" s="123"/>
      <c r="Y1160" s="123"/>
    </row>
    <row r="1161" spans="1:25" x14ac:dyDescent="0.25">
      <c r="A1161" s="60" t="s">
        <v>1412</v>
      </c>
      <c r="B1161" s="60" t="s">
        <v>24</v>
      </c>
      <c r="C1161" s="123" t="s">
        <v>96</v>
      </c>
      <c r="D1161" s="123">
        <v>26</v>
      </c>
      <c r="E1161" s="123">
        <v>1995</v>
      </c>
      <c r="F1161" s="123">
        <v>0.98</v>
      </c>
      <c r="G1161" s="123">
        <v>0.01</v>
      </c>
      <c r="H1161" s="123">
        <v>-0.04</v>
      </c>
      <c r="I1161" s="123">
        <v>0.06</v>
      </c>
      <c r="J1161" s="123"/>
      <c r="K1161" s="123">
        <v>-0.09</v>
      </c>
      <c r="L1161" s="123">
        <v>0.02</v>
      </c>
      <c r="M1161" s="123"/>
      <c r="N1161" s="123"/>
      <c r="O1161" s="123"/>
      <c r="P1161" s="123">
        <v>-0.01</v>
      </c>
      <c r="Q1161" s="123">
        <v>0.05</v>
      </c>
      <c r="R1161" s="123" t="s">
        <v>3792</v>
      </c>
      <c r="S1161" s="123">
        <v>2020</v>
      </c>
      <c r="T1161" s="123"/>
      <c r="U1161" s="123"/>
      <c r="V1161" s="123"/>
      <c r="W1161" s="123"/>
      <c r="X1161" s="123"/>
      <c r="Y1161" s="123"/>
    </row>
    <row r="1162" spans="1:25" x14ac:dyDescent="0.25">
      <c r="A1162" s="60" t="s">
        <v>4599</v>
      </c>
      <c r="B1162" s="60" t="s">
        <v>24</v>
      </c>
      <c r="C1162" s="123" t="s">
        <v>109</v>
      </c>
      <c r="D1162" s="123">
        <v>29</v>
      </c>
      <c r="E1162" s="123">
        <v>1992</v>
      </c>
      <c r="F1162" s="123">
        <v>4.99</v>
      </c>
      <c r="G1162" s="123">
        <v>0.25</v>
      </c>
      <c r="H1162" s="123">
        <v>2.94</v>
      </c>
      <c r="I1162" s="123">
        <v>0.73</v>
      </c>
      <c r="J1162" s="123">
        <v>28.52</v>
      </c>
      <c r="K1162" s="123">
        <v>2.79</v>
      </c>
      <c r="L1162" s="123">
        <v>0.87</v>
      </c>
      <c r="M1162" s="123">
        <v>0.09</v>
      </c>
      <c r="N1162" s="123">
        <v>0.24</v>
      </c>
      <c r="O1162" s="123"/>
      <c r="P1162" s="123">
        <v>7.0000000000000007E-2</v>
      </c>
      <c r="Q1162" s="123">
        <v>-0.05</v>
      </c>
      <c r="R1162" s="123" t="s">
        <v>3792</v>
      </c>
      <c r="S1162" s="123">
        <v>2020</v>
      </c>
      <c r="T1162" s="123"/>
      <c r="U1162" s="123"/>
      <c r="V1162" s="123"/>
      <c r="W1162" s="123"/>
      <c r="X1162" s="123"/>
      <c r="Y1162" s="123"/>
    </row>
    <row r="1163" spans="1:25" x14ac:dyDescent="0.25">
      <c r="A1163" s="60" t="s">
        <v>4600</v>
      </c>
      <c r="B1163" s="60" t="s">
        <v>24</v>
      </c>
      <c r="C1163" s="123" t="s">
        <v>109</v>
      </c>
      <c r="D1163" s="123">
        <v>31</v>
      </c>
      <c r="E1163" s="123">
        <v>1989</v>
      </c>
      <c r="F1163" s="123">
        <v>0.87</v>
      </c>
      <c r="G1163" s="123">
        <v>2.2799999999999998</v>
      </c>
      <c r="H1163" s="123">
        <v>4.37</v>
      </c>
      <c r="I1163" s="123">
        <v>3.23</v>
      </c>
      <c r="J1163" s="123">
        <v>74.95</v>
      </c>
      <c r="K1163" s="123">
        <v>4.58</v>
      </c>
      <c r="L1163" s="123">
        <v>3.44</v>
      </c>
      <c r="M1163" s="123">
        <v>0.49</v>
      </c>
      <c r="N1163" s="123">
        <v>0.7</v>
      </c>
      <c r="O1163" s="123"/>
      <c r="P1163" s="123">
        <v>0.05</v>
      </c>
      <c r="Q1163" s="123">
        <v>-0.04</v>
      </c>
      <c r="R1163" s="123" t="s">
        <v>3792</v>
      </c>
      <c r="S1163" s="123">
        <v>2020</v>
      </c>
      <c r="T1163" s="123"/>
      <c r="U1163" s="123"/>
      <c r="V1163" s="123"/>
      <c r="W1163" s="123"/>
      <c r="X1163" s="123"/>
      <c r="Y1163" s="123"/>
    </row>
    <row r="1164" spans="1:25" x14ac:dyDescent="0.25">
      <c r="A1164" s="60" t="s">
        <v>136</v>
      </c>
      <c r="B1164" s="60" t="s">
        <v>24</v>
      </c>
      <c r="C1164" s="123" t="s">
        <v>109</v>
      </c>
      <c r="D1164" s="123">
        <v>24</v>
      </c>
      <c r="E1164" s="123">
        <v>1997</v>
      </c>
      <c r="F1164" s="123">
        <v>0.12</v>
      </c>
      <c r="G1164" s="123">
        <v>-0.06</v>
      </c>
      <c r="H1164" s="123">
        <v>-0.08</v>
      </c>
      <c r="I1164" s="123">
        <v>-0.05</v>
      </c>
      <c r="J1164" s="123"/>
      <c r="K1164" s="123">
        <v>-0.01</v>
      </c>
      <c r="L1164" s="123">
        <v>-0.02</v>
      </c>
      <c r="M1164" s="123"/>
      <c r="N1164" s="123"/>
      <c r="O1164" s="123"/>
      <c r="P1164" s="123">
        <v>-7.0000000000000007E-2</v>
      </c>
      <c r="Q1164" s="123">
        <v>-0.01</v>
      </c>
      <c r="R1164" s="123" t="s">
        <v>3792</v>
      </c>
      <c r="S1164" s="123">
        <v>2020</v>
      </c>
      <c r="T1164" s="123"/>
      <c r="U1164" s="123"/>
      <c r="V1164" s="123"/>
      <c r="W1164" s="123"/>
      <c r="X1164" s="123"/>
      <c r="Y1164" s="123"/>
    </row>
    <row r="1165" spans="1:25" x14ac:dyDescent="0.25">
      <c r="A1165" s="60" t="s">
        <v>1429</v>
      </c>
      <c r="B1165" s="60" t="s">
        <v>24</v>
      </c>
      <c r="C1165" s="123" t="s">
        <v>109</v>
      </c>
      <c r="D1165" s="123">
        <v>30</v>
      </c>
      <c r="E1165" s="123">
        <v>1991</v>
      </c>
      <c r="F1165" s="123">
        <v>0.71</v>
      </c>
      <c r="G1165" s="123">
        <v>0.06</v>
      </c>
      <c r="H1165" s="123">
        <v>2.46</v>
      </c>
      <c r="I1165" s="123">
        <v>1.18</v>
      </c>
      <c r="J1165" s="123">
        <v>50.09</v>
      </c>
      <c r="K1165" s="123">
        <v>2.46</v>
      </c>
      <c r="L1165" s="123">
        <v>1.25</v>
      </c>
      <c r="M1165" s="123">
        <v>-0.05</v>
      </c>
      <c r="N1165" s="123">
        <v>-0.04</v>
      </c>
      <c r="O1165" s="123"/>
      <c r="P1165" s="123">
        <v>-0.08</v>
      </c>
      <c r="Q1165" s="123">
        <v>-0.09</v>
      </c>
      <c r="R1165" s="123" t="s">
        <v>3792</v>
      </c>
      <c r="S1165" s="123">
        <v>2020</v>
      </c>
      <c r="T1165" s="123"/>
      <c r="U1165" s="123"/>
      <c r="V1165" s="123"/>
      <c r="W1165" s="123"/>
      <c r="X1165" s="123"/>
      <c r="Y1165" s="123"/>
    </row>
    <row r="1166" spans="1:25" x14ac:dyDescent="0.25">
      <c r="A1166" s="60" t="s">
        <v>4601</v>
      </c>
      <c r="B1166" s="60" t="s">
        <v>24</v>
      </c>
      <c r="C1166" s="123" t="s">
        <v>153</v>
      </c>
      <c r="D1166" s="123">
        <v>24</v>
      </c>
      <c r="E1166" s="123">
        <v>1996</v>
      </c>
      <c r="F1166" s="123">
        <v>0.01</v>
      </c>
      <c r="G1166" s="123">
        <v>-0.03</v>
      </c>
      <c r="H1166" s="123">
        <v>-0.08</v>
      </c>
      <c r="I1166" s="123">
        <v>0</v>
      </c>
      <c r="J1166" s="123"/>
      <c r="K1166" s="123">
        <v>0.06</v>
      </c>
      <c r="L1166" s="123">
        <v>0.01</v>
      </c>
      <c r="M1166" s="123"/>
      <c r="N1166" s="123"/>
      <c r="O1166" s="123"/>
      <c r="P1166" s="123">
        <v>-0.01</v>
      </c>
      <c r="Q1166" s="123">
        <v>-0.08</v>
      </c>
      <c r="R1166" s="123" t="s">
        <v>3792</v>
      </c>
      <c r="S1166" s="123">
        <v>2020</v>
      </c>
      <c r="T1166" s="123"/>
      <c r="U1166" s="123"/>
      <c r="V1166" s="123"/>
      <c r="W1166" s="123"/>
      <c r="X1166" s="123"/>
      <c r="Y1166" s="123"/>
    </row>
    <row r="1167" spans="1:25" x14ac:dyDescent="0.25">
      <c r="A1167" s="60" t="s">
        <v>1281</v>
      </c>
      <c r="B1167" s="60" t="s">
        <v>24</v>
      </c>
      <c r="C1167" s="123" t="s">
        <v>116</v>
      </c>
      <c r="D1167" s="123">
        <v>32</v>
      </c>
      <c r="E1167" s="123">
        <v>1988</v>
      </c>
      <c r="F1167" s="123">
        <v>4.9800000000000004</v>
      </c>
      <c r="G1167" s="123">
        <v>-0.01</v>
      </c>
      <c r="H1167" s="123">
        <v>0.09</v>
      </c>
      <c r="I1167" s="123">
        <v>0.08</v>
      </c>
      <c r="J1167" s="123"/>
      <c r="K1167" s="123">
        <v>0.01</v>
      </c>
      <c r="L1167" s="123">
        <v>-0.02</v>
      </c>
      <c r="M1167" s="123"/>
      <c r="N1167" s="123"/>
      <c r="O1167" s="123"/>
      <c r="P1167" s="123">
        <v>0.08</v>
      </c>
      <c r="Q1167" s="123">
        <v>-7.0000000000000007E-2</v>
      </c>
      <c r="R1167" s="123" t="s">
        <v>3792</v>
      </c>
      <c r="S1167" s="123">
        <v>2020</v>
      </c>
      <c r="T1167" s="123"/>
      <c r="U1167" s="123"/>
      <c r="V1167" s="123"/>
      <c r="W1167" s="123"/>
      <c r="X1167" s="123"/>
      <c r="Y1167" s="123"/>
    </row>
    <row r="1168" spans="1:25" x14ac:dyDescent="0.25">
      <c r="A1168" s="60" t="s">
        <v>1336</v>
      </c>
      <c r="B1168" s="60" t="s">
        <v>24</v>
      </c>
      <c r="C1168" s="123" t="s">
        <v>122</v>
      </c>
      <c r="D1168" s="123">
        <v>23</v>
      </c>
      <c r="E1168" s="123">
        <v>1998</v>
      </c>
      <c r="F1168" s="123">
        <v>1.39</v>
      </c>
      <c r="G1168" s="123">
        <v>-0.1</v>
      </c>
      <c r="H1168" s="123">
        <v>2.09</v>
      </c>
      <c r="I1168" s="123">
        <v>0</v>
      </c>
      <c r="J1168" s="123">
        <v>0.03</v>
      </c>
      <c r="K1168" s="123">
        <v>2.2999999999999998</v>
      </c>
      <c r="L1168" s="123">
        <v>0.1</v>
      </c>
      <c r="M1168" s="123">
        <v>-7.0000000000000007E-2</v>
      </c>
      <c r="N1168" s="123"/>
      <c r="O1168" s="123"/>
      <c r="P1168" s="123">
        <v>0.03</v>
      </c>
      <c r="Q1168" s="123">
        <v>7.0000000000000007E-2</v>
      </c>
      <c r="R1168" s="123" t="s">
        <v>3792</v>
      </c>
      <c r="S1168" s="123">
        <v>2020</v>
      </c>
      <c r="T1168" s="123"/>
      <c r="U1168" s="123"/>
      <c r="V1168" s="123"/>
      <c r="W1168" s="123"/>
      <c r="X1168" s="123"/>
      <c r="Y1168" s="123"/>
    </row>
    <row r="1169" spans="1:25" x14ac:dyDescent="0.25">
      <c r="A1169" s="60" t="s">
        <v>1810</v>
      </c>
      <c r="B1169" s="60" t="s">
        <v>24</v>
      </c>
      <c r="C1169" s="123" t="s">
        <v>122</v>
      </c>
      <c r="D1169" s="123">
        <v>29</v>
      </c>
      <c r="E1169" s="123">
        <v>1992</v>
      </c>
      <c r="F1169" s="123">
        <v>2.81</v>
      </c>
      <c r="G1169" s="123">
        <v>0.75</v>
      </c>
      <c r="H1169" s="123">
        <v>0.69</v>
      </c>
      <c r="I1169" s="123">
        <v>0.61</v>
      </c>
      <c r="J1169" s="123">
        <v>100.03</v>
      </c>
      <c r="K1169" s="123">
        <v>0.65</v>
      </c>
      <c r="L1169" s="123">
        <v>0.75</v>
      </c>
      <c r="M1169" s="123">
        <v>1.07</v>
      </c>
      <c r="N1169" s="123">
        <v>0.98</v>
      </c>
      <c r="O1169" s="123"/>
      <c r="P1169" s="123">
        <v>-0.05</v>
      </c>
      <c r="Q1169" s="123">
        <v>-0.09</v>
      </c>
      <c r="R1169" s="123" t="s">
        <v>3792</v>
      </c>
      <c r="S1169" s="123">
        <v>2020</v>
      </c>
      <c r="T1169" s="123"/>
      <c r="U1169" s="123"/>
      <c r="V1169" s="123"/>
      <c r="W1169" s="123"/>
      <c r="X1169" s="123"/>
      <c r="Y1169" s="123"/>
    </row>
    <row r="1170" spans="1:25" x14ac:dyDescent="0.25">
      <c r="A1170" s="60" t="s">
        <v>326</v>
      </c>
      <c r="B1170" s="60" t="s">
        <v>24</v>
      </c>
      <c r="C1170" s="123" t="s">
        <v>122</v>
      </c>
      <c r="D1170" s="123">
        <v>29</v>
      </c>
      <c r="E1170" s="123">
        <v>1992</v>
      </c>
      <c r="F1170" s="123">
        <v>4.91</v>
      </c>
      <c r="G1170" s="123">
        <v>7.0000000000000007E-2</v>
      </c>
      <c r="H1170" s="123">
        <v>1.1599999999999999</v>
      </c>
      <c r="I1170" s="123">
        <v>0.65</v>
      </c>
      <c r="J1170" s="123">
        <v>50.07</v>
      </c>
      <c r="K1170" s="123">
        <v>1.25</v>
      </c>
      <c r="L1170" s="123">
        <v>0.51</v>
      </c>
      <c r="M1170" s="123">
        <v>-0.09</v>
      </c>
      <c r="N1170" s="123">
        <v>0.02</v>
      </c>
      <c r="O1170" s="123"/>
      <c r="P1170" s="123">
        <v>0.04</v>
      </c>
      <c r="Q1170" s="123">
        <v>0.01</v>
      </c>
      <c r="R1170" s="123" t="s">
        <v>3792</v>
      </c>
      <c r="S1170" s="123">
        <v>2020</v>
      </c>
      <c r="T1170" s="123"/>
      <c r="U1170" s="123"/>
      <c r="V1170" s="123"/>
      <c r="W1170" s="123"/>
      <c r="X1170" s="123"/>
      <c r="Y1170" s="123"/>
    </row>
    <row r="1171" spans="1:25" x14ac:dyDescent="0.25">
      <c r="A1171" s="60" t="s">
        <v>1280</v>
      </c>
      <c r="B1171" s="60" t="s">
        <v>24</v>
      </c>
      <c r="C1171" s="123" t="s">
        <v>122</v>
      </c>
      <c r="D1171" s="123">
        <v>24</v>
      </c>
      <c r="E1171" s="123">
        <v>1997</v>
      </c>
      <c r="F1171" s="123">
        <v>2.78</v>
      </c>
      <c r="G1171" s="123">
        <v>-0.03</v>
      </c>
      <c r="H1171" s="123">
        <v>0.66</v>
      </c>
      <c r="I1171" s="123">
        <v>0.05</v>
      </c>
      <c r="J1171" s="123">
        <v>-0.02</v>
      </c>
      <c r="K1171" s="123">
        <v>0.71</v>
      </c>
      <c r="L1171" s="123">
        <v>0.08</v>
      </c>
      <c r="M1171" s="123">
        <v>-0.06</v>
      </c>
      <c r="N1171" s="123"/>
      <c r="O1171" s="123"/>
      <c r="P1171" s="123">
        <v>-0.01</v>
      </c>
      <c r="Q1171" s="123">
        <v>0.03</v>
      </c>
      <c r="R1171" s="123" t="s">
        <v>3792</v>
      </c>
      <c r="S1171" s="123">
        <v>2020</v>
      </c>
      <c r="T1171" s="123"/>
      <c r="U1171" s="123"/>
      <c r="V1171" s="123"/>
      <c r="W1171" s="123"/>
      <c r="X1171" s="123"/>
      <c r="Y1171" s="123"/>
    </row>
    <row r="1172" spans="1:25" x14ac:dyDescent="0.25">
      <c r="A1172" s="60" t="s">
        <v>1428</v>
      </c>
      <c r="B1172" s="60" t="s">
        <v>24</v>
      </c>
      <c r="C1172" s="123" t="s">
        <v>122</v>
      </c>
      <c r="D1172" s="123">
        <v>30</v>
      </c>
      <c r="E1172" s="123">
        <v>1991</v>
      </c>
      <c r="F1172" s="123">
        <v>1.78</v>
      </c>
      <c r="G1172" s="123">
        <v>7.0000000000000007E-2</v>
      </c>
      <c r="H1172" s="123">
        <v>1.1100000000000001</v>
      </c>
      <c r="I1172" s="123">
        <v>1.21</v>
      </c>
      <c r="J1172" s="123">
        <v>100.07</v>
      </c>
      <c r="K1172" s="123">
        <v>1.0900000000000001</v>
      </c>
      <c r="L1172" s="123">
        <v>1.21</v>
      </c>
      <c r="M1172" s="123">
        <v>-0.01</v>
      </c>
      <c r="N1172" s="123">
        <v>-0.06</v>
      </c>
      <c r="O1172" s="123"/>
      <c r="P1172" s="123">
        <v>0.09</v>
      </c>
      <c r="Q1172" s="123">
        <v>0.05</v>
      </c>
      <c r="R1172" s="123" t="s">
        <v>3792</v>
      </c>
      <c r="S1172" s="123">
        <v>2020</v>
      </c>
      <c r="T1172" s="123"/>
      <c r="U1172" s="123"/>
      <c r="V1172" s="123"/>
      <c r="W1172" s="123"/>
      <c r="X1172" s="123"/>
      <c r="Y1172" s="123"/>
    </row>
    <row r="1173" spans="1:25" x14ac:dyDescent="0.25">
      <c r="A1173" s="60" t="s">
        <v>373</v>
      </c>
      <c r="B1173" s="60" t="s">
        <v>24</v>
      </c>
      <c r="C1173" s="123" t="s">
        <v>122</v>
      </c>
      <c r="D1173" s="123">
        <v>30</v>
      </c>
      <c r="E1173" s="123">
        <v>1991</v>
      </c>
      <c r="F1173" s="123">
        <v>1.85</v>
      </c>
      <c r="G1173" s="123">
        <v>-0.08</v>
      </c>
      <c r="H1173" s="123">
        <v>1.59</v>
      </c>
      <c r="I1173" s="123">
        <v>1</v>
      </c>
      <c r="J1173" s="123">
        <v>66.62</v>
      </c>
      <c r="K1173" s="123">
        <v>1.55</v>
      </c>
      <c r="L1173" s="123">
        <v>1.03</v>
      </c>
      <c r="M1173" s="123">
        <v>-7.0000000000000007E-2</v>
      </c>
      <c r="N1173" s="123">
        <v>0.03</v>
      </c>
      <c r="O1173" s="123"/>
      <c r="P1173" s="123">
        <v>0.06</v>
      </c>
      <c r="Q1173" s="123">
        <v>-0.05</v>
      </c>
      <c r="R1173" s="123" t="s">
        <v>3792</v>
      </c>
      <c r="S1173" s="123">
        <v>2020</v>
      </c>
      <c r="T1173" s="123"/>
      <c r="U1173" s="123"/>
      <c r="V1173" s="123"/>
      <c r="W1173" s="123"/>
      <c r="X1173" s="123"/>
      <c r="Y1173" s="123"/>
    </row>
    <row r="1174" spans="1:25" x14ac:dyDescent="0.25">
      <c r="A1174" s="60" t="s">
        <v>1542</v>
      </c>
      <c r="B1174" s="60" t="s">
        <v>24</v>
      </c>
      <c r="C1174" s="123" t="s">
        <v>122</v>
      </c>
      <c r="D1174" s="123">
        <v>24</v>
      </c>
      <c r="E1174" s="123">
        <v>1997</v>
      </c>
      <c r="F1174" s="123">
        <v>2.81</v>
      </c>
      <c r="G1174" s="123">
        <v>0.05</v>
      </c>
      <c r="H1174" s="123">
        <v>0.77</v>
      </c>
      <c r="I1174" s="123">
        <v>-0.02</v>
      </c>
      <c r="J1174" s="123">
        <v>-0.1</v>
      </c>
      <c r="K1174" s="123">
        <v>0.67</v>
      </c>
      <c r="L1174" s="123">
        <v>0.01</v>
      </c>
      <c r="M1174" s="123">
        <v>0.04</v>
      </c>
      <c r="N1174" s="123"/>
      <c r="O1174" s="123"/>
      <c r="P1174" s="123">
        <v>-0.04</v>
      </c>
      <c r="Q1174" s="123">
        <v>7.0000000000000007E-2</v>
      </c>
      <c r="R1174" s="123" t="s">
        <v>3792</v>
      </c>
      <c r="S1174" s="123">
        <v>2020</v>
      </c>
      <c r="T1174" s="123"/>
      <c r="U1174" s="123"/>
      <c r="V1174" s="123"/>
      <c r="W1174" s="123"/>
      <c r="X1174" s="123"/>
      <c r="Y1174" s="123"/>
    </row>
    <row r="1175" spans="1:25" x14ac:dyDescent="0.25">
      <c r="A1175" s="60" t="s">
        <v>4602</v>
      </c>
      <c r="B1175" s="60" t="s">
        <v>24</v>
      </c>
      <c r="C1175" s="123" t="s">
        <v>122</v>
      </c>
      <c r="D1175" s="123">
        <v>24</v>
      </c>
      <c r="E1175" s="123">
        <v>1997</v>
      </c>
      <c r="F1175" s="123">
        <v>0.12</v>
      </c>
      <c r="G1175" s="123">
        <v>0.02</v>
      </c>
      <c r="H1175" s="123">
        <v>5.0199999999999996</v>
      </c>
      <c r="I1175" s="123">
        <v>0.05</v>
      </c>
      <c r="J1175" s="123">
        <v>0.08</v>
      </c>
      <c r="K1175" s="123">
        <v>4.5999999999999996</v>
      </c>
      <c r="L1175" s="123">
        <v>0.09</v>
      </c>
      <c r="M1175" s="123">
        <v>0.06</v>
      </c>
      <c r="N1175" s="123"/>
      <c r="O1175" s="123"/>
      <c r="P1175" s="123">
        <v>-0.02</v>
      </c>
      <c r="Q1175" s="123">
        <v>-0.05</v>
      </c>
      <c r="R1175" s="123" t="s">
        <v>3792</v>
      </c>
      <c r="S1175" s="123">
        <v>2020</v>
      </c>
      <c r="T1175" s="123"/>
      <c r="U1175" s="123"/>
      <c r="V1175" s="123"/>
      <c r="W1175" s="123"/>
      <c r="X1175" s="123"/>
      <c r="Y1175" s="123"/>
    </row>
    <row r="1176" spans="1:25" x14ac:dyDescent="0.25">
      <c r="A1176" s="60" t="s">
        <v>1191</v>
      </c>
      <c r="B1176" s="60" t="s">
        <v>24</v>
      </c>
      <c r="C1176" s="123" t="s">
        <v>129</v>
      </c>
      <c r="D1176" s="123">
        <v>30</v>
      </c>
      <c r="E1176" s="123">
        <v>1991</v>
      </c>
      <c r="F1176" s="123">
        <v>2.4500000000000002</v>
      </c>
      <c r="G1176" s="123">
        <v>0.04</v>
      </c>
      <c r="H1176" s="123">
        <v>0.74</v>
      </c>
      <c r="I1176" s="123">
        <v>0.44</v>
      </c>
      <c r="J1176" s="123">
        <v>50.02</v>
      </c>
      <c r="K1176" s="123">
        <v>0.85</v>
      </c>
      <c r="L1176" s="123">
        <v>0.31</v>
      </c>
      <c r="M1176" s="123">
        <v>-0.09</v>
      </c>
      <c r="N1176" s="123">
        <v>-0.08</v>
      </c>
      <c r="O1176" s="123"/>
      <c r="P1176" s="123">
        <v>0.06</v>
      </c>
      <c r="Q1176" s="123">
        <v>-0.05</v>
      </c>
      <c r="R1176" s="123" t="s">
        <v>3792</v>
      </c>
      <c r="S1176" s="123">
        <v>2020</v>
      </c>
      <c r="T1176" s="123"/>
      <c r="U1176" s="123"/>
      <c r="V1176" s="123"/>
      <c r="W1176" s="123"/>
      <c r="X1176" s="123"/>
      <c r="Y1176" s="123"/>
    </row>
    <row r="1177" spans="1:25" x14ac:dyDescent="0.25">
      <c r="A1177" s="60" t="s">
        <v>708</v>
      </c>
      <c r="B1177" s="60" t="s">
        <v>196</v>
      </c>
      <c r="C1177" s="123" t="s">
        <v>96</v>
      </c>
      <c r="D1177" s="123">
        <v>29</v>
      </c>
      <c r="E1177" s="123">
        <v>1992</v>
      </c>
      <c r="F1177" s="123">
        <v>0.92</v>
      </c>
      <c r="G1177" s="123">
        <v>7.0000000000000007E-2</v>
      </c>
      <c r="H1177" s="123">
        <v>2.0699999999999998</v>
      </c>
      <c r="I1177" s="123">
        <v>0.03</v>
      </c>
      <c r="J1177" s="123">
        <v>0.05</v>
      </c>
      <c r="K1177" s="123">
        <v>1.95</v>
      </c>
      <c r="L1177" s="123">
        <v>-0.09</v>
      </c>
      <c r="M1177" s="123">
        <v>7.0000000000000007E-2</v>
      </c>
      <c r="N1177" s="123"/>
      <c r="O1177" s="123"/>
      <c r="P1177" s="123">
        <v>-0.05</v>
      </c>
      <c r="Q1177" s="123">
        <v>0.08</v>
      </c>
      <c r="R1177" s="123" t="s">
        <v>3792</v>
      </c>
      <c r="S1177" s="123">
        <v>2020</v>
      </c>
      <c r="T1177" s="123"/>
      <c r="U1177" s="123"/>
      <c r="V1177" s="123"/>
      <c r="W1177" s="123"/>
      <c r="X1177" s="123"/>
      <c r="Y1177" s="123"/>
    </row>
    <row r="1178" spans="1:25" x14ac:dyDescent="0.25">
      <c r="A1178" s="60" t="s">
        <v>4603</v>
      </c>
      <c r="B1178" s="60" t="s">
        <v>196</v>
      </c>
      <c r="C1178" s="123" t="s">
        <v>96</v>
      </c>
      <c r="D1178" s="123">
        <v>24</v>
      </c>
      <c r="E1178" s="123">
        <v>1997</v>
      </c>
      <c r="F1178" s="123">
        <v>1.07</v>
      </c>
      <c r="G1178" s="123">
        <v>0.02</v>
      </c>
      <c r="H1178" s="123">
        <v>-0.03</v>
      </c>
      <c r="I1178" s="123">
        <v>0.04</v>
      </c>
      <c r="J1178" s="123"/>
      <c r="K1178" s="123">
        <v>0.03</v>
      </c>
      <c r="L1178" s="123">
        <v>-0.04</v>
      </c>
      <c r="M1178" s="123"/>
      <c r="N1178" s="123"/>
      <c r="O1178" s="123"/>
      <c r="P1178" s="123">
        <v>-0.06</v>
      </c>
      <c r="Q1178" s="123">
        <v>-0.05</v>
      </c>
      <c r="R1178" s="123" t="s">
        <v>3792</v>
      </c>
      <c r="S1178" s="123">
        <v>2020</v>
      </c>
      <c r="T1178" s="123"/>
      <c r="U1178" s="123"/>
      <c r="V1178" s="123"/>
      <c r="W1178" s="123"/>
      <c r="X1178" s="123"/>
      <c r="Y1178" s="123"/>
    </row>
    <row r="1179" spans="1:25" x14ac:dyDescent="0.25">
      <c r="A1179" s="60" t="s">
        <v>1358</v>
      </c>
      <c r="B1179" s="60" t="s">
        <v>196</v>
      </c>
      <c r="C1179" s="123" t="s">
        <v>96</v>
      </c>
      <c r="D1179" s="123">
        <v>23</v>
      </c>
      <c r="E1179" s="123">
        <v>1997</v>
      </c>
      <c r="F1179" s="123">
        <v>0.81</v>
      </c>
      <c r="G1179" s="123">
        <v>0.04</v>
      </c>
      <c r="H1179" s="123">
        <v>-0.08</v>
      </c>
      <c r="I1179" s="123">
        <v>0.03</v>
      </c>
      <c r="J1179" s="123"/>
      <c r="K1179" s="123">
        <v>0.06</v>
      </c>
      <c r="L1179" s="123">
        <v>7.0000000000000007E-2</v>
      </c>
      <c r="M1179" s="123"/>
      <c r="N1179" s="123"/>
      <c r="O1179" s="123"/>
      <c r="P1179" s="123">
        <v>-7.0000000000000007E-2</v>
      </c>
      <c r="Q1179" s="123">
        <v>-0.05</v>
      </c>
      <c r="R1179" s="123" t="s">
        <v>3792</v>
      </c>
      <c r="S1179" s="123">
        <v>2020</v>
      </c>
      <c r="T1179" s="123"/>
      <c r="U1179" s="123"/>
      <c r="V1179" s="123"/>
      <c r="W1179" s="123"/>
      <c r="X1179" s="123"/>
      <c r="Y1179" s="123"/>
    </row>
    <row r="1180" spans="1:25" x14ac:dyDescent="0.25">
      <c r="A1180" s="60" t="s">
        <v>4604</v>
      </c>
      <c r="B1180" s="60" t="s">
        <v>196</v>
      </c>
      <c r="C1180" s="123" t="s">
        <v>96</v>
      </c>
      <c r="D1180" s="123">
        <v>31</v>
      </c>
      <c r="E1180" s="123">
        <v>1990</v>
      </c>
      <c r="F1180" s="123">
        <v>2.0099999999999998</v>
      </c>
      <c r="G1180" s="123">
        <v>-0.03</v>
      </c>
      <c r="H1180" s="123">
        <v>0.56999999999999995</v>
      </c>
      <c r="I1180" s="123">
        <v>0.04</v>
      </c>
      <c r="J1180" s="123">
        <v>-7.0000000000000007E-2</v>
      </c>
      <c r="K1180" s="123">
        <v>0.41</v>
      </c>
      <c r="L1180" s="123">
        <v>-0.05</v>
      </c>
      <c r="M1180" s="123">
        <v>-0.08</v>
      </c>
      <c r="N1180" s="123"/>
      <c r="O1180" s="123"/>
      <c r="P1180" s="123">
        <v>0.06</v>
      </c>
      <c r="Q1180" s="123">
        <v>0.04</v>
      </c>
      <c r="R1180" s="123" t="s">
        <v>3792</v>
      </c>
      <c r="S1180" s="123">
        <v>2020</v>
      </c>
      <c r="T1180" s="123"/>
      <c r="U1180" s="123"/>
      <c r="V1180" s="123"/>
      <c r="W1180" s="123"/>
      <c r="X1180" s="123"/>
      <c r="Y1180" s="123"/>
    </row>
    <row r="1181" spans="1:25" x14ac:dyDescent="0.25">
      <c r="A1181" s="60" t="s">
        <v>3163</v>
      </c>
      <c r="B1181" s="60" t="s">
        <v>196</v>
      </c>
      <c r="C1181" s="123" t="s">
        <v>96</v>
      </c>
      <c r="D1181" s="123">
        <v>26</v>
      </c>
      <c r="E1181" s="123">
        <v>1994</v>
      </c>
      <c r="F1181" s="123">
        <v>2.14</v>
      </c>
      <c r="G1181" s="123">
        <v>0.04</v>
      </c>
      <c r="H1181" s="123">
        <v>1</v>
      </c>
      <c r="I1181" s="123">
        <v>0.01</v>
      </c>
      <c r="J1181" s="123">
        <v>-0.04</v>
      </c>
      <c r="K1181" s="123">
        <v>0.91</v>
      </c>
      <c r="L1181" s="123">
        <v>-0.04</v>
      </c>
      <c r="M1181" s="123">
        <v>-0.06</v>
      </c>
      <c r="N1181" s="123"/>
      <c r="O1181" s="123"/>
      <c r="P1181" s="123">
        <v>0.09</v>
      </c>
      <c r="Q1181" s="123">
        <v>0.09</v>
      </c>
      <c r="R1181" s="123" t="s">
        <v>3792</v>
      </c>
      <c r="S1181" s="123">
        <v>2020</v>
      </c>
      <c r="T1181" s="123"/>
      <c r="U1181" s="123"/>
      <c r="V1181" s="123"/>
      <c r="W1181" s="123"/>
      <c r="X1181" s="123"/>
      <c r="Y1181" s="123"/>
    </row>
    <row r="1182" spans="1:25" x14ac:dyDescent="0.25">
      <c r="A1182" s="60" t="s">
        <v>4605</v>
      </c>
      <c r="B1182" s="60" t="s">
        <v>196</v>
      </c>
      <c r="C1182" s="123" t="s">
        <v>96</v>
      </c>
      <c r="D1182" s="123">
        <v>26</v>
      </c>
      <c r="E1182" s="123">
        <v>1995</v>
      </c>
      <c r="F1182" s="123">
        <v>0.13</v>
      </c>
      <c r="G1182" s="123">
        <v>-0.01</v>
      </c>
      <c r="H1182" s="123">
        <v>0.06</v>
      </c>
      <c r="I1182" s="123">
        <v>-7.0000000000000007E-2</v>
      </c>
      <c r="J1182" s="123"/>
      <c r="K1182" s="123">
        <v>-0.04</v>
      </c>
      <c r="L1182" s="123">
        <v>0.03</v>
      </c>
      <c r="M1182" s="123"/>
      <c r="N1182" s="123"/>
      <c r="O1182" s="123"/>
      <c r="P1182" s="123">
        <v>7.0000000000000007E-2</v>
      </c>
      <c r="Q1182" s="123">
        <v>0.03</v>
      </c>
      <c r="R1182" s="123" t="s">
        <v>3792</v>
      </c>
      <c r="S1182" s="123">
        <v>2020</v>
      </c>
      <c r="T1182" s="123"/>
      <c r="U1182" s="123"/>
      <c r="V1182" s="123"/>
      <c r="W1182" s="123"/>
      <c r="X1182" s="123"/>
      <c r="Y1182" s="123"/>
    </row>
    <row r="1183" spans="1:25" x14ac:dyDescent="0.25">
      <c r="A1183" s="60" t="s">
        <v>4606</v>
      </c>
      <c r="B1183" s="60" t="s">
        <v>196</v>
      </c>
      <c r="C1183" s="123" t="s">
        <v>96</v>
      </c>
      <c r="D1183" s="123">
        <v>23</v>
      </c>
      <c r="E1183" s="123">
        <v>1998</v>
      </c>
      <c r="F1183" s="123">
        <v>3.94</v>
      </c>
      <c r="G1183" s="123">
        <v>-0.04</v>
      </c>
      <c r="H1183" s="123">
        <v>0.03</v>
      </c>
      <c r="I1183" s="123">
        <v>0.03</v>
      </c>
      <c r="J1183" s="123"/>
      <c r="K1183" s="123">
        <v>-0.06</v>
      </c>
      <c r="L1183" s="123">
        <v>0.09</v>
      </c>
      <c r="M1183" s="123"/>
      <c r="N1183" s="123"/>
      <c r="O1183" s="123"/>
      <c r="P1183" s="123">
        <v>0.01</v>
      </c>
      <c r="Q1183" s="123">
        <v>-0.06</v>
      </c>
      <c r="R1183" s="123" t="s">
        <v>3792</v>
      </c>
      <c r="S1183" s="123">
        <v>2020</v>
      </c>
      <c r="T1183" s="123"/>
      <c r="U1183" s="123"/>
      <c r="V1183" s="123"/>
      <c r="W1183" s="123"/>
      <c r="X1183" s="123"/>
      <c r="Y1183" s="123"/>
    </row>
    <row r="1184" spans="1:25" x14ac:dyDescent="0.25">
      <c r="A1184" s="60" t="s">
        <v>4607</v>
      </c>
      <c r="B1184" s="60" t="s">
        <v>196</v>
      </c>
      <c r="C1184" s="123" t="s">
        <v>96</v>
      </c>
      <c r="D1184" s="123">
        <v>35</v>
      </c>
      <c r="E1184" s="123">
        <v>1986</v>
      </c>
      <c r="F1184" s="123">
        <v>1.1000000000000001</v>
      </c>
      <c r="G1184" s="123">
        <v>-0.06</v>
      </c>
      <c r="H1184" s="123">
        <v>0.96</v>
      </c>
      <c r="I1184" s="123">
        <v>0.06</v>
      </c>
      <c r="J1184" s="123">
        <v>0.06</v>
      </c>
      <c r="K1184" s="123">
        <v>1.0900000000000001</v>
      </c>
      <c r="L1184" s="123">
        <v>0.01</v>
      </c>
      <c r="M1184" s="123">
        <v>0.1</v>
      </c>
      <c r="N1184" s="123"/>
      <c r="O1184" s="123"/>
      <c r="P1184" s="123">
        <v>-0.1</v>
      </c>
      <c r="Q1184" s="123">
        <v>-0.01</v>
      </c>
      <c r="R1184" s="123" t="s">
        <v>3792</v>
      </c>
      <c r="S1184" s="123">
        <v>2020</v>
      </c>
      <c r="T1184" s="123"/>
      <c r="U1184" s="123"/>
      <c r="V1184" s="123"/>
      <c r="W1184" s="123"/>
      <c r="X1184" s="123"/>
      <c r="Y1184" s="123"/>
    </row>
    <row r="1185" spans="1:25" x14ac:dyDescent="0.25">
      <c r="A1185" s="60" t="s">
        <v>4608</v>
      </c>
      <c r="B1185" s="60" t="s">
        <v>196</v>
      </c>
      <c r="C1185" s="123" t="s">
        <v>96</v>
      </c>
      <c r="D1185" s="123">
        <v>32</v>
      </c>
      <c r="E1185" s="123">
        <v>1989</v>
      </c>
      <c r="F1185" s="123">
        <v>1.08</v>
      </c>
      <c r="G1185" s="123">
        <v>-0.03</v>
      </c>
      <c r="H1185" s="123">
        <v>7.0000000000000007E-2</v>
      </c>
      <c r="I1185" s="123">
        <v>-0.05</v>
      </c>
      <c r="J1185" s="123"/>
      <c r="K1185" s="123">
        <v>-0.05</v>
      </c>
      <c r="L1185" s="123">
        <v>-0.08</v>
      </c>
      <c r="M1185" s="123"/>
      <c r="N1185" s="123"/>
      <c r="O1185" s="123"/>
      <c r="P1185" s="123">
        <v>-0.01</v>
      </c>
      <c r="Q1185" s="123">
        <v>0.04</v>
      </c>
      <c r="R1185" s="123" t="s">
        <v>3792</v>
      </c>
      <c r="S1185" s="123">
        <v>2020</v>
      </c>
      <c r="T1185" s="123"/>
      <c r="U1185" s="123"/>
      <c r="V1185" s="123"/>
      <c r="W1185" s="123"/>
      <c r="X1185" s="123"/>
      <c r="Y1185" s="123"/>
    </row>
    <row r="1186" spans="1:25" x14ac:dyDescent="0.25">
      <c r="A1186" s="60" t="s">
        <v>762</v>
      </c>
      <c r="B1186" s="60" t="s">
        <v>196</v>
      </c>
      <c r="C1186" s="123" t="s">
        <v>96</v>
      </c>
      <c r="D1186" s="123">
        <v>30</v>
      </c>
      <c r="E1186" s="123">
        <v>1991</v>
      </c>
      <c r="F1186" s="123">
        <v>1.78</v>
      </c>
      <c r="G1186" s="123">
        <v>0.03</v>
      </c>
      <c r="H1186" s="123">
        <v>-7.0000000000000007E-2</v>
      </c>
      <c r="I1186" s="123">
        <v>0.01</v>
      </c>
      <c r="J1186" s="123"/>
      <c r="K1186" s="123">
        <v>-0.05</v>
      </c>
      <c r="L1186" s="123">
        <v>-0.08</v>
      </c>
      <c r="M1186" s="123"/>
      <c r="N1186" s="123"/>
      <c r="O1186" s="123"/>
      <c r="P1186" s="123">
        <v>0.05</v>
      </c>
      <c r="Q1186" s="123">
        <v>0.05</v>
      </c>
      <c r="R1186" s="123" t="s">
        <v>3792</v>
      </c>
      <c r="S1186" s="123">
        <v>2020</v>
      </c>
      <c r="T1186" s="123"/>
      <c r="U1186" s="123"/>
      <c r="V1186" s="123"/>
      <c r="W1186" s="123"/>
      <c r="X1186" s="123"/>
      <c r="Y1186" s="123"/>
    </row>
    <row r="1187" spans="1:25" x14ac:dyDescent="0.25">
      <c r="A1187" s="60" t="s">
        <v>4609</v>
      </c>
      <c r="B1187" s="60" t="s">
        <v>196</v>
      </c>
      <c r="C1187" s="123" t="s">
        <v>96</v>
      </c>
      <c r="D1187" s="123">
        <v>30</v>
      </c>
      <c r="E1187" s="123">
        <v>1991</v>
      </c>
      <c r="F1187" s="123">
        <v>0.92</v>
      </c>
      <c r="G1187" s="123">
        <v>-0.09</v>
      </c>
      <c r="H1187" s="123">
        <v>0.99</v>
      </c>
      <c r="I1187" s="123">
        <v>1.01</v>
      </c>
      <c r="J1187" s="123">
        <v>99.96</v>
      </c>
      <c r="K1187" s="123">
        <v>1.04</v>
      </c>
      <c r="L1187" s="123">
        <v>0.97</v>
      </c>
      <c r="M1187" s="123">
        <v>7.0000000000000007E-2</v>
      </c>
      <c r="N1187" s="123">
        <v>-0.02</v>
      </c>
      <c r="O1187" s="123"/>
      <c r="P1187" s="123">
        <v>7.0000000000000007E-2</v>
      </c>
      <c r="Q1187" s="123">
        <v>0.01</v>
      </c>
      <c r="R1187" s="123" t="s">
        <v>3792</v>
      </c>
      <c r="S1187" s="123">
        <v>2020</v>
      </c>
      <c r="T1187" s="123"/>
      <c r="U1187" s="123"/>
      <c r="V1187" s="123"/>
      <c r="W1187" s="123"/>
      <c r="X1187" s="123"/>
      <c r="Y1187" s="123"/>
    </row>
    <row r="1188" spans="1:25" x14ac:dyDescent="0.25">
      <c r="A1188" s="60" t="s">
        <v>4610</v>
      </c>
      <c r="B1188" s="60" t="s">
        <v>196</v>
      </c>
      <c r="C1188" s="123" t="s">
        <v>96</v>
      </c>
      <c r="D1188" s="123">
        <v>29</v>
      </c>
      <c r="E1188" s="123">
        <v>1991</v>
      </c>
      <c r="F1188" s="123">
        <v>3.62</v>
      </c>
      <c r="G1188" s="123">
        <v>-0.06</v>
      </c>
      <c r="H1188" s="123">
        <v>0.27</v>
      </c>
      <c r="I1188" s="123">
        <v>-0.05</v>
      </c>
      <c r="J1188" s="123">
        <v>0.04</v>
      </c>
      <c r="K1188" s="123">
        <v>0.33</v>
      </c>
      <c r="L1188" s="123">
        <v>-0.04</v>
      </c>
      <c r="M1188" s="123">
        <v>-0.01</v>
      </c>
      <c r="N1188" s="123"/>
      <c r="O1188" s="123"/>
      <c r="P1188" s="123">
        <v>0.1</v>
      </c>
      <c r="Q1188" s="123">
        <v>0.09</v>
      </c>
      <c r="R1188" s="123" t="s">
        <v>3792</v>
      </c>
      <c r="S1188" s="123">
        <v>2020</v>
      </c>
      <c r="T1188" s="123"/>
      <c r="U1188" s="123"/>
      <c r="V1188" s="123"/>
      <c r="W1188" s="123"/>
      <c r="X1188" s="123"/>
      <c r="Y1188" s="123"/>
    </row>
    <row r="1189" spans="1:25" x14ac:dyDescent="0.25">
      <c r="A1189" s="60" t="s">
        <v>3624</v>
      </c>
      <c r="B1189" s="60" t="s">
        <v>196</v>
      </c>
      <c r="C1189" s="123" t="s">
        <v>148</v>
      </c>
      <c r="D1189" s="123">
        <v>22</v>
      </c>
      <c r="E1189" s="123">
        <v>1999</v>
      </c>
      <c r="F1189" s="123">
        <v>0.03</v>
      </c>
      <c r="G1189" s="123">
        <v>-0.09</v>
      </c>
      <c r="H1189" s="123">
        <v>0.04</v>
      </c>
      <c r="I1189" s="123">
        <v>-0.05</v>
      </c>
      <c r="J1189" s="123"/>
      <c r="K1189" s="123">
        <v>0.04</v>
      </c>
      <c r="L1189" s="123">
        <v>-0.01</v>
      </c>
      <c r="M1189" s="123"/>
      <c r="N1189" s="123"/>
      <c r="O1189" s="123"/>
      <c r="P1189" s="123">
        <v>-0.05</v>
      </c>
      <c r="Q1189" s="123">
        <v>0.06</v>
      </c>
      <c r="R1189" s="123" t="s">
        <v>3792</v>
      </c>
      <c r="S1189" s="123">
        <v>2020</v>
      </c>
      <c r="T1189" s="123"/>
      <c r="U1189" s="123"/>
      <c r="V1189" s="123"/>
      <c r="W1189" s="123"/>
      <c r="X1189" s="123"/>
      <c r="Y1189" s="123"/>
    </row>
    <row r="1190" spans="1:25" x14ac:dyDescent="0.25">
      <c r="A1190" s="60" t="s">
        <v>4611</v>
      </c>
      <c r="B1190" s="60" t="s">
        <v>196</v>
      </c>
      <c r="C1190" s="123" t="s">
        <v>213</v>
      </c>
      <c r="D1190" s="123">
        <v>30</v>
      </c>
      <c r="E1190" s="123">
        <v>1991</v>
      </c>
      <c r="F1190" s="123">
        <v>0.7</v>
      </c>
      <c r="G1190" s="123">
        <v>0.04</v>
      </c>
      <c r="H1190" s="123">
        <v>1.51</v>
      </c>
      <c r="I1190" s="123">
        <v>1.53</v>
      </c>
      <c r="J1190" s="123">
        <v>100.07</v>
      </c>
      <c r="K1190" s="123">
        <v>1.29</v>
      </c>
      <c r="L1190" s="123">
        <v>1.39</v>
      </c>
      <c r="M1190" s="123">
        <v>0.06</v>
      </c>
      <c r="N1190" s="123">
        <v>-0.06</v>
      </c>
      <c r="O1190" s="123"/>
      <c r="P1190" s="123">
        <v>-0.05</v>
      </c>
      <c r="Q1190" s="123">
        <v>-0.05</v>
      </c>
      <c r="R1190" s="123" t="s">
        <v>3792</v>
      </c>
      <c r="S1190" s="123">
        <v>2020</v>
      </c>
      <c r="T1190" s="123"/>
      <c r="U1190" s="123"/>
      <c r="V1190" s="123"/>
      <c r="W1190" s="123"/>
      <c r="X1190" s="123"/>
      <c r="Y1190" s="123"/>
    </row>
    <row r="1191" spans="1:25" x14ac:dyDescent="0.25">
      <c r="A1191" s="60" t="s">
        <v>4612</v>
      </c>
      <c r="B1191" s="60" t="s">
        <v>196</v>
      </c>
      <c r="C1191" s="123" t="s">
        <v>213</v>
      </c>
      <c r="D1191" s="123">
        <v>27</v>
      </c>
      <c r="E1191" s="123">
        <v>1994</v>
      </c>
      <c r="F1191" s="123">
        <v>0.08</v>
      </c>
      <c r="G1191" s="123">
        <v>-0.04</v>
      </c>
      <c r="H1191" s="123">
        <v>-0.03</v>
      </c>
      <c r="I1191" s="123">
        <v>-0.09</v>
      </c>
      <c r="J1191" s="123"/>
      <c r="K1191" s="123">
        <v>-0.09</v>
      </c>
      <c r="L1191" s="123">
        <v>0</v>
      </c>
      <c r="M1191" s="123"/>
      <c r="N1191" s="123"/>
      <c r="O1191" s="123"/>
      <c r="P1191" s="123">
        <v>0.08</v>
      </c>
      <c r="Q1191" s="123">
        <v>7.0000000000000007E-2</v>
      </c>
      <c r="R1191" s="123" t="s">
        <v>3792</v>
      </c>
      <c r="S1191" s="123">
        <v>2020</v>
      </c>
      <c r="T1191" s="123"/>
      <c r="U1191" s="123"/>
      <c r="V1191" s="123"/>
      <c r="W1191" s="123"/>
      <c r="X1191" s="123"/>
      <c r="Y1191" s="123"/>
    </row>
    <row r="1192" spans="1:25" x14ac:dyDescent="0.25">
      <c r="A1192" s="60" t="s">
        <v>4613</v>
      </c>
      <c r="B1192" s="60" t="s">
        <v>196</v>
      </c>
      <c r="C1192" s="123" t="s">
        <v>213</v>
      </c>
      <c r="D1192" s="123">
        <v>28</v>
      </c>
      <c r="E1192" s="123">
        <v>1993</v>
      </c>
      <c r="F1192" s="123">
        <v>0.38</v>
      </c>
      <c r="G1192" s="123">
        <v>0.01</v>
      </c>
      <c r="H1192" s="123">
        <v>0.05</v>
      </c>
      <c r="I1192" s="123">
        <v>-0.09</v>
      </c>
      <c r="J1192" s="123"/>
      <c r="K1192" s="123">
        <v>-0.1</v>
      </c>
      <c r="L1192" s="123">
        <v>0.09</v>
      </c>
      <c r="M1192" s="123"/>
      <c r="N1192" s="123"/>
      <c r="O1192" s="123"/>
      <c r="P1192" s="123">
        <v>-7.0000000000000007E-2</v>
      </c>
      <c r="Q1192" s="123">
        <v>-0.03</v>
      </c>
      <c r="R1192" s="123" t="s">
        <v>3792</v>
      </c>
      <c r="S1192" s="123">
        <v>2020</v>
      </c>
      <c r="T1192" s="123"/>
      <c r="U1192" s="123"/>
      <c r="V1192" s="123"/>
      <c r="W1192" s="123"/>
      <c r="X1192" s="123"/>
      <c r="Y1192" s="123"/>
    </row>
    <row r="1193" spans="1:25" x14ac:dyDescent="0.25">
      <c r="A1193" s="60" t="s">
        <v>344</v>
      </c>
      <c r="B1193" s="60" t="s">
        <v>196</v>
      </c>
      <c r="C1193" s="123" t="s">
        <v>109</v>
      </c>
      <c r="D1193" s="123">
        <v>29</v>
      </c>
      <c r="E1193" s="123">
        <v>1992</v>
      </c>
      <c r="F1193" s="123">
        <v>1.74</v>
      </c>
      <c r="G1193" s="123">
        <v>-0.04</v>
      </c>
      <c r="H1193" s="123">
        <v>0.48</v>
      </c>
      <c r="I1193" s="123">
        <v>0.5</v>
      </c>
      <c r="J1193" s="123">
        <v>100</v>
      </c>
      <c r="K1193" s="123">
        <v>0.66</v>
      </c>
      <c r="L1193" s="123">
        <v>0.53</v>
      </c>
      <c r="M1193" s="123">
        <v>-0.08</v>
      </c>
      <c r="N1193" s="123">
        <v>-0.02</v>
      </c>
      <c r="O1193" s="123"/>
      <c r="P1193" s="123">
        <v>0.09</v>
      </c>
      <c r="Q1193" s="123">
        <v>0.1</v>
      </c>
      <c r="R1193" s="123" t="s">
        <v>3792</v>
      </c>
      <c r="S1193" s="123">
        <v>2020</v>
      </c>
      <c r="T1193" s="123"/>
      <c r="U1193" s="123"/>
      <c r="V1193" s="123"/>
      <c r="W1193" s="123"/>
      <c r="X1193" s="123"/>
      <c r="Y1193" s="123"/>
    </row>
    <row r="1194" spans="1:25" x14ac:dyDescent="0.25">
      <c r="A1194" s="60" t="s">
        <v>3281</v>
      </c>
      <c r="B1194" s="60" t="s">
        <v>196</v>
      </c>
      <c r="C1194" s="123" t="s">
        <v>109</v>
      </c>
      <c r="D1194" s="123">
        <v>25</v>
      </c>
      <c r="E1194" s="123">
        <v>1995</v>
      </c>
      <c r="F1194" s="123">
        <v>2.62</v>
      </c>
      <c r="G1194" s="123">
        <v>1.1000000000000001</v>
      </c>
      <c r="H1194" s="123">
        <v>4.53</v>
      </c>
      <c r="I1194" s="123">
        <v>2.2999999999999998</v>
      </c>
      <c r="J1194" s="123">
        <v>49.93</v>
      </c>
      <c r="K1194" s="123">
        <v>4.5999999999999996</v>
      </c>
      <c r="L1194" s="123">
        <v>2.29</v>
      </c>
      <c r="M1194" s="123">
        <v>0.34</v>
      </c>
      <c r="N1194" s="123">
        <v>0.45</v>
      </c>
      <c r="O1194" s="123"/>
      <c r="P1194" s="123">
        <v>-0.08</v>
      </c>
      <c r="Q1194" s="123">
        <v>0.03</v>
      </c>
      <c r="R1194" s="123" t="s">
        <v>3792</v>
      </c>
      <c r="S1194" s="123">
        <v>2020</v>
      </c>
      <c r="T1194" s="123"/>
      <c r="U1194" s="123"/>
      <c r="V1194" s="123"/>
      <c r="W1194" s="123"/>
      <c r="X1194" s="123"/>
      <c r="Y1194" s="123"/>
    </row>
    <row r="1195" spans="1:25" x14ac:dyDescent="0.25">
      <c r="A1195" s="60" t="s">
        <v>4614</v>
      </c>
      <c r="B1195" s="60" t="s">
        <v>196</v>
      </c>
      <c r="C1195" s="123" t="s">
        <v>109</v>
      </c>
      <c r="D1195" s="123">
        <v>27</v>
      </c>
      <c r="E1195" s="123">
        <v>1994</v>
      </c>
      <c r="F1195" s="123">
        <v>0.92</v>
      </c>
      <c r="G1195" s="123">
        <v>-0.04</v>
      </c>
      <c r="H1195" s="123">
        <v>1.05</v>
      </c>
      <c r="I1195" s="123">
        <v>-0.01</v>
      </c>
      <c r="J1195" s="123">
        <v>0.04</v>
      </c>
      <c r="K1195" s="123">
        <v>0.99</v>
      </c>
      <c r="L1195" s="123">
        <v>-0.02</v>
      </c>
      <c r="M1195" s="123">
        <v>0.08</v>
      </c>
      <c r="N1195" s="123"/>
      <c r="O1195" s="123"/>
      <c r="P1195" s="123">
        <v>0.06</v>
      </c>
      <c r="Q1195" s="123">
        <v>0.04</v>
      </c>
      <c r="R1195" s="123" t="s">
        <v>3792</v>
      </c>
      <c r="S1195" s="123">
        <v>2020</v>
      </c>
      <c r="T1195" s="123"/>
      <c r="U1195" s="123"/>
      <c r="V1195" s="123"/>
      <c r="W1195" s="123"/>
      <c r="X1195" s="123"/>
      <c r="Y1195" s="123"/>
    </row>
    <row r="1196" spans="1:25" x14ac:dyDescent="0.25">
      <c r="A1196" s="60" t="s">
        <v>4615</v>
      </c>
      <c r="B1196" s="60" t="s">
        <v>196</v>
      </c>
      <c r="C1196" s="123" t="s">
        <v>109</v>
      </c>
      <c r="D1196" s="123">
        <v>21</v>
      </c>
      <c r="E1196" s="123">
        <v>2000</v>
      </c>
      <c r="F1196" s="123">
        <v>0.82</v>
      </c>
      <c r="G1196" s="123">
        <v>0.1</v>
      </c>
      <c r="H1196" s="123">
        <v>3.37</v>
      </c>
      <c r="I1196" s="123">
        <v>2.23</v>
      </c>
      <c r="J1196" s="123">
        <v>66.599999999999994</v>
      </c>
      <c r="K1196" s="123">
        <v>3.17</v>
      </c>
      <c r="L1196" s="123">
        <v>2.06</v>
      </c>
      <c r="M1196" s="123">
        <v>-7.0000000000000007E-2</v>
      </c>
      <c r="N1196" s="123">
        <v>-0.08</v>
      </c>
      <c r="O1196" s="123"/>
      <c r="P1196" s="123">
        <v>0.04</v>
      </c>
      <c r="Q1196" s="123">
        <v>-0.02</v>
      </c>
      <c r="R1196" s="123" t="s">
        <v>3792</v>
      </c>
      <c r="S1196" s="123">
        <v>2020</v>
      </c>
      <c r="T1196" s="123"/>
      <c r="U1196" s="123"/>
      <c r="V1196" s="123"/>
      <c r="W1196" s="123"/>
      <c r="X1196" s="123"/>
      <c r="Y1196" s="123"/>
    </row>
    <row r="1197" spans="1:25" x14ac:dyDescent="0.25">
      <c r="A1197" s="60" t="s">
        <v>1390</v>
      </c>
      <c r="B1197" s="60" t="s">
        <v>196</v>
      </c>
      <c r="C1197" s="123" t="s">
        <v>153</v>
      </c>
      <c r="D1197" s="123">
        <v>21</v>
      </c>
      <c r="E1197" s="123">
        <v>2000</v>
      </c>
      <c r="F1197" s="123">
        <v>3.81</v>
      </c>
      <c r="G1197" s="123">
        <v>1.48</v>
      </c>
      <c r="H1197" s="123">
        <v>3.71</v>
      </c>
      <c r="I1197" s="123">
        <v>2.88</v>
      </c>
      <c r="J1197" s="123">
        <v>78.61</v>
      </c>
      <c r="K1197" s="123">
        <v>3.7</v>
      </c>
      <c r="L1197" s="123">
        <v>2.78</v>
      </c>
      <c r="M1197" s="123">
        <v>0.34</v>
      </c>
      <c r="N1197" s="123">
        <v>0.57999999999999996</v>
      </c>
      <c r="O1197" s="123"/>
      <c r="P1197" s="123">
        <v>-0.05</v>
      </c>
      <c r="Q1197" s="123">
        <v>-0.03</v>
      </c>
      <c r="R1197" s="123" t="s">
        <v>3792</v>
      </c>
      <c r="S1197" s="123">
        <v>2020</v>
      </c>
      <c r="T1197" s="123"/>
      <c r="U1197" s="123"/>
      <c r="V1197" s="123"/>
      <c r="W1197" s="123"/>
      <c r="X1197" s="123"/>
      <c r="Y1197" s="123"/>
    </row>
    <row r="1198" spans="1:25" x14ac:dyDescent="0.25">
      <c r="A1198" s="60" t="s">
        <v>4616</v>
      </c>
      <c r="B1198" s="60" t="s">
        <v>196</v>
      </c>
      <c r="C1198" s="123" t="s">
        <v>153</v>
      </c>
      <c r="D1198" s="123">
        <v>21</v>
      </c>
      <c r="E1198" s="123">
        <v>2000</v>
      </c>
      <c r="F1198" s="123">
        <v>0.12</v>
      </c>
      <c r="G1198" s="123">
        <v>0.03</v>
      </c>
      <c r="H1198" s="123">
        <v>0.06</v>
      </c>
      <c r="I1198" s="123">
        <v>0.09</v>
      </c>
      <c r="J1198" s="123"/>
      <c r="K1198" s="123">
        <v>-0.03</v>
      </c>
      <c r="L1198" s="123">
        <v>-0.06</v>
      </c>
      <c r="M1198" s="123"/>
      <c r="N1198" s="123"/>
      <c r="O1198" s="123"/>
      <c r="P1198" s="123">
        <v>-0.02</v>
      </c>
      <c r="Q1198" s="123">
        <v>-0.09</v>
      </c>
      <c r="R1198" s="123" t="s">
        <v>3792</v>
      </c>
      <c r="S1198" s="123">
        <v>2020</v>
      </c>
      <c r="T1198" s="123"/>
      <c r="U1198" s="123"/>
      <c r="V1198" s="123"/>
      <c r="W1198" s="123"/>
      <c r="X1198" s="123"/>
      <c r="Y1198" s="123"/>
    </row>
    <row r="1199" spans="1:25" x14ac:dyDescent="0.25">
      <c r="A1199" s="60" t="s">
        <v>4617</v>
      </c>
      <c r="B1199" s="60" t="s">
        <v>196</v>
      </c>
      <c r="C1199" s="123" t="s">
        <v>116</v>
      </c>
      <c r="D1199" s="123">
        <v>31</v>
      </c>
      <c r="E1199" s="123">
        <v>1989</v>
      </c>
      <c r="F1199" s="123">
        <v>0.93</v>
      </c>
      <c r="G1199" s="123">
        <v>0.03</v>
      </c>
      <c r="H1199" s="123">
        <v>-0.06</v>
      </c>
      <c r="I1199" s="123">
        <v>-0.06</v>
      </c>
      <c r="J1199" s="123"/>
      <c r="K1199" s="123">
        <v>-7.0000000000000007E-2</v>
      </c>
      <c r="L1199" s="123">
        <v>-0.05</v>
      </c>
      <c r="M1199" s="123"/>
      <c r="N1199" s="123"/>
      <c r="O1199" s="123"/>
      <c r="P1199" s="123">
        <v>-7.0000000000000007E-2</v>
      </c>
      <c r="Q1199" s="123">
        <v>7.0000000000000007E-2</v>
      </c>
      <c r="R1199" s="123" t="s">
        <v>3792</v>
      </c>
      <c r="S1199" s="123">
        <v>2020</v>
      </c>
      <c r="T1199" s="123"/>
      <c r="U1199" s="123"/>
      <c r="V1199" s="123"/>
      <c r="W1199" s="123"/>
      <c r="X1199" s="123"/>
      <c r="Y1199" s="123"/>
    </row>
    <row r="1200" spans="1:25" x14ac:dyDescent="0.25">
      <c r="A1200" s="60" t="s">
        <v>4618</v>
      </c>
      <c r="B1200" s="60" t="s">
        <v>196</v>
      </c>
      <c r="C1200" s="123" t="s">
        <v>116</v>
      </c>
      <c r="D1200" s="123">
        <v>25</v>
      </c>
      <c r="E1200" s="123">
        <v>1996</v>
      </c>
      <c r="F1200" s="123">
        <v>0.99</v>
      </c>
      <c r="G1200" s="123">
        <v>-0.05</v>
      </c>
      <c r="H1200" s="123">
        <v>-0.04</v>
      </c>
      <c r="I1200" s="123">
        <v>-7.0000000000000007E-2</v>
      </c>
      <c r="J1200" s="123"/>
      <c r="K1200" s="123">
        <v>-0.05</v>
      </c>
      <c r="L1200" s="123">
        <v>0.09</v>
      </c>
      <c r="M1200" s="123"/>
      <c r="N1200" s="123"/>
      <c r="O1200" s="123"/>
      <c r="P1200" s="123">
        <v>0.09</v>
      </c>
      <c r="Q1200" s="123">
        <v>0.06</v>
      </c>
      <c r="R1200" s="123" t="s">
        <v>3792</v>
      </c>
      <c r="S1200" s="123">
        <v>2020</v>
      </c>
      <c r="T1200" s="123"/>
      <c r="U1200" s="123"/>
      <c r="V1200" s="123"/>
      <c r="W1200" s="123"/>
      <c r="X1200" s="123"/>
      <c r="Y1200" s="123"/>
    </row>
    <row r="1201" spans="1:25" x14ac:dyDescent="0.25">
      <c r="A1201" s="60" t="s">
        <v>1569</v>
      </c>
      <c r="B1201" s="60" t="s">
        <v>196</v>
      </c>
      <c r="C1201" s="123" t="s">
        <v>116</v>
      </c>
      <c r="D1201" s="123">
        <v>37</v>
      </c>
      <c r="E1201" s="123">
        <v>1984</v>
      </c>
      <c r="F1201" s="123">
        <v>2.9</v>
      </c>
      <c r="G1201" s="123">
        <v>-0.02</v>
      </c>
      <c r="H1201" s="123">
        <v>0.03</v>
      </c>
      <c r="I1201" s="123">
        <v>-0.05</v>
      </c>
      <c r="J1201" s="123"/>
      <c r="K1201" s="123">
        <v>0.06</v>
      </c>
      <c r="L1201" s="123">
        <v>0.03</v>
      </c>
      <c r="M1201" s="123"/>
      <c r="N1201" s="123"/>
      <c r="O1201" s="123"/>
      <c r="P1201" s="123">
        <v>-0.06</v>
      </c>
      <c r="Q1201" s="123">
        <v>0.1</v>
      </c>
      <c r="R1201" s="123" t="s">
        <v>3792</v>
      </c>
      <c r="S1201" s="123">
        <v>2020</v>
      </c>
      <c r="T1201" s="123"/>
      <c r="U1201" s="123"/>
      <c r="V1201" s="123"/>
      <c r="W1201" s="123"/>
      <c r="X1201" s="123"/>
      <c r="Y1201" s="123"/>
    </row>
    <row r="1202" spans="1:25" x14ac:dyDescent="0.25">
      <c r="A1202" s="60" t="s">
        <v>4619</v>
      </c>
      <c r="B1202" s="60" t="s">
        <v>196</v>
      </c>
      <c r="C1202" s="123" t="s">
        <v>122</v>
      </c>
      <c r="D1202" s="123">
        <v>26</v>
      </c>
      <c r="E1202" s="123">
        <v>1995</v>
      </c>
      <c r="F1202" s="123">
        <v>0.66</v>
      </c>
      <c r="G1202" s="123">
        <v>0.02</v>
      </c>
      <c r="H1202" s="123">
        <v>1.37</v>
      </c>
      <c r="I1202" s="123">
        <v>0.03</v>
      </c>
      <c r="J1202" s="123">
        <v>0</v>
      </c>
      <c r="K1202" s="123">
        <v>1.36</v>
      </c>
      <c r="L1202" s="123">
        <v>-0.02</v>
      </c>
      <c r="M1202" s="123">
        <v>-0.03</v>
      </c>
      <c r="N1202" s="123"/>
      <c r="O1202" s="123"/>
      <c r="P1202" s="123">
        <v>0.06</v>
      </c>
      <c r="Q1202" s="123">
        <v>7.0000000000000007E-2</v>
      </c>
      <c r="R1202" s="123" t="s">
        <v>3792</v>
      </c>
      <c r="S1202" s="123">
        <v>2020</v>
      </c>
      <c r="T1202" s="123"/>
      <c r="U1202" s="123"/>
      <c r="V1202" s="123"/>
      <c r="W1202" s="123"/>
      <c r="X1202" s="123"/>
      <c r="Y1202" s="123"/>
    </row>
    <row r="1203" spans="1:25" x14ac:dyDescent="0.25">
      <c r="A1203" s="60" t="s">
        <v>4620</v>
      </c>
      <c r="B1203" s="60" t="s">
        <v>196</v>
      </c>
      <c r="C1203" s="123" t="s">
        <v>122</v>
      </c>
      <c r="D1203" s="123">
        <v>30</v>
      </c>
      <c r="E1203" s="123">
        <v>1991</v>
      </c>
      <c r="F1203" s="123">
        <v>1.6</v>
      </c>
      <c r="G1203" s="123">
        <v>-0.03</v>
      </c>
      <c r="H1203" s="123">
        <v>0.08</v>
      </c>
      <c r="I1203" s="123">
        <v>-7.0000000000000007E-2</v>
      </c>
      <c r="J1203" s="123"/>
      <c r="K1203" s="123">
        <v>0.01</v>
      </c>
      <c r="L1203" s="123">
        <v>7.0000000000000007E-2</v>
      </c>
      <c r="M1203" s="123"/>
      <c r="N1203" s="123"/>
      <c r="O1203" s="123"/>
      <c r="P1203" s="123">
        <v>-0.01</v>
      </c>
      <c r="Q1203" s="123">
        <v>-0.01</v>
      </c>
      <c r="R1203" s="123" t="s">
        <v>3792</v>
      </c>
      <c r="S1203" s="123">
        <v>2020</v>
      </c>
      <c r="T1203" s="123"/>
      <c r="U1203" s="123"/>
      <c r="V1203" s="123"/>
      <c r="W1203" s="123"/>
      <c r="X1203" s="123"/>
      <c r="Y1203" s="123"/>
    </row>
    <row r="1204" spans="1:25" x14ac:dyDescent="0.25">
      <c r="A1204" s="60" t="s">
        <v>1889</v>
      </c>
      <c r="B1204" s="60" t="s">
        <v>196</v>
      </c>
      <c r="C1204" s="123" t="s">
        <v>122</v>
      </c>
      <c r="D1204" s="123">
        <v>20</v>
      </c>
      <c r="E1204" s="123">
        <v>2001</v>
      </c>
      <c r="F1204" s="123">
        <v>0.12</v>
      </c>
      <c r="G1204" s="123">
        <v>0.01</v>
      </c>
      <c r="H1204" s="123">
        <v>0.06</v>
      </c>
      <c r="I1204" s="123">
        <v>0.01</v>
      </c>
      <c r="J1204" s="123"/>
      <c r="K1204" s="123">
        <v>0.05</v>
      </c>
      <c r="L1204" s="123">
        <v>0.03</v>
      </c>
      <c r="M1204" s="123"/>
      <c r="N1204" s="123"/>
      <c r="O1204" s="123"/>
      <c r="P1204" s="123">
        <v>-7.0000000000000007E-2</v>
      </c>
      <c r="Q1204" s="123">
        <v>0</v>
      </c>
      <c r="R1204" s="123" t="s">
        <v>3792</v>
      </c>
      <c r="S1204" s="123">
        <v>2020</v>
      </c>
      <c r="T1204" s="123"/>
      <c r="U1204" s="123"/>
      <c r="V1204" s="123"/>
      <c r="W1204" s="123"/>
      <c r="X1204" s="123"/>
      <c r="Y1204" s="123"/>
    </row>
    <row r="1205" spans="1:25" x14ac:dyDescent="0.25">
      <c r="A1205" s="60" t="s">
        <v>2303</v>
      </c>
      <c r="B1205" s="60" t="s">
        <v>196</v>
      </c>
      <c r="C1205" s="123" t="s">
        <v>122</v>
      </c>
      <c r="D1205" s="123">
        <v>22</v>
      </c>
      <c r="E1205" s="123">
        <v>1998</v>
      </c>
      <c r="F1205" s="123">
        <v>1.55</v>
      </c>
      <c r="G1205" s="123">
        <v>0.04</v>
      </c>
      <c r="H1205" s="123">
        <v>0.62</v>
      </c>
      <c r="I1205" s="123">
        <v>0.66</v>
      </c>
      <c r="J1205" s="123">
        <v>99.97</v>
      </c>
      <c r="K1205" s="123">
        <v>0.61</v>
      </c>
      <c r="L1205" s="123">
        <v>0.54</v>
      </c>
      <c r="M1205" s="123">
        <v>0.02</v>
      </c>
      <c r="N1205" s="123">
        <v>0.04</v>
      </c>
      <c r="O1205" s="123"/>
      <c r="P1205" s="123">
        <v>0.03</v>
      </c>
      <c r="Q1205" s="123">
        <v>7.0000000000000007E-2</v>
      </c>
      <c r="R1205" s="123" t="s">
        <v>3792</v>
      </c>
      <c r="S1205" s="123">
        <v>2020</v>
      </c>
      <c r="T1205" s="123"/>
      <c r="U1205" s="123"/>
      <c r="V1205" s="123"/>
      <c r="W1205" s="123"/>
      <c r="X1205" s="123"/>
      <c r="Y1205" s="123"/>
    </row>
    <row r="1206" spans="1:25" x14ac:dyDescent="0.25">
      <c r="A1206" s="60" t="s">
        <v>195</v>
      </c>
      <c r="B1206" s="60" t="s">
        <v>196</v>
      </c>
      <c r="C1206" s="123" t="s">
        <v>122</v>
      </c>
      <c r="D1206" s="123">
        <v>23</v>
      </c>
      <c r="E1206" s="123">
        <v>1998</v>
      </c>
      <c r="F1206" s="123">
        <v>3.04</v>
      </c>
      <c r="G1206" s="123">
        <v>0.02</v>
      </c>
      <c r="H1206" s="123">
        <v>1.42</v>
      </c>
      <c r="I1206" s="123">
        <v>0.08</v>
      </c>
      <c r="J1206" s="123">
        <v>0.05</v>
      </c>
      <c r="K1206" s="123">
        <v>1.33</v>
      </c>
      <c r="L1206" s="123">
        <v>0.01</v>
      </c>
      <c r="M1206" s="123">
        <v>-0.01</v>
      </c>
      <c r="N1206" s="123"/>
      <c r="O1206" s="123"/>
      <c r="P1206" s="123">
        <v>-7.0000000000000007E-2</v>
      </c>
      <c r="Q1206" s="123">
        <v>-0.03</v>
      </c>
      <c r="R1206" s="123" t="s">
        <v>3792</v>
      </c>
      <c r="S1206" s="123">
        <v>2020</v>
      </c>
      <c r="T1206" s="123"/>
      <c r="U1206" s="123"/>
      <c r="V1206" s="123"/>
      <c r="W1206" s="123"/>
      <c r="X1206" s="123"/>
      <c r="Y1206" s="123"/>
    </row>
    <row r="1207" spans="1:25" x14ac:dyDescent="0.25">
      <c r="A1207" s="60" t="s">
        <v>4621</v>
      </c>
      <c r="B1207" s="60" t="s">
        <v>196</v>
      </c>
      <c r="C1207" s="123" t="s">
        <v>122</v>
      </c>
      <c r="D1207" s="123">
        <v>22</v>
      </c>
      <c r="E1207" s="123">
        <v>1999</v>
      </c>
      <c r="F1207" s="123">
        <v>0.36</v>
      </c>
      <c r="G1207" s="123">
        <v>0.03</v>
      </c>
      <c r="H1207" s="123">
        <v>-0.01</v>
      </c>
      <c r="I1207" s="123">
        <v>-0.02</v>
      </c>
      <c r="J1207" s="123"/>
      <c r="K1207" s="123">
        <v>-0.04</v>
      </c>
      <c r="L1207" s="123">
        <v>-7.0000000000000007E-2</v>
      </c>
      <c r="M1207" s="123"/>
      <c r="N1207" s="123"/>
      <c r="O1207" s="123"/>
      <c r="P1207" s="123">
        <v>-0.05</v>
      </c>
      <c r="Q1207" s="123">
        <v>0.06</v>
      </c>
      <c r="R1207" s="123" t="s">
        <v>3792</v>
      </c>
      <c r="S1207" s="123">
        <v>2020</v>
      </c>
      <c r="T1207" s="123"/>
      <c r="U1207" s="123"/>
      <c r="V1207" s="123"/>
      <c r="W1207" s="123"/>
      <c r="X1207" s="123"/>
      <c r="Y1207" s="123"/>
    </row>
    <row r="1208" spans="1:25" x14ac:dyDescent="0.25">
      <c r="A1208" s="60" t="s">
        <v>1894</v>
      </c>
      <c r="B1208" s="60" t="s">
        <v>196</v>
      </c>
      <c r="C1208" s="123" t="s">
        <v>122</v>
      </c>
      <c r="D1208" s="123">
        <v>25</v>
      </c>
      <c r="E1208" s="123">
        <v>1996</v>
      </c>
      <c r="F1208" s="123">
        <v>0.69</v>
      </c>
      <c r="G1208" s="123">
        <v>0.08</v>
      </c>
      <c r="H1208" s="123">
        <v>0.02</v>
      </c>
      <c r="I1208" s="123">
        <v>-0.02</v>
      </c>
      <c r="J1208" s="123"/>
      <c r="K1208" s="123">
        <v>0.03</v>
      </c>
      <c r="L1208" s="123">
        <v>-0.03</v>
      </c>
      <c r="M1208" s="123"/>
      <c r="N1208" s="123"/>
      <c r="O1208" s="123"/>
      <c r="P1208" s="123">
        <v>-0.02</v>
      </c>
      <c r="Q1208" s="123">
        <v>0.04</v>
      </c>
      <c r="R1208" s="123" t="s">
        <v>3792</v>
      </c>
      <c r="S1208" s="123">
        <v>2020</v>
      </c>
      <c r="T1208" s="123"/>
      <c r="U1208" s="123"/>
      <c r="V1208" s="123"/>
      <c r="W1208" s="123"/>
      <c r="X1208" s="123"/>
      <c r="Y1208" s="123"/>
    </row>
    <row r="1209" spans="1:25" x14ac:dyDescent="0.25">
      <c r="A1209" s="60" t="s">
        <v>4622</v>
      </c>
      <c r="B1209" s="60" t="s">
        <v>196</v>
      </c>
      <c r="C1209" s="123" t="s">
        <v>122</v>
      </c>
      <c r="D1209" s="123">
        <v>25</v>
      </c>
      <c r="E1209" s="123">
        <v>1996</v>
      </c>
      <c r="F1209" s="123">
        <v>3.52</v>
      </c>
      <c r="G1209" s="123">
        <v>-0.1</v>
      </c>
      <c r="H1209" s="123">
        <v>1.23</v>
      </c>
      <c r="I1209" s="123">
        <v>0.21</v>
      </c>
      <c r="J1209" s="123">
        <v>25.02</v>
      </c>
      <c r="K1209" s="123">
        <v>1.17</v>
      </c>
      <c r="L1209" s="123">
        <v>0.34</v>
      </c>
      <c r="M1209" s="123">
        <v>0.1</v>
      </c>
      <c r="N1209" s="123">
        <v>0.09</v>
      </c>
      <c r="O1209" s="123"/>
      <c r="P1209" s="123">
        <v>-0.03</v>
      </c>
      <c r="Q1209" s="123">
        <v>0.05</v>
      </c>
      <c r="R1209" s="123" t="s">
        <v>3792</v>
      </c>
      <c r="S1209" s="123">
        <v>2020</v>
      </c>
      <c r="T1209" s="123"/>
      <c r="U1209" s="123"/>
      <c r="V1209" s="123"/>
      <c r="W1209" s="123"/>
      <c r="X1209" s="123"/>
      <c r="Y1209" s="123"/>
    </row>
    <row r="1210" spans="1:25" x14ac:dyDescent="0.25">
      <c r="A1210" s="60" t="s">
        <v>4623</v>
      </c>
      <c r="B1210" s="60" t="s">
        <v>196</v>
      </c>
      <c r="C1210" s="123" t="s">
        <v>122</v>
      </c>
      <c r="D1210" s="123">
        <v>26</v>
      </c>
      <c r="E1210" s="123">
        <v>1995</v>
      </c>
      <c r="F1210" s="123">
        <v>0.98</v>
      </c>
      <c r="G1210" s="123">
        <v>0.03</v>
      </c>
      <c r="H1210" s="123">
        <v>0.04</v>
      </c>
      <c r="I1210" s="123">
        <v>0.06</v>
      </c>
      <c r="J1210" s="123"/>
      <c r="K1210" s="123">
        <v>0.03</v>
      </c>
      <c r="L1210" s="123">
        <v>0.09</v>
      </c>
      <c r="M1210" s="123"/>
      <c r="N1210" s="123"/>
      <c r="O1210" s="123"/>
      <c r="P1210" s="123">
        <v>-0.03</v>
      </c>
      <c r="Q1210" s="123">
        <v>0.04</v>
      </c>
      <c r="R1210" s="123" t="s">
        <v>3792</v>
      </c>
      <c r="S1210" s="123">
        <v>2020</v>
      </c>
      <c r="T1210" s="123"/>
      <c r="U1210" s="123"/>
      <c r="V1210" s="123"/>
      <c r="W1210" s="123"/>
      <c r="X1210" s="123"/>
      <c r="Y1210" s="123"/>
    </row>
    <row r="1211" spans="1:25" x14ac:dyDescent="0.25">
      <c r="A1211" s="60" t="s">
        <v>4624</v>
      </c>
      <c r="B1211" s="60" t="s">
        <v>196</v>
      </c>
      <c r="C1211" s="123" t="s">
        <v>122</v>
      </c>
      <c r="D1211" s="123">
        <v>27</v>
      </c>
      <c r="E1211" s="123">
        <v>1994</v>
      </c>
      <c r="F1211" s="123">
        <v>1</v>
      </c>
      <c r="G1211" s="123">
        <v>1.08</v>
      </c>
      <c r="H1211" s="123">
        <v>1.0900000000000001</v>
      </c>
      <c r="I1211" s="123">
        <v>1.1399999999999999</v>
      </c>
      <c r="J1211" s="123">
        <v>99.93</v>
      </c>
      <c r="K1211" s="123">
        <v>1.17</v>
      </c>
      <c r="L1211" s="123">
        <v>1.1499999999999999</v>
      </c>
      <c r="M1211" s="123">
        <v>0.91</v>
      </c>
      <c r="N1211" s="123">
        <v>0.92</v>
      </c>
      <c r="O1211" s="123"/>
      <c r="P1211" s="123">
        <v>0.01</v>
      </c>
      <c r="Q1211" s="123">
        <v>0.03</v>
      </c>
      <c r="R1211" s="123" t="s">
        <v>3792</v>
      </c>
      <c r="S1211" s="123">
        <v>2020</v>
      </c>
      <c r="T1211" s="123"/>
      <c r="U1211" s="123"/>
      <c r="V1211" s="123"/>
      <c r="W1211" s="123"/>
      <c r="X1211" s="123"/>
      <c r="Y1211" s="123"/>
    </row>
    <row r="1212" spans="1:25" x14ac:dyDescent="0.25">
      <c r="A1212" s="60" t="s">
        <v>4625</v>
      </c>
      <c r="B1212" s="60" t="s">
        <v>196</v>
      </c>
      <c r="C1212" s="123" t="s">
        <v>122</v>
      </c>
      <c r="D1212" s="123">
        <v>29</v>
      </c>
      <c r="E1212" s="123">
        <v>1992</v>
      </c>
      <c r="F1212" s="123">
        <v>0.95</v>
      </c>
      <c r="G1212" s="123">
        <v>-0.02</v>
      </c>
      <c r="H1212" s="123">
        <v>-0.08</v>
      </c>
      <c r="I1212" s="123">
        <v>0.08</v>
      </c>
      <c r="J1212" s="123"/>
      <c r="K1212" s="123">
        <v>-7.0000000000000007E-2</v>
      </c>
      <c r="L1212" s="123">
        <v>-7.0000000000000007E-2</v>
      </c>
      <c r="M1212" s="123"/>
      <c r="N1212" s="123"/>
      <c r="O1212" s="123"/>
      <c r="P1212" s="123">
        <v>-0.05</v>
      </c>
      <c r="Q1212" s="123">
        <v>0.05</v>
      </c>
      <c r="R1212" s="123" t="s">
        <v>3792</v>
      </c>
      <c r="S1212" s="123">
        <v>2020</v>
      </c>
      <c r="T1212" s="123"/>
      <c r="U1212" s="123"/>
      <c r="V1212" s="123"/>
      <c r="W1212" s="123"/>
      <c r="X1212" s="123"/>
      <c r="Y1212" s="123"/>
    </row>
    <row r="1213" spans="1:25" x14ac:dyDescent="0.25">
      <c r="A1213" s="60" t="s">
        <v>4626</v>
      </c>
      <c r="B1213" s="60" t="s">
        <v>196</v>
      </c>
      <c r="C1213" s="123" t="s">
        <v>122</v>
      </c>
      <c r="D1213" s="123">
        <v>29</v>
      </c>
      <c r="E1213" s="123">
        <v>1992</v>
      </c>
      <c r="F1213" s="123">
        <v>1.23</v>
      </c>
      <c r="G1213" s="123">
        <v>0.09</v>
      </c>
      <c r="H1213" s="123">
        <v>-0.05</v>
      </c>
      <c r="I1213" s="123">
        <v>0.09</v>
      </c>
      <c r="J1213" s="123"/>
      <c r="K1213" s="123">
        <v>0.04</v>
      </c>
      <c r="L1213" s="123">
        <v>0.06</v>
      </c>
      <c r="M1213" s="123"/>
      <c r="N1213" s="123"/>
      <c r="O1213" s="123"/>
      <c r="P1213" s="123">
        <v>-0.04</v>
      </c>
      <c r="Q1213" s="123">
        <v>-0.04</v>
      </c>
      <c r="R1213" s="123" t="s">
        <v>3792</v>
      </c>
      <c r="S1213" s="123">
        <v>2020</v>
      </c>
      <c r="T1213" s="123"/>
      <c r="U1213" s="123"/>
      <c r="V1213" s="123"/>
      <c r="W1213" s="123"/>
      <c r="X1213" s="123"/>
      <c r="Y1213" s="123"/>
    </row>
    <row r="1214" spans="1:25" x14ac:dyDescent="0.25">
      <c r="A1214" s="60" t="s">
        <v>4627</v>
      </c>
      <c r="B1214" s="60" t="s">
        <v>196</v>
      </c>
      <c r="C1214" s="123" t="s">
        <v>122</v>
      </c>
      <c r="D1214" s="123">
        <v>28</v>
      </c>
      <c r="E1214" s="123">
        <v>1993</v>
      </c>
      <c r="F1214" s="123">
        <v>0.55000000000000004</v>
      </c>
      <c r="G1214" s="123">
        <v>0.08</v>
      </c>
      <c r="H1214" s="123">
        <v>0.04</v>
      </c>
      <c r="I1214" s="123">
        <v>-0.06</v>
      </c>
      <c r="J1214" s="123"/>
      <c r="K1214" s="123">
        <v>-0.06</v>
      </c>
      <c r="L1214" s="123">
        <v>0</v>
      </c>
      <c r="M1214" s="123"/>
      <c r="N1214" s="123"/>
      <c r="O1214" s="123"/>
      <c r="P1214" s="123">
        <v>-0.08</v>
      </c>
      <c r="Q1214" s="123">
        <v>0.06</v>
      </c>
      <c r="R1214" s="123" t="s">
        <v>3792</v>
      </c>
      <c r="S1214" s="123">
        <v>2020</v>
      </c>
      <c r="T1214" s="123"/>
      <c r="U1214" s="123"/>
      <c r="V1214" s="123"/>
      <c r="W1214" s="123"/>
      <c r="X1214" s="123"/>
      <c r="Y1214" s="123"/>
    </row>
    <row r="1215" spans="1:25" x14ac:dyDescent="0.25">
      <c r="A1215" s="60" t="s">
        <v>4628</v>
      </c>
      <c r="B1215" s="60" t="s">
        <v>196</v>
      </c>
      <c r="C1215" s="123" t="s">
        <v>122</v>
      </c>
      <c r="D1215" s="123">
        <v>27</v>
      </c>
      <c r="E1215" s="123">
        <v>1994</v>
      </c>
      <c r="F1215" s="123">
        <v>2.87</v>
      </c>
      <c r="G1215" s="123">
        <v>0.31</v>
      </c>
      <c r="H1215" s="123">
        <v>2.39</v>
      </c>
      <c r="I1215" s="123">
        <v>1.43</v>
      </c>
      <c r="J1215" s="123">
        <v>57.15</v>
      </c>
      <c r="K1215" s="123">
        <v>2.4700000000000002</v>
      </c>
      <c r="L1215" s="123">
        <v>1.34</v>
      </c>
      <c r="M1215" s="123">
        <v>0.1</v>
      </c>
      <c r="N1215" s="123">
        <v>0.3</v>
      </c>
      <c r="O1215" s="123"/>
      <c r="P1215" s="123">
        <v>-0.08</v>
      </c>
      <c r="Q1215" s="123">
        <v>-0.05</v>
      </c>
      <c r="R1215" s="123" t="s">
        <v>3792</v>
      </c>
      <c r="S1215" s="123">
        <v>2020</v>
      </c>
      <c r="T1215" s="123"/>
      <c r="U1215" s="123"/>
      <c r="V1215" s="123"/>
      <c r="W1215" s="123"/>
      <c r="X1215" s="123"/>
      <c r="Y1215" s="123"/>
    </row>
    <row r="1216" spans="1:25" x14ac:dyDescent="0.25">
      <c r="A1216" s="60" t="s">
        <v>1968</v>
      </c>
      <c r="B1216" s="60" t="s">
        <v>230</v>
      </c>
      <c r="C1216" s="123" t="s">
        <v>96</v>
      </c>
      <c r="D1216" s="123">
        <v>35</v>
      </c>
      <c r="E1216" s="123">
        <v>1985</v>
      </c>
      <c r="F1216" s="123">
        <v>1.87</v>
      </c>
      <c r="G1216" s="123">
        <v>0.08</v>
      </c>
      <c r="H1216" s="123">
        <v>3.33</v>
      </c>
      <c r="I1216" s="123">
        <v>1.0900000000000001</v>
      </c>
      <c r="J1216" s="123">
        <v>33.369999999999997</v>
      </c>
      <c r="K1216" s="123">
        <v>3.19</v>
      </c>
      <c r="L1216" s="123">
        <v>1.0900000000000001</v>
      </c>
      <c r="M1216" s="123">
        <v>-0.08</v>
      </c>
      <c r="N1216" s="123">
        <v>0.1</v>
      </c>
      <c r="O1216" s="123"/>
      <c r="P1216" s="123">
        <v>7.0000000000000007E-2</v>
      </c>
      <c r="Q1216" s="123">
        <v>-0.02</v>
      </c>
      <c r="R1216" s="123" t="s">
        <v>3792</v>
      </c>
      <c r="S1216" s="123">
        <v>2020</v>
      </c>
      <c r="T1216" s="123"/>
      <c r="U1216" s="123"/>
      <c r="V1216" s="123"/>
      <c r="W1216" s="123"/>
      <c r="X1216" s="123"/>
      <c r="Y1216" s="123"/>
    </row>
    <row r="1217" spans="1:25" x14ac:dyDescent="0.25">
      <c r="A1217" s="60" t="s">
        <v>1671</v>
      </c>
      <c r="B1217" s="60" t="s">
        <v>230</v>
      </c>
      <c r="C1217" s="123" t="s">
        <v>96</v>
      </c>
      <c r="D1217" s="123">
        <v>29</v>
      </c>
      <c r="E1217" s="123">
        <v>1991</v>
      </c>
      <c r="F1217" s="123">
        <v>1.07</v>
      </c>
      <c r="G1217" s="123">
        <v>0.05</v>
      </c>
      <c r="H1217" s="123">
        <v>0.01</v>
      </c>
      <c r="I1217" s="123">
        <v>-0.09</v>
      </c>
      <c r="J1217" s="123"/>
      <c r="K1217" s="123">
        <v>0.09</v>
      </c>
      <c r="L1217" s="123">
        <v>-0.05</v>
      </c>
      <c r="M1217" s="123"/>
      <c r="N1217" s="123"/>
      <c r="O1217" s="123"/>
      <c r="P1217" s="123">
        <v>7.0000000000000007E-2</v>
      </c>
      <c r="Q1217" s="123">
        <v>0.01</v>
      </c>
      <c r="R1217" s="123" t="s">
        <v>3792</v>
      </c>
      <c r="S1217" s="123">
        <v>2020</v>
      </c>
      <c r="T1217" s="123"/>
      <c r="U1217" s="123"/>
      <c r="V1217" s="123"/>
      <c r="W1217" s="123"/>
      <c r="X1217" s="123"/>
      <c r="Y1217" s="123"/>
    </row>
    <row r="1218" spans="1:25" x14ac:dyDescent="0.25">
      <c r="A1218" s="60" t="s">
        <v>3123</v>
      </c>
      <c r="B1218" s="60" t="s">
        <v>230</v>
      </c>
      <c r="C1218" s="123" t="s">
        <v>96</v>
      </c>
      <c r="D1218" s="123">
        <v>20</v>
      </c>
      <c r="E1218" s="123">
        <v>2001</v>
      </c>
      <c r="F1218" s="123">
        <v>2.79</v>
      </c>
      <c r="G1218" s="123">
        <v>0.02</v>
      </c>
      <c r="H1218" s="123">
        <v>0.68</v>
      </c>
      <c r="I1218" s="123">
        <v>0.06</v>
      </c>
      <c r="J1218" s="123">
        <v>0</v>
      </c>
      <c r="K1218" s="123">
        <v>0.72</v>
      </c>
      <c r="L1218" s="123">
        <v>-7.0000000000000007E-2</v>
      </c>
      <c r="M1218" s="123">
        <v>0</v>
      </c>
      <c r="N1218" s="123"/>
      <c r="O1218" s="123"/>
      <c r="P1218" s="123">
        <v>0.04</v>
      </c>
      <c r="Q1218" s="123">
        <v>0.06</v>
      </c>
      <c r="R1218" s="123" t="s">
        <v>3792</v>
      </c>
      <c r="S1218" s="123">
        <v>2020</v>
      </c>
      <c r="T1218" s="123"/>
      <c r="U1218" s="123"/>
      <c r="V1218" s="123"/>
      <c r="W1218" s="123"/>
      <c r="X1218" s="123"/>
      <c r="Y1218" s="123"/>
    </row>
    <row r="1219" spans="1:25" x14ac:dyDescent="0.25">
      <c r="A1219" s="60" t="s">
        <v>2090</v>
      </c>
      <c r="B1219" s="60" t="s">
        <v>230</v>
      </c>
      <c r="C1219" s="123" t="s">
        <v>96</v>
      </c>
      <c r="D1219" s="123">
        <v>24</v>
      </c>
      <c r="E1219" s="123">
        <v>1997</v>
      </c>
      <c r="F1219" s="123">
        <v>6.09</v>
      </c>
      <c r="G1219" s="123">
        <v>-0.09</v>
      </c>
      <c r="H1219" s="123">
        <v>0.41</v>
      </c>
      <c r="I1219" s="123">
        <v>0.08</v>
      </c>
      <c r="J1219" s="123">
        <v>0.06</v>
      </c>
      <c r="K1219" s="123">
        <v>0.6</v>
      </c>
      <c r="L1219" s="123">
        <v>0.1</v>
      </c>
      <c r="M1219" s="123">
        <v>0.05</v>
      </c>
      <c r="N1219" s="123"/>
      <c r="O1219" s="123"/>
      <c r="P1219" s="123">
        <v>-0.08</v>
      </c>
      <c r="Q1219" s="123">
        <v>0.09</v>
      </c>
      <c r="R1219" s="123" t="s">
        <v>3792</v>
      </c>
      <c r="S1219" s="123">
        <v>2020</v>
      </c>
      <c r="T1219" s="123"/>
      <c r="U1219" s="123"/>
      <c r="V1219" s="123"/>
      <c r="W1219" s="123"/>
      <c r="X1219" s="123"/>
      <c r="Y1219" s="123"/>
    </row>
    <row r="1220" spans="1:25" x14ac:dyDescent="0.25">
      <c r="A1220" s="60" t="s">
        <v>4629</v>
      </c>
      <c r="B1220" s="60" t="s">
        <v>230</v>
      </c>
      <c r="C1220" s="123" t="s">
        <v>96</v>
      </c>
      <c r="D1220" s="123">
        <v>28</v>
      </c>
      <c r="E1220" s="123">
        <v>1993</v>
      </c>
      <c r="F1220" s="123">
        <v>1.97</v>
      </c>
      <c r="G1220" s="123">
        <v>-0.05</v>
      </c>
      <c r="H1220" s="123">
        <v>0.43</v>
      </c>
      <c r="I1220" s="123">
        <v>-0.03</v>
      </c>
      <c r="J1220" s="123">
        <v>-0.05</v>
      </c>
      <c r="K1220" s="123">
        <v>0.42</v>
      </c>
      <c r="L1220" s="123">
        <v>0.09</v>
      </c>
      <c r="M1220" s="123">
        <v>7.0000000000000007E-2</v>
      </c>
      <c r="N1220" s="123"/>
      <c r="O1220" s="123"/>
      <c r="P1220" s="123">
        <v>0.09</v>
      </c>
      <c r="Q1220" s="123">
        <v>-0.01</v>
      </c>
      <c r="R1220" s="123" t="s">
        <v>3792</v>
      </c>
      <c r="S1220" s="123">
        <v>2020</v>
      </c>
      <c r="T1220" s="123"/>
      <c r="U1220" s="123"/>
      <c r="V1220" s="123"/>
      <c r="W1220" s="123"/>
      <c r="X1220" s="123"/>
      <c r="Y1220" s="123"/>
    </row>
    <row r="1221" spans="1:25" x14ac:dyDescent="0.25">
      <c r="A1221" s="60" t="s">
        <v>674</v>
      </c>
      <c r="B1221" s="60" t="s">
        <v>230</v>
      </c>
      <c r="C1221" s="123" t="s">
        <v>96</v>
      </c>
      <c r="D1221" s="123">
        <v>31</v>
      </c>
      <c r="E1221" s="123">
        <v>1990</v>
      </c>
      <c r="F1221" s="123">
        <v>3.06</v>
      </c>
      <c r="G1221" s="123">
        <v>-0.09</v>
      </c>
      <c r="H1221" s="123">
        <v>0.38</v>
      </c>
      <c r="I1221" s="123">
        <v>0.06</v>
      </c>
      <c r="J1221" s="123">
        <v>-0.05</v>
      </c>
      <c r="K1221" s="123">
        <v>0.28000000000000003</v>
      </c>
      <c r="L1221" s="123">
        <v>-0.09</v>
      </c>
      <c r="M1221" s="123">
        <v>0.01</v>
      </c>
      <c r="N1221" s="123"/>
      <c r="O1221" s="123"/>
      <c r="P1221" s="123">
        <v>0.02</v>
      </c>
      <c r="Q1221" s="123">
        <v>7.0000000000000007E-2</v>
      </c>
      <c r="R1221" s="123" t="s">
        <v>3792</v>
      </c>
      <c r="S1221" s="123">
        <v>2020</v>
      </c>
      <c r="T1221" s="123"/>
      <c r="U1221" s="123"/>
      <c r="V1221" s="123"/>
      <c r="W1221" s="123"/>
      <c r="X1221" s="123"/>
      <c r="Y1221" s="123"/>
    </row>
    <row r="1222" spans="1:25" x14ac:dyDescent="0.25">
      <c r="A1222" s="60" t="s">
        <v>1844</v>
      </c>
      <c r="B1222" s="60" t="s">
        <v>230</v>
      </c>
      <c r="C1222" s="123" t="s">
        <v>109</v>
      </c>
      <c r="D1222" s="123">
        <v>29</v>
      </c>
      <c r="E1222" s="123">
        <v>1992</v>
      </c>
      <c r="F1222" s="123">
        <v>1.18</v>
      </c>
      <c r="G1222" s="123">
        <v>0.06</v>
      </c>
      <c r="H1222" s="123">
        <v>1.69</v>
      </c>
      <c r="I1222" s="123">
        <v>0.82</v>
      </c>
      <c r="J1222" s="123">
        <v>50</v>
      </c>
      <c r="K1222" s="123">
        <v>1.74</v>
      </c>
      <c r="L1222" s="123">
        <v>0.79</v>
      </c>
      <c r="M1222" s="123">
        <v>-0.05</v>
      </c>
      <c r="N1222" s="123">
        <v>0.09</v>
      </c>
      <c r="O1222" s="123"/>
      <c r="P1222" s="123">
        <v>-0.02</v>
      </c>
      <c r="Q1222" s="123">
        <v>-7.0000000000000007E-2</v>
      </c>
      <c r="R1222" s="123" t="s">
        <v>3792</v>
      </c>
      <c r="S1222" s="123">
        <v>2020</v>
      </c>
      <c r="T1222" s="123"/>
      <c r="U1222" s="123"/>
      <c r="V1222" s="123"/>
      <c r="W1222" s="123"/>
      <c r="X1222" s="123"/>
      <c r="Y1222" s="123"/>
    </row>
    <row r="1223" spans="1:25" x14ac:dyDescent="0.25">
      <c r="A1223" s="60" t="s">
        <v>2963</v>
      </c>
      <c r="B1223" s="60" t="s">
        <v>230</v>
      </c>
      <c r="C1223" s="123" t="s">
        <v>109</v>
      </c>
      <c r="D1223" s="123">
        <v>27</v>
      </c>
      <c r="E1223" s="123">
        <v>1994</v>
      </c>
      <c r="F1223" s="123">
        <v>3.97</v>
      </c>
      <c r="G1223" s="123">
        <v>0.47</v>
      </c>
      <c r="H1223" s="123">
        <v>1.97</v>
      </c>
      <c r="I1223" s="123">
        <v>1.65</v>
      </c>
      <c r="J1223" s="123">
        <v>87.47</v>
      </c>
      <c r="K1223" s="123">
        <v>1.99</v>
      </c>
      <c r="L1223" s="123">
        <v>1.73</v>
      </c>
      <c r="M1223" s="123">
        <v>0.1</v>
      </c>
      <c r="N1223" s="123">
        <v>0.18</v>
      </c>
      <c r="O1223" s="123"/>
      <c r="P1223" s="123">
        <v>0.24</v>
      </c>
      <c r="Q1223" s="123">
        <v>0.23</v>
      </c>
      <c r="R1223" s="123" t="s">
        <v>3792</v>
      </c>
      <c r="S1223" s="123">
        <v>2020</v>
      </c>
      <c r="T1223" s="123"/>
      <c r="U1223" s="123"/>
      <c r="V1223" s="123"/>
      <c r="W1223" s="123"/>
      <c r="X1223" s="123"/>
      <c r="Y1223" s="123"/>
    </row>
    <row r="1224" spans="1:25" x14ac:dyDescent="0.25">
      <c r="A1224" s="60" t="s">
        <v>2347</v>
      </c>
      <c r="B1224" s="60" t="s">
        <v>230</v>
      </c>
      <c r="C1224" s="123" t="s">
        <v>109</v>
      </c>
      <c r="D1224" s="123">
        <v>23</v>
      </c>
      <c r="E1224" s="123">
        <v>1997</v>
      </c>
      <c r="F1224" s="123">
        <v>2.93</v>
      </c>
      <c r="G1224" s="123">
        <v>0.68</v>
      </c>
      <c r="H1224" s="123">
        <v>2.77</v>
      </c>
      <c r="I1224" s="123">
        <v>1.99</v>
      </c>
      <c r="J1224" s="123">
        <v>75.09</v>
      </c>
      <c r="K1224" s="123">
        <v>2.7</v>
      </c>
      <c r="L1224" s="123">
        <v>1.96</v>
      </c>
      <c r="M1224" s="123">
        <v>0.24</v>
      </c>
      <c r="N1224" s="123">
        <v>0.41</v>
      </c>
      <c r="O1224" s="123"/>
      <c r="P1224" s="123">
        <v>0</v>
      </c>
      <c r="Q1224" s="123">
        <v>-0.05</v>
      </c>
      <c r="R1224" s="123" t="s">
        <v>3792</v>
      </c>
      <c r="S1224" s="123">
        <v>2020</v>
      </c>
      <c r="T1224" s="123"/>
      <c r="U1224" s="123"/>
      <c r="V1224" s="123"/>
      <c r="W1224" s="123"/>
      <c r="X1224" s="123"/>
      <c r="Y1224" s="123"/>
    </row>
    <row r="1225" spans="1:25" x14ac:dyDescent="0.25">
      <c r="A1225" s="60" t="s">
        <v>4630</v>
      </c>
      <c r="B1225" s="60" t="s">
        <v>230</v>
      </c>
      <c r="C1225" s="123" t="s">
        <v>109</v>
      </c>
      <c r="D1225" s="123">
        <v>30</v>
      </c>
      <c r="E1225" s="123">
        <v>1991</v>
      </c>
      <c r="F1225" s="123">
        <v>0.7</v>
      </c>
      <c r="G1225" s="123">
        <v>-0.04</v>
      </c>
      <c r="H1225" s="123">
        <v>3.32</v>
      </c>
      <c r="I1225" s="123">
        <v>-0.09</v>
      </c>
      <c r="J1225" s="123">
        <v>-0.01</v>
      </c>
      <c r="K1225" s="123">
        <v>3.5</v>
      </c>
      <c r="L1225" s="123">
        <v>0.03</v>
      </c>
      <c r="M1225" s="123">
        <v>0.03</v>
      </c>
      <c r="N1225" s="123"/>
      <c r="O1225" s="123"/>
      <c r="P1225" s="123">
        <v>0.02</v>
      </c>
      <c r="Q1225" s="123">
        <v>-0.04</v>
      </c>
      <c r="R1225" s="123" t="s">
        <v>3792</v>
      </c>
      <c r="S1225" s="123">
        <v>2020</v>
      </c>
      <c r="T1225" s="123"/>
      <c r="U1225" s="123"/>
      <c r="V1225" s="123"/>
      <c r="W1225" s="123"/>
      <c r="X1225" s="123"/>
      <c r="Y1225" s="123"/>
    </row>
    <row r="1226" spans="1:25" x14ac:dyDescent="0.25">
      <c r="A1226" s="60" t="s">
        <v>2098</v>
      </c>
      <c r="B1226" s="60" t="s">
        <v>230</v>
      </c>
      <c r="C1226" s="123" t="s">
        <v>109</v>
      </c>
      <c r="D1226" s="123">
        <v>21</v>
      </c>
      <c r="E1226" s="123">
        <v>2000</v>
      </c>
      <c r="F1226" s="123">
        <v>1.26</v>
      </c>
      <c r="G1226" s="123">
        <v>0.77</v>
      </c>
      <c r="H1226" s="123">
        <v>7.66</v>
      </c>
      <c r="I1226" s="123">
        <v>2.33</v>
      </c>
      <c r="J1226" s="123">
        <v>30</v>
      </c>
      <c r="K1226" s="123">
        <v>7.88</v>
      </c>
      <c r="L1226" s="123">
        <v>2.41</v>
      </c>
      <c r="M1226" s="123">
        <v>0</v>
      </c>
      <c r="N1226" s="123">
        <v>0.31</v>
      </c>
      <c r="O1226" s="123"/>
      <c r="P1226" s="123">
        <v>-0.08</v>
      </c>
      <c r="Q1226" s="123">
        <v>-0.04</v>
      </c>
      <c r="R1226" s="123" t="s">
        <v>3792</v>
      </c>
      <c r="S1226" s="123">
        <v>2020</v>
      </c>
      <c r="T1226" s="123"/>
      <c r="U1226" s="123"/>
      <c r="V1226" s="123"/>
      <c r="W1226" s="123"/>
      <c r="X1226" s="123"/>
      <c r="Y1226" s="123"/>
    </row>
    <row r="1227" spans="1:25" x14ac:dyDescent="0.25">
      <c r="A1227" s="60" t="s">
        <v>747</v>
      </c>
      <c r="B1227" s="60" t="s">
        <v>230</v>
      </c>
      <c r="C1227" s="123" t="s">
        <v>116</v>
      </c>
      <c r="D1227" s="123">
        <v>26</v>
      </c>
      <c r="E1227" s="123">
        <v>1995</v>
      </c>
      <c r="F1227" s="123">
        <v>2.98</v>
      </c>
      <c r="G1227" s="123">
        <v>0.02</v>
      </c>
      <c r="H1227" s="123">
        <v>-0.05</v>
      </c>
      <c r="I1227" s="123">
        <v>0.1</v>
      </c>
      <c r="J1227" s="123"/>
      <c r="K1227" s="123">
        <v>0.02</v>
      </c>
      <c r="L1227" s="123">
        <v>0.04</v>
      </c>
      <c r="M1227" s="123"/>
      <c r="N1227" s="123"/>
      <c r="O1227" s="123"/>
      <c r="P1227" s="123">
        <v>-0.1</v>
      </c>
      <c r="Q1227" s="123">
        <v>-0.08</v>
      </c>
      <c r="R1227" s="123" t="s">
        <v>3792</v>
      </c>
      <c r="S1227" s="123">
        <v>2020</v>
      </c>
      <c r="T1227" s="123"/>
      <c r="U1227" s="123"/>
      <c r="V1227" s="123"/>
      <c r="W1227" s="123"/>
      <c r="X1227" s="123"/>
      <c r="Y1227" s="123"/>
    </row>
    <row r="1228" spans="1:25" x14ac:dyDescent="0.25">
      <c r="A1228" s="60" t="s">
        <v>2408</v>
      </c>
      <c r="B1228" s="60" t="s">
        <v>230</v>
      </c>
      <c r="C1228" s="123" t="s">
        <v>116</v>
      </c>
      <c r="D1228" s="123">
        <v>29</v>
      </c>
      <c r="E1228" s="123">
        <v>1992</v>
      </c>
      <c r="F1228" s="123">
        <v>3.09</v>
      </c>
      <c r="G1228" s="123">
        <v>-0.05</v>
      </c>
      <c r="H1228" s="123">
        <v>0.01</v>
      </c>
      <c r="I1228" s="123">
        <v>0.1</v>
      </c>
      <c r="J1228" s="123"/>
      <c r="K1228" s="123">
        <v>-0.02</v>
      </c>
      <c r="L1228" s="123">
        <v>0.1</v>
      </c>
      <c r="M1228" s="123"/>
      <c r="N1228" s="123"/>
      <c r="O1228" s="123"/>
      <c r="P1228" s="123">
        <v>0.09</v>
      </c>
      <c r="Q1228" s="123">
        <v>-7.0000000000000007E-2</v>
      </c>
      <c r="R1228" s="123" t="s">
        <v>3792</v>
      </c>
      <c r="S1228" s="123">
        <v>2020</v>
      </c>
      <c r="T1228" s="123"/>
      <c r="U1228" s="123"/>
      <c r="V1228" s="123"/>
      <c r="W1228" s="123"/>
      <c r="X1228" s="123"/>
      <c r="Y1228" s="123"/>
    </row>
    <row r="1229" spans="1:25" x14ac:dyDescent="0.25">
      <c r="A1229" s="60" t="s">
        <v>1936</v>
      </c>
      <c r="B1229" s="60" t="s">
        <v>230</v>
      </c>
      <c r="C1229" s="123" t="s">
        <v>122</v>
      </c>
      <c r="D1229" s="123">
        <v>31</v>
      </c>
      <c r="E1229" s="123">
        <v>1990</v>
      </c>
      <c r="F1229" s="123">
        <v>2.89</v>
      </c>
      <c r="G1229" s="123">
        <v>-0.01</v>
      </c>
      <c r="H1229" s="123">
        <v>0.01</v>
      </c>
      <c r="I1229" s="123">
        <v>-0.02</v>
      </c>
      <c r="J1229" s="123"/>
      <c r="K1229" s="123">
        <v>0.04</v>
      </c>
      <c r="L1229" s="123">
        <v>-0.08</v>
      </c>
      <c r="M1229" s="123"/>
      <c r="N1229" s="123"/>
      <c r="O1229" s="123"/>
      <c r="P1229" s="123">
        <v>-0.08</v>
      </c>
      <c r="Q1229" s="123">
        <v>-0.03</v>
      </c>
      <c r="R1229" s="123" t="s">
        <v>3792</v>
      </c>
      <c r="S1229" s="123">
        <v>2020</v>
      </c>
      <c r="T1229" s="123"/>
      <c r="U1229" s="123"/>
      <c r="V1229" s="123"/>
      <c r="W1229" s="123"/>
      <c r="X1229" s="123"/>
      <c r="Y1229" s="123"/>
    </row>
    <row r="1230" spans="1:25" x14ac:dyDescent="0.25">
      <c r="A1230" s="60" t="s">
        <v>431</v>
      </c>
      <c r="B1230" s="60" t="s">
        <v>230</v>
      </c>
      <c r="C1230" s="123" t="s">
        <v>122</v>
      </c>
      <c r="D1230" s="123">
        <v>30</v>
      </c>
      <c r="E1230" s="123">
        <v>1991</v>
      </c>
      <c r="F1230" s="123">
        <v>0.45</v>
      </c>
      <c r="G1230" s="123">
        <v>0.09</v>
      </c>
      <c r="H1230" s="123">
        <v>-0.08</v>
      </c>
      <c r="I1230" s="123">
        <v>-0.04</v>
      </c>
      <c r="J1230" s="123"/>
      <c r="K1230" s="123">
        <v>0.09</v>
      </c>
      <c r="L1230" s="123">
        <v>-0.04</v>
      </c>
      <c r="M1230" s="123"/>
      <c r="N1230" s="123"/>
      <c r="O1230" s="123"/>
      <c r="P1230" s="123">
        <v>0.05</v>
      </c>
      <c r="Q1230" s="123">
        <v>7.0000000000000007E-2</v>
      </c>
      <c r="R1230" s="123" t="s">
        <v>3792</v>
      </c>
      <c r="S1230" s="123">
        <v>2020</v>
      </c>
      <c r="T1230" s="123"/>
      <c r="U1230" s="123"/>
      <c r="V1230" s="123"/>
      <c r="W1230" s="123"/>
      <c r="X1230" s="123"/>
      <c r="Y1230" s="123"/>
    </row>
    <row r="1231" spans="1:25" x14ac:dyDescent="0.25">
      <c r="A1231" s="60" t="s">
        <v>1546</v>
      </c>
      <c r="B1231" s="60" t="s">
        <v>230</v>
      </c>
      <c r="C1231" s="123" t="s">
        <v>122</v>
      </c>
      <c r="D1231" s="123">
        <v>26</v>
      </c>
      <c r="E1231" s="123">
        <v>1995</v>
      </c>
      <c r="F1231" s="123">
        <v>2.2999999999999998</v>
      </c>
      <c r="G1231" s="123">
        <v>0.05</v>
      </c>
      <c r="H1231" s="123">
        <v>1.21</v>
      </c>
      <c r="I1231" s="123">
        <v>0.02</v>
      </c>
      <c r="J1231" s="123">
        <v>0.04</v>
      </c>
      <c r="K1231" s="123">
        <v>1.24</v>
      </c>
      <c r="L1231" s="123">
        <v>-0.04</v>
      </c>
      <c r="M1231" s="123">
        <v>-0.03</v>
      </c>
      <c r="N1231" s="123"/>
      <c r="O1231" s="123"/>
      <c r="P1231" s="123">
        <v>0.05</v>
      </c>
      <c r="Q1231" s="123">
        <v>0.02</v>
      </c>
      <c r="R1231" s="123" t="s">
        <v>3792</v>
      </c>
      <c r="S1231" s="123">
        <v>2020</v>
      </c>
      <c r="T1231" s="123"/>
      <c r="U1231" s="123"/>
      <c r="V1231" s="123"/>
      <c r="W1231" s="123"/>
      <c r="X1231" s="123"/>
      <c r="Y1231" s="123"/>
    </row>
    <row r="1232" spans="1:25" x14ac:dyDescent="0.25">
      <c r="A1232" s="60" t="s">
        <v>1574</v>
      </c>
      <c r="B1232" s="60" t="s">
        <v>230</v>
      </c>
      <c r="C1232" s="123" t="s">
        <v>122</v>
      </c>
      <c r="D1232" s="123">
        <v>25</v>
      </c>
      <c r="E1232" s="123">
        <v>1996</v>
      </c>
      <c r="F1232" s="123">
        <v>0.32</v>
      </c>
      <c r="G1232" s="123">
        <v>0.09</v>
      </c>
      <c r="H1232" s="123">
        <v>3.36</v>
      </c>
      <c r="I1232" s="123">
        <v>3.27</v>
      </c>
      <c r="J1232" s="123">
        <v>99.9</v>
      </c>
      <c r="K1232" s="123">
        <v>3.18</v>
      </c>
      <c r="L1232" s="123">
        <v>3.14</v>
      </c>
      <c r="M1232" s="123">
        <v>0.02</v>
      </c>
      <c r="N1232" s="123">
        <v>0.01</v>
      </c>
      <c r="O1232" s="123"/>
      <c r="P1232" s="123">
        <v>0.08</v>
      </c>
      <c r="Q1232" s="123">
        <v>-0.02</v>
      </c>
      <c r="R1232" s="123" t="s">
        <v>3792</v>
      </c>
      <c r="S1232" s="123">
        <v>2020</v>
      </c>
      <c r="T1232" s="123"/>
      <c r="U1232" s="123"/>
      <c r="V1232" s="123"/>
      <c r="W1232" s="123"/>
      <c r="X1232" s="123"/>
      <c r="Y1232" s="123"/>
    </row>
    <row r="1233" spans="1:25" x14ac:dyDescent="0.25">
      <c r="A1233" s="60" t="s">
        <v>2050</v>
      </c>
      <c r="B1233" s="60" t="s">
        <v>230</v>
      </c>
      <c r="C1233" s="123" t="s">
        <v>122</v>
      </c>
      <c r="D1233" s="123">
        <v>26</v>
      </c>
      <c r="E1233" s="123">
        <v>1995</v>
      </c>
      <c r="F1233" s="123">
        <v>1.86</v>
      </c>
      <c r="G1233" s="123">
        <v>0.63</v>
      </c>
      <c r="H1233" s="123">
        <v>5.0199999999999996</v>
      </c>
      <c r="I1233" s="123">
        <v>2.25</v>
      </c>
      <c r="J1233" s="123">
        <v>44.32</v>
      </c>
      <c r="K1233" s="123">
        <v>4.8099999999999996</v>
      </c>
      <c r="L1233" s="123">
        <v>2.25</v>
      </c>
      <c r="M1233" s="123">
        <v>0.14000000000000001</v>
      </c>
      <c r="N1233" s="123">
        <v>0.25</v>
      </c>
      <c r="O1233" s="123"/>
      <c r="P1233" s="123">
        <v>0.1</v>
      </c>
      <c r="Q1233" s="123">
        <v>0.04</v>
      </c>
      <c r="R1233" s="123" t="s">
        <v>3792</v>
      </c>
      <c r="S1233" s="123">
        <v>2020</v>
      </c>
      <c r="T1233" s="123"/>
      <c r="U1233" s="123"/>
      <c r="V1233" s="123"/>
      <c r="W1233" s="123"/>
      <c r="X1233" s="123"/>
      <c r="Y1233" s="123"/>
    </row>
    <row r="1234" spans="1:25" x14ac:dyDescent="0.25">
      <c r="A1234" s="60" t="s">
        <v>2157</v>
      </c>
      <c r="B1234" s="60" t="s">
        <v>230</v>
      </c>
      <c r="C1234" s="123" t="s">
        <v>122</v>
      </c>
      <c r="D1234" s="123">
        <v>25</v>
      </c>
      <c r="E1234" s="123">
        <v>1996</v>
      </c>
      <c r="F1234" s="123">
        <v>2.59</v>
      </c>
      <c r="G1234" s="123">
        <v>0.02</v>
      </c>
      <c r="H1234" s="123">
        <v>2.06</v>
      </c>
      <c r="I1234" s="123">
        <v>0</v>
      </c>
      <c r="J1234" s="123">
        <v>-0.09</v>
      </c>
      <c r="K1234" s="123">
        <v>1.99</v>
      </c>
      <c r="L1234" s="123">
        <v>0.04</v>
      </c>
      <c r="M1234" s="123">
        <v>7.0000000000000007E-2</v>
      </c>
      <c r="N1234" s="123"/>
      <c r="O1234" s="123"/>
      <c r="P1234" s="123">
        <v>0.09</v>
      </c>
      <c r="Q1234" s="123">
        <v>-7.0000000000000007E-2</v>
      </c>
      <c r="R1234" s="123" t="s">
        <v>3792</v>
      </c>
      <c r="S1234" s="123">
        <v>2020</v>
      </c>
      <c r="T1234" s="123"/>
      <c r="U1234" s="123"/>
      <c r="V1234" s="123"/>
      <c r="W1234" s="123"/>
      <c r="X1234" s="123"/>
      <c r="Y1234" s="123"/>
    </row>
    <row r="1235" spans="1:25" x14ac:dyDescent="0.25">
      <c r="A1235" s="60" t="s">
        <v>4631</v>
      </c>
      <c r="B1235" s="60" t="s">
        <v>230</v>
      </c>
      <c r="C1235" s="123" t="s">
        <v>122</v>
      </c>
      <c r="D1235" s="123">
        <v>30</v>
      </c>
      <c r="E1235" s="123">
        <v>1991</v>
      </c>
      <c r="F1235" s="123">
        <v>2.81</v>
      </c>
      <c r="G1235" s="123">
        <v>0.36</v>
      </c>
      <c r="H1235" s="123">
        <v>1.42</v>
      </c>
      <c r="I1235" s="123">
        <v>0.3</v>
      </c>
      <c r="J1235" s="123">
        <v>25</v>
      </c>
      <c r="K1235" s="123">
        <v>1.46</v>
      </c>
      <c r="L1235" s="123">
        <v>0.45</v>
      </c>
      <c r="M1235" s="123">
        <v>0.26</v>
      </c>
      <c r="N1235" s="123">
        <v>1.08</v>
      </c>
      <c r="O1235" s="123"/>
      <c r="P1235" s="123">
        <v>-0.03</v>
      </c>
      <c r="Q1235" s="123">
        <v>0.08</v>
      </c>
      <c r="R1235" s="123" t="s">
        <v>3792</v>
      </c>
      <c r="S1235" s="123">
        <v>2020</v>
      </c>
      <c r="T1235" s="123"/>
      <c r="U1235" s="123"/>
      <c r="V1235" s="123"/>
      <c r="W1235" s="123"/>
      <c r="X1235" s="123"/>
      <c r="Y1235" s="123"/>
    </row>
    <row r="1236" spans="1:25" x14ac:dyDescent="0.25">
      <c r="A1236" s="60" t="s">
        <v>4632</v>
      </c>
      <c r="B1236" s="60" t="s">
        <v>230</v>
      </c>
      <c r="C1236" s="123" t="s">
        <v>122</v>
      </c>
      <c r="D1236" s="123">
        <v>26</v>
      </c>
      <c r="E1236" s="123">
        <v>1995</v>
      </c>
      <c r="F1236" s="123">
        <v>0.03</v>
      </c>
      <c r="G1236" s="123">
        <v>0.05</v>
      </c>
      <c r="H1236" s="123">
        <v>7.0000000000000007E-2</v>
      </c>
      <c r="I1236" s="123">
        <v>-0.1</v>
      </c>
      <c r="J1236" s="123"/>
      <c r="K1236" s="123">
        <v>0.02</v>
      </c>
      <c r="L1236" s="123">
        <v>0.06</v>
      </c>
      <c r="M1236" s="123"/>
      <c r="N1236" s="123"/>
      <c r="O1236" s="123"/>
      <c r="P1236" s="123">
        <v>0.01</v>
      </c>
      <c r="Q1236" s="123">
        <v>-0.09</v>
      </c>
      <c r="R1236" s="123" t="s">
        <v>3792</v>
      </c>
      <c r="S1236" s="123">
        <v>2020</v>
      </c>
      <c r="T1236" s="123"/>
      <c r="U1236" s="123"/>
      <c r="V1236" s="123"/>
      <c r="W1236" s="123"/>
      <c r="X1236" s="123"/>
      <c r="Y1236" s="123"/>
    </row>
    <row r="1237" spans="1:25" x14ac:dyDescent="0.25">
      <c r="A1237" s="60" t="s">
        <v>919</v>
      </c>
      <c r="B1237" s="60" t="s">
        <v>230</v>
      </c>
      <c r="C1237" s="123" t="s">
        <v>122</v>
      </c>
      <c r="D1237" s="123">
        <v>25</v>
      </c>
      <c r="E1237" s="123">
        <v>1996</v>
      </c>
      <c r="F1237" s="123">
        <v>2.79</v>
      </c>
      <c r="G1237" s="123">
        <v>0.83</v>
      </c>
      <c r="H1237" s="123">
        <v>2.31</v>
      </c>
      <c r="I1237" s="123">
        <v>0.69</v>
      </c>
      <c r="J1237" s="123">
        <v>33.36</v>
      </c>
      <c r="K1237" s="123">
        <v>2.17</v>
      </c>
      <c r="L1237" s="123">
        <v>0.74</v>
      </c>
      <c r="M1237" s="123">
        <v>0.39</v>
      </c>
      <c r="N1237" s="123">
        <v>0.96</v>
      </c>
      <c r="O1237" s="123"/>
      <c r="P1237" s="123">
        <v>0.02</v>
      </c>
      <c r="Q1237" s="123">
        <v>0.02</v>
      </c>
      <c r="R1237" s="123" t="s">
        <v>3792</v>
      </c>
      <c r="S1237" s="123">
        <v>2020</v>
      </c>
      <c r="T1237" s="123"/>
      <c r="U1237" s="123"/>
      <c r="V1237" s="123"/>
      <c r="W1237" s="123"/>
      <c r="X1237" s="123"/>
      <c r="Y1237" s="123"/>
    </row>
    <row r="1238" spans="1:25" x14ac:dyDescent="0.25">
      <c r="A1238" s="60" t="s">
        <v>1529</v>
      </c>
      <c r="B1238" s="60" t="s">
        <v>230</v>
      </c>
      <c r="C1238" s="123" t="s">
        <v>122</v>
      </c>
      <c r="D1238" s="123">
        <v>29</v>
      </c>
      <c r="E1238" s="123">
        <v>1992</v>
      </c>
      <c r="F1238" s="123">
        <v>1.92</v>
      </c>
      <c r="G1238" s="123">
        <v>-0.02</v>
      </c>
      <c r="H1238" s="123">
        <v>0.94</v>
      </c>
      <c r="I1238" s="123">
        <v>-0.05</v>
      </c>
      <c r="J1238" s="123">
        <v>-0.02</v>
      </c>
      <c r="K1238" s="123">
        <v>1.05</v>
      </c>
      <c r="L1238" s="123">
        <v>0.09</v>
      </c>
      <c r="M1238" s="123">
        <v>-0.06</v>
      </c>
      <c r="N1238" s="123"/>
      <c r="O1238" s="123"/>
      <c r="P1238" s="123">
        <v>-0.08</v>
      </c>
      <c r="Q1238" s="123">
        <v>-0.01</v>
      </c>
      <c r="R1238" s="123" t="s">
        <v>3792</v>
      </c>
      <c r="S1238" s="123">
        <v>2020</v>
      </c>
      <c r="T1238" s="123"/>
      <c r="U1238" s="123"/>
      <c r="V1238" s="123"/>
      <c r="W1238" s="123"/>
      <c r="X1238" s="123"/>
      <c r="Y1238" s="123"/>
    </row>
    <row r="1239" spans="1:25" x14ac:dyDescent="0.25">
      <c r="A1239" s="60" t="s">
        <v>1053</v>
      </c>
      <c r="B1239" s="60" t="s">
        <v>230</v>
      </c>
      <c r="C1239" s="123" t="s">
        <v>122</v>
      </c>
      <c r="D1239" s="123">
        <v>26</v>
      </c>
      <c r="E1239" s="123">
        <v>1995</v>
      </c>
      <c r="F1239" s="123">
        <v>2.16</v>
      </c>
      <c r="G1239" s="123">
        <v>0.08</v>
      </c>
      <c r="H1239" s="123">
        <v>0.41</v>
      </c>
      <c r="I1239" s="123">
        <v>0.06</v>
      </c>
      <c r="J1239" s="123">
        <v>0</v>
      </c>
      <c r="K1239" s="123">
        <v>0.43</v>
      </c>
      <c r="L1239" s="123">
        <v>-0.08</v>
      </c>
      <c r="M1239" s="123">
        <v>-0.05</v>
      </c>
      <c r="N1239" s="123"/>
      <c r="O1239" s="123"/>
      <c r="P1239" s="123">
        <v>-0.08</v>
      </c>
      <c r="Q1239" s="123">
        <v>0.01</v>
      </c>
      <c r="R1239" s="123" t="s">
        <v>3792</v>
      </c>
      <c r="S1239" s="123">
        <v>2020</v>
      </c>
      <c r="T1239" s="123"/>
      <c r="U1239" s="123"/>
      <c r="V1239" s="123"/>
      <c r="W1239" s="123"/>
      <c r="X1239" s="123"/>
      <c r="Y1239" s="123"/>
    </row>
    <row r="1240" spans="1:25" x14ac:dyDescent="0.25">
      <c r="A1240" s="60" t="s">
        <v>2275</v>
      </c>
      <c r="B1240" s="60" t="s">
        <v>230</v>
      </c>
      <c r="C1240" s="123" t="s">
        <v>122</v>
      </c>
      <c r="D1240" s="123">
        <v>26</v>
      </c>
      <c r="E1240" s="123">
        <v>1995</v>
      </c>
      <c r="F1240" s="123">
        <v>3.77</v>
      </c>
      <c r="G1240" s="123">
        <v>0.05</v>
      </c>
      <c r="H1240" s="123">
        <v>0.36</v>
      </c>
      <c r="I1240" s="123">
        <v>-0.09</v>
      </c>
      <c r="J1240" s="123">
        <v>7.0000000000000007E-2</v>
      </c>
      <c r="K1240" s="123">
        <v>0.27</v>
      </c>
      <c r="L1240" s="123">
        <v>-7.0000000000000007E-2</v>
      </c>
      <c r="M1240" s="123">
        <v>0.06</v>
      </c>
      <c r="N1240" s="123"/>
      <c r="O1240" s="123"/>
      <c r="P1240" s="123">
        <v>0.02</v>
      </c>
      <c r="Q1240" s="123">
        <v>0.04</v>
      </c>
      <c r="R1240" s="123" t="s">
        <v>3792</v>
      </c>
      <c r="S1240" s="123">
        <v>2020</v>
      </c>
      <c r="T1240" s="123"/>
      <c r="U1240" s="123"/>
      <c r="V1240" s="123"/>
      <c r="W1240" s="123"/>
      <c r="X1240" s="123"/>
      <c r="Y1240" s="123"/>
    </row>
    <row r="1241" spans="1:25" x14ac:dyDescent="0.25">
      <c r="A1241" s="60" t="s">
        <v>4633</v>
      </c>
      <c r="B1241" s="60" t="s">
        <v>230</v>
      </c>
      <c r="C1241" s="123" t="s">
        <v>122</v>
      </c>
      <c r="D1241" s="123">
        <v>24</v>
      </c>
      <c r="E1241" s="123">
        <v>1997</v>
      </c>
      <c r="F1241" s="123">
        <v>-0.05</v>
      </c>
      <c r="G1241" s="123">
        <v>-0.05</v>
      </c>
      <c r="H1241" s="123">
        <v>-0.01</v>
      </c>
      <c r="I1241" s="123">
        <v>0.06</v>
      </c>
      <c r="J1241" s="123"/>
      <c r="K1241" s="123">
        <v>-0.04</v>
      </c>
      <c r="L1241" s="123">
        <v>0.05</v>
      </c>
      <c r="M1241" s="123"/>
      <c r="N1241" s="123"/>
      <c r="O1241" s="123"/>
      <c r="P1241" s="123">
        <v>-0.06</v>
      </c>
      <c r="Q1241" s="123">
        <v>-7.0000000000000007E-2</v>
      </c>
      <c r="R1241" s="123" t="s">
        <v>3792</v>
      </c>
      <c r="S1241" s="123">
        <v>2020</v>
      </c>
      <c r="T1241" s="123"/>
      <c r="U1241" s="123"/>
      <c r="V1241" s="123"/>
      <c r="W1241" s="123"/>
      <c r="X1241" s="123"/>
      <c r="Y1241" s="123"/>
    </row>
    <row r="1242" spans="1:25" x14ac:dyDescent="0.25">
      <c r="A1242" s="60" t="s">
        <v>2520</v>
      </c>
      <c r="B1242" s="60" t="s">
        <v>230</v>
      </c>
      <c r="C1242" s="123" t="s">
        <v>129</v>
      </c>
      <c r="D1242" s="123">
        <v>29</v>
      </c>
      <c r="E1242" s="123">
        <v>1991</v>
      </c>
      <c r="F1242" s="123">
        <v>5.18</v>
      </c>
      <c r="G1242" s="123">
        <v>-0.08</v>
      </c>
      <c r="H1242" s="123">
        <v>0.49</v>
      </c>
      <c r="I1242" s="123">
        <v>0.28999999999999998</v>
      </c>
      <c r="J1242" s="123">
        <v>66.790000000000006</v>
      </c>
      <c r="K1242" s="123">
        <v>0.65</v>
      </c>
      <c r="L1242" s="123">
        <v>0.35</v>
      </c>
      <c r="M1242" s="123">
        <v>0</v>
      </c>
      <c r="N1242" s="123">
        <v>0.04</v>
      </c>
      <c r="O1242" s="123"/>
      <c r="P1242" s="123">
        <v>0.08</v>
      </c>
      <c r="Q1242" s="123">
        <v>-0.01</v>
      </c>
      <c r="R1242" s="123" t="s">
        <v>3792</v>
      </c>
      <c r="S1242" s="123">
        <v>2020</v>
      </c>
      <c r="T1242" s="123"/>
      <c r="U1242" s="123"/>
      <c r="V1242" s="123"/>
      <c r="W1242" s="123"/>
      <c r="X1242" s="123"/>
      <c r="Y1242" s="123"/>
    </row>
    <row r="1243" spans="1:25" x14ac:dyDescent="0.25">
      <c r="A1243" s="60" t="s">
        <v>4634</v>
      </c>
      <c r="B1243" s="60" t="s">
        <v>230</v>
      </c>
      <c r="C1243" s="123" t="s">
        <v>131</v>
      </c>
      <c r="D1243" s="123">
        <v>32</v>
      </c>
      <c r="E1243" s="123">
        <v>1988</v>
      </c>
      <c r="F1243" s="123">
        <v>3.98</v>
      </c>
      <c r="G1243" s="123">
        <v>0.06</v>
      </c>
      <c r="H1243" s="123">
        <v>1.01</v>
      </c>
      <c r="I1243" s="123">
        <v>0.3</v>
      </c>
      <c r="J1243" s="123">
        <v>24.97</v>
      </c>
      <c r="K1243" s="123">
        <v>1.07</v>
      </c>
      <c r="L1243" s="123">
        <v>0.33</v>
      </c>
      <c r="M1243" s="123">
        <v>0.02</v>
      </c>
      <c r="N1243" s="123">
        <v>-0.02</v>
      </c>
      <c r="O1243" s="123"/>
      <c r="P1243" s="123">
        <v>0.03</v>
      </c>
      <c r="Q1243" s="123">
        <v>7.0000000000000007E-2</v>
      </c>
      <c r="R1243" s="123" t="s">
        <v>3792</v>
      </c>
      <c r="S1243" s="123">
        <v>2020</v>
      </c>
      <c r="T1243" s="123"/>
      <c r="U1243" s="123"/>
      <c r="V1243" s="123"/>
      <c r="W1243" s="123"/>
      <c r="X1243" s="123"/>
      <c r="Y1243" s="123"/>
    </row>
    <row r="1244" spans="1:25" x14ac:dyDescent="0.25">
      <c r="A1244" s="60" t="s">
        <v>4635</v>
      </c>
      <c r="B1244" s="60" t="s">
        <v>831</v>
      </c>
      <c r="C1244" s="123" t="s">
        <v>96</v>
      </c>
      <c r="D1244" s="123">
        <v>29</v>
      </c>
      <c r="E1244" s="123">
        <v>1992</v>
      </c>
      <c r="F1244" s="123">
        <v>0.22</v>
      </c>
      <c r="G1244" s="123">
        <v>0.02</v>
      </c>
      <c r="H1244" s="123">
        <v>0.08</v>
      </c>
      <c r="I1244" s="123">
        <v>-0.02</v>
      </c>
      <c r="J1244" s="123"/>
      <c r="K1244" s="123">
        <v>0</v>
      </c>
      <c r="L1244" s="123">
        <v>-0.01</v>
      </c>
      <c r="M1244" s="123"/>
      <c r="N1244" s="123"/>
      <c r="O1244" s="123"/>
      <c r="P1244" s="123">
        <v>0.08</v>
      </c>
      <c r="Q1244" s="123">
        <v>-0.1</v>
      </c>
      <c r="R1244" s="123" t="s">
        <v>3792</v>
      </c>
      <c r="S1244" s="123">
        <v>2020</v>
      </c>
      <c r="T1244" s="123"/>
      <c r="U1244" s="123"/>
      <c r="V1244" s="123"/>
      <c r="W1244" s="123"/>
      <c r="X1244" s="123"/>
      <c r="Y1244" s="123"/>
    </row>
    <row r="1245" spans="1:25" x14ac:dyDescent="0.25">
      <c r="A1245" s="60" t="s">
        <v>4636</v>
      </c>
      <c r="B1245" s="60" t="s">
        <v>831</v>
      </c>
      <c r="C1245" s="123" t="s">
        <v>96</v>
      </c>
      <c r="D1245" s="123">
        <v>26</v>
      </c>
      <c r="E1245" s="123">
        <v>1994</v>
      </c>
      <c r="F1245" s="123">
        <v>0.02</v>
      </c>
      <c r="G1245" s="123">
        <v>-7.0000000000000007E-2</v>
      </c>
      <c r="H1245" s="123">
        <v>0.05</v>
      </c>
      <c r="I1245" s="123">
        <v>-0.1</v>
      </c>
      <c r="J1245" s="123"/>
      <c r="K1245" s="123">
        <v>-0.02</v>
      </c>
      <c r="L1245" s="123">
        <v>-7.0000000000000007E-2</v>
      </c>
      <c r="M1245" s="123"/>
      <c r="N1245" s="123"/>
      <c r="O1245" s="123"/>
      <c r="P1245" s="123">
        <v>0.01</v>
      </c>
      <c r="Q1245" s="123">
        <v>0.09</v>
      </c>
      <c r="R1245" s="123" t="s">
        <v>3792</v>
      </c>
      <c r="S1245" s="123">
        <v>2020</v>
      </c>
      <c r="T1245" s="123"/>
      <c r="U1245" s="123"/>
      <c r="V1245" s="123"/>
      <c r="W1245" s="123"/>
      <c r="X1245" s="123"/>
      <c r="Y1245" s="123"/>
    </row>
    <row r="1246" spans="1:25" x14ac:dyDescent="0.25">
      <c r="A1246" s="60" t="s">
        <v>4637</v>
      </c>
      <c r="B1246" s="60" t="s">
        <v>831</v>
      </c>
      <c r="C1246" s="123" t="s">
        <v>96</v>
      </c>
      <c r="D1246" s="123">
        <v>28</v>
      </c>
      <c r="E1246" s="123">
        <v>1993</v>
      </c>
      <c r="F1246" s="123">
        <v>5.76</v>
      </c>
      <c r="G1246" s="123">
        <v>0.06</v>
      </c>
      <c r="H1246" s="123">
        <v>0.75</v>
      </c>
      <c r="I1246" s="123">
        <v>0.55000000000000004</v>
      </c>
      <c r="J1246" s="123">
        <v>74.930000000000007</v>
      </c>
      <c r="K1246" s="123">
        <v>0.72</v>
      </c>
      <c r="L1246" s="123">
        <v>0.61</v>
      </c>
      <c r="M1246" s="123">
        <v>-0.08</v>
      </c>
      <c r="N1246" s="123">
        <v>0.02</v>
      </c>
      <c r="O1246" s="123"/>
      <c r="P1246" s="123">
        <v>0.09</v>
      </c>
      <c r="Q1246" s="123">
        <v>-0.08</v>
      </c>
      <c r="R1246" s="123" t="s">
        <v>3792</v>
      </c>
      <c r="S1246" s="123">
        <v>2020</v>
      </c>
      <c r="T1246" s="123"/>
      <c r="U1246" s="123"/>
      <c r="V1246" s="123"/>
      <c r="W1246" s="123"/>
      <c r="X1246" s="123"/>
      <c r="Y1246" s="123"/>
    </row>
    <row r="1247" spans="1:25" x14ac:dyDescent="0.25">
      <c r="A1247" s="60" t="s">
        <v>4638</v>
      </c>
      <c r="B1247" s="60" t="s">
        <v>831</v>
      </c>
      <c r="C1247" s="123" t="s">
        <v>96</v>
      </c>
      <c r="D1247" s="123">
        <v>27</v>
      </c>
      <c r="E1247" s="123">
        <v>1994</v>
      </c>
      <c r="F1247" s="123">
        <v>5.97</v>
      </c>
      <c r="G1247" s="123">
        <v>7.0000000000000007E-2</v>
      </c>
      <c r="H1247" s="123">
        <v>0.92</v>
      </c>
      <c r="I1247" s="123">
        <v>0.02</v>
      </c>
      <c r="J1247" s="123">
        <v>-0.08</v>
      </c>
      <c r="K1247" s="123">
        <v>0.89</v>
      </c>
      <c r="L1247" s="123">
        <v>0.04</v>
      </c>
      <c r="M1247" s="123">
        <v>-0.03</v>
      </c>
      <c r="N1247" s="123"/>
      <c r="O1247" s="123"/>
      <c r="P1247" s="123">
        <v>-7.0000000000000007E-2</v>
      </c>
      <c r="Q1247" s="123">
        <v>0.05</v>
      </c>
      <c r="R1247" s="123" t="s">
        <v>3792</v>
      </c>
      <c r="S1247" s="123">
        <v>2020</v>
      </c>
      <c r="T1247" s="123"/>
      <c r="U1247" s="123"/>
      <c r="V1247" s="123"/>
      <c r="W1247" s="123"/>
      <c r="X1247" s="123"/>
      <c r="Y1247" s="123"/>
    </row>
    <row r="1248" spans="1:25" x14ac:dyDescent="0.25">
      <c r="A1248" s="60" t="s">
        <v>4639</v>
      </c>
      <c r="B1248" s="60" t="s">
        <v>831</v>
      </c>
      <c r="C1248" s="123" t="s">
        <v>96</v>
      </c>
      <c r="D1248" s="123">
        <v>26</v>
      </c>
      <c r="E1248" s="123">
        <v>1995</v>
      </c>
      <c r="F1248" s="123">
        <v>5.0599999999999996</v>
      </c>
      <c r="G1248" s="123">
        <v>0.09</v>
      </c>
      <c r="H1248" s="123">
        <v>0.46</v>
      </c>
      <c r="I1248" s="123">
        <v>0.2</v>
      </c>
      <c r="J1248" s="123">
        <v>49.9</v>
      </c>
      <c r="K1248" s="123">
        <v>0.48</v>
      </c>
      <c r="L1248" s="123">
        <v>0.24</v>
      </c>
      <c r="M1248" s="123">
        <v>-7.0000000000000007E-2</v>
      </c>
      <c r="N1248" s="123">
        <v>-0.08</v>
      </c>
      <c r="O1248" s="123"/>
      <c r="P1248" s="123">
        <v>-0.04</v>
      </c>
      <c r="Q1248" s="123">
        <v>-0.1</v>
      </c>
      <c r="R1248" s="123" t="s">
        <v>3792</v>
      </c>
      <c r="S1248" s="123">
        <v>2020</v>
      </c>
      <c r="T1248" s="123"/>
      <c r="U1248" s="123"/>
      <c r="V1248" s="123"/>
      <c r="W1248" s="123"/>
      <c r="X1248" s="123"/>
      <c r="Y1248" s="123"/>
    </row>
    <row r="1249" spans="1:25" x14ac:dyDescent="0.25">
      <c r="A1249" s="60" t="s">
        <v>4640</v>
      </c>
      <c r="B1249" s="60" t="s">
        <v>831</v>
      </c>
      <c r="C1249" s="123" t="s">
        <v>96</v>
      </c>
      <c r="D1249" s="123">
        <v>32</v>
      </c>
      <c r="E1249" s="123">
        <v>1989</v>
      </c>
      <c r="F1249" s="123">
        <v>1.25</v>
      </c>
      <c r="G1249" s="123">
        <v>-0.09</v>
      </c>
      <c r="H1249" s="123">
        <v>0.09</v>
      </c>
      <c r="I1249" s="123">
        <v>0.05</v>
      </c>
      <c r="J1249" s="123"/>
      <c r="K1249" s="123">
        <v>-0.04</v>
      </c>
      <c r="L1249" s="123">
        <v>0.06</v>
      </c>
      <c r="M1249" s="123"/>
      <c r="N1249" s="123"/>
      <c r="O1249" s="123"/>
      <c r="P1249" s="123">
        <v>-0.08</v>
      </c>
      <c r="Q1249" s="123">
        <v>7.0000000000000007E-2</v>
      </c>
      <c r="R1249" s="123" t="s">
        <v>3792</v>
      </c>
      <c r="S1249" s="123">
        <v>2020</v>
      </c>
      <c r="T1249" s="123"/>
      <c r="U1249" s="123"/>
      <c r="V1249" s="123"/>
      <c r="W1249" s="123"/>
      <c r="X1249" s="123"/>
      <c r="Y1249" s="123"/>
    </row>
    <row r="1250" spans="1:25" x14ac:dyDescent="0.25">
      <c r="A1250" s="60" t="s">
        <v>4641</v>
      </c>
      <c r="B1250" s="60" t="s">
        <v>831</v>
      </c>
      <c r="C1250" s="123" t="s">
        <v>96</v>
      </c>
      <c r="D1250" s="123">
        <v>31</v>
      </c>
      <c r="E1250" s="123">
        <v>1990</v>
      </c>
      <c r="F1250" s="123">
        <v>5.99</v>
      </c>
      <c r="G1250" s="123">
        <v>-0.06</v>
      </c>
      <c r="H1250" s="123">
        <v>0.3</v>
      </c>
      <c r="I1250" s="123">
        <v>0.22</v>
      </c>
      <c r="J1250" s="123">
        <v>50.05</v>
      </c>
      <c r="K1250" s="123">
        <v>0.3</v>
      </c>
      <c r="L1250" s="123">
        <v>0.08</v>
      </c>
      <c r="M1250" s="123">
        <v>-0.1</v>
      </c>
      <c r="N1250" s="123">
        <v>-0.02</v>
      </c>
      <c r="O1250" s="123"/>
      <c r="P1250" s="123">
        <v>-0.09</v>
      </c>
      <c r="Q1250" s="123">
        <v>0.03</v>
      </c>
      <c r="R1250" s="123" t="s">
        <v>3792</v>
      </c>
      <c r="S1250" s="123">
        <v>2020</v>
      </c>
      <c r="T1250" s="123"/>
      <c r="U1250" s="123"/>
      <c r="V1250" s="123"/>
      <c r="W1250" s="123"/>
      <c r="X1250" s="123"/>
      <c r="Y1250" s="123"/>
    </row>
    <row r="1251" spans="1:25" x14ac:dyDescent="0.25">
      <c r="A1251" s="60" t="s">
        <v>4642</v>
      </c>
      <c r="B1251" s="60" t="s">
        <v>831</v>
      </c>
      <c r="C1251" s="123" t="s">
        <v>109</v>
      </c>
      <c r="D1251" s="123">
        <v>27</v>
      </c>
      <c r="E1251" s="123">
        <v>1994</v>
      </c>
      <c r="F1251" s="123">
        <v>2.4900000000000002</v>
      </c>
      <c r="G1251" s="123">
        <v>0</v>
      </c>
      <c r="H1251" s="123">
        <v>1.24</v>
      </c>
      <c r="I1251" s="123">
        <v>-0.04</v>
      </c>
      <c r="J1251" s="123">
        <v>-0.09</v>
      </c>
      <c r="K1251" s="123">
        <v>1.31</v>
      </c>
      <c r="L1251" s="123">
        <v>-0.05</v>
      </c>
      <c r="M1251" s="123">
        <v>-0.06</v>
      </c>
      <c r="N1251" s="123"/>
      <c r="O1251" s="123"/>
      <c r="P1251" s="123">
        <v>-0.1</v>
      </c>
      <c r="Q1251" s="123">
        <v>-0.04</v>
      </c>
      <c r="R1251" s="123" t="s">
        <v>3792</v>
      </c>
      <c r="S1251" s="123">
        <v>2020</v>
      </c>
      <c r="T1251" s="123"/>
      <c r="U1251" s="123"/>
      <c r="V1251" s="123"/>
      <c r="W1251" s="123"/>
      <c r="X1251" s="123"/>
      <c r="Y1251" s="123"/>
    </row>
    <row r="1252" spans="1:25" x14ac:dyDescent="0.25">
      <c r="A1252" s="60" t="s">
        <v>4643</v>
      </c>
      <c r="B1252" s="60" t="s">
        <v>831</v>
      </c>
      <c r="C1252" s="123" t="s">
        <v>109</v>
      </c>
      <c r="D1252" s="123">
        <v>27</v>
      </c>
      <c r="E1252" s="123">
        <v>1993</v>
      </c>
      <c r="F1252" s="123">
        <v>0.13</v>
      </c>
      <c r="G1252" s="123">
        <v>-0.09</v>
      </c>
      <c r="H1252" s="123">
        <v>0.03</v>
      </c>
      <c r="I1252" s="123">
        <v>-0.05</v>
      </c>
      <c r="J1252" s="123"/>
      <c r="K1252" s="123">
        <v>-0.04</v>
      </c>
      <c r="L1252" s="123">
        <v>0.01</v>
      </c>
      <c r="M1252" s="123"/>
      <c r="N1252" s="123"/>
      <c r="O1252" s="123"/>
      <c r="P1252" s="123">
        <v>0.06</v>
      </c>
      <c r="Q1252" s="123">
        <v>-0.03</v>
      </c>
      <c r="R1252" s="123" t="s">
        <v>3792</v>
      </c>
      <c r="S1252" s="123">
        <v>2020</v>
      </c>
      <c r="T1252" s="123"/>
      <c r="U1252" s="123"/>
      <c r="V1252" s="123"/>
      <c r="W1252" s="123"/>
      <c r="X1252" s="123"/>
      <c r="Y1252" s="123"/>
    </row>
    <row r="1253" spans="1:25" x14ac:dyDescent="0.25">
      <c r="A1253" s="60" t="s">
        <v>4644</v>
      </c>
      <c r="B1253" s="60" t="s">
        <v>831</v>
      </c>
      <c r="C1253" s="123" t="s">
        <v>153</v>
      </c>
      <c r="D1253" s="123">
        <v>29</v>
      </c>
      <c r="E1253" s="123">
        <v>1992</v>
      </c>
      <c r="F1253" s="123">
        <v>4.8099999999999996</v>
      </c>
      <c r="G1253" s="123">
        <v>0.82</v>
      </c>
      <c r="H1253" s="123">
        <v>2.13</v>
      </c>
      <c r="I1253" s="123">
        <v>1.48</v>
      </c>
      <c r="J1253" s="123">
        <v>69.91</v>
      </c>
      <c r="K1253" s="123">
        <v>2.12</v>
      </c>
      <c r="L1253" s="123">
        <v>1.42</v>
      </c>
      <c r="M1253" s="123">
        <v>0.23</v>
      </c>
      <c r="N1253" s="123">
        <v>0.36</v>
      </c>
      <c r="O1253" s="123"/>
      <c r="P1253" s="123">
        <v>0.52</v>
      </c>
      <c r="Q1253" s="123">
        <v>0.36</v>
      </c>
      <c r="R1253" s="123" t="s">
        <v>3792</v>
      </c>
      <c r="S1253" s="123">
        <v>2020</v>
      </c>
      <c r="T1253" s="123"/>
      <c r="U1253" s="123"/>
      <c r="V1253" s="123"/>
      <c r="W1253" s="123"/>
      <c r="X1253" s="123"/>
      <c r="Y1253" s="123"/>
    </row>
    <row r="1254" spans="1:25" x14ac:dyDescent="0.25">
      <c r="A1254" s="60" t="s">
        <v>4645</v>
      </c>
      <c r="B1254" s="60" t="s">
        <v>831</v>
      </c>
      <c r="C1254" s="123" t="s">
        <v>153</v>
      </c>
      <c r="D1254" s="123">
        <v>30</v>
      </c>
      <c r="E1254" s="123">
        <v>1991</v>
      </c>
      <c r="F1254" s="123">
        <v>0.87</v>
      </c>
      <c r="G1254" s="123">
        <v>-7.0000000000000007E-2</v>
      </c>
      <c r="H1254" s="123">
        <v>1.28</v>
      </c>
      <c r="I1254" s="123">
        <v>-0.05</v>
      </c>
      <c r="J1254" s="123">
        <v>0.09</v>
      </c>
      <c r="K1254" s="123">
        <v>1.27</v>
      </c>
      <c r="L1254" s="123">
        <v>-0.08</v>
      </c>
      <c r="M1254" s="123">
        <v>0.05</v>
      </c>
      <c r="N1254" s="123"/>
      <c r="O1254" s="123"/>
      <c r="P1254" s="123">
        <v>-0.01</v>
      </c>
      <c r="Q1254" s="123">
        <v>-0.05</v>
      </c>
      <c r="R1254" s="123" t="s">
        <v>3792</v>
      </c>
      <c r="S1254" s="123">
        <v>2020</v>
      </c>
      <c r="T1254" s="123"/>
      <c r="U1254" s="123"/>
      <c r="V1254" s="123"/>
      <c r="W1254" s="123"/>
      <c r="X1254" s="123"/>
      <c r="Y1254" s="123"/>
    </row>
    <row r="1255" spans="1:25" x14ac:dyDescent="0.25">
      <c r="A1255" s="60" t="s">
        <v>4646</v>
      </c>
      <c r="B1255" s="60" t="s">
        <v>831</v>
      </c>
      <c r="C1255" s="123" t="s">
        <v>116</v>
      </c>
      <c r="D1255" s="123">
        <v>31</v>
      </c>
      <c r="E1255" s="123">
        <v>1990</v>
      </c>
      <c r="F1255" s="123">
        <v>1.1000000000000001</v>
      </c>
      <c r="G1255" s="123">
        <v>-0.04</v>
      </c>
      <c r="H1255" s="123">
        <v>-0.09</v>
      </c>
      <c r="I1255" s="123">
        <v>-7.0000000000000007E-2</v>
      </c>
      <c r="J1255" s="123"/>
      <c r="K1255" s="123">
        <v>-0.1</v>
      </c>
      <c r="L1255" s="123">
        <v>0</v>
      </c>
      <c r="M1255" s="123"/>
      <c r="N1255" s="123"/>
      <c r="O1255" s="123"/>
      <c r="P1255" s="123">
        <v>-0.03</v>
      </c>
      <c r="Q1255" s="123">
        <v>0.01</v>
      </c>
      <c r="R1255" s="123" t="s">
        <v>3792</v>
      </c>
      <c r="S1255" s="123">
        <v>2020</v>
      </c>
      <c r="T1255" s="123"/>
      <c r="U1255" s="123"/>
      <c r="V1255" s="123"/>
      <c r="W1255" s="123"/>
      <c r="X1255" s="123"/>
      <c r="Y1255" s="123"/>
    </row>
    <row r="1256" spans="1:25" x14ac:dyDescent="0.25">
      <c r="A1256" s="60" t="s">
        <v>2460</v>
      </c>
      <c r="B1256" s="60" t="s">
        <v>831</v>
      </c>
      <c r="C1256" s="123" t="s">
        <v>116</v>
      </c>
      <c r="D1256" s="123">
        <v>28</v>
      </c>
      <c r="E1256" s="123">
        <v>1993</v>
      </c>
      <c r="F1256" s="123">
        <v>5.07</v>
      </c>
      <c r="G1256" s="123">
        <v>-0.01</v>
      </c>
      <c r="H1256" s="123">
        <v>-0.05</v>
      </c>
      <c r="I1256" s="123">
        <v>-0.01</v>
      </c>
      <c r="J1256" s="123"/>
      <c r="K1256" s="123">
        <v>0</v>
      </c>
      <c r="L1256" s="123">
        <v>0.09</v>
      </c>
      <c r="M1256" s="123"/>
      <c r="N1256" s="123"/>
      <c r="O1256" s="123"/>
      <c r="P1256" s="123">
        <v>0.05</v>
      </c>
      <c r="Q1256" s="123">
        <v>-0.05</v>
      </c>
      <c r="R1256" s="123" t="s">
        <v>3792</v>
      </c>
      <c r="S1256" s="123">
        <v>2020</v>
      </c>
      <c r="T1256" s="123"/>
      <c r="U1256" s="123"/>
      <c r="V1256" s="123"/>
      <c r="W1256" s="123"/>
      <c r="X1256" s="123"/>
      <c r="Y1256" s="123"/>
    </row>
    <row r="1257" spans="1:25" x14ac:dyDescent="0.25">
      <c r="A1257" s="60" t="s">
        <v>4647</v>
      </c>
      <c r="B1257" s="60" t="s">
        <v>831</v>
      </c>
      <c r="C1257" s="123" t="s">
        <v>122</v>
      </c>
      <c r="D1257" s="123">
        <v>31</v>
      </c>
      <c r="E1257" s="123">
        <v>1990</v>
      </c>
      <c r="F1257" s="123">
        <v>2.6</v>
      </c>
      <c r="G1257" s="123">
        <v>-0.02</v>
      </c>
      <c r="H1257" s="123">
        <v>0.74</v>
      </c>
      <c r="I1257" s="123">
        <v>0.31</v>
      </c>
      <c r="J1257" s="123">
        <v>49.91</v>
      </c>
      <c r="K1257" s="123">
        <v>0.84</v>
      </c>
      <c r="L1257" s="123">
        <v>0.34</v>
      </c>
      <c r="M1257" s="123">
        <v>0.01</v>
      </c>
      <c r="N1257" s="123">
        <v>7.0000000000000007E-2</v>
      </c>
      <c r="O1257" s="123"/>
      <c r="P1257" s="123">
        <v>0.08</v>
      </c>
      <c r="Q1257" s="123">
        <v>-0.05</v>
      </c>
      <c r="R1257" s="123" t="s">
        <v>3792</v>
      </c>
      <c r="S1257" s="123">
        <v>2020</v>
      </c>
      <c r="T1257" s="123"/>
      <c r="U1257" s="123"/>
      <c r="V1257" s="123"/>
      <c r="W1257" s="123"/>
      <c r="X1257" s="123"/>
      <c r="Y1257" s="123"/>
    </row>
    <row r="1258" spans="1:25" x14ac:dyDescent="0.25">
      <c r="A1258" s="60" t="s">
        <v>4648</v>
      </c>
      <c r="B1258" s="60" t="s">
        <v>831</v>
      </c>
      <c r="C1258" s="123" t="s">
        <v>122</v>
      </c>
      <c r="D1258" s="123">
        <v>27</v>
      </c>
      <c r="E1258" s="123">
        <v>1993</v>
      </c>
      <c r="F1258" s="123">
        <v>2.04</v>
      </c>
      <c r="G1258" s="123">
        <v>0.04</v>
      </c>
      <c r="H1258" s="123">
        <v>1.82</v>
      </c>
      <c r="I1258" s="123">
        <v>0.42</v>
      </c>
      <c r="J1258" s="123">
        <v>24.92</v>
      </c>
      <c r="K1258" s="123">
        <v>1.88</v>
      </c>
      <c r="L1258" s="123">
        <v>0.56000000000000005</v>
      </c>
      <c r="M1258" s="123">
        <v>7.0000000000000007E-2</v>
      </c>
      <c r="N1258" s="123">
        <v>-0.09</v>
      </c>
      <c r="O1258" s="123"/>
      <c r="P1258" s="123">
        <v>-0.09</v>
      </c>
      <c r="Q1258" s="123">
        <v>0.01</v>
      </c>
      <c r="R1258" s="123" t="s">
        <v>3792</v>
      </c>
      <c r="S1258" s="123">
        <v>2020</v>
      </c>
      <c r="T1258" s="123"/>
      <c r="U1258" s="123"/>
      <c r="V1258" s="123"/>
      <c r="W1258" s="123"/>
      <c r="X1258" s="123"/>
      <c r="Y1258" s="123"/>
    </row>
    <row r="1259" spans="1:25" x14ac:dyDescent="0.25">
      <c r="A1259" s="60" t="s">
        <v>4649</v>
      </c>
      <c r="B1259" s="60" t="s">
        <v>831</v>
      </c>
      <c r="C1259" s="123" t="s">
        <v>122</v>
      </c>
      <c r="D1259" s="123">
        <v>31</v>
      </c>
      <c r="E1259" s="123">
        <v>1990</v>
      </c>
      <c r="F1259" s="123">
        <v>1.35</v>
      </c>
      <c r="G1259" s="123">
        <v>0.09</v>
      </c>
      <c r="H1259" s="123">
        <v>0</v>
      </c>
      <c r="I1259" s="123">
        <v>7.0000000000000007E-2</v>
      </c>
      <c r="J1259" s="123"/>
      <c r="K1259" s="123">
        <v>0.09</v>
      </c>
      <c r="L1259" s="123">
        <v>0.06</v>
      </c>
      <c r="M1259" s="123"/>
      <c r="N1259" s="123"/>
      <c r="O1259" s="123"/>
      <c r="P1259" s="123">
        <v>0.03</v>
      </c>
      <c r="Q1259" s="123">
        <v>7.0000000000000007E-2</v>
      </c>
      <c r="R1259" s="123" t="s">
        <v>3792</v>
      </c>
      <c r="S1259" s="123">
        <v>2020</v>
      </c>
      <c r="T1259" s="123"/>
      <c r="U1259" s="123"/>
      <c r="V1259" s="123"/>
      <c r="W1259" s="123"/>
      <c r="X1259" s="123"/>
      <c r="Y1259" s="123"/>
    </row>
    <row r="1260" spans="1:25" x14ac:dyDescent="0.25">
      <c r="A1260" s="60" t="s">
        <v>4650</v>
      </c>
      <c r="B1260" s="60" t="s">
        <v>831</v>
      </c>
      <c r="C1260" s="123" t="s">
        <v>122</v>
      </c>
      <c r="D1260" s="123">
        <v>30</v>
      </c>
      <c r="E1260" s="123">
        <v>1991</v>
      </c>
      <c r="F1260" s="123">
        <v>4.8</v>
      </c>
      <c r="G1260" s="123">
        <v>0.3</v>
      </c>
      <c r="H1260" s="123">
        <v>1.52</v>
      </c>
      <c r="I1260" s="123">
        <v>0.34</v>
      </c>
      <c r="J1260" s="123">
        <v>28.63</v>
      </c>
      <c r="K1260" s="123">
        <v>1.37</v>
      </c>
      <c r="L1260" s="123">
        <v>0.49</v>
      </c>
      <c r="M1260" s="123">
        <v>0.13</v>
      </c>
      <c r="N1260" s="123">
        <v>0.46</v>
      </c>
      <c r="O1260" s="123"/>
      <c r="P1260" s="123">
        <v>0.08</v>
      </c>
      <c r="Q1260" s="123">
        <v>-0.04</v>
      </c>
      <c r="R1260" s="123" t="s">
        <v>3792</v>
      </c>
      <c r="S1260" s="123">
        <v>2020</v>
      </c>
      <c r="T1260" s="123"/>
      <c r="U1260" s="123"/>
      <c r="V1260" s="123"/>
      <c r="W1260" s="123"/>
      <c r="X1260" s="123"/>
      <c r="Y1260" s="123"/>
    </row>
    <row r="1261" spans="1:25" x14ac:dyDescent="0.25">
      <c r="A1261" s="60" t="s">
        <v>3429</v>
      </c>
      <c r="B1261" s="60" t="s">
        <v>831</v>
      </c>
      <c r="C1261" s="123" t="s">
        <v>122</v>
      </c>
      <c r="D1261" s="123">
        <v>27</v>
      </c>
      <c r="E1261" s="123">
        <v>1994</v>
      </c>
      <c r="F1261" s="123">
        <v>1.07</v>
      </c>
      <c r="G1261" s="123">
        <v>-0.01</v>
      </c>
      <c r="H1261" s="123">
        <v>1.06</v>
      </c>
      <c r="I1261" s="123">
        <v>1.05</v>
      </c>
      <c r="J1261" s="123">
        <v>100.08</v>
      </c>
      <c r="K1261" s="123">
        <v>1.0900000000000001</v>
      </c>
      <c r="L1261" s="123">
        <v>1.0900000000000001</v>
      </c>
      <c r="M1261" s="123">
        <v>-0.09</v>
      </c>
      <c r="N1261" s="123">
        <v>0.02</v>
      </c>
      <c r="O1261" s="123"/>
      <c r="P1261" s="123">
        <v>0.08</v>
      </c>
      <c r="Q1261" s="123">
        <v>-0.1</v>
      </c>
      <c r="R1261" s="123" t="s">
        <v>3792</v>
      </c>
      <c r="S1261" s="123">
        <v>2020</v>
      </c>
      <c r="T1261" s="123"/>
      <c r="U1261" s="123"/>
      <c r="V1261" s="123"/>
      <c r="W1261" s="123"/>
      <c r="X1261" s="123"/>
      <c r="Y1261" s="123"/>
    </row>
    <row r="1262" spans="1:25" x14ac:dyDescent="0.25">
      <c r="A1262" s="60" t="s">
        <v>4651</v>
      </c>
      <c r="B1262" s="60" t="s">
        <v>831</v>
      </c>
      <c r="C1262" s="123" t="s">
        <v>122</v>
      </c>
      <c r="D1262" s="123">
        <v>27</v>
      </c>
      <c r="E1262" s="123">
        <v>1993</v>
      </c>
      <c r="F1262" s="123">
        <v>1.22</v>
      </c>
      <c r="G1262" s="123">
        <v>-0.03</v>
      </c>
      <c r="H1262" s="123">
        <v>-0.08</v>
      </c>
      <c r="I1262" s="123">
        <v>0.02</v>
      </c>
      <c r="J1262" s="123"/>
      <c r="K1262" s="123">
        <v>-0.09</v>
      </c>
      <c r="L1262" s="123">
        <v>0.03</v>
      </c>
      <c r="M1262" s="123"/>
      <c r="N1262" s="123"/>
      <c r="O1262" s="123"/>
      <c r="P1262" s="123">
        <v>-0.03</v>
      </c>
      <c r="Q1262" s="123">
        <v>-7.0000000000000007E-2</v>
      </c>
      <c r="R1262" s="123" t="s">
        <v>3792</v>
      </c>
      <c r="S1262" s="123">
        <v>2020</v>
      </c>
      <c r="T1262" s="123"/>
      <c r="U1262" s="123"/>
      <c r="V1262" s="123"/>
      <c r="W1262" s="123"/>
      <c r="X1262" s="123"/>
      <c r="Y1262" s="123"/>
    </row>
    <row r="1263" spans="1:25" x14ac:dyDescent="0.25">
      <c r="A1263" s="60" t="s">
        <v>4652</v>
      </c>
      <c r="B1263" s="60" t="s">
        <v>831</v>
      </c>
      <c r="C1263" s="123" t="s">
        <v>122</v>
      </c>
      <c r="D1263" s="123">
        <v>23</v>
      </c>
      <c r="E1263" s="123">
        <v>1998</v>
      </c>
      <c r="F1263" s="123">
        <v>0.19</v>
      </c>
      <c r="G1263" s="123">
        <v>7.0000000000000007E-2</v>
      </c>
      <c r="H1263" s="123">
        <v>-7.0000000000000007E-2</v>
      </c>
      <c r="I1263" s="123">
        <v>0.02</v>
      </c>
      <c r="J1263" s="123"/>
      <c r="K1263" s="123">
        <v>-0.01</v>
      </c>
      <c r="L1263" s="123">
        <v>0.03</v>
      </c>
      <c r="M1263" s="123"/>
      <c r="N1263" s="123"/>
      <c r="O1263" s="123"/>
      <c r="P1263" s="123">
        <v>0.01</v>
      </c>
      <c r="Q1263" s="123">
        <v>-0.01</v>
      </c>
      <c r="R1263" s="123" t="s">
        <v>3792</v>
      </c>
      <c r="S1263" s="123">
        <v>2020</v>
      </c>
      <c r="T1263" s="123"/>
      <c r="U1263" s="123"/>
      <c r="V1263" s="123"/>
      <c r="W1263" s="123"/>
      <c r="X1263" s="123"/>
      <c r="Y1263" s="123"/>
    </row>
    <row r="1264" spans="1:25" x14ac:dyDescent="0.25">
      <c r="A1264" s="60" t="s">
        <v>4653</v>
      </c>
      <c r="B1264" s="60" t="s">
        <v>831</v>
      </c>
      <c r="C1264" s="123" t="s">
        <v>122</v>
      </c>
      <c r="D1264" s="123">
        <v>25</v>
      </c>
      <c r="E1264" s="123">
        <v>1995</v>
      </c>
      <c r="F1264" s="123">
        <v>-0.05</v>
      </c>
      <c r="G1264" s="123">
        <v>0.01</v>
      </c>
      <c r="H1264" s="123">
        <v>1.0900000000000001</v>
      </c>
      <c r="I1264" s="123">
        <v>1.06</v>
      </c>
      <c r="J1264" s="123">
        <v>100.09</v>
      </c>
      <c r="K1264" s="123">
        <v>22.53</v>
      </c>
      <c r="L1264" s="123">
        <v>22.42</v>
      </c>
      <c r="M1264" s="123">
        <v>0.05</v>
      </c>
      <c r="N1264" s="123">
        <v>0.04</v>
      </c>
      <c r="O1264" s="123"/>
      <c r="P1264" s="123">
        <v>0.08</v>
      </c>
      <c r="Q1264" s="123">
        <v>0.06</v>
      </c>
      <c r="R1264" s="123" t="s">
        <v>3792</v>
      </c>
      <c r="S1264" s="123">
        <v>2020</v>
      </c>
      <c r="T1264" s="123"/>
      <c r="U1264" s="123"/>
      <c r="V1264" s="123"/>
      <c r="W1264" s="123"/>
      <c r="X1264" s="123"/>
      <c r="Y1264" s="123"/>
    </row>
    <row r="1265" spans="1:25" x14ac:dyDescent="0.25">
      <c r="A1265" s="60" t="s">
        <v>4654</v>
      </c>
      <c r="B1265" s="60" t="s">
        <v>831</v>
      </c>
      <c r="C1265" s="123" t="s">
        <v>122</v>
      </c>
      <c r="D1265" s="123">
        <v>22</v>
      </c>
      <c r="E1265" s="123">
        <v>1999</v>
      </c>
      <c r="F1265" s="123">
        <v>3.57</v>
      </c>
      <c r="G1265" s="123">
        <v>0.08</v>
      </c>
      <c r="H1265" s="123">
        <v>0.52</v>
      </c>
      <c r="I1265" s="123">
        <v>-0.09</v>
      </c>
      <c r="J1265" s="123">
        <v>-0.06</v>
      </c>
      <c r="K1265" s="123">
        <v>0.52</v>
      </c>
      <c r="L1265" s="123">
        <v>0.05</v>
      </c>
      <c r="M1265" s="123">
        <v>-0.03</v>
      </c>
      <c r="N1265" s="123"/>
      <c r="O1265" s="123"/>
      <c r="P1265" s="123">
        <v>-0.03</v>
      </c>
      <c r="Q1265" s="123">
        <v>-0.04</v>
      </c>
      <c r="R1265" s="123" t="s">
        <v>3792</v>
      </c>
      <c r="S1265" s="123">
        <v>2020</v>
      </c>
      <c r="T1265" s="123"/>
      <c r="U1265" s="123"/>
      <c r="V1265" s="123"/>
      <c r="W1265" s="123"/>
      <c r="X1265" s="123"/>
      <c r="Y1265" s="123"/>
    </row>
    <row r="1266" spans="1:25" x14ac:dyDescent="0.25">
      <c r="A1266" s="60" t="s">
        <v>1631</v>
      </c>
      <c r="B1266" s="60" t="s">
        <v>831</v>
      </c>
      <c r="C1266" s="123" t="s">
        <v>122</v>
      </c>
      <c r="D1266" s="123">
        <v>32</v>
      </c>
      <c r="E1266" s="123">
        <v>1989</v>
      </c>
      <c r="F1266" s="123">
        <v>4.97</v>
      </c>
      <c r="G1266" s="123">
        <v>0.2</v>
      </c>
      <c r="H1266" s="123">
        <v>1.2</v>
      </c>
      <c r="I1266" s="123">
        <v>0.28999999999999998</v>
      </c>
      <c r="J1266" s="123">
        <v>16.739999999999998</v>
      </c>
      <c r="K1266" s="123">
        <v>1.18</v>
      </c>
      <c r="L1266" s="123">
        <v>0.14000000000000001</v>
      </c>
      <c r="M1266" s="123">
        <v>0.13</v>
      </c>
      <c r="N1266" s="123">
        <v>1.03</v>
      </c>
      <c r="O1266" s="123"/>
      <c r="P1266" s="123">
        <v>0.06</v>
      </c>
      <c r="Q1266" s="123">
        <v>-0.05</v>
      </c>
      <c r="R1266" s="123" t="s">
        <v>3792</v>
      </c>
      <c r="S1266" s="123">
        <v>2020</v>
      </c>
      <c r="T1266" s="123"/>
      <c r="U1266" s="123"/>
      <c r="V1266" s="123"/>
      <c r="W1266" s="123"/>
      <c r="X1266" s="123"/>
      <c r="Y1266" s="123"/>
    </row>
    <row r="1267" spans="1:25" x14ac:dyDescent="0.25">
      <c r="A1267" s="60" t="s">
        <v>4655</v>
      </c>
      <c r="B1267" s="60" t="s">
        <v>831</v>
      </c>
      <c r="C1267" s="123" t="s">
        <v>131</v>
      </c>
      <c r="D1267" s="123">
        <v>23</v>
      </c>
      <c r="E1267" s="123">
        <v>1998</v>
      </c>
      <c r="F1267" s="123">
        <v>3.79</v>
      </c>
      <c r="G1267" s="123">
        <v>0.17</v>
      </c>
      <c r="H1267" s="123">
        <v>0.75</v>
      </c>
      <c r="I1267" s="123">
        <v>0.31</v>
      </c>
      <c r="J1267" s="123">
        <v>33.299999999999997</v>
      </c>
      <c r="K1267" s="123">
        <v>0.86</v>
      </c>
      <c r="L1267" s="123">
        <v>0.26</v>
      </c>
      <c r="M1267" s="123">
        <v>0.27</v>
      </c>
      <c r="N1267" s="123">
        <v>1.06</v>
      </c>
      <c r="O1267" s="123"/>
      <c r="P1267" s="123">
        <v>-0.04</v>
      </c>
      <c r="Q1267" s="123">
        <v>-0.08</v>
      </c>
      <c r="R1267" s="123" t="s">
        <v>3792</v>
      </c>
      <c r="S1267" s="123">
        <v>2020</v>
      </c>
      <c r="T1267" s="123"/>
      <c r="U1267" s="123"/>
      <c r="V1267" s="123"/>
      <c r="W1267" s="123"/>
      <c r="X1267" s="123"/>
      <c r="Y1267" s="123"/>
    </row>
    <row r="1268" spans="1:25" x14ac:dyDescent="0.25">
      <c r="A1268" s="60" t="s">
        <v>1801</v>
      </c>
      <c r="B1268" s="60" t="s">
        <v>831</v>
      </c>
      <c r="C1268" s="123" t="s">
        <v>131</v>
      </c>
      <c r="D1268" s="123">
        <v>33</v>
      </c>
      <c r="E1268" s="123">
        <v>1988</v>
      </c>
      <c r="F1268" s="123">
        <v>1.96</v>
      </c>
      <c r="G1268" s="123">
        <v>0.46</v>
      </c>
      <c r="H1268" s="123">
        <v>3.54</v>
      </c>
      <c r="I1268" s="123">
        <v>1.0900000000000001</v>
      </c>
      <c r="J1268" s="123">
        <v>28.53</v>
      </c>
      <c r="K1268" s="123">
        <v>3.53</v>
      </c>
      <c r="L1268" s="123">
        <v>1.0900000000000001</v>
      </c>
      <c r="M1268" s="123">
        <v>0.04</v>
      </c>
      <c r="N1268" s="123">
        <v>-0.01</v>
      </c>
      <c r="O1268" s="123"/>
      <c r="P1268" s="123">
        <v>0.59</v>
      </c>
      <c r="Q1268" s="123">
        <v>0.52</v>
      </c>
      <c r="R1268" s="123" t="s">
        <v>3792</v>
      </c>
      <c r="S1268" s="123">
        <v>2020</v>
      </c>
      <c r="T1268" s="123"/>
      <c r="U1268" s="123"/>
      <c r="V1268" s="123"/>
      <c r="W1268" s="123"/>
      <c r="X1268" s="123"/>
      <c r="Y1268" s="123"/>
    </row>
    <row r="1269" spans="1:25" x14ac:dyDescent="0.25">
      <c r="A1269" s="60" t="s">
        <v>2124</v>
      </c>
      <c r="B1269" s="60" t="s">
        <v>26</v>
      </c>
      <c r="C1269" s="123" t="s">
        <v>96</v>
      </c>
      <c r="D1269" s="123">
        <v>29</v>
      </c>
      <c r="E1269" s="123">
        <v>1992</v>
      </c>
      <c r="F1269" s="123">
        <v>1</v>
      </c>
      <c r="G1269" s="123">
        <v>0.03</v>
      </c>
      <c r="H1269" s="123">
        <v>0.02</v>
      </c>
      <c r="I1269" s="123">
        <v>-0.08</v>
      </c>
      <c r="J1269" s="123"/>
      <c r="K1269" s="123">
        <v>0</v>
      </c>
      <c r="L1269" s="123">
        <v>0.06</v>
      </c>
      <c r="M1269" s="123"/>
      <c r="N1269" s="123"/>
      <c r="O1269" s="123"/>
      <c r="P1269" s="123">
        <v>0</v>
      </c>
      <c r="Q1269" s="123">
        <v>-0.06</v>
      </c>
      <c r="R1269" s="123" t="s">
        <v>3792</v>
      </c>
      <c r="S1269" s="123">
        <v>2020</v>
      </c>
      <c r="T1269" s="123"/>
      <c r="U1269" s="123"/>
      <c r="V1269" s="123"/>
      <c r="W1269" s="123"/>
      <c r="X1269" s="123"/>
      <c r="Y1269" s="123"/>
    </row>
    <row r="1270" spans="1:25" x14ac:dyDescent="0.25">
      <c r="A1270" s="60" t="s">
        <v>2035</v>
      </c>
      <c r="B1270" s="60" t="s">
        <v>26</v>
      </c>
      <c r="C1270" s="123" t="s">
        <v>96</v>
      </c>
      <c r="D1270" s="123">
        <v>33</v>
      </c>
      <c r="E1270" s="123">
        <v>1988</v>
      </c>
      <c r="F1270" s="123">
        <v>5.03</v>
      </c>
      <c r="G1270" s="123">
        <v>0.05</v>
      </c>
      <c r="H1270" s="123">
        <v>1.03</v>
      </c>
      <c r="I1270" s="123">
        <v>-0.05</v>
      </c>
      <c r="J1270" s="123">
        <v>0.1</v>
      </c>
      <c r="K1270" s="123">
        <v>1.08</v>
      </c>
      <c r="L1270" s="123">
        <v>-0.05</v>
      </c>
      <c r="M1270" s="123">
        <v>-0.1</v>
      </c>
      <c r="N1270" s="123"/>
      <c r="O1270" s="123"/>
      <c r="P1270" s="123">
        <v>0</v>
      </c>
      <c r="Q1270" s="123">
        <v>0.04</v>
      </c>
      <c r="R1270" s="123" t="s">
        <v>3792</v>
      </c>
      <c r="S1270" s="123">
        <v>2020</v>
      </c>
      <c r="T1270" s="123"/>
      <c r="U1270" s="123"/>
      <c r="V1270" s="123"/>
      <c r="W1270" s="123"/>
      <c r="X1270" s="123"/>
      <c r="Y1270" s="123"/>
    </row>
    <row r="1271" spans="1:25" x14ac:dyDescent="0.25">
      <c r="A1271" s="60" t="s">
        <v>2119</v>
      </c>
      <c r="B1271" s="60" t="s">
        <v>26</v>
      </c>
      <c r="C1271" s="123" t="s">
        <v>96</v>
      </c>
      <c r="D1271" s="123">
        <v>33</v>
      </c>
      <c r="E1271" s="123">
        <v>1988</v>
      </c>
      <c r="F1271" s="123">
        <v>1.98</v>
      </c>
      <c r="G1271" s="123">
        <v>0.08</v>
      </c>
      <c r="H1271" s="123">
        <v>1.05</v>
      </c>
      <c r="I1271" s="123">
        <v>0.56000000000000005</v>
      </c>
      <c r="J1271" s="123">
        <v>50</v>
      </c>
      <c r="K1271" s="123">
        <v>1</v>
      </c>
      <c r="L1271" s="123">
        <v>0.52</v>
      </c>
      <c r="M1271" s="123">
        <v>0.03</v>
      </c>
      <c r="N1271" s="123">
        <v>-7.0000000000000007E-2</v>
      </c>
      <c r="O1271" s="123"/>
      <c r="P1271" s="123">
        <v>0.05</v>
      </c>
      <c r="Q1271" s="123">
        <v>0.09</v>
      </c>
      <c r="R1271" s="123" t="s">
        <v>3792</v>
      </c>
      <c r="S1271" s="123">
        <v>2020</v>
      </c>
      <c r="T1271" s="123"/>
      <c r="U1271" s="123"/>
      <c r="V1271" s="123"/>
      <c r="W1271" s="123"/>
      <c r="X1271" s="123"/>
      <c r="Y1271" s="123"/>
    </row>
    <row r="1272" spans="1:25" x14ac:dyDescent="0.25">
      <c r="A1272" s="60" t="s">
        <v>1694</v>
      </c>
      <c r="B1272" s="60" t="s">
        <v>26</v>
      </c>
      <c r="C1272" s="123" t="s">
        <v>96</v>
      </c>
      <c r="D1272" s="123">
        <v>34</v>
      </c>
      <c r="E1272" s="123">
        <v>1987</v>
      </c>
      <c r="F1272" s="123">
        <v>4.41</v>
      </c>
      <c r="G1272" s="123">
        <v>-0.04</v>
      </c>
      <c r="H1272" s="123">
        <v>0.64</v>
      </c>
      <c r="I1272" s="123">
        <v>-0.1</v>
      </c>
      <c r="J1272" s="123">
        <v>-0.04</v>
      </c>
      <c r="K1272" s="123">
        <v>0.62</v>
      </c>
      <c r="L1272" s="123">
        <v>0.1</v>
      </c>
      <c r="M1272" s="123">
        <v>7.0000000000000007E-2</v>
      </c>
      <c r="N1272" s="123"/>
      <c r="O1272" s="123"/>
      <c r="P1272" s="123">
        <v>0.08</v>
      </c>
      <c r="Q1272" s="123">
        <v>0.09</v>
      </c>
      <c r="R1272" s="123" t="s">
        <v>3792</v>
      </c>
      <c r="S1272" s="123">
        <v>2020</v>
      </c>
      <c r="T1272" s="123"/>
      <c r="U1272" s="123"/>
      <c r="V1272" s="123"/>
      <c r="W1272" s="123"/>
      <c r="X1272" s="123"/>
      <c r="Y1272" s="123"/>
    </row>
    <row r="1273" spans="1:25" x14ac:dyDescent="0.25">
      <c r="A1273" s="60" t="s">
        <v>1672</v>
      </c>
      <c r="B1273" s="60" t="s">
        <v>26</v>
      </c>
      <c r="C1273" s="123" t="s">
        <v>96</v>
      </c>
      <c r="D1273" s="123">
        <v>28</v>
      </c>
      <c r="E1273" s="123">
        <v>1993</v>
      </c>
      <c r="F1273" s="123">
        <v>2.58</v>
      </c>
      <c r="G1273" s="123">
        <v>0.04</v>
      </c>
      <c r="H1273" s="123">
        <v>-0.06</v>
      </c>
      <c r="I1273" s="123">
        <v>0.01</v>
      </c>
      <c r="J1273" s="123"/>
      <c r="K1273" s="123">
        <v>-0.03</v>
      </c>
      <c r="L1273" s="123">
        <v>0.02</v>
      </c>
      <c r="M1273" s="123"/>
      <c r="N1273" s="123"/>
      <c r="O1273" s="123"/>
      <c r="P1273" s="123">
        <v>0.04</v>
      </c>
      <c r="Q1273" s="123">
        <v>7.0000000000000007E-2</v>
      </c>
      <c r="R1273" s="123" t="s">
        <v>3792</v>
      </c>
      <c r="S1273" s="123">
        <v>2020</v>
      </c>
      <c r="T1273" s="123"/>
      <c r="U1273" s="123"/>
      <c r="V1273" s="123"/>
      <c r="W1273" s="123"/>
      <c r="X1273" s="123"/>
      <c r="Y1273" s="123"/>
    </row>
    <row r="1274" spans="1:25" x14ac:dyDescent="0.25">
      <c r="A1274" s="60" t="s">
        <v>1696</v>
      </c>
      <c r="B1274" s="60" t="s">
        <v>26</v>
      </c>
      <c r="C1274" s="123" t="s">
        <v>96</v>
      </c>
      <c r="D1274" s="123">
        <v>37</v>
      </c>
      <c r="E1274" s="123">
        <v>1984</v>
      </c>
      <c r="F1274" s="123">
        <v>2.59</v>
      </c>
      <c r="G1274" s="123">
        <v>0.04</v>
      </c>
      <c r="H1274" s="123">
        <v>-0.05</v>
      </c>
      <c r="I1274" s="123">
        <v>-0.01</v>
      </c>
      <c r="J1274" s="123"/>
      <c r="K1274" s="123">
        <v>-0.01</v>
      </c>
      <c r="L1274" s="123">
        <v>-0.05</v>
      </c>
      <c r="M1274" s="123"/>
      <c r="N1274" s="123"/>
      <c r="O1274" s="123"/>
      <c r="P1274" s="123">
        <v>0.01</v>
      </c>
      <c r="Q1274" s="123">
        <v>-0.03</v>
      </c>
      <c r="R1274" s="123" t="s">
        <v>3792</v>
      </c>
      <c r="S1274" s="123">
        <v>2020</v>
      </c>
      <c r="T1274" s="123"/>
      <c r="U1274" s="123"/>
      <c r="V1274" s="123"/>
      <c r="W1274" s="123"/>
      <c r="X1274" s="123"/>
      <c r="Y1274" s="123"/>
    </row>
    <row r="1275" spans="1:25" x14ac:dyDescent="0.25">
      <c r="A1275" s="60" t="s">
        <v>2123</v>
      </c>
      <c r="B1275" s="60" t="s">
        <v>26</v>
      </c>
      <c r="C1275" s="123" t="s">
        <v>96</v>
      </c>
      <c r="D1275" s="123">
        <v>22</v>
      </c>
      <c r="E1275" s="123">
        <v>1999</v>
      </c>
      <c r="F1275" s="123">
        <v>3.94</v>
      </c>
      <c r="G1275" s="123">
        <v>-0.06</v>
      </c>
      <c r="H1275" s="123">
        <v>0.08</v>
      </c>
      <c r="I1275" s="123">
        <v>0.08</v>
      </c>
      <c r="J1275" s="123"/>
      <c r="K1275" s="123">
        <v>-0.08</v>
      </c>
      <c r="L1275" s="123">
        <v>-0.09</v>
      </c>
      <c r="M1275" s="123"/>
      <c r="N1275" s="123"/>
      <c r="O1275" s="123"/>
      <c r="P1275" s="123">
        <v>0.06</v>
      </c>
      <c r="Q1275" s="123">
        <v>0.04</v>
      </c>
      <c r="R1275" s="123" t="s">
        <v>3792</v>
      </c>
      <c r="S1275" s="123">
        <v>2020</v>
      </c>
      <c r="T1275" s="123"/>
      <c r="U1275" s="123"/>
      <c r="V1275" s="123"/>
      <c r="W1275" s="123"/>
      <c r="X1275" s="123"/>
      <c r="Y1275" s="123"/>
    </row>
    <row r="1276" spans="1:25" x14ac:dyDescent="0.25">
      <c r="A1276" s="60" t="s">
        <v>1974</v>
      </c>
      <c r="B1276" s="60" t="s">
        <v>26</v>
      </c>
      <c r="C1276" s="123" t="s">
        <v>96</v>
      </c>
      <c r="D1276" s="123">
        <v>30</v>
      </c>
      <c r="E1276" s="123">
        <v>1991</v>
      </c>
      <c r="F1276" s="123">
        <v>3.68</v>
      </c>
      <c r="G1276" s="123">
        <v>0.03</v>
      </c>
      <c r="H1276" s="123">
        <v>0.89</v>
      </c>
      <c r="I1276" s="123">
        <v>0.23</v>
      </c>
      <c r="J1276" s="123">
        <v>33.24</v>
      </c>
      <c r="K1276" s="123">
        <v>0.78</v>
      </c>
      <c r="L1276" s="123">
        <v>0.28000000000000003</v>
      </c>
      <c r="M1276" s="123">
        <v>0.02</v>
      </c>
      <c r="N1276" s="123">
        <v>0.09</v>
      </c>
      <c r="O1276" s="123"/>
      <c r="P1276" s="123">
        <v>-0.04</v>
      </c>
      <c r="Q1276" s="123">
        <v>0.09</v>
      </c>
      <c r="R1276" s="123" t="s">
        <v>3792</v>
      </c>
      <c r="S1276" s="123">
        <v>2020</v>
      </c>
      <c r="T1276" s="123"/>
      <c r="U1276" s="123"/>
      <c r="V1276" s="123"/>
      <c r="W1276" s="123"/>
      <c r="X1276" s="123"/>
      <c r="Y1276" s="123"/>
    </row>
    <row r="1277" spans="1:25" x14ac:dyDescent="0.25">
      <c r="A1277" s="60" t="s">
        <v>242</v>
      </c>
      <c r="B1277" s="60" t="s">
        <v>26</v>
      </c>
      <c r="C1277" s="123" t="s">
        <v>96</v>
      </c>
      <c r="D1277" s="123">
        <v>27</v>
      </c>
      <c r="E1277" s="123">
        <v>1994</v>
      </c>
      <c r="F1277" s="123">
        <v>4.9800000000000004</v>
      </c>
      <c r="G1277" s="123">
        <v>0.09</v>
      </c>
      <c r="H1277" s="123">
        <v>1.29</v>
      </c>
      <c r="I1277" s="123">
        <v>0.22</v>
      </c>
      <c r="J1277" s="123">
        <v>16.78</v>
      </c>
      <c r="K1277" s="123">
        <v>1.23</v>
      </c>
      <c r="L1277" s="123">
        <v>0.14000000000000001</v>
      </c>
      <c r="M1277" s="123">
        <v>7.0000000000000007E-2</v>
      </c>
      <c r="N1277" s="123">
        <v>-0.08</v>
      </c>
      <c r="O1277" s="123"/>
      <c r="P1277" s="123">
        <v>0.08</v>
      </c>
      <c r="Q1277" s="123">
        <v>-0.08</v>
      </c>
      <c r="R1277" s="123" t="s">
        <v>3792</v>
      </c>
      <c r="S1277" s="123">
        <v>2020</v>
      </c>
      <c r="T1277" s="123"/>
      <c r="U1277" s="123"/>
      <c r="V1277" s="123"/>
      <c r="W1277" s="123"/>
      <c r="X1277" s="123"/>
      <c r="Y1277" s="123"/>
    </row>
    <row r="1278" spans="1:25" x14ac:dyDescent="0.25">
      <c r="A1278" s="60" t="s">
        <v>1972</v>
      </c>
      <c r="B1278" s="60" t="s">
        <v>26</v>
      </c>
      <c r="C1278" s="123" t="s">
        <v>96</v>
      </c>
      <c r="D1278" s="123">
        <v>28</v>
      </c>
      <c r="E1278" s="123">
        <v>1993</v>
      </c>
      <c r="F1278" s="123">
        <v>2.09</v>
      </c>
      <c r="G1278" s="123">
        <v>0.03</v>
      </c>
      <c r="H1278" s="123">
        <v>0.53</v>
      </c>
      <c r="I1278" s="123">
        <v>0.56999999999999995</v>
      </c>
      <c r="J1278" s="123">
        <v>99.92</v>
      </c>
      <c r="K1278" s="123">
        <v>0.48</v>
      </c>
      <c r="L1278" s="123">
        <v>0.47</v>
      </c>
      <c r="M1278" s="123">
        <v>-0.06</v>
      </c>
      <c r="N1278" s="123">
        <v>-0.09</v>
      </c>
      <c r="O1278" s="123"/>
      <c r="P1278" s="123">
        <v>0.06</v>
      </c>
      <c r="Q1278" s="123">
        <v>-0.02</v>
      </c>
      <c r="R1278" s="123" t="s">
        <v>3792</v>
      </c>
      <c r="S1278" s="123">
        <v>2020</v>
      </c>
      <c r="T1278" s="123"/>
      <c r="U1278" s="123"/>
      <c r="V1278" s="123"/>
      <c r="W1278" s="123"/>
      <c r="X1278" s="123"/>
      <c r="Y1278" s="123"/>
    </row>
    <row r="1279" spans="1:25" x14ac:dyDescent="0.25">
      <c r="A1279" s="60" t="s">
        <v>2710</v>
      </c>
      <c r="B1279" s="60" t="s">
        <v>26</v>
      </c>
      <c r="C1279" s="123" t="s">
        <v>213</v>
      </c>
      <c r="D1279" s="123">
        <v>24</v>
      </c>
      <c r="E1279" s="123">
        <v>1996</v>
      </c>
      <c r="F1279" s="123">
        <v>0.14000000000000001</v>
      </c>
      <c r="G1279" s="123">
        <v>-0.05</v>
      </c>
      <c r="H1279" s="123">
        <v>0.02</v>
      </c>
      <c r="I1279" s="123">
        <v>0.05</v>
      </c>
      <c r="J1279" s="123"/>
      <c r="K1279" s="123">
        <v>0.09</v>
      </c>
      <c r="L1279" s="123">
        <v>0</v>
      </c>
      <c r="M1279" s="123"/>
      <c r="N1279" s="123"/>
      <c r="O1279" s="123"/>
      <c r="P1279" s="123">
        <v>0.09</v>
      </c>
      <c r="Q1279" s="123">
        <v>-0.04</v>
      </c>
      <c r="R1279" s="123" t="s">
        <v>3792</v>
      </c>
      <c r="S1279" s="123">
        <v>2020</v>
      </c>
      <c r="T1279" s="123"/>
      <c r="U1279" s="123"/>
      <c r="V1279" s="123"/>
      <c r="W1279" s="123"/>
      <c r="X1279" s="123"/>
      <c r="Y1279" s="123"/>
    </row>
    <row r="1280" spans="1:25" x14ac:dyDescent="0.25">
      <c r="A1280" s="60" t="s">
        <v>1992</v>
      </c>
      <c r="B1280" s="60" t="s">
        <v>26</v>
      </c>
      <c r="C1280" s="123" t="s">
        <v>213</v>
      </c>
      <c r="D1280" s="123">
        <v>26</v>
      </c>
      <c r="E1280" s="123">
        <v>1995</v>
      </c>
      <c r="F1280" s="123">
        <v>0.28999999999999998</v>
      </c>
      <c r="G1280" s="123">
        <v>-0.03</v>
      </c>
      <c r="H1280" s="123">
        <v>7.0000000000000007E-2</v>
      </c>
      <c r="I1280" s="123">
        <v>-0.03</v>
      </c>
      <c r="J1280" s="123"/>
      <c r="K1280" s="123">
        <v>-0.09</v>
      </c>
      <c r="L1280" s="123">
        <v>7.0000000000000007E-2</v>
      </c>
      <c r="M1280" s="123"/>
      <c r="N1280" s="123"/>
      <c r="O1280" s="123"/>
      <c r="P1280" s="123">
        <v>0.01</v>
      </c>
      <c r="Q1280" s="123">
        <v>0.05</v>
      </c>
      <c r="R1280" s="123" t="s">
        <v>3792</v>
      </c>
      <c r="S1280" s="123">
        <v>2020</v>
      </c>
      <c r="T1280" s="123"/>
      <c r="U1280" s="123"/>
      <c r="V1280" s="123"/>
      <c r="W1280" s="123"/>
      <c r="X1280" s="123"/>
      <c r="Y1280" s="123"/>
    </row>
    <row r="1281" spans="1:25" x14ac:dyDescent="0.25">
      <c r="A1281" s="60" t="s">
        <v>2044</v>
      </c>
      <c r="B1281" s="60" t="s">
        <v>26</v>
      </c>
      <c r="C1281" s="123" t="s">
        <v>109</v>
      </c>
      <c r="D1281" s="123">
        <v>31</v>
      </c>
      <c r="E1281" s="123">
        <v>1990</v>
      </c>
      <c r="F1281" s="123">
        <v>2.14</v>
      </c>
      <c r="G1281" s="123">
        <v>-0.09</v>
      </c>
      <c r="H1281" s="123">
        <v>2.76</v>
      </c>
      <c r="I1281" s="123">
        <v>1.01</v>
      </c>
      <c r="J1281" s="123">
        <v>33.35</v>
      </c>
      <c r="K1281" s="123">
        <v>2.78</v>
      </c>
      <c r="L1281" s="123">
        <v>0.81</v>
      </c>
      <c r="M1281" s="123">
        <v>-0.06</v>
      </c>
      <c r="N1281" s="123">
        <v>-0.08</v>
      </c>
      <c r="O1281" s="123"/>
      <c r="P1281" s="123">
        <v>0.09</v>
      </c>
      <c r="Q1281" s="123">
        <v>-7.0000000000000007E-2</v>
      </c>
      <c r="R1281" s="123" t="s">
        <v>3792</v>
      </c>
      <c r="S1281" s="123">
        <v>2020</v>
      </c>
      <c r="T1281" s="123"/>
      <c r="U1281" s="123"/>
      <c r="V1281" s="123"/>
      <c r="W1281" s="123"/>
      <c r="X1281" s="123"/>
      <c r="Y1281" s="123"/>
    </row>
    <row r="1282" spans="1:25" x14ac:dyDescent="0.25">
      <c r="A1282" s="60" t="s">
        <v>2151</v>
      </c>
      <c r="B1282" s="60" t="s">
        <v>26</v>
      </c>
      <c r="C1282" s="123" t="s">
        <v>109</v>
      </c>
      <c r="D1282" s="123">
        <v>27</v>
      </c>
      <c r="E1282" s="123">
        <v>1993</v>
      </c>
      <c r="F1282" s="123">
        <v>3.48</v>
      </c>
      <c r="G1282" s="123">
        <v>0.21</v>
      </c>
      <c r="H1282" s="123">
        <v>3.43</v>
      </c>
      <c r="I1282" s="123">
        <v>1.0900000000000001</v>
      </c>
      <c r="J1282" s="123">
        <v>33.229999999999997</v>
      </c>
      <c r="K1282" s="123">
        <v>3.37</v>
      </c>
      <c r="L1282" s="123">
        <v>1.25</v>
      </c>
      <c r="M1282" s="123">
        <v>0.15</v>
      </c>
      <c r="N1282" s="123">
        <v>0.34</v>
      </c>
      <c r="O1282" s="123"/>
      <c r="P1282" s="123">
        <v>-0.01</v>
      </c>
      <c r="Q1282" s="123">
        <v>0.09</v>
      </c>
      <c r="R1282" s="123" t="s">
        <v>3792</v>
      </c>
      <c r="S1282" s="123">
        <v>2020</v>
      </c>
      <c r="T1282" s="123"/>
      <c r="U1282" s="123"/>
      <c r="V1282" s="123"/>
      <c r="W1282" s="123"/>
      <c r="X1282" s="123"/>
      <c r="Y1282" s="123"/>
    </row>
    <row r="1283" spans="1:25" x14ac:dyDescent="0.25">
      <c r="A1283" s="60" t="s">
        <v>1845</v>
      </c>
      <c r="B1283" s="60" t="s">
        <v>26</v>
      </c>
      <c r="C1283" s="123" t="s">
        <v>109</v>
      </c>
      <c r="D1283" s="123">
        <v>21</v>
      </c>
      <c r="E1283" s="123">
        <v>2000</v>
      </c>
      <c r="F1283" s="123">
        <v>0.74</v>
      </c>
      <c r="G1283" s="123">
        <v>-7.0000000000000007E-2</v>
      </c>
      <c r="H1283" s="123">
        <v>-0.09</v>
      </c>
      <c r="I1283" s="123">
        <v>-0.09</v>
      </c>
      <c r="J1283" s="123"/>
      <c r="K1283" s="123">
        <v>0.06</v>
      </c>
      <c r="L1283" s="123">
        <v>-0.05</v>
      </c>
      <c r="M1283" s="123"/>
      <c r="N1283" s="123"/>
      <c r="O1283" s="123"/>
      <c r="P1283" s="123">
        <v>0.05</v>
      </c>
      <c r="Q1283" s="123">
        <v>-0.08</v>
      </c>
      <c r="R1283" s="123" t="s">
        <v>3792</v>
      </c>
      <c r="S1283" s="123">
        <v>2020</v>
      </c>
      <c r="T1283" s="123"/>
      <c r="U1283" s="123"/>
      <c r="V1283" s="123"/>
      <c r="W1283" s="123"/>
      <c r="X1283" s="123"/>
      <c r="Y1283" s="123"/>
    </row>
    <row r="1284" spans="1:25" x14ac:dyDescent="0.25">
      <c r="A1284" s="60" t="s">
        <v>1858</v>
      </c>
      <c r="B1284" s="60" t="s">
        <v>26</v>
      </c>
      <c r="C1284" s="123" t="s">
        <v>109</v>
      </c>
      <c r="D1284" s="123">
        <v>32</v>
      </c>
      <c r="E1284" s="123">
        <v>1989</v>
      </c>
      <c r="F1284" s="123">
        <v>0.12</v>
      </c>
      <c r="G1284" s="123">
        <v>-0.02</v>
      </c>
      <c r="H1284" s="123">
        <v>0</v>
      </c>
      <c r="I1284" s="123">
        <v>-0.08</v>
      </c>
      <c r="J1284" s="123"/>
      <c r="K1284" s="123">
        <v>0.03</v>
      </c>
      <c r="L1284" s="123">
        <v>7.0000000000000007E-2</v>
      </c>
      <c r="M1284" s="123"/>
      <c r="N1284" s="123"/>
      <c r="O1284" s="123"/>
      <c r="P1284" s="123">
        <v>-0.1</v>
      </c>
      <c r="Q1284" s="123">
        <v>0.01</v>
      </c>
      <c r="R1284" s="123" t="s">
        <v>3792</v>
      </c>
      <c r="S1284" s="123">
        <v>2020</v>
      </c>
      <c r="T1284" s="123"/>
      <c r="U1284" s="123"/>
      <c r="V1284" s="123"/>
      <c r="W1284" s="123"/>
      <c r="X1284" s="123"/>
      <c r="Y1284" s="123"/>
    </row>
    <row r="1285" spans="1:25" x14ac:dyDescent="0.25">
      <c r="A1285" s="60" t="s">
        <v>1982</v>
      </c>
      <c r="B1285" s="60" t="s">
        <v>26</v>
      </c>
      <c r="C1285" s="123" t="s">
        <v>109</v>
      </c>
      <c r="D1285" s="123">
        <v>22</v>
      </c>
      <c r="E1285" s="123">
        <v>1999</v>
      </c>
      <c r="F1285" s="123">
        <v>0.68</v>
      </c>
      <c r="G1285" s="123">
        <v>0.05</v>
      </c>
      <c r="H1285" s="123">
        <v>2.84</v>
      </c>
      <c r="I1285" s="123">
        <v>-0.02</v>
      </c>
      <c r="J1285" s="123">
        <v>-7.0000000000000007E-2</v>
      </c>
      <c r="K1285" s="123">
        <v>2.98</v>
      </c>
      <c r="L1285" s="123">
        <v>0.03</v>
      </c>
      <c r="M1285" s="123">
        <v>0.02</v>
      </c>
      <c r="N1285" s="123"/>
      <c r="O1285" s="123"/>
      <c r="P1285" s="123">
        <v>-0.09</v>
      </c>
      <c r="Q1285" s="123">
        <v>-0.05</v>
      </c>
      <c r="R1285" s="123" t="s">
        <v>3792</v>
      </c>
      <c r="S1285" s="123">
        <v>2020</v>
      </c>
      <c r="T1285" s="123"/>
      <c r="U1285" s="123"/>
      <c r="V1285" s="123"/>
      <c r="W1285" s="123"/>
      <c r="X1285" s="123"/>
      <c r="Y1285" s="123"/>
    </row>
    <row r="1286" spans="1:25" x14ac:dyDescent="0.25">
      <c r="A1286" s="60" t="s">
        <v>397</v>
      </c>
      <c r="B1286" s="60" t="s">
        <v>26</v>
      </c>
      <c r="C1286" s="123" t="s">
        <v>109</v>
      </c>
      <c r="D1286" s="123">
        <v>21</v>
      </c>
      <c r="E1286" s="123">
        <v>2000</v>
      </c>
      <c r="F1286" s="123">
        <v>1.83</v>
      </c>
      <c r="G1286" s="123">
        <v>0</v>
      </c>
      <c r="H1286" s="123">
        <v>2.15</v>
      </c>
      <c r="I1286" s="123">
        <v>0</v>
      </c>
      <c r="J1286" s="123">
        <v>0.03</v>
      </c>
      <c r="K1286" s="123">
        <v>2.11</v>
      </c>
      <c r="L1286" s="123">
        <v>-0.02</v>
      </c>
      <c r="M1286" s="123">
        <v>0.09</v>
      </c>
      <c r="N1286" s="123"/>
      <c r="O1286" s="123"/>
      <c r="P1286" s="123">
        <v>0.01</v>
      </c>
      <c r="Q1286" s="123">
        <v>0.04</v>
      </c>
      <c r="R1286" s="123" t="s">
        <v>3792</v>
      </c>
      <c r="S1286" s="123">
        <v>2020</v>
      </c>
      <c r="T1286" s="123"/>
      <c r="U1286" s="123"/>
      <c r="V1286" s="123"/>
      <c r="W1286" s="123"/>
      <c r="X1286" s="123"/>
      <c r="Y1286" s="123"/>
    </row>
    <row r="1287" spans="1:25" x14ac:dyDescent="0.25">
      <c r="A1287" s="60" t="s">
        <v>1859</v>
      </c>
      <c r="B1287" s="60" t="s">
        <v>26</v>
      </c>
      <c r="C1287" s="123" t="s">
        <v>109</v>
      </c>
      <c r="D1287" s="123">
        <v>29</v>
      </c>
      <c r="E1287" s="123">
        <v>1992</v>
      </c>
      <c r="F1287" s="123">
        <v>7.0000000000000007E-2</v>
      </c>
      <c r="G1287" s="123">
        <v>0.01</v>
      </c>
      <c r="H1287" s="123">
        <v>10.07</v>
      </c>
      <c r="I1287" s="123">
        <v>-0.01</v>
      </c>
      <c r="J1287" s="123">
        <v>0.1</v>
      </c>
      <c r="K1287" s="123">
        <v>9.9600000000000009</v>
      </c>
      <c r="L1287" s="123">
        <v>-0.05</v>
      </c>
      <c r="M1287" s="123">
        <v>0.1</v>
      </c>
      <c r="N1287" s="123"/>
      <c r="O1287" s="123"/>
      <c r="P1287" s="123">
        <v>-0.05</v>
      </c>
      <c r="Q1287" s="123">
        <v>-0.03</v>
      </c>
      <c r="R1287" s="123" t="s">
        <v>3792</v>
      </c>
      <c r="S1287" s="123">
        <v>2020</v>
      </c>
      <c r="T1287" s="123"/>
      <c r="U1287" s="123"/>
      <c r="V1287" s="123"/>
      <c r="W1287" s="123"/>
      <c r="X1287" s="123"/>
      <c r="Y1287" s="123"/>
    </row>
    <row r="1288" spans="1:25" x14ac:dyDescent="0.25">
      <c r="A1288" s="60" t="s">
        <v>2101</v>
      </c>
      <c r="B1288" s="60" t="s">
        <v>26</v>
      </c>
      <c r="C1288" s="123" t="s">
        <v>109</v>
      </c>
      <c r="D1288" s="123">
        <v>24</v>
      </c>
      <c r="E1288" s="123">
        <v>1997</v>
      </c>
      <c r="F1288" s="123">
        <v>4.17</v>
      </c>
      <c r="G1288" s="123">
        <v>0.09</v>
      </c>
      <c r="H1288" s="123">
        <v>1.1100000000000001</v>
      </c>
      <c r="I1288" s="123">
        <v>0.02</v>
      </c>
      <c r="J1288" s="123">
        <v>-7.0000000000000007E-2</v>
      </c>
      <c r="K1288" s="123">
        <v>1.18</v>
      </c>
      <c r="L1288" s="123">
        <v>-0.06</v>
      </c>
      <c r="M1288" s="123">
        <v>0.08</v>
      </c>
      <c r="N1288" s="123"/>
      <c r="O1288" s="123"/>
      <c r="P1288" s="123">
        <v>0.09</v>
      </c>
      <c r="Q1288" s="123">
        <v>0.02</v>
      </c>
      <c r="R1288" s="123" t="s">
        <v>3792</v>
      </c>
      <c r="S1288" s="123">
        <v>2020</v>
      </c>
      <c r="T1288" s="123"/>
      <c r="U1288" s="123"/>
      <c r="V1288" s="123"/>
      <c r="W1288" s="123"/>
      <c r="X1288" s="123"/>
      <c r="Y1288" s="123"/>
    </row>
    <row r="1289" spans="1:25" x14ac:dyDescent="0.25">
      <c r="A1289" s="60" t="s">
        <v>1681</v>
      </c>
      <c r="B1289" s="60" t="s">
        <v>26</v>
      </c>
      <c r="C1289" s="123" t="s">
        <v>109</v>
      </c>
      <c r="D1289" s="123">
        <v>30</v>
      </c>
      <c r="E1289" s="123">
        <v>1991</v>
      </c>
      <c r="F1289" s="123">
        <v>4.51</v>
      </c>
      <c r="G1289" s="123">
        <v>-0.09</v>
      </c>
      <c r="H1289" s="123">
        <v>3.3</v>
      </c>
      <c r="I1289" s="123">
        <v>0.89</v>
      </c>
      <c r="J1289" s="123">
        <v>26.62</v>
      </c>
      <c r="K1289" s="123">
        <v>3.17</v>
      </c>
      <c r="L1289" s="123">
        <v>0.8</v>
      </c>
      <c r="M1289" s="123">
        <v>-0.09</v>
      </c>
      <c r="N1289" s="123">
        <v>-0.06</v>
      </c>
      <c r="O1289" s="123"/>
      <c r="P1289" s="123">
        <v>0.09</v>
      </c>
      <c r="Q1289" s="123">
        <v>0.09</v>
      </c>
      <c r="R1289" s="123" t="s">
        <v>3792</v>
      </c>
      <c r="S1289" s="123">
        <v>2020</v>
      </c>
      <c r="T1289" s="123"/>
      <c r="U1289" s="123"/>
      <c r="V1289" s="123"/>
      <c r="W1289" s="123"/>
      <c r="X1289" s="123"/>
      <c r="Y1289" s="123"/>
    </row>
    <row r="1290" spans="1:25" x14ac:dyDescent="0.25">
      <c r="A1290" s="60" t="s">
        <v>1829</v>
      </c>
      <c r="B1290" s="60" t="s">
        <v>26</v>
      </c>
      <c r="C1290" s="123" t="s">
        <v>109</v>
      </c>
      <c r="D1290" s="123">
        <v>27</v>
      </c>
      <c r="E1290" s="123">
        <v>1994</v>
      </c>
      <c r="F1290" s="123">
        <v>2.23</v>
      </c>
      <c r="G1290" s="123">
        <v>1.39</v>
      </c>
      <c r="H1290" s="123">
        <v>2.99</v>
      </c>
      <c r="I1290" s="123">
        <v>1.38</v>
      </c>
      <c r="J1290" s="123">
        <v>42.94</v>
      </c>
      <c r="K1290" s="123">
        <v>3.05</v>
      </c>
      <c r="L1290" s="123">
        <v>1.41</v>
      </c>
      <c r="M1290" s="123">
        <v>0.28999999999999998</v>
      </c>
      <c r="N1290" s="123">
        <v>0.66</v>
      </c>
      <c r="O1290" s="123"/>
      <c r="P1290" s="123">
        <v>0.46</v>
      </c>
      <c r="Q1290" s="123">
        <v>0.48</v>
      </c>
      <c r="R1290" s="123" t="s">
        <v>3792</v>
      </c>
      <c r="S1290" s="123">
        <v>2020</v>
      </c>
      <c r="T1290" s="123"/>
      <c r="U1290" s="123"/>
      <c r="V1290" s="123"/>
      <c r="W1290" s="123"/>
      <c r="X1290" s="123"/>
      <c r="Y1290" s="123"/>
    </row>
    <row r="1291" spans="1:25" x14ac:dyDescent="0.25">
      <c r="A1291" s="60" t="s">
        <v>1830</v>
      </c>
      <c r="B1291" s="60" t="s">
        <v>26</v>
      </c>
      <c r="C1291" s="123" t="s">
        <v>109</v>
      </c>
      <c r="D1291" s="123">
        <v>34</v>
      </c>
      <c r="E1291" s="123">
        <v>1987</v>
      </c>
      <c r="F1291" s="123">
        <v>0.09</v>
      </c>
      <c r="G1291" s="123">
        <v>-0.09</v>
      </c>
      <c r="H1291" s="123">
        <v>10.01</v>
      </c>
      <c r="I1291" s="123">
        <v>-0.08</v>
      </c>
      <c r="J1291" s="123">
        <v>-0.06</v>
      </c>
      <c r="K1291" s="123">
        <v>11.29</v>
      </c>
      <c r="L1291" s="123">
        <v>0.05</v>
      </c>
      <c r="M1291" s="123">
        <v>0.01</v>
      </c>
      <c r="N1291" s="123"/>
      <c r="O1291" s="123"/>
      <c r="P1291" s="123">
        <v>0.08</v>
      </c>
      <c r="Q1291" s="123">
        <v>0.09</v>
      </c>
      <c r="R1291" s="123" t="s">
        <v>3792</v>
      </c>
      <c r="S1291" s="123">
        <v>2020</v>
      </c>
      <c r="T1291" s="123"/>
      <c r="U1291" s="123"/>
      <c r="V1291" s="123"/>
      <c r="W1291" s="123"/>
      <c r="X1291" s="123"/>
      <c r="Y1291" s="123"/>
    </row>
    <row r="1292" spans="1:25" x14ac:dyDescent="0.25">
      <c r="A1292" s="60" t="s">
        <v>1718</v>
      </c>
      <c r="B1292" s="60" t="s">
        <v>26</v>
      </c>
      <c r="C1292" s="123" t="s">
        <v>109</v>
      </c>
      <c r="D1292" s="123">
        <v>27</v>
      </c>
      <c r="E1292" s="123">
        <v>1994</v>
      </c>
      <c r="F1292" s="123">
        <v>1.32</v>
      </c>
      <c r="G1292" s="123">
        <v>0.08</v>
      </c>
      <c r="H1292" s="123">
        <v>3.83</v>
      </c>
      <c r="I1292" s="123">
        <v>0.8</v>
      </c>
      <c r="J1292" s="123">
        <v>19.91</v>
      </c>
      <c r="K1292" s="123">
        <v>3.86</v>
      </c>
      <c r="L1292" s="123">
        <v>0.71</v>
      </c>
      <c r="M1292" s="123">
        <v>0.1</v>
      </c>
      <c r="N1292" s="123">
        <v>7.0000000000000007E-2</v>
      </c>
      <c r="O1292" s="123"/>
      <c r="P1292" s="123">
        <v>0.1</v>
      </c>
      <c r="Q1292" s="123">
        <v>-0.08</v>
      </c>
      <c r="R1292" s="123" t="s">
        <v>3792</v>
      </c>
      <c r="S1292" s="123">
        <v>2020</v>
      </c>
      <c r="T1292" s="123"/>
      <c r="U1292" s="123"/>
      <c r="V1292" s="123"/>
      <c r="W1292" s="123"/>
      <c r="X1292" s="123"/>
      <c r="Y1292" s="123"/>
    </row>
    <row r="1293" spans="1:25" x14ac:dyDescent="0.25">
      <c r="A1293" s="60" t="s">
        <v>3411</v>
      </c>
      <c r="B1293" s="60" t="s">
        <v>26</v>
      </c>
      <c r="C1293" s="123" t="s">
        <v>153</v>
      </c>
      <c r="D1293" s="123">
        <v>29</v>
      </c>
      <c r="E1293" s="123">
        <v>1992</v>
      </c>
      <c r="F1293" s="123">
        <v>0</v>
      </c>
      <c r="G1293" s="123">
        <v>0.02</v>
      </c>
      <c r="H1293" s="123">
        <v>-0.04</v>
      </c>
      <c r="I1293" s="123">
        <v>-0.06</v>
      </c>
      <c r="J1293" s="123"/>
      <c r="K1293" s="123">
        <v>-0.05</v>
      </c>
      <c r="L1293" s="123">
        <v>0.05</v>
      </c>
      <c r="M1293" s="123"/>
      <c r="N1293" s="123"/>
      <c r="O1293" s="123"/>
      <c r="P1293" s="123">
        <v>-0.09</v>
      </c>
      <c r="Q1293" s="123">
        <v>-0.1</v>
      </c>
      <c r="R1293" s="123" t="s">
        <v>3792</v>
      </c>
      <c r="S1293" s="123">
        <v>2020</v>
      </c>
      <c r="T1293" s="123"/>
      <c r="U1293" s="123"/>
      <c r="V1293" s="123"/>
      <c r="W1293" s="123"/>
      <c r="X1293" s="123"/>
      <c r="Y1293" s="123"/>
    </row>
    <row r="1294" spans="1:25" x14ac:dyDescent="0.25">
      <c r="A1294" s="60" t="s">
        <v>2717</v>
      </c>
      <c r="B1294" s="60" t="s">
        <v>26</v>
      </c>
      <c r="C1294" s="123" t="s">
        <v>116</v>
      </c>
      <c r="D1294" s="123">
        <v>22</v>
      </c>
      <c r="E1294" s="123">
        <v>1999</v>
      </c>
      <c r="F1294" s="123">
        <v>8.08</v>
      </c>
      <c r="G1294" s="123">
        <v>-7.0000000000000007E-2</v>
      </c>
      <c r="H1294" s="123">
        <v>-0.06</v>
      </c>
      <c r="I1294" s="123">
        <v>-0.08</v>
      </c>
      <c r="J1294" s="123"/>
      <c r="K1294" s="123">
        <v>-0.09</v>
      </c>
      <c r="L1294" s="123">
        <v>0.03</v>
      </c>
      <c r="M1294" s="123"/>
      <c r="N1294" s="123"/>
      <c r="O1294" s="123"/>
      <c r="P1294" s="123">
        <v>0.03</v>
      </c>
      <c r="Q1294" s="123">
        <v>-0.09</v>
      </c>
      <c r="R1294" s="123" t="s">
        <v>3792</v>
      </c>
      <c r="S1294" s="123">
        <v>2020</v>
      </c>
      <c r="T1294" s="123"/>
      <c r="U1294" s="123"/>
      <c r="V1294" s="123"/>
      <c r="W1294" s="123"/>
      <c r="X1294" s="123"/>
      <c r="Y1294" s="123"/>
    </row>
    <row r="1295" spans="1:25" x14ac:dyDescent="0.25">
      <c r="A1295" s="60" t="s">
        <v>2135</v>
      </c>
      <c r="B1295" s="60" t="s">
        <v>26</v>
      </c>
      <c r="C1295" s="123" t="s">
        <v>122</v>
      </c>
      <c r="D1295" s="123">
        <v>24</v>
      </c>
      <c r="E1295" s="123">
        <v>1997</v>
      </c>
      <c r="F1295" s="123">
        <v>7.33</v>
      </c>
      <c r="G1295" s="123">
        <v>0.32</v>
      </c>
      <c r="H1295" s="123">
        <v>0.86</v>
      </c>
      <c r="I1295" s="123">
        <v>0.33</v>
      </c>
      <c r="J1295" s="123">
        <v>28.59</v>
      </c>
      <c r="K1295" s="123">
        <v>0.85</v>
      </c>
      <c r="L1295" s="123">
        <v>0.28999999999999998</v>
      </c>
      <c r="M1295" s="123">
        <v>0.27</v>
      </c>
      <c r="N1295" s="123">
        <v>0.96</v>
      </c>
      <c r="O1295" s="123"/>
      <c r="P1295" s="123">
        <v>-0.02</v>
      </c>
      <c r="Q1295" s="123">
        <v>-0.03</v>
      </c>
      <c r="R1295" s="123" t="s">
        <v>3792</v>
      </c>
      <c r="S1295" s="123">
        <v>2020</v>
      </c>
      <c r="T1295" s="123"/>
      <c r="U1295" s="123"/>
      <c r="V1295" s="123"/>
      <c r="W1295" s="123"/>
      <c r="X1295" s="123"/>
      <c r="Y1295" s="123"/>
    </row>
    <row r="1296" spans="1:25" x14ac:dyDescent="0.25">
      <c r="A1296" s="60" t="s">
        <v>1838</v>
      </c>
      <c r="B1296" s="60" t="s">
        <v>26</v>
      </c>
      <c r="C1296" s="123" t="s">
        <v>122</v>
      </c>
      <c r="D1296" s="123">
        <v>23</v>
      </c>
      <c r="E1296" s="123">
        <v>1998</v>
      </c>
      <c r="F1296" s="123">
        <v>4.7699999999999996</v>
      </c>
      <c r="G1296" s="123">
        <v>0.09</v>
      </c>
      <c r="H1296" s="123">
        <v>0.27</v>
      </c>
      <c r="I1296" s="123">
        <v>-7.0000000000000007E-2</v>
      </c>
      <c r="J1296" s="123">
        <v>-0.03</v>
      </c>
      <c r="K1296" s="123">
        <v>0.22</v>
      </c>
      <c r="L1296" s="123">
        <v>0.05</v>
      </c>
      <c r="M1296" s="123">
        <v>0.01</v>
      </c>
      <c r="N1296" s="123"/>
      <c r="O1296" s="123"/>
      <c r="P1296" s="123">
        <v>-0.05</v>
      </c>
      <c r="Q1296" s="123">
        <v>-0.04</v>
      </c>
      <c r="R1296" s="123" t="s">
        <v>3792</v>
      </c>
      <c r="S1296" s="123">
        <v>2020</v>
      </c>
      <c r="T1296" s="123"/>
      <c r="U1296" s="123"/>
      <c r="V1296" s="123"/>
      <c r="W1296" s="123"/>
      <c r="X1296" s="123"/>
      <c r="Y1296" s="123"/>
    </row>
    <row r="1297" spans="1:25" x14ac:dyDescent="0.25">
      <c r="A1297" s="60" t="s">
        <v>260</v>
      </c>
      <c r="B1297" s="60" t="s">
        <v>26</v>
      </c>
      <c r="C1297" s="123" t="s">
        <v>122</v>
      </c>
      <c r="D1297" s="123">
        <v>29</v>
      </c>
      <c r="E1297" s="123">
        <v>1991</v>
      </c>
      <c r="F1297" s="123">
        <v>5.81</v>
      </c>
      <c r="G1297" s="123">
        <v>0.13</v>
      </c>
      <c r="H1297" s="123">
        <v>0.44</v>
      </c>
      <c r="I1297" s="123">
        <v>0.15</v>
      </c>
      <c r="J1297" s="123">
        <v>49.99</v>
      </c>
      <c r="K1297" s="123">
        <v>0.34</v>
      </c>
      <c r="L1297" s="123">
        <v>0.15</v>
      </c>
      <c r="M1297" s="123">
        <v>-0.06</v>
      </c>
      <c r="N1297" s="123">
        <v>0.05</v>
      </c>
      <c r="O1297" s="123"/>
      <c r="P1297" s="123">
        <v>0.13</v>
      </c>
      <c r="Q1297" s="123">
        <v>0.09</v>
      </c>
      <c r="R1297" s="123" t="s">
        <v>3792</v>
      </c>
      <c r="S1297" s="123">
        <v>2020</v>
      </c>
      <c r="T1297" s="123"/>
      <c r="U1297" s="123"/>
      <c r="V1297" s="123"/>
      <c r="W1297" s="123"/>
      <c r="X1297" s="123"/>
      <c r="Y1297" s="123"/>
    </row>
    <row r="1298" spans="1:25" x14ac:dyDescent="0.25">
      <c r="A1298" s="60" t="s">
        <v>609</v>
      </c>
      <c r="B1298" s="60" t="s">
        <v>26</v>
      </c>
      <c r="C1298" s="123" t="s">
        <v>122</v>
      </c>
      <c r="D1298" s="123">
        <v>29</v>
      </c>
      <c r="E1298" s="123">
        <v>1992</v>
      </c>
      <c r="F1298" s="123">
        <v>2.2400000000000002</v>
      </c>
      <c r="G1298" s="123">
        <v>-0.06</v>
      </c>
      <c r="H1298" s="123">
        <v>0.94</v>
      </c>
      <c r="I1298" s="123">
        <v>0.01</v>
      </c>
      <c r="J1298" s="123">
        <v>7.0000000000000007E-2</v>
      </c>
      <c r="K1298" s="123">
        <v>0.85</v>
      </c>
      <c r="L1298" s="123">
        <v>7.0000000000000007E-2</v>
      </c>
      <c r="M1298" s="123">
        <v>-0.06</v>
      </c>
      <c r="N1298" s="123"/>
      <c r="O1298" s="123"/>
      <c r="P1298" s="123">
        <v>-0.1</v>
      </c>
      <c r="Q1298" s="123">
        <v>0.02</v>
      </c>
      <c r="R1298" s="123" t="s">
        <v>3792</v>
      </c>
      <c r="S1298" s="123">
        <v>2020</v>
      </c>
      <c r="T1298" s="123"/>
      <c r="U1298" s="123"/>
      <c r="V1298" s="123"/>
      <c r="W1298" s="123"/>
      <c r="X1298" s="123"/>
      <c r="Y1298" s="123"/>
    </row>
    <row r="1299" spans="1:25" x14ac:dyDescent="0.25">
      <c r="A1299" s="60" t="s">
        <v>2137</v>
      </c>
      <c r="B1299" s="60" t="s">
        <v>26</v>
      </c>
      <c r="C1299" s="123" t="s">
        <v>122</v>
      </c>
      <c r="D1299" s="123">
        <v>26</v>
      </c>
      <c r="E1299" s="123">
        <v>1995</v>
      </c>
      <c r="F1299" s="123">
        <v>1.03</v>
      </c>
      <c r="G1299" s="123">
        <v>1.07</v>
      </c>
      <c r="H1299" s="123">
        <v>2.0299999999999998</v>
      </c>
      <c r="I1299" s="123">
        <v>1.02</v>
      </c>
      <c r="J1299" s="123">
        <v>49.92</v>
      </c>
      <c r="K1299" s="123">
        <v>1.99</v>
      </c>
      <c r="L1299" s="123">
        <v>1.02</v>
      </c>
      <c r="M1299" s="123">
        <v>0.56999999999999995</v>
      </c>
      <c r="N1299" s="123">
        <v>1.0900000000000001</v>
      </c>
      <c r="O1299" s="123"/>
      <c r="P1299" s="123">
        <v>-0.04</v>
      </c>
      <c r="Q1299" s="123">
        <v>-0.08</v>
      </c>
      <c r="R1299" s="123" t="s">
        <v>3792</v>
      </c>
      <c r="S1299" s="123">
        <v>2020</v>
      </c>
      <c r="T1299" s="123"/>
      <c r="U1299" s="123"/>
      <c r="V1299" s="123"/>
      <c r="W1299" s="123"/>
      <c r="X1299" s="123"/>
      <c r="Y1299" s="123"/>
    </row>
    <row r="1300" spans="1:25" x14ac:dyDescent="0.25">
      <c r="A1300" s="60" t="s">
        <v>1991</v>
      </c>
      <c r="B1300" s="60" t="s">
        <v>26</v>
      </c>
      <c r="C1300" s="123" t="s">
        <v>131</v>
      </c>
      <c r="D1300" s="123">
        <v>25</v>
      </c>
      <c r="E1300" s="123">
        <v>1996</v>
      </c>
      <c r="F1300" s="123">
        <v>3.72</v>
      </c>
      <c r="G1300" s="123">
        <v>0.6</v>
      </c>
      <c r="H1300" s="123">
        <v>1.55</v>
      </c>
      <c r="I1300" s="123">
        <v>0.63</v>
      </c>
      <c r="J1300" s="123">
        <v>33.25</v>
      </c>
      <c r="K1300" s="123">
        <v>1.55</v>
      </c>
      <c r="L1300" s="123">
        <v>0.59</v>
      </c>
      <c r="M1300" s="123">
        <v>0.41</v>
      </c>
      <c r="N1300" s="123">
        <v>0.94</v>
      </c>
      <c r="O1300" s="123"/>
      <c r="P1300" s="123">
        <v>-0.06</v>
      </c>
      <c r="Q1300" s="123">
        <v>-0.01</v>
      </c>
      <c r="R1300" s="123" t="s">
        <v>3792</v>
      </c>
      <c r="S1300" s="123">
        <v>2020</v>
      </c>
      <c r="T1300" s="123"/>
      <c r="U1300" s="123"/>
      <c r="V1300" s="123"/>
      <c r="W1300" s="123"/>
      <c r="X1300" s="123"/>
      <c r="Y1300" s="123"/>
    </row>
    <row r="1301" spans="1:25" x14ac:dyDescent="0.25">
      <c r="A1301" s="60" t="s">
        <v>1024</v>
      </c>
      <c r="B1301" s="60" t="s">
        <v>27</v>
      </c>
      <c r="C1301" s="123" t="s">
        <v>96</v>
      </c>
      <c r="D1301" s="123">
        <v>26</v>
      </c>
      <c r="E1301" s="123">
        <v>1995</v>
      </c>
      <c r="F1301" s="123">
        <v>8.1</v>
      </c>
      <c r="G1301" s="123">
        <v>0.16</v>
      </c>
      <c r="H1301" s="123">
        <v>0.21</v>
      </c>
      <c r="I1301" s="123">
        <v>0.04</v>
      </c>
      <c r="J1301" s="123">
        <v>100.08</v>
      </c>
      <c r="K1301" s="123">
        <v>0.06</v>
      </c>
      <c r="L1301" s="123">
        <v>0.1</v>
      </c>
      <c r="M1301" s="123">
        <v>1.02</v>
      </c>
      <c r="N1301" s="123">
        <v>1.06</v>
      </c>
      <c r="O1301" s="123"/>
      <c r="P1301" s="123">
        <v>0.1</v>
      </c>
      <c r="Q1301" s="123">
        <v>0.05</v>
      </c>
      <c r="R1301" s="123" t="s">
        <v>3792</v>
      </c>
      <c r="S1301" s="123">
        <v>2020</v>
      </c>
      <c r="T1301" s="123"/>
      <c r="U1301" s="123"/>
      <c r="V1301" s="123"/>
      <c r="W1301" s="123"/>
      <c r="X1301" s="123"/>
      <c r="Y1301" s="123"/>
    </row>
    <row r="1302" spans="1:25" x14ac:dyDescent="0.25">
      <c r="A1302" s="60" t="s">
        <v>1554</v>
      </c>
      <c r="B1302" s="60" t="s">
        <v>27</v>
      </c>
      <c r="C1302" s="123" t="s">
        <v>96</v>
      </c>
      <c r="D1302" s="123">
        <v>30</v>
      </c>
      <c r="E1302" s="123">
        <v>1990</v>
      </c>
      <c r="F1302" s="123">
        <v>2.0299999999999998</v>
      </c>
      <c r="G1302" s="123">
        <v>0.06</v>
      </c>
      <c r="H1302" s="123">
        <v>0.05</v>
      </c>
      <c r="I1302" s="123">
        <v>0.03</v>
      </c>
      <c r="J1302" s="123"/>
      <c r="K1302" s="123">
        <v>-0.02</v>
      </c>
      <c r="L1302" s="123">
        <v>-0.04</v>
      </c>
      <c r="M1302" s="123"/>
      <c r="N1302" s="123"/>
      <c r="O1302" s="123"/>
      <c r="P1302" s="123">
        <v>0.02</v>
      </c>
      <c r="Q1302" s="123">
        <v>-7.0000000000000007E-2</v>
      </c>
      <c r="R1302" s="123" t="s">
        <v>3792</v>
      </c>
      <c r="S1302" s="123">
        <v>2020</v>
      </c>
      <c r="T1302" s="123"/>
      <c r="U1302" s="123"/>
      <c r="V1302" s="123"/>
      <c r="W1302" s="123"/>
      <c r="X1302" s="123"/>
      <c r="Y1302" s="123"/>
    </row>
    <row r="1303" spans="1:25" x14ac:dyDescent="0.25">
      <c r="A1303" s="60" t="s">
        <v>499</v>
      </c>
      <c r="B1303" s="60" t="s">
        <v>27</v>
      </c>
      <c r="C1303" s="123" t="s">
        <v>96</v>
      </c>
      <c r="D1303" s="123">
        <v>32</v>
      </c>
      <c r="E1303" s="123">
        <v>1989</v>
      </c>
      <c r="F1303" s="123">
        <v>7.93</v>
      </c>
      <c r="G1303" s="123">
        <v>-0.06</v>
      </c>
      <c r="H1303" s="123">
        <v>0.39</v>
      </c>
      <c r="I1303" s="123">
        <v>0.02</v>
      </c>
      <c r="J1303" s="123">
        <v>0.06</v>
      </c>
      <c r="K1303" s="123">
        <v>0.32</v>
      </c>
      <c r="L1303" s="123">
        <v>0.08</v>
      </c>
      <c r="M1303" s="123">
        <v>0.06</v>
      </c>
      <c r="N1303" s="123"/>
      <c r="O1303" s="123"/>
      <c r="P1303" s="123">
        <v>0.1</v>
      </c>
      <c r="Q1303" s="123">
        <v>-0.03</v>
      </c>
      <c r="R1303" s="123" t="s">
        <v>3792</v>
      </c>
      <c r="S1303" s="123">
        <v>2020</v>
      </c>
      <c r="T1303" s="123"/>
      <c r="U1303" s="123"/>
      <c r="V1303" s="123"/>
      <c r="W1303" s="123"/>
      <c r="X1303" s="123"/>
      <c r="Y1303" s="123"/>
    </row>
    <row r="1304" spans="1:25" x14ac:dyDescent="0.25">
      <c r="A1304" s="60" t="s">
        <v>500</v>
      </c>
      <c r="B1304" s="60" t="s">
        <v>27</v>
      </c>
      <c r="C1304" s="123" t="s">
        <v>96</v>
      </c>
      <c r="D1304" s="123">
        <v>34</v>
      </c>
      <c r="E1304" s="123">
        <v>1987</v>
      </c>
      <c r="F1304" s="123">
        <v>6.04</v>
      </c>
      <c r="G1304" s="123">
        <v>0.04</v>
      </c>
      <c r="H1304" s="123">
        <v>0.09</v>
      </c>
      <c r="I1304" s="123">
        <v>0.05</v>
      </c>
      <c r="J1304" s="123"/>
      <c r="K1304" s="123">
        <v>-0.03</v>
      </c>
      <c r="L1304" s="123">
        <v>0.01</v>
      </c>
      <c r="M1304" s="123"/>
      <c r="N1304" s="123"/>
      <c r="O1304" s="123"/>
      <c r="P1304" s="123">
        <v>-7.0000000000000007E-2</v>
      </c>
      <c r="Q1304" s="123">
        <v>-0.09</v>
      </c>
      <c r="R1304" s="123" t="s">
        <v>3792</v>
      </c>
      <c r="S1304" s="123">
        <v>2020</v>
      </c>
      <c r="T1304" s="123"/>
      <c r="U1304" s="123"/>
      <c r="V1304" s="123"/>
      <c r="W1304" s="123"/>
      <c r="X1304" s="123"/>
      <c r="Y1304" s="123"/>
    </row>
    <row r="1305" spans="1:25" x14ac:dyDescent="0.25">
      <c r="A1305" s="60" t="s">
        <v>734</v>
      </c>
      <c r="B1305" s="60" t="s">
        <v>27</v>
      </c>
      <c r="C1305" s="123" t="s">
        <v>213</v>
      </c>
      <c r="D1305" s="123">
        <v>27</v>
      </c>
      <c r="E1305" s="123">
        <v>1994</v>
      </c>
      <c r="F1305" s="123">
        <v>0.2</v>
      </c>
      <c r="G1305" s="123">
        <v>0.05</v>
      </c>
      <c r="H1305" s="123">
        <v>-0.09</v>
      </c>
      <c r="I1305" s="123">
        <v>0.06</v>
      </c>
      <c r="J1305" s="123"/>
      <c r="K1305" s="123">
        <v>-7.0000000000000007E-2</v>
      </c>
      <c r="L1305" s="123">
        <v>0.1</v>
      </c>
      <c r="M1305" s="123"/>
      <c r="N1305" s="123"/>
      <c r="O1305" s="123"/>
      <c r="P1305" s="123">
        <v>-0.03</v>
      </c>
      <c r="Q1305" s="123">
        <v>0.06</v>
      </c>
      <c r="R1305" s="123" t="s">
        <v>3792</v>
      </c>
      <c r="S1305" s="123">
        <v>2020</v>
      </c>
      <c r="T1305" s="123"/>
      <c r="U1305" s="123"/>
      <c r="V1305" s="123"/>
      <c r="W1305" s="123"/>
      <c r="X1305" s="123"/>
      <c r="Y1305" s="123"/>
    </row>
    <row r="1306" spans="1:25" x14ac:dyDescent="0.25">
      <c r="A1306" s="60" t="s">
        <v>3069</v>
      </c>
      <c r="B1306" s="60" t="s">
        <v>27</v>
      </c>
      <c r="C1306" s="123" t="s">
        <v>109</v>
      </c>
      <c r="D1306" s="123">
        <v>19</v>
      </c>
      <c r="E1306" s="123">
        <v>2002</v>
      </c>
      <c r="F1306" s="123">
        <v>1.86</v>
      </c>
      <c r="G1306" s="123">
        <v>0.5</v>
      </c>
      <c r="H1306" s="123">
        <v>0.55000000000000004</v>
      </c>
      <c r="I1306" s="123">
        <v>0.54</v>
      </c>
      <c r="J1306" s="123">
        <v>100.07</v>
      </c>
      <c r="K1306" s="123">
        <v>0.57999999999999996</v>
      </c>
      <c r="L1306" s="123">
        <v>0.47</v>
      </c>
      <c r="M1306" s="123">
        <v>0.98</v>
      </c>
      <c r="N1306" s="123">
        <v>0.94</v>
      </c>
      <c r="O1306" s="123"/>
      <c r="P1306" s="123">
        <v>0.05</v>
      </c>
      <c r="Q1306" s="123">
        <v>-0.06</v>
      </c>
      <c r="R1306" s="123" t="s">
        <v>3792</v>
      </c>
      <c r="S1306" s="123">
        <v>2020</v>
      </c>
      <c r="T1306" s="123"/>
      <c r="U1306" s="123"/>
      <c r="V1306" s="123"/>
      <c r="W1306" s="123"/>
      <c r="X1306" s="123"/>
      <c r="Y1306" s="123"/>
    </row>
    <row r="1307" spans="1:25" x14ac:dyDescent="0.25">
      <c r="A1307" s="60" t="s">
        <v>2128</v>
      </c>
      <c r="B1307" s="60" t="s">
        <v>27</v>
      </c>
      <c r="C1307" s="123" t="s">
        <v>109</v>
      </c>
      <c r="D1307" s="123">
        <v>28</v>
      </c>
      <c r="E1307" s="123">
        <v>1993</v>
      </c>
      <c r="F1307" s="123">
        <v>5.91</v>
      </c>
      <c r="G1307" s="123">
        <v>0.94</v>
      </c>
      <c r="H1307" s="123">
        <v>2.2599999999999998</v>
      </c>
      <c r="I1307" s="123">
        <v>1.2</v>
      </c>
      <c r="J1307" s="123">
        <v>49.93</v>
      </c>
      <c r="K1307" s="123">
        <v>2.42</v>
      </c>
      <c r="L1307" s="123">
        <v>1.21</v>
      </c>
      <c r="M1307" s="123">
        <v>0.25</v>
      </c>
      <c r="N1307" s="123">
        <v>0.6</v>
      </c>
      <c r="O1307" s="123"/>
      <c r="P1307" s="123">
        <v>0.39</v>
      </c>
      <c r="Q1307" s="123">
        <v>0.37</v>
      </c>
      <c r="R1307" s="123" t="s">
        <v>3792</v>
      </c>
      <c r="S1307" s="123">
        <v>2020</v>
      </c>
      <c r="T1307" s="123"/>
      <c r="U1307" s="123"/>
      <c r="V1307" s="123"/>
      <c r="W1307" s="123"/>
      <c r="X1307" s="123"/>
      <c r="Y1307" s="123"/>
    </row>
    <row r="1308" spans="1:25" x14ac:dyDescent="0.25">
      <c r="A1308" s="60" t="s">
        <v>156</v>
      </c>
      <c r="B1308" s="60" t="s">
        <v>27</v>
      </c>
      <c r="C1308" s="123" t="s">
        <v>109</v>
      </c>
      <c r="D1308" s="123">
        <v>26</v>
      </c>
      <c r="E1308" s="123">
        <v>1994</v>
      </c>
      <c r="F1308" s="123">
        <v>0.9</v>
      </c>
      <c r="G1308" s="123">
        <v>0.05</v>
      </c>
      <c r="H1308" s="123">
        <v>0.95</v>
      </c>
      <c r="I1308" s="123">
        <v>7.0000000000000007E-2</v>
      </c>
      <c r="J1308" s="123">
        <v>-0.03</v>
      </c>
      <c r="K1308" s="123">
        <v>1.02</v>
      </c>
      <c r="L1308" s="123">
        <v>0.05</v>
      </c>
      <c r="M1308" s="123">
        <v>0.01</v>
      </c>
      <c r="N1308" s="123"/>
      <c r="O1308" s="123"/>
      <c r="P1308" s="123">
        <v>0.03</v>
      </c>
      <c r="Q1308" s="123">
        <v>-0.09</v>
      </c>
      <c r="R1308" s="123" t="s">
        <v>3792</v>
      </c>
      <c r="S1308" s="123">
        <v>2020</v>
      </c>
      <c r="T1308" s="123"/>
      <c r="U1308" s="123"/>
      <c r="V1308" s="123"/>
      <c r="W1308" s="123"/>
      <c r="X1308" s="123"/>
      <c r="Y1308" s="123"/>
    </row>
    <row r="1309" spans="1:25" x14ac:dyDescent="0.25">
      <c r="A1309" s="60" t="s">
        <v>2352</v>
      </c>
      <c r="B1309" s="60" t="s">
        <v>27</v>
      </c>
      <c r="C1309" s="123" t="s">
        <v>109</v>
      </c>
      <c r="D1309" s="123">
        <v>30</v>
      </c>
      <c r="E1309" s="123">
        <v>1991</v>
      </c>
      <c r="F1309" s="123">
        <v>0.86</v>
      </c>
      <c r="G1309" s="123">
        <v>-0.08</v>
      </c>
      <c r="H1309" s="123">
        <v>0.05</v>
      </c>
      <c r="I1309" s="123">
        <v>0.01</v>
      </c>
      <c r="J1309" s="123"/>
      <c r="K1309" s="123">
        <v>0.09</v>
      </c>
      <c r="L1309" s="123">
        <v>0.02</v>
      </c>
      <c r="M1309" s="123"/>
      <c r="N1309" s="123"/>
      <c r="O1309" s="123"/>
      <c r="P1309" s="123">
        <v>-0.04</v>
      </c>
      <c r="Q1309" s="123">
        <v>0.1</v>
      </c>
      <c r="R1309" s="123" t="s">
        <v>3792</v>
      </c>
      <c r="S1309" s="123">
        <v>2020</v>
      </c>
      <c r="T1309" s="123"/>
      <c r="U1309" s="123"/>
      <c r="V1309" s="123"/>
      <c r="W1309" s="123"/>
      <c r="X1309" s="123"/>
      <c r="Y1309" s="123"/>
    </row>
    <row r="1310" spans="1:25" x14ac:dyDescent="0.25">
      <c r="A1310" s="60" t="s">
        <v>4656</v>
      </c>
      <c r="B1310" s="60" t="s">
        <v>27</v>
      </c>
      <c r="C1310" s="123" t="s">
        <v>109</v>
      </c>
      <c r="D1310" s="123">
        <v>29</v>
      </c>
      <c r="E1310" s="123">
        <v>1992</v>
      </c>
      <c r="F1310" s="123">
        <v>1.64</v>
      </c>
      <c r="G1310" s="123">
        <v>0.09</v>
      </c>
      <c r="H1310" s="123">
        <v>0.67</v>
      </c>
      <c r="I1310" s="123">
        <v>0.51</v>
      </c>
      <c r="J1310" s="123">
        <v>100</v>
      </c>
      <c r="K1310" s="123">
        <v>0.5</v>
      </c>
      <c r="L1310" s="123">
        <v>0.52</v>
      </c>
      <c r="M1310" s="123">
        <v>0.05</v>
      </c>
      <c r="N1310" s="123">
        <v>-0.06</v>
      </c>
      <c r="O1310" s="123"/>
      <c r="P1310" s="123">
        <v>0.08</v>
      </c>
      <c r="Q1310" s="123">
        <v>-0.05</v>
      </c>
      <c r="R1310" s="123" t="s">
        <v>3792</v>
      </c>
      <c r="S1310" s="123">
        <v>2020</v>
      </c>
      <c r="T1310" s="123"/>
      <c r="U1310" s="123"/>
      <c r="V1310" s="123"/>
      <c r="W1310" s="123"/>
      <c r="X1310" s="123"/>
      <c r="Y1310" s="123"/>
    </row>
    <row r="1311" spans="1:25" x14ac:dyDescent="0.25">
      <c r="A1311" s="60" t="s">
        <v>4657</v>
      </c>
      <c r="B1311" s="60" t="s">
        <v>27</v>
      </c>
      <c r="C1311" s="123" t="s">
        <v>109</v>
      </c>
      <c r="D1311" s="123">
        <v>20</v>
      </c>
      <c r="E1311" s="123">
        <v>2001</v>
      </c>
      <c r="F1311" s="123">
        <v>0.38</v>
      </c>
      <c r="G1311" s="123">
        <v>2.46</v>
      </c>
      <c r="H1311" s="123">
        <v>0.06</v>
      </c>
      <c r="I1311" s="123">
        <v>-0.01</v>
      </c>
      <c r="J1311" s="123"/>
      <c r="K1311" s="123">
        <v>-0.05</v>
      </c>
      <c r="L1311" s="123">
        <v>0.01</v>
      </c>
      <c r="M1311" s="123"/>
      <c r="N1311" s="123"/>
      <c r="O1311" s="123"/>
      <c r="P1311" s="123">
        <v>0.01</v>
      </c>
      <c r="Q1311" s="123">
        <v>-0.03</v>
      </c>
      <c r="R1311" s="123" t="s">
        <v>3792</v>
      </c>
      <c r="S1311" s="123">
        <v>2020</v>
      </c>
      <c r="T1311" s="123"/>
      <c r="U1311" s="123"/>
      <c r="V1311" s="123"/>
      <c r="W1311" s="123"/>
      <c r="X1311" s="123"/>
      <c r="Y1311" s="123"/>
    </row>
    <row r="1312" spans="1:25" x14ac:dyDescent="0.25">
      <c r="A1312" s="60" t="s">
        <v>253</v>
      </c>
      <c r="B1312" s="60" t="s">
        <v>27</v>
      </c>
      <c r="C1312" s="123" t="s">
        <v>109</v>
      </c>
      <c r="D1312" s="123">
        <v>28</v>
      </c>
      <c r="E1312" s="123">
        <v>1993</v>
      </c>
      <c r="F1312" s="123">
        <v>1.93</v>
      </c>
      <c r="G1312" s="123">
        <v>1.04</v>
      </c>
      <c r="H1312" s="123">
        <v>3.02</v>
      </c>
      <c r="I1312" s="123">
        <v>1.02</v>
      </c>
      <c r="J1312" s="123">
        <v>33.340000000000003</v>
      </c>
      <c r="K1312" s="123">
        <v>3.06</v>
      </c>
      <c r="L1312" s="123">
        <v>1.08</v>
      </c>
      <c r="M1312" s="123">
        <v>0.36</v>
      </c>
      <c r="N1312" s="123">
        <v>0.91</v>
      </c>
      <c r="O1312" s="123"/>
      <c r="P1312" s="123">
        <v>0.04</v>
      </c>
      <c r="Q1312" s="123">
        <v>-0.01</v>
      </c>
      <c r="R1312" s="123" t="s">
        <v>3792</v>
      </c>
      <c r="S1312" s="123">
        <v>2020</v>
      </c>
      <c r="T1312" s="123"/>
      <c r="U1312" s="123"/>
      <c r="V1312" s="123"/>
      <c r="W1312" s="123"/>
      <c r="X1312" s="123"/>
      <c r="Y1312" s="123"/>
    </row>
    <row r="1313" spans="1:25" x14ac:dyDescent="0.25">
      <c r="A1313" s="60" t="s">
        <v>1677</v>
      </c>
      <c r="B1313" s="60" t="s">
        <v>27</v>
      </c>
      <c r="C1313" s="123" t="s">
        <v>153</v>
      </c>
      <c r="D1313" s="123">
        <v>34</v>
      </c>
      <c r="E1313" s="123">
        <v>1987</v>
      </c>
      <c r="F1313" s="123">
        <v>3.74</v>
      </c>
      <c r="G1313" s="123">
        <v>0.88</v>
      </c>
      <c r="H1313" s="123">
        <v>2.0699999999999998</v>
      </c>
      <c r="I1313" s="123">
        <v>1.0900000000000001</v>
      </c>
      <c r="J1313" s="123">
        <v>50.02</v>
      </c>
      <c r="K1313" s="123">
        <v>2.14</v>
      </c>
      <c r="L1313" s="123">
        <v>1.0900000000000001</v>
      </c>
      <c r="M1313" s="123">
        <v>0.48</v>
      </c>
      <c r="N1313" s="123">
        <v>0.68</v>
      </c>
      <c r="O1313" s="123"/>
      <c r="P1313" s="123">
        <v>-0.03</v>
      </c>
      <c r="Q1313" s="123">
        <v>0.1</v>
      </c>
      <c r="R1313" s="123" t="s">
        <v>3792</v>
      </c>
      <c r="S1313" s="123">
        <v>2020</v>
      </c>
      <c r="T1313" s="123"/>
      <c r="U1313" s="123"/>
      <c r="V1313" s="123"/>
      <c r="W1313" s="123"/>
      <c r="X1313" s="123"/>
      <c r="Y1313" s="123"/>
    </row>
    <row r="1314" spans="1:25" x14ac:dyDescent="0.25">
      <c r="A1314" s="60" t="s">
        <v>4658</v>
      </c>
      <c r="B1314" s="60" t="s">
        <v>27</v>
      </c>
      <c r="C1314" s="123" t="s">
        <v>116</v>
      </c>
      <c r="D1314" s="123">
        <v>33</v>
      </c>
      <c r="E1314" s="123">
        <v>1988</v>
      </c>
      <c r="F1314" s="123">
        <v>3.5</v>
      </c>
      <c r="G1314" s="123">
        <v>0.02</v>
      </c>
      <c r="H1314" s="123">
        <v>-7.0000000000000007E-2</v>
      </c>
      <c r="I1314" s="123">
        <v>0.09</v>
      </c>
      <c r="J1314" s="123"/>
      <c r="K1314" s="123">
        <v>-7.0000000000000007E-2</v>
      </c>
      <c r="L1314" s="123">
        <v>-7.0000000000000007E-2</v>
      </c>
      <c r="M1314" s="123"/>
      <c r="N1314" s="123"/>
      <c r="O1314" s="123"/>
      <c r="P1314" s="123">
        <v>0.05</v>
      </c>
      <c r="Q1314" s="123">
        <v>-0.02</v>
      </c>
      <c r="R1314" s="123" t="s">
        <v>3792</v>
      </c>
      <c r="S1314" s="123">
        <v>2020</v>
      </c>
      <c r="T1314" s="123"/>
      <c r="U1314" s="123"/>
      <c r="V1314" s="123"/>
      <c r="W1314" s="123"/>
      <c r="X1314" s="123"/>
      <c r="Y1314" s="123"/>
    </row>
    <row r="1315" spans="1:25" x14ac:dyDescent="0.25">
      <c r="A1315" s="60" t="s">
        <v>1419</v>
      </c>
      <c r="B1315" s="60" t="s">
        <v>27</v>
      </c>
      <c r="C1315" s="123" t="s">
        <v>116</v>
      </c>
      <c r="D1315" s="123">
        <v>29</v>
      </c>
      <c r="E1315" s="123">
        <v>1992</v>
      </c>
      <c r="F1315" s="123">
        <v>0.61</v>
      </c>
      <c r="G1315" s="123">
        <v>-0.01</v>
      </c>
      <c r="H1315" s="123">
        <v>0.06</v>
      </c>
      <c r="I1315" s="123">
        <v>-0.02</v>
      </c>
      <c r="J1315" s="123"/>
      <c r="K1315" s="123">
        <v>-0.03</v>
      </c>
      <c r="L1315" s="123">
        <v>-0.04</v>
      </c>
      <c r="M1315" s="123"/>
      <c r="N1315" s="123"/>
      <c r="O1315" s="123"/>
      <c r="P1315" s="123">
        <v>0.04</v>
      </c>
      <c r="Q1315" s="123">
        <v>0.05</v>
      </c>
      <c r="R1315" s="123" t="s">
        <v>3792</v>
      </c>
      <c r="S1315" s="123">
        <v>2020</v>
      </c>
      <c r="T1315" s="123"/>
      <c r="U1315" s="123"/>
      <c r="V1315" s="123"/>
      <c r="W1315" s="123"/>
      <c r="X1315" s="123"/>
      <c r="Y1315" s="123"/>
    </row>
    <row r="1316" spans="1:25" x14ac:dyDescent="0.25">
      <c r="A1316" s="60" t="s">
        <v>2353</v>
      </c>
      <c r="B1316" s="60" t="s">
        <v>27</v>
      </c>
      <c r="C1316" s="123" t="s">
        <v>116</v>
      </c>
      <c r="D1316" s="123">
        <v>29</v>
      </c>
      <c r="E1316" s="123">
        <v>1992</v>
      </c>
      <c r="F1316" s="123">
        <v>4.0599999999999996</v>
      </c>
      <c r="G1316" s="123">
        <v>-0.04</v>
      </c>
      <c r="H1316" s="123">
        <v>-0.02</v>
      </c>
      <c r="I1316" s="123">
        <v>0.04</v>
      </c>
      <c r="J1316" s="123"/>
      <c r="K1316" s="123">
        <v>0</v>
      </c>
      <c r="L1316" s="123">
        <v>0.03</v>
      </c>
      <c r="M1316" s="123"/>
      <c r="N1316" s="123"/>
      <c r="O1316" s="123"/>
      <c r="P1316" s="123">
        <v>0.02</v>
      </c>
      <c r="Q1316" s="123">
        <v>-7.0000000000000007E-2</v>
      </c>
      <c r="R1316" s="123" t="s">
        <v>3792</v>
      </c>
      <c r="S1316" s="123">
        <v>2020</v>
      </c>
      <c r="T1316" s="123"/>
      <c r="U1316" s="123"/>
      <c r="V1316" s="123"/>
      <c r="W1316" s="123"/>
      <c r="X1316" s="123"/>
      <c r="Y1316" s="123"/>
    </row>
    <row r="1317" spans="1:25" x14ac:dyDescent="0.25">
      <c r="A1317" s="60" t="s">
        <v>1798</v>
      </c>
      <c r="B1317" s="60" t="s">
        <v>27</v>
      </c>
      <c r="C1317" s="123" t="s">
        <v>122</v>
      </c>
      <c r="D1317" s="123">
        <v>25</v>
      </c>
      <c r="E1317" s="123">
        <v>1995</v>
      </c>
      <c r="F1317" s="123">
        <v>4.18</v>
      </c>
      <c r="G1317" s="123">
        <v>-0.09</v>
      </c>
      <c r="H1317" s="123">
        <v>0.75</v>
      </c>
      <c r="I1317" s="123">
        <v>-0.03</v>
      </c>
      <c r="J1317" s="123">
        <v>-0.01</v>
      </c>
      <c r="K1317" s="123">
        <v>0.77</v>
      </c>
      <c r="L1317" s="123">
        <v>0.02</v>
      </c>
      <c r="M1317" s="123">
        <v>0.05</v>
      </c>
      <c r="N1317" s="123"/>
      <c r="O1317" s="123"/>
      <c r="P1317" s="123">
        <v>0</v>
      </c>
      <c r="Q1317" s="123">
        <v>0.06</v>
      </c>
      <c r="R1317" s="123" t="s">
        <v>3792</v>
      </c>
      <c r="S1317" s="123">
        <v>2020</v>
      </c>
      <c r="T1317" s="123"/>
      <c r="U1317" s="123"/>
      <c r="V1317" s="123"/>
      <c r="W1317" s="123"/>
      <c r="X1317" s="123"/>
      <c r="Y1317" s="123"/>
    </row>
    <row r="1318" spans="1:25" x14ac:dyDescent="0.25">
      <c r="A1318" s="60" t="s">
        <v>2894</v>
      </c>
      <c r="B1318" s="60" t="s">
        <v>27</v>
      </c>
      <c r="C1318" s="123" t="s">
        <v>122</v>
      </c>
      <c r="D1318" s="123">
        <v>26</v>
      </c>
      <c r="E1318" s="123">
        <v>1995</v>
      </c>
      <c r="F1318" s="123">
        <v>1.02</v>
      </c>
      <c r="G1318" s="123">
        <v>0.03</v>
      </c>
      <c r="H1318" s="123">
        <v>0.08</v>
      </c>
      <c r="I1318" s="123">
        <v>0.01</v>
      </c>
      <c r="J1318" s="123"/>
      <c r="K1318" s="123">
        <v>-0.05</v>
      </c>
      <c r="L1318" s="123">
        <v>-0.04</v>
      </c>
      <c r="M1318" s="123"/>
      <c r="N1318" s="123"/>
      <c r="O1318" s="123"/>
      <c r="P1318" s="123">
        <v>-0.04</v>
      </c>
      <c r="Q1318" s="123">
        <v>0.1</v>
      </c>
      <c r="R1318" s="123" t="s">
        <v>3792</v>
      </c>
      <c r="S1318" s="123">
        <v>2020</v>
      </c>
      <c r="T1318" s="123"/>
      <c r="U1318" s="123"/>
      <c r="V1318" s="123"/>
      <c r="W1318" s="123"/>
      <c r="X1318" s="123"/>
      <c r="Y1318" s="123"/>
    </row>
    <row r="1319" spans="1:25" x14ac:dyDescent="0.25">
      <c r="A1319" s="60" t="s">
        <v>455</v>
      </c>
      <c r="B1319" s="60" t="s">
        <v>27</v>
      </c>
      <c r="C1319" s="123" t="s">
        <v>122</v>
      </c>
      <c r="D1319" s="123">
        <v>24</v>
      </c>
      <c r="E1319" s="123">
        <v>1997</v>
      </c>
      <c r="F1319" s="123">
        <v>6.44</v>
      </c>
      <c r="G1319" s="123">
        <v>0.35</v>
      </c>
      <c r="H1319" s="123">
        <v>1.06</v>
      </c>
      <c r="I1319" s="123">
        <v>0.53</v>
      </c>
      <c r="J1319" s="123">
        <v>43</v>
      </c>
      <c r="K1319" s="123">
        <v>1.02</v>
      </c>
      <c r="L1319" s="123">
        <v>0.47</v>
      </c>
      <c r="M1319" s="123">
        <v>0.24</v>
      </c>
      <c r="N1319" s="123">
        <v>0.75</v>
      </c>
      <c r="O1319" s="123"/>
      <c r="P1319" s="123">
        <v>0.01</v>
      </c>
      <c r="Q1319" s="123">
        <v>0.06</v>
      </c>
      <c r="R1319" s="123" t="s">
        <v>3792</v>
      </c>
      <c r="S1319" s="123">
        <v>2020</v>
      </c>
      <c r="T1319" s="123"/>
      <c r="U1319" s="123"/>
      <c r="V1319" s="123"/>
      <c r="W1319" s="123"/>
      <c r="X1319" s="123"/>
      <c r="Y1319" s="123"/>
    </row>
    <row r="1320" spans="1:25" x14ac:dyDescent="0.25">
      <c r="A1320" s="60" t="s">
        <v>1398</v>
      </c>
      <c r="B1320" s="60" t="s">
        <v>27</v>
      </c>
      <c r="C1320" s="123" t="s">
        <v>122</v>
      </c>
      <c r="D1320" s="123">
        <v>32</v>
      </c>
      <c r="E1320" s="123">
        <v>1989</v>
      </c>
      <c r="F1320" s="123">
        <v>7</v>
      </c>
      <c r="G1320" s="123">
        <v>0.15</v>
      </c>
      <c r="H1320" s="123">
        <v>0.95</v>
      </c>
      <c r="I1320" s="123">
        <v>0.56000000000000005</v>
      </c>
      <c r="J1320" s="123">
        <v>57.02</v>
      </c>
      <c r="K1320" s="123">
        <v>0.93</v>
      </c>
      <c r="L1320" s="123">
        <v>0.62</v>
      </c>
      <c r="M1320" s="123">
        <v>0.24</v>
      </c>
      <c r="N1320" s="123">
        <v>0.33</v>
      </c>
      <c r="O1320" s="123"/>
      <c r="P1320" s="123">
        <v>-0.05</v>
      </c>
      <c r="Q1320" s="123">
        <v>0.01</v>
      </c>
      <c r="R1320" s="123" t="s">
        <v>3792</v>
      </c>
      <c r="S1320" s="123">
        <v>2020</v>
      </c>
      <c r="T1320" s="123"/>
      <c r="U1320" s="123"/>
      <c r="V1320" s="123"/>
      <c r="W1320" s="123"/>
      <c r="X1320" s="123"/>
      <c r="Y1320" s="123"/>
    </row>
    <row r="1321" spans="1:25" x14ac:dyDescent="0.25">
      <c r="A1321" s="60" t="s">
        <v>589</v>
      </c>
      <c r="B1321" s="60" t="s">
        <v>27</v>
      </c>
      <c r="C1321" s="123" t="s">
        <v>122</v>
      </c>
      <c r="D1321" s="123">
        <v>30</v>
      </c>
      <c r="E1321" s="123">
        <v>1991</v>
      </c>
      <c r="F1321" s="123">
        <v>4.08</v>
      </c>
      <c r="G1321" s="123">
        <v>0.05</v>
      </c>
      <c r="H1321" s="123">
        <v>0.32</v>
      </c>
      <c r="I1321" s="123">
        <v>-0.08</v>
      </c>
      <c r="J1321" s="123">
        <v>0.02</v>
      </c>
      <c r="K1321" s="123">
        <v>0.19</v>
      </c>
      <c r="L1321" s="123">
        <v>0</v>
      </c>
      <c r="M1321" s="123">
        <v>0.09</v>
      </c>
      <c r="N1321" s="123"/>
      <c r="O1321" s="123"/>
      <c r="P1321" s="123">
        <v>-0.04</v>
      </c>
      <c r="Q1321" s="123">
        <v>0.05</v>
      </c>
      <c r="R1321" s="123" t="s">
        <v>3792</v>
      </c>
      <c r="S1321" s="123">
        <v>2020</v>
      </c>
      <c r="T1321" s="123"/>
      <c r="U1321" s="123"/>
      <c r="V1321" s="123"/>
      <c r="W1321" s="123"/>
      <c r="X1321" s="123"/>
      <c r="Y1321" s="123"/>
    </row>
    <row r="1322" spans="1:25" x14ac:dyDescent="0.25">
      <c r="A1322" s="60" t="s">
        <v>4659</v>
      </c>
      <c r="B1322" s="60" t="s">
        <v>27</v>
      </c>
      <c r="C1322" s="123" t="s">
        <v>122</v>
      </c>
      <c r="D1322" s="123">
        <v>20</v>
      </c>
      <c r="E1322" s="123">
        <v>2001</v>
      </c>
      <c r="F1322" s="123">
        <v>0.57999999999999996</v>
      </c>
      <c r="G1322" s="123">
        <v>-0.04</v>
      </c>
      <c r="H1322" s="123">
        <v>2.08</v>
      </c>
      <c r="I1322" s="123">
        <v>1.99</v>
      </c>
      <c r="J1322" s="123">
        <v>100.06</v>
      </c>
      <c r="K1322" s="123">
        <v>2.0499999999999998</v>
      </c>
      <c r="L1322" s="123">
        <v>1.99</v>
      </c>
      <c r="M1322" s="123">
        <v>0.01</v>
      </c>
      <c r="N1322" s="123">
        <v>0.05</v>
      </c>
      <c r="O1322" s="123"/>
      <c r="P1322" s="123">
        <v>-0.09</v>
      </c>
      <c r="Q1322" s="123">
        <v>0.02</v>
      </c>
      <c r="R1322" s="123" t="s">
        <v>3792</v>
      </c>
      <c r="S1322" s="123">
        <v>2020</v>
      </c>
      <c r="T1322" s="123"/>
      <c r="U1322" s="123"/>
      <c r="V1322" s="123"/>
      <c r="W1322" s="123"/>
      <c r="X1322" s="123"/>
      <c r="Y1322" s="123"/>
    </row>
    <row r="1323" spans="1:25" x14ac:dyDescent="0.25">
      <c r="A1323" s="60" t="s">
        <v>4660</v>
      </c>
      <c r="B1323" s="60" t="s">
        <v>27</v>
      </c>
      <c r="C1323" s="123" t="s">
        <v>122</v>
      </c>
      <c r="D1323" s="123">
        <v>32</v>
      </c>
      <c r="E1323" s="123">
        <v>1989</v>
      </c>
      <c r="F1323" s="123">
        <v>1.04</v>
      </c>
      <c r="G1323" s="123">
        <v>-0.02</v>
      </c>
      <c r="H1323" s="123">
        <v>-0.04</v>
      </c>
      <c r="I1323" s="123">
        <v>-0.01</v>
      </c>
      <c r="J1323" s="123"/>
      <c r="K1323" s="123">
        <v>-7.0000000000000007E-2</v>
      </c>
      <c r="L1323" s="123">
        <v>-0.02</v>
      </c>
      <c r="M1323" s="123"/>
      <c r="N1323" s="123"/>
      <c r="O1323" s="123"/>
      <c r="P1323" s="123">
        <v>0.06</v>
      </c>
      <c r="Q1323" s="123">
        <v>0.09</v>
      </c>
      <c r="R1323" s="123" t="s">
        <v>3792</v>
      </c>
      <c r="S1323" s="123">
        <v>2020</v>
      </c>
      <c r="T1323" s="123"/>
      <c r="U1323" s="123"/>
      <c r="V1323" s="123"/>
      <c r="W1323" s="123"/>
      <c r="X1323" s="123"/>
      <c r="Y1323" s="123"/>
    </row>
    <row r="1324" spans="1:25" x14ac:dyDescent="0.25">
      <c r="A1324" s="60" t="s">
        <v>2714</v>
      </c>
      <c r="B1324" s="60" t="s">
        <v>27</v>
      </c>
      <c r="C1324" s="123" t="s">
        <v>122</v>
      </c>
      <c r="D1324" s="123">
        <v>22</v>
      </c>
      <c r="E1324" s="123">
        <v>1999</v>
      </c>
      <c r="F1324" s="123">
        <v>0.61</v>
      </c>
      <c r="G1324" s="123">
        <v>0</v>
      </c>
      <c r="H1324" s="123">
        <v>-0.05</v>
      </c>
      <c r="I1324" s="123">
        <v>-0.02</v>
      </c>
      <c r="J1324" s="123"/>
      <c r="K1324" s="123">
        <v>-0.04</v>
      </c>
      <c r="L1324" s="123">
        <v>0.09</v>
      </c>
      <c r="M1324" s="123"/>
      <c r="N1324" s="123"/>
      <c r="O1324" s="123"/>
      <c r="P1324" s="123">
        <v>-0.08</v>
      </c>
      <c r="Q1324" s="123">
        <v>0</v>
      </c>
      <c r="R1324" s="123" t="s">
        <v>3792</v>
      </c>
      <c r="S1324" s="123">
        <v>2020</v>
      </c>
      <c r="T1324" s="123"/>
      <c r="U1324" s="123"/>
      <c r="V1324" s="123"/>
      <c r="W1324" s="123"/>
      <c r="X1324" s="123"/>
      <c r="Y1324" s="123"/>
    </row>
    <row r="1325" spans="1:25" x14ac:dyDescent="0.25">
      <c r="A1325" s="60" t="s">
        <v>456</v>
      </c>
      <c r="B1325" s="60" t="s">
        <v>27</v>
      </c>
      <c r="C1325" s="123" t="s">
        <v>122</v>
      </c>
      <c r="D1325" s="123">
        <v>27</v>
      </c>
      <c r="E1325" s="123">
        <v>1994</v>
      </c>
      <c r="F1325" s="123">
        <v>0.45</v>
      </c>
      <c r="G1325" s="123">
        <v>0.01</v>
      </c>
      <c r="H1325" s="123">
        <v>1.98</v>
      </c>
      <c r="I1325" s="123">
        <v>2.0499999999999998</v>
      </c>
      <c r="J1325" s="123">
        <v>100.02</v>
      </c>
      <c r="K1325" s="123">
        <v>2.14</v>
      </c>
      <c r="L1325" s="123">
        <v>2.2200000000000002</v>
      </c>
      <c r="M1325" s="123">
        <v>0.02</v>
      </c>
      <c r="N1325" s="123">
        <v>0.01</v>
      </c>
      <c r="O1325" s="123"/>
      <c r="P1325" s="123">
        <v>0.05</v>
      </c>
      <c r="Q1325" s="123">
        <v>-0.08</v>
      </c>
      <c r="R1325" s="123" t="s">
        <v>3792</v>
      </c>
      <c r="S1325" s="123">
        <v>2020</v>
      </c>
      <c r="T1325" s="123"/>
      <c r="U1325" s="123"/>
      <c r="V1325" s="123"/>
      <c r="W1325" s="123"/>
      <c r="X1325" s="123"/>
      <c r="Y1325" s="123"/>
    </row>
    <row r="1326" spans="1:25" x14ac:dyDescent="0.25">
      <c r="A1326" s="60" t="s">
        <v>2851</v>
      </c>
      <c r="B1326" s="60" t="s">
        <v>27</v>
      </c>
      <c r="C1326" s="123" t="s">
        <v>131</v>
      </c>
      <c r="D1326" s="123">
        <v>30</v>
      </c>
      <c r="E1326" s="123">
        <v>1991</v>
      </c>
      <c r="F1326" s="123">
        <v>5.0199999999999996</v>
      </c>
      <c r="G1326" s="123">
        <v>0.11</v>
      </c>
      <c r="H1326" s="123">
        <v>1.19</v>
      </c>
      <c r="I1326" s="123">
        <v>0.87</v>
      </c>
      <c r="J1326" s="123">
        <v>66.650000000000006</v>
      </c>
      <c r="K1326" s="123">
        <v>1.0900000000000001</v>
      </c>
      <c r="L1326" s="123">
        <v>0.72</v>
      </c>
      <c r="M1326" s="123">
        <v>0.22</v>
      </c>
      <c r="N1326" s="123">
        <v>0.18</v>
      </c>
      <c r="O1326" s="123"/>
      <c r="P1326" s="123">
        <v>0</v>
      </c>
      <c r="Q1326" s="123">
        <v>0.05</v>
      </c>
      <c r="R1326" s="123" t="s">
        <v>3792</v>
      </c>
      <c r="S1326" s="123">
        <v>2020</v>
      </c>
      <c r="T1326" s="123"/>
      <c r="U1326" s="123"/>
      <c r="V1326" s="123"/>
      <c r="W1326" s="123"/>
      <c r="X1326" s="123"/>
      <c r="Y1326" s="123"/>
    </row>
    <row r="1327" spans="1:25" x14ac:dyDescent="0.25">
      <c r="A1327" s="60" t="s">
        <v>1392</v>
      </c>
      <c r="B1327" s="60" t="s">
        <v>27</v>
      </c>
      <c r="C1327" s="123" t="s">
        <v>131</v>
      </c>
      <c r="D1327" s="123">
        <v>28</v>
      </c>
      <c r="E1327" s="123">
        <v>1993</v>
      </c>
      <c r="F1327" s="123">
        <v>3.55</v>
      </c>
      <c r="G1327" s="123">
        <v>7.0000000000000007E-2</v>
      </c>
      <c r="H1327" s="123">
        <v>0.3</v>
      </c>
      <c r="I1327" s="123">
        <v>0.03</v>
      </c>
      <c r="J1327" s="123">
        <v>-7.0000000000000007E-2</v>
      </c>
      <c r="K1327" s="123">
        <v>0.27</v>
      </c>
      <c r="L1327" s="123">
        <v>-0.02</v>
      </c>
      <c r="M1327" s="123">
        <v>0.08</v>
      </c>
      <c r="N1327" s="123"/>
      <c r="O1327" s="123"/>
      <c r="P1327" s="123">
        <v>-0.04</v>
      </c>
      <c r="Q1327" s="123">
        <v>-0.04</v>
      </c>
      <c r="R1327" s="123" t="s">
        <v>3792</v>
      </c>
      <c r="S1327" s="123">
        <v>2020</v>
      </c>
      <c r="T1327" s="123"/>
      <c r="U1327" s="123"/>
      <c r="V1327" s="123"/>
      <c r="W1327" s="123"/>
      <c r="X1327" s="123"/>
      <c r="Y1327" s="123"/>
    </row>
    <row r="1328" spans="1:25" x14ac:dyDescent="0.25">
      <c r="A1328" s="60" t="s">
        <v>2472</v>
      </c>
      <c r="B1328" s="60" t="s">
        <v>27</v>
      </c>
      <c r="C1328" s="123" t="s">
        <v>131</v>
      </c>
      <c r="D1328" s="123">
        <v>28</v>
      </c>
      <c r="E1328" s="123">
        <v>1993</v>
      </c>
      <c r="F1328" s="123">
        <v>4.5999999999999996</v>
      </c>
      <c r="G1328" s="123">
        <v>0.26</v>
      </c>
      <c r="H1328" s="123">
        <v>1.17</v>
      </c>
      <c r="I1328" s="123">
        <v>7.0000000000000007E-2</v>
      </c>
      <c r="J1328" s="123">
        <v>-0.01</v>
      </c>
      <c r="K1328" s="123">
        <v>1.08</v>
      </c>
      <c r="L1328" s="123">
        <v>7.0000000000000007E-2</v>
      </c>
      <c r="M1328" s="123">
        <v>0.13</v>
      </c>
      <c r="N1328" s="123"/>
      <c r="O1328" s="123"/>
      <c r="P1328" s="123">
        <v>0.01</v>
      </c>
      <c r="Q1328" s="123">
        <v>0.08</v>
      </c>
      <c r="R1328" s="123" t="s">
        <v>3792</v>
      </c>
      <c r="S1328" s="123">
        <v>2020</v>
      </c>
      <c r="T1328" s="123"/>
      <c r="U1328" s="123"/>
      <c r="V1328" s="123"/>
      <c r="W1328" s="123"/>
      <c r="X1328" s="123"/>
      <c r="Y1328" s="123"/>
    </row>
    <row r="1329" spans="1:25" x14ac:dyDescent="0.25">
      <c r="A1329" s="60" t="s">
        <v>4661</v>
      </c>
      <c r="B1329" s="60" t="s">
        <v>120</v>
      </c>
      <c r="C1329" s="123" t="s">
        <v>96</v>
      </c>
      <c r="D1329" s="123">
        <v>25</v>
      </c>
      <c r="E1329" s="123">
        <v>1996</v>
      </c>
      <c r="F1329" s="123">
        <v>0.85</v>
      </c>
      <c r="G1329" s="123">
        <v>0.09</v>
      </c>
      <c r="H1329" s="123">
        <v>0</v>
      </c>
      <c r="I1329" s="123">
        <v>0.08</v>
      </c>
      <c r="J1329" s="123"/>
      <c r="K1329" s="123">
        <v>-0.08</v>
      </c>
      <c r="L1329" s="123">
        <v>0.02</v>
      </c>
      <c r="M1329" s="123"/>
      <c r="N1329" s="123"/>
      <c r="O1329" s="123"/>
      <c r="P1329" s="123">
        <v>0.06</v>
      </c>
      <c r="Q1329" s="123">
        <v>0.02</v>
      </c>
      <c r="R1329" s="123" t="s">
        <v>3792</v>
      </c>
      <c r="S1329" s="123">
        <v>2020</v>
      </c>
      <c r="T1329" s="123"/>
      <c r="U1329" s="123"/>
      <c r="V1329" s="123"/>
      <c r="W1329" s="123"/>
      <c r="X1329" s="123"/>
      <c r="Y1329" s="123"/>
    </row>
    <row r="1330" spans="1:25" x14ac:dyDescent="0.25">
      <c r="A1330" s="60" t="s">
        <v>146</v>
      </c>
      <c r="B1330" s="60" t="s">
        <v>120</v>
      </c>
      <c r="C1330" s="123" t="s">
        <v>96</v>
      </c>
      <c r="D1330" s="123">
        <v>29</v>
      </c>
      <c r="E1330" s="123">
        <v>1992</v>
      </c>
      <c r="F1330" s="123">
        <v>6.03</v>
      </c>
      <c r="G1330" s="123">
        <v>0.19</v>
      </c>
      <c r="H1330" s="123">
        <v>1.75</v>
      </c>
      <c r="I1330" s="123">
        <v>0.16</v>
      </c>
      <c r="J1330" s="123">
        <v>9.1199999999999992</v>
      </c>
      <c r="K1330" s="123">
        <v>1.78</v>
      </c>
      <c r="L1330" s="123">
        <v>0.1</v>
      </c>
      <c r="M1330" s="123">
        <v>7.0000000000000007E-2</v>
      </c>
      <c r="N1330" s="123">
        <v>1.02</v>
      </c>
      <c r="O1330" s="123"/>
      <c r="P1330" s="123">
        <v>0.09</v>
      </c>
      <c r="Q1330" s="123">
        <v>-0.08</v>
      </c>
      <c r="R1330" s="123" t="s">
        <v>3792</v>
      </c>
      <c r="S1330" s="123">
        <v>2020</v>
      </c>
      <c r="T1330" s="123"/>
      <c r="U1330" s="123"/>
      <c r="V1330" s="123"/>
      <c r="W1330" s="123"/>
      <c r="X1330" s="123"/>
      <c r="Y1330" s="123"/>
    </row>
    <row r="1331" spans="1:25" x14ac:dyDescent="0.25">
      <c r="A1331" s="60" t="s">
        <v>177</v>
      </c>
      <c r="B1331" s="60" t="s">
        <v>120</v>
      </c>
      <c r="C1331" s="123" t="s">
        <v>96</v>
      </c>
      <c r="D1331" s="123">
        <v>29</v>
      </c>
      <c r="E1331" s="123">
        <v>1992</v>
      </c>
      <c r="F1331" s="123">
        <v>2.09</v>
      </c>
      <c r="G1331" s="123">
        <v>-0.05</v>
      </c>
      <c r="H1331" s="123">
        <v>0.92</v>
      </c>
      <c r="I1331" s="123">
        <v>0.49</v>
      </c>
      <c r="J1331" s="123">
        <v>49.96</v>
      </c>
      <c r="K1331" s="123">
        <v>1.05</v>
      </c>
      <c r="L1331" s="123">
        <v>0.56000000000000005</v>
      </c>
      <c r="M1331" s="123">
        <v>0.01</v>
      </c>
      <c r="N1331" s="123">
        <v>0.05</v>
      </c>
      <c r="O1331" s="123"/>
      <c r="P1331" s="123">
        <v>0.02</v>
      </c>
      <c r="Q1331" s="123">
        <v>-0.06</v>
      </c>
      <c r="R1331" s="123" t="s">
        <v>3792</v>
      </c>
      <c r="S1331" s="123">
        <v>2020</v>
      </c>
      <c r="T1331" s="123"/>
      <c r="U1331" s="123"/>
      <c r="V1331" s="123"/>
      <c r="W1331" s="123"/>
      <c r="X1331" s="123"/>
      <c r="Y1331" s="123"/>
    </row>
    <row r="1332" spans="1:25" x14ac:dyDescent="0.25">
      <c r="A1332" s="60" t="s">
        <v>3640</v>
      </c>
      <c r="B1332" s="60" t="s">
        <v>120</v>
      </c>
      <c r="C1332" s="123" t="s">
        <v>96</v>
      </c>
      <c r="D1332" s="123">
        <v>22</v>
      </c>
      <c r="E1332" s="123">
        <v>1999</v>
      </c>
      <c r="F1332" s="123">
        <v>2.97</v>
      </c>
      <c r="G1332" s="123">
        <v>0.09</v>
      </c>
      <c r="H1332" s="123">
        <v>0.38</v>
      </c>
      <c r="I1332" s="123">
        <v>-0.05</v>
      </c>
      <c r="J1332" s="123">
        <v>-0.08</v>
      </c>
      <c r="K1332" s="123">
        <v>0.37</v>
      </c>
      <c r="L1332" s="123">
        <v>0.09</v>
      </c>
      <c r="M1332" s="123">
        <v>0.01</v>
      </c>
      <c r="N1332" s="123"/>
      <c r="O1332" s="123"/>
      <c r="P1332" s="123">
        <v>-0.09</v>
      </c>
      <c r="Q1332" s="123">
        <v>0</v>
      </c>
      <c r="R1332" s="123" t="s">
        <v>3792</v>
      </c>
      <c r="S1332" s="123">
        <v>2020</v>
      </c>
      <c r="T1332" s="123"/>
      <c r="U1332" s="123"/>
      <c r="V1332" s="123"/>
      <c r="W1332" s="123"/>
      <c r="X1332" s="123"/>
      <c r="Y1332" s="123"/>
    </row>
    <row r="1333" spans="1:25" x14ac:dyDescent="0.25">
      <c r="A1333" s="60" t="s">
        <v>4662</v>
      </c>
      <c r="B1333" s="60" t="s">
        <v>120</v>
      </c>
      <c r="C1333" s="123" t="s">
        <v>96</v>
      </c>
      <c r="D1333" s="123">
        <v>29</v>
      </c>
      <c r="E1333" s="123">
        <v>1992</v>
      </c>
      <c r="F1333" s="123">
        <v>0.79</v>
      </c>
      <c r="G1333" s="123">
        <v>-0.05</v>
      </c>
      <c r="H1333" s="123">
        <v>1.18</v>
      </c>
      <c r="I1333" s="123">
        <v>0.08</v>
      </c>
      <c r="J1333" s="123">
        <v>-0.04</v>
      </c>
      <c r="K1333" s="123">
        <v>1.3</v>
      </c>
      <c r="L1333" s="123">
        <v>0.03</v>
      </c>
      <c r="M1333" s="123">
        <v>0.04</v>
      </c>
      <c r="N1333" s="123"/>
      <c r="O1333" s="123"/>
      <c r="P1333" s="123">
        <v>0.05</v>
      </c>
      <c r="Q1333" s="123">
        <v>0.04</v>
      </c>
      <c r="R1333" s="123" t="s">
        <v>3792</v>
      </c>
      <c r="S1333" s="123">
        <v>2020</v>
      </c>
      <c r="T1333" s="123"/>
      <c r="U1333" s="123"/>
      <c r="V1333" s="123"/>
      <c r="W1333" s="123"/>
      <c r="X1333" s="123"/>
      <c r="Y1333" s="123"/>
    </row>
    <row r="1334" spans="1:25" x14ac:dyDescent="0.25">
      <c r="A1334" s="60" t="s">
        <v>178</v>
      </c>
      <c r="B1334" s="60" t="s">
        <v>120</v>
      </c>
      <c r="C1334" s="123" t="s">
        <v>96</v>
      </c>
      <c r="D1334" s="123">
        <v>31</v>
      </c>
      <c r="E1334" s="123">
        <v>1990</v>
      </c>
      <c r="F1334" s="123">
        <v>4.08</v>
      </c>
      <c r="G1334" s="123">
        <v>-7.0000000000000007E-2</v>
      </c>
      <c r="H1334" s="123">
        <v>0.54</v>
      </c>
      <c r="I1334" s="123">
        <v>7.0000000000000007E-2</v>
      </c>
      <c r="J1334" s="123">
        <v>-0.04</v>
      </c>
      <c r="K1334" s="123">
        <v>0.55000000000000004</v>
      </c>
      <c r="L1334" s="123">
        <v>-0.08</v>
      </c>
      <c r="M1334" s="123">
        <v>0.03</v>
      </c>
      <c r="N1334" s="123"/>
      <c r="O1334" s="123"/>
      <c r="P1334" s="123">
        <v>-0.01</v>
      </c>
      <c r="Q1334" s="123">
        <v>0.01</v>
      </c>
      <c r="R1334" s="123" t="s">
        <v>3792</v>
      </c>
      <c r="S1334" s="123">
        <v>2020</v>
      </c>
      <c r="T1334" s="123"/>
      <c r="U1334" s="123"/>
      <c r="V1334" s="123"/>
      <c r="W1334" s="123"/>
      <c r="X1334" s="123"/>
      <c r="Y1334" s="123"/>
    </row>
    <row r="1335" spans="1:25" x14ac:dyDescent="0.25">
      <c r="A1335" s="60" t="s">
        <v>4663</v>
      </c>
      <c r="B1335" s="60" t="s">
        <v>120</v>
      </c>
      <c r="C1335" s="123" t="s">
        <v>213</v>
      </c>
      <c r="D1335" s="123">
        <v>25</v>
      </c>
      <c r="E1335" s="123">
        <v>1996</v>
      </c>
      <c r="F1335" s="123">
        <v>0.22</v>
      </c>
      <c r="G1335" s="123">
        <v>0.02</v>
      </c>
      <c r="H1335" s="123">
        <v>0.06</v>
      </c>
      <c r="I1335" s="123">
        <v>0.05</v>
      </c>
      <c r="J1335" s="123"/>
      <c r="K1335" s="123">
        <v>-0.08</v>
      </c>
      <c r="L1335" s="123">
        <v>0.05</v>
      </c>
      <c r="M1335" s="123"/>
      <c r="N1335" s="123"/>
      <c r="O1335" s="123"/>
      <c r="P1335" s="123">
        <v>-0.01</v>
      </c>
      <c r="Q1335" s="123">
        <v>-0.1</v>
      </c>
      <c r="R1335" s="123" t="s">
        <v>3792</v>
      </c>
      <c r="S1335" s="123">
        <v>2020</v>
      </c>
      <c r="T1335" s="123"/>
      <c r="U1335" s="123"/>
      <c r="V1335" s="123"/>
      <c r="W1335" s="123"/>
      <c r="X1335" s="123"/>
      <c r="Y1335" s="123"/>
    </row>
    <row r="1336" spans="1:25" x14ac:dyDescent="0.25">
      <c r="A1336" s="60" t="s">
        <v>2733</v>
      </c>
      <c r="B1336" s="60" t="s">
        <v>120</v>
      </c>
      <c r="C1336" s="123" t="s">
        <v>213</v>
      </c>
      <c r="D1336" s="123">
        <v>31</v>
      </c>
      <c r="E1336" s="123">
        <v>1990</v>
      </c>
      <c r="F1336" s="123">
        <v>2.29</v>
      </c>
      <c r="G1336" s="123">
        <v>-0.09</v>
      </c>
      <c r="H1336" s="123">
        <v>0</v>
      </c>
      <c r="I1336" s="123">
        <v>-0.03</v>
      </c>
      <c r="J1336" s="123"/>
      <c r="K1336" s="123">
        <v>-0.06</v>
      </c>
      <c r="L1336" s="123">
        <v>0.06</v>
      </c>
      <c r="M1336" s="123"/>
      <c r="N1336" s="123"/>
      <c r="O1336" s="123"/>
      <c r="P1336" s="123">
        <v>-0.03</v>
      </c>
      <c r="Q1336" s="123">
        <v>-7.0000000000000007E-2</v>
      </c>
      <c r="R1336" s="123" t="s">
        <v>3792</v>
      </c>
      <c r="S1336" s="123">
        <v>2020</v>
      </c>
      <c r="T1336" s="123"/>
      <c r="U1336" s="123"/>
      <c r="V1336" s="123"/>
      <c r="W1336" s="123"/>
      <c r="X1336" s="123"/>
      <c r="Y1336" s="123"/>
    </row>
    <row r="1337" spans="1:25" x14ac:dyDescent="0.25">
      <c r="A1337" s="60" t="s">
        <v>4664</v>
      </c>
      <c r="B1337" s="60" t="s">
        <v>120</v>
      </c>
      <c r="C1337" s="123" t="s">
        <v>109</v>
      </c>
      <c r="D1337" s="123">
        <v>25</v>
      </c>
      <c r="E1337" s="123">
        <v>1996</v>
      </c>
      <c r="F1337" s="123">
        <v>1.1499999999999999</v>
      </c>
      <c r="G1337" s="123">
        <v>-7.0000000000000007E-2</v>
      </c>
      <c r="H1337" s="123">
        <v>1.89</v>
      </c>
      <c r="I1337" s="123">
        <v>0.89</v>
      </c>
      <c r="J1337" s="123">
        <v>49.98</v>
      </c>
      <c r="K1337" s="123">
        <v>1.82</v>
      </c>
      <c r="L1337" s="123">
        <v>0.86</v>
      </c>
      <c r="M1337" s="123">
        <v>-0.04</v>
      </c>
      <c r="N1337" s="123">
        <v>7.0000000000000007E-2</v>
      </c>
      <c r="O1337" s="123"/>
      <c r="P1337" s="123">
        <v>-0.05</v>
      </c>
      <c r="Q1337" s="123">
        <v>0.05</v>
      </c>
      <c r="R1337" s="123" t="s">
        <v>3792</v>
      </c>
      <c r="S1337" s="123">
        <v>2020</v>
      </c>
      <c r="T1337" s="123"/>
      <c r="U1337" s="123"/>
      <c r="V1337" s="123"/>
      <c r="W1337" s="123"/>
      <c r="X1337" s="123"/>
      <c r="Y1337" s="123"/>
    </row>
    <row r="1338" spans="1:25" x14ac:dyDescent="0.25">
      <c r="A1338" s="60" t="s">
        <v>539</v>
      </c>
      <c r="B1338" s="60" t="s">
        <v>120</v>
      </c>
      <c r="C1338" s="123" t="s">
        <v>109</v>
      </c>
      <c r="D1338" s="123">
        <v>20</v>
      </c>
      <c r="E1338" s="123">
        <v>2001</v>
      </c>
      <c r="F1338" s="123">
        <v>2.65</v>
      </c>
      <c r="G1338" s="123">
        <v>0.03</v>
      </c>
      <c r="H1338" s="123">
        <v>0.35</v>
      </c>
      <c r="I1338" s="123">
        <v>7.0000000000000007E-2</v>
      </c>
      <c r="J1338" s="123">
        <v>0.02</v>
      </c>
      <c r="K1338" s="123">
        <v>0.39</v>
      </c>
      <c r="L1338" s="123">
        <v>0.08</v>
      </c>
      <c r="M1338" s="123">
        <v>-0.05</v>
      </c>
      <c r="N1338" s="123"/>
      <c r="O1338" s="123"/>
      <c r="P1338" s="123">
        <v>0.1</v>
      </c>
      <c r="Q1338" s="123">
        <v>-0.01</v>
      </c>
      <c r="R1338" s="123" t="s">
        <v>3792</v>
      </c>
      <c r="S1338" s="123">
        <v>2020</v>
      </c>
      <c r="T1338" s="123"/>
      <c r="U1338" s="123"/>
      <c r="V1338" s="123"/>
      <c r="W1338" s="123"/>
      <c r="X1338" s="123"/>
      <c r="Y1338" s="123"/>
    </row>
    <row r="1339" spans="1:25" x14ac:dyDescent="0.25">
      <c r="A1339" s="60" t="s">
        <v>4665</v>
      </c>
      <c r="B1339" s="60" t="s">
        <v>120</v>
      </c>
      <c r="C1339" s="123" t="s">
        <v>109</v>
      </c>
      <c r="D1339" s="123">
        <v>32</v>
      </c>
      <c r="E1339" s="123">
        <v>1989</v>
      </c>
      <c r="F1339" s="123">
        <v>2.02</v>
      </c>
      <c r="G1339" s="123">
        <v>0.02</v>
      </c>
      <c r="H1339" s="123">
        <v>0.48</v>
      </c>
      <c r="I1339" s="123">
        <v>0.46</v>
      </c>
      <c r="J1339" s="123">
        <v>99.98</v>
      </c>
      <c r="K1339" s="123">
        <v>0.46</v>
      </c>
      <c r="L1339" s="123">
        <v>0.49</v>
      </c>
      <c r="M1339" s="123">
        <v>-0.02</v>
      </c>
      <c r="N1339" s="123">
        <v>-0.09</v>
      </c>
      <c r="O1339" s="123"/>
      <c r="P1339" s="123">
        <v>-7.0000000000000007E-2</v>
      </c>
      <c r="Q1339" s="123">
        <v>0.05</v>
      </c>
      <c r="R1339" s="123" t="s">
        <v>3792</v>
      </c>
      <c r="S1339" s="123">
        <v>2020</v>
      </c>
      <c r="T1339" s="123"/>
      <c r="U1339" s="123"/>
      <c r="V1339" s="123"/>
      <c r="W1339" s="123"/>
      <c r="X1339" s="123"/>
      <c r="Y1339" s="123"/>
    </row>
    <row r="1340" spans="1:25" x14ac:dyDescent="0.25">
      <c r="A1340" s="60" t="s">
        <v>4666</v>
      </c>
      <c r="B1340" s="60" t="s">
        <v>120</v>
      </c>
      <c r="C1340" s="123" t="s">
        <v>109</v>
      </c>
      <c r="D1340" s="123">
        <v>27</v>
      </c>
      <c r="E1340" s="123">
        <v>1994</v>
      </c>
      <c r="F1340" s="123">
        <v>0.78</v>
      </c>
      <c r="G1340" s="123">
        <v>0.09</v>
      </c>
      <c r="H1340" s="123">
        <v>0.1</v>
      </c>
      <c r="I1340" s="123">
        <v>0.1</v>
      </c>
      <c r="J1340" s="123"/>
      <c r="K1340" s="123">
        <v>0</v>
      </c>
      <c r="L1340" s="123">
        <v>-0.02</v>
      </c>
      <c r="M1340" s="123"/>
      <c r="N1340" s="123"/>
      <c r="O1340" s="123"/>
      <c r="P1340" s="123">
        <v>0.01</v>
      </c>
      <c r="Q1340" s="123">
        <v>-7.0000000000000007E-2</v>
      </c>
      <c r="R1340" s="123" t="s">
        <v>3792</v>
      </c>
      <c r="S1340" s="123">
        <v>2020</v>
      </c>
      <c r="T1340" s="123"/>
      <c r="U1340" s="123"/>
      <c r="V1340" s="123"/>
      <c r="W1340" s="123"/>
      <c r="X1340" s="123"/>
      <c r="Y1340" s="123"/>
    </row>
    <row r="1341" spans="1:25" x14ac:dyDescent="0.25">
      <c r="A1341" s="60" t="s">
        <v>184</v>
      </c>
      <c r="B1341" s="60" t="s">
        <v>120</v>
      </c>
      <c r="C1341" s="123" t="s">
        <v>109</v>
      </c>
      <c r="D1341" s="123">
        <v>33</v>
      </c>
      <c r="E1341" s="123">
        <v>1987</v>
      </c>
      <c r="F1341" s="123">
        <v>0.4</v>
      </c>
      <c r="G1341" s="123">
        <v>0.05</v>
      </c>
      <c r="H1341" s="123">
        <v>6.74</v>
      </c>
      <c r="I1341" s="123">
        <v>3.32</v>
      </c>
      <c r="J1341" s="123">
        <v>50.09</v>
      </c>
      <c r="K1341" s="123">
        <v>7.18</v>
      </c>
      <c r="L1341" s="123">
        <v>3.61</v>
      </c>
      <c r="M1341" s="123">
        <v>7.0000000000000007E-2</v>
      </c>
      <c r="N1341" s="123">
        <v>-7.0000000000000007E-2</v>
      </c>
      <c r="O1341" s="123"/>
      <c r="P1341" s="123">
        <v>-0.04</v>
      </c>
      <c r="Q1341" s="123">
        <v>-0.06</v>
      </c>
      <c r="R1341" s="123" t="s">
        <v>3792</v>
      </c>
      <c r="S1341" s="123">
        <v>2020</v>
      </c>
      <c r="T1341" s="123"/>
      <c r="U1341" s="123"/>
      <c r="V1341" s="123"/>
      <c r="W1341" s="123"/>
      <c r="X1341" s="123"/>
      <c r="Y1341" s="123"/>
    </row>
    <row r="1342" spans="1:25" x14ac:dyDescent="0.25">
      <c r="A1342" s="60" t="s">
        <v>517</v>
      </c>
      <c r="B1342" s="60" t="s">
        <v>120</v>
      </c>
      <c r="C1342" s="123" t="s">
        <v>109</v>
      </c>
      <c r="D1342" s="123">
        <v>19</v>
      </c>
      <c r="E1342" s="123">
        <v>2002</v>
      </c>
      <c r="F1342" s="123">
        <v>0.15</v>
      </c>
      <c r="G1342" s="123">
        <v>-0.04</v>
      </c>
      <c r="H1342" s="123">
        <v>0.04</v>
      </c>
      <c r="I1342" s="123">
        <v>-0.08</v>
      </c>
      <c r="J1342" s="123"/>
      <c r="K1342" s="123">
        <v>7.0000000000000007E-2</v>
      </c>
      <c r="L1342" s="123">
        <v>-0.03</v>
      </c>
      <c r="M1342" s="123"/>
      <c r="N1342" s="123"/>
      <c r="O1342" s="123"/>
      <c r="P1342" s="123">
        <v>0.06</v>
      </c>
      <c r="Q1342" s="123">
        <v>0.04</v>
      </c>
      <c r="R1342" s="123" t="s">
        <v>3792</v>
      </c>
      <c r="S1342" s="123">
        <v>2020</v>
      </c>
      <c r="T1342" s="123"/>
      <c r="U1342" s="123"/>
      <c r="V1342" s="123"/>
      <c r="W1342" s="123"/>
      <c r="X1342" s="123"/>
      <c r="Y1342" s="123"/>
    </row>
    <row r="1343" spans="1:25" x14ac:dyDescent="0.25">
      <c r="A1343" s="60" t="s">
        <v>4667</v>
      </c>
      <c r="B1343" s="60" t="s">
        <v>120</v>
      </c>
      <c r="C1343" s="123" t="s">
        <v>109</v>
      </c>
      <c r="D1343" s="123">
        <v>30</v>
      </c>
      <c r="E1343" s="123">
        <v>1990</v>
      </c>
      <c r="F1343" s="123">
        <v>1.1599999999999999</v>
      </c>
      <c r="G1343" s="123">
        <v>-0.1</v>
      </c>
      <c r="H1343" s="123">
        <v>5.51</v>
      </c>
      <c r="I1343" s="123">
        <v>2.79</v>
      </c>
      <c r="J1343" s="123">
        <v>50.07</v>
      </c>
      <c r="K1343" s="123">
        <v>5.33</v>
      </c>
      <c r="L1343" s="123">
        <v>2.7</v>
      </c>
      <c r="M1343" s="123">
        <v>0.01</v>
      </c>
      <c r="N1343" s="123">
        <v>-0.02</v>
      </c>
      <c r="O1343" s="123"/>
      <c r="P1343" s="123">
        <v>-0.01</v>
      </c>
      <c r="Q1343" s="123">
        <v>0.04</v>
      </c>
      <c r="R1343" s="123" t="s">
        <v>3792</v>
      </c>
      <c r="S1343" s="123">
        <v>2020</v>
      </c>
      <c r="T1343" s="123"/>
      <c r="U1343" s="123"/>
      <c r="V1343" s="123"/>
      <c r="W1343" s="123"/>
      <c r="X1343" s="123"/>
      <c r="Y1343" s="123"/>
    </row>
    <row r="1344" spans="1:25" x14ac:dyDescent="0.25">
      <c r="A1344" s="60" t="s">
        <v>151</v>
      </c>
      <c r="B1344" s="60" t="s">
        <v>120</v>
      </c>
      <c r="C1344" s="123" t="s">
        <v>109</v>
      </c>
      <c r="D1344" s="123">
        <v>21</v>
      </c>
      <c r="E1344" s="123">
        <v>2000</v>
      </c>
      <c r="F1344" s="123">
        <v>2.8</v>
      </c>
      <c r="G1344" s="123">
        <v>0.03</v>
      </c>
      <c r="H1344" s="123">
        <v>2.5499999999999998</v>
      </c>
      <c r="I1344" s="123">
        <v>1.49</v>
      </c>
      <c r="J1344" s="123">
        <v>57.12</v>
      </c>
      <c r="K1344" s="123">
        <v>2.5</v>
      </c>
      <c r="L1344" s="123">
        <v>1.36</v>
      </c>
      <c r="M1344" s="123">
        <v>-7.0000000000000007E-2</v>
      </c>
      <c r="N1344" s="123">
        <v>-0.06</v>
      </c>
      <c r="O1344" s="123"/>
      <c r="P1344" s="123">
        <v>-0.02</v>
      </c>
      <c r="Q1344" s="123">
        <v>0.04</v>
      </c>
      <c r="R1344" s="123" t="s">
        <v>3792</v>
      </c>
      <c r="S1344" s="123">
        <v>2020</v>
      </c>
      <c r="T1344" s="123"/>
      <c r="U1344" s="123"/>
      <c r="V1344" s="123"/>
      <c r="W1344" s="123"/>
      <c r="X1344" s="123"/>
      <c r="Y1344" s="123"/>
    </row>
    <row r="1345" spans="1:25" x14ac:dyDescent="0.25">
      <c r="A1345" s="60" t="s">
        <v>567</v>
      </c>
      <c r="B1345" s="60" t="s">
        <v>120</v>
      </c>
      <c r="C1345" s="123" t="s">
        <v>109</v>
      </c>
      <c r="D1345" s="123">
        <v>34</v>
      </c>
      <c r="E1345" s="123">
        <v>1987</v>
      </c>
      <c r="F1345" s="123">
        <v>0.97</v>
      </c>
      <c r="G1345" s="123">
        <v>0.02</v>
      </c>
      <c r="H1345" s="123">
        <v>0.99</v>
      </c>
      <c r="I1345" s="123">
        <v>7.0000000000000007E-2</v>
      </c>
      <c r="J1345" s="123">
        <v>0.09</v>
      </c>
      <c r="K1345" s="123">
        <v>1.02</v>
      </c>
      <c r="L1345" s="123">
        <v>-0.02</v>
      </c>
      <c r="M1345" s="123">
        <v>-7.0000000000000007E-2</v>
      </c>
      <c r="N1345" s="123"/>
      <c r="O1345" s="123"/>
      <c r="P1345" s="123">
        <v>7.0000000000000007E-2</v>
      </c>
      <c r="Q1345" s="123">
        <v>-0.04</v>
      </c>
      <c r="R1345" s="123" t="s">
        <v>3792</v>
      </c>
      <c r="S1345" s="123">
        <v>2020</v>
      </c>
      <c r="T1345" s="123"/>
      <c r="U1345" s="123"/>
      <c r="V1345" s="123"/>
      <c r="W1345" s="123"/>
      <c r="X1345" s="123"/>
      <c r="Y1345" s="123"/>
    </row>
    <row r="1346" spans="1:25" x14ac:dyDescent="0.25">
      <c r="A1346" s="60" t="s">
        <v>4668</v>
      </c>
      <c r="B1346" s="60" t="s">
        <v>120</v>
      </c>
      <c r="C1346" s="123" t="s">
        <v>109</v>
      </c>
      <c r="D1346" s="123">
        <v>26</v>
      </c>
      <c r="E1346" s="123">
        <v>1995</v>
      </c>
      <c r="F1346" s="123">
        <v>1.65</v>
      </c>
      <c r="G1346" s="123">
        <v>-0.01</v>
      </c>
      <c r="H1346" s="123">
        <v>1.96</v>
      </c>
      <c r="I1346" s="123">
        <v>-0.06</v>
      </c>
      <c r="J1346" s="123">
        <v>0.08</v>
      </c>
      <c r="K1346" s="123">
        <v>1.87</v>
      </c>
      <c r="L1346" s="123">
        <v>-0.08</v>
      </c>
      <c r="M1346" s="123">
        <v>-0.08</v>
      </c>
      <c r="N1346" s="123"/>
      <c r="O1346" s="123"/>
      <c r="P1346" s="123">
        <v>-0.04</v>
      </c>
      <c r="Q1346" s="123">
        <v>0.08</v>
      </c>
      <c r="R1346" s="123" t="s">
        <v>3792</v>
      </c>
      <c r="S1346" s="123">
        <v>2020</v>
      </c>
      <c r="T1346" s="123"/>
      <c r="U1346" s="123"/>
      <c r="V1346" s="123"/>
      <c r="W1346" s="123"/>
      <c r="X1346" s="123"/>
      <c r="Y1346" s="123"/>
    </row>
    <row r="1347" spans="1:25" x14ac:dyDescent="0.25">
      <c r="A1347" s="60" t="s">
        <v>4669</v>
      </c>
      <c r="B1347" s="60" t="s">
        <v>120</v>
      </c>
      <c r="C1347" s="123" t="s">
        <v>221</v>
      </c>
      <c r="D1347" s="123">
        <v>29</v>
      </c>
      <c r="E1347" s="123">
        <v>1992</v>
      </c>
      <c r="F1347" s="123">
        <v>2.35</v>
      </c>
      <c r="G1347" s="123">
        <v>-0.09</v>
      </c>
      <c r="H1347" s="123">
        <v>0.81</v>
      </c>
      <c r="I1347" s="123">
        <v>0.38</v>
      </c>
      <c r="J1347" s="123">
        <v>50.01</v>
      </c>
      <c r="K1347" s="123">
        <v>0.9</v>
      </c>
      <c r="L1347" s="123">
        <v>0.42</v>
      </c>
      <c r="M1347" s="123">
        <v>0.06</v>
      </c>
      <c r="N1347" s="123">
        <v>0.05</v>
      </c>
      <c r="O1347" s="123"/>
      <c r="P1347" s="123">
        <v>-0.06</v>
      </c>
      <c r="Q1347" s="123">
        <v>-7.0000000000000007E-2</v>
      </c>
      <c r="R1347" s="123" t="s">
        <v>3792</v>
      </c>
      <c r="S1347" s="123">
        <v>2020</v>
      </c>
      <c r="T1347" s="123"/>
      <c r="U1347" s="123"/>
      <c r="V1347" s="123"/>
      <c r="W1347" s="123"/>
      <c r="X1347" s="123"/>
      <c r="Y1347" s="123"/>
    </row>
    <row r="1348" spans="1:25" x14ac:dyDescent="0.25">
      <c r="A1348" s="60" t="s">
        <v>186</v>
      </c>
      <c r="B1348" s="60" t="s">
        <v>120</v>
      </c>
      <c r="C1348" s="123" t="s">
        <v>153</v>
      </c>
      <c r="D1348" s="123">
        <v>26</v>
      </c>
      <c r="E1348" s="123">
        <v>1995</v>
      </c>
      <c r="F1348" s="123">
        <v>0.5</v>
      </c>
      <c r="G1348" s="123">
        <v>0</v>
      </c>
      <c r="H1348" s="123">
        <v>7.97</v>
      </c>
      <c r="I1348" s="123">
        <v>2.09</v>
      </c>
      <c r="J1348" s="123">
        <v>24.92</v>
      </c>
      <c r="K1348" s="123">
        <v>7.32</v>
      </c>
      <c r="L1348" s="123">
        <v>1.83</v>
      </c>
      <c r="M1348" s="123">
        <v>0.04</v>
      </c>
      <c r="N1348" s="123">
        <v>0</v>
      </c>
      <c r="O1348" s="123"/>
      <c r="P1348" s="123">
        <v>0.05</v>
      </c>
      <c r="Q1348" s="123">
        <v>0.05</v>
      </c>
      <c r="R1348" s="123" t="s">
        <v>3792</v>
      </c>
      <c r="S1348" s="123">
        <v>2020</v>
      </c>
      <c r="T1348" s="123"/>
      <c r="U1348" s="123"/>
      <c r="V1348" s="123"/>
      <c r="W1348" s="123"/>
      <c r="X1348" s="123"/>
      <c r="Y1348" s="123"/>
    </row>
    <row r="1349" spans="1:25" x14ac:dyDescent="0.25">
      <c r="A1349" s="60" t="s">
        <v>119</v>
      </c>
      <c r="B1349" s="60" t="s">
        <v>120</v>
      </c>
      <c r="C1349" s="123" t="s">
        <v>116</v>
      </c>
      <c r="D1349" s="123">
        <v>34</v>
      </c>
      <c r="E1349" s="123">
        <v>1987</v>
      </c>
      <c r="F1349" s="123">
        <v>5.92</v>
      </c>
      <c r="G1349" s="123">
        <v>0.06</v>
      </c>
      <c r="H1349" s="123">
        <v>-0.09</v>
      </c>
      <c r="I1349" s="123">
        <v>-0.01</v>
      </c>
      <c r="J1349" s="123"/>
      <c r="K1349" s="123">
        <v>-0.02</v>
      </c>
      <c r="L1349" s="123">
        <v>0.03</v>
      </c>
      <c r="M1349" s="123"/>
      <c r="N1349" s="123"/>
      <c r="O1349" s="123"/>
      <c r="P1349" s="123">
        <v>0</v>
      </c>
      <c r="Q1349" s="123">
        <v>-0.03</v>
      </c>
      <c r="R1349" s="123" t="s">
        <v>3792</v>
      </c>
      <c r="S1349" s="123">
        <v>2020</v>
      </c>
      <c r="T1349" s="123"/>
      <c r="U1349" s="123"/>
      <c r="V1349" s="123"/>
      <c r="W1349" s="123"/>
      <c r="X1349" s="123"/>
      <c r="Y1349" s="123"/>
    </row>
    <row r="1350" spans="1:25" x14ac:dyDescent="0.25">
      <c r="A1350" s="60" t="s">
        <v>4670</v>
      </c>
      <c r="B1350" s="60" t="s">
        <v>120</v>
      </c>
      <c r="C1350" s="123" t="s">
        <v>122</v>
      </c>
      <c r="D1350" s="123">
        <v>25</v>
      </c>
      <c r="E1350" s="123">
        <v>1996</v>
      </c>
      <c r="F1350" s="123">
        <v>0.18</v>
      </c>
      <c r="G1350" s="123">
        <v>0.01</v>
      </c>
      <c r="H1350" s="123">
        <v>0.03</v>
      </c>
      <c r="I1350" s="123">
        <v>-0.05</v>
      </c>
      <c r="J1350" s="123"/>
      <c r="K1350" s="123">
        <v>0.01</v>
      </c>
      <c r="L1350" s="123">
        <v>-7.0000000000000007E-2</v>
      </c>
      <c r="M1350" s="123"/>
      <c r="N1350" s="123"/>
      <c r="O1350" s="123"/>
      <c r="P1350" s="123">
        <v>0.05</v>
      </c>
      <c r="Q1350" s="123">
        <v>0.06</v>
      </c>
      <c r="R1350" s="123" t="s">
        <v>3792</v>
      </c>
      <c r="S1350" s="123">
        <v>2020</v>
      </c>
      <c r="T1350" s="123"/>
      <c r="U1350" s="123"/>
      <c r="V1350" s="123"/>
      <c r="W1350" s="123"/>
      <c r="X1350" s="123"/>
      <c r="Y1350" s="123"/>
    </row>
    <row r="1351" spans="1:25" x14ac:dyDescent="0.25">
      <c r="A1351" s="60" t="s">
        <v>432</v>
      </c>
      <c r="B1351" s="60" t="s">
        <v>120</v>
      </c>
      <c r="C1351" s="123" t="s">
        <v>122</v>
      </c>
      <c r="D1351" s="123">
        <v>30</v>
      </c>
      <c r="E1351" s="123">
        <v>1990</v>
      </c>
      <c r="F1351" s="123">
        <v>0.89</v>
      </c>
      <c r="G1351" s="123">
        <v>0.08</v>
      </c>
      <c r="H1351" s="123">
        <v>0.02</v>
      </c>
      <c r="I1351" s="123">
        <v>-0.04</v>
      </c>
      <c r="J1351" s="123"/>
      <c r="K1351" s="123">
        <v>-0.06</v>
      </c>
      <c r="L1351" s="123">
        <v>-0.03</v>
      </c>
      <c r="M1351" s="123"/>
      <c r="N1351" s="123"/>
      <c r="O1351" s="123"/>
      <c r="P1351" s="123">
        <v>-0.06</v>
      </c>
      <c r="Q1351" s="123">
        <v>-7.0000000000000007E-2</v>
      </c>
      <c r="R1351" s="123" t="s">
        <v>3792</v>
      </c>
      <c r="S1351" s="123">
        <v>2020</v>
      </c>
      <c r="T1351" s="123"/>
      <c r="U1351" s="123"/>
      <c r="V1351" s="123"/>
      <c r="W1351" s="123"/>
      <c r="X1351" s="123"/>
      <c r="Y1351" s="123"/>
    </row>
    <row r="1352" spans="1:25" x14ac:dyDescent="0.25">
      <c r="A1352" s="60" t="s">
        <v>2906</v>
      </c>
      <c r="B1352" s="60" t="s">
        <v>120</v>
      </c>
      <c r="C1352" s="123" t="s">
        <v>122</v>
      </c>
      <c r="D1352" s="123">
        <v>22</v>
      </c>
      <c r="E1352" s="123">
        <v>1999</v>
      </c>
      <c r="F1352" s="123">
        <v>3.64</v>
      </c>
      <c r="G1352" s="123">
        <v>0</v>
      </c>
      <c r="H1352" s="123">
        <v>0.49</v>
      </c>
      <c r="I1352" s="123">
        <v>-0.05</v>
      </c>
      <c r="J1352" s="123">
        <v>0.08</v>
      </c>
      <c r="K1352" s="123">
        <v>0.55000000000000004</v>
      </c>
      <c r="L1352" s="123">
        <v>0.03</v>
      </c>
      <c r="M1352" s="123">
        <v>-0.1</v>
      </c>
      <c r="N1352" s="123"/>
      <c r="O1352" s="123"/>
      <c r="P1352" s="123">
        <v>0.08</v>
      </c>
      <c r="Q1352" s="123">
        <v>0.01</v>
      </c>
      <c r="R1352" s="123" t="s">
        <v>3792</v>
      </c>
      <c r="S1352" s="123">
        <v>2020</v>
      </c>
      <c r="T1352" s="123"/>
      <c r="U1352" s="123"/>
      <c r="V1352" s="123"/>
      <c r="W1352" s="123"/>
      <c r="X1352" s="123"/>
      <c r="Y1352" s="123"/>
    </row>
    <row r="1353" spans="1:25" x14ac:dyDescent="0.25">
      <c r="A1353" s="60" t="s">
        <v>4671</v>
      </c>
      <c r="B1353" s="60" t="s">
        <v>120</v>
      </c>
      <c r="C1353" s="123" t="s">
        <v>122</v>
      </c>
      <c r="D1353" s="123">
        <v>20</v>
      </c>
      <c r="E1353" s="123">
        <v>2001</v>
      </c>
      <c r="F1353" s="123">
        <v>1.37</v>
      </c>
      <c r="G1353" s="123">
        <v>0.05</v>
      </c>
      <c r="H1353" s="123">
        <v>-7.0000000000000007E-2</v>
      </c>
      <c r="I1353" s="123">
        <v>-0.02</v>
      </c>
      <c r="J1353" s="123"/>
      <c r="K1353" s="123">
        <v>-0.01</v>
      </c>
      <c r="L1353" s="123">
        <v>0.09</v>
      </c>
      <c r="M1353" s="123"/>
      <c r="N1353" s="123"/>
      <c r="O1353" s="123"/>
      <c r="P1353" s="123">
        <v>0.03</v>
      </c>
      <c r="Q1353" s="123">
        <v>-0.04</v>
      </c>
      <c r="R1353" s="123" t="s">
        <v>3792</v>
      </c>
      <c r="S1353" s="123">
        <v>2020</v>
      </c>
      <c r="T1353" s="123"/>
      <c r="U1353" s="123"/>
      <c r="V1353" s="123"/>
      <c r="W1353" s="123"/>
      <c r="X1353" s="123"/>
      <c r="Y1353" s="123"/>
    </row>
    <row r="1354" spans="1:25" x14ac:dyDescent="0.25">
      <c r="A1354" s="60" t="s">
        <v>292</v>
      </c>
      <c r="B1354" s="60" t="s">
        <v>120</v>
      </c>
      <c r="C1354" s="123" t="s">
        <v>122</v>
      </c>
      <c r="D1354" s="123">
        <v>30</v>
      </c>
      <c r="E1354" s="123">
        <v>1991</v>
      </c>
      <c r="F1354" s="123">
        <v>4.21</v>
      </c>
      <c r="G1354" s="123">
        <v>-0.06</v>
      </c>
      <c r="H1354" s="123">
        <v>0.45</v>
      </c>
      <c r="I1354" s="123">
        <v>-0.06</v>
      </c>
      <c r="J1354" s="123">
        <v>0.1</v>
      </c>
      <c r="K1354" s="123">
        <v>0.4</v>
      </c>
      <c r="L1354" s="123">
        <v>7.0000000000000007E-2</v>
      </c>
      <c r="M1354" s="123">
        <v>0.03</v>
      </c>
      <c r="N1354" s="123"/>
      <c r="O1354" s="123"/>
      <c r="P1354" s="123">
        <v>-7.0000000000000007E-2</v>
      </c>
      <c r="Q1354" s="123">
        <v>0.02</v>
      </c>
      <c r="R1354" s="123" t="s">
        <v>3792</v>
      </c>
      <c r="S1354" s="123">
        <v>2020</v>
      </c>
      <c r="T1354" s="123"/>
      <c r="U1354" s="123"/>
      <c r="V1354" s="123"/>
      <c r="W1354" s="123"/>
      <c r="X1354" s="123"/>
      <c r="Y1354" s="123"/>
    </row>
    <row r="1355" spans="1:25" x14ac:dyDescent="0.25">
      <c r="A1355" s="60" t="s">
        <v>4672</v>
      </c>
      <c r="B1355" s="60" t="s">
        <v>120</v>
      </c>
      <c r="C1355" s="123" t="s">
        <v>122</v>
      </c>
      <c r="D1355" s="123">
        <v>31</v>
      </c>
      <c r="E1355" s="123">
        <v>1989</v>
      </c>
      <c r="F1355" s="123">
        <v>0.92</v>
      </c>
      <c r="G1355" s="123">
        <v>0.1</v>
      </c>
      <c r="H1355" s="123">
        <v>1.99</v>
      </c>
      <c r="I1355" s="123">
        <v>1.04</v>
      </c>
      <c r="J1355" s="123">
        <v>49.95</v>
      </c>
      <c r="K1355" s="123">
        <v>2.0499999999999998</v>
      </c>
      <c r="L1355" s="123">
        <v>0.92</v>
      </c>
      <c r="M1355" s="123">
        <v>-0.06</v>
      </c>
      <c r="N1355" s="123">
        <v>0.03</v>
      </c>
      <c r="O1355" s="123"/>
      <c r="P1355" s="123">
        <v>-0.09</v>
      </c>
      <c r="Q1355" s="123">
        <v>0.05</v>
      </c>
      <c r="R1355" s="123" t="s">
        <v>3792</v>
      </c>
      <c r="S1355" s="123">
        <v>2020</v>
      </c>
      <c r="T1355" s="123"/>
      <c r="U1355" s="123"/>
      <c r="V1355" s="123"/>
      <c r="W1355" s="123"/>
      <c r="X1355" s="123"/>
      <c r="Y1355" s="123"/>
    </row>
    <row r="1356" spans="1:25" x14ac:dyDescent="0.25">
      <c r="A1356" s="60" t="s">
        <v>2747</v>
      </c>
      <c r="B1356" s="60" t="s">
        <v>120</v>
      </c>
      <c r="C1356" s="123" t="s">
        <v>131</v>
      </c>
      <c r="D1356" s="123">
        <v>29</v>
      </c>
      <c r="E1356" s="123">
        <v>1992</v>
      </c>
      <c r="F1356" s="123">
        <v>3.7</v>
      </c>
      <c r="G1356" s="123">
        <v>-0.09</v>
      </c>
      <c r="H1356" s="123">
        <v>0.98</v>
      </c>
      <c r="I1356" s="123">
        <v>0.2</v>
      </c>
      <c r="J1356" s="123">
        <v>24.9</v>
      </c>
      <c r="K1356" s="123">
        <v>1.02</v>
      </c>
      <c r="L1356" s="123">
        <v>0.2</v>
      </c>
      <c r="M1356" s="123">
        <v>0.01</v>
      </c>
      <c r="N1356" s="123">
        <v>0</v>
      </c>
      <c r="O1356" s="123"/>
      <c r="P1356" s="123">
        <v>-0.08</v>
      </c>
      <c r="Q1356" s="123">
        <v>-0.08</v>
      </c>
      <c r="R1356" s="123" t="s">
        <v>3792</v>
      </c>
      <c r="S1356" s="123">
        <v>2020</v>
      </c>
      <c r="T1356" s="123"/>
      <c r="U1356" s="123"/>
      <c r="V1356" s="123"/>
      <c r="W1356" s="123"/>
      <c r="X1356" s="123"/>
      <c r="Y1356" s="123"/>
    </row>
    <row r="1357" spans="1:25" x14ac:dyDescent="0.25">
      <c r="A1357" s="60" t="s">
        <v>2748</v>
      </c>
      <c r="B1357" s="60" t="s">
        <v>120</v>
      </c>
      <c r="C1357" s="123" t="s">
        <v>131</v>
      </c>
      <c r="D1357" s="123">
        <v>29</v>
      </c>
      <c r="E1357" s="123">
        <v>1992</v>
      </c>
      <c r="F1357" s="123">
        <v>4.3</v>
      </c>
      <c r="G1357" s="123">
        <v>-0.08</v>
      </c>
      <c r="H1357" s="123">
        <v>1.34</v>
      </c>
      <c r="I1357" s="123">
        <v>-0.08</v>
      </c>
      <c r="J1357" s="123">
        <v>-0.03</v>
      </c>
      <c r="K1357" s="123">
        <v>1.34</v>
      </c>
      <c r="L1357" s="123">
        <v>-0.09</v>
      </c>
      <c r="M1357" s="123">
        <v>0.01</v>
      </c>
      <c r="N1357" s="123"/>
      <c r="O1357" s="123"/>
      <c r="P1357" s="123">
        <v>-0.02</v>
      </c>
      <c r="Q1357" s="123">
        <v>-0.05</v>
      </c>
      <c r="R1357" s="123" t="s">
        <v>3792</v>
      </c>
      <c r="S1357" s="123">
        <v>2020</v>
      </c>
      <c r="T1357" s="123"/>
      <c r="U1357" s="123"/>
      <c r="V1357" s="123"/>
      <c r="W1357" s="123"/>
      <c r="X1357" s="123"/>
      <c r="Y1357" s="123"/>
    </row>
    <row r="1358" spans="1:25" x14ac:dyDescent="0.25">
      <c r="A1358" s="60" t="s">
        <v>4673</v>
      </c>
      <c r="B1358" s="60" t="s">
        <v>863</v>
      </c>
      <c r="C1358" s="123" t="s">
        <v>96</v>
      </c>
      <c r="D1358" s="123">
        <v>25</v>
      </c>
      <c r="E1358" s="123">
        <v>1996</v>
      </c>
      <c r="F1358" s="123">
        <v>2.0499999999999998</v>
      </c>
      <c r="G1358" s="123">
        <v>-0.09</v>
      </c>
      <c r="H1358" s="123">
        <v>0.5</v>
      </c>
      <c r="I1358" s="123">
        <v>7.0000000000000007E-2</v>
      </c>
      <c r="J1358" s="123">
        <v>0.03</v>
      </c>
      <c r="K1358" s="123">
        <v>0.59</v>
      </c>
      <c r="L1358" s="123">
        <v>0.03</v>
      </c>
      <c r="M1358" s="123">
        <v>-0.02</v>
      </c>
      <c r="N1358" s="123"/>
      <c r="O1358" s="123"/>
      <c r="P1358" s="123">
        <v>-0.09</v>
      </c>
      <c r="Q1358" s="123">
        <v>-0.02</v>
      </c>
      <c r="R1358" s="123" t="s">
        <v>3792</v>
      </c>
      <c r="S1358" s="123">
        <v>2020</v>
      </c>
      <c r="T1358" s="123"/>
      <c r="U1358" s="123"/>
      <c r="V1358" s="123"/>
      <c r="W1358" s="123"/>
      <c r="X1358" s="123"/>
      <c r="Y1358" s="123"/>
    </row>
    <row r="1359" spans="1:25" x14ac:dyDescent="0.25">
      <c r="A1359" s="60" t="s">
        <v>4674</v>
      </c>
      <c r="B1359" s="60" t="s">
        <v>863</v>
      </c>
      <c r="C1359" s="123" t="s">
        <v>96</v>
      </c>
      <c r="D1359" s="123">
        <v>35</v>
      </c>
      <c r="E1359" s="123">
        <v>1986</v>
      </c>
      <c r="F1359" s="123">
        <v>2.1</v>
      </c>
      <c r="G1359" s="123">
        <v>-0.06</v>
      </c>
      <c r="H1359" s="123">
        <v>0.52</v>
      </c>
      <c r="I1359" s="123">
        <v>-0.02</v>
      </c>
      <c r="J1359" s="123">
        <v>-0.08</v>
      </c>
      <c r="K1359" s="123">
        <v>0.48</v>
      </c>
      <c r="L1359" s="123">
        <v>-0.09</v>
      </c>
      <c r="M1359" s="123">
        <v>-0.03</v>
      </c>
      <c r="N1359" s="123"/>
      <c r="O1359" s="123"/>
      <c r="P1359" s="123">
        <v>0.06</v>
      </c>
      <c r="Q1359" s="123">
        <v>-0.05</v>
      </c>
      <c r="R1359" s="123" t="s">
        <v>3792</v>
      </c>
      <c r="S1359" s="123">
        <v>2020</v>
      </c>
      <c r="T1359" s="123"/>
      <c r="U1359" s="123"/>
      <c r="V1359" s="123"/>
      <c r="W1359" s="123"/>
      <c r="X1359" s="123"/>
      <c r="Y1359" s="123"/>
    </row>
    <row r="1360" spans="1:25" x14ac:dyDescent="0.25">
      <c r="A1360" s="60" t="s">
        <v>4675</v>
      </c>
      <c r="B1360" s="60" t="s">
        <v>863</v>
      </c>
      <c r="C1360" s="123" t="s">
        <v>96</v>
      </c>
      <c r="D1360" s="123">
        <v>32</v>
      </c>
      <c r="E1360" s="123">
        <v>1989</v>
      </c>
      <c r="F1360" s="123">
        <v>2.42</v>
      </c>
      <c r="G1360" s="123">
        <v>0.01</v>
      </c>
      <c r="H1360" s="123">
        <v>0.44</v>
      </c>
      <c r="I1360" s="123">
        <v>-0.05</v>
      </c>
      <c r="J1360" s="123">
        <v>0.05</v>
      </c>
      <c r="K1360" s="123">
        <v>0.46</v>
      </c>
      <c r="L1360" s="123">
        <v>-7.0000000000000007E-2</v>
      </c>
      <c r="M1360" s="123">
        <v>-0.04</v>
      </c>
      <c r="N1360" s="123"/>
      <c r="O1360" s="123"/>
      <c r="P1360" s="123">
        <v>-0.03</v>
      </c>
      <c r="Q1360" s="123">
        <v>-0.03</v>
      </c>
      <c r="R1360" s="123" t="s">
        <v>3792</v>
      </c>
      <c r="S1360" s="123">
        <v>2020</v>
      </c>
      <c r="T1360" s="123"/>
      <c r="U1360" s="123"/>
      <c r="V1360" s="123"/>
      <c r="W1360" s="123"/>
      <c r="X1360" s="123"/>
      <c r="Y1360" s="123"/>
    </row>
    <row r="1361" spans="1:25" x14ac:dyDescent="0.25">
      <c r="A1361" s="60" t="s">
        <v>4676</v>
      </c>
      <c r="B1361" s="60" t="s">
        <v>863</v>
      </c>
      <c r="C1361" s="123" t="s">
        <v>96</v>
      </c>
      <c r="D1361" s="123">
        <v>34</v>
      </c>
      <c r="E1361" s="123">
        <v>1987</v>
      </c>
      <c r="F1361" s="123">
        <v>0.94</v>
      </c>
      <c r="G1361" s="123">
        <v>0.06</v>
      </c>
      <c r="H1361" s="123">
        <v>0.03</v>
      </c>
      <c r="I1361" s="123">
        <v>0.05</v>
      </c>
      <c r="J1361" s="123"/>
      <c r="K1361" s="123">
        <v>-0.06</v>
      </c>
      <c r="L1361" s="123">
        <v>0.03</v>
      </c>
      <c r="M1361" s="123"/>
      <c r="N1361" s="123"/>
      <c r="O1361" s="123"/>
      <c r="P1361" s="123">
        <v>0.09</v>
      </c>
      <c r="Q1361" s="123">
        <v>-0.09</v>
      </c>
      <c r="R1361" s="123" t="s">
        <v>3792</v>
      </c>
      <c r="S1361" s="123">
        <v>2020</v>
      </c>
      <c r="T1361" s="123"/>
      <c r="U1361" s="123"/>
      <c r="V1361" s="123"/>
      <c r="W1361" s="123"/>
      <c r="X1361" s="123"/>
      <c r="Y1361" s="123"/>
    </row>
    <row r="1362" spans="1:25" x14ac:dyDescent="0.25">
      <c r="A1362" s="60" t="s">
        <v>4677</v>
      </c>
      <c r="B1362" s="60" t="s">
        <v>863</v>
      </c>
      <c r="C1362" s="123" t="s">
        <v>96</v>
      </c>
      <c r="D1362" s="123">
        <v>28</v>
      </c>
      <c r="E1362" s="123">
        <v>1993</v>
      </c>
      <c r="F1362" s="123">
        <v>3.46</v>
      </c>
      <c r="G1362" s="123">
        <v>0</v>
      </c>
      <c r="H1362" s="123">
        <v>7.0000000000000007E-2</v>
      </c>
      <c r="I1362" s="123">
        <v>-7.0000000000000007E-2</v>
      </c>
      <c r="J1362" s="123"/>
      <c r="K1362" s="123">
        <v>0.02</v>
      </c>
      <c r="L1362" s="123">
        <v>-0.08</v>
      </c>
      <c r="M1362" s="123"/>
      <c r="N1362" s="123"/>
      <c r="O1362" s="123"/>
      <c r="P1362" s="123">
        <v>0.04</v>
      </c>
      <c r="Q1362" s="123">
        <v>-0.04</v>
      </c>
      <c r="R1362" s="123" t="s">
        <v>3792</v>
      </c>
      <c r="S1362" s="123">
        <v>2020</v>
      </c>
      <c r="T1362" s="123"/>
      <c r="U1362" s="123"/>
      <c r="V1362" s="123"/>
      <c r="W1362" s="123"/>
      <c r="X1362" s="123"/>
      <c r="Y1362" s="123"/>
    </row>
    <row r="1363" spans="1:25" x14ac:dyDescent="0.25">
      <c r="A1363" s="60" t="s">
        <v>4678</v>
      </c>
      <c r="B1363" s="60" t="s">
        <v>863</v>
      </c>
      <c r="C1363" s="123" t="s">
        <v>96</v>
      </c>
      <c r="D1363" s="123">
        <v>29</v>
      </c>
      <c r="E1363" s="123">
        <v>1992</v>
      </c>
      <c r="F1363" s="123">
        <v>0.92</v>
      </c>
      <c r="G1363" s="123">
        <v>-0.05</v>
      </c>
      <c r="H1363" s="123">
        <v>-0.03</v>
      </c>
      <c r="I1363" s="123">
        <v>-0.01</v>
      </c>
      <c r="J1363" s="123"/>
      <c r="K1363" s="123">
        <v>-7.0000000000000007E-2</v>
      </c>
      <c r="L1363" s="123">
        <v>-0.08</v>
      </c>
      <c r="M1363" s="123"/>
      <c r="N1363" s="123"/>
      <c r="O1363" s="123"/>
      <c r="P1363" s="123">
        <v>-0.08</v>
      </c>
      <c r="Q1363" s="123">
        <v>-0.05</v>
      </c>
      <c r="R1363" s="123" t="s">
        <v>3792</v>
      </c>
      <c r="S1363" s="123">
        <v>2020</v>
      </c>
      <c r="T1363" s="123"/>
      <c r="U1363" s="123"/>
      <c r="V1363" s="123"/>
      <c r="W1363" s="123"/>
      <c r="X1363" s="123"/>
      <c r="Y1363" s="123"/>
    </row>
    <row r="1364" spans="1:25" x14ac:dyDescent="0.25">
      <c r="A1364" s="60" t="s">
        <v>4679</v>
      </c>
      <c r="B1364" s="60" t="s">
        <v>863</v>
      </c>
      <c r="C1364" s="123" t="s">
        <v>96</v>
      </c>
      <c r="D1364" s="123">
        <v>29</v>
      </c>
      <c r="E1364" s="123">
        <v>1992</v>
      </c>
      <c r="F1364" s="123">
        <v>3</v>
      </c>
      <c r="G1364" s="123">
        <v>-0.02</v>
      </c>
      <c r="H1364" s="123">
        <v>0.28000000000000003</v>
      </c>
      <c r="I1364" s="123">
        <v>-0.02</v>
      </c>
      <c r="J1364" s="123">
        <v>0.06</v>
      </c>
      <c r="K1364" s="123">
        <v>0.24</v>
      </c>
      <c r="L1364" s="123">
        <v>-0.06</v>
      </c>
      <c r="M1364" s="123">
        <v>-7.0000000000000007E-2</v>
      </c>
      <c r="N1364" s="123"/>
      <c r="O1364" s="123"/>
      <c r="P1364" s="123">
        <v>-0.04</v>
      </c>
      <c r="Q1364" s="123">
        <v>7.0000000000000007E-2</v>
      </c>
      <c r="R1364" s="123" t="s">
        <v>3792</v>
      </c>
      <c r="S1364" s="123">
        <v>2020</v>
      </c>
      <c r="T1364" s="123"/>
      <c r="U1364" s="123"/>
      <c r="V1364" s="123"/>
      <c r="W1364" s="123"/>
      <c r="X1364" s="123"/>
      <c r="Y1364" s="123"/>
    </row>
    <row r="1365" spans="1:25" x14ac:dyDescent="0.25">
      <c r="A1365" s="60" t="s">
        <v>4680</v>
      </c>
      <c r="B1365" s="60" t="s">
        <v>863</v>
      </c>
      <c r="C1365" s="123" t="s">
        <v>96</v>
      </c>
      <c r="D1365" s="123">
        <v>26</v>
      </c>
      <c r="E1365" s="123">
        <v>1995</v>
      </c>
      <c r="F1365" s="123">
        <v>1.04</v>
      </c>
      <c r="G1365" s="123">
        <v>0.08</v>
      </c>
      <c r="H1365" s="123">
        <v>0.98</v>
      </c>
      <c r="I1365" s="123">
        <v>0.08</v>
      </c>
      <c r="J1365" s="123">
        <v>0.02</v>
      </c>
      <c r="K1365" s="123">
        <v>1.02</v>
      </c>
      <c r="L1365" s="123">
        <v>-0.03</v>
      </c>
      <c r="M1365" s="123">
        <v>-0.1</v>
      </c>
      <c r="N1365" s="123"/>
      <c r="O1365" s="123"/>
      <c r="P1365" s="123">
        <v>-0.03</v>
      </c>
      <c r="Q1365" s="123">
        <v>0.1</v>
      </c>
      <c r="R1365" s="123" t="s">
        <v>3792</v>
      </c>
      <c r="S1365" s="123">
        <v>2020</v>
      </c>
      <c r="T1365" s="123"/>
      <c r="U1365" s="123"/>
      <c r="V1365" s="123"/>
      <c r="W1365" s="123"/>
      <c r="X1365" s="123"/>
      <c r="Y1365" s="123"/>
    </row>
    <row r="1366" spans="1:25" x14ac:dyDescent="0.25">
      <c r="A1366" s="60" t="s">
        <v>4681</v>
      </c>
      <c r="B1366" s="60" t="s">
        <v>863</v>
      </c>
      <c r="C1366" s="123" t="s">
        <v>96</v>
      </c>
      <c r="D1366" s="123">
        <v>22</v>
      </c>
      <c r="E1366" s="123">
        <v>1999</v>
      </c>
      <c r="F1366" s="123">
        <v>0.76</v>
      </c>
      <c r="G1366" s="123">
        <v>0.02</v>
      </c>
      <c r="H1366" s="123">
        <v>2.54</v>
      </c>
      <c r="I1366" s="123">
        <v>1.21</v>
      </c>
      <c r="J1366" s="123">
        <v>50.01</v>
      </c>
      <c r="K1366" s="123">
        <v>2.38</v>
      </c>
      <c r="L1366" s="123">
        <v>1.1399999999999999</v>
      </c>
      <c r="M1366" s="123">
        <v>0.08</v>
      </c>
      <c r="N1366" s="123">
        <v>0</v>
      </c>
      <c r="O1366" s="123"/>
      <c r="P1366" s="123">
        <v>-0.03</v>
      </c>
      <c r="Q1366" s="123">
        <v>-0.03</v>
      </c>
      <c r="R1366" s="123" t="s">
        <v>3792</v>
      </c>
      <c r="S1366" s="123">
        <v>2020</v>
      </c>
      <c r="T1366" s="123"/>
      <c r="U1366" s="123"/>
      <c r="V1366" s="123"/>
      <c r="W1366" s="123"/>
      <c r="X1366" s="123"/>
      <c r="Y1366" s="123"/>
    </row>
    <row r="1367" spans="1:25" x14ac:dyDescent="0.25">
      <c r="A1367" s="60" t="s">
        <v>4682</v>
      </c>
      <c r="B1367" s="60" t="s">
        <v>863</v>
      </c>
      <c r="C1367" s="123" t="s">
        <v>96</v>
      </c>
      <c r="D1367" s="123">
        <v>26</v>
      </c>
      <c r="E1367" s="123">
        <v>1995</v>
      </c>
      <c r="F1367" s="123">
        <v>2.95</v>
      </c>
      <c r="G1367" s="123">
        <v>-7.0000000000000007E-2</v>
      </c>
      <c r="H1367" s="123">
        <v>1.3</v>
      </c>
      <c r="I1367" s="123">
        <v>-0.05</v>
      </c>
      <c r="J1367" s="123">
        <v>-0.09</v>
      </c>
      <c r="K1367" s="123">
        <v>1.31</v>
      </c>
      <c r="L1367" s="123">
        <v>0.08</v>
      </c>
      <c r="M1367" s="123">
        <v>0.03</v>
      </c>
      <c r="N1367" s="123"/>
      <c r="O1367" s="123"/>
      <c r="P1367" s="123">
        <v>0.01</v>
      </c>
      <c r="Q1367" s="123">
        <v>0.02</v>
      </c>
      <c r="R1367" s="123" t="s">
        <v>3792</v>
      </c>
      <c r="S1367" s="123">
        <v>2020</v>
      </c>
      <c r="T1367" s="123"/>
      <c r="U1367" s="123"/>
      <c r="V1367" s="123"/>
      <c r="W1367" s="123"/>
      <c r="X1367" s="123"/>
      <c r="Y1367" s="123"/>
    </row>
    <row r="1368" spans="1:25" x14ac:dyDescent="0.25">
      <c r="A1368" s="60" t="s">
        <v>4683</v>
      </c>
      <c r="B1368" s="60" t="s">
        <v>863</v>
      </c>
      <c r="C1368" s="123" t="s">
        <v>213</v>
      </c>
      <c r="D1368" s="123">
        <v>29</v>
      </c>
      <c r="E1368" s="123">
        <v>1992</v>
      </c>
      <c r="F1368" s="123">
        <v>3.97</v>
      </c>
      <c r="G1368" s="123">
        <v>-0.02</v>
      </c>
      <c r="H1368" s="123">
        <v>0.66</v>
      </c>
      <c r="I1368" s="123">
        <v>0.2</v>
      </c>
      <c r="J1368" s="123">
        <v>33.21</v>
      </c>
      <c r="K1368" s="123">
        <v>0.7</v>
      </c>
      <c r="L1368" s="123">
        <v>0.17</v>
      </c>
      <c r="M1368" s="123">
        <v>0.06</v>
      </c>
      <c r="N1368" s="123">
        <v>7.0000000000000007E-2</v>
      </c>
      <c r="O1368" s="123"/>
      <c r="P1368" s="123">
        <v>-0.06</v>
      </c>
      <c r="Q1368" s="123">
        <v>-7.0000000000000007E-2</v>
      </c>
      <c r="R1368" s="123" t="s">
        <v>3792</v>
      </c>
      <c r="S1368" s="123">
        <v>2020</v>
      </c>
      <c r="T1368" s="123"/>
      <c r="U1368" s="123"/>
      <c r="V1368" s="123"/>
      <c r="W1368" s="123"/>
      <c r="X1368" s="123"/>
      <c r="Y1368" s="123"/>
    </row>
    <row r="1369" spans="1:25" x14ac:dyDescent="0.25">
      <c r="A1369" s="60" t="s">
        <v>4684</v>
      </c>
      <c r="B1369" s="60" t="s">
        <v>863</v>
      </c>
      <c r="C1369" s="123" t="s">
        <v>213</v>
      </c>
      <c r="D1369" s="123">
        <v>26</v>
      </c>
      <c r="E1369" s="123">
        <v>1995</v>
      </c>
      <c r="F1369" s="123">
        <v>0.33</v>
      </c>
      <c r="G1369" s="123">
        <v>-0.01</v>
      </c>
      <c r="H1369" s="123">
        <v>4.97</v>
      </c>
      <c r="I1369" s="123">
        <v>2.4300000000000002</v>
      </c>
      <c r="J1369" s="123">
        <v>49.97</v>
      </c>
      <c r="K1369" s="123">
        <v>5</v>
      </c>
      <c r="L1369" s="123">
        <v>2.4500000000000002</v>
      </c>
      <c r="M1369" s="123">
        <v>0</v>
      </c>
      <c r="N1369" s="123">
        <v>0.09</v>
      </c>
      <c r="O1369" s="123"/>
      <c r="P1369" s="123">
        <v>0.02</v>
      </c>
      <c r="Q1369" s="123">
        <v>-0.08</v>
      </c>
      <c r="R1369" s="123" t="s">
        <v>3792</v>
      </c>
      <c r="S1369" s="123">
        <v>2020</v>
      </c>
      <c r="T1369" s="123"/>
      <c r="U1369" s="123"/>
      <c r="V1369" s="123"/>
      <c r="W1369" s="123"/>
      <c r="X1369" s="123"/>
      <c r="Y1369" s="123"/>
    </row>
    <row r="1370" spans="1:25" x14ac:dyDescent="0.25">
      <c r="A1370" s="60" t="s">
        <v>4685</v>
      </c>
      <c r="B1370" s="60" t="s">
        <v>863</v>
      </c>
      <c r="C1370" s="123" t="s">
        <v>109</v>
      </c>
      <c r="D1370" s="123">
        <v>29</v>
      </c>
      <c r="E1370" s="123">
        <v>1992</v>
      </c>
      <c r="F1370" s="123">
        <v>1.0900000000000001</v>
      </c>
      <c r="G1370" s="123">
        <v>-0.04</v>
      </c>
      <c r="H1370" s="123">
        <v>1.96</v>
      </c>
      <c r="I1370" s="123">
        <v>0.92</v>
      </c>
      <c r="J1370" s="123">
        <v>49.93</v>
      </c>
      <c r="K1370" s="123">
        <v>2.06</v>
      </c>
      <c r="L1370" s="123">
        <v>1.04</v>
      </c>
      <c r="M1370" s="123">
        <v>0.04</v>
      </c>
      <c r="N1370" s="123">
        <v>-0.08</v>
      </c>
      <c r="O1370" s="123"/>
      <c r="P1370" s="123">
        <v>0</v>
      </c>
      <c r="Q1370" s="123">
        <v>-0.09</v>
      </c>
      <c r="R1370" s="123" t="s">
        <v>3792</v>
      </c>
      <c r="S1370" s="123">
        <v>2020</v>
      </c>
      <c r="T1370" s="123"/>
      <c r="U1370" s="123"/>
      <c r="V1370" s="123"/>
      <c r="W1370" s="123"/>
      <c r="X1370" s="123"/>
      <c r="Y1370" s="123"/>
    </row>
    <row r="1371" spans="1:25" x14ac:dyDescent="0.25">
      <c r="A1371" s="60" t="s">
        <v>4686</v>
      </c>
      <c r="B1371" s="60" t="s">
        <v>863</v>
      </c>
      <c r="C1371" s="123" t="s">
        <v>109</v>
      </c>
      <c r="D1371" s="123">
        <v>23</v>
      </c>
      <c r="E1371" s="123">
        <v>1997</v>
      </c>
      <c r="F1371" s="123">
        <v>0.2</v>
      </c>
      <c r="G1371" s="123">
        <v>0.03</v>
      </c>
      <c r="H1371" s="123">
        <v>4.95</v>
      </c>
      <c r="I1371" s="123">
        <v>0.01</v>
      </c>
      <c r="J1371" s="123">
        <v>7.0000000000000007E-2</v>
      </c>
      <c r="K1371" s="123">
        <v>5.29</v>
      </c>
      <c r="L1371" s="123">
        <v>0.05</v>
      </c>
      <c r="M1371" s="123">
        <v>0.02</v>
      </c>
      <c r="N1371" s="123"/>
      <c r="O1371" s="123"/>
      <c r="P1371" s="123">
        <v>-0.05</v>
      </c>
      <c r="Q1371" s="123">
        <v>-0.01</v>
      </c>
      <c r="R1371" s="123" t="s">
        <v>3792</v>
      </c>
      <c r="S1371" s="123">
        <v>2020</v>
      </c>
      <c r="T1371" s="123"/>
      <c r="U1371" s="123"/>
      <c r="V1371" s="123"/>
      <c r="W1371" s="123"/>
      <c r="X1371" s="123"/>
      <c r="Y1371" s="123"/>
    </row>
    <row r="1372" spans="1:25" x14ac:dyDescent="0.25">
      <c r="A1372" s="60" t="s">
        <v>4687</v>
      </c>
      <c r="B1372" s="60" t="s">
        <v>863</v>
      </c>
      <c r="C1372" s="123" t="s">
        <v>109</v>
      </c>
      <c r="D1372" s="123">
        <v>28</v>
      </c>
      <c r="E1372" s="123">
        <v>1993</v>
      </c>
      <c r="F1372" s="123">
        <v>1.59</v>
      </c>
      <c r="G1372" s="123">
        <v>0.01</v>
      </c>
      <c r="H1372" s="123">
        <v>0.66</v>
      </c>
      <c r="I1372" s="123">
        <v>-0.02</v>
      </c>
      <c r="J1372" s="123">
        <v>0.06</v>
      </c>
      <c r="K1372" s="123">
        <v>0.7</v>
      </c>
      <c r="L1372" s="123">
        <v>0.03</v>
      </c>
      <c r="M1372" s="123">
        <v>-0.08</v>
      </c>
      <c r="N1372" s="123"/>
      <c r="O1372" s="123"/>
      <c r="P1372" s="123">
        <v>0</v>
      </c>
      <c r="Q1372" s="123">
        <v>0.02</v>
      </c>
      <c r="R1372" s="123" t="s">
        <v>3792</v>
      </c>
      <c r="S1372" s="123">
        <v>2020</v>
      </c>
      <c r="T1372" s="123"/>
      <c r="U1372" s="123"/>
      <c r="V1372" s="123"/>
      <c r="W1372" s="123"/>
      <c r="X1372" s="123"/>
      <c r="Y1372" s="123"/>
    </row>
    <row r="1373" spans="1:25" x14ac:dyDescent="0.25">
      <c r="A1373" s="60" t="s">
        <v>4688</v>
      </c>
      <c r="B1373" s="60" t="s">
        <v>863</v>
      </c>
      <c r="C1373" s="123" t="s">
        <v>153</v>
      </c>
      <c r="D1373" s="123">
        <v>27</v>
      </c>
      <c r="E1373" s="123">
        <v>1994</v>
      </c>
      <c r="F1373" s="123">
        <v>2.95</v>
      </c>
      <c r="G1373" s="123">
        <v>0.66</v>
      </c>
      <c r="H1373" s="123">
        <v>2.72</v>
      </c>
      <c r="I1373" s="123">
        <v>1.59</v>
      </c>
      <c r="J1373" s="123">
        <v>62.55</v>
      </c>
      <c r="K1373" s="123">
        <v>2.67</v>
      </c>
      <c r="L1373" s="123">
        <v>1.73</v>
      </c>
      <c r="M1373" s="123">
        <v>0.21</v>
      </c>
      <c r="N1373" s="123">
        <v>0.49</v>
      </c>
      <c r="O1373" s="123"/>
      <c r="P1373" s="123">
        <v>-0.01</v>
      </c>
      <c r="Q1373" s="123">
        <v>-0.04</v>
      </c>
      <c r="R1373" s="123" t="s">
        <v>3792</v>
      </c>
      <c r="S1373" s="123">
        <v>2020</v>
      </c>
      <c r="T1373" s="123"/>
      <c r="U1373" s="123"/>
      <c r="V1373" s="123"/>
      <c r="W1373" s="123"/>
      <c r="X1373" s="123"/>
      <c r="Y1373" s="123"/>
    </row>
    <row r="1374" spans="1:25" x14ac:dyDescent="0.25">
      <c r="A1374" s="60" t="s">
        <v>4689</v>
      </c>
      <c r="B1374" s="60" t="s">
        <v>863</v>
      </c>
      <c r="C1374" s="123" t="s">
        <v>116</v>
      </c>
      <c r="D1374" s="123">
        <v>31</v>
      </c>
      <c r="E1374" s="123">
        <v>1990</v>
      </c>
      <c r="F1374" s="123">
        <v>2.0699999999999998</v>
      </c>
      <c r="G1374" s="123">
        <v>0.08</v>
      </c>
      <c r="H1374" s="123">
        <v>-0.05</v>
      </c>
      <c r="I1374" s="123">
        <v>7.0000000000000007E-2</v>
      </c>
      <c r="J1374" s="123"/>
      <c r="K1374" s="123">
        <v>0.03</v>
      </c>
      <c r="L1374" s="123">
        <v>0.01</v>
      </c>
      <c r="M1374" s="123"/>
      <c r="N1374" s="123"/>
      <c r="O1374" s="123"/>
      <c r="P1374" s="123">
        <v>-0.02</v>
      </c>
      <c r="Q1374" s="123">
        <v>0.1</v>
      </c>
      <c r="R1374" s="123" t="s">
        <v>3792</v>
      </c>
      <c r="S1374" s="123">
        <v>2020</v>
      </c>
      <c r="T1374" s="123"/>
      <c r="U1374" s="123"/>
      <c r="V1374" s="123"/>
      <c r="W1374" s="123"/>
      <c r="X1374" s="123"/>
      <c r="Y1374" s="123"/>
    </row>
    <row r="1375" spans="1:25" x14ac:dyDescent="0.25">
      <c r="A1375" s="60" t="s">
        <v>4690</v>
      </c>
      <c r="B1375" s="60" t="s">
        <v>863</v>
      </c>
      <c r="C1375" s="123" t="s">
        <v>116</v>
      </c>
      <c r="D1375" s="123">
        <v>35</v>
      </c>
      <c r="E1375" s="123">
        <v>1986</v>
      </c>
      <c r="F1375" s="123">
        <v>3.93</v>
      </c>
      <c r="G1375" s="123">
        <v>-0.09</v>
      </c>
      <c r="H1375" s="123">
        <v>-0.09</v>
      </c>
      <c r="I1375" s="123">
        <v>-0.02</v>
      </c>
      <c r="J1375" s="123"/>
      <c r="K1375" s="123">
        <v>0.02</v>
      </c>
      <c r="L1375" s="123">
        <v>-0.05</v>
      </c>
      <c r="M1375" s="123"/>
      <c r="N1375" s="123"/>
      <c r="O1375" s="123"/>
      <c r="P1375" s="123">
        <v>-0.04</v>
      </c>
      <c r="Q1375" s="123">
        <v>-0.09</v>
      </c>
      <c r="R1375" s="123" t="s">
        <v>3792</v>
      </c>
      <c r="S1375" s="123">
        <v>2020</v>
      </c>
      <c r="T1375" s="123"/>
      <c r="U1375" s="123"/>
      <c r="V1375" s="123"/>
      <c r="W1375" s="123"/>
      <c r="X1375" s="123"/>
      <c r="Y1375" s="123"/>
    </row>
    <row r="1376" spans="1:25" x14ac:dyDescent="0.25">
      <c r="A1376" s="60" t="s">
        <v>4691</v>
      </c>
      <c r="B1376" s="60" t="s">
        <v>863</v>
      </c>
      <c r="C1376" s="123" t="s">
        <v>122</v>
      </c>
      <c r="D1376" s="123">
        <v>20</v>
      </c>
      <c r="E1376" s="123">
        <v>2001</v>
      </c>
      <c r="F1376" s="123">
        <v>2.37</v>
      </c>
      <c r="G1376" s="123">
        <v>0.08</v>
      </c>
      <c r="H1376" s="123">
        <v>0.78</v>
      </c>
      <c r="I1376" s="123">
        <v>0.52</v>
      </c>
      <c r="J1376" s="123">
        <v>50.1</v>
      </c>
      <c r="K1376" s="123">
        <v>0.87</v>
      </c>
      <c r="L1376" s="123">
        <v>0.37</v>
      </c>
      <c r="M1376" s="123">
        <v>-0.01</v>
      </c>
      <c r="N1376" s="123">
        <v>0.03</v>
      </c>
      <c r="O1376" s="123"/>
      <c r="P1376" s="123">
        <v>0.06</v>
      </c>
      <c r="Q1376" s="123">
        <v>0.01</v>
      </c>
      <c r="R1376" s="123" t="s">
        <v>3792</v>
      </c>
      <c r="S1376" s="123">
        <v>2020</v>
      </c>
      <c r="T1376" s="123"/>
      <c r="U1376" s="123"/>
      <c r="V1376" s="123"/>
      <c r="W1376" s="123"/>
      <c r="X1376" s="123"/>
      <c r="Y1376" s="123"/>
    </row>
    <row r="1377" spans="1:25" x14ac:dyDescent="0.25">
      <c r="A1377" s="60" t="s">
        <v>4692</v>
      </c>
      <c r="B1377" s="60" t="s">
        <v>863</v>
      </c>
      <c r="C1377" s="123" t="s">
        <v>122</v>
      </c>
      <c r="D1377" s="123">
        <v>29</v>
      </c>
      <c r="E1377" s="123">
        <v>1992</v>
      </c>
      <c r="F1377" s="123">
        <v>2.23</v>
      </c>
      <c r="G1377" s="123">
        <v>0.88</v>
      </c>
      <c r="H1377" s="123">
        <v>1.79</v>
      </c>
      <c r="I1377" s="123">
        <v>1.22</v>
      </c>
      <c r="J1377" s="123">
        <v>74.94</v>
      </c>
      <c r="K1377" s="123">
        <v>1.71</v>
      </c>
      <c r="L1377" s="123">
        <v>1.29</v>
      </c>
      <c r="M1377" s="123">
        <v>0.24</v>
      </c>
      <c r="N1377" s="123">
        <v>0.33</v>
      </c>
      <c r="O1377" s="123"/>
      <c r="P1377" s="123">
        <v>0.39</v>
      </c>
      <c r="Q1377" s="123">
        <v>0.4</v>
      </c>
      <c r="R1377" s="123" t="s">
        <v>3792</v>
      </c>
      <c r="S1377" s="123">
        <v>2020</v>
      </c>
      <c r="T1377" s="123"/>
      <c r="U1377" s="123"/>
      <c r="V1377" s="123"/>
      <c r="W1377" s="123"/>
      <c r="X1377" s="123"/>
      <c r="Y1377" s="123"/>
    </row>
    <row r="1378" spans="1:25" x14ac:dyDescent="0.25">
      <c r="A1378" s="60" t="s">
        <v>4693</v>
      </c>
      <c r="B1378" s="60" t="s">
        <v>863</v>
      </c>
      <c r="C1378" s="123" t="s">
        <v>122</v>
      </c>
      <c r="D1378" s="123">
        <v>26</v>
      </c>
      <c r="E1378" s="123">
        <v>1995</v>
      </c>
      <c r="F1378" s="123">
        <v>1.1499999999999999</v>
      </c>
      <c r="G1378" s="123">
        <v>0.05</v>
      </c>
      <c r="H1378" s="123">
        <v>1.83</v>
      </c>
      <c r="I1378" s="123">
        <v>0.83</v>
      </c>
      <c r="J1378" s="123">
        <v>49.98</v>
      </c>
      <c r="K1378" s="123">
        <v>1.87</v>
      </c>
      <c r="L1378" s="123">
        <v>0.93</v>
      </c>
      <c r="M1378" s="123">
        <v>0.09</v>
      </c>
      <c r="N1378" s="123">
        <v>0.04</v>
      </c>
      <c r="O1378" s="123"/>
      <c r="P1378" s="123">
        <v>-0.06</v>
      </c>
      <c r="Q1378" s="123">
        <v>-0.05</v>
      </c>
      <c r="R1378" s="123" t="s">
        <v>3792</v>
      </c>
      <c r="S1378" s="123">
        <v>2020</v>
      </c>
      <c r="T1378" s="123"/>
      <c r="U1378" s="123"/>
      <c r="V1378" s="123"/>
      <c r="W1378" s="123"/>
      <c r="X1378" s="123"/>
      <c r="Y1378" s="123"/>
    </row>
    <row r="1379" spans="1:25" x14ac:dyDescent="0.25">
      <c r="A1379" s="60" t="s">
        <v>4694</v>
      </c>
      <c r="B1379" s="60" t="s">
        <v>863</v>
      </c>
      <c r="C1379" s="123" t="s">
        <v>122</v>
      </c>
      <c r="D1379" s="123">
        <v>22</v>
      </c>
      <c r="E1379" s="123">
        <v>1999</v>
      </c>
      <c r="F1379" s="123">
        <v>1.1200000000000001</v>
      </c>
      <c r="G1379" s="123">
        <v>0</v>
      </c>
      <c r="H1379" s="123">
        <v>2.5299999999999998</v>
      </c>
      <c r="I1379" s="123">
        <v>0.9</v>
      </c>
      <c r="J1379" s="123">
        <v>33.31</v>
      </c>
      <c r="K1379" s="123">
        <v>2.6</v>
      </c>
      <c r="L1379" s="123">
        <v>0.86</v>
      </c>
      <c r="M1379" s="123">
        <v>-0.05</v>
      </c>
      <c r="N1379" s="123">
        <v>-0.1</v>
      </c>
      <c r="O1379" s="123"/>
      <c r="P1379" s="123">
        <v>0.05</v>
      </c>
      <c r="Q1379" s="123">
        <v>-7.0000000000000007E-2</v>
      </c>
      <c r="R1379" s="123" t="s">
        <v>3792</v>
      </c>
      <c r="S1379" s="123">
        <v>2020</v>
      </c>
      <c r="T1379" s="123"/>
      <c r="U1379" s="123"/>
      <c r="V1379" s="123"/>
      <c r="W1379" s="123"/>
      <c r="X1379" s="123"/>
      <c r="Y1379" s="123"/>
    </row>
    <row r="1380" spans="1:25" x14ac:dyDescent="0.25">
      <c r="A1380" s="60" t="s">
        <v>4695</v>
      </c>
      <c r="B1380" s="60" t="s">
        <v>863</v>
      </c>
      <c r="C1380" s="123" t="s">
        <v>122</v>
      </c>
      <c r="D1380" s="123">
        <v>29</v>
      </c>
      <c r="E1380" s="123">
        <v>1992</v>
      </c>
      <c r="F1380" s="123">
        <v>4.21</v>
      </c>
      <c r="G1380" s="123">
        <v>-0.09</v>
      </c>
      <c r="H1380" s="123">
        <v>0.06</v>
      </c>
      <c r="I1380" s="123">
        <v>0.05</v>
      </c>
      <c r="J1380" s="123"/>
      <c r="K1380" s="123">
        <v>-0.02</v>
      </c>
      <c r="L1380" s="123">
        <v>-0.05</v>
      </c>
      <c r="M1380" s="123"/>
      <c r="N1380" s="123"/>
      <c r="O1380" s="123"/>
      <c r="P1380" s="123">
        <v>0.06</v>
      </c>
      <c r="Q1380" s="123">
        <v>-0.03</v>
      </c>
      <c r="R1380" s="123" t="s">
        <v>3792</v>
      </c>
      <c r="S1380" s="123">
        <v>2020</v>
      </c>
      <c r="T1380" s="123"/>
      <c r="U1380" s="123"/>
      <c r="V1380" s="123"/>
      <c r="W1380" s="123"/>
      <c r="X1380" s="123"/>
      <c r="Y1380" s="123"/>
    </row>
    <row r="1381" spans="1:25" x14ac:dyDescent="0.25">
      <c r="A1381" s="60" t="s">
        <v>4696</v>
      </c>
      <c r="B1381" s="60" t="s">
        <v>863</v>
      </c>
      <c r="C1381" s="123" t="s">
        <v>122</v>
      </c>
      <c r="D1381" s="123">
        <v>32</v>
      </c>
      <c r="E1381" s="123">
        <v>1989</v>
      </c>
      <c r="F1381" s="123">
        <v>0.94</v>
      </c>
      <c r="G1381" s="123">
        <v>0.03</v>
      </c>
      <c r="H1381" s="123">
        <v>2.17</v>
      </c>
      <c r="I1381" s="123">
        <v>1.1299999999999999</v>
      </c>
      <c r="J1381" s="123">
        <v>49.94</v>
      </c>
      <c r="K1381" s="123">
        <v>2.14</v>
      </c>
      <c r="L1381" s="123">
        <v>1.1000000000000001</v>
      </c>
      <c r="M1381" s="123">
        <v>-0.02</v>
      </c>
      <c r="N1381" s="123">
        <v>-0.09</v>
      </c>
      <c r="O1381" s="123"/>
      <c r="P1381" s="123">
        <v>0.05</v>
      </c>
      <c r="Q1381" s="123">
        <v>-7.0000000000000007E-2</v>
      </c>
      <c r="R1381" s="123" t="s">
        <v>3792</v>
      </c>
      <c r="S1381" s="123">
        <v>2020</v>
      </c>
      <c r="T1381" s="123"/>
      <c r="U1381" s="123"/>
      <c r="V1381" s="123"/>
      <c r="W1381" s="123"/>
      <c r="X1381" s="123"/>
      <c r="Y1381" s="123"/>
    </row>
    <row r="1382" spans="1:25" x14ac:dyDescent="0.25">
      <c r="A1382" s="60" t="s">
        <v>4697</v>
      </c>
      <c r="B1382" s="60" t="s">
        <v>863</v>
      </c>
      <c r="C1382" s="123" t="s">
        <v>122</v>
      </c>
      <c r="D1382" s="123">
        <v>26</v>
      </c>
      <c r="E1382" s="123">
        <v>1995</v>
      </c>
      <c r="F1382" s="123">
        <v>1.72</v>
      </c>
      <c r="G1382" s="123">
        <v>0.03</v>
      </c>
      <c r="H1382" s="123">
        <v>0.51</v>
      </c>
      <c r="I1382" s="123">
        <v>-7.0000000000000007E-2</v>
      </c>
      <c r="J1382" s="123">
        <v>0.02</v>
      </c>
      <c r="K1382" s="123">
        <v>0.61</v>
      </c>
      <c r="L1382" s="123">
        <v>0.03</v>
      </c>
      <c r="M1382" s="123">
        <v>-0.06</v>
      </c>
      <c r="N1382" s="123"/>
      <c r="O1382" s="123"/>
      <c r="P1382" s="123">
        <v>0</v>
      </c>
      <c r="Q1382" s="123">
        <v>0.06</v>
      </c>
      <c r="R1382" s="123" t="s">
        <v>3792</v>
      </c>
      <c r="S1382" s="123">
        <v>2020</v>
      </c>
      <c r="T1382" s="123"/>
      <c r="U1382" s="123"/>
      <c r="V1382" s="123"/>
      <c r="W1382" s="123"/>
      <c r="X1382" s="123"/>
      <c r="Y1382" s="123"/>
    </row>
    <row r="1383" spans="1:25" x14ac:dyDescent="0.25">
      <c r="A1383" s="60" t="s">
        <v>4698</v>
      </c>
      <c r="B1383" s="60" t="s">
        <v>863</v>
      </c>
      <c r="C1383" s="123" t="s">
        <v>122</v>
      </c>
      <c r="D1383" s="123">
        <v>35</v>
      </c>
      <c r="E1383" s="123">
        <v>1986</v>
      </c>
      <c r="F1383" s="123">
        <v>4.78</v>
      </c>
      <c r="G1383" s="123">
        <v>0.06</v>
      </c>
      <c r="H1383" s="123">
        <v>1.28</v>
      </c>
      <c r="I1383" s="123">
        <v>0.5</v>
      </c>
      <c r="J1383" s="123">
        <v>33.299999999999997</v>
      </c>
      <c r="K1383" s="123">
        <v>1.19</v>
      </c>
      <c r="L1383" s="123">
        <v>0.46</v>
      </c>
      <c r="M1383" s="123">
        <v>7.0000000000000007E-2</v>
      </c>
      <c r="N1383" s="123">
        <v>-7.0000000000000007E-2</v>
      </c>
      <c r="O1383" s="123"/>
      <c r="P1383" s="123">
        <v>-0.01</v>
      </c>
      <c r="Q1383" s="123">
        <v>-0.08</v>
      </c>
      <c r="R1383" s="123" t="s">
        <v>3792</v>
      </c>
      <c r="S1383" s="123">
        <v>2020</v>
      </c>
      <c r="T1383" s="123"/>
      <c r="U1383" s="123"/>
      <c r="V1383" s="123"/>
      <c r="W1383" s="123"/>
      <c r="X1383" s="123"/>
      <c r="Y1383" s="123"/>
    </row>
    <row r="1384" spans="1:25" x14ac:dyDescent="0.25">
      <c r="A1384" s="60" t="s">
        <v>4699</v>
      </c>
      <c r="B1384" s="60" t="s">
        <v>863</v>
      </c>
      <c r="C1384" s="123" t="s">
        <v>122</v>
      </c>
      <c r="D1384" s="123">
        <v>27</v>
      </c>
      <c r="E1384" s="123">
        <v>1994</v>
      </c>
      <c r="F1384" s="123">
        <v>2.5</v>
      </c>
      <c r="G1384" s="123">
        <v>-0.04</v>
      </c>
      <c r="H1384" s="123">
        <v>1.69</v>
      </c>
      <c r="I1384" s="123">
        <v>7.0000000000000007E-2</v>
      </c>
      <c r="J1384" s="123">
        <v>-7.0000000000000007E-2</v>
      </c>
      <c r="K1384" s="123">
        <v>1.5</v>
      </c>
      <c r="L1384" s="123">
        <v>-0.02</v>
      </c>
      <c r="M1384" s="123">
        <v>-0.01</v>
      </c>
      <c r="N1384" s="123"/>
      <c r="O1384" s="123"/>
      <c r="P1384" s="123">
        <v>-0.02</v>
      </c>
      <c r="Q1384" s="123">
        <v>0.09</v>
      </c>
      <c r="R1384" s="123" t="s">
        <v>3792</v>
      </c>
      <c r="S1384" s="123">
        <v>2020</v>
      </c>
      <c r="T1384" s="123"/>
      <c r="U1384" s="123"/>
      <c r="V1384" s="123"/>
      <c r="W1384" s="123"/>
      <c r="X1384" s="123"/>
      <c r="Y1384" s="123"/>
    </row>
    <row r="1385" spans="1:25" x14ac:dyDescent="0.25">
      <c r="A1385" s="60" t="s">
        <v>4700</v>
      </c>
      <c r="B1385" s="60" t="s">
        <v>863</v>
      </c>
      <c r="C1385" s="123" t="s">
        <v>122</v>
      </c>
      <c r="D1385" s="123">
        <v>25</v>
      </c>
      <c r="E1385" s="123">
        <v>1996</v>
      </c>
      <c r="F1385" s="123">
        <v>0.08</v>
      </c>
      <c r="G1385" s="123">
        <v>0.03</v>
      </c>
      <c r="H1385" s="123">
        <v>9.92</v>
      </c>
      <c r="I1385" s="123">
        <v>-0.06</v>
      </c>
      <c r="J1385" s="123">
        <v>-0.03</v>
      </c>
      <c r="K1385" s="123">
        <v>15</v>
      </c>
      <c r="L1385" s="123">
        <v>0.09</v>
      </c>
      <c r="M1385" s="123">
        <v>0.09</v>
      </c>
      <c r="N1385" s="123"/>
      <c r="O1385" s="123"/>
      <c r="P1385" s="123">
        <v>-0.02</v>
      </c>
      <c r="Q1385" s="123">
        <v>0</v>
      </c>
      <c r="R1385" s="123" t="s">
        <v>3792</v>
      </c>
      <c r="S1385" s="123">
        <v>2020</v>
      </c>
      <c r="T1385" s="123"/>
      <c r="U1385" s="123"/>
      <c r="V1385" s="123"/>
      <c r="W1385" s="123"/>
      <c r="X1385" s="123"/>
      <c r="Y1385" s="123"/>
    </row>
    <row r="1386" spans="1:25" x14ac:dyDescent="0.25">
      <c r="A1386" s="60" t="s">
        <v>4701</v>
      </c>
      <c r="B1386" s="60" t="s">
        <v>863</v>
      </c>
      <c r="C1386" s="123" t="s">
        <v>129</v>
      </c>
      <c r="D1386" s="123">
        <v>20</v>
      </c>
      <c r="E1386" s="123">
        <v>2001</v>
      </c>
      <c r="F1386" s="123">
        <v>2.13</v>
      </c>
      <c r="G1386" s="123">
        <v>0.35</v>
      </c>
      <c r="H1386" s="123">
        <v>1.89</v>
      </c>
      <c r="I1386" s="123">
        <v>0.41</v>
      </c>
      <c r="J1386" s="123">
        <v>25.08</v>
      </c>
      <c r="K1386" s="123">
        <v>1.76</v>
      </c>
      <c r="L1386" s="123">
        <v>0.4</v>
      </c>
      <c r="M1386" s="123">
        <v>0.25</v>
      </c>
      <c r="N1386" s="123">
        <v>1.04</v>
      </c>
      <c r="O1386" s="123"/>
      <c r="P1386" s="123">
        <v>-0.06</v>
      </c>
      <c r="Q1386" s="123">
        <v>0.03</v>
      </c>
      <c r="R1386" s="123" t="s">
        <v>3792</v>
      </c>
      <c r="S1386" s="123">
        <v>2020</v>
      </c>
      <c r="T1386" s="123"/>
      <c r="U1386" s="123"/>
      <c r="V1386" s="123"/>
      <c r="W1386" s="123"/>
      <c r="X1386" s="123"/>
      <c r="Y1386" s="123"/>
    </row>
    <row r="1387" spans="1:25" x14ac:dyDescent="0.25">
      <c r="A1387" s="60" t="s">
        <v>4702</v>
      </c>
      <c r="B1387" s="60" t="s">
        <v>863</v>
      </c>
      <c r="C1387" s="123" t="s">
        <v>131</v>
      </c>
      <c r="D1387" s="123">
        <v>28</v>
      </c>
      <c r="E1387" s="123">
        <v>1993</v>
      </c>
      <c r="F1387" s="123">
        <v>3.49</v>
      </c>
      <c r="G1387" s="123">
        <v>0.25</v>
      </c>
      <c r="H1387" s="123">
        <v>3.52</v>
      </c>
      <c r="I1387" s="123">
        <v>1.42</v>
      </c>
      <c r="J1387" s="123">
        <v>41.79</v>
      </c>
      <c r="K1387" s="123">
        <v>3.47</v>
      </c>
      <c r="L1387" s="123">
        <v>1.52</v>
      </c>
      <c r="M1387" s="123">
        <v>0.05</v>
      </c>
      <c r="N1387" s="123">
        <v>-0.01</v>
      </c>
      <c r="O1387" s="123"/>
      <c r="P1387" s="123">
        <v>0.33</v>
      </c>
      <c r="Q1387" s="123">
        <v>0.26</v>
      </c>
      <c r="R1387" s="123" t="s">
        <v>3792</v>
      </c>
      <c r="S1387" s="123">
        <v>2020</v>
      </c>
      <c r="T1387" s="123"/>
      <c r="U1387" s="123"/>
      <c r="V1387" s="123"/>
      <c r="W1387" s="123"/>
      <c r="X1387" s="123"/>
      <c r="Y1387" s="123"/>
    </row>
    <row r="1388" spans="1:25" x14ac:dyDescent="0.25">
      <c r="A1388" s="60" t="s">
        <v>4703</v>
      </c>
      <c r="B1388" s="60" t="s">
        <v>863</v>
      </c>
      <c r="C1388" s="123" t="s">
        <v>131</v>
      </c>
      <c r="D1388" s="123">
        <v>26</v>
      </c>
      <c r="E1388" s="123">
        <v>1994</v>
      </c>
      <c r="F1388" s="123">
        <v>3.04</v>
      </c>
      <c r="G1388" s="123">
        <v>0</v>
      </c>
      <c r="H1388" s="123">
        <v>1.07</v>
      </c>
      <c r="I1388" s="123">
        <v>0.3</v>
      </c>
      <c r="J1388" s="123">
        <v>33.299999999999997</v>
      </c>
      <c r="K1388" s="123">
        <v>1</v>
      </c>
      <c r="L1388" s="123">
        <v>0.34</v>
      </c>
      <c r="M1388" s="123">
        <v>-0.04</v>
      </c>
      <c r="N1388" s="123">
        <v>7.0000000000000007E-2</v>
      </c>
      <c r="O1388" s="123"/>
      <c r="P1388" s="123">
        <v>0.03</v>
      </c>
      <c r="Q1388" s="123">
        <v>-0.03</v>
      </c>
      <c r="R1388" s="123" t="s">
        <v>3792</v>
      </c>
      <c r="S1388" s="123">
        <v>2020</v>
      </c>
      <c r="T1388" s="123"/>
      <c r="U1388" s="123"/>
      <c r="V1388" s="123"/>
      <c r="W1388" s="123"/>
      <c r="X1388" s="123"/>
      <c r="Y1388" s="123"/>
    </row>
    <row r="1389" spans="1:25" x14ac:dyDescent="0.25">
      <c r="A1389" s="60" t="s">
        <v>4704</v>
      </c>
      <c r="B1389" s="60" t="s">
        <v>4705</v>
      </c>
      <c r="C1389" s="123" t="s">
        <v>96</v>
      </c>
      <c r="D1389" s="123">
        <v>30</v>
      </c>
      <c r="E1389" s="123">
        <v>1991</v>
      </c>
      <c r="F1389" s="123">
        <v>4.53</v>
      </c>
      <c r="G1389" s="123">
        <v>0.06</v>
      </c>
      <c r="H1389" s="123">
        <v>0.54</v>
      </c>
      <c r="I1389" s="123">
        <v>-0.04</v>
      </c>
      <c r="J1389" s="123">
        <v>-0.04</v>
      </c>
      <c r="K1389" s="123">
        <v>0.41</v>
      </c>
      <c r="L1389" s="123">
        <v>-0.04</v>
      </c>
      <c r="M1389" s="123">
        <v>0.02</v>
      </c>
      <c r="N1389" s="123"/>
      <c r="O1389" s="123"/>
      <c r="P1389" s="123">
        <v>0.01</v>
      </c>
      <c r="Q1389" s="123">
        <v>-0.05</v>
      </c>
      <c r="R1389" s="123" t="s">
        <v>3792</v>
      </c>
      <c r="S1389" s="123">
        <v>2020</v>
      </c>
      <c r="T1389" s="123"/>
      <c r="U1389" s="123"/>
      <c r="V1389" s="123"/>
      <c r="W1389" s="123"/>
      <c r="X1389" s="123"/>
      <c r="Y1389" s="123"/>
    </row>
    <row r="1390" spans="1:25" x14ac:dyDescent="0.25">
      <c r="A1390" s="60" t="s">
        <v>4706</v>
      </c>
      <c r="B1390" s="60" t="s">
        <v>4705</v>
      </c>
      <c r="C1390" s="123" t="s">
        <v>96</v>
      </c>
      <c r="D1390" s="123">
        <v>22</v>
      </c>
      <c r="E1390" s="123">
        <v>1998</v>
      </c>
      <c r="F1390" s="123">
        <v>1.74</v>
      </c>
      <c r="G1390" s="123">
        <v>0.02</v>
      </c>
      <c r="H1390" s="123">
        <v>0.04</v>
      </c>
      <c r="I1390" s="123">
        <v>-0.01</v>
      </c>
      <c r="J1390" s="123"/>
      <c r="K1390" s="123">
        <v>0.03</v>
      </c>
      <c r="L1390" s="123">
        <v>-0.03</v>
      </c>
      <c r="M1390" s="123"/>
      <c r="N1390" s="123"/>
      <c r="O1390" s="123"/>
      <c r="P1390" s="123">
        <v>-0.04</v>
      </c>
      <c r="Q1390" s="123">
        <v>0.05</v>
      </c>
      <c r="R1390" s="123" t="s">
        <v>3792</v>
      </c>
      <c r="S1390" s="123">
        <v>2020</v>
      </c>
      <c r="T1390" s="123"/>
      <c r="U1390" s="123"/>
      <c r="V1390" s="123"/>
      <c r="W1390" s="123"/>
      <c r="X1390" s="123"/>
      <c r="Y1390" s="123"/>
    </row>
    <row r="1391" spans="1:25" x14ac:dyDescent="0.25">
      <c r="A1391" s="60" t="s">
        <v>4707</v>
      </c>
      <c r="B1391" s="60" t="s">
        <v>4705</v>
      </c>
      <c r="C1391" s="123" t="s">
        <v>96</v>
      </c>
      <c r="D1391" s="123">
        <v>23</v>
      </c>
      <c r="E1391" s="123">
        <v>1998</v>
      </c>
      <c r="F1391" s="123">
        <v>5.04</v>
      </c>
      <c r="G1391" s="123">
        <v>0.08</v>
      </c>
      <c r="H1391" s="123">
        <v>0.26</v>
      </c>
      <c r="I1391" s="123">
        <v>0.28999999999999998</v>
      </c>
      <c r="J1391" s="123">
        <v>99.95</v>
      </c>
      <c r="K1391" s="123">
        <v>0.28999999999999998</v>
      </c>
      <c r="L1391" s="123">
        <v>0.14000000000000001</v>
      </c>
      <c r="M1391" s="123">
        <v>-0.01</v>
      </c>
      <c r="N1391" s="123">
        <v>0.1</v>
      </c>
      <c r="O1391" s="123"/>
      <c r="P1391" s="123">
        <v>7.0000000000000007E-2</v>
      </c>
      <c r="Q1391" s="123">
        <v>-0.04</v>
      </c>
      <c r="R1391" s="123" t="s">
        <v>3792</v>
      </c>
      <c r="S1391" s="123">
        <v>2020</v>
      </c>
      <c r="T1391" s="123"/>
      <c r="U1391" s="123"/>
      <c r="V1391" s="123"/>
      <c r="W1391" s="123"/>
      <c r="X1391" s="123"/>
      <c r="Y1391" s="123"/>
    </row>
    <row r="1392" spans="1:25" x14ac:dyDescent="0.25">
      <c r="A1392" s="60" t="s">
        <v>4708</v>
      </c>
      <c r="B1392" s="60" t="s">
        <v>4705</v>
      </c>
      <c r="C1392" s="123" t="s">
        <v>96</v>
      </c>
      <c r="D1392" s="123">
        <v>24</v>
      </c>
      <c r="E1392" s="123">
        <v>1997</v>
      </c>
      <c r="F1392" s="123">
        <v>3.84</v>
      </c>
      <c r="G1392" s="123">
        <v>-0.01</v>
      </c>
      <c r="H1392" s="123">
        <v>0.59</v>
      </c>
      <c r="I1392" s="123">
        <v>0.06</v>
      </c>
      <c r="J1392" s="123">
        <v>-0.04</v>
      </c>
      <c r="K1392" s="123">
        <v>0.61</v>
      </c>
      <c r="L1392" s="123">
        <v>0.05</v>
      </c>
      <c r="M1392" s="123">
        <v>-0.01</v>
      </c>
      <c r="N1392" s="123"/>
      <c r="O1392" s="123"/>
      <c r="P1392" s="123">
        <v>0.09</v>
      </c>
      <c r="Q1392" s="123">
        <v>0.02</v>
      </c>
      <c r="R1392" s="123" t="s">
        <v>3792</v>
      </c>
      <c r="S1392" s="123">
        <v>2020</v>
      </c>
      <c r="T1392" s="123"/>
      <c r="U1392" s="123"/>
      <c r="V1392" s="123"/>
      <c r="W1392" s="123"/>
      <c r="X1392" s="123"/>
      <c r="Y1392" s="123"/>
    </row>
    <row r="1393" spans="1:25" x14ac:dyDescent="0.25">
      <c r="A1393" s="60" t="s">
        <v>4709</v>
      </c>
      <c r="B1393" s="60" t="s">
        <v>4705</v>
      </c>
      <c r="C1393" s="123" t="s">
        <v>96</v>
      </c>
      <c r="D1393" s="123">
        <v>28</v>
      </c>
      <c r="E1393" s="123">
        <v>1992</v>
      </c>
      <c r="F1393" s="123">
        <v>0.56999999999999995</v>
      </c>
      <c r="G1393" s="123">
        <v>-0.08</v>
      </c>
      <c r="H1393" s="123">
        <v>-0.06</v>
      </c>
      <c r="I1393" s="123">
        <v>-0.02</v>
      </c>
      <c r="J1393" s="123"/>
      <c r="K1393" s="123">
        <v>0.06</v>
      </c>
      <c r="L1393" s="123">
        <v>-0.06</v>
      </c>
      <c r="M1393" s="123"/>
      <c r="N1393" s="123"/>
      <c r="O1393" s="123"/>
      <c r="P1393" s="123">
        <v>-0.03</v>
      </c>
      <c r="Q1393" s="123">
        <v>0.08</v>
      </c>
      <c r="R1393" s="123" t="s">
        <v>3792</v>
      </c>
      <c r="S1393" s="123">
        <v>2020</v>
      </c>
      <c r="T1393" s="123"/>
      <c r="U1393" s="123"/>
      <c r="V1393" s="123"/>
      <c r="W1393" s="123"/>
      <c r="X1393" s="123"/>
      <c r="Y1393" s="123"/>
    </row>
    <row r="1394" spans="1:25" x14ac:dyDescent="0.25">
      <c r="A1394" s="60" t="s">
        <v>4710</v>
      </c>
      <c r="B1394" s="60" t="s">
        <v>4705</v>
      </c>
      <c r="C1394" s="123" t="s">
        <v>96</v>
      </c>
      <c r="D1394" s="123">
        <v>26</v>
      </c>
      <c r="E1394" s="123">
        <v>1995</v>
      </c>
      <c r="F1394" s="123">
        <v>2.64</v>
      </c>
      <c r="G1394" s="123">
        <v>-0.09</v>
      </c>
      <c r="H1394" s="123">
        <v>0.05</v>
      </c>
      <c r="I1394" s="123">
        <v>-0.02</v>
      </c>
      <c r="J1394" s="123"/>
      <c r="K1394" s="123">
        <v>-0.06</v>
      </c>
      <c r="L1394" s="123">
        <v>0.09</v>
      </c>
      <c r="M1394" s="123"/>
      <c r="N1394" s="123"/>
      <c r="O1394" s="123"/>
      <c r="P1394" s="123">
        <v>0.02</v>
      </c>
      <c r="Q1394" s="123">
        <v>0</v>
      </c>
      <c r="R1394" s="123" t="s">
        <v>3792</v>
      </c>
      <c r="S1394" s="123">
        <v>2020</v>
      </c>
      <c r="T1394" s="123"/>
      <c r="U1394" s="123"/>
      <c r="V1394" s="123"/>
      <c r="W1394" s="123"/>
      <c r="X1394" s="123"/>
      <c r="Y1394" s="123"/>
    </row>
    <row r="1395" spans="1:25" x14ac:dyDescent="0.25">
      <c r="A1395" s="60" t="s">
        <v>4711</v>
      </c>
      <c r="B1395" s="60" t="s">
        <v>4705</v>
      </c>
      <c r="C1395" s="123" t="s">
        <v>213</v>
      </c>
      <c r="D1395" s="123">
        <v>32</v>
      </c>
      <c r="E1395" s="123">
        <v>1989</v>
      </c>
      <c r="F1395" s="123">
        <v>3.55</v>
      </c>
      <c r="G1395" s="123">
        <v>0.36</v>
      </c>
      <c r="H1395" s="123">
        <v>1.22</v>
      </c>
      <c r="I1395" s="123">
        <v>0.22</v>
      </c>
      <c r="J1395" s="123">
        <v>24.94</v>
      </c>
      <c r="K1395" s="123">
        <v>1.04</v>
      </c>
      <c r="L1395" s="123">
        <v>0.27</v>
      </c>
      <c r="M1395" s="123">
        <v>0.35</v>
      </c>
      <c r="N1395" s="123">
        <v>0.91</v>
      </c>
      <c r="O1395" s="123"/>
      <c r="P1395" s="123">
        <v>0.02</v>
      </c>
      <c r="Q1395" s="123">
        <v>0.08</v>
      </c>
      <c r="R1395" s="123" t="s">
        <v>3792</v>
      </c>
      <c r="S1395" s="123">
        <v>2020</v>
      </c>
      <c r="T1395" s="123"/>
      <c r="U1395" s="123"/>
      <c r="V1395" s="123"/>
      <c r="W1395" s="123"/>
      <c r="X1395" s="123"/>
      <c r="Y1395" s="123"/>
    </row>
    <row r="1396" spans="1:25" x14ac:dyDescent="0.25">
      <c r="A1396" s="60" t="s">
        <v>4712</v>
      </c>
      <c r="B1396" s="60" t="s">
        <v>4705</v>
      </c>
      <c r="C1396" s="123" t="s">
        <v>109</v>
      </c>
      <c r="D1396" s="123">
        <v>25</v>
      </c>
      <c r="E1396" s="123">
        <v>1996</v>
      </c>
      <c r="F1396" s="123">
        <v>4.4000000000000004</v>
      </c>
      <c r="G1396" s="123">
        <v>0.18</v>
      </c>
      <c r="H1396" s="123">
        <v>1.82</v>
      </c>
      <c r="I1396" s="123">
        <v>1.08</v>
      </c>
      <c r="J1396" s="123">
        <v>62.59</v>
      </c>
      <c r="K1396" s="123">
        <v>1.83</v>
      </c>
      <c r="L1396" s="123">
        <v>1.08</v>
      </c>
      <c r="M1396" s="123">
        <v>0.09</v>
      </c>
      <c r="N1396" s="123">
        <v>0.16</v>
      </c>
      <c r="O1396" s="123"/>
      <c r="P1396" s="123">
        <v>-0.01</v>
      </c>
      <c r="Q1396" s="123">
        <v>0.01</v>
      </c>
      <c r="R1396" s="123" t="s">
        <v>3792</v>
      </c>
      <c r="S1396" s="123">
        <v>2020</v>
      </c>
      <c r="T1396" s="123"/>
      <c r="U1396" s="123"/>
      <c r="V1396" s="123"/>
      <c r="W1396" s="123"/>
      <c r="X1396" s="123"/>
      <c r="Y1396" s="123"/>
    </row>
    <row r="1397" spans="1:25" x14ac:dyDescent="0.25">
      <c r="A1397" s="60" t="s">
        <v>4713</v>
      </c>
      <c r="B1397" s="60" t="s">
        <v>4705</v>
      </c>
      <c r="C1397" s="123" t="s">
        <v>109</v>
      </c>
      <c r="D1397" s="123">
        <v>24</v>
      </c>
      <c r="E1397" s="123">
        <v>1997</v>
      </c>
      <c r="F1397" s="123">
        <v>2.14</v>
      </c>
      <c r="G1397" s="123">
        <v>-0.01</v>
      </c>
      <c r="H1397" s="123">
        <v>2.2999999999999998</v>
      </c>
      <c r="I1397" s="123">
        <v>0.85</v>
      </c>
      <c r="J1397" s="123">
        <v>40.07</v>
      </c>
      <c r="K1397" s="123">
        <v>2.37</v>
      </c>
      <c r="L1397" s="123">
        <v>0.92</v>
      </c>
      <c r="M1397" s="123">
        <v>-0.09</v>
      </c>
      <c r="N1397" s="123">
        <v>0.08</v>
      </c>
      <c r="O1397" s="123"/>
      <c r="P1397" s="123">
        <v>0</v>
      </c>
      <c r="Q1397" s="123">
        <v>0.05</v>
      </c>
      <c r="R1397" s="123" t="s">
        <v>3792</v>
      </c>
      <c r="S1397" s="123">
        <v>2020</v>
      </c>
      <c r="T1397" s="123"/>
      <c r="U1397" s="123"/>
      <c r="V1397" s="123"/>
      <c r="W1397" s="123"/>
      <c r="X1397" s="123"/>
      <c r="Y1397" s="123"/>
    </row>
    <row r="1398" spans="1:25" x14ac:dyDescent="0.25">
      <c r="A1398" s="60" t="s">
        <v>4714</v>
      </c>
      <c r="B1398" s="60" t="s">
        <v>4705</v>
      </c>
      <c r="C1398" s="123" t="s">
        <v>109</v>
      </c>
      <c r="D1398" s="123">
        <v>31</v>
      </c>
      <c r="E1398" s="123">
        <v>1990</v>
      </c>
      <c r="F1398" s="123">
        <v>0.89</v>
      </c>
      <c r="G1398" s="123">
        <v>-0.01</v>
      </c>
      <c r="H1398" s="123">
        <v>1.31</v>
      </c>
      <c r="I1398" s="123">
        <v>-0.1</v>
      </c>
      <c r="J1398" s="123">
        <v>-0.02</v>
      </c>
      <c r="K1398" s="123">
        <v>1.25</v>
      </c>
      <c r="L1398" s="123">
        <v>0.01</v>
      </c>
      <c r="M1398" s="123">
        <v>0.06</v>
      </c>
      <c r="N1398" s="123"/>
      <c r="O1398" s="123"/>
      <c r="P1398" s="123">
        <v>0.02</v>
      </c>
      <c r="Q1398" s="123">
        <v>0.03</v>
      </c>
      <c r="R1398" s="123" t="s">
        <v>3792</v>
      </c>
      <c r="S1398" s="123">
        <v>2020</v>
      </c>
      <c r="T1398" s="123"/>
      <c r="U1398" s="123"/>
      <c r="V1398" s="123"/>
      <c r="W1398" s="123"/>
      <c r="X1398" s="123"/>
      <c r="Y1398" s="123"/>
    </row>
    <row r="1399" spans="1:25" x14ac:dyDescent="0.25">
      <c r="A1399" s="60" t="s">
        <v>4715</v>
      </c>
      <c r="B1399" s="60" t="s">
        <v>4705</v>
      </c>
      <c r="C1399" s="123" t="s">
        <v>109</v>
      </c>
      <c r="D1399" s="123">
        <v>22</v>
      </c>
      <c r="E1399" s="123">
        <v>1999</v>
      </c>
      <c r="F1399" s="123">
        <v>0.42</v>
      </c>
      <c r="G1399" s="123">
        <v>0.02</v>
      </c>
      <c r="H1399" s="123">
        <v>0.04</v>
      </c>
      <c r="I1399" s="123">
        <v>0.02</v>
      </c>
      <c r="J1399" s="123"/>
      <c r="K1399" s="123">
        <v>0.05</v>
      </c>
      <c r="L1399" s="123">
        <v>-0.01</v>
      </c>
      <c r="M1399" s="123"/>
      <c r="N1399" s="123"/>
      <c r="O1399" s="123"/>
      <c r="P1399" s="123">
        <v>-0.02</v>
      </c>
      <c r="Q1399" s="123">
        <v>-0.09</v>
      </c>
      <c r="R1399" s="123" t="s">
        <v>3792</v>
      </c>
      <c r="S1399" s="123">
        <v>2020</v>
      </c>
      <c r="T1399" s="123"/>
      <c r="U1399" s="123"/>
      <c r="V1399" s="123"/>
      <c r="W1399" s="123"/>
      <c r="X1399" s="123"/>
      <c r="Y1399" s="123"/>
    </row>
    <row r="1400" spans="1:25" x14ac:dyDescent="0.25">
      <c r="A1400" s="60" t="s">
        <v>4716</v>
      </c>
      <c r="B1400" s="60" t="s">
        <v>4705</v>
      </c>
      <c r="C1400" s="123" t="s">
        <v>116</v>
      </c>
      <c r="D1400" s="123">
        <v>27</v>
      </c>
      <c r="E1400" s="123">
        <v>1994</v>
      </c>
      <c r="F1400" s="123">
        <v>2.99</v>
      </c>
      <c r="G1400" s="123">
        <v>-0.05</v>
      </c>
      <c r="H1400" s="123">
        <v>-0.08</v>
      </c>
      <c r="I1400" s="123">
        <v>0</v>
      </c>
      <c r="J1400" s="123"/>
      <c r="K1400" s="123">
        <v>-0.05</v>
      </c>
      <c r="L1400" s="123">
        <v>0</v>
      </c>
      <c r="M1400" s="123"/>
      <c r="N1400" s="123"/>
      <c r="O1400" s="123"/>
      <c r="P1400" s="123">
        <v>-0.03</v>
      </c>
      <c r="Q1400" s="123">
        <v>0.04</v>
      </c>
      <c r="R1400" s="123" t="s">
        <v>3792</v>
      </c>
      <c r="S1400" s="123">
        <v>2020</v>
      </c>
      <c r="T1400" s="123"/>
      <c r="U1400" s="123"/>
      <c r="V1400" s="123"/>
      <c r="W1400" s="123"/>
      <c r="X1400" s="123"/>
      <c r="Y1400" s="123"/>
    </row>
    <row r="1401" spans="1:25" x14ac:dyDescent="0.25">
      <c r="A1401" s="60" t="s">
        <v>4717</v>
      </c>
      <c r="B1401" s="60" t="s">
        <v>4705</v>
      </c>
      <c r="C1401" s="123" t="s">
        <v>116</v>
      </c>
      <c r="D1401" s="123">
        <v>27</v>
      </c>
      <c r="E1401" s="123">
        <v>1994</v>
      </c>
      <c r="F1401" s="123">
        <v>2.91</v>
      </c>
      <c r="G1401" s="123">
        <v>0.03</v>
      </c>
      <c r="H1401" s="123">
        <v>-7.0000000000000007E-2</v>
      </c>
      <c r="I1401" s="123">
        <v>-0.04</v>
      </c>
      <c r="J1401" s="123"/>
      <c r="K1401" s="123">
        <v>-0.04</v>
      </c>
      <c r="L1401" s="123">
        <v>0.09</v>
      </c>
      <c r="M1401" s="123"/>
      <c r="N1401" s="123"/>
      <c r="O1401" s="123"/>
      <c r="P1401" s="123">
        <v>0.08</v>
      </c>
      <c r="Q1401" s="123">
        <v>0.03</v>
      </c>
      <c r="R1401" s="123" t="s">
        <v>3792</v>
      </c>
      <c r="S1401" s="123">
        <v>2020</v>
      </c>
      <c r="T1401" s="123"/>
      <c r="U1401" s="123"/>
      <c r="V1401" s="123"/>
      <c r="W1401" s="123"/>
      <c r="X1401" s="123"/>
      <c r="Y1401" s="123"/>
    </row>
    <row r="1402" spans="1:25" x14ac:dyDescent="0.25">
      <c r="A1402" s="60" t="s">
        <v>4718</v>
      </c>
      <c r="B1402" s="60" t="s">
        <v>4705</v>
      </c>
      <c r="C1402" s="123" t="s">
        <v>122</v>
      </c>
      <c r="D1402" s="123">
        <v>23</v>
      </c>
      <c r="E1402" s="123">
        <v>1997</v>
      </c>
      <c r="F1402" s="123">
        <v>0.23</v>
      </c>
      <c r="G1402" s="123">
        <v>-0.09</v>
      </c>
      <c r="H1402" s="123">
        <v>9.9700000000000006</v>
      </c>
      <c r="I1402" s="123">
        <v>4.93</v>
      </c>
      <c r="J1402" s="123">
        <v>50.03</v>
      </c>
      <c r="K1402" s="123">
        <v>11.24</v>
      </c>
      <c r="L1402" s="123">
        <v>5.69</v>
      </c>
      <c r="M1402" s="123">
        <v>-0.02</v>
      </c>
      <c r="N1402" s="123">
        <v>0.04</v>
      </c>
      <c r="O1402" s="123"/>
      <c r="P1402" s="123">
        <v>-0.02</v>
      </c>
      <c r="Q1402" s="123">
        <v>0.05</v>
      </c>
      <c r="R1402" s="123" t="s">
        <v>3792</v>
      </c>
      <c r="S1402" s="123">
        <v>2020</v>
      </c>
      <c r="T1402" s="123"/>
      <c r="U1402" s="123"/>
      <c r="V1402" s="123"/>
      <c r="W1402" s="123"/>
      <c r="X1402" s="123"/>
      <c r="Y1402" s="123"/>
    </row>
    <row r="1403" spans="1:25" x14ac:dyDescent="0.25">
      <c r="A1403" s="60" t="s">
        <v>4719</v>
      </c>
      <c r="B1403" s="60" t="s">
        <v>4705</v>
      </c>
      <c r="C1403" s="123" t="s">
        <v>122</v>
      </c>
      <c r="D1403" s="123">
        <v>26</v>
      </c>
      <c r="E1403" s="123">
        <v>1995</v>
      </c>
      <c r="F1403" s="123">
        <v>0.04</v>
      </c>
      <c r="G1403" s="123">
        <v>0.06</v>
      </c>
      <c r="H1403" s="123">
        <v>0.03</v>
      </c>
      <c r="I1403" s="123">
        <v>-0.06</v>
      </c>
      <c r="J1403" s="123"/>
      <c r="K1403" s="123">
        <v>-0.08</v>
      </c>
      <c r="L1403" s="123">
        <v>-0.01</v>
      </c>
      <c r="M1403" s="123"/>
      <c r="N1403" s="123"/>
      <c r="O1403" s="123"/>
      <c r="P1403" s="123">
        <v>0.01</v>
      </c>
      <c r="Q1403" s="123">
        <v>-0.02</v>
      </c>
      <c r="R1403" s="123" t="s">
        <v>3792</v>
      </c>
      <c r="S1403" s="123">
        <v>2020</v>
      </c>
      <c r="T1403" s="123"/>
      <c r="U1403" s="123"/>
      <c r="V1403" s="123"/>
      <c r="W1403" s="123"/>
      <c r="X1403" s="123"/>
      <c r="Y1403" s="123"/>
    </row>
    <row r="1404" spans="1:25" x14ac:dyDescent="0.25">
      <c r="A1404" s="60" t="s">
        <v>4720</v>
      </c>
      <c r="B1404" s="60" t="s">
        <v>4705</v>
      </c>
      <c r="C1404" s="123" t="s">
        <v>122</v>
      </c>
      <c r="D1404" s="123">
        <v>26</v>
      </c>
      <c r="E1404" s="123">
        <v>1995</v>
      </c>
      <c r="F1404" s="123">
        <v>3.19</v>
      </c>
      <c r="G1404" s="123">
        <v>0</v>
      </c>
      <c r="H1404" s="123">
        <v>0.3</v>
      </c>
      <c r="I1404" s="123">
        <v>-0.05</v>
      </c>
      <c r="J1404" s="123">
        <v>-0.1</v>
      </c>
      <c r="K1404" s="123">
        <v>0.25</v>
      </c>
      <c r="L1404" s="123">
        <v>-0.02</v>
      </c>
      <c r="M1404" s="123">
        <v>-0.05</v>
      </c>
      <c r="N1404" s="123"/>
      <c r="O1404" s="123"/>
      <c r="P1404" s="123">
        <v>-7.0000000000000007E-2</v>
      </c>
      <c r="Q1404" s="123">
        <v>-0.09</v>
      </c>
      <c r="R1404" s="123" t="s">
        <v>3792</v>
      </c>
      <c r="S1404" s="123">
        <v>2020</v>
      </c>
      <c r="T1404" s="123"/>
      <c r="U1404" s="123"/>
      <c r="V1404" s="123"/>
      <c r="W1404" s="123"/>
      <c r="X1404" s="123"/>
      <c r="Y1404" s="123"/>
    </row>
    <row r="1405" spans="1:25" x14ac:dyDescent="0.25">
      <c r="A1405" s="60" t="s">
        <v>4721</v>
      </c>
      <c r="B1405" s="60" t="s">
        <v>4705</v>
      </c>
      <c r="C1405" s="123" t="s">
        <v>122</v>
      </c>
      <c r="D1405" s="123">
        <v>29</v>
      </c>
      <c r="E1405" s="123">
        <v>1992</v>
      </c>
      <c r="F1405" s="123">
        <v>0.43</v>
      </c>
      <c r="G1405" s="123">
        <v>-0.08</v>
      </c>
      <c r="H1405" s="123">
        <v>0.05</v>
      </c>
      <c r="I1405" s="123">
        <v>0.06</v>
      </c>
      <c r="J1405" s="123"/>
      <c r="K1405" s="123">
        <v>0.03</v>
      </c>
      <c r="L1405" s="123">
        <v>0.01</v>
      </c>
      <c r="M1405" s="123"/>
      <c r="N1405" s="123"/>
      <c r="O1405" s="123"/>
      <c r="P1405" s="123">
        <v>0.05</v>
      </c>
      <c r="Q1405" s="123">
        <v>-0.01</v>
      </c>
      <c r="R1405" s="123" t="s">
        <v>3792</v>
      </c>
      <c r="S1405" s="123">
        <v>2020</v>
      </c>
      <c r="T1405" s="123"/>
      <c r="U1405" s="123"/>
      <c r="V1405" s="123"/>
      <c r="W1405" s="123"/>
      <c r="X1405" s="123"/>
      <c r="Y1405" s="123"/>
    </row>
    <row r="1406" spans="1:25" x14ac:dyDescent="0.25">
      <c r="A1406" s="60" t="s">
        <v>4722</v>
      </c>
      <c r="B1406" s="60" t="s">
        <v>4705</v>
      </c>
      <c r="C1406" s="123" t="s">
        <v>122</v>
      </c>
      <c r="D1406" s="123">
        <v>26</v>
      </c>
      <c r="E1406" s="123">
        <v>1995</v>
      </c>
      <c r="F1406" s="123">
        <v>1.1499999999999999</v>
      </c>
      <c r="G1406" s="123">
        <v>0.05</v>
      </c>
      <c r="H1406" s="123">
        <v>2.78</v>
      </c>
      <c r="I1406" s="123">
        <v>1</v>
      </c>
      <c r="J1406" s="123">
        <v>33.32</v>
      </c>
      <c r="K1406" s="123">
        <v>2.75</v>
      </c>
      <c r="L1406" s="123">
        <v>0.85</v>
      </c>
      <c r="M1406" s="123">
        <v>0.04</v>
      </c>
      <c r="N1406" s="123">
        <v>0.03</v>
      </c>
      <c r="O1406" s="123"/>
      <c r="P1406" s="123">
        <v>0.05</v>
      </c>
      <c r="Q1406" s="123">
        <v>0.04</v>
      </c>
      <c r="R1406" s="123" t="s">
        <v>3792</v>
      </c>
      <c r="S1406" s="123">
        <v>2020</v>
      </c>
      <c r="T1406" s="123"/>
      <c r="U1406" s="123"/>
      <c r="V1406" s="123"/>
      <c r="W1406" s="123"/>
      <c r="X1406" s="123"/>
      <c r="Y1406" s="123"/>
    </row>
    <row r="1407" spans="1:25" x14ac:dyDescent="0.25">
      <c r="A1407" s="60" t="s">
        <v>4723</v>
      </c>
      <c r="B1407" s="60" t="s">
        <v>4705</v>
      </c>
      <c r="C1407" s="123" t="s">
        <v>122</v>
      </c>
      <c r="D1407" s="123">
        <v>26</v>
      </c>
      <c r="E1407" s="123">
        <v>1995</v>
      </c>
      <c r="F1407" s="123">
        <v>0.3</v>
      </c>
      <c r="G1407" s="123">
        <v>-0.09</v>
      </c>
      <c r="H1407" s="123">
        <v>3.41</v>
      </c>
      <c r="I1407" s="123">
        <v>3.29</v>
      </c>
      <c r="J1407" s="123">
        <v>100.01</v>
      </c>
      <c r="K1407" s="123">
        <v>3.71</v>
      </c>
      <c r="L1407" s="123">
        <v>3.72</v>
      </c>
      <c r="M1407" s="123">
        <v>0.08</v>
      </c>
      <c r="N1407" s="123">
        <v>0.08</v>
      </c>
      <c r="O1407" s="123"/>
      <c r="P1407" s="123">
        <v>0.1</v>
      </c>
      <c r="Q1407" s="123">
        <v>0.08</v>
      </c>
      <c r="R1407" s="123" t="s">
        <v>3792</v>
      </c>
      <c r="S1407" s="123">
        <v>2020</v>
      </c>
      <c r="T1407" s="123"/>
      <c r="U1407" s="123"/>
      <c r="V1407" s="123"/>
      <c r="W1407" s="123"/>
      <c r="X1407" s="123"/>
      <c r="Y1407" s="123"/>
    </row>
    <row r="1408" spans="1:25" x14ac:dyDescent="0.25">
      <c r="A1408" s="60" t="s">
        <v>4724</v>
      </c>
      <c r="B1408" s="60" t="s">
        <v>4705</v>
      </c>
      <c r="C1408" s="123" t="s">
        <v>122</v>
      </c>
      <c r="D1408" s="123">
        <v>28</v>
      </c>
      <c r="E1408" s="123">
        <v>1993</v>
      </c>
      <c r="F1408" s="123">
        <v>0.53</v>
      </c>
      <c r="G1408" s="123">
        <v>-7.0000000000000007E-2</v>
      </c>
      <c r="H1408" s="123">
        <v>-0.05</v>
      </c>
      <c r="I1408" s="123">
        <v>0.08</v>
      </c>
      <c r="J1408" s="123"/>
      <c r="K1408" s="123">
        <v>0.1</v>
      </c>
      <c r="L1408" s="123">
        <v>0.04</v>
      </c>
      <c r="M1408" s="123"/>
      <c r="N1408" s="123"/>
      <c r="O1408" s="123"/>
      <c r="P1408" s="123">
        <v>0.05</v>
      </c>
      <c r="Q1408" s="123">
        <v>-0.05</v>
      </c>
      <c r="R1408" s="123" t="s">
        <v>3792</v>
      </c>
      <c r="S1408" s="123">
        <v>2020</v>
      </c>
      <c r="T1408" s="123"/>
      <c r="U1408" s="123"/>
      <c r="V1408" s="123"/>
      <c r="W1408" s="123"/>
      <c r="X1408" s="123"/>
      <c r="Y1408" s="123"/>
    </row>
    <row r="1409" spans="1:25" x14ac:dyDescent="0.25">
      <c r="A1409" s="60" t="s">
        <v>4725</v>
      </c>
      <c r="B1409" s="60" t="s">
        <v>4705</v>
      </c>
      <c r="C1409" s="123" t="s">
        <v>122</v>
      </c>
      <c r="D1409" s="123">
        <v>28</v>
      </c>
      <c r="E1409" s="123">
        <v>1993</v>
      </c>
      <c r="F1409" s="123">
        <v>1.61</v>
      </c>
      <c r="G1409" s="123">
        <v>0</v>
      </c>
      <c r="H1409" s="123">
        <v>1.85</v>
      </c>
      <c r="I1409" s="123">
        <v>0.09</v>
      </c>
      <c r="J1409" s="123">
        <v>0.06</v>
      </c>
      <c r="K1409" s="123">
        <v>1.92</v>
      </c>
      <c r="L1409" s="123">
        <v>-0.06</v>
      </c>
      <c r="M1409" s="123">
        <v>-0.08</v>
      </c>
      <c r="N1409" s="123"/>
      <c r="O1409" s="123"/>
      <c r="P1409" s="123">
        <v>0.02</v>
      </c>
      <c r="Q1409" s="123">
        <v>-0.08</v>
      </c>
      <c r="R1409" s="123" t="s">
        <v>3792</v>
      </c>
      <c r="S1409" s="123">
        <v>2020</v>
      </c>
      <c r="T1409" s="123"/>
      <c r="U1409" s="123"/>
      <c r="V1409" s="123"/>
      <c r="W1409" s="123"/>
      <c r="X1409" s="123"/>
      <c r="Y1409" s="123"/>
    </row>
    <row r="1410" spans="1:25" x14ac:dyDescent="0.25">
      <c r="A1410" s="60" t="s">
        <v>4726</v>
      </c>
      <c r="B1410" s="60" t="s">
        <v>4705</v>
      </c>
      <c r="C1410" s="123" t="s">
        <v>122</v>
      </c>
      <c r="D1410" s="123">
        <v>27</v>
      </c>
      <c r="E1410" s="123">
        <v>1994</v>
      </c>
      <c r="F1410" s="123">
        <v>1.61</v>
      </c>
      <c r="G1410" s="123">
        <v>0.05</v>
      </c>
      <c r="H1410" s="123">
        <v>-0.08</v>
      </c>
      <c r="I1410" s="123">
        <v>-0.1</v>
      </c>
      <c r="J1410" s="123"/>
      <c r="K1410" s="123">
        <v>0.04</v>
      </c>
      <c r="L1410" s="123">
        <v>-0.02</v>
      </c>
      <c r="M1410" s="123"/>
      <c r="N1410" s="123"/>
      <c r="O1410" s="123"/>
      <c r="P1410" s="123">
        <v>0.02</v>
      </c>
      <c r="Q1410" s="123">
        <v>-0.08</v>
      </c>
      <c r="R1410" s="123" t="s">
        <v>3792</v>
      </c>
      <c r="S1410" s="123">
        <v>2020</v>
      </c>
      <c r="T1410" s="123"/>
      <c r="U1410" s="123"/>
      <c r="V1410" s="123"/>
      <c r="W1410" s="123"/>
      <c r="X1410" s="123"/>
      <c r="Y1410" s="123"/>
    </row>
    <row r="1411" spans="1:25" x14ac:dyDescent="0.25">
      <c r="A1411" s="60" t="s">
        <v>4727</v>
      </c>
      <c r="B1411" s="60" t="s">
        <v>4705</v>
      </c>
      <c r="C1411" s="123" t="s">
        <v>122</v>
      </c>
      <c r="D1411" s="123">
        <v>26</v>
      </c>
      <c r="E1411" s="123">
        <v>1995</v>
      </c>
      <c r="F1411" s="123">
        <v>2.17</v>
      </c>
      <c r="G1411" s="123">
        <v>-0.04</v>
      </c>
      <c r="H1411" s="123">
        <v>0.99</v>
      </c>
      <c r="I1411" s="123">
        <v>-0.1</v>
      </c>
      <c r="J1411" s="123">
        <v>-0.08</v>
      </c>
      <c r="K1411" s="123">
        <v>0.87</v>
      </c>
      <c r="L1411" s="123">
        <v>0.08</v>
      </c>
      <c r="M1411" s="123">
        <v>0.09</v>
      </c>
      <c r="N1411" s="123"/>
      <c r="O1411" s="123"/>
      <c r="P1411" s="123">
        <v>0.05</v>
      </c>
      <c r="Q1411" s="123">
        <v>0.03</v>
      </c>
      <c r="R1411" s="123" t="s">
        <v>3792</v>
      </c>
      <c r="S1411" s="123">
        <v>2020</v>
      </c>
      <c r="T1411" s="123"/>
      <c r="U1411" s="123"/>
      <c r="V1411" s="123"/>
      <c r="W1411" s="123"/>
      <c r="X1411" s="123"/>
      <c r="Y1411" s="123"/>
    </row>
    <row r="1412" spans="1:25" x14ac:dyDescent="0.25">
      <c r="A1412" s="60" t="s">
        <v>4728</v>
      </c>
      <c r="B1412" s="60" t="s">
        <v>4705</v>
      </c>
      <c r="C1412" s="123" t="s">
        <v>122</v>
      </c>
      <c r="D1412" s="123">
        <v>29</v>
      </c>
      <c r="E1412" s="123">
        <v>1992</v>
      </c>
      <c r="F1412" s="123">
        <v>5.73</v>
      </c>
      <c r="G1412" s="123">
        <v>-0.09</v>
      </c>
      <c r="H1412" s="123">
        <v>0.89</v>
      </c>
      <c r="I1412" s="123">
        <v>0.28999999999999998</v>
      </c>
      <c r="J1412" s="123">
        <v>40</v>
      </c>
      <c r="K1412" s="123">
        <v>0.8</v>
      </c>
      <c r="L1412" s="123">
        <v>0.34</v>
      </c>
      <c r="M1412" s="123">
        <v>-0.05</v>
      </c>
      <c r="N1412" s="123">
        <v>0.1</v>
      </c>
      <c r="O1412" s="123"/>
      <c r="P1412" s="123">
        <v>0.02</v>
      </c>
      <c r="Q1412" s="123">
        <v>0.11</v>
      </c>
      <c r="R1412" s="123" t="s">
        <v>3792</v>
      </c>
      <c r="S1412" s="123">
        <v>2020</v>
      </c>
      <c r="T1412" s="123"/>
      <c r="U1412" s="123"/>
      <c r="V1412" s="123"/>
      <c r="W1412" s="123"/>
      <c r="X1412" s="123"/>
      <c r="Y1412" s="123"/>
    </row>
    <row r="1413" spans="1:25" x14ac:dyDescent="0.25">
      <c r="A1413" s="60" t="s">
        <v>4729</v>
      </c>
      <c r="B1413" s="60" t="s">
        <v>4705</v>
      </c>
      <c r="C1413" s="123" t="s">
        <v>122</v>
      </c>
      <c r="D1413" s="123">
        <v>23</v>
      </c>
      <c r="E1413" s="123">
        <v>1998</v>
      </c>
      <c r="F1413" s="123">
        <v>1.54</v>
      </c>
      <c r="G1413" s="123">
        <v>-0.04</v>
      </c>
      <c r="H1413" s="123">
        <v>1.79</v>
      </c>
      <c r="I1413" s="123">
        <v>0</v>
      </c>
      <c r="J1413" s="123">
        <v>0.08</v>
      </c>
      <c r="K1413" s="123">
        <v>1.83</v>
      </c>
      <c r="L1413" s="123">
        <v>0</v>
      </c>
      <c r="M1413" s="123">
        <v>-0.05</v>
      </c>
      <c r="N1413" s="123"/>
      <c r="O1413" s="123"/>
      <c r="P1413" s="123">
        <v>-0.05</v>
      </c>
      <c r="Q1413" s="123">
        <v>7.0000000000000007E-2</v>
      </c>
      <c r="R1413" s="123" t="s">
        <v>3792</v>
      </c>
      <c r="S1413" s="123">
        <v>2020</v>
      </c>
      <c r="T1413" s="123"/>
      <c r="U1413" s="123"/>
      <c r="V1413" s="123"/>
      <c r="W1413" s="123"/>
      <c r="X1413" s="123"/>
      <c r="Y1413" s="123"/>
    </row>
    <row r="1414" spans="1:25" x14ac:dyDescent="0.25">
      <c r="A1414" s="60" t="s">
        <v>4730</v>
      </c>
      <c r="B1414" s="60" t="s">
        <v>4705</v>
      </c>
      <c r="C1414" s="123" t="s">
        <v>129</v>
      </c>
      <c r="D1414" s="123">
        <v>27</v>
      </c>
      <c r="E1414" s="123">
        <v>1994</v>
      </c>
      <c r="F1414" s="123">
        <v>3.08</v>
      </c>
      <c r="G1414" s="123">
        <v>0.03</v>
      </c>
      <c r="H1414" s="123">
        <v>0.03</v>
      </c>
      <c r="I1414" s="123">
        <v>0.08</v>
      </c>
      <c r="J1414" s="123"/>
      <c r="K1414" s="123">
        <v>-0.1</v>
      </c>
      <c r="L1414" s="123">
        <v>-0.02</v>
      </c>
      <c r="M1414" s="123"/>
      <c r="N1414" s="123"/>
      <c r="O1414" s="123"/>
      <c r="P1414" s="123">
        <v>-0.01</v>
      </c>
      <c r="Q1414" s="123">
        <v>-7.0000000000000007E-2</v>
      </c>
      <c r="R1414" s="123" t="s">
        <v>3792</v>
      </c>
      <c r="S1414" s="123">
        <v>2020</v>
      </c>
      <c r="T1414" s="123"/>
      <c r="U1414" s="123"/>
      <c r="V1414" s="123"/>
      <c r="W1414" s="123"/>
      <c r="X1414" s="123"/>
      <c r="Y1414" s="123"/>
    </row>
    <row r="1415" spans="1:25" x14ac:dyDescent="0.25">
      <c r="A1415" s="60" t="s">
        <v>4731</v>
      </c>
      <c r="B1415" s="60" t="s">
        <v>4705</v>
      </c>
      <c r="C1415" s="123" t="s">
        <v>129</v>
      </c>
      <c r="D1415" s="123">
        <v>26</v>
      </c>
      <c r="E1415" s="123">
        <v>1995</v>
      </c>
      <c r="F1415" s="123">
        <v>3.44</v>
      </c>
      <c r="G1415" s="123">
        <v>0.04</v>
      </c>
      <c r="H1415" s="123">
        <v>0.6</v>
      </c>
      <c r="I1415" s="123">
        <v>0.33</v>
      </c>
      <c r="J1415" s="123">
        <v>50.03</v>
      </c>
      <c r="K1415" s="123">
        <v>0.65</v>
      </c>
      <c r="L1415" s="123">
        <v>0.27</v>
      </c>
      <c r="M1415" s="123">
        <v>0.01</v>
      </c>
      <c r="N1415" s="123">
        <v>0.1</v>
      </c>
      <c r="O1415" s="123"/>
      <c r="P1415" s="123">
        <v>0.06</v>
      </c>
      <c r="Q1415" s="123">
        <v>0.04</v>
      </c>
      <c r="R1415" s="123" t="s">
        <v>3792</v>
      </c>
      <c r="S1415" s="123">
        <v>2020</v>
      </c>
      <c r="T1415" s="123"/>
      <c r="U1415" s="123"/>
      <c r="V1415" s="123"/>
      <c r="W1415" s="123"/>
      <c r="X1415" s="123"/>
      <c r="Y1415" s="123"/>
    </row>
    <row r="1416" spans="1:25" x14ac:dyDescent="0.25">
      <c r="A1416" s="60" t="s">
        <v>4732</v>
      </c>
      <c r="B1416" s="60" t="s">
        <v>4705</v>
      </c>
      <c r="C1416" s="123" t="s">
        <v>131</v>
      </c>
      <c r="D1416" s="123">
        <v>26</v>
      </c>
      <c r="E1416" s="123">
        <v>1995</v>
      </c>
      <c r="F1416" s="123">
        <v>1.62</v>
      </c>
      <c r="G1416" s="123">
        <v>-0.03</v>
      </c>
      <c r="H1416" s="123">
        <v>2.54</v>
      </c>
      <c r="I1416" s="123">
        <v>-0.06</v>
      </c>
      <c r="J1416" s="123">
        <v>-0.04</v>
      </c>
      <c r="K1416" s="123">
        <v>2.5099999999999998</v>
      </c>
      <c r="L1416" s="123">
        <v>0.09</v>
      </c>
      <c r="M1416" s="123">
        <v>0.06</v>
      </c>
      <c r="N1416" s="123"/>
      <c r="O1416" s="123"/>
      <c r="P1416" s="123">
        <v>0.03</v>
      </c>
      <c r="Q1416" s="123">
        <v>-0.09</v>
      </c>
      <c r="R1416" s="123" t="s">
        <v>3792</v>
      </c>
      <c r="S1416" s="123">
        <v>2020</v>
      </c>
      <c r="T1416" s="123"/>
      <c r="U1416" s="123"/>
      <c r="V1416" s="123"/>
      <c r="W1416" s="123"/>
      <c r="X1416" s="123"/>
      <c r="Y1416" s="123"/>
    </row>
    <row r="1417" spans="1:25" x14ac:dyDescent="0.25">
      <c r="A1417" s="60" t="s">
        <v>4733</v>
      </c>
      <c r="B1417" s="60" t="s">
        <v>4705</v>
      </c>
      <c r="C1417" s="123" t="s">
        <v>131</v>
      </c>
      <c r="D1417" s="123">
        <v>25</v>
      </c>
      <c r="E1417" s="123">
        <v>1996</v>
      </c>
      <c r="F1417" s="123">
        <v>2.96</v>
      </c>
      <c r="G1417" s="123">
        <v>0.08</v>
      </c>
      <c r="H1417" s="123">
        <v>0.26</v>
      </c>
      <c r="I1417" s="123">
        <v>0.37</v>
      </c>
      <c r="J1417" s="123">
        <v>99.94</v>
      </c>
      <c r="K1417" s="123">
        <v>0.28000000000000003</v>
      </c>
      <c r="L1417" s="123">
        <v>0.26</v>
      </c>
      <c r="M1417" s="123">
        <v>-0.09</v>
      </c>
      <c r="N1417" s="123">
        <v>-0.01</v>
      </c>
      <c r="O1417" s="123"/>
      <c r="P1417" s="123">
        <v>-0.02</v>
      </c>
      <c r="Q1417" s="123">
        <v>-0.03</v>
      </c>
      <c r="R1417" s="123" t="s">
        <v>3792</v>
      </c>
      <c r="S1417" s="123">
        <v>2020</v>
      </c>
      <c r="T1417" s="123"/>
      <c r="U1417" s="123"/>
      <c r="V1417" s="123"/>
      <c r="W1417" s="123"/>
      <c r="X1417" s="123"/>
      <c r="Y1417" s="123"/>
    </row>
    <row r="1418" spans="1:25" x14ac:dyDescent="0.25">
      <c r="A1418" s="60" t="s">
        <v>308</v>
      </c>
      <c r="B1418" s="60" t="s">
        <v>28</v>
      </c>
      <c r="C1418" s="123" t="s">
        <v>96</v>
      </c>
      <c r="D1418" s="123">
        <v>28</v>
      </c>
      <c r="E1418" s="123">
        <v>1993</v>
      </c>
      <c r="F1418" s="123">
        <v>3.31</v>
      </c>
      <c r="G1418" s="123">
        <v>7.0000000000000007E-2</v>
      </c>
      <c r="H1418" s="123">
        <v>0.24</v>
      </c>
      <c r="I1418" s="123">
        <v>0.09</v>
      </c>
      <c r="J1418" s="123">
        <v>0</v>
      </c>
      <c r="K1418" s="123">
        <v>0.22</v>
      </c>
      <c r="L1418" s="123">
        <v>-0.03</v>
      </c>
      <c r="M1418" s="123">
        <v>-0.03</v>
      </c>
      <c r="N1418" s="123"/>
      <c r="O1418" s="123"/>
      <c r="P1418" s="123">
        <v>0.02</v>
      </c>
      <c r="Q1418" s="123">
        <v>-0.02</v>
      </c>
      <c r="R1418" s="123" t="s">
        <v>3792</v>
      </c>
      <c r="S1418" s="123">
        <v>2020</v>
      </c>
      <c r="T1418" s="123"/>
      <c r="U1418" s="123"/>
      <c r="V1418" s="123"/>
      <c r="W1418" s="123"/>
      <c r="X1418" s="123"/>
      <c r="Y1418" s="123"/>
    </row>
    <row r="1419" spans="1:25" x14ac:dyDescent="0.25">
      <c r="A1419" s="60" t="s">
        <v>4734</v>
      </c>
      <c r="B1419" s="60" t="s">
        <v>28</v>
      </c>
      <c r="C1419" s="123" t="s">
        <v>96</v>
      </c>
      <c r="D1419" s="123">
        <v>23</v>
      </c>
      <c r="E1419" s="123">
        <v>1998</v>
      </c>
      <c r="F1419" s="123">
        <v>3.61</v>
      </c>
      <c r="G1419" s="123">
        <v>0.09</v>
      </c>
      <c r="H1419" s="123">
        <v>-0.04</v>
      </c>
      <c r="I1419" s="123">
        <v>-0.08</v>
      </c>
      <c r="J1419" s="123"/>
      <c r="K1419" s="123">
        <v>-0.03</v>
      </c>
      <c r="L1419" s="123">
        <v>-0.05</v>
      </c>
      <c r="M1419" s="123"/>
      <c r="N1419" s="123"/>
      <c r="O1419" s="123"/>
      <c r="P1419" s="123">
        <v>-0.02</v>
      </c>
      <c r="Q1419" s="123">
        <v>-0.05</v>
      </c>
      <c r="R1419" s="123" t="s">
        <v>3792</v>
      </c>
      <c r="S1419" s="123">
        <v>2020</v>
      </c>
      <c r="T1419" s="123"/>
      <c r="U1419" s="123"/>
      <c r="V1419" s="123"/>
      <c r="W1419" s="123"/>
      <c r="X1419" s="123"/>
      <c r="Y1419" s="123"/>
    </row>
    <row r="1420" spans="1:25" x14ac:dyDescent="0.25">
      <c r="A1420" s="60" t="s">
        <v>1194</v>
      </c>
      <c r="B1420" s="60" t="s">
        <v>28</v>
      </c>
      <c r="C1420" s="123" t="s">
        <v>96</v>
      </c>
      <c r="D1420" s="123">
        <v>31</v>
      </c>
      <c r="E1420" s="123">
        <v>1990</v>
      </c>
      <c r="F1420" s="123">
        <v>1.01</v>
      </c>
      <c r="G1420" s="123">
        <v>0</v>
      </c>
      <c r="H1420" s="123">
        <v>-0.04</v>
      </c>
      <c r="I1420" s="123">
        <v>0</v>
      </c>
      <c r="J1420" s="123"/>
      <c r="K1420" s="123">
        <v>-0.05</v>
      </c>
      <c r="L1420" s="123">
        <v>-7.0000000000000007E-2</v>
      </c>
      <c r="M1420" s="123"/>
      <c r="N1420" s="123"/>
      <c r="O1420" s="123"/>
      <c r="P1420" s="123">
        <v>0.04</v>
      </c>
      <c r="Q1420" s="123">
        <v>0.08</v>
      </c>
      <c r="R1420" s="123" t="s">
        <v>3792</v>
      </c>
      <c r="S1420" s="123">
        <v>2020</v>
      </c>
      <c r="T1420" s="123"/>
      <c r="U1420" s="123"/>
      <c r="V1420" s="123"/>
      <c r="W1420" s="123"/>
      <c r="X1420" s="123"/>
      <c r="Y1420" s="123"/>
    </row>
    <row r="1421" spans="1:25" x14ac:dyDescent="0.25">
      <c r="A1421" s="60" t="s">
        <v>4735</v>
      </c>
      <c r="B1421" s="60" t="s">
        <v>28</v>
      </c>
      <c r="C1421" s="123" t="s">
        <v>96</v>
      </c>
      <c r="D1421" s="123">
        <v>33</v>
      </c>
      <c r="E1421" s="123">
        <v>1988</v>
      </c>
      <c r="F1421" s="123">
        <v>1</v>
      </c>
      <c r="G1421" s="123">
        <v>-0.02</v>
      </c>
      <c r="H1421" s="123">
        <v>0.01</v>
      </c>
      <c r="I1421" s="123">
        <v>-0.08</v>
      </c>
      <c r="J1421" s="123"/>
      <c r="K1421" s="123">
        <v>-0.01</v>
      </c>
      <c r="L1421" s="123">
        <v>-0.04</v>
      </c>
      <c r="M1421" s="123"/>
      <c r="N1421" s="123"/>
      <c r="O1421" s="123"/>
      <c r="P1421" s="123">
        <v>0.05</v>
      </c>
      <c r="Q1421" s="123">
        <v>-7.0000000000000007E-2</v>
      </c>
      <c r="R1421" s="123" t="s">
        <v>3792</v>
      </c>
      <c r="S1421" s="123">
        <v>2020</v>
      </c>
      <c r="T1421" s="123"/>
      <c r="U1421" s="123"/>
      <c r="V1421" s="123"/>
      <c r="W1421" s="123"/>
      <c r="X1421" s="123"/>
      <c r="Y1421" s="123"/>
    </row>
    <row r="1422" spans="1:25" x14ac:dyDescent="0.25">
      <c r="A1422" s="60" t="s">
        <v>4736</v>
      </c>
      <c r="B1422" s="60" t="s">
        <v>28</v>
      </c>
      <c r="C1422" s="123" t="s">
        <v>96</v>
      </c>
      <c r="D1422" s="123">
        <v>22</v>
      </c>
      <c r="E1422" s="123">
        <v>1999</v>
      </c>
      <c r="F1422" s="123">
        <v>0.27</v>
      </c>
      <c r="G1422" s="123">
        <v>-0.1</v>
      </c>
      <c r="H1422" s="123">
        <v>-0.02</v>
      </c>
      <c r="I1422" s="123">
        <v>0.01</v>
      </c>
      <c r="J1422" s="123"/>
      <c r="K1422" s="123">
        <v>-0.01</v>
      </c>
      <c r="L1422" s="123">
        <v>-0.05</v>
      </c>
      <c r="M1422" s="123"/>
      <c r="N1422" s="123"/>
      <c r="O1422" s="123"/>
      <c r="P1422" s="123">
        <v>0</v>
      </c>
      <c r="Q1422" s="123">
        <v>0.02</v>
      </c>
      <c r="R1422" s="123" t="s">
        <v>3792</v>
      </c>
      <c r="S1422" s="123">
        <v>2020</v>
      </c>
      <c r="T1422" s="123"/>
      <c r="U1422" s="123"/>
      <c r="V1422" s="123"/>
      <c r="W1422" s="123"/>
      <c r="X1422" s="123"/>
      <c r="Y1422" s="123"/>
    </row>
    <row r="1423" spans="1:25" x14ac:dyDescent="0.25">
      <c r="A1423" s="60" t="s">
        <v>4737</v>
      </c>
      <c r="B1423" s="60" t="s">
        <v>28</v>
      </c>
      <c r="C1423" s="123" t="s">
        <v>96</v>
      </c>
      <c r="D1423" s="123">
        <v>26</v>
      </c>
      <c r="E1423" s="123">
        <v>1995</v>
      </c>
      <c r="F1423" s="123">
        <v>0.93</v>
      </c>
      <c r="G1423" s="123">
        <v>0</v>
      </c>
      <c r="H1423" s="123">
        <v>0.93</v>
      </c>
      <c r="I1423" s="123">
        <v>0.04</v>
      </c>
      <c r="J1423" s="123">
        <v>-7.0000000000000007E-2</v>
      </c>
      <c r="K1423" s="123">
        <v>1.0900000000000001</v>
      </c>
      <c r="L1423" s="123">
        <v>-0.01</v>
      </c>
      <c r="M1423" s="123">
        <v>0.06</v>
      </c>
      <c r="N1423" s="123"/>
      <c r="O1423" s="123"/>
      <c r="P1423" s="123">
        <v>-0.03</v>
      </c>
      <c r="Q1423" s="123">
        <v>0.04</v>
      </c>
      <c r="R1423" s="123" t="s">
        <v>3792</v>
      </c>
      <c r="S1423" s="123">
        <v>2020</v>
      </c>
      <c r="T1423" s="123"/>
      <c r="U1423" s="123"/>
      <c r="V1423" s="123"/>
      <c r="W1423" s="123"/>
      <c r="X1423" s="123"/>
      <c r="Y1423" s="123"/>
    </row>
    <row r="1424" spans="1:25" x14ac:dyDescent="0.25">
      <c r="A1424" s="60" t="s">
        <v>4738</v>
      </c>
      <c r="B1424" s="60" t="s">
        <v>28</v>
      </c>
      <c r="C1424" s="123" t="s">
        <v>96</v>
      </c>
      <c r="D1424" s="123">
        <v>25</v>
      </c>
      <c r="E1424" s="123">
        <v>1996</v>
      </c>
      <c r="F1424" s="123">
        <v>1.04</v>
      </c>
      <c r="G1424" s="123">
        <v>-7.0000000000000007E-2</v>
      </c>
      <c r="H1424" s="123">
        <v>0.04</v>
      </c>
      <c r="I1424" s="123">
        <v>-0.01</v>
      </c>
      <c r="J1424" s="123"/>
      <c r="K1424" s="123">
        <v>0.05</v>
      </c>
      <c r="L1424" s="123">
        <v>0.01</v>
      </c>
      <c r="M1424" s="123"/>
      <c r="N1424" s="123"/>
      <c r="O1424" s="123"/>
      <c r="P1424" s="123">
        <v>0.03</v>
      </c>
      <c r="Q1424" s="123">
        <v>-0.09</v>
      </c>
      <c r="R1424" s="123" t="s">
        <v>3792</v>
      </c>
      <c r="S1424" s="123">
        <v>2020</v>
      </c>
      <c r="T1424" s="123"/>
      <c r="U1424" s="123"/>
      <c r="V1424" s="123"/>
      <c r="W1424" s="123"/>
      <c r="X1424" s="123"/>
      <c r="Y1424" s="123"/>
    </row>
    <row r="1425" spans="1:25" x14ac:dyDescent="0.25">
      <c r="A1425" s="60" t="s">
        <v>4739</v>
      </c>
      <c r="B1425" s="60" t="s">
        <v>28</v>
      </c>
      <c r="C1425" s="123" t="s">
        <v>96</v>
      </c>
      <c r="D1425" s="123">
        <v>24</v>
      </c>
      <c r="E1425" s="123">
        <v>1997</v>
      </c>
      <c r="F1425" s="123">
        <v>1.38</v>
      </c>
      <c r="G1425" s="123">
        <v>-0.06</v>
      </c>
      <c r="H1425" s="123">
        <v>-0.05</v>
      </c>
      <c r="I1425" s="123">
        <v>0.02</v>
      </c>
      <c r="J1425" s="123"/>
      <c r="K1425" s="123">
        <v>0.03</v>
      </c>
      <c r="L1425" s="123">
        <v>-0.03</v>
      </c>
      <c r="M1425" s="123"/>
      <c r="N1425" s="123"/>
      <c r="O1425" s="123"/>
      <c r="P1425" s="123">
        <v>-0.03</v>
      </c>
      <c r="Q1425" s="123">
        <v>0</v>
      </c>
      <c r="R1425" s="123" t="s">
        <v>3792</v>
      </c>
      <c r="S1425" s="123">
        <v>2020</v>
      </c>
      <c r="T1425" s="123"/>
      <c r="U1425" s="123"/>
      <c r="V1425" s="123"/>
      <c r="W1425" s="123"/>
      <c r="X1425" s="123"/>
      <c r="Y1425" s="123"/>
    </row>
    <row r="1426" spans="1:25" x14ac:dyDescent="0.25">
      <c r="A1426" s="60" t="s">
        <v>4740</v>
      </c>
      <c r="B1426" s="60" t="s">
        <v>28</v>
      </c>
      <c r="C1426" s="123" t="s">
        <v>96</v>
      </c>
      <c r="D1426" s="123">
        <v>32</v>
      </c>
      <c r="E1426" s="123">
        <v>1988</v>
      </c>
      <c r="F1426" s="123">
        <v>0.95</v>
      </c>
      <c r="G1426" s="123">
        <v>0.04</v>
      </c>
      <c r="H1426" s="123">
        <v>-0.05</v>
      </c>
      <c r="I1426" s="123">
        <v>0.05</v>
      </c>
      <c r="J1426" s="123"/>
      <c r="K1426" s="123">
        <v>0</v>
      </c>
      <c r="L1426" s="123">
        <v>-0.08</v>
      </c>
      <c r="M1426" s="123"/>
      <c r="N1426" s="123"/>
      <c r="O1426" s="123"/>
      <c r="P1426" s="123">
        <v>-0.05</v>
      </c>
      <c r="Q1426" s="123">
        <v>-0.04</v>
      </c>
      <c r="R1426" s="123" t="s">
        <v>3792</v>
      </c>
      <c r="S1426" s="123">
        <v>2020</v>
      </c>
      <c r="T1426" s="123"/>
      <c r="U1426" s="123"/>
      <c r="V1426" s="123"/>
      <c r="W1426" s="123"/>
      <c r="X1426" s="123"/>
      <c r="Y1426" s="123"/>
    </row>
    <row r="1427" spans="1:25" x14ac:dyDescent="0.25">
      <c r="A1427" s="60" t="s">
        <v>4741</v>
      </c>
      <c r="B1427" s="60" t="s">
        <v>28</v>
      </c>
      <c r="C1427" s="123" t="s">
        <v>96</v>
      </c>
      <c r="D1427" s="123">
        <v>24</v>
      </c>
      <c r="E1427" s="123">
        <v>1997</v>
      </c>
      <c r="F1427" s="123">
        <v>2.0099999999999998</v>
      </c>
      <c r="G1427" s="123">
        <v>-0.1</v>
      </c>
      <c r="H1427" s="123">
        <v>0.08</v>
      </c>
      <c r="I1427" s="123">
        <v>7.0000000000000007E-2</v>
      </c>
      <c r="J1427" s="123"/>
      <c r="K1427" s="123">
        <v>-0.1</v>
      </c>
      <c r="L1427" s="123">
        <v>0.09</v>
      </c>
      <c r="M1427" s="123"/>
      <c r="N1427" s="123"/>
      <c r="O1427" s="123"/>
      <c r="P1427" s="123">
        <v>7.0000000000000007E-2</v>
      </c>
      <c r="Q1427" s="123">
        <v>0.01</v>
      </c>
      <c r="R1427" s="123" t="s">
        <v>3792</v>
      </c>
      <c r="S1427" s="123">
        <v>2020</v>
      </c>
      <c r="T1427" s="123"/>
      <c r="U1427" s="123"/>
      <c r="V1427" s="123"/>
      <c r="W1427" s="123"/>
      <c r="X1427" s="123"/>
      <c r="Y1427" s="123"/>
    </row>
    <row r="1428" spans="1:25" x14ac:dyDescent="0.25">
      <c r="A1428" s="60" t="s">
        <v>4742</v>
      </c>
      <c r="B1428" s="60" t="s">
        <v>28</v>
      </c>
      <c r="C1428" s="123" t="s">
        <v>96</v>
      </c>
      <c r="D1428" s="123">
        <v>26</v>
      </c>
      <c r="E1428" s="123">
        <v>1995</v>
      </c>
      <c r="F1428" s="123">
        <v>2</v>
      </c>
      <c r="G1428" s="123">
        <v>0.04</v>
      </c>
      <c r="H1428" s="123">
        <v>0.03</v>
      </c>
      <c r="I1428" s="123">
        <v>-0.03</v>
      </c>
      <c r="J1428" s="123"/>
      <c r="K1428" s="123">
        <v>0.02</v>
      </c>
      <c r="L1428" s="123">
        <v>0.09</v>
      </c>
      <c r="M1428" s="123"/>
      <c r="N1428" s="123"/>
      <c r="O1428" s="123"/>
      <c r="P1428" s="123">
        <v>-0.08</v>
      </c>
      <c r="Q1428" s="123">
        <v>-0.04</v>
      </c>
      <c r="R1428" s="123" t="s">
        <v>3792</v>
      </c>
      <c r="S1428" s="123">
        <v>2020</v>
      </c>
      <c r="T1428" s="123"/>
      <c r="U1428" s="123"/>
      <c r="V1428" s="123"/>
      <c r="W1428" s="123"/>
      <c r="X1428" s="123"/>
      <c r="Y1428" s="123"/>
    </row>
    <row r="1429" spans="1:25" x14ac:dyDescent="0.25">
      <c r="A1429" s="60" t="s">
        <v>4743</v>
      </c>
      <c r="B1429" s="60" t="s">
        <v>28</v>
      </c>
      <c r="C1429" s="123" t="s">
        <v>148</v>
      </c>
      <c r="D1429" s="123">
        <v>26</v>
      </c>
      <c r="E1429" s="123">
        <v>1995</v>
      </c>
      <c r="F1429" s="123">
        <v>6</v>
      </c>
      <c r="G1429" s="123">
        <v>0.06</v>
      </c>
      <c r="H1429" s="123">
        <v>0.36</v>
      </c>
      <c r="I1429" s="123">
        <v>0.05</v>
      </c>
      <c r="J1429" s="123">
        <v>0.06</v>
      </c>
      <c r="K1429" s="123">
        <v>0.35</v>
      </c>
      <c r="L1429" s="123">
        <v>0.08</v>
      </c>
      <c r="M1429" s="123">
        <v>-0.04</v>
      </c>
      <c r="N1429" s="123"/>
      <c r="O1429" s="123"/>
      <c r="P1429" s="123">
        <v>-7.0000000000000007E-2</v>
      </c>
      <c r="Q1429" s="123">
        <v>0.1</v>
      </c>
      <c r="R1429" s="123" t="s">
        <v>3792</v>
      </c>
      <c r="S1429" s="123">
        <v>2020</v>
      </c>
      <c r="T1429" s="123"/>
      <c r="U1429" s="123"/>
      <c r="V1429" s="123"/>
      <c r="W1429" s="123"/>
      <c r="X1429" s="123"/>
      <c r="Y1429" s="123"/>
    </row>
    <row r="1430" spans="1:25" x14ac:dyDescent="0.25">
      <c r="A1430" s="60" t="s">
        <v>4744</v>
      </c>
      <c r="B1430" s="60" t="s">
        <v>28</v>
      </c>
      <c r="C1430" s="123" t="s">
        <v>109</v>
      </c>
      <c r="D1430" s="123">
        <v>27</v>
      </c>
      <c r="E1430" s="123">
        <v>1994</v>
      </c>
      <c r="F1430" s="123">
        <v>1.61</v>
      </c>
      <c r="G1430" s="123">
        <v>-0.05</v>
      </c>
      <c r="H1430" s="123">
        <v>1.19</v>
      </c>
      <c r="I1430" s="123">
        <v>-0.09</v>
      </c>
      <c r="J1430" s="123">
        <v>0</v>
      </c>
      <c r="K1430" s="123">
        <v>1.25</v>
      </c>
      <c r="L1430" s="123">
        <v>7.0000000000000007E-2</v>
      </c>
      <c r="M1430" s="123">
        <v>-0.08</v>
      </c>
      <c r="N1430" s="123"/>
      <c r="O1430" s="123"/>
      <c r="P1430" s="123">
        <v>-0.1</v>
      </c>
      <c r="Q1430" s="123">
        <v>0.02</v>
      </c>
      <c r="R1430" s="123" t="s">
        <v>3792</v>
      </c>
      <c r="S1430" s="123">
        <v>2020</v>
      </c>
      <c r="T1430" s="123"/>
      <c r="U1430" s="123"/>
      <c r="V1430" s="123"/>
      <c r="W1430" s="123"/>
      <c r="X1430" s="123"/>
      <c r="Y1430" s="123"/>
    </row>
    <row r="1431" spans="1:25" x14ac:dyDescent="0.25">
      <c r="A1431" s="60" t="s">
        <v>4745</v>
      </c>
      <c r="B1431" s="60" t="s">
        <v>28</v>
      </c>
      <c r="C1431" s="123" t="s">
        <v>109</v>
      </c>
      <c r="D1431" s="123">
        <v>31</v>
      </c>
      <c r="E1431" s="123">
        <v>1990</v>
      </c>
      <c r="F1431" s="123">
        <v>2.98</v>
      </c>
      <c r="G1431" s="123">
        <v>-0.08</v>
      </c>
      <c r="H1431" s="123">
        <v>1.7</v>
      </c>
      <c r="I1431" s="123">
        <v>0.61</v>
      </c>
      <c r="J1431" s="123">
        <v>39.909999999999997</v>
      </c>
      <c r="K1431" s="123">
        <v>1.75</v>
      </c>
      <c r="L1431" s="123">
        <v>0.63</v>
      </c>
      <c r="M1431" s="123">
        <v>-0.08</v>
      </c>
      <c r="N1431" s="123">
        <v>-0.09</v>
      </c>
      <c r="O1431" s="123"/>
      <c r="P1431" s="123">
        <v>-0.01</v>
      </c>
      <c r="Q1431" s="123">
        <v>-0.02</v>
      </c>
      <c r="R1431" s="123" t="s">
        <v>3792</v>
      </c>
      <c r="S1431" s="123">
        <v>2020</v>
      </c>
      <c r="T1431" s="123"/>
      <c r="U1431" s="123"/>
      <c r="V1431" s="123"/>
      <c r="W1431" s="123"/>
      <c r="X1431" s="123"/>
      <c r="Y1431" s="123"/>
    </row>
    <row r="1432" spans="1:25" x14ac:dyDescent="0.25">
      <c r="A1432" s="60" t="s">
        <v>4746</v>
      </c>
      <c r="B1432" s="60" t="s">
        <v>28</v>
      </c>
      <c r="C1432" s="123" t="s">
        <v>109</v>
      </c>
      <c r="D1432" s="123">
        <v>28</v>
      </c>
      <c r="E1432" s="123">
        <v>1993</v>
      </c>
      <c r="F1432" s="123">
        <v>7.0000000000000007E-2</v>
      </c>
      <c r="G1432" s="123">
        <v>0.05</v>
      </c>
      <c r="H1432" s="123">
        <v>-0.01</v>
      </c>
      <c r="I1432" s="123">
        <v>0.08</v>
      </c>
      <c r="J1432" s="123"/>
      <c r="K1432" s="123">
        <v>0.1</v>
      </c>
      <c r="L1432" s="123">
        <v>0.08</v>
      </c>
      <c r="M1432" s="123"/>
      <c r="N1432" s="123"/>
      <c r="O1432" s="123"/>
      <c r="P1432" s="123">
        <v>0.06</v>
      </c>
      <c r="Q1432" s="123">
        <v>-0.09</v>
      </c>
      <c r="R1432" s="123" t="s">
        <v>3792</v>
      </c>
      <c r="S1432" s="123">
        <v>2020</v>
      </c>
      <c r="T1432" s="123"/>
      <c r="U1432" s="123"/>
      <c r="V1432" s="123"/>
      <c r="W1432" s="123"/>
      <c r="X1432" s="123"/>
      <c r="Y1432" s="123"/>
    </row>
    <row r="1433" spans="1:25" x14ac:dyDescent="0.25">
      <c r="A1433" s="60" t="s">
        <v>4747</v>
      </c>
      <c r="B1433" s="60" t="s">
        <v>28</v>
      </c>
      <c r="C1433" s="123" t="s">
        <v>109</v>
      </c>
      <c r="D1433" s="123">
        <v>26</v>
      </c>
      <c r="E1433" s="123">
        <v>1995</v>
      </c>
      <c r="F1433" s="123">
        <v>1.66</v>
      </c>
      <c r="G1433" s="123">
        <v>0.61</v>
      </c>
      <c r="H1433" s="123">
        <v>1.84</v>
      </c>
      <c r="I1433" s="123">
        <v>1.18</v>
      </c>
      <c r="J1433" s="123">
        <v>66.73</v>
      </c>
      <c r="K1433" s="123">
        <v>1.87</v>
      </c>
      <c r="L1433" s="123">
        <v>1.33</v>
      </c>
      <c r="M1433" s="123">
        <v>0.28999999999999998</v>
      </c>
      <c r="N1433" s="123">
        <v>0.53</v>
      </c>
      <c r="O1433" s="123"/>
      <c r="P1433" s="123">
        <v>0.04</v>
      </c>
      <c r="Q1433" s="123">
        <v>-0.02</v>
      </c>
      <c r="R1433" s="123" t="s">
        <v>3792</v>
      </c>
      <c r="S1433" s="123">
        <v>2020</v>
      </c>
      <c r="T1433" s="123"/>
      <c r="U1433" s="123"/>
      <c r="V1433" s="123"/>
      <c r="W1433" s="123"/>
      <c r="X1433" s="123"/>
      <c r="Y1433" s="123"/>
    </row>
    <row r="1434" spans="1:25" x14ac:dyDescent="0.25">
      <c r="A1434" s="60" t="s">
        <v>4748</v>
      </c>
      <c r="B1434" s="60" t="s">
        <v>28</v>
      </c>
      <c r="C1434" s="123" t="s">
        <v>109</v>
      </c>
      <c r="D1434" s="123">
        <v>26</v>
      </c>
      <c r="E1434" s="123">
        <v>1995</v>
      </c>
      <c r="F1434" s="123">
        <v>1.02</v>
      </c>
      <c r="G1434" s="123">
        <v>-0.09</v>
      </c>
      <c r="H1434" s="123">
        <v>0.94</v>
      </c>
      <c r="I1434" s="123">
        <v>-0.02</v>
      </c>
      <c r="J1434" s="123">
        <v>0</v>
      </c>
      <c r="K1434" s="123">
        <v>0.98</v>
      </c>
      <c r="L1434" s="123">
        <v>0</v>
      </c>
      <c r="M1434" s="123">
        <v>0.04</v>
      </c>
      <c r="N1434" s="123"/>
      <c r="O1434" s="123"/>
      <c r="P1434" s="123">
        <v>0.04</v>
      </c>
      <c r="Q1434" s="123">
        <v>0.05</v>
      </c>
      <c r="R1434" s="123" t="s">
        <v>3792</v>
      </c>
      <c r="S1434" s="123">
        <v>2020</v>
      </c>
      <c r="T1434" s="123"/>
      <c r="U1434" s="123"/>
      <c r="V1434" s="123"/>
      <c r="W1434" s="123"/>
      <c r="X1434" s="123"/>
      <c r="Y1434" s="123"/>
    </row>
    <row r="1435" spans="1:25" x14ac:dyDescent="0.25">
      <c r="A1435" s="60" t="s">
        <v>4749</v>
      </c>
      <c r="B1435" s="60" t="s">
        <v>28</v>
      </c>
      <c r="C1435" s="123" t="s">
        <v>109</v>
      </c>
      <c r="D1435" s="123">
        <v>31</v>
      </c>
      <c r="E1435" s="123">
        <v>1990</v>
      </c>
      <c r="F1435" s="123">
        <v>0.61</v>
      </c>
      <c r="G1435" s="123">
        <v>-0.06</v>
      </c>
      <c r="H1435" s="123">
        <v>0</v>
      </c>
      <c r="I1435" s="123">
        <v>-0.05</v>
      </c>
      <c r="J1435" s="123"/>
      <c r="K1435" s="123">
        <v>-0.02</v>
      </c>
      <c r="L1435" s="123">
        <v>-0.02</v>
      </c>
      <c r="M1435" s="123"/>
      <c r="N1435" s="123"/>
      <c r="O1435" s="123"/>
      <c r="P1435" s="123">
        <v>0.01</v>
      </c>
      <c r="Q1435" s="123">
        <v>-0.04</v>
      </c>
      <c r="R1435" s="123" t="s">
        <v>3792</v>
      </c>
      <c r="S1435" s="123">
        <v>2020</v>
      </c>
      <c r="T1435" s="123"/>
      <c r="U1435" s="123"/>
      <c r="V1435" s="123"/>
      <c r="W1435" s="123"/>
      <c r="X1435" s="123"/>
      <c r="Y1435" s="123"/>
    </row>
    <row r="1436" spans="1:25" x14ac:dyDescent="0.25">
      <c r="A1436" s="60" t="s">
        <v>1977</v>
      </c>
      <c r="B1436" s="60" t="s">
        <v>28</v>
      </c>
      <c r="C1436" s="123" t="s">
        <v>109</v>
      </c>
      <c r="D1436" s="123">
        <v>35</v>
      </c>
      <c r="E1436" s="123">
        <v>1986</v>
      </c>
      <c r="F1436" s="123">
        <v>2.38</v>
      </c>
      <c r="G1436" s="123">
        <v>0.48</v>
      </c>
      <c r="H1436" s="123">
        <v>1.76</v>
      </c>
      <c r="I1436" s="123">
        <v>1.36</v>
      </c>
      <c r="J1436" s="123">
        <v>74.95</v>
      </c>
      <c r="K1436" s="123">
        <v>1.76</v>
      </c>
      <c r="L1436" s="123">
        <v>1.36</v>
      </c>
      <c r="M1436" s="123">
        <v>0.33</v>
      </c>
      <c r="N1436" s="123">
        <v>0.35</v>
      </c>
      <c r="O1436" s="123"/>
      <c r="P1436" s="123">
        <v>0</v>
      </c>
      <c r="Q1436" s="123">
        <v>-0.06</v>
      </c>
      <c r="R1436" s="123" t="s">
        <v>3792</v>
      </c>
      <c r="S1436" s="123">
        <v>2020</v>
      </c>
      <c r="T1436" s="123"/>
      <c r="U1436" s="123"/>
      <c r="V1436" s="123"/>
      <c r="W1436" s="123"/>
      <c r="X1436" s="123"/>
      <c r="Y1436" s="123"/>
    </row>
    <row r="1437" spans="1:25" x14ac:dyDescent="0.25">
      <c r="A1437" s="60" t="s">
        <v>4750</v>
      </c>
      <c r="B1437" s="60" t="s">
        <v>28</v>
      </c>
      <c r="C1437" s="123" t="s">
        <v>153</v>
      </c>
      <c r="D1437" s="123">
        <v>26</v>
      </c>
      <c r="E1437" s="123">
        <v>1994</v>
      </c>
      <c r="F1437" s="123">
        <v>2.74</v>
      </c>
      <c r="G1437" s="123">
        <v>0.05</v>
      </c>
      <c r="H1437" s="123">
        <v>0.71</v>
      </c>
      <c r="I1437" s="123">
        <v>-0.03</v>
      </c>
      <c r="J1437" s="123">
        <v>-7.0000000000000007E-2</v>
      </c>
      <c r="K1437" s="123">
        <v>0.83</v>
      </c>
      <c r="L1437" s="123">
        <v>0.05</v>
      </c>
      <c r="M1437" s="123">
        <v>-0.03</v>
      </c>
      <c r="N1437" s="123"/>
      <c r="O1437" s="123"/>
      <c r="P1437" s="123">
        <v>0.02</v>
      </c>
      <c r="Q1437" s="123">
        <v>-0.05</v>
      </c>
      <c r="R1437" s="123" t="s">
        <v>3792</v>
      </c>
      <c r="S1437" s="123">
        <v>2020</v>
      </c>
      <c r="T1437" s="123"/>
      <c r="U1437" s="123"/>
      <c r="V1437" s="123"/>
      <c r="W1437" s="123"/>
      <c r="X1437" s="123"/>
      <c r="Y1437" s="123"/>
    </row>
    <row r="1438" spans="1:25" x14ac:dyDescent="0.25">
      <c r="A1438" s="60" t="s">
        <v>2718</v>
      </c>
      <c r="B1438" s="60" t="s">
        <v>28</v>
      </c>
      <c r="C1438" s="123" t="s">
        <v>116</v>
      </c>
      <c r="D1438" s="123">
        <v>34</v>
      </c>
      <c r="E1438" s="123">
        <v>1987</v>
      </c>
      <c r="F1438" s="123">
        <v>1.06</v>
      </c>
      <c r="G1438" s="123">
        <v>0</v>
      </c>
      <c r="H1438" s="123">
        <v>-0.01</v>
      </c>
      <c r="I1438" s="123">
        <v>0</v>
      </c>
      <c r="J1438" s="123"/>
      <c r="K1438" s="123">
        <v>-0.05</v>
      </c>
      <c r="L1438" s="123">
        <v>0.03</v>
      </c>
      <c r="M1438" s="123"/>
      <c r="N1438" s="123"/>
      <c r="O1438" s="123"/>
      <c r="P1438" s="123">
        <v>0</v>
      </c>
      <c r="Q1438" s="123">
        <v>0</v>
      </c>
      <c r="R1438" s="123" t="s">
        <v>3792</v>
      </c>
      <c r="S1438" s="123">
        <v>2020</v>
      </c>
      <c r="T1438" s="123"/>
      <c r="U1438" s="123"/>
      <c r="V1438" s="123"/>
      <c r="W1438" s="123"/>
      <c r="X1438" s="123"/>
      <c r="Y1438" s="123"/>
    </row>
    <row r="1439" spans="1:25" x14ac:dyDescent="0.25">
      <c r="A1439" s="60" t="s">
        <v>4751</v>
      </c>
      <c r="B1439" s="60" t="s">
        <v>28</v>
      </c>
      <c r="C1439" s="123" t="s">
        <v>116</v>
      </c>
      <c r="D1439" s="123">
        <v>27</v>
      </c>
      <c r="E1439" s="123">
        <v>1994</v>
      </c>
      <c r="F1439" s="123">
        <v>0.94</v>
      </c>
      <c r="G1439" s="123">
        <v>7.0000000000000007E-2</v>
      </c>
      <c r="H1439" s="123">
        <v>-0.09</v>
      </c>
      <c r="I1439" s="123">
        <v>0.02</v>
      </c>
      <c r="J1439" s="123"/>
      <c r="K1439" s="123">
        <v>0.08</v>
      </c>
      <c r="L1439" s="123">
        <v>7.0000000000000007E-2</v>
      </c>
      <c r="M1439" s="123"/>
      <c r="N1439" s="123"/>
      <c r="O1439" s="123"/>
      <c r="P1439" s="123">
        <v>7.0000000000000007E-2</v>
      </c>
      <c r="Q1439" s="123">
        <v>-0.03</v>
      </c>
      <c r="R1439" s="123" t="s">
        <v>3792</v>
      </c>
      <c r="S1439" s="123">
        <v>2020</v>
      </c>
      <c r="T1439" s="123"/>
      <c r="U1439" s="123"/>
      <c r="V1439" s="123"/>
      <c r="W1439" s="123"/>
      <c r="X1439" s="123"/>
      <c r="Y1439" s="123"/>
    </row>
    <row r="1440" spans="1:25" x14ac:dyDescent="0.25">
      <c r="A1440" s="60" t="s">
        <v>4752</v>
      </c>
      <c r="B1440" s="60" t="s">
        <v>28</v>
      </c>
      <c r="C1440" s="123" t="s">
        <v>3602</v>
      </c>
      <c r="D1440" s="123">
        <v>33</v>
      </c>
      <c r="E1440" s="123">
        <v>1988</v>
      </c>
      <c r="F1440" s="123">
        <v>4.04</v>
      </c>
      <c r="G1440" s="123">
        <v>-0.09</v>
      </c>
      <c r="H1440" s="123">
        <v>-0.03</v>
      </c>
      <c r="I1440" s="123">
        <v>0.05</v>
      </c>
      <c r="J1440" s="123"/>
      <c r="K1440" s="123">
        <v>-7.0000000000000007E-2</v>
      </c>
      <c r="L1440" s="123">
        <v>0.1</v>
      </c>
      <c r="M1440" s="123"/>
      <c r="N1440" s="123"/>
      <c r="O1440" s="123"/>
      <c r="P1440" s="123">
        <v>-0.08</v>
      </c>
      <c r="Q1440" s="123">
        <v>-0.06</v>
      </c>
      <c r="R1440" s="123" t="s">
        <v>3792</v>
      </c>
      <c r="S1440" s="123">
        <v>2020</v>
      </c>
      <c r="T1440" s="123"/>
      <c r="U1440" s="123"/>
      <c r="V1440" s="123"/>
      <c r="W1440" s="123"/>
      <c r="X1440" s="123"/>
      <c r="Y1440" s="123"/>
    </row>
    <row r="1441" spans="1:25" x14ac:dyDescent="0.25">
      <c r="A1441" s="60" t="s">
        <v>4753</v>
      </c>
      <c r="B1441" s="60" t="s">
        <v>28</v>
      </c>
      <c r="C1441" s="123" t="s">
        <v>122</v>
      </c>
      <c r="D1441" s="123">
        <v>27</v>
      </c>
      <c r="E1441" s="123">
        <v>1994</v>
      </c>
      <c r="F1441" s="123">
        <v>1.24</v>
      </c>
      <c r="G1441" s="123">
        <v>0.9</v>
      </c>
      <c r="H1441" s="123">
        <v>1.76</v>
      </c>
      <c r="I1441" s="123">
        <v>0.86</v>
      </c>
      <c r="J1441" s="123">
        <v>49.9</v>
      </c>
      <c r="K1441" s="123">
        <v>1.74</v>
      </c>
      <c r="L1441" s="123">
        <v>0.85</v>
      </c>
      <c r="M1441" s="123">
        <v>7.0000000000000007E-2</v>
      </c>
      <c r="N1441" s="123">
        <v>0</v>
      </c>
      <c r="O1441" s="123"/>
      <c r="P1441" s="123">
        <v>0.91</v>
      </c>
      <c r="Q1441" s="123">
        <v>0.84</v>
      </c>
      <c r="R1441" s="123" t="s">
        <v>3792</v>
      </c>
      <c r="S1441" s="123">
        <v>2020</v>
      </c>
      <c r="T1441" s="123"/>
      <c r="U1441" s="123"/>
      <c r="V1441" s="123"/>
      <c r="W1441" s="123"/>
      <c r="X1441" s="123"/>
      <c r="Y1441" s="123"/>
    </row>
    <row r="1442" spans="1:25" x14ac:dyDescent="0.25">
      <c r="A1442" s="60" t="s">
        <v>4754</v>
      </c>
      <c r="B1442" s="60" t="s">
        <v>28</v>
      </c>
      <c r="C1442" s="123" t="s">
        <v>122</v>
      </c>
      <c r="D1442" s="123">
        <v>27</v>
      </c>
      <c r="E1442" s="123">
        <v>1994</v>
      </c>
      <c r="F1442" s="123">
        <v>0.28999999999999998</v>
      </c>
      <c r="G1442" s="123">
        <v>-0.1</v>
      </c>
      <c r="H1442" s="123">
        <v>-0.08</v>
      </c>
      <c r="I1442" s="123">
        <v>-7.0000000000000007E-2</v>
      </c>
      <c r="J1442" s="123"/>
      <c r="K1442" s="123">
        <v>-0.06</v>
      </c>
      <c r="L1442" s="123">
        <v>-0.05</v>
      </c>
      <c r="M1442" s="123"/>
      <c r="N1442" s="123"/>
      <c r="O1442" s="123"/>
      <c r="P1442" s="123">
        <v>-0.08</v>
      </c>
      <c r="Q1442" s="123">
        <v>0.09</v>
      </c>
      <c r="R1442" s="123" t="s">
        <v>3792</v>
      </c>
      <c r="S1442" s="123">
        <v>2020</v>
      </c>
      <c r="T1442" s="123"/>
      <c r="U1442" s="123"/>
      <c r="V1442" s="123"/>
      <c r="W1442" s="123"/>
      <c r="X1442" s="123"/>
      <c r="Y1442" s="123"/>
    </row>
    <row r="1443" spans="1:25" x14ac:dyDescent="0.25">
      <c r="A1443" s="60" t="s">
        <v>4755</v>
      </c>
      <c r="B1443" s="60" t="s">
        <v>28</v>
      </c>
      <c r="C1443" s="123" t="s">
        <v>122</v>
      </c>
      <c r="D1443" s="123">
        <v>24</v>
      </c>
      <c r="E1443" s="123">
        <v>1997</v>
      </c>
      <c r="F1443" s="123">
        <v>3.2</v>
      </c>
      <c r="G1443" s="123">
        <v>-0.02</v>
      </c>
      <c r="H1443" s="123">
        <v>0.57999999999999996</v>
      </c>
      <c r="I1443" s="123">
        <v>0.09</v>
      </c>
      <c r="J1443" s="123">
        <v>0.08</v>
      </c>
      <c r="K1443" s="123">
        <v>0.65</v>
      </c>
      <c r="L1443" s="123">
        <v>-7.0000000000000007E-2</v>
      </c>
      <c r="M1443" s="123">
        <v>7.0000000000000007E-2</v>
      </c>
      <c r="N1443" s="123"/>
      <c r="O1443" s="123"/>
      <c r="P1443" s="123">
        <v>0.04</v>
      </c>
      <c r="Q1443" s="123">
        <v>0.09</v>
      </c>
      <c r="R1443" s="123" t="s">
        <v>3792</v>
      </c>
      <c r="S1443" s="123">
        <v>2020</v>
      </c>
      <c r="T1443" s="123"/>
      <c r="U1443" s="123"/>
      <c r="V1443" s="123"/>
      <c r="W1443" s="123"/>
      <c r="X1443" s="123"/>
      <c r="Y1443" s="123"/>
    </row>
    <row r="1444" spans="1:25" x14ac:dyDescent="0.25">
      <c r="A1444" s="60" t="s">
        <v>4756</v>
      </c>
      <c r="B1444" s="60" t="s">
        <v>28</v>
      </c>
      <c r="C1444" s="123" t="s">
        <v>122</v>
      </c>
      <c r="D1444" s="123">
        <v>22</v>
      </c>
      <c r="E1444" s="123">
        <v>1999</v>
      </c>
      <c r="F1444" s="123">
        <v>0.45</v>
      </c>
      <c r="G1444" s="123">
        <v>0.09</v>
      </c>
      <c r="H1444" s="123">
        <v>-7.0000000000000007E-2</v>
      </c>
      <c r="I1444" s="123">
        <v>-7.0000000000000007E-2</v>
      </c>
      <c r="J1444" s="123"/>
      <c r="K1444" s="123">
        <v>-0.03</v>
      </c>
      <c r="L1444" s="123">
        <v>-0.09</v>
      </c>
      <c r="M1444" s="123"/>
      <c r="N1444" s="123"/>
      <c r="O1444" s="123"/>
      <c r="P1444" s="123">
        <v>0.02</v>
      </c>
      <c r="Q1444" s="123">
        <v>0</v>
      </c>
      <c r="R1444" s="123" t="s">
        <v>3792</v>
      </c>
      <c r="S1444" s="123">
        <v>2020</v>
      </c>
      <c r="T1444" s="123"/>
      <c r="U1444" s="123"/>
      <c r="V1444" s="123"/>
      <c r="W1444" s="123"/>
      <c r="X1444" s="123"/>
      <c r="Y1444" s="123"/>
    </row>
    <row r="1445" spans="1:25" x14ac:dyDescent="0.25">
      <c r="A1445" s="60" t="s">
        <v>198</v>
      </c>
      <c r="B1445" s="60" t="s">
        <v>28</v>
      </c>
      <c r="C1445" s="123" t="s">
        <v>122</v>
      </c>
      <c r="D1445" s="123">
        <v>29</v>
      </c>
      <c r="E1445" s="123">
        <v>1992</v>
      </c>
      <c r="F1445" s="123">
        <v>0.78</v>
      </c>
      <c r="G1445" s="123">
        <v>0.03</v>
      </c>
      <c r="H1445" s="123">
        <v>1.21</v>
      </c>
      <c r="I1445" s="123">
        <v>-7.0000000000000007E-2</v>
      </c>
      <c r="J1445" s="123">
        <v>-0.01</v>
      </c>
      <c r="K1445" s="123">
        <v>1.32</v>
      </c>
      <c r="L1445" s="123">
        <v>0.04</v>
      </c>
      <c r="M1445" s="123">
        <v>-0.02</v>
      </c>
      <c r="N1445" s="123"/>
      <c r="O1445" s="123"/>
      <c r="P1445" s="123">
        <v>0.1</v>
      </c>
      <c r="Q1445" s="123">
        <v>-0.03</v>
      </c>
      <c r="R1445" s="123" t="s">
        <v>3792</v>
      </c>
      <c r="S1445" s="123">
        <v>2020</v>
      </c>
      <c r="T1445" s="123"/>
      <c r="U1445" s="123"/>
      <c r="V1445" s="123"/>
      <c r="W1445" s="123"/>
      <c r="X1445" s="123"/>
      <c r="Y1445" s="123"/>
    </row>
    <row r="1446" spans="1:25" x14ac:dyDescent="0.25">
      <c r="A1446" s="60" t="s">
        <v>4757</v>
      </c>
      <c r="B1446" s="60" t="s">
        <v>28</v>
      </c>
      <c r="C1446" s="123" t="s">
        <v>122</v>
      </c>
      <c r="D1446" s="123">
        <v>24</v>
      </c>
      <c r="E1446" s="123">
        <v>1996</v>
      </c>
      <c r="F1446" s="123">
        <v>0.45</v>
      </c>
      <c r="G1446" s="123">
        <v>-0.09</v>
      </c>
      <c r="H1446" s="123">
        <v>-0.05</v>
      </c>
      <c r="I1446" s="123">
        <v>-7.0000000000000007E-2</v>
      </c>
      <c r="J1446" s="123"/>
      <c r="K1446" s="123">
        <v>0.02</v>
      </c>
      <c r="L1446" s="123">
        <v>0.06</v>
      </c>
      <c r="M1446" s="123"/>
      <c r="N1446" s="123"/>
      <c r="O1446" s="123"/>
      <c r="P1446" s="123">
        <v>-0.06</v>
      </c>
      <c r="Q1446" s="123">
        <v>-0.08</v>
      </c>
      <c r="R1446" s="123" t="s">
        <v>3792</v>
      </c>
      <c r="S1446" s="123">
        <v>2020</v>
      </c>
      <c r="T1446" s="123"/>
      <c r="U1446" s="123"/>
      <c r="V1446" s="123"/>
      <c r="W1446" s="123"/>
      <c r="X1446" s="123"/>
      <c r="Y1446" s="123"/>
    </row>
    <row r="1447" spans="1:25" x14ac:dyDescent="0.25">
      <c r="A1447" s="60" t="s">
        <v>4758</v>
      </c>
      <c r="B1447" s="60" t="s">
        <v>28</v>
      </c>
      <c r="C1447" s="123" t="s">
        <v>122</v>
      </c>
      <c r="D1447" s="123">
        <v>25</v>
      </c>
      <c r="E1447" s="123">
        <v>1996</v>
      </c>
      <c r="F1447" s="123">
        <v>-0.05</v>
      </c>
      <c r="G1447" s="123">
        <v>0.1</v>
      </c>
      <c r="H1447" s="123">
        <v>0.09</v>
      </c>
      <c r="I1447" s="123">
        <v>0.02</v>
      </c>
      <c r="J1447" s="123"/>
      <c r="K1447" s="123">
        <v>0.02</v>
      </c>
      <c r="L1447" s="123">
        <v>0.01</v>
      </c>
      <c r="M1447" s="123"/>
      <c r="N1447" s="123"/>
      <c r="O1447" s="123"/>
      <c r="P1447" s="123">
        <v>0.02</v>
      </c>
      <c r="Q1447" s="123">
        <v>-0.01</v>
      </c>
      <c r="R1447" s="123" t="s">
        <v>3792</v>
      </c>
      <c r="S1447" s="123">
        <v>2020</v>
      </c>
      <c r="T1447" s="123"/>
      <c r="U1447" s="123"/>
      <c r="V1447" s="123"/>
      <c r="W1447" s="123"/>
      <c r="X1447" s="123"/>
      <c r="Y1447" s="123"/>
    </row>
    <row r="1448" spans="1:25" x14ac:dyDescent="0.25">
      <c r="A1448" s="60" t="s">
        <v>3439</v>
      </c>
      <c r="B1448" s="60" t="s">
        <v>28</v>
      </c>
      <c r="C1448" s="123" t="s">
        <v>131</v>
      </c>
      <c r="D1448" s="123">
        <v>24</v>
      </c>
      <c r="E1448" s="123">
        <v>1997</v>
      </c>
      <c r="F1448" s="123">
        <v>4.58</v>
      </c>
      <c r="G1448" s="123">
        <v>0.02</v>
      </c>
      <c r="H1448" s="123">
        <v>1.03</v>
      </c>
      <c r="I1448" s="123">
        <v>0.31</v>
      </c>
      <c r="J1448" s="123">
        <v>19.93</v>
      </c>
      <c r="K1448" s="123">
        <v>1.17</v>
      </c>
      <c r="L1448" s="123">
        <v>0.3</v>
      </c>
      <c r="M1448" s="123">
        <v>7.0000000000000007E-2</v>
      </c>
      <c r="N1448" s="123">
        <v>-0.04</v>
      </c>
      <c r="O1448" s="123"/>
      <c r="P1448" s="123">
        <v>0.09</v>
      </c>
      <c r="Q1448" s="123">
        <v>0</v>
      </c>
      <c r="R1448" s="123" t="s">
        <v>3792</v>
      </c>
      <c r="S1448" s="123">
        <v>2020</v>
      </c>
      <c r="T1448" s="123"/>
      <c r="U1448" s="123"/>
      <c r="V1448" s="123"/>
      <c r="W1448" s="123"/>
      <c r="X1448" s="123"/>
      <c r="Y1448" s="123"/>
    </row>
    <row r="1449" spans="1:25" x14ac:dyDescent="0.25">
      <c r="A1449" s="60" t="s">
        <v>2725</v>
      </c>
      <c r="B1449" s="60" t="s">
        <v>28</v>
      </c>
      <c r="C1449" s="123" t="s">
        <v>131</v>
      </c>
      <c r="D1449" s="123">
        <v>28</v>
      </c>
      <c r="E1449" s="123">
        <v>1993</v>
      </c>
      <c r="F1449" s="123">
        <v>3.2</v>
      </c>
      <c r="G1449" s="123">
        <v>-0.02</v>
      </c>
      <c r="H1449" s="123">
        <v>1.51</v>
      </c>
      <c r="I1449" s="123">
        <v>0.36</v>
      </c>
      <c r="J1449" s="123">
        <v>20.03</v>
      </c>
      <c r="K1449" s="123">
        <v>1.5</v>
      </c>
      <c r="L1449" s="123">
        <v>0.22</v>
      </c>
      <c r="M1449" s="123">
        <v>0.03</v>
      </c>
      <c r="N1449" s="123">
        <v>-0.03</v>
      </c>
      <c r="O1449" s="123"/>
      <c r="P1449" s="123">
        <v>-7.0000000000000007E-2</v>
      </c>
      <c r="Q1449" s="123">
        <v>0.08</v>
      </c>
      <c r="R1449" s="123" t="s">
        <v>3792</v>
      </c>
      <c r="S1449" s="123">
        <v>2020</v>
      </c>
      <c r="T1449" s="123"/>
      <c r="U1449" s="123"/>
      <c r="V1449" s="123"/>
      <c r="W1449" s="123"/>
      <c r="X1449" s="123"/>
      <c r="Y1449" s="123"/>
    </row>
    <row r="1450" spans="1:25" x14ac:dyDescent="0.25">
      <c r="A1450" s="60" t="s">
        <v>4759</v>
      </c>
      <c r="B1450" s="60" t="s">
        <v>28</v>
      </c>
      <c r="C1450" s="123" t="s">
        <v>131</v>
      </c>
      <c r="D1450" s="123">
        <v>28</v>
      </c>
      <c r="E1450" s="123">
        <v>1992</v>
      </c>
      <c r="F1450" s="123">
        <v>5.07</v>
      </c>
      <c r="G1450" s="123">
        <v>0.01</v>
      </c>
      <c r="H1450" s="123">
        <v>0.16</v>
      </c>
      <c r="I1450" s="123">
        <v>0.09</v>
      </c>
      <c r="J1450" s="123">
        <v>-0.04</v>
      </c>
      <c r="K1450" s="123">
        <v>0.13</v>
      </c>
      <c r="L1450" s="123">
        <v>0.02</v>
      </c>
      <c r="M1450" s="123">
        <v>-0.08</v>
      </c>
      <c r="N1450" s="123"/>
      <c r="O1450" s="123"/>
      <c r="P1450" s="123">
        <v>0.02</v>
      </c>
      <c r="Q1450" s="123">
        <v>-0.08</v>
      </c>
      <c r="R1450" s="123" t="s">
        <v>3792</v>
      </c>
      <c r="S1450" s="123">
        <v>2020</v>
      </c>
      <c r="T1450" s="123"/>
      <c r="U1450" s="123"/>
      <c r="V1450" s="123"/>
      <c r="W1450" s="123"/>
      <c r="X1450" s="123"/>
      <c r="Y1450" s="123"/>
    </row>
    <row r="1451" spans="1:25" x14ac:dyDescent="0.25">
      <c r="A1451" s="60" t="s">
        <v>1717</v>
      </c>
      <c r="B1451" s="60" t="s">
        <v>28</v>
      </c>
      <c r="C1451" s="123" t="s">
        <v>3769</v>
      </c>
      <c r="D1451" s="123">
        <v>31</v>
      </c>
      <c r="E1451" s="123">
        <v>1990</v>
      </c>
      <c r="F1451" s="123">
        <v>2.91</v>
      </c>
      <c r="G1451" s="123">
        <v>7.0000000000000007E-2</v>
      </c>
      <c r="H1451" s="123">
        <v>2.08</v>
      </c>
      <c r="I1451" s="123">
        <v>0.62</v>
      </c>
      <c r="J1451" s="123">
        <v>33.22</v>
      </c>
      <c r="K1451" s="123">
        <v>1.94</v>
      </c>
      <c r="L1451" s="123">
        <v>0.67</v>
      </c>
      <c r="M1451" s="123">
        <v>0.05</v>
      </c>
      <c r="N1451" s="123">
        <v>-0.03</v>
      </c>
      <c r="O1451" s="123"/>
      <c r="P1451" s="123">
        <v>-0.06</v>
      </c>
      <c r="Q1451" s="123">
        <v>0.05</v>
      </c>
      <c r="R1451" s="123" t="s">
        <v>3792</v>
      </c>
      <c r="S1451" s="123">
        <v>2020</v>
      </c>
      <c r="T1451" s="123"/>
      <c r="U1451" s="123"/>
      <c r="V1451" s="123"/>
      <c r="W1451" s="123"/>
      <c r="X1451" s="123"/>
      <c r="Y1451" s="123"/>
    </row>
    <row r="1452" spans="1:25" x14ac:dyDescent="0.25">
      <c r="A1452" s="60" t="s">
        <v>1698</v>
      </c>
      <c r="B1452" s="60" t="s">
        <v>86</v>
      </c>
      <c r="C1452" s="123" t="s">
        <v>96</v>
      </c>
      <c r="D1452" s="123">
        <v>23</v>
      </c>
      <c r="E1452" s="123">
        <v>1998</v>
      </c>
      <c r="F1452" s="123">
        <v>4.9400000000000004</v>
      </c>
      <c r="G1452" s="123">
        <v>0.01</v>
      </c>
      <c r="H1452" s="123">
        <v>0.61</v>
      </c>
      <c r="I1452" s="123">
        <v>0.05</v>
      </c>
      <c r="J1452" s="123">
        <v>0.02</v>
      </c>
      <c r="K1452" s="123">
        <v>0.66</v>
      </c>
      <c r="L1452" s="123">
        <v>-0.03</v>
      </c>
      <c r="M1452" s="123">
        <v>0</v>
      </c>
      <c r="N1452" s="123"/>
      <c r="O1452" s="123"/>
      <c r="P1452" s="123">
        <v>-0.05</v>
      </c>
      <c r="Q1452" s="123">
        <v>0.1</v>
      </c>
      <c r="R1452" s="123" t="s">
        <v>3792</v>
      </c>
      <c r="S1452" s="123">
        <v>2020</v>
      </c>
      <c r="T1452" s="123"/>
      <c r="U1452" s="123"/>
      <c r="V1452" s="123"/>
      <c r="W1452" s="123"/>
      <c r="X1452" s="123"/>
      <c r="Y1452" s="123"/>
    </row>
    <row r="1453" spans="1:25" x14ac:dyDescent="0.25">
      <c r="A1453" s="60" t="s">
        <v>1826</v>
      </c>
      <c r="B1453" s="60" t="s">
        <v>86</v>
      </c>
      <c r="C1453" s="123" t="s">
        <v>96</v>
      </c>
      <c r="D1453" s="123">
        <v>22</v>
      </c>
      <c r="E1453" s="123">
        <v>1999</v>
      </c>
      <c r="F1453" s="123">
        <v>0.99</v>
      </c>
      <c r="G1453" s="123">
        <v>-0.03</v>
      </c>
      <c r="H1453" s="123">
        <v>0.08</v>
      </c>
      <c r="I1453" s="123">
        <v>0.04</v>
      </c>
      <c r="J1453" s="123"/>
      <c r="K1453" s="123">
        <v>0.05</v>
      </c>
      <c r="L1453" s="123">
        <v>0.06</v>
      </c>
      <c r="M1453" s="123"/>
      <c r="N1453" s="123"/>
      <c r="O1453" s="123"/>
      <c r="P1453" s="123">
        <v>-0.04</v>
      </c>
      <c r="Q1453" s="123">
        <v>-0.03</v>
      </c>
      <c r="R1453" s="123" t="s">
        <v>3792</v>
      </c>
      <c r="S1453" s="123">
        <v>2020</v>
      </c>
      <c r="T1453" s="123"/>
      <c r="U1453" s="123"/>
      <c r="V1453" s="123"/>
      <c r="W1453" s="123"/>
      <c r="X1453" s="123"/>
      <c r="Y1453" s="123"/>
    </row>
    <row r="1454" spans="1:25" x14ac:dyDescent="0.25">
      <c r="A1454" s="60" t="s">
        <v>4760</v>
      </c>
      <c r="B1454" s="60" t="s">
        <v>86</v>
      </c>
      <c r="C1454" s="123" t="s">
        <v>96</v>
      </c>
      <c r="D1454" s="123">
        <v>25</v>
      </c>
      <c r="E1454" s="123">
        <v>1995</v>
      </c>
      <c r="F1454" s="123">
        <v>2.61</v>
      </c>
      <c r="G1454" s="123">
        <v>0.08</v>
      </c>
      <c r="H1454" s="123">
        <v>0.45</v>
      </c>
      <c r="I1454" s="123">
        <v>0.35</v>
      </c>
      <c r="J1454" s="123">
        <v>99.95</v>
      </c>
      <c r="K1454" s="123">
        <v>0.34</v>
      </c>
      <c r="L1454" s="123">
        <v>0.36</v>
      </c>
      <c r="M1454" s="123">
        <v>-0.05</v>
      </c>
      <c r="N1454" s="123">
        <v>0.06</v>
      </c>
      <c r="O1454" s="123"/>
      <c r="P1454" s="123">
        <v>0.03</v>
      </c>
      <c r="Q1454" s="123">
        <v>-0.08</v>
      </c>
      <c r="R1454" s="123" t="s">
        <v>3792</v>
      </c>
      <c r="S1454" s="123">
        <v>2020</v>
      </c>
      <c r="T1454" s="123"/>
      <c r="U1454" s="123"/>
      <c r="V1454" s="123"/>
      <c r="W1454" s="123"/>
      <c r="X1454" s="123"/>
      <c r="Y1454" s="123"/>
    </row>
    <row r="1455" spans="1:25" x14ac:dyDescent="0.25">
      <c r="A1455" s="60" t="s">
        <v>1469</v>
      </c>
      <c r="B1455" s="60" t="s">
        <v>86</v>
      </c>
      <c r="C1455" s="123" t="s">
        <v>96</v>
      </c>
      <c r="D1455" s="123">
        <v>21</v>
      </c>
      <c r="E1455" s="123">
        <v>2000</v>
      </c>
      <c r="F1455" s="123">
        <v>3.2</v>
      </c>
      <c r="G1455" s="123">
        <v>0.06</v>
      </c>
      <c r="H1455" s="123">
        <v>0.37</v>
      </c>
      <c r="I1455" s="123">
        <v>0.04</v>
      </c>
      <c r="J1455" s="123">
        <v>-0.02</v>
      </c>
      <c r="K1455" s="123">
        <v>0.36</v>
      </c>
      <c r="L1455" s="123">
        <v>0.05</v>
      </c>
      <c r="M1455" s="123">
        <v>-0.03</v>
      </c>
      <c r="N1455" s="123"/>
      <c r="O1455" s="123"/>
      <c r="P1455" s="123">
        <v>-0.1</v>
      </c>
      <c r="Q1455" s="123">
        <v>-7.0000000000000007E-2</v>
      </c>
      <c r="R1455" s="123" t="s">
        <v>3792</v>
      </c>
      <c r="S1455" s="123">
        <v>2020</v>
      </c>
      <c r="T1455" s="123"/>
      <c r="U1455" s="123"/>
      <c r="V1455" s="123"/>
      <c r="W1455" s="123"/>
      <c r="X1455" s="123"/>
      <c r="Y1455" s="123"/>
    </row>
    <row r="1456" spans="1:25" x14ac:dyDescent="0.25">
      <c r="A1456" s="60" t="s">
        <v>938</v>
      </c>
      <c r="B1456" s="60" t="s">
        <v>86</v>
      </c>
      <c r="C1456" s="123" t="s">
        <v>96</v>
      </c>
      <c r="D1456" s="123">
        <v>24</v>
      </c>
      <c r="E1456" s="123">
        <v>1997</v>
      </c>
      <c r="F1456" s="123">
        <v>3.27</v>
      </c>
      <c r="G1456" s="123">
        <v>-0.09</v>
      </c>
      <c r="H1456" s="123">
        <v>0.31</v>
      </c>
      <c r="I1456" s="123">
        <v>0.1</v>
      </c>
      <c r="J1456" s="123">
        <v>-0.08</v>
      </c>
      <c r="K1456" s="123">
        <v>0.31</v>
      </c>
      <c r="L1456" s="123">
        <v>0.03</v>
      </c>
      <c r="M1456" s="123">
        <v>0.08</v>
      </c>
      <c r="N1456" s="123"/>
      <c r="O1456" s="123"/>
      <c r="P1456" s="123">
        <v>0.01</v>
      </c>
      <c r="Q1456" s="123">
        <v>0</v>
      </c>
      <c r="R1456" s="123" t="s">
        <v>3792</v>
      </c>
      <c r="S1456" s="123">
        <v>2020</v>
      </c>
      <c r="T1456" s="123"/>
      <c r="U1456" s="123"/>
      <c r="V1456" s="123"/>
      <c r="W1456" s="123"/>
      <c r="X1456" s="123"/>
      <c r="Y1456" s="123"/>
    </row>
    <row r="1457" spans="1:25" x14ac:dyDescent="0.25">
      <c r="A1457" s="60" t="s">
        <v>445</v>
      </c>
      <c r="B1457" s="60" t="s">
        <v>86</v>
      </c>
      <c r="C1457" s="123" t="s">
        <v>96</v>
      </c>
      <c r="D1457" s="123">
        <v>25</v>
      </c>
      <c r="E1457" s="123">
        <v>1996</v>
      </c>
      <c r="F1457" s="123">
        <v>1.95</v>
      </c>
      <c r="G1457" s="123">
        <v>-0.05</v>
      </c>
      <c r="H1457" s="123">
        <v>0.56999999999999995</v>
      </c>
      <c r="I1457" s="123">
        <v>-7.0000000000000007E-2</v>
      </c>
      <c r="J1457" s="123">
        <v>0.05</v>
      </c>
      <c r="K1457" s="123">
        <v>0.56999999999999995</v>
      </c>
      <c r="L1457" s="123">
        <v>0</v>
      </c>
      <c r="M1457" s="123">
        <v>0.06</v>
      </c>
      <c r="N1457" s="123"/>
      <c r="O1457" s="123"/>
      <c r="P1457" s="123">
        <v>-0.02</v>
      </c>
      <c r="Q1457" s="123">
        <v>-0.09</v>
      </c>
      <c r="R1457" s="123" t="s">
        <v>3792</v>
      </c>
      <c r="S1457" s="123">
        <v>2020</v>
      </c>
      <c r="T1457" s="123"/>
      <c r="U1457" s="123"/>
      <c r="V1457" s="123"/>
      <c r="W1457" s="123"/>
      <c r="X1457" s="123"/>
      <c r="Y1457" s="123"/>
    </row>
    <row r="1458" spans="1:25" x14ac:dyDescent="0.25">
      <c r="A1458" s="60" t="s">
        <v>4761</v>
      </c>
      <c r="B1458" s="60" t="s">
        <v>86</v>
      </c>
      <c r="C1458" s="123" t="s">
        <v>96</v>
      </c>
      <c r="D1458" s="123">
        <v>31</v>
      </c>
      <c r="E1458" s="123">
        <v>1989</v>
      </c>
      <c r="F1458" s="123">
        <v>1.29</v>
      </c>
      <c r="G1458" s="123">
        <v>-0.04</v>
      </c>
      <c r="H1458" s="123">
        <v>1.45</v>
      </c>
      <c r="I1458" s="123">
        <v>0.85</v>
      </c>
      <c r="J1458" s="123">
        <v>49.98</v>
      </c>
      <c r="K1458" s="123">
        <v>1.62</v>
      </c>
      <c r="L1458" s="123">
        <v>0.72</v>
      </c>
      <c r="M1458" s="123">
        <v>-0.1</v>
      </c>
      <c r="N1458" s="123">
        <v>-0.04</v>
      </c>
      <c r="O1458" s="123"/>
      <c r="P1458" s="123">
        <v>-0.08</v>
      </c>
      <c r="Q1458" s="123">
        <v>-0.05</v>
      </c>
      <c r="R1458" s="123" t="s">
        <v>3792</v>
      </c>
      <c r="S1458" s="123">
        <v>2020</v>
      </c>
      <c r="T1458" s="123"/>
      <c r="U1458" s="123"/>
      <c r="V1458" s="123"/>
      <c r="W1458" s="123"/>
      <c r="X1458" s="123"/>
      <c r="Y1458" s="123"/>
    </row>
    <row r="1459" spans="1:25" x14ac:dyDescent="0.25">
      <c r="A1459" s="60" t="s">
        <v>4762</v>
      </c>
      <c r="B1459" s="60" t="s">
        <v>86</v>
      </c>
      <c r="C1459" s="123" t="s">
        <v>96</v>
      </c>
      <c r="D1459" s="123">
        <v>33</v>
      </c>
      <c r="E1459" s="123">
        <v>1988</v>
      </c>
      <c r="F1459" s="123">
        <v>1.93</v>
      </c>
      <c r="G1459" s="123">
        <v>-0.03</v>
      </c>
      <c r="H1459" s="123">
        <v>-0.09</v>
      </c>
      <c r="I1459" s="123">
        <v>-0.09</v>
      </c>
      <c r="J1459" s="123"/>
      <c r="K1459" s="123">
        <v>0.02</v>
      </c>
      <c r="L1459" s="123">
        <v>0.05</v>
      </c>
      <c r="M1459" s="123"/>
      <c r="N1459" s="123"/>
      <c r="O1459" s="123"/>
      <c r="P1459" s="123">
        <v>-0.09</v>
      </c>
      <c r="Q1459" s="123">
        <v>0.08</v>
      </c>
      <c r="R1459" s="123" t="s">
        <v>3792</v>
      </c>
      <c r="S1459" s="123">
        <v>2020</v>
      </c>
      <c r="T1459" s="123"/>
      <c r="U1459" s="123"/>
      <c r="V1459" s="123"/>
      <c r="W1459" s="123"/>
      <c r="X1459" s="123"/>
      <c r="Y1459" s="123"/>
    </row>
    <row r="1460" spans="1:25" x14ac:dyDescent="0.25">
      <c r="A1460" s="60" t="s">
        <v>4763</v>
      </c>
      <c r="B1460" s="60" t="s">
        <v>86</v>
      </c>
      <c r="C1460" s="123" t="s">
        <v>96</v>
      </c>
      <c r="D1460" s="123">
        <v>27</v>
      </c>
      <c r="E1460" s="123">
        <v>1994</v>
      </c>
      <c r="F1460" s="123">
        <v>1.56</v>
      </c>
      <c r="G1460" s="123">
        <v>-0.05</v>
      </c>
      <c r="H1460" s="123">
        <v>0.02</v>
      </c>
      <c r="I1460" s="123">
        <v>0.04</v>
      </c>
      <c r="J1460" s="123"/>
      <c r="K1460" s="123">
        <v>0.09</v>
      </c>
      <c r="L1460" s="123">
        <v>0.03</v>
      </c>
      <c r="M1460" s="123"/>
      <c r="N1460" s="123"/>
      <c r="O1460" s="123"/>
      <c r="P1460" s="123">
        <v>-0.03</v>
      </c>
      <c r="Q1460" s="123">
        <v>7.0000000000000007E-2</v>
      </c>
      <c r="R1460" s="123" t="s">
        <v>3792</v>
      </c>
      <c r="S1460" s="123">
        <v>2020</v>
      </c>
      <c r="T1460" s="123"/>
      <c r="U1460" s="123"/>
      <c r="V1460" s="123"/>
      <c r="W1460" s="123"/>
      <c r="X1460" s="123"/>
      <c r="Y1460" s="123"/>
    </row>
    <row r="1461" spans="1:25" x14ac:dyDescent="0.25">
      <c r="A1461" s="60" t="s">
        <v>3115</v>
      </c>
      <c r="B1461" s="60" t="s">
        <v>86</v>
      </c>
      <c r="C1461" s="123" t="s">
        <v>109</v>
      </c>
      <c r="D1461" s="123">
        <v>36</v>
      </c>
      <c r="E1461" s="123">
        <v>1985</v>
      </c>
      <c r="F1461" s="123">
        <v>3.02</v>
      </c>
      <c r="G1461" s="123">
        <v>-0.01</v>
      </c>
      <c r="H1461" s="123">
        <v>2.2599999999999998</v>
      </c>
      <c r="I1461" s="123">
        <v>0.89</v>
      </c>
      <c r="J1461" s="123">
        <v>42.84</v>
      </c>
      <c r="K1461" s="123">
        <v>2.21</v>
      </c>
      <c r="L1461" s="123">
        <v>0.87</v>
      </c>
      <c r="M1461" s="123">
        <v>0.02</v>
      </c>
      <c r="N1461" s="123">
        <v>-0.04</v>
      </c>
      <c r="O1461" s="123"/>
      <c r="P1461" s="123">
        <v>0.02</v>
      </c>
      <c r="Q1461" s="123">
        <v>0.02</v>
      </c>
      <c r="R1461" s="123" t="s">
        <v>3792</v>
      </c>
      <c r="S1461" s="123">
        <v>2020</v>
      </c>
      <c r="T1461" s="123"/>
      <c r="U1461" s="123"/>
      <c r="V1461" s="123"/>
      <c r="W1461" s="123"/>
      <c r="X1461" s="123"/>
      <c r="Y1461" s="123"/>
    </row>
    <row r="1462" spans="1:25" x14ac:dyDescent="0.25">
      <c r="A1462" s="60" t="s">
        <v>398</v>
      </c>
      <c r="B1462" s="60" t="s">
        <v>86</v>
      </c>
      <c r="C1462" s="123" t="s">
        <v>109</v>
      </c>
      <c r="D1462" s="123">
        <v>30</v>
      </c>
      <c r="E1462" s="123">
        <v>1991</v>
      </c>
      <c r="F1462" s="123">
        <v>1.79</v>
      </c>
      <c r="G1462" s="123">
        <v>0.68</v>
      </c>
      <c r="H1462" s="123">
        <v>3.49</v>
      </c>
      <c r="I1462" s="123">
        <v>1.0900000000000001</v>
      </c>
      <c r="J1462" s="123">
        <v>33.369999999999997</v>
      </c>
      <c r="K1462" s="123">
        <v>3.54</v>
      </c>
      <c r="L1462" s="123">
        <v>1.24</v>
      </c>
      <c r="M1462" s="123">
        <v>-0.06</v>
      </c>
      <c r="N1462" s="123">
        <v>0.1</v>
      </c>
      <c r="O1462" s="123"/>
      <c r="P1462" s="123">
        <v>0.56999999999999995</v>
      </c>
      <c r="Q1462" s="123">
        <v>0.55000000000000004</v>
      </c>
      <c r="R1462" s="123" t="s">
        <v>3792</v>
      </c>
      <c r="S1462" s="123">
        <v>2020</v>
      </c>
      <c r="T1462" s="123"/>
      <c r="U1462" s="123"/>
      <c r="V1462" s="123"/>
      <c r="W1462" s="123"/>
      <c r="X1462" s="123"/>
      <c r="Y1462" s="123"/>
    </row>
    <row r="1463" spans="1:25" x14ac:dyDescent="0.25">
      <c r="A1463" s="60" t="s">
        <v>4764</v>
      </c>
      <c r="B1463" s="60" t="s">
        <v>86</v>
      </c>
      <c r="C1463" s="123" t="s">
        <v>116</v>
      </c>
      <c r="D1463" s="123">
        <v>32</v>
      </c>
      <c r="E1463" s="123">
        <v>1989</v>
      </c>
      <c r="F1463" s="123">
        <v>4.96</v>
      </c>
      <c r="G1463" s="123">
        <v>-0.06</v>
      </c>
      <c r="H1463" s="123">
        <v>-0.03</v>
      </c>
      <c r="I1463" s="123">
        <v>-0.04</v>
      </c>
      <c r="J1463" s="123"/>
      <c r="K1463" s="123">
        <v>-0.01</v>
      </c>
      <c r="L1463" s="123">
        <v>0.09</v>
      </c>
      <c r="M1463" s="123"/>
      <c r="N1463" s="123"/>
      <c r="O1463" s="123"/>
      <c r="P1463" s="123">
        <v>0.02</v>
      </c>
      <c r="Q1463" s="123">
        <v>0.03</v>
      </c>
      <c r="R1463" s="123" t="s">
        <v>3792</v>
      </c>
      <c r="S1463" s="123">
        <v>2020</v>
      </c>
      <c r="T1463" s="123"/>
      <c r="U1463" s="123"/>
      <c r="V1463" s="123"/>
      <c r="W1463" s="123"/>
      <c r="X1463" s="123"/>
      <c r="Y1463" s="123"/>
    </row>
    <row r="1464" spans="1:25" x14ac:dyDescent="0.25">
      <c r="A1464" s="60" t="s">
        <v>4765</v>
      </c>
      <c r="B1464" s="60" t="s">
        <v>86</v>
      </c>
      <c r="C1464" s="123" t="s">
        <v>116</v>
      </c>
      <c r="D1464" s="123">
        <v>25</v>
      </c>
      <c r="E1464" s="123">
        <v>1996</v>
      </c>
      <c r="F1464" s="123">
        <v>1.05</v>
      </c>
      <c r="G1464" s="123">
        <v>0.02</v>
      </c>
      <c r="H1464" s="123">
        <v>0.1</v>
      </c>
      <c r="I1464" s="123">
        <v>0.08</v>
      </c>
      <c r="J1464" s="123"/>
      <c r="K1464" s="123">
        <v>-0.09</v>
      </c>
      <c r="L1464" s="123">
        <v>-0.05</v>
      </c>
      <c r="M1464" s="123"/>
      <c r="N1464" s="123"/>
      <c r="O1464" s="123"/>
      <c r="P1464" s="123">
        <v>0.02</v>
      </c>
      <c r="Q1464" s="123">
        <v>-0.03</v>
      </c>
      <c r="R1464" s="123" t="s">
        <v>3792</v>
      </c>
      <c r="S1464" s="123">
        <v>2020</v>
      </c>
      <c r="T1464" s="123"/>
      <c r="U1464" s="123"/>
      <c r="V1464" s="123"/>
      <c r="W1464" s="123"/>
      <c r="X1464" s="123"/>
      <c r="Y1464" s="123"/>
    </row>
    <row r="1465" spans="1:25" x14ac:dyDescent="0.25">
      <c r="A1465" s="60" t="s">
        <v>4766</v>
      </c>
      <c r="B1465" s="60" t="s">
        <v>86</v>
      </c>
      <c r="C1465" s="123" t="s">
        <v>122</v>
      </c>
      <c r="D1465" s="123">
        <v>27</v>
      </c>
      <c r="E1465" s="123">
        <v>1994</v>
      </c>
      <c r="F1465" s="123">
        <v>0.57999999999999996</v>
      </c>
      <c r="G1465" s="123">
        <v>0.01</v>
      </c>
      <c r="H1465" s="123">
        <v>1.68</v>
      </c>
      <c r="I1465" s="123">
        <v>1.66</v>
      </c>
      <c r="J1465" s="123">
        <v>99.92</v>
      </c>
      <c r="K1465" s="123">
        <v>1.61</v>
      </c>
      <c r="L1465" s="123">
        <v>1.58</v>
      </c>
      <c r="M1465" s="123">
        <v>0.09</v>
      </c>
      <c r="N1465" s="123">
        <v>0.04</v>
      </c>
      <c r="O1465" s="123"/>
      <c r="P1465" s="123">
        <v>-0.01</v>
      </c>
      <c r="Q1465" s="123">
        <v>7.0000000000000007E-2</v>
      </c>
      <c r="R1465" s="123" t="s">
        <v>3792</v>
      </c>
      <c r="S1465" s="123">
        <v>2020</v>
      </c>
      <c r="T1465" s="123"/>
      <c r="U1465" s="123"/>
      <c r="V1465" s="123"/>
      <c r="W1465" s="123"/>
      <c r="X1465" s="123"/>
      <c r="Y1465" s="123"/>
    </row>
    <row r="1466" spans="1:25" x14ac:dyDescent="0.25">
      <c r="A1466" s="60" t="s">
        <v>2497</v>
      </c>
      <c r="B1466" s="60" t="s">
        <v>86</v>
      </c>
      <c r="C1466" s="123" t="s">
        <v>122</v>
      </c>
      <c r="D1466" s="123">
        <v>27</v>
      </c>
      <c r="E1466" s="123">
        <v>1994</v>
      </c>
      <c r="F1466" s="123">
        <v>2.14</v>
      </c>
      <c r="G1466" s="123">
        <v>0.06</v>
      </c>
      <c r="H1466" s="123">
        <v>1.36</v>
      </c>
      <c r="I1466" s="123">
        <v>0.53</v>
      </c>
      <c r="J1466" s="123">
        <v>33.340000000000003</v>
      </c>
      <c r="K1466" s="123">
        <v>1.32</v>
      </c>
      <c r="L1466" s="123">
        <v>0.53</v>
      </c>
      <c r="M1466" s="123">
        <v>-0.09</v>
      </c>
      <c r="N1466" s="123">
        <v>0.05</v>
      </c>
      <c r="O1466" s="123"/>
      <c r="P1466" s="123">
        <v>-7.0000000000000007E-2</v>
      </c>
      <c r="Q1466" s="123">
        <v>0.08</v>
      </c>
      <c r="R1466" s="123" t="s">
        <v>3792</v>
      </c>
      <c r="S1466" s="123">
        <v>2020</v>
      </c>
      <c r="T1466" s="123"/>
      <c r="U1466" s="123"/>
      <c r="V1466" s="123"/>
      <c r="W1466" s="123"/>
      <c r="X1466" s="123"/>
      <c r="Y1466" s="123"/>
    </row>
    <row r="1467" spans="1:25" x14ac:dyDescent="0.25">
      <c r="A1467" s="60" t="s">
        <v>4767</v>
      </c>
      <c r="B1467" s="60" t="s">
        <v>86</v>
      </c>
      <c r="C1467" s="123" t="s">
        <v>122</v>
      </c>
      <c r="D1467" s="123">
        <v>31</v>
      </c>
      <c r="E1467" s="123">
        <v>1989</v>
      </c>
      <c r="F1467" s="123">
        <v>0.47</v>
      </c>
      <c r="G1467" s="123">
        <v>0.01</v>
      </c>
      <c r="H1467" s="123">
        <v>-7.0000000000000007E-2</v>
      </c>
      <c r="I1467" s="123">
        <v>0.01</v>
      </c>
      <c r="J1467" s="123"/>
      <c r="K1467" s="123">
        <v>0.06</v>
      </c>
      <c r="L1467" s="123">
        <v>-0.01</v>
      </c>
      <c r="M1467" s="123"/>
      <c r="N1467" s="123"/>
      <c r="O1467" s="123"/>
      <c r="P1467" s="123">
        <v>-0.09</v>
      </c>
      <c r="Q1467" s="123">
        <v>-0.03</v>
      </c>
      <c r="R1467" s="123" t="s">
        <v>3792</v>
      </c>
      <c r="S1467" s="123">
        <v>2020</v>
      </c>
      <c r="T1467" s="123"/>
      <c r="U1467" s="123"/>
      <c r="V1467" s="123"/>
      <c r="W1467" s="123"/>
      <c r="X1467" s="123"/>
      <c r="Y1467" s="123"/>
    </row>
    <row r="1468" spans="1:25" x14ac:dyDescent="0.25">
      <c r="A1468" s="60" t="s">
        <v>4768</v>
      </c>
      <c r="B1468" s="60" t="s">
        <v>86</v>
      </c>
      <c r="C1468" s="123" t="s">
        <v>122</v>
      </c>
      <c r="D1468" s="123">
        <v>26</v>
      </c>
      <c r="E1468" s="123">
        <v>1995</v>
      </c>
      <c r="F1468" s="123">
        <v>4.72</v>
      </c>
      <c r="G1468" s="123">
        <v>0.13</v>
      </c>
      <c r="H1468" s="123">
        <v>1.26</v>
      </c>
      <c r="I1468" s="123">
        <v>0.5</v>
      </c>
      <c r="J1468" s="123">
        <v>33.22</v>
      </c>
      <c r="K1468" s="123">
        <v>1.28</v>
      </c>
      <c r="L1468" s="123">
        <v>0.41</v>
      </c>
      <c r="M1468" s="123">
        <v>0.14000000000000001</v>
      </c>
      <c r="N1468" s="123">
        <v>0.52</v>
      </c>
      <c r="O1468" s="123"/>
      <c r="P1468" s="123">
        <v>0.02</v>
      </c>
      <c r="Q1468" s="123">
        <v>0.09</v>
      </c>
      <c r="R1468" s="123" t="s">
        <v>3792</v>
      </c>
      <c r="S1468" s="123">
        <v>2020</v>
      </c>
      <c r="T1468" s="123"/>
      <c r="U1468" s="123"/>
      <c r="V1468" s="123"/>
      <c r="W1468" s="123"/>
      <c r="X1468" s="123"/>
      <c r="Y1468" s="123"/>
    </row>
    <row r="1469" spans="1:25" x14ac:dyDescent="0.25">
      <c r="A1469" s="60" t="s">
        <v>4769</v>
      </c>
      <c r="B1469" s="60" t="s">
        <v>86</v>
      </c>
      <c r="C1469" s="123" t="s">
        <v>122</v>
      </c>
      <c r="D1469" s="123">
        <v>26</v>
      </c>
      <c r="E1469" s="123">
        <v>1995</v>
      </c>
      <c r="F1469" s="123">
        <v>1.05</v>
      </c>
      <c r="G1469" s="123">
        <v>-0.04</v>
      </c>
      <c r="H1469" s="123">
        <v>0.01</v>
      </c>
      <c r="I1469" s="123">
        <v>0.01</v>
      </c>
      <c r="J1469" s="123"/>
      <c r="K1469" s="123">
        <v>0.08</v>
      </c>
      <c r="L1469" s="123">
        <v>0.01</v>
      </c>
      <c r="M1469" s="123"/>
      <c r="N1469" s="123"/>
      <c r="O1469" s="123"/>
      <c r="P1469" s="123">
        <v>-0.04</v>
      </c>
      <c r="Q1469" s="123">
        <v>-0.08</v>
      </c>
      <c r="R1469" s="123" t="s">
        <v>3792</v>
      </c>
      <c r="S1469" s="123">
        <v>2020</v>
      </c>
      <c r="T1469" s="123"/>
      <c r="U1469" s="123"/>
      <c r="V1469" s="123"/>
      <c r="W1469" s="123"/>
      <c r="X1469" s="123"/>
      <c r="Y1469" s="123"/>
    </row>
    <row r="1470" spans="1:25" x14ac:dyDescent="0.25">
      <c r="A1470" s="60" t="s">
        <v>956</v>
      </c>
      <c r="B1470" s="60" t="s">
        <v>86</v>
      </c>
      <c r="C1470" s="123" t="s">
        <v>122</v>
      </c>
      <c r="D1470" s="123">
        <v>24</v>
      </c>
      <c r="E1470" s="123">
        <v>1997</v>
      </c>
      <c r="F1470" s="123">
        <v>2.15</v>
      </c>
      <c r="G1470" s="123">
        <v>-0.06</v>
      </c>
      <c r="H1470" s="123">
        <v>5.18</v>
      </c>
      <c r="I1470" s="123">
        <v>1.47</v>
      </c>
      <c r="J1470" s="123">
        <v>27.36</v>
      </c>
      <c r="K1470" s="123">
        <v>5.09</v>
      </c>
      <c r="L1470" s="123">
        <v>1.49</v>
      </c>
      <c r="M1470" s="123">
        <v>0</v>
      </c>
      <c r="N1470" s="123">
        <v>-0.06</v>
      </c>
      <c r="O1470" s="123"/>
      <c r="P1470" s="123">
        <v>-0.06</v>
      </c>
      <c r="Q1470" s="123">
        <v>-0.04</v>
      </c>
      <c r="R1470" s="123" t="s">
        <v>3792</v>
      </c>
      <c r="S1470" s="123">
        <v>2020</v>
      </c>
      <c r="T1470" s="123"/>
      <c r="U1470" s="123"/>
      <c r="V1470" s="123"/>
      <c r="W1470" s="123"/>
      <c r="X1470" s="123"/>
      <c r="Y1470" s="123"/>
    </row>
    <row r="1471" spans="1:25" x14ac:dyDescent="0.25">
      <c r="A1471" s="60" t="s">
        <v>2726</v>
      </c>
      <c r="B1471" s="60" t="s">
        <v>86</v>
      </c>
      <c r="C1471" s="123" t="s">
        <v>122</v>
      </c>
      <c r="D1471" s="123">
        <v>27</v>
      </c>
      <c r="E1471" s="123">
        <v>1994</v>
      </c>
      <c r="F1471" s="123">
        <v>4.8899999999999997</v>
      </c>
      <c r="G1471" s="123">
        <v>0.25</v>
      </c>
      <c r="H1471" s="123">
        <v>3.28</v>
      </c>
      <c r="I1471" s="123">
        <v>1.59</v>
      </c>
      <c r="J1471" s="123">
        <v>50.08</v>
      </c>
      <c r="K1471" s="123">
        <v>3.28</v>
      </c>
      <c r="L1471" s="123">
        <v>1.65</v>
      </c>
      <c r="M1471" s="123">
        <v>0.02</v>
      </c>
      <c r="N1471" s="123">
        <v>0.13</v>
      </c>
      <c r="O1471" s="123"/>
      <c r="P1471" s="123">
        <v>-0.08</v>
      </c>
      <c r="Q1471" s="123">
        <v>0.06</v>
      </c>
      <c r="R1471" s="123" t="s">
        <v>3792</v>
      </c>
      <c r="S1471" s="123">
        <v>2020</v>
      </c>
      <c r="T1471" s="123"/>
      <c r="U1471" s="123"/>
      <c r="V1471" s="123"/>
      <c r="W1471" s="123"/>
      <c r="X1471" s="123"/>
      <c r="Y1471" s="123"/>
    </row>
    <row r="1472" spans="1:25" x14ac:dyDescent="0.25">
      <c r="A1472" s="60" t="s">
        <v>4770</v>
      </c>
      <c r="B1472" s="60" t="s">
        <v>86</v>
      </c>
      <c r="C1472" s="123" t="s">
        <v>122</v>
      </c>
      <c r="D1472" s="123">
        <v>20</v>
      </c>
      <c r="E1472" s="123">
        <v>2000</v>
      </c>
      <c r="F1472" s="123">
        <v>0.78</v>
      </c>
      <c r="G1472" s="123">
        <v>-0.1</v>
      </c>
      <c r="H1472" s="123">
        <v>1.48</v>
      </c>
      <c r="I1472" s="123">
        <v>-0.1</v>
      </c>
      <c r="J1472" s="123">
        <v>7.0000000000000007E-2</v>
      </c>
      <c r="K1472" s="123">
        <v>1.62</v>
      </c>
      <c r="L1472" s="123">
        <v>-0.06</v>
      </c>
      <c r="M1472" s="123">
        <v>-0.05</v>
      </c>
      <c r="N1472" s="123"/>
      <c r="O1472" s="123"/>
      <c r="P1472" s="123">
        <v>-0.02</v>
      </c>
      <c r="Q1472" s="123">
        <v>0.03</v>
      </c>
      <c r="R1472" s="123" t="s">
        <v>3792</v>
      </c>
      <c r="S1472" s="123">
        <v>2020</v>
      </c>
      <c r="T1472" s="123"/>
      <c r="U1472" s="123"/>
      <c r="V1472" s="123"/>
      <c r="W1472" s="123"/>
      <c r="X1472" s="123"/>
      <c r="Y1472" s="123"/>
    </row>
    <row r="1473" spans="1:25" x14ac:dyDescent="0.25">
      <c r="A1473" s="60" t="s">
        <v>2204</v>
      </c>
      <c r="B1473" s="60" t="s">
        <v>86</v>
      </c>
      <c r="C1473" s="123" t="s">
        <v>122</v>
      </c>
      <c r="D1473" s="123">
        <v>24</v>
      </c>
      <c r="E1473" s="123">
        <v>1997</v>
      </c>
      <c r="F1473" s="123">
        <v>0.91</v>
      </c>
      <c r="G1473" s="123">
        <v>-0.08</v>
      </c>
      <c r="H1473" s="123">
        <v>1.05</v>
      </c>
      <c r="I1473" s="123">
        <v>0.02</v>
      </c>
      <c r="J1473" s="123">
        <v>-0.06</v>
      </c>
      <c r="K1473" s="123">
        <v>1.19</v>
      </c>
      <c r="L1473" s="123">
        <v>-0.01</v>
      </c>
      <c r="M1473" s="123">
        <v>0.1</v>
      </c>
      <c r="N1473" s="123"/>
      <c r="O1473" s="123"/>
      <c r="P1473" s="123">
        <v>0.03</v>
      </c>
      <c r="Q1473" s="123">
        <v>0.05</v>
      </c>
      <c r="R1473" s="123" t="s">
        <v>3792</v>
      </c>
      <c r="S1473" s="123">
        <v>2020</v>
      </c>
      <c r="T1473" s="123"/>
      <c r="U1473" s="123"/>
      <c r="V1473" s="123"/>
      <c r="W1473" s="123"/>
      <c r="X1473" s="123"/>
      <c r="Y1473" s="123"/>
    </row>
    <row r="1474" spans="1:25" x14ac:dyDescent="0.25">
      <c r="A1474" s="60" t="s">
        <v>4771</v>
      </c>
      <c r="B1474" s="60" t="s">
        <v>86</v>
      </c>
      <c r="C1474" s="123" t="s">
        <v>122</v>
      </c>
      <c r="D1474" s="123">
        <v>28</v>
      </c>
      <c r="E1474" s="123">
        <v>1993</v>
      </c>
      <c r="F1474" s="123">
        <v>0.49</v>
      </c>
      <c r="G1474" s="123">
        <v>-0.08</v>
      </c>
      <c r="H1474" s="123">
        <v>2.0099999999999998</v>
      </c>
      <c r="I1474" s="123">
        <v>-0.09</v>
      </c>
      <c r="J1474" s="123">
        <v>0.05</v>
      </c>
      <c r="K1474" s="123">
        <v>1.84</v>
      </c>
      <c r="L1474" s="123">
        <v>0.08</v>
      </c>
      <c r="M1474" s="123">
        <v>0.04</v>
      </c>
      <c r="N1474" s="123"/>
      <c r="O1474" s="123"/>
      <c r="P1474" s="123">
        <v>0.05</v>
      </c>
      <c r="Q1474" s="123">
        <v>0.08</v>
      </c>
      <c r="R1474" s="123" t="s">
        <v>3792</v>
      </c>
      <c r="S1474" s="123">
        <v>2020</v>
      </c>
      <c r="T1474" s="123"/>
      <c r="U1474" s="123"/>
      <c r="V1474" s="123"/>
      <c r="W1474" s="123"/>
      <c r="X1474" s="123"/>
      <c r="Y1474" s="123"/>
    </row>
    <row r="1475" spans="1:25" x14ac:dyDescent="0.25">
      <c r="A1475" s="60" t="s">
        <v>4772</v>
      </c>
      <c r="B1475" s="60" t="s">
        <v>86</v>
      </c>
      <c r="C1475" s="123" t="s">
        <v>122</v>
      </c>
      <c r="D1475" s="123">
        <v>27</v>
      </c>
      <c r="E1475" s="123">
        <v>1994</v>
      </c>
      <c r="F1475" s="123">
        <v>0.8</v>
      </c>
      <c r="G1475" s="123">
        <v>-0.05</v>
      </c>
      <c r="H1475" s="123">
        <v>0.03</v>
      </c>
      <c r="I1475" s="123">
        <v>0.08</v>
      </c>
      <c r="J1475" s="123"/>
      <c r="K1475" s="123">
        <v>0.03</v>
      </c>
      <c r="L1475" s="123">
        <v>0.06</v>
      </c>
      <c r="M1475" s="123"/>
      <c r="N1475" s="123"/>
      <c r="O1475" s="123"/>
      <c r="P1475" s="123">
        <v>-7.0000000000000007E-2</v>
      </c>
      <c r="Q1475" s="123">
        <v>0.04</v>
      </c>
      <c r="R1475" s="123" t="s">
        <v>3792</v>
      </c>
      <c r="S1475" s="123">
        <v>2020</v>
      </c>
      <c r="T1475" s="123"/>
      <c r="U1475" s="123"/>
      <c r="V1475" s="123"/>
      <c r="W1475" s="123"/>
      <c r="X1475" s="123"/>
      <c r="Y1475" s="123"/>
    </row>
    <row r="1476" spans="1:25" x14ac:dyDescent="0.25">
      <c r="A1476" s="60" t="s">
        <v>1978</v>
      </c>
      <c r="B1476" s="60" t="s">
        <v>86</v>
      </c>
      <c r="C1476" s="123" t="s">
        <v>122</v>
      </c>
      <c r="D1476" s="123">
        <v>24</v>
      </c>
      <c r="E1476" s="123">
        <v>1997</v>
      </c>
      <c r="F1476" s="123">
        <v>2.56</v>
      </c>
      <c r="G1476" s="123">
        <v>0.49</v>
      </c>
      <c r="H1476" s="123">
        <v>4.5</v>
      </c>
      <c r="I1476" s="123">
        <v>2.86</v>
      </c>
      <c r="J1476" s="123">
        <v>63.64</v>
      </c>
      <c r="K1476" s="123">
        <v>4.38</v>
      </c>
      <c r="L1476" s="123">
        <v>2.87</v>
      </c>
      <c r="M1476" s="123">
        <v>0.04</v>
      </c>
      <c r="N1476" s="123">
        <v>0.24</v>
      </c>
      <c r="O1476" s="123"/>
      <c r="P1476" s="123">
        <v>-0.05</v>
      </c>
      <c r="Q1476" s="123">
        <v>-0.04</v>
      </c>
      <c r="R1476" s="123" t="s">
        <v>3792</v>
      </c>
      <c r="S1476" s="123">
        <v>2020</v>
      </c>
      <c r="T1476" s="123"/>
      <c r="U1476" s="123"/>
      <c r="V1476" s="123"/>
      <c r="W1476" s="123"/>
      <c r="X1476" s="123"/>
      <c r="Y1476" s="123"/>
    </row>
    <row r="1477" spans="1:25" x14ac:dyDescent="0.25">
      <c r="A1477" s="60" t="s">
        <v>4773</v>
      </c>
      <c r="B1477" s="60" t="s">
        <v>86</v>
      </c>
      <c r="C1477" s="123" t="s">
        <v>122</v>
      </c>
      <c r="D1477" s="123">
        <v>22</v>
      </c>
      <c r="E1477" s="123">
        <v>1999</v>
      </c>
      <c r="F1477" s="123">
        <v>0.16</v>
      </c>
      <c r="G1477" s="123">
        <v>7.0000000000000007E-2</v>
      </c>
      <c r="H1477" s="123">
        <v>-0.04</v>
      </c>
      <c r="I1477" s="123">
        <v>-0.06</v>
      </c>
      <c r="J1477" s="123"/>
      <c r="K1477" s="123">
        <v>0.04</v>
      </c>
      <c r="L1477" s="123">
        <v>0.06</v>
      </c>
      <c r="M1477" s="123"/>
      <c r="N1477" s="123"/>
      <c r="O1477" s="123"/>
      <c r="P1477" s="123">
        <v>-0.02</v>
      </c>
      <c r="Q1477" s="123">
        <v>-7.0000000000000007E-2</v>
      </c>
      <c r="R1477" s="123" t="s">
        <v>3792</v>
      </c>
      <c r="S1477" s="123">
        <v>2020</v>
      </c>
      <c r="T1477" s="123"/>
      <c r="U1477" s="123"/>
      <c r="V1477" s="123"/>
      <c r="W1477" s="123"/>
      <c r="X1477" s="123"/>
      <c r="Y1477" s="123"/>
    </row>
    <row r="1478" spans="1:25" x14ac:dyDescent="0.25">
      <c r="A1478" s="60" t="s">
        <v>4774</v>
      </c>
      <c r="B1478" s="60" t="s">
        <v>86</v>
      </c>
      <c r="C1478" s="123" t="s">
        <v>122</v>
      </c>
      <c r="D1478" s="123">
        <v>23</v>
      </c>
      <c r="E1478" s="123">
        <v>1998</v>
      </c>
      <c r="F1478" s="123">
        <v>0.26</v>
      </c>
      <c r="G1478" s="123">
        <v>-0.04</v>
      </c>
      <c r="H1478" s="123">
        <v>-0.04</v>
      </c>
      <c r="I1478" s="123">
        <v>-0.1</v>
      </c>
      <c r="J1478" s="123"/>
      <c r="K1478" s="123">
        <v>0.04</v>
      </c>
      <c r="L1478" s="123">
        <v>0.06</v>
      </c>
      <c r="M1478" s="123"/>
      <c r="N1478" s="123"/>
      <c r="O1478" s="123"/>
      <c r="P1478" s="123">
        <v>-0.09</v>
      </c>
      <c r="Q1478" s="123">
        <v>-0.09</v>
      </c>
      <c r="R1478" s="123" t="s">
        <v>3792</v>
      </c>
      <c r="S1478" s="123">
        <v>2020</v>
      </c>
      <c r="T1478" s="123"/>
      <c r="U1478" s="123"/>
      <c r="V1478" s="123"/>
      <c r="W1478" s="123"/>
      <c r="X1478" s="123"/>
      <c r="Y1478" s="123"/>
    </row>
    <row r="1479" spans="1:25" x14ac:dyDescent="0.25">
      <c r="A1479" s="60" t="s">
        <v>4775</v>
      </c>
      <c r="B1479" s="60" t="s">
        <v>86</v>
      </c>
      <c r="C1479" s="123" t="s">
        <v>129</v>
      </c>
      <c r="D1479" s="123">
        <v>33</v>
      </c>
      <c r="E1479" s="123">
        <v>1988</v>
      </c>
      <c r="F1479" s="123">
        <v>3.77</v>
      </c>
      <c r="G1479" s="123">
        <v>-0.04</v>
      </c>
      <c r="H1479" s="123">
        <v>0.56999999999999995</v>
      </c>
      <c r="I1479" s="123">
        <v>0.06</v>
      </c>
      <c r="J1479" s="123">
        <v>-0.05</v>
      </c>
      <c r="K1479" s="123">
        <v>0.55000000000000004</v>
      </c>
      <c r="L1479" s="123">
        <v>0.01</v>
      </c>
      <c r="M1479" s="123">
        <v>0.03</v>
      </c>
      <c r="N1479" s="123"/>
      <c r="O1479" s="123"/>
      <c r="P1479" s="123">
        <v>-0.06</v>
      </c>
      <c r="Q1479" s="123">
        <v>0</v>
      </c>
      <c r="R1479" s="123" t="s">
        <v>3792</v>
      </c>
      <c r="S1479" s="123">
        <v>2020</v>
      </c>
      <c r="T1479" s="123"/>
      <c r="U1479" s="123"/>
      <c r="V1479" s="123"/>
      <c r="W1479" s="123"/>
      <c r="X1479" s="123"/>
      <c r="Y1479" s="123"/>
    </row>
    <row r="1480" spans="1:25" x14ac:dyDescent="0.25">
      <c r="A1480" s="60" t="s">
        <v>2755</v>
      </c>
      <c r="B1480" s="60" t="s">
        <v>86</v>
      </c>
      <c r="C1480" s="123" t="s">
        <v>129</v>
      </c>
      <c r="D1480" s="123">
        <v>26</v>
      </c>
      <c r="E1480" s="123">
        <v>1994</v>
      </c>
      <c r="F1480" s="123">
        <v>2.0499999999999998</v>
      </c>
      <c r="G1480" s="123">
        <v>-0.01</v>
      </c>
      <c r="H1480" s="123">
        <v>0.08</v>
      </c>
      <c r="I1480" s="123">
        <v>0.03</v>
      </c>
      <c r="J1480" s="123"/>
      <c r="K1480" s="123">
        <v>0.01</v>
      </c>
      <c r="L1480" s="123">
        <v>0.06</v>
      </c>
      <c r="M1480" s="123"/>
      <c r="N1480" s="123"/>
      <c r="O1480" s="123"/>
      <c r="P1480" s="123">
        <v>-0.05</v>
      </c>
      <c r="Q1480" s="123">
        <v>-0.08</v>
      </c>
      <c r="R1480" s="123" t="s">
        <v>3792</v>
      </c>
      <c r="S1480" s="123">
        <v>2020</v>
      </c>
      <c r="T1480" s="123"/>
      <c r="U1480" s="123"/>
      <c r="V1480" s="123"/>
      <c r="W1480" s="123"/>
      <c r="X1480" s="123"/>
      <c r="Y1480" s="123"/>
    </row>
    <row r="1481" spans="1:25" x14ac:dyDescent="0.25">
      <c r="A1481" s="60" t="s">
        <v>2762</v>
      </c>
      <c r="B1481" s="60" t="s">
        <v>86</v>
      </c>
      <c r="C1481" s="123" t="s">
        <v>131</v>
      </c>
      <c r="D1481" s="123">
        <v>27</v>
      </c>
      <c r="E1481" s="123">
        <v>1994</v>
      </c>
      <c r="F1481" s="123">
        <v>4.9400000000000004</v>
      </c>
      <c r="G1481" s="123">
        <v>0.47</v>
      </c>
      <c r="H1481" s="123">
        <v>2.09</v>
      </c>
      <c r="I1481" s="123">
        <v>0.71</v>
      </c>
      <c r="J1481" s="123">
        <v>39.950000000000003</v>
      </c>
      <c r="K1481" s="123">
        <v>1.94</v>
      </c>
      <c r="L1481" s="123">
        <v>0.82</v>
      </c>
      <c r="M1481" s="123">
        <v>0.27</v>
      </c>
      <c r="N1481" s="123">
        <v>0.52</v>
      </c>
      <c r="O1481" s="123"/>
      <c r="P1481" s="123">
        <v>-0.03</v>
      </c>
      <c r="Q1481" s="123">
        <v>-0.06</v>
      </c>
      <c r="R1481" s="123" t="s">
        <v>3792</v>
      </c>
      <c r="S1481" s="123">
        <v>2020</v>
      </c>
      <c r="T1481" s="123"/>
      <c r="U1481" s="123"/>
      <c r="V1481" s="123"/>
      <c r="W1481" s="123"/>
      <c r="X1481" s="123"/>
      <c r="Y1481" s="123"/>
    </row>
    <row r="1482" spans="1:25" x14ac:dyDescent="0.25">
      <c r="A1482" s="60" t="s">
        <v>4776</v>
      </c>
      <c r="B1482" s="60" t="s">
        <v>4777</v>
      </c>
      <c r="C1482" s="123" t="s">
        <v>96</v>
      </c>
      <c r="D1482" s="123">
        <v>24</v>
      </c>
      <c r="E1482" s="123">
        <v>1997</v>
      </c>
      <c r="F1482" s="123">
        <v>0.4</v>
      </c>
      <c r="G1482" s="123">
        <v>0.08</v>
      </c>
      <c r="H1482" s="123">
        <v>0.1</v>
      </c>
      <c r="I1482" s="123">
        <v>-0.1</v>
      </c>
      <c r="J1482" s="123"/>
      <c r="K1482" s="123">
        <v>0.03</v>
      </c>
      <c r="L1482" s="123">
        <v>0.04</v>
      </c>
      <c r="M1482" s="123"/>
      <c r="N1482" s="123"/>
      <c r="O1482" s="123"/>
      <c r="P1482" s="123">
        <v>-0.01</v>
      </c>
      <c r="Q1482" s="123">
        <v>-0.04</v>
      </c>
      <c r="R1482" s="123" t="s">
        <v>3792</v>
      </c>
      <c r="S1482" s="123">
        <v>2020</v>
      </c>
      <c r="T1482" s="123"/>
      <c r="U1482" s="123"/>
      <c r="V1482" s="123"/>
      <c r="W1482" s="123"/>
      <c r="X1482" s="123"/>
      <c r="Y1482" s="123"/>
    </row>
    <row r="1483" spans="1:25" x14ac:dyDescent="0.25">
      <c r="A1483" s="60" t="s">
        <v>4778</v>
      </c>
      <c r="B1483" s="60" t="s">
        <v>4777</v>
      </c>
      <c r="C1483" s="123" t="s">
        <v>96</v>
      </c>
      <c r="D1483" s="123">
        <v>25</v>
      </c>
      <c r="E1483" s="123">
        <v>1996</v>
      </c>
      <c r="F1483" s="123">
        <v>-0.06</v>
      </c>
      <c r="G1483" s="123">
        <v>-0.02</v>
      </c>
      <c r="H1483" s="123">
        <v>-0.05</v>
      </c>
      <c r="I1483" s="123">
        <v>-0.02</v>
      </c>
      <c r="J1483" s="123"/>
      <c r="K1483" s="123">
        <v>-0.04</v>
      </c>
      <c r="L1483" s="123">
        <v>0.09</v>
      </c>
      <c r="M1483" s="123"/>
      <c r="N1483" s="123"/>
      <c r="O1483" s="123"/>
      <c r="P1483" s="123">
        <v>0.06</v>
      </c>
      <c r="Q1483" s="123">
        <v>0.03</v>
      </c>
      <c r="R1483" s="123" t="s">
        <v>3792</v>
      </c>
      <c r="S1483" s="123">
        <v>2020</v>
      </c>
      <c r="T1483" s="123"/>
      <c r="U1483" s="123"/>
      <c r="V1483" s="123"/>
      <c r="W1483" s="123"/>
      <c r="X1483" s="123"/>
      <c r="Y1483" s="123"/>
    </row>
    <row r="1484" spans="1:25" x14ac:dyDescent="0.25">
      <c r="A1484" s="60" t="s">
        <v>4779</v>
      </c>
      <c r="B1484" s="60" t="s">
        <v>4777</v>
      </c>
      <c r="C1484" s="123" t="s">
        <v>96</v>
      </c>
      <c r="D1484" s="123">
        <v>20</v>
      </c>
      <c r="E1484" s="123">
        <v>2001</v>
      </c>
      <c r="F1484" s="123">
        <v>1.02</v>
      </c>
      <c r="G1484" s="123">
        <v>7.0000000000000007E-2</v>
      </c>
      <c r="H1484" s="123">
        <v>-0.08</v>
      </c>
      <c r="I1484" s="123">
        <v>0.03</v>
      </c>
      <c r="J1484" s="123"/>
      <c r="K1484" s="123">
        <v>-0.01</v>
      </c>
      <c r="L1484" s="123">
        <v>7.0000000000000007E-2</v>
      </c>
      <c r="M1484" s="123"/>
      <c r="N1484" s="123"/>
      <c r="O1484" s="123"/>
      <c r="P1484" s="123">
        <v>7.0000000000000007E-2</v>
      </c>
      <c r="Q1484" s="123">
        <v>-0.04</v>
      </c>
      <c r="R1484" s="123" t="s">
        <v>3792</v>
      </c>
      <c r="S1484" s="123">
        <v>2020</v>
      </c>
      <c r="T1484" s="123"/>
      <c r="U1484" s="123"/>
      <c r="V1484" s="123"/>
      <c r="W1484" s="123"/>
      <c r="X1484" s="123"/>
      <c r="Y1484" s="123"/>
    </row>
    <row r="1485" spans="1:25" x14ac:dyDescent="0.25">
      <c r="A1485" s="60" t="s">
        <v>4780</v>
      </c>
      <c r="B1485" s="60" t="s">
        <v>4777</v>
      </c>
      <c r="C1485" s="123" t="s">
        <v>96</v>
      </c>
      <c r="D1485" s="123">
        <v>26</v>
      </c>
      <c r="E1485" s="123">
        <v>1995</v>
      </c>
      <c r="F1485" s="123">
        <v>3.05</v>
      </c>
      <c r="G1485" s="123">
        <v>0.09</v>
      </c>
      <c r="H1485" s="123">
        <v>-0.1</v>
      </c>
      <c r="I1485" s="123">
        <v>-0.09</v>
      </c>
      <c r="J1485" s="123"/>
      <c r="K1485" s="123">
        <v>-0.08</v>
      </c>
      <c r="L1485" s="123">
        <v>0.09</v>
      </c>
      <c r="M1485" s="123"/>
      <c r="N1485" s="123"/>
      <c r="O1485" s="123"/>
      <c r="P1485" s="123">
        <v>0.03</v>
      </c>
      <c r="Q1485" s="123">
        <v>-0.04</v>
      </c>
      <c r="R1485" s="123" t="s">
        <v>3792</v>
      </c>
      <c r="S1485" s="123">
        <v>2020</v>
      </c>
      <c r="T1485" s="123"/>
      <c r="U1485" s="123"/>
      <c r="V1485" s="123"/>
      <c r="W1485" s="123"/>
      <c r="X1485" s="123"/>
      <c r="Y1485" s="123"/>
    </row>
    <row r="1486" spans="1:25" x14ac:dyDescent="0.25">
      <c r="A1486" s="60" t="s">
        <v>4781</v>
      </c>
      <c r="B1486" s="60" t="s">
        <v>4777</v>
      </c>
      <c r="C1486" s="123" t="s">
        <v>96</v>
      </c>
      <c r="D1486" s="123">
        <v>24</v>
      </c>
      <c r="E1486" s="123">
        <v>1997</v>
      </c>
      <c r="F1486" s="123">
        <v>2.75</v>
      </c>
      <c r="G1486" s="123">
        <v>0.45</v>
      </c>
      <c r="H1486" s="123">
        <v>0.83</v>
      </c>
      <c r="I1486" s="123">
        <v>0.37</v>
      </c>
      <c r="J1486" s="123">
        <v>49.96</v>
      </c>
      <c r="K1486" s="123">
        <v>0.82</v>
      </c>
      <c r="L1486" s="123">
        <v>0.31</v>
      </c>
      <c r="M1486" s="123">
        <v>0.46</v>
      </c>
      <c r="N1486" s="123">
        <v>1</v>
      </c>
      <c r="O1486" s="123"/>
      <c r="P1486" s="123">
        <v>0.08</v>
      </c>
      <c r="Q1486" s="123">
        <v>0.05</v>
      </c>
      <c r="R1486" s="123" t="s">
        <v>3792</v>
      </c>
      <c r="S1486" s="123">
        <v>2020</v>
      </c>
      <c r="T1486" s="123"/>
      <c r="U1486" s="123"/>
      <c r="V1486" s="123"/>
      <c r="W1486" s="123"/>
      <c r="X1486" s="123"/>
      <c r="Y1486" s="123"/>
    </row>
    <row r="1487" spans="1:25" x14ac:dyDescent="0.25">
      <c r="A1487" s="60" t="s">
        <v>4782</v>
      </c>
      <c r="B1487" s="60" t="s">
        <v>4777</v>
      </c>
      <c r="C1487" s="123" t="s">
        <v>213</v>
      </c>
      <c r="D1487" s="123">
        <v>36</v>
      </c>
      <c r="E1487" s="123">
        <v>1985</v>
      </c>
      <c r="F1487" s="123">
        <v>3.96</v>
      </c>
      <c r="G1487" s="123">
        <v>0.03</v>
      </c>
      <c r="H1487" s="123">
        <v>-0.02</v>
      </c>
      <c r="I1487" s="123">
        <v>0.09</v>
      </c>
      <c r="J1487" s="123"/>
      <c r="K1487" s="123">
        <v>-0.03</v>
      </c>
      <c r="L1487" s="123">
        <v>-0.02</v>
      </c>
      <c r="M1487" s="123"/>
      <c r="N1487" s="123"/>
      <c r="O1487" s="123"/>
      <c r="P1487" s="123">
        <v>0.01</v>
      </c>
      <c r="Q1487" s="123">
        <v>-0.01</v>
      </c>
      <c r="R1487" s="123" t="s">
        <v>3792</v>
      </c>
      <c r="S1487" s="123">
        <v>2020</v>
      </c>
      <c r="T1487" s="123"/>
      <c r="U1487" s="123"/>
      <c r="V1487" s="123"/>
      <c r="W1487" s="123"/>
      <c r="X1487" s="123"/>
      <c r="Y1487" s="123"/>
    </row>
    <row r="1488" spans="1:25" x14ac:dyDescent="0.25">
      <c r="A1488" s="60" t="s">
        <v>4783</v>
      </c>
      <c r="B1488" s="60" t="s">
        <v>4777</v>
      </c>
      <c r="C1488" s="123" t="s">
        <v>213</v>
      </c>
      <c r="D1488" s="123">
        <v>23</v>
      </c>
      <c r="E1488" s="123">
        <v>1998</v>
      </c>
      <c r="F1488" s="123">
        <v>4.0199999999999996</v>
      </c>
      <c r="G1488" s="123">
        <v>-0.06</v>
      </c>
      <c r="H1488" s="123">
        <v>0.32</v>
      </c>
      <c r="I1488" s="123">
        <v>0</v>
      </c>
      <c r="J1488" s="123">
        <v>0</v>
      </c>
      <c r="K1488" s="123">
        <v>0.24</v>
      </c>
      <c r="L1488" s="123">
        <v>-0.08</v>
      </c>
      <c r="M1488" s="123">
        <v>0.01</v>
      </c>
      <c r="N1488" s="123"/>
      <c r="O1488" s="123"/>
      <c r="P1488" s="123">
        <v>0.03</v>
      </c>
      <c r="Q1488" s="123">
        <v>-0.08</v>
      </c>
      <c r="R1488" s="123" t="s">
        <v>3792</v>
      </c>
      <c r="S1488" s="123">
        <v>2020</v>
      </c>
      <c r="T1488" s="123"/>
      <c r="U1488" s="123"/>
      <c r="V1488" s="123"/>
      <c r="W1488" s="123"/>
      <c r="X1488" s="123"/>
      <c r="Y1488" s="123"/>
    </row>
    <row r="1489" spans="1:25" x14ac:dyDescent="0.25">
      <c r="A1489" s="60" t="s">
        <v>4784</v>
      </c>
      <c r="B1489" s="60" t="s">
        <v>4777</v>
      </c>
      <c r="C1489" s="123" t="s">
        <v>213</v>
      </c>
      <c r="D1489" s="123">
        <v>21</v>
      </c>
      <c r="E1489" s="123">
        <v>2000</v>
      </c>
      <c r="F1489" s="123">
        <v>3.88</v>
      </c>
      <c r="G1489" s="123">
        <v>0.06</v>
      </c>
      <c r="H1489" s="123">
        <v>0.94</v>
      </c>
      <c r="I1489" s="123">
        <v>-0.06</v>
      </c>
      <c r="J1489" s="123">
        <v>0.06</v>
      </c>
      <c r="K1489" s="123">
        <v>1.1100000000000001</v>
      </c>
      <c r="L1489" s="123">
        <v>-0.05</v>
      </c>
      <c r="M1489" s="123">
        <v>-0.09</v>
      </c>
      <c r="N1489" s="123"/>
      <c r="O1489" s="123"/>
      <c r="P1489" s="123">
        <v>7.0000000000000007E-2</v>
      </c>
      <c r="Q1489" s="123">
        <v>-0.02</v>
      </c>
      <c r="R1489" s="123" t="s">
        <v>3792</v>
      </c>
      <c r="S1489" s="123">
        <v>2020</v>
      </c>
      <c r="T1489" s="123"/>
      <c r="U1489" s="123"/>
      <c r="V1489" s="123"/>
      <c r="W1489" s="123"/>
      <c r="X1489" s="123"/>
      <c r="Y1489" s="123"/>
    </row>
    <row r="1490" spans="1:25" x14ac:dyDescent="0.25">
      <c r="A1490" s="60" t="s">
        <v>4785</v>
      </c>
      <c r="B1490" s="60" t="s">
        <v>4777</v>
      </c>
      <c r="C1490" s="123" t="s">
        <v>109</v>
      </c>
      <c r="D1490" s="123">
        <v>20</v>
      </c>
      <c r="E1490" s="123">
        <v>2000</v>
      </c>
      <c r="F1490" s="123">
        <v>1.07</v>
      </c>
      <c r="G1490" s="123">
        <v>0.09</v>
      </c>
      <c r="H1490" s="123">
        <v>2.04</v>
      </c>
      <c r="I1490" s="123">
        <v>0.94</v>
      </c>
      <c r="J1490" s="123">
        <v>49.9</v>
      </c>
      <c r="K1490" s="123">
        <v>1.92</v>
      </c>
      <c r="L1490" s="123">
        <v>0.98</v>
      </c>
      <c r="M1490" s="123">
        <v>0.09</v>
      </c>
      <c r="N1490" s="123">
        <v>-0.02</v>
      </c>
      <c r="O1490" s="123"/>
      <c r="P1490" s="123">
        <v>0.03</v>
      </c>
      <c r="Q1490" s="123">
        <v>0.02</v>
      </c>
      <c r="R1490" s="123" t="s">
        <v>3792</v>
      </c>
      <c r="S1490" s="123">
        <v>2020</v>
      </c>
      <c r="T1490" s="123"/>
      <c r="U1490" s="123"/>
      <c r="V1490" s="123"/>
      <c r="W1490" s="123"/>
      <c r="X1490" s="123"/>
      <c r="Y1490" s="123"/>
    </row>
    <row r="1491" spans="1:25" x14ac:dyDescent="0.25">
      <c r="A1491" s="60" t="s">
        <v>4786</v>
      </c>
      <c r="B1491" s="60" t="s">
        <v>4777</v>
      </c>
      <c r="C1491" s="123" t="s">
        <v>109</v>
      </c>
      <c r="D1491" s="123">
        <v>31</v>
      </c>
      <c r="E1491" s="123">
        <v>1990</v>
      </c>
      <c r="F1491" s="123">
        <v>0.21</v>
      </c>
      <c r="G1491" s="123">
        <v>0.03</v>
      </c>
      <c r="H1491" s="123">
        <v>0.06</v>
      </c>
      <c r="I1491" s="123">
        <v>-0.1</v>
      </c>
      <c r="J1491" s="123"/>
      <c r="K1491" s="123">
        <v>-0.09</v>
      </c>
      <c r="L1491" s="123">
        <v>0.08</v>
      </c>
      <c r="M1491" s="123"/>
      <c r="N1491" s="123"/>
      <c r="O1491" s="123"/>
      <c r="P1491" s="123">
        <v>0.05</v>
      </c>
      <c r="Q1491" s="123">
        <v>0.02</v>
      </c>
      <c r="R1491" s="123" t="s">
        <v>3792</v>
      </c>
      <c r="S1491" s="123">
        <v>2020</v>
      </c>
      <c r="T1491" s="123"/>
      <c r="U1491" s="123"/>
      <c r="V1491" s="123"/>
      <c r="W1491" s="123"/>
      <c r="X1491" s="123"/>
      <c r="Y1491" s="123"/>
    </row>
    <row r="1492" spans="1:25" x14ac:dyDescent="0.25">
      <c r="A1492" s="60" t="s">
        <v>4787</v>
      </c>
      <c r="B1492" s="60" t="s">
        <v>4777</v>
      </c>
      <c r="C1492" s="123" t="s">
        <v>109</v>
      </c>
      <c r="D1492" s="123">
        <v>32</v>
      </c>
      <c r="E1492" s="123">
        <v>1989</v>
      </c>
      <c r="F1492" s="123">
        <v>0.53</v>
      </c>
      <c r="G1492" s="123">
        <v>0.06</v>
      </c>
      <c r="H1492" s="123">
        <v>-7.0000000000000007E-2</v>
      </c>
      <c r="I1492" s="123">
        <v>0.03</v>
      </c>
      <c r="J1492" s="123"/>
      <c r="K1492" s="123">
        <v>-0.04</v>
      </c>
      <c r="L1492" s="123">
        <v>-0.09</v>
      </c>
      <c r="M1492" s="123"/>
      <c r="N1492" s="123"/>
      <c r="O1492" s="123"/>
      <c r="P1492" s="123">
        <v>-0.08</v>
      </c>
      <c r="Q1492" s="123">
        <v>-0.02</v>
      </c>
      <c r="R1492" s="123" t="s">
        <v>3792</v>
      </c>
      <c r="S1492" s="123">
        <v>2020</v>
      </c>
      <c r="T1492" s="123"/>
      <c r="U1492" s="123"/>
      <c r="V1492" s="123"/>
      <c r="W1492" s="123"/>
      <c r="X1492" s="123"/>
      <c r="Y1492" s="123"/>
    </row>
    <row r="1493" spans="1:25" x14ac:dyDescent="0.25">
      <c r="A1493" s="60" t="s">
        <v>4788</v>
      </c>
      <c r="B1493" s="60" t="s">
        <v>4777</v>
      </c>
      <c r="C1493" s="123" t="s">
        <v>109</v>
      </c>
      <c r="D1493" s="123">
        <v>26</v>
      </c>
      <c r="E1493" s="123">
        <v>1995</v>
      </c>
      <c r="F1493" s="123">
        <v>0.93</v>
      </c>
      <c r="G1493" s="123">
        <v>-7.0000000000000007E-2</v>
      </c>
      <c r="H1493" s="123">
        <v>0.05</v>
      </c>
      <c r="I1493" s="123">
        <v>-0.08</v>
      </c>
      <c r="J1493" s="123"/>
      <c r="K1493" s="123">
        <v>0.01</v>
      </c>
      <c r="L1493" s="123">
        <v>7.0000000000000007E-2</v>
      </c>
      <c r="M1493" s="123"/>
      <c r="N1493" s="123"/>
      <c r="O1493" s="123"/>
      <c r="P1493" s="123">
        <v>0</v>
      </c>
      <c r="Q1493" s="123">
        <v>0.02</v>
      </c>
      <c r="R1493" s="123" t="s">
        <v>3792</v>
      </c>
      <c r="S1493" s="123">
        <v>2020</v>
      </c>
      <c r="T1493" s="123"/>
      <c r="U1493" s="123"/>
      <c r="V1493" s="123"/>
      <c r="W1493" s="123"/>
      <c r="X1493" s="123"/>
      <c r="Y1493" s="123"/>
    </row>
    <row r="1494" spans="1:25" x14ac:dyDescent="0.25">
      <c r="A1494" s="60" t="s">
        <v>4789</v>
      </c>
      <c r="B1494" s="60" t="s">
        <v>4777</v>
      </c>
      <c r="C1494" s="123" t="s">
        <v>153</v>
      </c>
      <c r="D1494" s="123">
        <v>33</v>
      </c>
      <c r="E1494" s="123">
        <v>1988</v>
      </c>
      <c r="F1494" s="123">
        <v>3.99</v>
      </c>
      <c r="G1494" s="123">
        <v>-0.1</v>
      </c>
      <c r="H1494" s="123">
        <v>2.91</v>
      </c>
      <c r="I1494" s="123">
        <v>0.56999999999999995</v>
      </c>
      <c r="J1494" s="123">
        <v>16.72</v>
      </c>
      <c r="K1494" s="123">
        <v>3.05</v>
      </c>
      <c r="L1494" s="123">
        <v>0.53</v>
      </c>
      <c r="M1494" s="123">
        <v>-0.09</v>
      </c>
      <c r="N1494" s="123">
        <v>-0.04</v>
      </c>
      <c r="O1494" s="123"/>
      <c r="P1494" s="123">
        <v>0.03</v>
      </c>
      <c r="Q1494" s="123">
        <v>-0.04</v>
      </c>
      <c r="R1494" s="123" t="s">
        <v>3792</v>
      </c>
      <c r="S1494" s="123">
        <v>2020</v>
      </c>
      <c r="T1494" s="123"/>
      <c r="U1494" s="123"/>
      <c r="V1494" s="123"/>
      <c r="W1494" s="123"/>
      <c r="X1494" s="123"/>
      <c r="Y1494" s="123"/>
    </row>
    <row r="1495" spans="1:25" x14ac:dyDescent="0.25">
      <c r="A1495" s="60" t="s">
        <v>4790</v>
      </c>
      <c r="B1495" s="60" t="s">
        <v>4777</v>
      </c>
      <c r="C1495" s="123" t="s">
        <v>153</v>
      </c>
      <c r="D1495" s="123">
        <v>21</v>
      </c>
      <c r="E1495" s="123">
        <v>2000</v>
      </c>
      <c r="F1495" s="123">
        <v>2.71</v>
      </c>
      <c r="G1495" s="123">
        <v>0.41</v>
      </c>
      <c r="H1495" s="123">
        <v>2.2000000000000002</v>
      </c>
      <c r="I1495" s="123">
        <v>0.7</v>
      </c>
      <c r="J1495" s="123">
        <v>33.299999999999997</v>
      </c>
      <c r="K1495" s="123">
        <v>2.1800000000000002</v>
      </c>
      <c r="L1495" s="123">
        <v>0.68</v>
      </c>
      <c r="M1495" s="123">
        <v>0.14000000000000001</v>
      </c>
      <c r="N1495" s="123">
        <v>0.54</v>
      </c>
      <c r="O1495" s="123"/>
      <c r="P1495" s="123">
        <v>0.08</v>
      </c>
      <c r="Q1495" s="123">
        <v>-0.09</v>
      </c>
      <c r="R1495" s="123" t="s">
        <v>3792</v>
      </c>
      <c r="S1495" s="123">
        <v>2020</v>
      </c>
      <c r="T1495" s="123"/>
      <c r="U1495" s="123"/>
      <c r="V1495" s="123"/>
      <c r="W1495" s="123"/>
      <c r="X1495" s="123"/>
      <c r="Y1495" s="123"/>
    </row>
    <row r="1496" spans="1:25" x14ac:dyDescent="0.25">
      <c r="A1496" s="60" t="s">
        <v>4791</v>
      </c>
      <c r="B1496" s="60" t="s">
        <v>4777</v>
      </c>
      <c r="C1496" s="123" t="s">
        <v>153</v>
      </c>
      <c r="D1496" s="123">
        <v>33</v>
      </c>
      <c r="E1496" s="123">
        <v>1987</v>
      </c>
      <c r="F1496" s="123">
        <v>0.42</v>
      </c>
      <c r="G1496" s="123">
        <v>0.04</v>
      </c>
      <c r="H1496" s="123">
        <v>0.09</v>
      </c>
      <c r="I1496" s="123">
        <v>-0.09</v>
      </c>
      <c r="J1496" s="123"/>
      <c r="K1496" s="123">
        <v>0</v>
      </c>
      <c r="L1496" s="123">
        <v>-0.01</v>
      </c>
      <c r="M1496" s="123"/>
      <c r="N1496" s="123"/>
      <c r="O1496" s="123"/>
      <c r="P1496" s="123">
        <v>-0.01</v>
      </c>
      <c r="Q1496" s="123">
        <v>0</v>
      </c>
      <c r="R1496" s="123" t="s">
        <v>3792</v>
      </c>
      <c r="S1496" s="123">
        <v>2020</v>
      </c>
      <c r="T1496" s="123"/>
      <c r="U1496" s="123"/>
      <c r="V1496" s="123"/>
      <c r="W1496" s="123"/>
      <c r="X1496" s="123"/>
      <c r="Y1496" s="123"/>
    </row>
    <row r="1497" spans="1:25" x14ac:dyDescent="0.25">
      <c r="A1497" s="60" t="s">
        <v>4792</v>
      </c>
      <c r="B1497" s="60" t="s">
        <v>4777</v>
      </c>
      <c r="C1497" s="123" t="s">
        <v>116</v>
      </c>
      <c r="D1497" s="123">
        <v>36</v>
      </c>
      <c r="E1497" s="123">
        <v>1985</v>
      </c>
      <c r="F1497" s="123">
        <v>1.0900000000000001</v>
      </c>
      <c r="G1497" s="123">
        <v>0.04</v>
      </c>
      <c r="H1497" s="123">
        <v>-0.06</v>
      </c>
      <c r="I1497" s="123">
        <v>0.08</v>
      </c>
      <c r="J1497" s="123"/>
      <c r="K1497" s="123">
        <v>-0.03</v>
      </c>
      <c r="L1497" s="123">
        <v>-0.05</v>
      </c>
      <c r="M1497" s="123"/>
      <c r="N1497" s="123"/>
      <c r="O1497" s="123"/>
      <c r="P1497" s="123">
        <v>7.0000000000000007E-2</v>
      </c>
      <c r="Q1497" s="123">
        <v>-0.09</v>
      </c>
      <c r="R1497" s="123" t="s">
        <v>3792</v>
      </c>
      <c r="S1497" s="123">
        <v>2020</v>
      </c>
      <c r="T1497" s="123"/>
      <c r="U1497" s="123"/>
      <c r="V1497" s="123"/>
      <c r="W1497" s="123"/>
      <c r="X1497" s="123"/>
      <c r="Y1497" s="123"/>
    </row>
    <row r="1498" spans="1:25" x14ac:dyDescent="0.25">
      <c r="A1498" s="60" t="s">
        <v>4793</v>
      </c>
      <c r="B1498" s="60" t="s">
        <v>4777</v>
      </c>
      <c r="C1498" s="123" t="s">
        <v>116</v>
      </c>
      <c r="D1498" s="123">
        <v>25</v>
      </c>
      <c r="E1498" s="123">
        <v>1996</v>
      </c>
      <c r="F1498" s="123">
        <v>2.93</v>
      </c>
      <c r="G1498" s="123">
        <v>-0.08</v>
      </c>
      <c r="H1498" s="123">
        <v>0.04</v>
      </c>
      <c r="I1498" s="123">
        <v>0.02</v>
      </c>
      <c r="J1498" s="123"/>
      <c r="K1498" s="123">
        <v>0.05</v>
      </c>
      <c r="L1498" s="123">
        <v>-0.09</v>
      </c>
      <c r="M1498" s="123"/>
      <c r="N1498" s="123"/>
      <c r="O1498" s="123"/>
      <c r="P1498" s="123">
        <v>0</v>
      </c>
      <c r="Q1498" s="123">
        <v>-0.06</v>
      </c>
      <c r="R1498" s="123" t="s">
        <v>3792</v>
      </c>
      <c r="S1498" s="123">
        <v>2020</v>
      </c>
      <c r="T1498" s="123"/>
      <c r="U1498" s="123"/>
      <c r="V1498" s="123"/>
      <c r="W1498" s="123"/>
      <c r="X1498" s="123"/>
      <c r="Y1498" s="123"/>
    </row>
    <row r="1499" spans="1:25" x14ac:dyDescent="0.25">
      <c r="A1499" s="60" t="s">
        <v>4794</v>
      </c>
      <c r="B1499" s="60" t="s">
        <v>4777</v>
      </c>
      <c r="C1499" s="123" t="s">
        <v>122</v>
      </c>
      <c r="D1499" s="123">
        <v>26</v>
      </c>
      <c r="E1499" s="123">
        <v>1995</v>
      </c>
      <c r="F1499" s="123">
        <v>-0.04</v>
      </c>
      <c r="G1499" s="123">
        <v>-0.06</v>
      </c>
      <c r="H1499" s="123">
        <v>0.08</v>
      </c>
      <c r="I1499" s="123">
        <v>-0.02</v>
      </c>
      <c r="J1499" s="123"/>
      <c r="K1499" s="123">
        <v>7.0000000000000007E-2</v>
      </c>
      <c r="L1499" s="123">
        <v>-0.1</v>
      </c>
      <c r="M1499" s="123"/>
      <c r="N1499" s="123"/>
      <c r="O1499" s="123"/>
      <c r="P1499" s="123">
        <v>-0.05</v>
      </c>
      <c r="Q1499" s="123">
        <v>7.0000000000000007E-2</v>
      </c>
      <c r="R1499" s="123" t="s">
        <v>3792</v>
      </c>
      <c r="S1499" s="123">
        <v>2020</v>
      </c>
      <c r="T1499" s="123"/>
      <c r="U1499" s="123"/>
      <c r="V1499" s="123"/>
      <c r="W1499" s="123"/>
      <c r="X1499" s="123"/>
      <c r="Y1499" s="123"/>
    </row>
    <row r="1500" spans="1:25" x14ac:dyDescent="0.25">
      <c r="A1500" s="60" t="s">
        <v>4795</v>
      </c>
      <c r="B1500" s="60" t="s">
        <v>4777</v>
      </c>
      <c r="C1500" s="123" t="s">
        <v>129</v>
      </c>
      <c r="D1500" s="123">
        <v>38</v>
      </c>
      <c r="E1500" s="123">
        <v>1983</v>
      </c>
      <c r="F1500" s="123">
        <v>3.07</v>
      </c>
      <c r="G1500" s="123">
        <v>-0.06</v>
      </c>
      <c r="H1500" s="123">
        <v>0.67</v>
      </c>
      <c r="I1500" s="123">
        <v>-0.02</v>
      </c>
      <c r="J1500" s="123">
        <v>-0.08</v>
      </c>
      <c r="K1500" s="123">
        <v>0.64</v>
      </c>
      <c r="L1500" s="123">
        <v>-0.01</v>
      </c>
      <c r="M1500" s="123">
        <v>0.04</v>
      </c>
      <c r="N1500" s="123"/>
      <c r="O1500" s="123"/>
      <c r="P1500" s="123">
        <v>-7.0000000000000007E-2</v>
      </c>
      <c r="Q1500" s="123">
        <v>0.06</v>
      </c>
      <c r="R1500" s="123" t="s">
        <v>3792</v>
      </c>
      <c r="S1500" s="123">
        <v>2020</v>
      </c>
      <c r="T1500" s="123"/>
      <c r="U1500" s="123"/>
      <c r="V1500" s="123"/>
      <c r="W1500" s="123"/>
      <c r="X1500" s="123"/>
      <c r="Y1500" s="123"/>
    </row>
    <row r="1501" spans="1:25" x14ac:dyDescent="0.25">
      <c r="A1501" s="60" t="s">
        <v>4796</v>
      </c>
      <c r="B1501" s="60" t="s">
        <v>4777</v>
      </c>
      <c r="C1501" s="123" t="s">
        <v>129</v>
      </c>
      <c r="D1501" s="123">
        <v>35</v>
      </c>
      <c r="E1501" s="123">
        <v>1986</v>
      </c>
      <c r="F1501" s="123">
        <v>3.68</v>
      </c>
      <c r="G1501" s="123">
        <v>-0.09</v>
      </c>
      <c r="H1501" s="123">
        <v>-0.01</v>
      </c>
      <c r="I1501" s="123">
        <v>-0.09</v>
      </c>
      <c r="J1501" s="123"/>
      <c r="K1501" s="123">
        <v>-7.0000000000000007E-2</v>
      </c>
      <c r="L1501" s="123">
        <v>-0.03</v>
      </c>
      <c r="M1501" s="123"/>
      <c r="N1501" s="123"/>
      <c r="O1501" s="123"/>
      <c r="P1501" s="123">
        <v>-0.04</v>
      </c>
      <c r="Q1501" s="123">
        <v>-0.04</v>
      </c>
      <c r="R1501" s="123" t="s">
        <v>3792</v>
      </c>
      <c r="S1501" s="123">
        <v>2020</v>
      </c>
      <c r="T1501" s="123"/>
      <c r="U1501" s="123"/>
      <c r="V1501" s="123"/>
      <c r="W1501" s="123"/>
      <c r="X1501" s="123"/>
      <c r="Y1501" s="123"/>
    </row>
    <row r="1502" spans="1:25" x14ac:dyDescent="0.25">
      <c r="A1502" s="60" t="s">
        <v>4797</v>
      </c>
      <c r="B1502" s="60" t="s">
        <v>4777</v>
      </c>
      <c r="C1502" s="123" t="s">
        <v>131</v>
      </c>
      <c r="D1502" s="123">
        <v>40</v>
      </c>
      <c r="E1502" s="123">
        <v>1981</v>
      </c>
      <c r="F1502" s="123">
        <v>2.27</v>
      </c>
      <c r="G1502" s="123">
        <v>-0.03</v>
      </c>
      <c r="H1502" s="123">
        <v>0.9</v>
      </c>
      <c r="I1502" s="123">
        <v>0.34</v>
      </c>
      <c r="J1502" s="123">
        <v>50.09</v>
      </c>
      <c r="K1502" s="123">
        <v>0.99</v>
      </c>
      <c r="L1502" s="123">
        <v>0.36</v>
      </c>
      <c r="M1502" s="123">
        <v>-0.01</v>
      </c>
      <c r="N1502" s="123">
        <v>0.1</v>
      </c>
      <c r="O1502" s="123"/>
      <c r="P1502" s="123">
        <v>0.01</v>
      </c>
      <c r="Q1502" s="123">
        <v>-0.09</v>
      </c>
      <c r="R1502" s="123" t="s">
        <v>3792</v>
      </c>
      <c r="S1502" s="123">
        <v>2020</v>
      </c>
      <c r="T1502" s="123"/>
      <c r="U1502" s="123"/>
      <c r="V1502" s="123"/>
      <c r="W1502" s="123"/>
      <c r="X1502" s="123"/>
      <c r="Y1502" s="123"/>
    </row>
    <row r="1503" spans="1:25" x14ac:dyDescent="0.25">
      <c r="A1503" s="60" t="s">
        <v>4798</v>
      </c>
      <c r="B1503" s="60" t="s">
        <v>4777</v>
      </c>
      <c r="C1503" s="123" t="s">
        <v>131</v>
      </c>
      <c r="D1503" s="123">
        <v>31</v>
      </c>
      <c r="E1503" s="123">
        <v>1989</v>
      </c>
      <c r="F1503" s="123">
        <v>1.83</v>
      </c>
      <c r="G1503" s="123">
        <v>7.0000000000000007E-2</v>
      </c>
      <c r="H1503" s="123">
        <v>2.0299999999999998</v>
      </c>
      <c r="I1503" s="123">
        <v>0.5</v>
      </c>
      <c r="J1503" s="123">
        <v>24.95</v>
      </c>
      <c r="K1503" s="123">
        <v>2.17</v>
      </c>
      <c r="L1503" s="123">
        <v>0.56000000000000005</v>
      </c>
      <c r="M1503" s="123">
        <v>0.03</v>
      </c>
      <c r="N1503" s="123">
        <v>0.02</v>
      </c>
      <c r="O1503" s="123"/>
      <c r="P1503" s="123">
        <v>-7.0000000000000007E-2</v>
      </c>
      <c r="Q1503" s="123">
        <v>0.09</v>
      </c>
      <c r="R1503" s="123" t="s">
        <v>3792</v>
      </c>
      <c r="S1503" s="123">
        <v>2020</v>
      </c>
      <c r="T1503" s="123"/>
      <c r="U1503" s="123"/>
      <c r="V1503" s="123"/>
      <c r="W1503" s="123"/>
      <c r="X1503" s="123"/>
      <c r="Y1503" s="123"/>
    </row>
    <row r="1504" spans="1:25" x14ac:dyDescent="0.25">
      <c r="A1504" s="60" t="s">
        <v>4799</v>
      </c>
      <c r="B1504" s="60" t="s">
        <v>29</v>
      </c>
      <c r="C1504" s="123" t="s">
        <v>96</v>
      </c>
      <c r="D1504" s="123">
        <v>33</v>
      </c>
      <c r="E1504" s="123">
        <v>1988</v>
      </c>
      <c r="F1504" s="123">
        <v>3.99</v>
      </c>
      <c r="G1504" s="123">
        <v>-0.01</v>
      </c>
      <c r="H1504" s="123">
        <v>0.41</v>
      </c>
      <c r="I1504" s="123">
        <v>-7.0000000000000007E-2</v>
      </c>
      <c r="J1504" s="123">
        <v>-0.02</v>
      </c>
      <c r="K1504" s="123">
        <v>0.51</v>
      </c>
      <c r="L1504" s="123">
        <v>0.04</v>
      </c>
      <c r="M1504" s="123">
        <v>7.0000000000000007E-2</v>
      </c>
      <c r="N1504" s="123"/>
      <c r="O1504" s="123"/>
      <c r="P1504" s="123">
        <v>0</v>
      </c>
      <c r="Q1504" s="123">
        <v>0.03</v>
      </c>
      <c r="R1504" s="123" t="s">
        <v>3792</v>
      </c>
      <c r="S1504" s="123">
        <v>2020</v>
      </c>
      <c r="T1504" s="123"/>
      <c r="U1504" s="123"/>
      <c r="V1504" s="123"/>
      <c r="W1504" s="123"/>
      <c r="X1504" s="123"/>
      <c r="Y1504" s="123"/>
    </row>
    <row r="1505" spans="1:25" x14ac:dyDescent="0.25">
      <c r="A1505" s="60" t="s">
        <v>4800</v>
      </c>
      <c r="B1505" s="60" t="s">
        <v>29</v>
      </c>
      <c r="C1505" s="123" t="s">
        <v>96</v>
      </c>
      <c r="D1505" s="123">
        <v>34</v>
      </c>
      <c r="E1505" s="123">
        <v>1986</v>
      </c>
      <c r="F1505" s="123">
        <v>4.37</v>
      </c>
      <c r="G1505" s="123">
        <v>0.09</v>
      </c>
      <c r="H1505" s="123">
        <v>0.39</v>
      </c>
      <c r="I1505" s="123">
        <v>0</v>
      </c>
      <c r="J1505" s="123">
        <v>0.05</v>
      </c>
      <c r="K1505" s="123">
        <v>0.56000000000000005</v>
      </c>
      <c r="L1505" s="123">
        <v>0.04</v>
      </c>
      <c r="M1505" s="123">
        <v>0.09</v>
      </c>
      <c r="N1505" s="123"/>
      <c r="O1505" s="123"/>
      <c r="P1505" s="123">
        <v>0.02</v>
      </c>
      <c r="Q1505" s="123">
        <v>0.08</v>
      </c>
      <c r="R1505" s="123" t="s">
        <v>3792</v>
      </c>
      <c r="S1505" s="123">
        <v>2020</v>
      </c>
      <c r="T1505" s="123"/>
      <c r="U1505" s="123"/>
      <c r="V1505" s="123"/>
      <c r="W1505" s="123"/>
      <c r="X1505" s="123"/>
      <c r="Y1505" s="123"/>
    </row>
    <row r="1506" spans="1:25" x14ac:dyDescent="0.25">
      <c r="A1506" s="60" t="s">
        <v>4801</v>
      </c>
      <c r="B1506" s="60" t="s">
        <v>29</v>
      </c>
      <c r="C1506" s="123" t="s">
        <v>96</v>
      </c>
      <c r="D1506" s="123">
        <v>30</v>
      </c>
      <c r="E1506" s="123">
        <v>1991</v>
      </c>
      <c r="F1506" s="123">
        <v>3.95</v>
      </c>
      <c r="G1506" s="123">
        <v>0.05</v>
      </c>
      <c r="H1506" s="123">
        <v>0.18</v>
      </c>
      <c r="I1506" s="123">
        <v>-0.04</v>
      </c>
      <c r="J1506" s="123">
        <v>-0.01</v>
      </c>
      <c r="K1506" s="123">
        <v>0.28999999999999998</v>
      </c>
      <c r="L1506" s="123">
        <v>-0.06</v>
      </c>
      <c r="M1506" s="123">
        <v>-0.02</v>
      </c>
      <c r="N1506" s="123"/>
      <c r="O1506" s="123"/>
      <c r="P1506" s="123">
        <v>0.05</v>
      </c>
      <c r="Q1506" s="123">
        <v>-0.05</v>
      </c>
      <c r="R1506" s="123" t="s">
        <v>3792</v>
      </c>
      <c r="S1506" s="123">
        <v>2020</v>
      </c>
      <c r="T1506" s="123"/>
      <c r="U1506" s="123"/>
      <c r="V1506" s="123"/>
      <c r="W1506" s="123"/>
      <c r="X1506" s="123"/>
      <c r="Y1506" s="123"/>
    </row>
    <row r="1507" spans="1:25" x14ac:dyDescent="0.25">
      <c r="A1507" s="60" t="s">
        <v>4802</v>
      </c>
      <c r="B1507" s="60" t="s">
        <v>29</v>
      </c>
      <c r="C1507" s="123" t="s">
        <v>96</v>
      </c>
      <c r="D1507" s="123">
        <v>29</v>
      </c>
      <c r="E1507" s="123">
        <v>1992</v>
      </c>
      <c r="F1507" s="123">
        <v>0.32</v>
      </c>
      <c r="G1507" s="123">
        <v>-7.0000000000000007E-2</v>
      </c>
      <c r="H1507" s="123">
        <v>7.0000000000000007E-2</v>
      </c>
      <c r="I1507" s="123">
        <v>-0.01</v>
      </c>
      <c r="J1507" s="123"/>
      <c r="K1507" s="123">
        <v>0.05</v>
      </c>
      <c r="L1507" s="123">
        <v>0.1</v>
      </c>
      <c r="M1507" s="123"/>
      <c r="N1507" s="123"/>
      <c r="O1507" s="123"/>
      <c r="P1507" s="123">
        <v>0.04</v>
      </c>
      <c r="Q1507" s="123">
        <v>-0.06</v>
      </c>
      <c r="R1507" s="123" t="s">
        <v>3792</v>
      </c>
      <c r="S1507" s="123">
        <v>2020</v>
      </c>
      <c r="T1507" s="123"/>
      <c r="U1507" s="123"/>
      <c r="V1507" s="123"/>
      <c r="W1507" s="123"/>
      <c r="X1507" s="123"/>
      <c r="Y1507" s="123"/>
    </row>
    <row r="1508" spans="1:25" x14ac:dyDescent="0.25">
      <c r="A1508" s="60" t="s">
        <v>211</v>
      </c>
      <c r="B1508" s="60" t="s">
        <v>29</v>
      </c>
      <c r="C1508" s="123" t="s">
        <v>96</v>
      </c>
      <c r="D1508" s="123">
        <v>27</v>
      </c>
      <c r="E1508" s="123">
        <v>1994</v>
      </c>
      <c r="F1508" s="123">
        <v>4.6500000000000004</v>
      </c>
      <c r="G1508" s="123">
        <v>-0.09</v>
      </c>
      <c r="H1508" s="123">
        <v>0.46</v>
      </c>
      <c r="I1508" s="123">
        <v>0.16</v>
      </c>
      <c r="J1508" s="123">
        <v>50</v>
      </c>
      <c r="K1508" s="123">
        <v>0.33</v>
      </c>
      <c r="L1508" s="123">
        <v>0.21</v>
      </c>
      <c r="M1508" s="123">
        <v>-0.04</v>
      </c>
      <c r="N1508" s="123">
        <v>0.01</v>
      </c>
      <c r="O1508" s="123"/>
      <c r="P1508" s="123">
        <v>0.02</v>
      </c>
      <c r="Q1508" s="123">
        <v>-0.09</v>
      </c>
      <c r="R1508" s="123" t="s">
        <v>3792</v>
      </c>
      <c r="S1508" s="123">
        <v>2020</v>
      </c>
      <c r="T1508" s="123"/>
      <c r="U1508" s="123"/>
      <c r="V1508" s="123"/>
      <c r="W1508" s="123"/>
      <c r="X1508" s="123"/>
      <c r="Y1508" s="123"/>
    </row>
    <row r="1509" spans="1:25" x14ac:dyDescent="0.25">
      <c r="A1509" s="60" t="s">
        <v>4803</v>
      </c>
      <c r="B1509" s="60" t="s">
        <v>29</v>
      </c>
      <c r="C1509" s="123" t="s">
        <v>96</v>
      </c>
      <c r="D1509" s="123">
        <v>32</v>
      </c>
      <c r="E1509" s="123">
        <v>1989</v>
      </c>
      <c r="F1509" s="123">
        <v>1.91</v>
      </c>
      <c r="G1509" s="123">
        <v>0.47</v>
      </c>
      <c r="H1509" s="123">
        <v>1.0900000000000001</v>
      </c>
      <c r="I1509" s="123">
        <v>0.97</v>
      </c>
      <c r="J1509" s="123">
        <v>100.06</v>
      </c>
      <c r="K1509" s="123">
        <v>1.06</v>
      </c>
      <c r="L1509" s="123">
        <v>0.93</v>
      </c>
      <c r="M1509" s="123">
        <v>0.45</v>
      </c>
      <c r="N1509" s="123">
        <v>0.6</v>
      </c>
      <c r="O1509" s="123"/>
      <c r="P1509" s="123">
        <v>0.09</v>
      </c>
      <c r="Q1509" s="123">
        <v>-0.08</v>
      </c>
      <c r="R1509" s="123" t="s">
        <v>3792</v>
      </c>
      <c r="S1509" s="123">
        <v>2020</v>
      </c>
      <c r="T1509" s="123"/>
      <c r="U1509" s="123"/>
      <c r="V1509" s="123"/>
      <c r="W1509" s="123"/>
      <c r="X1509" s="123"/>
      <c r="Y1509" s="123"/>
    </row>
    <row r="1510" spans="1:25" x14ac:dyDescent="0.25">
      <c r="A1510" s="60" t="s">
        <v>4804</v>
      </c>
      <c r="B1510" s="60" t="s">
        <v>29</v>
      </c>
      <c r="C1510" s="123" t="s">
        <v>96</v>
      </c>
      <c r="D1510" s="123">
        <v>28</v>
      </c>
      <c r="E1510" s="123">
        <v>1993</v>
      </c>
      <c r="F1510" s="123">
        <v>1.2</v>
      </c>
      <c r="G1510" s="123">
        <v>-0.06</v>
      </c>
      <c r="H1510" s="123">
        <v>0.02</v>
      </c>
      <c r="I1510" s="123">
        <v>-0.01</v>
      </c>
      <c r="J1510" s="123"/>
      <c r="K1510" s="123">
        <v>-0.04</v>
      </c>
      <c r="L1510" s="123">
        <v>-0.05</v>
      </c>
      <c r="M1510" s="123"/>
      <c r="N1510" s="123"/>
      <c r="O1510" s="123"/>
      <c r="P1510" s="123">
        <v>0.09</v>
      </c>
      <c r="Q1510" s="123">
        <v>0.06</v>
      </c>
      <c r="R1510" s="123" t="s">
        <v>3792</v>
      </c>
      <c r="S1510" s="123">
        <v>2020</v>
      </c>
      <c r="T1510" s="123"/>
      <c r="U1510" s="123"/>
      <c r="V1510" s="123"/>
      <c r="W1510" s="123"/>
      <c r="X1510" s="123"/>
      <c r="Y1510" s="123"/>
    </row>
    <row r="1511" spans="1:25" x14ac:dyDescent="0.25">
      <c r="A1511" s="60" t="s">
        <v>472</v>
      </c>
      <c r="B1511" s="60" t="s">
        <v>29</v>
      </c>
      <c r="C1511" s="123" t="s">
        <v>96</v>
      </c>
      <c r="D1511" s="123">
        <v>27</v>
      </c>
      <c r="E1511" s="123">
        <v>1994</v>
      </c>
      <c r="F1511" s="123">
        <v>1.37</v>
      </c>
      <c r="G1511" s="123">
        <v>-0.05</v>
      </c>
      <c r="H1511" s="123">
        <v>-0.09</v>
      </c>
      <c r="I1511" s="123">
        <v>-0.08</v>
      </c>
      <c r="J1511" s="123"/>
      <c r="K1511" s="123">
        <v>0.02</v>
      </c>
      <c r="L1511" s="123">
        <v>-0.01</v>
      </c>
      <c r="M1511" s="123"/>
      <c r="N1511" s="123"/>
      <c r="O1511" s="123"/>
      <c r="P1511" s="123">
        <v>-0.03</v>
      </c>
      <c r="Q1511" s="123">
        <v>0</v>
      </c>
      <c r="R1511" s="123" t="s">
        <v>3792</v>
      </c>
      <c r="S1511" s="123">
        <v>2020</v>
      </c>
      <c r="T1511" s="123"/>
      <c r="U1511" s="123"/>
      <c r="V1511" s="123"/>
      <c r="W1511" s="123"/>
      <c r="X1511" s="123"/>
      <c r="Y1511" s="123"/>
    </row>
    <row r="1512" spans="1:25" x14ac:dyDescent="0.25">
      <c r="A1512" s="60" t="s">
        <v>1163</v>
      </c>
      <c r="B1512" s="60" t="s">
        <v>29</v>
      </c>
      <c r="C1512" s="123" t="s">
        <v>96</v>
      </c>
      <c r="D1512" s="123">
        <v>27</v>
      </c>
      <c r="E1512" s="123">
        <v>1994</v>
      </c>
      <c r="F1512" s="123">
        <v>2.09</v>
      </c>
      <c r="G1512" s="123">
        <v>-0.09</v>
      </c>
      <c r="H1512" s="123">
        <v>0.43</v>
      </c>
      <c r="I1512" s="123">
        <v>0.02</v>
      </c>
      <c r="J1512" s="123">
        <v>-0.05</v>
      </c>
      <c r="K1512" s="123">
        <v>0.6</v>
      </c>
      <c r="L1512" s="123">
        <v>-0.03</v>
      </c>
      <c r="M1512" s="123">
        <v>-0.09</v>
      </c>
      <c r="N1512" s="123"/>
      <c r="O1512" s="123"/>
      <c r="P1512" s="123">
        <v>0.04</v>
      </c>
      <c r="Q1512" s="123">
        <v>-0.06</v>
      </c>
      <c r="R1512" s="123" t="s">
        <v>3792</v>
      </c>
      <c r="S1512" s="123">
        <v>2020</v>
      </c>
      <c r="T1512" s="123"/>
      <c r="U1512" s="123"/>
      <c r="V1512" s="123"/>
      <c r="W1512" s="123"/>
      <c r="X1512" s="123"/>
      <c r="Y1512" s="123"/>
    </row>
    <row r="1513" spans="1:25" x14ac:dyDescent="0.25">
      <c r="A1513" s="60" t="s">
        <v>1856</v>
      </c>
      <c r="B1513" s="60" t="s">
        <v>29</v>
      </c>
      <c r="C1513" s="123" t="s">
        <v>148</v>
      </c>
      <c r="D1513" s="123">
        <v>28</v>
      </c>
      <c r="E1513" s="123">
        <v>1993</v>
      </c>
      <c r="F1513" s="123">
        <v>0.06</v>
      </c>
      <c r="G1513" s="123">
        <v>-0.03</v>
      </c>
      <c r="H1513" s="123">
        <v>-0.04</v>
      </c>
      <c r="I1513" s="123">
        <v>0.01</v>
      </c>
      <c r="J1513" s="123"/>
      <c r="K1513" s="123">
        <v>0.01</v>
      </c>
      <c r="L1513" s="123">
        <v>0.1</v>
      </c>
      <c r="M1513" s="123"/>
      <c r="N1513" s="123"/>
      <c r="O1513" s="123"/>
      <c r="P1513" s="123">
        <v>-0.04</v>
      </c>
      <c r="Q1513" s="123">
        <v>0.08</v>
      </c>
      <c r="R1513" s="123" t="s">
        <v>3792</v>
      </c>
      <c r="S1513" s="123">
        <v>2020</v>
      </c>
      <c r="T1513" s="123"/>
      <c r="U1513" s="123"/>
      <c r="V1513" s="123"/>
      <c r="W1513" s="123"/>
      <c r="X1513" s="123"/>
      <c r="Y1513" s="123"/>
    </row>
    <row r="1514" spans="1:25" x14ac:dyDescent="0.25">
      <c r="A1514" s="60" t="s">
        <v>4805</v>
      </c>
      <c r="B1514" s="60" t="s">
        <v>29</v>
      </c>
      <c r="C1514" s="123" t="s">
        <v>213</v>
      </c>
      <c r="D1514" s="123">
        <v>33</v>
      </c>
      <c r="E1514" s="123">
        <v>1988</v>
      </c>
      <c r="F1514" s="123">
        <v>-0.03</v>
      </c>
      <c r="G1514" s="123">
        <v>0.01</v>
      </c>
      <c r="H1514" s="123">
        <v>-0.06</v>
      </c>
      <c r="I1514" s="123">
        <v>0</v>
      </c>
      <c r="J1514" s="123"/>
      <c r="K1514" s="123">
        <v>-0.09</v>
      </c>
      <c r="L1514" s="123">
        <v>-0.04</v>
      </c>
      <c r="M1514" s="123"/>
      <c r="N1514" s="123"/>
      <c r="O1514" s="123"/>
      <c r="P1514" s="123">
        <v>0.06</v>
      </c>
      <c r="Q1514" s="123">
        <v>0.06</v>
      </c>
      <c r="R1514" s="123" t="s">
        <v>3792</v>
      </c>
      <c r="S1514" s="123">
        <v>2020</v>
      </c>
      <c r="T1514" s="123"/>
      <c r="U1514" s="123"/>
      <c r="V1514" s="123"/>
      <c r="W1514" s="123"/>
      <c r="X1514" s="123"/>
      <c r="Y1514" s="123"/>
    </row>
    <row r="1515" spans="1:25" x14ac:dyDescent="0.25">
      <c r="A1515" s="60" t="s">
        <v>1231</v>
      </c>
      <c r="B1515" s="60" t="s">
        <v>29</v>
      </c>
      <c r="C1515" s="123" t="s">
        <v>109</v>
      </c>
      <c r="D1515" s="123">
        <v>28</v>
      </c>
      <c r="E1515" s="123">
        <v>1993</v>
      </c>
      <c r="F1515" s="123">
        <v>2.0099999999999998</v>
      </c>
      <c r="G1515" s="123">
        <v>0.45</v>
      </c>
      <c r="H1515" s="123">
        <v>1.55</v>
      </c>
      <c r="I1515" s="123">
        <v>0.5</v>
      </c>
      <c r="J1515" s="123">
        <v>33.28</v>
      </c>
      <c r="K1515" s="123">
        <v>1.4</v>
      </c>
      <c r="L1515" s="123">
        <v>0.53</v>
      </c>
      <c r="M1515" s="123">
        <v>0.43</v>
      </c>
      <c r="N1515" s="123">
        <v>0.93</v>
      </c>
      <c r="O1515" s="123"/>
      <c r="P1515" s="123">
        <v>7.0000000000000007E-2</v>
      </c>
      <c r="Q1515" s="123">
        <v>0.06</v>
      </c>
      <c r="R1515" s="123" t="s">
        <v>3792</v>
      </c>
      <c r="S1515" s="123">
        <v>2020</v>
      </c>
      <c r="T1515" s="123"/>
      <c r="U1515" s="123"/>
      <c r="V1515" s="123"/>
      <c r="W1515" s="123"/>
      <c r="X1515" s="123"/>
      <c r="Y1515" s="123"/>
    </row>
    <row r="1516" spans="1:25" x14ac:dyDescent="0.25">
      <c r="A1516" s="60" t="s">
        <v>2568</v>
      </c>
      <c r="B1516" s="60" t="s">
        <v>29</v>
      </c>
      <c r="C1516" s="123" t="s">
        <v>109</v>
      </c>
      <c r="D1516" s="123">
        <v>29</v>
      </c>
      <c r="E1516" s="123">
        <v>1992</v>
      </c>
      <c r="F1516" s="123">
        <v>0.13</v>
      </c>
      <c r="G1516" s="123">
        <v>7.0000000000000007E-2</v>
      </c>
      <c r="H1516" s="123">
        <v>10.02</v>
      </c>
      <c r="I1516" s="123">
        <v>0.06</v>
      </c>
      <c r="J1516" s="123">
        <v>-0.01</v>
      </c>
      <c r="K1516" s="123">
        <v>12.87</v>
      </c>
      <c r="L1516" s="123">
        <v>0.09</v>
      </c>
      <c r="M1516" s="123">
        <v>-0.04</v>
      </c>
      <c r="N1516" s="123"/>
      <c r="O1516" s="123"/>
      <c r="P1516" s="123">
        <v>-0.02</v>
      </c>
      <c r="Q1516" s="123">
        <v>7.0000000000000007E-2</v>
      </c>
      <c r="R1516" s="123" t="s">
        <v>3792</v>
      </c>
      <c r="S1516" s="123">
        <v>2020</v>
      </c>
      <c r="T1516" s="123"/>
      <c r="U1516" s="123"/>
      <c r="V1516" s="123"/>
      <c r="W1516" s="123"/>
      <c r="X1516" s="123"/>
      <c r="Y1516" s="123"/>
    </row>
    <row r="1517" spans="1:25" x14ac:dyDescent="0.25">
      <c r="A1517" s="60" t="s">
        <v>4806</v>
      </c>
      <c r="B1517" s="60" t="s">
        <v>29</v>
      </c>
      <c r="C1517" s="123" t="s">
        <v>109</v>
      </c>
      <c r="D1517" s="123">
        <v>35</v>
      </c>
      <c r="E1517" s="123">
        <v>1986</v>
      </c>
      <c r="F1517" s="123">
        <v>5.81</v>
      </c>
      <c r="G1517" s="123">
        <v>0.23</v>
      </c>
      <c r="H1517" s="123">
        <v>1.67</v>
      </c>
      <c r="I1517" s="123">
        <v>0.57999999999999996</v>
      </c>
      <c r="J1517" s="123">
        <v>30.09</v>
      </c>
      <c r="K1517" s="123">
        <v>1.61</v>
      </c>
      <c r="L1517" s="123">
        <v>0.6</v>
      </c>
      <c r="M1517" s="123">
        <v>0.09</v>
      </c>
      <c r="N1517" s="123">
        <v>0.28999999999999998</v>
      </c>
      <c r="O1517" s="123"/>
      <c r="P1517" s="123">
        <v>-0.05</v>
      </c>
      <c r="Q1517" s="123">
        <v>-0.09</v>
      </c>
      <c r="R1517" s="123" t="s">
        <v>3792</v>
      </c>
      <c r="S1517" s="123">
        <v>2020</v>
      </c>
      <c r="T1517" s="123"/>
      <c r="U1517" s="123"/>
      <c r="V1517" s="123"/>
      <c r="W1517" s="123"/>
      <c r="X1517" s="123"/>
      <c r="Y1517" s="123"/>
    </row>
    <row r="1518" spans="1:25" x14ac:dyDescent="0.25">
      <c r="A1518" s="60" t="s">
        <v>2289</v>
      </c>
      <c r="B1518" s="60" t="s">
        <v>29</v>
      </c>
      <c r="C1518" s="123" t="s">
        <v>109</v>
      </c>
      <c r="D1518" s="123">
        <v>22</v>
      </c>
      <c r="E1518" s="123">
        <v>1999</v>
      </c>
      <c r="F1518" s="123">
        <v>1.88</v>
      </c>
      <c r="G1518" s="123">
        <v>0.05</v>
      </c>
      <c r="H1518" s="123">
        <v>1.5</v>
      </c>
      <c r="I1518" s="123">
        <v>0.46</v>
      </c>
      <c r="J1518" s="123">
        <v>33.28</v>
      </c>
      <c r="K1518" s="123">
        <v>1.53</v>
      </c>
      <c r="L1518" s="123">
        <v>0.57999999999999996</v>
      </c>
      <c r="M1518" s="123">
        <v>0</v>
      </c>
      <c r="N1518" s="123">
        <v>0.01</v>
      </c>
      <c r="O1518" s="123"/>
      <c r="P1518" s="123">
        <v>0.02</v>
      </c>
      <c r="Q1518" s="123">
        <v>-0.06</v>
      </c>
      <c r="R1518" s="123" t="s">
        <v>3792</v>
      </c>
      <c r="S1518" s="123">
        <v>2020</v>
      </c>
      <c r="T1518" s="123"/>
      <c r="U1518" s="123"/>
      <c r="V1518" s="123"/>
      <c r="W1518" s="123"/>
      <c r="X1518" s="123"/>
      <c r="Y1518" s="123"/>
    </row>
    <row r="1519" spans="1:25" x14ac:dyDescent="0.25">
      <c r="A1519" s="60" t="s">
        <v>1772</v>
      </c>
      <c r="B1519" s="60" t="s">
        <v>29</v>
      </c>
      <c r="C1519" s="123" t="s">
        <v>116</v>
      </c>
      <c r="D1519" s="123">
        <v>31</v>
      </c>
      <c r="E1519" s="123">
        <v>1990</v>
      </c>
      <c r="F1519" s="123">
        <v>6.04</v>
      </c>
      <c r="G1519" s="123">
        <v>0.09</v>
      </c>
      <c r="H1519" s="123">
        <v>-0.05</v>
      </c>
      <c r="I1519" s="123">
        <v>0.04</v>
      </c>
      <c r="J1519" s="123"/>
      <c r="K1519" s="123">
        <v>0.09</v>
      </c>
      <c r="L1519" s="123">
        <v>-0.06</v>
      </c>
      <c r="M1519" s="123"/>
      <c r="N1519" s="123"/>
      <c r="O1519" s="123"/>
      <c r="P1519" s="123">
        <v>-0.06</v>
      </c>
      <c r="Q1519" s="123">
        <v>-0.05</v>
      </c>
      <c r="R1519" s="123" t="s">
        <v>3792</v>
      </c>
      <c r="S1519" s="123">
        <v>2020</v>
      </c>
      <c r="T1519" s="123"/>
      <c r="U1519" s="123"/>
      <c r="V1519" s="123"/>
      <c r="W1519" s="123"/>
      <c r="X1519" s="123"/>
      <c r="Y1519" s="123"/>
    </row>
    <row r="1520" spans="1:25" x14ac:dyDescent="0.25">
      <c r="A1520" s="60" t="s">
        <v>4807</v>
      </c>
      <c r="B1520" s="60" t="s">
        <v>29</v>
      </c>
      <c r="C1520" s="123" t="s">
        <v>122</v>
      </c>
      <c r="D1520" s="123">
        <v>29</v>
      </c>
      <c r="E1520" s="123">
        <v>1992</v>
      </c>
      <c r="F1520" s="123">
        <v>2.17</v>
      </c>
      <c r="G1520" s="123">
        <v>0.52</v>
      </c>
      <c r="H1520" s="123">
        <v>1.8</v>
      </c>
      <c r="I1520" s="123">
        <v>0.87</v>
      </c>
      <c r="J1520" s="123">
        <v>49.91</v>
      </c>
      <c r="K1520" s="123">
        <v>1.9</v>
      </c>
      <c r="L1520" s="123">
        <v>0.95</v>
      </c>
      <c r="M1520" s="123">
        <v>0.19</v>
      </c>
      <c r="N1520" s="123">
        <v>0.57999999999999996</v>
      </c>
      <c r="O1520" s="123"/>
      <c r="P1520" s="123">
        <v>0.09</v>
      </c>
      <c r="Q1520" s="123">
        <v>-0.06</v>
      </c>
      <c r="R1520" s="123" t="s">
        <v>3792</v>
      </c>
      <c r="S1520" s="123">
        <v>2020</v>
      </c>
      <c r="T1520" s="123"/>
      <c r="U1520" s="123"/>
      <c r="V1520" s="123"/>
      <c r="W1520" s="123"/>
      <c r="X1520" s="123"/>
      <c r="Y1520" s="123"/>
    </row>
    <row r="1521" spans="1:25" x14ac:dyDescent="0.25">
      <c r="A1521" s="60" t="s">
        <v>1893</v>
      </c>
      <c r="B1521" s="60" t="s">
        <v>29</v>
      </c>
      <c r="C1521" s="123" t="s">
        <v>122</v>
      </c>
      <c r="D1521" s="123">
        <v>32</v>
      </c>
      <c r="E1521" s="123">
        <v>1989</v>
      </c>
      <c r="F1521" s="123">
        <v>3.94</v>
      </c>
      <c r="G1521" s="123">
        <v>-0.05</v>
      </c>
      <c r="H1521" s="123">
        <v>1.29</v>
      </c>
      <c r="I1521" s="123">
        <v>-7.0000000000000007E-2</v>
      </c>
      <c r="J1521" s="123">
        <v>0.08</v>
      </c>
      <c r="K1521" s="123">
        <v>1.33</v>
      </c>
      <c r="L1521" s="123">
        <v>0.01</v>
      </c>
      <c r="M1521" s="123">
        <v>-0.1</v>
      </c>
      <c r="N1521" s="123"/>
      <c r="O1521" s="123"/>
      <c r="P1521" s="123">
        <v>0.04</v>
      </c>
      <c r="Q1521" s="123">
        <v>-7.0000000000000007E-2</v>
      </c>
      <c r="R1521" s="123" t="s">
        <v>3792</v>
      </c>
      <c r="S1521" s="123">
        <v>2020</v>
      </c>
      <c r="T1521" s="123"/>
      <c r="U1521" s="123"/>
      <c r="V1521" s="123"/>
      <c r="W1521" s="123"/>
      <c r="X1521" s="123"/>
      <c r="Y1521" s="123"/>
    </row>
    <row r="1522" spans="1:25" x14ac:dyDescent="0.25">
      <c r="A1522" s="60" t="s">
        <v>4808</v>
      </c>
      <c r="B1522" s="60" t="s">
        <v>29</v>
      </c>
      <c r="C1522" s="123" t="s">
        <v>122</v>
      </c>
      <c r="D1522" s="123">
        <v>26</v>
      </c>
      <c r="E1522" s="123">
        <v>1995</v>
      </c>
      <c r="F1522" s="123">
        <v>5.95</v>
      </c>
      <c r="G1522" s="123">
        <v>-0.05</v>
      </c>
      <c r="H1522" s="123">
        <v>0.56000000000000005</v>
      </c>
      <c r="I1522" s="123">
        <v>0.13</v>
      </c>
      <c r="J1522" s="123">
        <v>33.36</v>
      </c>
      <c r="K1522" s="123">
        <v>0.54</v>
      </c>
      <c r="L1522" s="123">
        <v>0.11</v>
      </c>
      <c r="M1522" s="123">
        <v>-0.06</v>
      </c>
      <c r="N1522" s="123">
        <v>0.08</v>
      </c>
      <c r="O1522" s="123"/>
      <c r="P1522" s="123">
        <v>0.06</v>
      </c>
      <c r="Q1522" s="123">
        <v>-0.09</v>
      </c>
      <c r="R1522" s="123" t="s">
        <v>3792</v>
      </c>
      <c r="S1522" s="123">
        <v>2020</v>
      </c>
      <c r="T1522" s="123"/>
      <c r="U1522" s="123"/>
      <c r="V1522" s="123"/>
      <c r="W1522" s="123"/>
      <c r="X1522" s="123"/>
      <c r="Y1522" s="123"/>
    </row>
    <row r="1523" spans="1:25" x14ac:dyDescent="0.25">
      <c r="A1523" s="60" t="s">
        <v>4809</v>
      </c>
      <c r="B1523" s="60" t="s">
        <v>29</v>
      </c>
      <c r="C1523" s="123" t="s">
        <v>122</v>
      </c>
      <c r="D1523" s="123">
        <v>22</v>
      </c>
      <c r="E1523" s="123">
        <v>1999</v>
      </c>
      <c r="F1523" s="123">
        <v>0.02</v>
      </c>
      <c r="G1523" s="123">
        <v>-0.05</v>
      </c>
      <c r="H1523" s="123">
        <v>0.09</v>
      </c>
      <c r="I1523" s="123">
        <v>0.05</v>
      </c>
      <c r="J1523" s="123"/>
      <c r="K1523" s="123">
        <v>-0.02</v>
      </c>
      <c r="L1523" s="123">
        <v>-0.05</v>
      </c>
      <c r="M1523" s="123"/>
      <c r="N1523" s="123"/>
      <c r="O1523" s="123"/>
      <c r="P1523" s="123">
        <v>0.01</v>
      </c>
      <c r="Q1523" s="123">
        <v>-0.03</v>
      </c>
      <c r="R1523" s="123" t="s">
        <v>3792</v>
      </c>
      <c r="S1523" s="123">
        <v>2020</v>
      </c>
      <c r="T1523" s="123"/>
      <c r="U1523" s="123"/>
      <c r="V1523" s="123"/>
      <c r="W1523" s="123"/>
      <c r="X1523" s="123"/>
      <c r="Y1523" s="123"/>
    </row>
    <row r="1524" spans="1:25" x14ac:dyDescent="0.25">
      <c r="A1524" s="60" t="s">
        <v>1604</v>
      </c>
      <c r="B1524" s="60" t="s">
        <v>29</v>
      </c>
      <c r="C1524" s="123" t="s">
        <v>122</v>
      </c>
      <c r="D1524" s="123">
        <v>30</v>
      </c>
      <c r="E1524" s="123">
        <v>1991</v>
      </c>
      <c r="F1524" s="123">
        <v>4.8899999999999997</v>
      </c>
      <c r="G1524" s="123">
        <v>0</v>
      </c>
      <c r="H1524" s="123">
        <v>1.93</v>
      </c>
      <c r="I1524" s="123">
        <v>0.76</v>
      </c>
      <c r="J1524" s="123">
        <v>44.39</v>
      </c>
      <c r="K1524" s="123">
        <v>1.84</v>
      </c>
      <c r="L1524" s="123">
        <v>0.82</v>
      </c>
      <c r="M1524" s="123">
        <v>-0.09</v>
      </c>
      <c r="N1524" s="123">
        <v>-0.03</v>
      </c>
      <c r="O1524" s="123"/>
      <c r="P1524" s="123">
        <v>0.03</v>
      </c>
      <c r="Q1524" s="123">
        <v>-7.0000000000000007E-2</v>
      </c>
      <c r="R1524" s="123" t="s">
        <v>3792</v>
      </c>
      <c r="S1524" s="123">
        <v>2020</v>
      </c>
      <c r="T1524" s="123"/>
      <c r="U1524" s="123"/>
      <c r="V1524" s="123"/>
      <c r="W1524" s="123"/>
      <c r="X1524" s="123"/>
      <c r="Y1524" s="123"/>
    </row>
    <row r="1525" spans="1:25" x14ac:dyDescent="0.25">
      <c r="A1525" s="60" t="s">
        <v>4810</v>
      </c>
      <c r="B1525" s="60" t="s">
        <v>29</v>
      </c>
      <c r="C1525" s="123" t="s">
        <v>122</v>
      </c>
      <c r="D1525" s="123">
        <v>36</v>
      </c>
      <c r="E1525" s="123">
        <v>1985</v>
      </c>
      <c r="F1525" s="123">
        <v>2.7</v>
      </c>
      <c r="G1525" s="123">
        <v>-0.02</v>
      </c>
      <c r="H1525" s="123">
        <v>0.45</v>
      </c>
      <c r="I1525" s="123">
        <v>0.03</v>
      </c>
      <c r="J1525" s="123">
        <v>0.04</v>
      </c>
      <c r="K1525" s="123">
        <v>0.28000000000000003</v>
      </c>
      <c r="L1525" s="123">
        <v>0.09</v>
      </c>
      <c r="M1525" s="123">
        <v>-7.0000000000000007E-2</v>
      </c>
      <c r="N1525" s="123"/>
      <c r="O1525" s="123"/>
      <c r="P1525" s="123">
        <v>0.1</v>
      </c>
      <c r="Q1525" s="123">
        <v>-0.09</v>
      </c>
      <c r="R1525" s="123" t="s">
        <v>3792</v>
      </c>
      <c r="S1525" s="123">
        <v>2020</v>
      </c>
      <c r="T1525" s="123"/>
      <c r="U1525" s="123"/>
      <c r="V1525" s="123"/>
      <c r="W1525" s="123"/>
      <c r="X1525" s="123"/>
      <c r="Y1525" s="123"/>
    </row>
    <row r="1526" spans="1:25" x14ac:dyDescent="0.25">
      <c r="A1526" s="60" t="s">
        <v>1749</v>
      </c>
      <c r="B1526" s="60" t="s">
        <v>29</v>
      </c>
      <c r="C1526" s="123" t="s">
        <v>122</v>
      </c>
      <c r="D1526" s="123">
        <v>22</v>
      </c>
      <c r="E1526" s="123">
        <v>1999</v>
      </c>
      <c r="F1526" s="123">
        <v>0.11</v>
      </c>
      <c r="G1526" s="123">
        <v>0.01</v>
      </c>
      <c r="H1526" s="123">
        <v>10</v>
      </c>
      <c r="I1526" s="123">
        <v>-0.01</v>
      </c>
      <c r="J1526" s="123">
        <v>0.03</v>
      </c>
      <c r="K1526" s="123">
        <v>7.46</v>
      </c>
      <c r="L1526" s="123">
        <v>-0.06</v>
      </c>
      <c r="M1526" s="123">
        <v>-0.01</v>
      </c>
      <c r="N1526" s="123"/>
      <c r="O1526" s="123"/>
      <c r="P1526" s="123">
        <v>0.06</v>
      </c>
      <c r="Q1526" s="123">
        <v>7.0000000000000007E-2</v>
      </c>
      <c r="R1526" s="123" t="s">
        <v>3792</v>
      </c>
      <c r="S1526" s="123">
        <v>2020</v>
      </c>
      <c r="T1526" s="123"/>
      <c r="U1526" s="123"/>
      <c r="V1526" s="123"/>
      <c r="W1526" s="123"/>
      <c r="X1526" s="123"/>
      <c r="Y1526" s="123"/>
    </row>
    <row r="1527" spans="1:25" x14ac:dyDescent="0.25">
      <c r="A1527" s="60" t="s">
        <v>4811</v>
      </c>
      <c r="B1527" s="60" t="s">
        <v>29</v>
      </c>
      <c r="C1527" s="123" t="s">
        <v>122</v>
      </c>
      <c r="D1527" s="123">
        <v>34</v>
      </c>
      <c r="E1527" s="123">
        <v>1987</v>
      </c>
      <c r="F1527" s="123">
        <v>0.51</v>
      </c>
      <c r="G1527" s="123">
        <v>0.09</v>
      </c>
      <c r="H1527" s="123">
        <v>-0.01</v>
      </c>
      <c r="I1527" s="123">
        <v>-7.0000000000000007E-2</v>
      </c>
      <c r="J1527" s="123"/>
      <c r="K1527" s="123">
        <v>0.03</v>
      </c>
      <c r="L1527" s="123">
        <v>-7.0000000000000007E-2</v>
      </c>
      <c r="M1527" s="123"/>
      <c r="N1527" s="123"/>
      <c r="O1527" s="123"/>
      <c r="P1527" s="123">
        <v>-0.01</v>
      </c>
      <c r="Q1527" s="123">
        <v>7.0000000000000007E-2</v>
      </c>
      <c r="R1527" s="123" t="s">
        <v>3792</v>
      </c>
      <c r="S1527" s="123">
        <v>2020</v>
      </c>
      <c r="T1527" s="123"/>
      <c r="U1527" s="123"/>
      <c r="V1527" s="123"/>
      <c r="W1527" s="123"/>
      <c r="X1527" s="123"/>
      <c r="Y1527" s="123"/>
    </row>
    <row r="1528" spans="1:25" x14ac:dyDescent="0.25">
      <c r="A1528" s="60" t="s">
        <v>1622</v>
      </c>
      <c r="B1528" s="60" t="s">
        <v>29</v>
      </c>
      <c r="C1528" s="123" t="s">
        <v>131</v>
      </c>
      <c r="D1528" s="123">
        <v>21</v>
      </c>
      <c r="E1528" s="123">
        <v>2000</v>
      </c>
      <c r="F1528" s="123">
        <v>5</v>
      </c>
      <c r="G1528" s="123">
        <v>0.11</v>
      </c>
      <c r="H1528" s="123">
        <v>1.49</v>
      </c>
      <c r="I1528" s="123">
        <v>0.51</v>
      </c>
      <c r="J1528" s="123">
        <v>42.95</v>
      </c>
      <c r="K1528" s="123">
        <v>1.47</v>
      </c>
      <c r="L1528" s="123">
        <v>0.63</v>
      </c>
      <c r="M1528" s="123">
        <v>0.23</v>
      </c>
      <c r="N1528" s="123">
        <v>0.35</v>
      </c>
      <c r="O1528" s="123"/>
      <c r="P1528" s="123">
        <v>0.1</v>
      </c>
      <c r="Q1528" s="123">
        <v>-0.08</v>
      </c>
      <c r="R1528" s="123" t="s">
        <v>3792</v>
      </c>
      <c r="S1528" s="123">
        <v>2020</v>
      </c>
      <c r="T1528" s="123"/>
      <c r="U1528" s="123"/>
      <c r="V1528" s="123"/>
      <c r="W1528" s="123"/>
      <c r="X1528" s="123"/>
      <c r="Y1528" s="123"/>
    </row>
    <row r="1529" spans="1:25" x14ac:dyDescent="0.25">
      <c r="A1529" s="60" t="s">
        <v>3793</v>
      </c>
      <c r="B1529" s="60" t="s">
        <v>9</v>
      </c>
      <c r="C1529" s="123" t="s">
        <v>96</v>
      </c>
      <c r="D1529" s="123">
        <v>18</v>
      </c>
      <c r="E1529" s="123">
        <v>2002</v>
      </c>
      <c r="F1529" s="123">
        <v>5.34</v>
      </c>
      <c r="G1529" s="123">
        <v>-0.02</v>
      </c>
      <c r="H1529" s="123">
        <v>0.34</v>
      </c>
      <c r="I1529" s="123">
        <v>0.25</v>
      </c>
      <c r="J1529" s="123">
        <v>49.91</v>
      </c>
      <c r="K1529" s="123">
        <v>0.34</v>
      </c>
      <c r="L1529" s="123">
        <v>0.28000000000000003</v>
      </c>
      <c r="M1529" s="123">
        <v>0.03</v>
      </c>
      <c r="N1529" s="123">
        <v>-0.06</v>
      </c>
      <c r="O1529" s="123">
        <v>7</v>
      </c>
      <c r="P1529" s="123">
        <v>0.06</v>
      </c>
      <c r="Q1529" s="123">
        <v>-0.09</v>
      </c>
      <c r="R1529" s="123" t="s">
        <v>3792</v>
      </c>
      <c r="S1529" s="123">
        <v>2021</v>
      </c>
      <c r="T1529" s="123">
        <v>-0.05</v>
      </c>
      <c r="U1529" s="123">
        <v>0.03</v>
      </c>
      <c r="V1529" s="123">
        <v>0.02</v>
      </c>
      <c r="W1529" s="123">
        <v>0.09</v>
      </c>
      <c r="X1529" s="123">
        <v>0</v>
      </c>
      <c r="Y1529" s="123">
        <v>-0.06</v>
      </c>
    </row>
    <row r="1530" spans="1:25" x14ac:dyDescent="0.25">
      <c r="A1530" s="60" t="s">
        <v>3794</v>
      </c>
      <c r="B1530" s="60" t="s">
        <v>9</v>
      </c>
      <c r="C1530" s="123" t="s">
        <v>96</v>
      </c>
      <c r="D1530" s="123">
        <v>21</v>
      </c>
      <c r="E1530" s="123">
        <v>1999</v>
      </c>
      <c r="F1530" s="123">
        <v>3.97</v>
      </c>
      <c r="G1530" s="123">
        <v>-0.04</v>
      </c>
      <c r="H1530" s="123">
        <v>-0.03</v>
      </c>
      <c r="I1530" s="123">
        <v>-0.01</v>
      </c>
      <c r="J1530" s="123"/>
      <c r="K1530" s="123">
        <v>-0.01</v>
      </c>
      <c r="L1530" s="123">
        <v>-0.06</v>
      </c>
      <c r="M1530" s="123"/>
      <c r="N1530" s="123"/>
      <c r="O1530" s="123"/>
      <c r="P1530" s="123">
        <v>0.09</v>
      </c>
      <c r="Q1530" s="123">
        <v>-7.0000000000000007E-2</v>
      </c>
      <c r="R1530" s="123" t="s">
        <v>3792</v>
      </c>
      <c r="S1530" s="123">
        <v>2021</v>
      </c>
      <c r="T1530" s="123">
        <v>-0.04</v>
      </c>
      <c r="U1530" s="123">
        <v>0.02</v>
      </c>
      <c r="V1530" s="123">
        <v>0.02</v>
      </c>
      <c r="W1530" s="123"/>
      <c r="X1530" s="123">
        <v>0.02</v>
      </c>
      <c r="Y1530" s="123">
        <v>0.05</v>
      </c>
    </row>
    <row r="1531" spans="1:25" x14ac:dyDescent="0.25">
      <c r="A1531" s="60" t="s">
        <v>3795</v>
      </c>
      <c r="B1531" s="60" t="s">
        <v>9</v>
      </c>
      <c r="C1531" s="123" t="s">
        <v>96</v>
      </c>
      <c r="D1531" s="123">
        <v>28</v>
      </c>
      <c r="E1531" s="123">
        <v>1992</v>
      </c>
      <c r="F1531" s="123">
        <v>5.37</v>
      </c>
      <c r="G1531" s="123">
        <v>-0.06</v>
      </c>
      <c r="H1531" s="123">
        <v>0.85</v>
      </c>
      <c r="I1531" s="123">
        <v>0.19</v>
      </c>
      <c r="J1531" s="123">
        <v>20.07</v>
      </c>
      <c r="K1531" s="123">
        <v>0.85</v>
      </c>
      <c r="L1531" s="123">
        <v>0.23</v>
      </c>
      <c r="M1531" s="123">
        <v>0.01</v>
      </c>
      <c r="N1531" s="123">
        <v>0.05</v>
      </c>
      <c r="O1531" s="123">
        <v>17.36</v>
      </c>
      <c r="P1531" s="123">
        <v>0.01</v>
      </c>
      <c r="Q1531" s="123">
        <v>-0.1</v>
      </c>
      <c r="R1531" s="123" t="s">
        <v>3792</v>
      </c>
      <c r="S1531" s="123">
        <v>2021</v>
      </c>
      <c r="T1531" s="123">
        <v>0.06</v>
      </c>
      <c r="U1531" s="123">
        <v>0.11</v>
      </c>
      <c r="V1531" s="123">
        <v>-0.02</v>
      </c>
      <c r="W1531" s="123">
        <v>-0.02</v>
      </c>
      <c r="X1531" s="123">
        <v>-0.05</v>
      </c>
      <c r="Y1531" s="123">
        <v>-0.11</v>
      </c>
    </row>
    <row r="1532" spans="1:25" x14ac:dyDescent="0.25">
      <c r="A1532" s="60" t="s">
        <v>3799</v>
      </c>
      <c r="B1532" s="60" t="s">
        <v>9</v>
      </c>
      <c r="C1532" s="123" t="s">
        <v>96</v>
      </c>
      <c r="D1532" s="123">
        <v>24</v>
      </c>
      <c r="E1532" s="123">
        <v>1996</v>
      </c>
      <c r="F1532" s="123">
        <v>5.35</v>
      </c>
      <c r="G1532" s="123">
        <v>-0.04</v>
      </c>
      <c r="H1532" s="123">
        <v>-0.02</v>
      </c>
      <c r="I1532" s="123">
        <v>-0.02</v>
      </c>
      <c r="J1532" s="123"/>
      <c r="K1532" s="123">
        <v>0.05</v>
      </c>
      <c r="L1532" s="123">
        <v>-0.06</v>
      </c>
      <c r="M1532" s="123"/>
      <c r="N1532" s="123"/>
      <c r="O1532" s="123"/>
      <c r="P1532" s="123">
        <v>-0.05</v>
      </c>
      <c r="Q1532" s="123">
        <v>0.06</v>
      </c>
      <c r="R1532" s="123" t="s">
        <v>3792</v>
      </c>
      <c r="S1532" s="123">
        <v>2021</v>
      </c>
      <c r="T1532" s="123">
        <v>0.09</v>
      </c>
      <c r="U1532" s="123">
        <v>0.02</v>
      </c>
      <c r="V1532" s="123">
        <v>0.05</v>
      </c>
      <c r="W1532" s="123"/>
      <c r="X1532" s="123">
        <v>-7.0000000000000007E-2</v>
      </c>
      <c r="Y1532" s="123">
        <v>0.05</v>
      </c>
    </row>
    <row r="1533" spans="1:25" x14ac:dyDescent="0.25">
      <c r="A1533" s="60" t="s">
        <v>3800</v>
      </c>
      <c r="B1533" s="60" t="s">
        <v>9</v>
      </c>
      <c r="C1533" s="123" t="s">
        <v>96</v>
      </c>
      <c r="D1533" s="123">
        <v>29</v>
      </c>
      <c r="E1533" s="123">
        <v>1991</v>
      </c>
      <c r="F1533" s="123">
        <v>1.67</v>
      </c>
      <c r="G1533" s="123">
        <v>-0.08</v>
      </c>
      <c r="H1533" s="123">
        <v>-0.01</v>
      </c>
      <c r="I1533" s="123">
        <v>0.03</v>
      </c>
      <c r="J1533" s="123"/>
      <c r="K1533" s="123">
        <v>0.08</v>
      </c>
      <c r="L1533" s="123">
        <v>0.09</v>
      </c>
      <c r="M1533" s="123"/>
      <c r="N1533" s="123"/>
      <c r="O1533" s="123"/>
      <c r="P1533" s="123">
        <v>0.09</v>
      </c>
      <c r="Q1533" s="123">
        <v>0.09</v>
      </c>
      <c r="R1533" s="123" t="s">
        <v>3792</v>
      </c>
      <c r="S1533" s="123">
        <v>2021</v>
      </c>
      <c r="T1533" s="123">
        <v>7.0000000000000007E-2</v>
      </c>
      <c r="U1533" s="123">
        <v>0.03</v>
      </c>
      <c r="V1533" s="123">
        <v>-0.03</v>
      </c>
      <c r="W1533" s="123"/>
      <c r="X1533" s="123">
        <v>7.0000000000000007E-2</v>
      </c>
      <c r="Y1533" s="123">
        <v>-0.1</v>
      </c>
    </row>
    <row r="1534" spans="1:25" x14ac:dyDescent="0.25">
      <c r="A1534" s="60" t="s">
        <v>3813</v>
      </c>
      <c r="B1534" s="60" t="s">
        <v>9</v>
      </c>
      <c r="C1534" s="123" t="s">
        <v>109</v>
      </c>
      <c r="D1534" s="123">
        <v>25</v>
      </c>
      <c r="E1534" s="123">
        <v>1995</v>
      </c>
      <c r="F1534" s="123">
        <v>4.75</v>
      </c>
      <c r="G1534" s="123">
        <v>0.46</v>
      </c>
      <c r="H1534" s="123">
        <v>2.19</v>
      </c>
      <c r="I1534" s="123">
        <v>1.24</v>
      </c>
      <c r="J1534" s="123">
        <v>54.41</v>
      </c>
      <c r="K1534" s="123">
        <v>2.2599999999999998</v>
      </c>
      <c r="L1534" s="123">
        <v>1.25</v>
      </c>
      <c r="M1534" s="123">
        <v>0.2</v>
      </c>
      <c r="N1534" s="123">
        <v>0.26</v>
      </c>
      <c r="O1534" s="123">
        <v>18.05</v>
      </c>
      <c r="P1534" s="123">
        <v>-0.09</v>
      </c>
      <c r="Q1534" s="123">
        <v>-0.02</v>
      </c>
      <c r="R1534" s="123" t="s">
        <v>3792</v>
      </c>
      <c r="S1534" s="123">
        <v>2021</v>
      </c>
      <c r="T1534" s="123">
        <v>0.06</v>
      </c>
      <c r="U1534" s="123">
        <v>0.18</v>
      </c>
      <c r="V1534" s="123">
        <v>0.19</v>
      </c>
      <c r="W1534" s="123">
        <v>0.13</v>
      </c>
      <c r="X1534" s="123">
        <v>0.19</v>
      </c>
      <c r="Y1534" s="123">
        <v>0.1</v>
      </c>
    </row>
    <row r="1535" spans="1:25" x14ac:dyDescent="0.25">
      <c r="A1535" s="60" t="s">
        <v>3802</v>
      </c>
      <c r="B1535" s="60" t="s">
        <v>9</v>
      </c>
      <c r="C1535" s="123" t="s">
        <v>109</v>
      </c>
      <c r="D1535" s="123">
        <v>24</v>
      </c>
      <c r="E1535" s="123">
        <v>1996</v>
      </c>
      <c r="F1535" s="123">
        <v>0.01</v>
      </c>
      <c r="G1535" s="123">
        <v>0.1</v>
      </c>
      <c r="H1535" s="123">
        <v>-0.1</v>
      </c>
      <c r="I1535" s="123">
        <v>-0.03</v>
      </c>
      <c r="J1535" s="123"/>
      <c r="K1535" s="123">
        <v>-0.01</v>
      </c>
      <c r="L1535" s="123">
        <v>-0.01</v>
      </c>
      <c r="M1535" s="123"/>
      <c r="N1535" s="123"/>
      <c r="O1535" s="123"/>
      <c r="P1535" s="123">
        <v>-0.02</v>
      </c>
      <c r="Q1535" s="123">
        <v>7.0000000000000007E-2</v>
      </c>
      <c r="R1535" s="123" t="s">
        <v>3792</v>
      </c>
      <c r="S1535" s="123">
        <v>2021</v>
      </c>
      <c r="T1535" s="123">
        <v>-0.08</v>
      </c>
      <c r="U1535" s="123">
        <v>-0.05</v>
      </c>
      <c r="V1535" s="123">
        <v>-7.0000000000000007E-2</v>
      </c>
      <c r="W1535" s="123"/>
      <c r="X1535" s="123">
        <v>-0.04</v>
      </c>
      <c r="Y1535" s="123">
        <v>-0.09</v>
      </c>
    </row>
    <row r="1536" spans="1:25" x14ac:dyDescent="0.25">
      <c r="A1536" s="60" t="s">
        <v>130</v>
      </c>
      <c r="B1536" s="60" t="s">
        <v>9</v>
      </c>
      <c r="C1536" s="123" t="s">
        <v>109</v>
      </c>
      <c r="D1536" s="123">
        <v>31</v>
      </c>
      <c r="E1536" s="123">
        <v>1989</v>
      </c>
      <c r="F1536" s="123">
        <v>4.9000000000000004</v>
      </c>
      <c r="G1536" s="123">
        <v>0.43</v>
      </c>
      <c r="H1536" s="123">
        <v>2.09</v>
      </c>
      <c r="I1536" s="123">
        <v>1.02</v>
      </c>
      <c r="J1536" s="123">
        <v>50.09</v>
      </c>
      <c r="K1536" s="123">
        <v>2.04</v>
      </c>
      <c r="L1536" s="123">
        <v>1.06</v>
      </c>
      <c r="M1536" s="123">
        <v>0.15</v>
      </c>
      <c r="N1536" s="123">
        <v>0.48</v>
      </c>
      <c r="O1536" s="123">
        <v>13.21</v>
      </c>
      <c r="P1536" s="123">
        <v>0.03</v>
      </c>
      <c r="Q1536" s="123">
        <v>-7.0000000000000007E-2</v>
      </c>
      <c r="R1536" s="123" t="s">
        <v>3792</v>
      </c>
      <c r="S1536" s="123">
        <v>2021</v>
      </c>
      <c r="T1536" s="123">
        <v>-0.1</v>
      </c>
      <c r="U1536" s="123">
        <v>0.28999999999999998</v>
      </c>
      <c r="V1536" s="123">
        <v>0.45</v>
      </c>
      <c r="W1536" s="123">
        <v>0.15</v>
      </c>
      <c r="X1536" s="123">
        <v>0.03</v>
      </c>
      <c r="Y1536" s="123">
        <v>-0.04</v>
      </c>
    </row>
    <row r="1537" spans="1:25" x14ac:dyDescent="0.25">
      <c r="A1537" s="60" t="s">
        <v>3804</v>
      </c>
      <c r="B1537" s="60" t="s">
        <v>9</v>
      </c>
      <c r="C1537" s="123" t="s">
        <v>109</v>
      </c>
      <c r="D1537" s="123">
        <v>23</v>
      </c>
      <c r="E1537" s="123">
        <v>1997</v>
      </c>
      <c r="F1537" s="123">
        <v>1.55</v>
      </c>
      <c r="G1537" s="123">
        <v>0.09</v>
      </c>
      <c r="H1537" s="123">
        <v>0.53</v>
      </c>
      <c r="I1537" s="123">
        <v>-7.0000000000000007E-2</v>
      </c>
      <c r="J1537" s="123">
        <v>-0.04</v>
      </c>
      <c r="K1537" s="123">
        <v>0.64</v>
      </c>
      <c r="L1537" s="123">
        <v>-0.04</v>
      </c>
      <c r="M1537" s="123">
        <v>7.0000000000000007E-2</v>
      </c>
      <c r="N1537" s="123"/>
      <c r="O1537" s="123">
        <v>11.97</v>
      </c>
      <c r="P1537" s="123">
        <v>0.03</v>
      </c>
      <c r="Q1537" s="123">
        <v>-0.09</v>
      </c>
      <c r="R1537" s="123" t="s">
        <v>3792</v>
      </c>
      <c r="S1537" s="123">
        <v>2021</v>
      </c>
      <c r="T1537" s="123">
        <v>-0.01</v>
      </c>
      <c r="U1537" s="123">
        <v>0.17</v>
      </c>
      <c r="V1537" s="123">
        <v>0.3</v>
      </c>
      <c r="W1537" s="123">
        <v>0.3</v>
      </c>
      <c r="X1537" s="123">
        <v>-0.2</v>
      </c>
      <c r="Y1537" s="123">
        <v>-0.21</v>
      </c>
    </row>
    <row r="1538" spans="1:25" x14ac:dyDescent="0.25">
      <c r="A1538" s="60" t="s">
        <v>4812</v>
      </c>
      <c r="B1538" s="60" t="s">
        <v>9</v>
      </c>
      <c r="C1538" s="123" t="s">
        <v>109</v>
      </c>
      <c r="D1538" s="123">
        <v>23</v>
      </c>
      <c r="E1538" s="123">
        <v>1997</v>
      </c>
      <c r="F1538" s="123">
        <v>0.23</v>
      </c>
      <c r="G1538" s="123">
        <v>4.9400000000000004</v>
      </c>
      <c r="H1538" s="123">
        <v>9.98</v>
      </c>
      <c r="I1538" s="123">
        <v>5.03</v>
      </c>
      <c r="J1538" s="123">
        <v>50.05</v>
      </c>
      <c r="K1538" s="123">
        <v>12.03</v>
      </c>
      <c r="L1538" s="123">
        <v>5.95</v>
      </c>
      <c r="M1538" s="123">
        <v>0.57999999999999996</v>
      </c>
      <c r="N1538" s="123">
        <v>0.98</v>
      </c>
      <c r="O1538" s="123">
        <v>8.94</v>
      </c>
      <c r="P1538" s="123">
        <v>-0.06</v>
      </c>
      <c r="Q1538" s="123">
        <v>-0.1</v>
      </c>
      <c r="R1538" s="123" t="s">
        <v>3792</v>
      </c>
      <c r="S1538" s="123">
        <v>2021</v>
      </c>
      <c r="T1538" s="123">
        <v>0.04</v>
      </c>
      <c r="U1538" s="123">
        <v>3.47</v>
      </c>
      <c r="V1538" s="123">
        <v>3.46</v>
      </c>
      <c r="W1538" s="123">
        <v>0.37</v>
      </c>
      <c r="X1538" s="123">
        <v>1.59</v>
      </c>
      <c r="Y1538" s="123">
        <v>1.56</v>
      </c>
    </row>
    <row r="1539" spans="1:25" x14ac:dyDescent="0.25">
      <c r="A1539" s="60" t="s">
        <v>4813</v>
      </c>
      <c r="B1539" s="60" t="s">
        <v>9</v>
      </c>
      <c r="C1539" s="123" t="s">
        <v>221</v>
      </c>
      <c r="D1539" s="123">
        <v>24</v>
      </c>
      <c r="E1539" s="123">
        <v>1996</v>
      </c>
      <c r="F1539" s="123">
        <v>0.31</v>
      </c>
      <c r="G1539" s="123">
        <v>0.04</v>
      </c>
      <c r="H1539" s="123">
        <v>0.08</v>
      </c>
      <c r="I1539" s="123">
        <v>-0.06</v>
      </c>
      <c r="J1539" s="123"/>
      <c r="K1539" s="123">
        <v>-0.09</v>
      </c>
      <c r="L1539" s="123">
        <v>0.01</v>
      </c>
      <c r="M1539" s="123"/>
      <c r="N1539" s="123"/>
      <c r="O1539" s="123"/>
      <c r="P1539" s="123">
        <v>-0.04</v>
      </c>
      <c r="Q1539" s="123">
        <v>0.05</v>
      </c>
      <c r="R1539" s="123" t="s">
        <v>3792</v>
      </c>
      <c r="S1539" s="123">
        <v>2021</v>
      </c>
      <c r="T1539" s="123">
        <v>-0.04</v>
      </c>
      <c r="U1539" s="123">
        <v>-0.1</v>
      </c>
      <c r="V1539" s="123">
        <v>-7.0000000000000007E-2</v>
      </c>
      <c r="W1539" s="123"/>
      <c r="X1539" s="123">
        <v>-0.1</v>
      </c>
      <c r="Y1539" s="123">
        <v>-7.0000000000000007E-2</v>
      </c>
    </row>
    <row r="1540" spans="1:25" x14ac:dyDescent="0.25">
      <c r="A1540" s="60" t="s">
        <v>3803</v>
      </c>
      <c r="B1540" s="60" t="s">
        <v>9</v>
      </c>
      <c r="C1540" s="123" t="s">
        <v>153</v>
      </c>
      <c r="D1540" s="123">
        <v>32</v>
      </c>
      <c r="E1540" s="123">
        <v>1988</v>
      </c>
      <c r="F1540" s="123">
        <v>0.81</v>
      </c>
      <c r="G1540" s="123">
        <v>-0.03</v>
      </c>
      <c r="H1540" s="123">
        <v>0.04</v>
      </c>
      <c r="I1540" s="123">
        <v>0.03</v>
      </c>
      <c r="J1540" s="123"/>
      <c r="K1540" s="123">
        <v>-0.05</v>
      </c>
      <c r="L1540" s="123">
        <v>-0.05</v>
      </c>
      <c r="M1540" s="123"/>
      <c r="N1540" s="123"/>
      <c r="O1540" s="123"/>
      <c r="P1540" s="123">
        <v>-0.01</v>
      </c>
      <c r="Q1540" s="123">
        <v>-0.04</v>
      </c>
      <c r="R1540" s="123" t="s">
        <v>3792</v>
      </c>
      <c r="S1540" s="123">
        <v>2021</v>
      </c>
      <c r="T1540" s="123">
        <v>0.02</v>
      </c>
      <c r="U1540" s="123">
        <v>7.0000000000000007E-2</v>
      </c>
      <c r="V1540" s="123">
        <v>-0.03</v>
      </c>
      <c r="W1540" s="123"/>
      <c r="X1540" s="123">
        <v>-0.08</v>
      </c>
      <c r="Y1540" s="123">
        <v>-0.06</v>
      </c>
    </row>
    <row r="1541" spans="1:25" x14ac:dyDescent="0.25">
      <c r="A1541" s="60" t="s">
        <v>3805</v>
      </c>
      <c r="B1541" s="60" t="s">
        <v>9</v>
      </c>
      <c r="C1541" s="123" t="s">
        <v>116</v>
      </c>
      <c r="D1541" s="123">
        <v>26</v>
      </c>
      <c r="E1541" s="123">
        <v>1994</v>
      </c>
      <c r="F1541" s="123">
        <v>5.25</v>
      </c>
      <c r="G1541" s="123">
        <v>0.09</v>
      </c>
      <c r="H1541" s="123">
        <v>-0.09</v>
      </c>
      <c r="I1541" s="123">
        <v>-0.09</v>
      </c>
      <c r="J1541" s="123"/>
      <c r="K1541" s="123">
        <v>0.03</v>
      </c>
      <c r="L1541" s="123">
        <v>-7.0000000000000007E-2</v>
      </c>
      <c r="M1541" s="123"/>
      <c r="N1541" s="123"/>
      <c r="O1541" s="123"/>
      <c r="P1541" s="123">
        <v>7.0000000000000007E-2</v>
      </c>
      <c r="Q1541" s="123">
        <v>-0.02</v>
      </c>
      <c r="R1541" s="123" t="s">
        <v>3792</v>
      </c>
      <c r="S1541" s="123">
        <v>2021</v>
      </c>
      <c r="T1541" s="123">
        <v>0.09</v>
      </c>
      <c r="U1541" s="123">
        <v>-0.01</v>
      </c>
      <c r="V1541" s="123">
        <v>-0.01</v>
      </c>
      <c r="W1541" s="123"/>
      <c r="X1541" s="123">
        <v>0.01</v>
      </c>
      <c r="Y1541" s="123">
        <v>-0.01</v>
      </c>
    </row>
    <row r="1542" spans="1:25" x14ac:dyDescent="0.25">
      <c r="A1542" s="60" t="s">
        <v>3791</v>
      </c>
      <c r="B1542" s="60" t="s">
        <v>9</v>
      </c>
      <c r="C1542" s="123" t="s">
        <v>122</v>
      </c>
      <c r="D1542" s="123">
        <v>25</v>
      </c>
      <c r="E1542" s="123">
        <v>1995</v>
      </c>
      <c r="F1542" s="123">
        <v>-0.02</v>
      </c>
      <c r="G1542" s="123">
        <v>0.06</v>
      </c>
      <c r="H1542" s="123">
        <v>-0.08</v>
      </c>
      <c r="I1542" s="123">
        <v>0.08</v>
      </c>
      <c r="J1542" s="123"/>
      <c r="K1542" s="123">
        <v>7.0000000000000007E-2</v>
      </c>
      <c r="L1542" s="123">
        <v>0.01</v>
      </c>
      <c r="M1542" s="123"/>
      <c r="N1542" s="123"/>
      <c r="O1542" s="123"/>
      <c r="P1542" s="123">
        <v>-0.08</v>
      </c>
      <c r="Q1542" s="123">
        <v>-0.01</v>
      </c>
      <c r="R1542" s="123" t="s">
        <v>3792</v>
      </c>
      <c r="S1542" s="123">
        <v>2021</v>
      </c>
      <c r="T1542" s="123">
        <v>-0.09</v>
      </c>
      <c r="U1542" s="123">
        <v>-0.09</v>
      </c>
      <c r="V1542" s="123">
        <v>-0.04</v>
      </c>
      <c r="W1542" s="123"/>
      <c r="X1542" s="123">
        <v>-0.04</v>
      </c>
      <c r="Y1542" s="123">
        <v>-0.02</v>
      </c>
    </row>
    <row r="1543" spans="1:25" x14ac:dyDescent="0.25">
      <c r="A1543" s="60" t="s">
        <v>4814</v>
      </c>
      <c r="B1543" s="60" t="s">
        <v>9</v>
      </c>
      <c r="C1543" s="123" t="s">
        <v>122</v>
      </c>
      <c r="D1543" s="123">
        <v>30</v>
      </c>
      <c r="E1543" s="123">
        <v>1990</v>
      </c>
      <c r="F1543" s="123">
        <v>0.02</v>
      </c>
      <c r="G1543" s="123">
        <v>7.0000000000000007E-2</v>
      </c>
      <c r="H1543" s="123">
        <v>0.03</v>
      </c>
      <c r="I1543" s="123">
        <v>0.04</v>
      </c>
      <c r="J1543" s="123"/>
      <c r="K1543" s="123">
        <v>0.09</v>
      </c>
      <c r="L1543" s="123">
        <v>0.02</v>
      </c>
      <c r="M1543" s="123"/>
      <c r="N1543" s="123"/>
      <c r="O1543" s="123"/>
      <c r="P1543" s="123">
        <v>0.03</v>
      </c>
      <c r="Q1543" s="123">
        <v>0.02</v>
      </c>
      <c r="R1543" s="123" t="s">
        <v>3792</v>
      </c>
      <c r="S1543" s="123">
        <v>2021</v>
      </c>
      <c r="T1543" s="123">
        <v>-0.02</v>
      </c>
      <c r="U1543" s="123">
        <v>-0.02</v>
      </c>
      <c r="V1543" s="123">
        <v>-7.0000000000000007E-2</v>
      </c>
      <c r="W1543" s="123"/>
      <c r="X1543" s="123">
        <v>0.06</v>
      </c>
      <c r="Y1543" s="123">
        <v>0.01</v>
      </c>
    </row>
    <row r="1544" spans="1:25" x14ac:dyDescent="0.25">
      <c r="A1544" s="60" t="s">
        <v>3808</v>
      </c>
      <c r="B1544" s="60" t="s">
        <v>9</v>
      </c>
      <c r="C1544" s="123" t="s">
        <v>122</v>
      </c>
      <c r="D1544" s="123">
        <v>31</v>
      </c>
      <c r="E1544" s="123">
        <v>1989</v>
      </c>
      <c r="F1544" s="123">
        <v>1.91</v>
      </c>
      <c r="G1544" s="123">
        <v>0.06</v>
      </c>
      <c r="H1544" s="123">
        <v>0.98</v>
      </c>
      <c r="I1544" s="123">
        <v>-0.05</v>
      </c>
      <c r="J1544" s="123">
        <v>7.0000000000000007E-2</v>
      </c>
      <c r="K1544" s="123">
        <v>0.93</v>
      </c>
      <c r="L1544" s="123">
        <v>0.06</v>
      </c>
      <c r="M1544" s="123">
        <v>0.08</v>
      </c>
      <c r="N1544" s="123"/>
      <c r="O1544" s="123">
        <v>24.93</v>
      </c>
      <c r="P1544" s="123">
        <v>-0.06</v>
      </c>
      <c r="Q1544" s="123">
        <v>0.04</v>
      </c>
      <c r="R1544" s="123" t="s">
        <v>3792</v>
      </c>
      <c r="S1544" s="123">
        <v>2021</v>
      </c>
      <c r="T1544" s="123">
        <v>0.09</v>
      </c>
      <c r="U1544" s="123">
        <v>0.1</v>
      </c>
      <c r="V1544" s="123">
        <v>0.09</v>
      </c>
      <c r="W1544" s="123">
        <v>0.09</v>
      </c>
      <c r="X1544" s="123">
        <v>-0.13</v>
      </c>
      <c r="Y1544" s="123">
        <v>-0.12</v>
      </c>
    </row>
    <row r="1545" spans="1:25" x14ac:dyDescent="0.25">
      <c r="A1545" s="60" t="s">
        <v>3809</v>
      </c>
      <c r="B1545" s="60" t="s">
        <v>9</v>
      </c>
      <c r="C1545" s="123" t="s">
        <v>122</v>
      </c>
      <c r="D1545" s="123">
        <v>22</v>
      </c>
      <c r="E1545" s="123">
        <v>1998</v>
      </c>
      <c r="F1545" s="123">
        <v>3.65</v>
      </c>
      <c r="G1545" s="123">
        <v>-0.04</v>
      </c>
      <c r="H1545" s="123">
        <v>0.9</v>
      </c>
      <c r="I1545" s="123">
        <v>0.33</v>
      </c>
      <c r="J1545" s="123">
        <v>33.380000000000003</v>
      </c>
      <c r="K1545" s="123">
        <v>0.91</v>
      </c>
      <c r="L1545" s="123">
        <v>0.37</v>
      </c>
      <c r="M1545" s="123">
        <v>-0.08</v>
      </c>
      <c r="N1545" s="123">
        <v>0.06</v>
      </c>
      <c r="O1545" s="123">
        <v>22.07</v>
      </c>
      <c r="P1545" s="123">
        <v>0.1</v>
      </c>
      <c r="Q1545" s="123">
        <v>0</v>
      </c>
      <c r="R1545" s="123" t="s">
        <v>3792</v>
      </c>
      <c r="S1545" s="123">
        <v>2021</v>
      </c>
      <c r="T1545" s="123">
        <v>0</v>
      </c>
      <c r="U1545" s="123">
        <v>-0.03</v>
      </c>
      <c r="V1545" s="123">
        <v>0.11</v>
      </c>
      <c r="W1545" s="123">
        <v>0.05</v>
      </c>
      <c r="X1545" s="123">
        <v>-0.11</v>
      </c>
      <c r="Y1545" s="123">
        <v>0.02</v>
      </c>
    </row>
    <row r="1546" spans="1:25" x14ac:dyDescent="0.25">
      <c r="A1546" s="60" t="s">
        <v>3810</v>
      </c>
      <c r="B1546" s="60" t="s">
        <v>9</v>
      </c>
      <c r="C1546" s="123" t="s">
        <v>122</v>
      </c>
      <c r="D1546" s="123">
        <v>29</v>
      </c>
      <c r="E1546" s="123">
        <v>1991</v>
      </c>
      <c r="F1546" s="123">
        <v>0.66</v>
      </c>
      <c r="G1546" s="123">
        <v>0.05</v>
      </c>
      <c r="H1546" s="123">
        <v>1.63</v>
      </c>
      <c r="I1546" s="123">
        <v>1.61</v>
      </c>
      <c r="J1546" s="123">
        <v>100.06</v>
      </c>
      <c r="K1546" s="123">
        <v>1.8</v>
      </c>
      <c r="L1546" s="123">
        <v>1.76</v>
      </c>
      <c r="M1546" s="123">
        <v>0.05</v>
      </c>
      <c r="N1546" s="123">
        <v>-0.05</v>
      </c>
      <c r="O1546" s="123">
        <v>26.03</v>
      </c>
      <c r="P1546" s="123">
        <v>-0.1</v>
      </c>
      <c r="Q1546" s="123">
        <v>0.09</v>
      </c>
      <c r="R1546" s="123" t="s">
        <v>3792</v>
      </c>
      <c r="S1546" s="123">
        <v>2021</v>
      </c>
      <c r="T1546" s="123">
        <v>-7.0000000000000007E-2</v>
      </c>
      <c r="U1546" s="123">
        <v>7.0000000000000007E-2</v>
      </c>
      <c r="V1546" s="123">
        <v>0.08</v>
      </c>
      <c r="W1546" s="123">
        <v>-0.01</v>
      </c>
      <c r="X1546" s="123">
        <v>0</v>
      </c>
      <c r="Y1546" s="123">
        <v>0.05</v>
      </c>
    </row>
    <row r="1547" spans="1:25" x14ac:dyDescent="0.25">
      <c r="A1547" s="60" t="s">
        <v>3812</v>
      </c>
      <c r="B1547" s="60" t="s">
        <v>9</v>
      </c>
      <c r="C1547" s="123" t="s">
        <v>122</v>
      </c>
      <c r="D1547" s="123">
        <v>29</v>
      </c>
      <c r="E1547" s="123">
        <v>1991</v>
      </c>
      <c r="F1547" s="123">
        <v>4.13</v>
      </c>
      <c r="G1547" s="123">
        <v>-0.09</v>
      </c>
      <c r="H1547" s="123">
        <v>0.42</v>
      </c>
      <c r="I1547" s="123">
        <v>7.0000000000000007E-2</v>
      </c>
      <c r="J1547" s="123">
        <v>0.06</v>
      </c>
      <c r="K1547" s="123">
        <v>0.5</v>
      </c>
      <c r="L1547" s="123">
        <v>0.09</v>
      </c>
      <c r="M1547" s="123">
        <v>0.04</v>
      </c>
      <c r="N1547" s="123"/>
      <c r="O1547" s="123">
        <v>18.47</v>
      </c>
      <c r="P1547" s="123">
        <v>-0.04</v>
      </c>
      <c r="Q1547" s="123">
        <v>0.02</v>
      </c>
      <c r="R1547" s="123" t="s">
        <v>3792</v>
      </c>
      <c r="S1547" s="123">
        <v>2021</v>
      </c>
      <c r="T1547" s="123">
        <v>0.02</v>
      </c>
      <c r="U1547" s="123">
        <v>-0.08</v>
      </c>
      <c r="V1547" s="123">
        <v>0.11</v>
      </c>
      <c r="W1547" s="123">
        <v>0.01</v>
      </c>
      <c r="X1547" s="123">
        <v>-0.01</v>
      </c>
      <c r="Y1547" s="123">
        <v>0.03</v>
      </c>
    </row>
    <row r="1548" spans="1:25" x14ac:dyDescent="0.25">
      <c r="A1548" s="60" t="s">
        <v>2828</v>
      </c>
      <c r="B1548" s="60" t="s">
        <v>9</v>
      </c>
      <c r="C1548" s="123" t="s">
        <v>129</v>
      </c>
      <c r="D1548" s="123">
        <v>24</v>
      </c>
      <c r="E1548" s="123">
        <v>1996</v>
      </c>
      <c r="F1548" s="123">
        <v>5.31</v>
      </c>
      <c r="G1548" s="123">
        <v>0.21</v>
      </c>
      <c r="H1548" s="123">
        <v>0.34</v>
      </c>
      <c r="I1548" s="123">
        <v>0.28000000000000003</v>
      </c>
      <c r="J1548" s="123">
        <v>49.97</v>
      </c>
      <c r="K1548" s="123">
        <v>0.4</v>
      </c>
      <c r="L1548" s="123">
        <v>0.11</v>
      </c>
      <c r="M1548" s="123">
        <v>0.57999999999999996</v>
      </c>
      <c r="N1548" s="123">
        <v>1.05</v>
      </c>
      <c r="O1548" s="123">
        <v>12.98</v>
      </c>
      <c r="P1548" s="123">
        <v>0.06</v>
      </c>
      <c r="Q1548" s="123">
        <v>-0.01</v>
      </c>
      <c r="R1548" s="123" t="s">
        <v>3792</v>
      </c>
      <c r="S1548" s="123">
        <v>2021</v>
      </c>
      <c r="T1548" s="123">
        <v>-0.01</v>
      </c>
      <c r="U1548" s="123">
        <v>-0.04</v>
      </c>
      <c r="V1548" s="123">
        <v>-0.01</v>
      </c>
      <c r="W1548" s="123">
        <v>0.06</v>
      </c>
      <c r="X1548" s="123">
        <v>0.08</v>
      </c>
      <c r="Y1548" s="123">
        <v>0.13</v>
      </c>
    </row>
    <row r="1549" spans="1:25" x14ac:dyDescent="0.25">
      <c r="A1549" s="60" t="s">
        <v>1811</v>
      </c>
      <c r="B1549" s="60" t="s">
        <v>9</v>
      </c>
      <c r="C1549" s="123" t="s">
        <v>131</v>
      </c>
      <c r="D1549" s="123">
        <v>27</v>
      </c>
      <c r="E1549" s="123">
        <v>1993</v>
      </c>
      <c r="F1549" s="123">
        <v>3.14</v>
      </c>
      <c r="G1549" s="123">
        <v>7.0000000000000007E-2</v>
      </c>
      <c r="H1549" s="123">
        <v>2.88</v>
      </c>
      <c r="I1549" s="123">
        <v>0.97</v>
      </c>
      <c r="J1549" s="123">
        <v>33.299999999999997</v>
      </c>
      <c r="K1549" s="123">
        <v>2.9</v>
      </c>
      <c r="L1549" s="123">
        <v>1.01</v>
      </c>
      <c r="M1549" s="123">
        <v>0.02</v>
      </c>
      <c r="N1549" s="123">
        <v>-0.03</v>
      </c>
      <c r="O1549" s="123">
        <v>26.32</v>
      </c>
      <c r="P1549" s="123">
        <v>0.04</v>
      </c>
      <c r="Q1549" s="123">
        <v>0.28000000000000003</v>
      </c>
      <c r="R1549" s="123" t="s">
        <v>3792</v>
      </c>
      <c r="S1549" s="123">
        <v>2021</v>
      </c>
      <c r="T1549" s="123">
        <v>0.92</v>
      </c>
      <c r="U1549" s="123">
        <v>0.4</v>
      </c>
      <c r="V1549" s="123">
        <v>0.16</v>
      </c>
      <c r="W1549" s="123">
        <v>0.17</v>
      </c>
      <c r="X1549" s="123">
        <v>-0.5</v>
      </c>
      <c r="Y1549" s="123">
        <v>-0.22</v>
      </c>
    </row>
    <row r="1550" spans="1:25" x14ac:dyDescent="0.25">
      <c r="A1550" s="60" t="s">
        <v>329</v>
      </c>
      <c r="B1550" s="60" t="s">
        <v>10</v>
      </c>
      <c r="C1550" s="123" t="s">
        <v>96</v>
      </c>
      <c r="D1550" s="123">
        <v>25</v>
      </c>
      <c r="E1550" s="123">
        <v>1995</v>
      </c>
      <c r="F1550" s="123">
        <v>0.6</v>
      </c>
      <c r="G1550" s="123">
        <v>-0.01</v>
      </c>
      <c r="H1550" s="123">
        <v>1.68</v>
      </c>
      <c r="I1550" s="123">
        <v>-0.09</v>
      </c>
      <c r="J1550" s="123">
        <v>-7.0000000000000007E-2</v>
      </c>
      <c r="K1550" s="123">
        <v>1.72</v>
      </c>
      <c r="L1550" s="123">
        <v>0</v>
      </c>
      <c r="M1550" s="123">
        <v>0.1</v>
      </c>
      <c r="N1550" s="123"/>
      <c r="O1550" s="123">
        <v>29.04</v>
      </c>
      <c r="P1550" s="123">
        <v>0.03</v>
      </c>
      <c r="Q1550" s="123">
        <v>-0.08</v>
      </c>
      <c r="R1550" s="123" t="s">
        <v>3792</v>
      </c>
      <c r="S1550" s="123">
        <v>2021</v>
      </c>
      <c r="T1550" s="123">
        <v>-0.08</v>
      </c>
      <c r="U1550" s="123">
        <v>-0.1</v>
      </c>
      <c r="V1550" s="123">
        <v>-0.04</v>
      </c>
      <c r="W1550" s="123">
        <v>0.04</v>
      </c>
      <c r="X1550" s="123">
        <v>0.08</v>
      </c>
      <c r="Y1550" s="123">
        <v>0.02</v>
      </c>
    </row>
    <row r="1551" spans="1:25" x14ac:dyDescent="0.25">
      <c r="A1551" s="60" t="s">
        <v>410</v>
      </c>
      <c r="B1551" s="60" t="s">
        <v>10</v>
      </c>
      <c r="C1551" s="123" t="s">
        <v>96</v>
      </c>
      <c r="D1551" s="123">
        <v>30</v>
      </c>
      <c r="E1551" s="123">
        <v>1990</v>
      </c>
      <c r="F1551" s="123">
        <v>3.26</v>
      </c>
      <c r="G1551" s="123">
        <v>-0.02</v>
      </c>
      <c r="H1551" s="123">
        <v>1.1499999999999999</v>
      </c>
      <c r="I1551" s="123">
        <v>0.08</v>
      </c>
      <c r="J1551" s="123">
        <v>0.02</v>
      </c>
      <c r="K1551" s="123">
        <v>1.21</v>
      </c>
      <c r="L1551" s="123">
        <v>0.08</v>
      </c>
      <c r="M1551" s="123">
        <v>0.08</v>
      </c>
      <c r="N1551" s="123"/>
      <c r="O1551" s="123">
        <v>21.62</v>
      </c>
      <c r="P1551" s="123">
        <v>0</v>
      </c>
      <c r="Q1551" s="123">
        <v>-7.0000000000000007E-2</v>
      </c>
      <c r="R1551" s="123" t="s">
        <v>3792</v>
      </c>
      <c r="S1551" s="123">
        <v>2021</v>
      </c>
      <c r="T1551" s="123">
        <v>-0.02</v>
      </c>
      <c r="U1551" s="123">
        <v>0.04</v>
      </c>
      <c r="V1551" s="123">
        <v>0.14000000000000001</v>
      </c>
      <c r="W1551" s="123">
        <v>0.14000000000000001</v>
      </c>
      <c r="X1551" s="123">
        <v>-0.18</v>
      </c>
      <c r="Y1551" s="123">
        <v>-0.04</v>
      </c>
    </row>
    <row r="1552" spans="1:25" x14ac:dyDescent="0.25">
      <c r="A1552" s="60" t="s">
        <v>4815</v>
      </c>
      <c r="B1552" s="60" t="s">
        <v>10</v>
      </c>
      <c r="C1552" s="123" t="s">
        <v>96</v>
      </c>
      <c r="D1552" s="123">
        <v>19</v>
      </c>
      <c r="E1552" s="123">
        <v>2001</v>
      </c>
      <c r="F1552" s="123">
        <v>1.68</v>
      </c>
      <c r="G1552" s="123">
        <v>-0.04</v>
      </c>
      <c r="H1552" s="123">
        <v>0.73</v>
      </c>
      <c r="I1552" s="123">
        <v>0.65</v>
      </c>
      <c r="J1552" s="123">
        <v>99.97</v>
      </c>
      <c r="K1552" s="123">
        <v>0.53</v>
      </c>
      <c r="L1552" s="123">
        <v>0.7</v>
      </c>
      <c r="M1552" s="123">
        <v>-0.1</v>
      </c>
      <c r="N1552" s="123">
        <v>0.05</v>
      </c>
      <c r="O1552" s="123">
        <v>27.94</v>
      </c>
      <c r="P1552" s="123">
        <v>-0.05</v>
      </c>
      <c r="Q1552" s="123">
        <v>0.04</v>
      </c>
      <c r="R1552" s="123" t="s">
        <v>3792</v>
      </c>
      <c r="S1552" s="123">
        <v>2021</v>
      </c>
      <c r="T1552" s="123">
        <v>0.09</v>
      </c>
      <c r="U1552" s="123">
        <v>-0.1</v>
      </c>
      <c r="V1552" s="123">
        <v>0.09</v>
      </c>
      <c r="W1552" s="123">
        <v>-0.04</v>
      </c>
      <c r="X1552" s="123">
        <v>0</v>
      </c>
      <c r="Y1552" s="123">
        <v>-0.1</v>
      </c>
    </row>
    <row r="1553" spans="1:25" x14ac:dyDescent="0.25">
      <c r="A1553" s="60" t="s">
        <v>2113</v>
      </c>
      <c r="B1553" s="60" t="s">
        <v>10</v>
      </c>
      <c r="C1553" s="123" t="s">
        <v>96</v>
      </c>
      <c r="D1553" s="123">
        <v>28</v>
      </c>
      <c r="E1553" s="123">
        <v>1992</v>
      </c>
      <c r="F1553" s="123">
        <v>3.48</v>
      </c>
      <c r="G1553" s="123">
        <v>0.05</v>
      </c>
      <c r="H1553" s="123">
        <v>0.2</v>
      </c>
      <c r="I1553" s="123">
        <v>0.24</v>
      </c>
      <c r="J1553" s="123">
        <v>99.97</v>
      </c>
      <c r="K1553" s="123">
        <v>0.22</v>
      </c>
      <c r="L1553" s="123">
        <v>0.34</v>
      </c>
      <c r="M1553" s="123">
        <v>0.04</v>
      </c>
      <c r="N1553" s="123">
        <v>0.1</v>
      </c>
      <c r="O1553" s="123">
        <v>5.04</v>
      </c>
      <c r="P1553" s="123">
        <v>0.05</v>
      </c>
      <c r="Q1553" s="123">
        <v>0.08</v>
      </c>
      <c r="R1553" s="123" t="s">
        <v>3792</v>
      </c>
      <c r="S1553" s="123">
        <v>2021</v>
      </c>
      <c r="T1553" s="123">
        <v>0.04</v>
      </c>
      <c r="U1553" s="123">
        <v>0.12</v>
      </c>
      <c r="V1553" s="123">
        <v>0.01</v>
      </c>
      <c r="W1553" s="123">
        <v>0.22</v>
      </c>
      <c r="X1553" s="123">
        <v>-0.17</v>
      </c>
      <c r="Y1553" s="123">
        <v>-0.18</v>
      </c>
    </row>
    <row r="1554" spans="1:25" x14ac:dyDescent="0.25">
      <c r="A1554" s="60" t="s">
        <v>3838</v>
      </c>
      <c r="B1554" s="60" t="s">
        <v>10</v>
      </c>
      <c r="C1554" s="123" t="s">
        <v>96</v>
      </c>
      <c r="D1554" s="123">
        <v>30</v>
      </c>
      <c r="E1554" s="123">
        <v>1990</v>
      </c>
      <c r="F1554" s="123">
        <v>3.23</v>
      </c>
      <c r="G1554" s="123">
        <v>-0.04</v>
      </c>
      <c r="H1554" s="123">
        <v>0.09</v>
      </c>
      <c r="I1554" s="123">
        <v>-0.04</v>
      </c>
      <c r="J1554" s="123"/>
      <c r="K1554" s="123">
        <v>-0.03</v>
      </c>
      <c r="L1554" s="123">
        <v>-0.05</v>
      </c>
      <c r="M1554" s="123"/>
      <c r="N1554" s="123"/>
      <c r="O1554" s="123"/>
      <c r="P1554" s="123">
        <v>0.1</v>
      </c>
      <c r="Q1554" s="123">
        <v>0.01</v>
      </c>
      <c r="R1554" s="123" t="s">
        <v>3792</v>
      </c>
      <c r="S1554" s="123">
        <v>2021</v>
      </c>
      <c r="T1554" s="123">
        <v>0.1</v>
      </c>
      <c r="U1554" s="123">
        <v>-7.0000000000000007E-2</v>
      </c>
      <c r="V1554" s="123">
        <v>0.03</v>
      </c>
      <c r="W1554" s="123"/>
      <c r="X1554" s="123">
        <v>0.02</v>
      </c>
      <c r="Y1554" s="123">
        <v>7.0000000000000007E-2</v>
      </c>
    </row>
    <row r="1555" spans="1:25" x14ac:dyDescent="0.25">
      <c r="A1555" s="60" t="s">
        <v>2898</v>
      </c>
      <c r="B1555" s="60" t="s">
        <v>10</v>
      </c>
      <c r="C1555" s="123" t="s">
        <v>96</v>
      </c>
      <c r="D1555" s="123">
        <v>29</v>
      </c>
      <c r="E1555" s="123">
        <v>1992</v>
      </c>
      <c r="F1555" s="123">
        <v>0.05</v>
      </c>
      <c r="G1555" s="123">
        <v>-0.09</v>
      </c>
      <c r="H1555" s="123">
        <v>-0.02</v>
      </c>
      <c r="I1555" s="123">
        <v>-0.09</v>
      </c>
      <c r="J1555" s="123"/>
      <c r="K1555" s="123">
        <v>0.09</v>
      </c>
      <c r="L1555" s="123">
        <v>-0.1</v>
      </c>
      <c r="M1555" s="123"/>
      <c r="N1555" s="123"/>
      <c r="O1555" s="123"/>
      <c r="P1555" s="123">
        <v>-0.08</v>
      </c>
      <c r="Q1555" s="123">
        <v>-0.06</v>
      </c>
      <c r="R1555" s="123" t="s">
        <v>3792</v>
      </c>
      <c r="S1555" s="123">
        <v>2021</v>
      </c>
      <c r="T1555" s="123">
        <v>0</v>
      </c>
      <c r="U1555" s="123">
        <v>0.04</v>
      </c>
      <c r="V1555" s="123">
        <v>0.09</v>
      </c>
      <c r="W1555" s="123"/>
      <c r="X1555" s="123">
        <v>0.08</v>
      </c>
      <c r="Y1555" s="123">
        <v>0.09</v>
      </c>
    </row>
    <row r="1556" spans="1:25" x14ac:dyDescent="0.25">
      <c r="A1556" s="60" t="s">
        <v>3836</v>
      </c>
      <c r="B1556" s="60" t="s">
        <v>10</v>
      </c>
      <c r="C1556" s="123" t="s">
        <v>96</v>
      </c>
      <c r="D1556" s="123">
        <v>24</v>
      </c>
      <c r="E1556" s="123">
        <v>1996</v>
      </c>
      <c r="F1556" s="123">
        <v>3.42</v>
      </c>
      <c r="G1556" s="123">
        <v>0.53</v>
      </c>
      <c r="H1556" s="123">
        <v>1.69</v>
      </c>
      <c r="I1556" s="123">
        <v>1.18</v>
      </c>
      <c r="J1556" s="123">
        <v>66.62</v>
      </c>
      <c r="K1556" s="123">
        <v>1.62</v>
      </c>
      <c r="L1556" s="123">
        <v>1.1100000000000001</v>
      </c>
      <c r="M1556" s="123">
        <v>0.34</v>
      </c>
      <c r="N1556" s="123">
        <v>0.48</v>
      </c>
      <c r="O1556" s="123">
        <v>8.67</v>
      </c>
      <c r="P1556" s="123">
        <v>-0.08</v>
      </c>
      <c r="Q1556" s="123">
        <v>-0.02</v>
      </c>
      <c r="R1556" s="123" t="s">
        <v>3792</v>
      </c>
      <c r="S1556" s="123">
        <v>2021</v>
      </c>
      <c r="T1556" s="123">
        <v>0.04</v>
      </c>
      <c r="U1556" s="123">
        <v>0.56000000000000005</v>
      </c>
      <c r="V1556" s="123">
        <v>0.6</v>
      </c>
      <c r="W1556" s="123">
        <v>0.22</v>
      </c>
      <c r="X1556" s="123">
        <v>-0.03</v>
      </c>
      <c r="Y1556" s="123">
        <v>0.04</v>
      </c>
    </row>
    <row r="1557" spans="1:25" x14ac:dyDescent="0.25">
      <c r="A1557" s="60" t="s">
        <v>3837</v>
      </c>
      <c r="B1557" s="60" t="s">
        <v>10</v>
      </c>
      <c r="C1557" s="123" t="s">
        <v>96</v>
      </c>
      <c r="D1557" s="123">
        <v>21</v>
      </c>
      <c r="E1557" s="123">
        <v>1999</v>
      </c>
      <c r="F1557" s="123">
        <v>0.57999999999999996</v>
      </c>
      <c r="G1557" s="123">
        <v>0</v>
      </c>
      <c r="H1557" s="123">
        <v>-0.01</v>
      </c>
      <c r="I1557" s="123">
        <v>0</v>
      </c>
      <c r="J1557" s="123"/>
      <c r="K1557" s="123">
        <v>-0.05</v>
      </c>
      <c r="L1557" s="123">
        <v>-0.03</v>
      </c>
      <c r="M1557" s="123"/>
      <c r="N1557" s="123"/>
      <c r="O1557" s="123"/>
      <c r="P1557" s="123">
        <v>0.04</v>
      </c>
      <c r="Q1557" s="123">
        <v>0.05</v>
      </c>
      <c r="R1557" s="123" t="s">
        <v>3792</v>
      </c>
      <c r="S1557" s="123">
        <v>2021</v>
      </c>
      <c r="T1557" s="123">
        <v>-0.01</v>
      </c>
      <c r="U1557" s="123">
        <v>-0.01</v>
      </c>
      <c r="V1557" s="123">
        <v>-0.05</v>
      </c>
      <c r="W1557" s="123"/>
      <c r="X1557" s="123">
        <v>-0.1</v>
      </c>
      <c r="Y1557" s="123">
        <v>-0.01</v>
      </c>
    </row>
    <row r="1558" spans="1:25" x14ac:dyDescent="0.25">
      <c r="A1558" s="60" t="s">
        <v>3839</v>
      </c>
      <c r="B1558" s="60" t="s">
        <v>10</v>
      </c>
      <c r="C1558" s="123" t="s">
        <v>148</v>
      </c>
      <c r="D1558" s="123">
        <v>29</v>
      </c>
      <c r="E1558" s="123">
        <v>1991</v>
      </c>
      <c r="F1558" s="123">
        <v>0.68</v>
      </c>
      <c r="G1558" s="123">
        <v>0.02</v>
      </c>
      <c r="H1558" s="123">
        <v>1.61</v>
      </c>
      <c r="I1558" s="123">
        <v>7.0000000000000007E-2</v>
      </c>
      <c r="J1558" s="123">
        <v>-7.0000000000000007E-2</v>
      </c>
      <c r="K1558" s="123">
        <v>1.68</v>
      </c>
      <c r="L1558" s="123">
        <v>-0.04</v>
      </c>
      <c r="M1558" s="123">
        <v>0.1</v>
      </c>
      <c r="N1558" s="123"/>
      <c r="O1558" s="123">
        <v>15.09</v>
      </c>
      <c r="P1558" s="123">
        <v>0.01</v>
      </c>
      <c r="Q1558" s="123">
        <v>-0.09</v>
      </c>
      <c r="R1558" s="123" t="s">
        <v>3792</v>
      </c>
      <c r="S1558" s="123">
        <v>2021</v>
      </c>
      <c r="T1558" s="123">
        <v>0</v>
      </c>
      <c r="U1558" s="123">
        <v>0.1</v>
      </c>
      <c r="V1558" s="123">
        <v>0.09</v>
      </c>
      <c r="W1558" s="123">
        <v>-0.03</v>
      </c>
      <c r="X1558" s="123">
        <v>-0.01</v>
      </c>
      <c r="Y1558" s="123">
        <v>0.06</v>
      </c>
    </row>
    <row r="1559" spans="1:25" x14ac:dyDescent="0.25">
      <c r="A1559" s="60" t="s">
        <v>1689</v>
      </c>
      <c r="B1559" s="60" t="s">
        <v>10</v>
      </c>
      <c r="C1559" s="123" t="s">
        <v>213</v>
      </c>
      <c r="D1559" s="123">
        <v>21</v>
      </c>
      <c r="E1559" s="123">
        <v>1999</v>
      </c>
      <c r="F1559" s="123">
        <v>2.68</v>
      </c>
      <c r="G1559" s="123">
        <v>0.09</v>
      </c>
      <c r="H1559" s="123">
        <v>1.61</v>
      </c>
      <c r="I1559" s="123">
        <v>0.43</v>
      </c>
      <c r="J1559" s="123">
        <v>24.95</v>
      </c>
      <c r="K1559" s="123">
        <v>1.6</v>
      </c>
      <c r="L1559" s="123">
        <v>0.36</v>
      </c>
      <c r="M1559" s="123">
        <v>-7.0000000000000007E-2</v>
      </c>
      <c r="N1559" s="123">
        <v>-0.01</v>
      </c>
      <c r="O1559" s="123">
        <v>12.04</v>
      </c>
      <c r="P1559" s="123">
        <v>-0.03</v>
      </c>
      <c r="Q1559" s="123">
        <v>0.04</v>
      </c>
      <c r="R1559" s="123" t="s">
        <v>3792</v>
      </c>
      <c r="S1559" s="123">
        <v>2021</v>
      </c>
      <c r="T1559" s="123">
        <v>0.09</v>
      </c>
      <c r="U1559" s="123">
        <v>0.32</v>
      </c>
      <c r="V1559" s="123">
        <v>0.32</v>
      </c>
      <c r="W1559" s="123">
        <v>0.33</v>
      </c>
      <c r="X1559" s="123">
        <v>-0.3</v>
      </c>
      <c r="Y1559" s="123">
        <v>-0.48</v>
      </c>
    </row>
    <row r="1560" spans="1:25" x14ac:dyDescent="0.25">
      <c r="A1560" s="60" t="s">
        <v>1414</v>
      </c>
      <c r="B1560" s="60" t="s">
        <v>10</v>
      </c>
      <c r="C1560" s="123" t="s">
        <v>109</v>
      </c>
      <c r="D1560" s="123">
        <v>28</v>
      </c>
      <c r="E1560" s="123">
        <v>1992</v>
      </c>
      <c r="F1560" s="123">
        <v>2.12</v>
      </c>
      <c r="G1560" s="123">
        <v>0.41</v>
      </c>
      <c r="H1560" s="123">
        <v>2.39</v>
      </c>
      <c r="I1560" s="123">
        <v>1.02</v>
      </c>
      <c r="J1560" s="123">
        <v>39.99</v>
      </c>
      <c r="K1560" s="123">
        <v>2.35</v>
      </c>
      <c r="L1560" s="123">
        <v>0.97</v>
      </c>
      <c r="M1560" s="123">
        <v>0.17</v>
      </c>
      <c r="N1560" s="123">
        <v>0.57999999999999996</v>
      </c>
      <c r="O1560" s="123">
        <v>15.71</v>
      </c>
      <c r="P1560" s="123">
        <v>0.09</v>
      </c>
      <c r="Q1560" s="123">
        <v>0.01</v>
      </c>
      <c r="R1560" s="123" t="s">
        <v>3792</v>
      </c>
      <c r="S1560" s="123">
        <v>2021</v>
      </c>
      <c r="T1560" s="123">
        <v>-0.03</v>
      </c>
      <c r="U1560" s="123">
        <v>0.19</v>
      </c>
      <c r="V1560" s="123">
        <v>0.3</v>
      </c>
      <c r="W1560" s="123">
        <v>0.12</v>
      </c>
      <c r="X1560" s="123">
        <v>0.14000000000000001</v>
      </c>
      <c r="Y1560" s="123">
        <v>0.23</v>
      </c>
    </row>
    <row r="1561" spans="1:25" x14ac:dyDescent="0.25">
      <c r="A1561" s="60" t="s">
        <v>3840</v>
      </c>
      <c r="B1561" s="60" t="s">
        <v>10</v>
      </c>
      <c r="C1561" s="123" t="s">
        <v>109</v>
      </c>
      <c r="D1561" s="123">
        <v>22</v>
      </c>
      <c r="E1561" s="123">
        <v>1999</v>
      </c>
      <c r="F1561" s="123">
        <v>1.79</v>
      </c>
      <c r="G1561" s="123">
        <v>-0.04</v>
      </c>
      <c r="H1561" s="123">
        <v>1.86</v>
      </c>
      <c r="I1561" s="123">
        <v>0</v>
      </c>
      <c r="J1561" s="123">
        <v>-0.05</v>
      </c>
      <c r="K1561" s="123">
        <v>1.8</v>
      </c>
      <c r="L1561" s="123">
        <v>-0.08</v>
      </c>
      <c r="M1561" s="123">
        <v>-0.09</v>
      </c>
      <c r="N1561" s="123"/>
      <c r="O1561" s="123">
        <v>18.850000000000001</v>
      </c>
      <c r="P1561" s="123">
        <v>0.1</v>
      </c>
      <c r="Q1561" s="123">
        <v>7.0000000000000007E-2</v>
      </c>
      <c r="R1561" s="123" t="s">
        <v>3792</v>
      </c>
      <c r="S1561" s="123">
        <v>2021</v>
      </c>
      <c r="T1561" s="123">
        <v>-0.04</v>
      </c>
      <c r="U1561" s="123">
        <v>0.05</v>
      </c>
      <c r="V1561" s="123">
        <v>7.0000000000000007E-2</v>
      </c>
      <c r="W1561" s="123">
        <v>-0.01</v>
      </c>
      <c r="X1561" s="123">
        <v>-0.17</v>
      </c>
      <c r="Y1561" s="123">
        <v>-7.0000000000000007E-2</v>
      </c>
    </row>
    <row r="1562" spans="1:25" x14ac:dyDescent="0.25">
      <c r="A1562" s="60" t="s">
        <v>2511</v>
      </c>
      <c r="B1562" s="60" t="s">
        <v>10</v>
      </c>
      <c r="C1562" s="123" t="s">
        <v>109</v>
      </c>
      <c r="D1562" s="123">
        <v>30</v>
      </c>
      <c r="E1562" s="123">
        <v>1990</v>
      </c>
      <c r="F1562" s="123">
        <v>0.03</v>
      </c>
      <c r="G1562" s="123">
        <v>-0.06</v>
      </c>
      <c r="H1562" s="123">
        <v>0.01</v>
      </c>
      <c r="I1562" s="123">
        <v>-7.0000000000000007E-2</v>
      </c>
      <c r="J1562" s="123"/>
      <c r="K1562" s="123">
        <v>0.05</v>
      </c>
      <c r="L1562" s="123">
        <v>0.06</v>
      </c>
      <c r="M1562" s="123"/>
      <c r="N1562" s="123"/>
      <c r="O1562" s="123"/>
      <c r="P1562" s="123">
        <v>7.0000000000000007E-2</v>
      </c>
      <c r="Q1562" s="123">
        <v>0.09</v>
      </c>
      <c r="R1562" s="123" t="s">
        <v>3792</v>
      </c>
      <c r="S1562" s="123">
        <v>2021</v>
      </c>
      <c r="T1562" s="123">
        <v>0.1</v>
      </c>
      <c r="U1562" s="123">
        <v>-0.09</v>
      </c>
      <c r="V1562" s="123">
        <v>0</v>
      </c>
      <c r="W1562" s="123"/>
      <c r="X1562" s="123">
        <v>-0.04</v>
      </c>
      <c r="Y1562" s="123">
        <v>-0.02</v>
      </c>
    </row>
    <row r="1563" spans="1:25" x14ac:dyDescent="0.25">
      <c r="A1563" s="60" t="s">
        <v>1029</v>
      </c>
      <c r="B1563" s="60" t="s">
        <v>10</v>
      </c>
      <c r="C1563" s="123" t="s">
        <v>109</v>
      </c>
      <c r="D1563" s="123">
        <v>26</v>
      </c>
      <c r="E1563" s="123">
        <v>1994</v>
      </c>
      <c r="F1563" s="123">
        <v>3.62</v>
      </c>
      <c r="G1563" s="123">
        <v>0.56999999999999995</v>
      </c>
      <c r="H1563" s="123">
        <v>3.15</v>
      </c>
      <c r="I1563" s="123">
        <v>0.83</v>
      </c>
      <c r="J1563" s="123">
        <v>27.27</v>
      </c>
      <c r="K1563" s="123">
        <v>2.98</v>
      </c>
      <c r="L1563" s="123">
        <v>0.74</v>
      </c>
      <c r="M1563" s="123">
        <v>-0.01</v>
      </c>
      <c r="N1563" s="123">
        <v>0.35</v>
      </c>
      <c r="O1563" s="123">
        <v>18.54</v>
      </c>
      <c r="P1563" s="123">
        <v>0.38</v>
      </c>
      <c r="Q1563" s="123">
        <v>0.34</v>
      </c>
      <c r="R1563" s="123" t="s">
        <v>3792</v>
      </c>
      <c r="S1563" s="123">
        <v>2021</v>
      </c>
      <c r="T1563" s="123">
        <v>-0.02</v>
      </c>
      <c r="U1563" s="123">
        <v>0.64</v>
      </c>
      <c r="V1563" s="123">
        <v>0.44</v>
      </c>
      <c r="W1563" s="123">
        <v>0.2</v>
      </c>
      <c r="X1563" s="123">
        <v>-0.02</v>
      </c>
      <c r="Y1563" s="123">
        <v>-0.14000000000000001</v>
      </c>
    </row>
    <row r="1564" spans="1:25" x14ac:dyDescent="0.25">
      <c r="A1564" s="60" t="s">
        <v>3842</v>
      </c>
      <c r="B1564" s="60" t="s">
        <v>10</v>
      </c>
      <c r="C1564" s="123" t="s">
        <v>221</v>
      </c>
      <c r="D1564" s="123">
        <v>29</v>
      </c>
      <c r="E1564" s="123">
        <v>1992</v>
      </c>
      <c r="F1564" s="123">
        <v>0.77</v>
      </c>
      <c r="G1564" s="123">
        <v>0.08</v>
      </c>
      <c r="H1564" s="123">
        <v>1.35</v>
      </c>
      <c r="I1564" s="123">
        <v>-0.09</v>
      </c>
      <c r="J1564" s="123">
        <v>-0.08</v>
      </c>
      <c r="K1564" s="123">
        <v>1.48</v>
      </c>
      <c r="L1564" s="123">
        <v>-0.02</v>
      </c>
      <c r="M1564" s="123">
        <v>0.02</v>
      </c>
      <c r="N1564" s="123"/>
      <c r="O1564" s="123">
        <v>20.03</v>
      </c>
      <c r="P1564" s="123">
        <v>0.01</v>
      </c>
      <c r="Q1564" s="123">
        <v>0.05</v>
      </c>
      <c r="R1564" s="123" t="s">
        <v>3792</v>
      </c>
      <c r="S1564" s="123">
        <v>2021</v>
      </c>
      <c r="T1564" s="123">
        <v>-0.09</v>
      </c>
      <c r="U1564" s="123">
        <v>-0.06</v>
      </c>
      <c r="V1564" s="123">
        <v>0.04</v>
      </c>
      <c r="W1564" s="123">
        <v>-0.04</v>
      </c>
      <c r="X1564" s="123">
        <v>-0.04</v>
      </c>
      <c r="Y1564" s="123">
        <v>0.09</v>
      </c>
    </row>
    <row r="1565" spans="1:25" x14ac:dyDescent="0.25">
      <c r="A1565" s="60" t="s">
        <v>4816</v>
      </c>
      <c r="B1565" s="60" t="s">
        <v>10</v>
      </c>
      <c r="C1565" s="123" t="s">
        <v>116</v>
      </c>
      <c r="D1565" s="123">
        <v>38</v>
      </c>
      <c r="E1565" s="123">
        <v>1982</v>
      </c>
      <c r="F1565" s="123">
        <v>3.99</v>
      </c>
      <c r="G1565" s="123">
        <v>0.04</v>
      </c>
      <c r="H1565" s="123">
        <v>-0.01</v>
      </c>
      <c r="I1565" s="123">
        <v>-0.06</v>
      </c>
      <c r="J1565" s="123"/>
      <c r="K1565" s="123">
        <v>-0.03</v>
      </c>
      <c r="L1565" s="123">
        <v>-0.09</v>
      </c>
      <c r="M1565" s="123"/>
      <c r="N1565" s="123"/>
      <c r="O1565" s="123"/>
      <c r="P1565" s="123">
        <v>-0.08</v>
      </c>
      <c r="Q1565" s="123">
        <v>-0.02</v>
      </c>
      <c r="R1565" s="123" t="s">
        <v>3792</v>
      </c>
      <c r="S1565" s="123">
        <v>2021</v>
      </c>
      <c r="T1565" s="123">
        <v>7.0000000000000007E-2</v>
      </c>
      <c r="U1565" s="123">
        <v>0.04</v>
      </c>
      <c r="V1565" s="123">
        <v>0.02</v>
      </c>
      <c r="W1565" s="123"/>
      <c r="X1565" s="123">
        <v>-0.1</v>
      </c>
      <c r="Y1565" s="123">
        <v>-0.06</v>
      </c>
    </row>
    <row r="1566" spans="1:25" x14ac:dyDescent="0.25">
      <c r="A1566" s="60" t="s">
        <v>4817</v>
      </c>
      <c r="B1566" s="60" t="s">
        <v>10</v>
      </c>
      <c r="C1566" s="123" t="s">
        <v>122</v>
      </c>
      <c r="D1566" s="123">
        <v>21</v>
      </c>
      <c r="E1566" s="123">
        <v>1999</v>
      </c>
      <c r="F1566" s="123">
        <v>0.17</v>
      </c>
      <c r="G1566" s="123">
        <v>0.04</v>
      </c>
      <c r="H1566" s="123">
        <v>7.0000000000000007E-2</v>
      </c>
      <c r="I1566" s="123">
        <v>7.0000000000000007E-2</v>
      </c>
      <c r="J1566" s="123"/>
      <c r="K1566" s="123">
        <v>-0.05</v>
      </c>
      <c r="L1566" s="123">
        <v>0.05</v>
      </c>
      <c r="M1566" s="123"/>
      <c r="N1566" s="123"/>
      <c r="O1566" s="123"/>
      <c r="P1566" s="123">
        <v>-0.02</v>
      </c>
      <c r="Q1566" s="123">
        <v>-0.04</v>
      </c>
      <c r="R1566" s="123" t="s">
        <v>3792</v>
      </c>
      <c r="S1566" s="123">
        <v>2021</v>
      </c>
      <c r="T1566" s="123">
        <v>-7.0000000000000007E-2</v>
      </c>
      <c r="U1566" s="123">
        <v>0.09</v>
      </c>
      <c r="V1566" s="123">
        <v>0.03</v>
      </c>
      <c r="W1566" s="123"/>
      <c r="X1566" s="123">
        <v>-0.03</v>
      </c>
      <c r="Y1566" s="123">
        <v>-0.01</v>
      </c>
    </row>
    <row r="1567" spans="1:25" x14ac:dyDescent="0.25">
      <c r="A1567" s="60" t="s">
        <v>2242</v>
      </c>
      <c r="B1567" s="60" t="s">
        <v>10</v>
      </c>
      <c r="C1567" s="123" t="s">
        <v>122</v>
      </c>
      <c r="D1567" s="123">
        <v>23</v>
      </c>
      <c r="E1567" s="123">
        <v>1997</v>
      </c>
      <c r="F1567" s="123">
        <v>3.96</v>
      </c>
      <c r="G1567" s="123">
        <v>0.05</v>
      </c>
      <c r="H1567" s="123">
        <v>7.0000000000000007E-2</v>
      </c>
      <c r="I1567" s="123">
        <v>0.08</v>
      </c>
      <c r="J1567" s="123"/>
      <c r="K1567" s="123">
        <v>0.05</v>
      </c>
      <c r="L1567" s="123">
        <v>0.09</v>
      </c>
      <c r="M1567" s="123"/>
      <c r="N1567" s="123"/>
      <c r="O1567" s="123"/>
      <c r="P1567" s="123">
        <v>-0.03</v>
      </c>
      <c r="Q1567" s="123">
        <v>7.0000000000000007E-2</v>
      </c>
      <c r="R1567" s="123" t="s">
        <v>3792</v>
      </c>
      <c r="S1567" s="123">
        <v>2021</v>
      </c>
      <c r="T1567" s="123">
        <v>-0.1</v>
      </c>
      <c r="U1567" s="123">
        <v>-0.03</v>
      </c>
      <c r="V1567" s="123">
        <v>0.06</v>
      </c>
      <c r="W1567" s="123"/>
      <c r="X1567" s="123">
        <v>-0.03</v>
      </c>
      <c r="Y1567" s="123">
        <v>-7.0000000000000007E-2</v>
      </c>
    </row>
    <row r="1568" spans="1:25" x14ac:dyDescent="0.25">
      <c r="A1568" s="60" t="s">
        <v>376</v>
      </c>
      <c r="B1568" s="60" t="s">
        <v>10</v>
      </c>
      <c r="C1568" s="123" t="s">
        <v>122</v>
      </c>
      <c r="D1568" s="123">
        <v>30</v>
      </c>
      <c r="E1568" s="123">
        <v>1990</v>
      </c>
      <c r="F1568" s="123">
        <v>3.97</v>
      </c>
      <c r="G1568" s="123">
        <v>0.71</v>
      </c>
      <c r="H1568" s="123">
        <v>2.52</v>
      </c>
      <c r="I1568" s="123">
        <v>1.0900000000000001</v>
      </c>
      <c r="J1568" s="123">
        <v>39.96</v>
      </c>
      <c r="K1568" s="123">
        <v>2.41</v>
      </c>
      <c r="L1568" s="123">
        <v>1.02</v>
      </c>
      <c r="M1568" s="123">
        <v>0.28999999999999998</v>
      </c>
      <c r="N1568" s="123">
        <v>0.67</v>
      </c>
      <c r="O1568" s="123">
        <v>14.92</v>
      </c>
      <c r="P1568" s="123">
        <v>-0.02</v>
      </c>
      <c r="Q1568" s="123">
        <v>-0.04</v>
      </c>
      <c r="R1568" s="123" t="s">
        <v>3792</v>
      </c>
      <c r="S1568" s="123">
        <v>2021</v>
      </c>
      <c r="T1568" s="123">
        <v>0.04</v>
      </c>
      <c r="U1568" s="123">
        <v>0.55000000000000004</v>
      </c>
      <c r="V1568" s="123">
        <v>0.49</v>
      </c>
      <c r="W1568" s="123">
        <v>0.14000000000000001</v>
      </c>
      <c r="X1568" s="123">
        <v>0.23</v>
      </c>
      <c r="Y1568" s="123">
        <v>0.31</v>
      </c>
    </row>
    <row r="1569" spans="1:25" x14ac:dyDescent="0.25">
      <c r="A1569" s="60" t="s">
        <v>1809</v>
      </c>
      <c r="B1569" s="60" t="s">
        <v>10</v>
      </c>
      <c r="C1569" s="123" t="s">
        <v>122</v>
      </c>
      <c r="D1569" s="123">
        <v>29</v>
      </c>
      <c r="E1569" s="123">
        <v>1991</v>
      </c>
      <c r="F1569" s="123">
        <v>2.64</v>
      </c>
      <c r="G1569" s="123">
        <v>-0.05</v>
      </c>
      <c r="H1569" s="123">
        <v>0.37</v>
      </c>
      <c r="I1569" s="123">
        <v>0.06</v>
      </c>
      <c r="J1569" s="123">
        <v>0.06</v>
      </c>
      <c r="K1569" s="123">
        <v>0.42</v>
      </c>
      <c r="L1569" s="123">
        <v>-0.03</v>
      </c>
      <c r="M1569" s="123">
        <v>-7.0000000000000007E-2</v>
      </c>
      <c r="N1569" s="123"/>
      <c r="O1569" s="123">
        <v>20.62</v>
      </c>
      <c r="P1569" s="123">
        <v>0.1</v>
      </c>
      <c r="Q1569" s="123">
        <v>0.02</v>
      </c>
      <c r="R1569" s="123" t="s">
        <v>3792</v>
      </c>
      <c r="S1569" s="123">
        <v>2021</v>
      </c>
      <c r="T1569" s="123">
        <v>-7.0000000000000007E-2</v>
      </c>
      <c r="U1569" s="123">
        <v>7.0000000000000007E-2</v>
      </c>
      <c r="V1569" s="123">
        <v>-0.06</v>
      </c>
      <c r="W1569" s="123">
        <v>-0.03</v>
      </c>
      <c r="X1569" s="123">
        <v>-7.0000000000000007E-2</v>
      </c>
      <c r="Y1569" s="123">
        <v>-0.09</v>
      </c>
    </row>
    <row r="1570" spans="1:25" x14ac:dyDescent="0.25">
      <c r="A1570" s="60" t="s">
        <v>4818</v>
      </c>
      <c r="B1570" s="60" t="s">
        <v>10</v>
      </c>
      <c r="C1570" s="123" t="s">
        <v>122</v>
      </c>
      <c r="D1570" s="123">
        <v>18</v>
      </c>
      <c r="E1570" s="123">
        <v>2002</v>
      </c>
      <c r="F1570" s="123">
        <v>1.1000000000000001</v>
      </c>
      <c r="G1570" s="123">
        <v>-0.05</v>
      </c>
      <c r="H1570" s="123">
        <v>1.62</v>
      </c>
      <c r="I1570" s="123">
        <v>-7.0000000000000007E-2</v>
      </c>
      <c r="J1570" s="123">
        <v>7.0000000000000007E-2</v>
      </c>
      <c r="K1570" s="123">
        <v>1.67</v>
      </c>
      <c r="L1570" s="123">
        <v>0.06</v>
      </c>
      <c r="M1570" s="123">
        <v>0.1</v>
      </c>
      <c r="N1570" s="123"/>
      <c r="O1570" s="123">
        <v>23</v>
      </c>
      <c r="P1570" s="123">
        <v>-7.0000000000000007E-2</v>
      </c>
      <c r="Q1570" s="123">
        <v>0.01</v>
      </c>
      <c r="R1570" s="123" t="s">
        <v>3792</v>
      </c>
      <c r="S1570" s="123">
        <v>2021</v>
      </c>
      <c r="T1570" s="123">
        <v>0.08</v>
      </c>
      <c r="U1570" s="123">
        <v>7.0000000000000007E-2</v>
      </c>
      <c r="V1570" s="123">
        <v>0.01</v>
      </c>
      <c r="W1570" s="123">
        <v>-0.01</v>
      </c>
      <c r="X1570" s="123">
        <v>0.01</v>
      </c>
      <c r="Y1570" s="123">
        <v>-0.03</v>
      </c>
    </row>
    <row r="1571" spans="1:25" x14ac:dyDescent="0.25">
      <c r="A1571" s="60" t="s">
        <v>2944</v>
      </c>
      <c r="B1571" s="60" t="s">
        <v>12</v>
      </c>
      <c r="C1571" s="123" t="s">
        <v>96</v>
      </c>
      <c r="D1571" s="123">
        <v>23</v>
      </c>
      <c r="E1571" s="123">
        <v>1997</v>
      </c>
      <c r="F1571" s="123">
        <v>4.07</v>
      </c>
      <c r="G1571" s="123">
        <v>-0.03</v>
      </c>
      <c r="H1571" s="123">
        <v>0.34</v>
      </c>
      <c r="I1571" s="123">
        <v>0.3</v>
      </c>
      <c r="J1571" s="123">
        <v>100</v>
      </c>
      <c r="K1571" s="123">
        <v>0.24</v>
      </c>
      <c r="L1571" s="123">
        <v>0.19</v>
      </c>
      <c r="M1571" s="123">
        <v>-0.04</v>
      </c>
      <c r="N1571" s="123">
        <v>0</v>
      </c>
      <c r="O1571" s="123">
        <v>13.35</v>
      </c>
      <c r="P1571" s="123">
        <v>-0.01</v>
      </c>
      <c r="Q1571" s="123">
        <v>-0.06</v>
      </c>
      <c r="R1571" s="123" t="s">
        <v>3792</v>
      </c>
      <c r="S1571" s="123">
        <v>2021</v>
      </c>
      <c r="T1571" s="123">
        <v>-0.06</v>
      </c>
      <c r="U1571" s="123">
        <v>0.06</v>
      </c>
      <c r="V1571" s="123">
        <v>-0.01</v>
      </c>
      <c r="W1571" s="123">
        <v>0.08</v>
      </c>
      <c r="X1571" s="123">
        <v>0.08</v>
      </c>
      <c r="Y1571" s="123">
        <v>-0.05</v>
      </c>
    </row>
    <row r="1572" spans="1:25" x14ac:dyDescent="0.25">
      <c r="A1572" s="60" t="s">
        <v>360</v>
      </c>
      <c r="B1572" s="60" t="s">
        <v>12</v>
      </c>
      <c r="C1572" s="123" t="s">
        <v>96</v>
      </c>
      <c r="D1572" s="123">
        <v>19</v>
      </c>
      <c r="E1572" s="123">
        <v>2001</v>
      </c>
      <c r="F1572" s="123">
        <v>1.44</v>
      </c>
      <c r="G1572" s="123">
        <v>-0.05</v>
      </c>
      <c r="H1572" s="123">
        <v>0.02</v>
      </c>
      <c r="I1572" s="123">
        <v>-0.08</v>
      </c>
      <c r="J1572" s="123"/>
      <c r="K1572" s="123">
        <v>-7.0000000000000007E-2</v>
      </c>
      <c r="L1572" s="123">
        <v>7.0000000000000007E-2</v>
      </c>
      <c r="M1572" s="123"/>
      <c r="N1572" s="123"/>
      <c r="O1572" s="123"/>
      <c r="P1572" s="123">
        <v>0.02</v>
      </c>
      <c r="Q1572" s="123">
        <v>0.06</v>
      </c>
      <c r="R1572" s="123" t="s">
        <v>3792</v>
      </c>
      <c r="S1572" s="123">
        <v>2021</v>
      </c>
      <c r="T1572" s="123">
        <v>-0.03</v>
      </c>
      <c r="U1572" s="123">
        <v>-0.04</v>
      </c>
      <c r="V1572" s="123">
        <v>0.09</v>
      </c>
      <c r="W1572" s="123"/>
      <c r="X1572" s="123">
        <v>-0.1</v>
      </c>
      <c r="Y1572" s="123">
        <v>-0.09</v>
      </c>
    </row>
    <row r="1573" spans="1:25" x14ac:dyDescent="0.25">
      <c r="A1573" s="60" t="s">
        <v>3979</v>
      </c>
      <c r="B1573" s="60" t="s">
        <v>12</v>
      </c>
      <c r="C1573" s="123" t="s">
        <v>96</v>
      </c>
      <c r="D1573" s="123">
        <v>25</v>
      </c>
      <c r="E1573" s="123">
        <v>1995</v>
      </c>
      <c r="F1573" s="123">
        <v>3.48</v>
      </c>
      <c r="G1573" s="123">
        <v>0.3</v>
      </c>
      <c r="H1573" s="123">
        <v>0.59</v>
      </c>
      <c r="I1573" s="123">
        <v>0.26</v>
      </c>
      <c r="J1573" s="123">
        <v>50</v>
      </c>
      <c r="K1573" s="123">
        <v>0.54</v>
      </c>
      <c r="L1573" s="123">
        <v>0.37</v>
      </c>
      <c r="M1573" s="123">
        <v>0.45</v>
      </c>
      <c r="N1573" s="123">
        <v>1.05</v>
      </c>
      <c r="O1573" s="123">
        <v>13.84</v>
      </c>
      <c r="P1573" s="123">
        <v>-0.1</v>
      </c>
      <c r="Q1573" s="123">
        <v>0.02</v>
      </c>
      <c r="R1573" s="123" t="s">
        <v>3792</v>
      </c>
      <c r="S1573" s="123">
        <v>2021</v>
      </c>
      <c r="T1573" s="123">
        <v>0.08</v>
      </c>
      <c r="U1573" s="123">
        <v>0.02</v>
      </c>
      <c r="V1573" s="123">
        <v>0.02</v>
      </c>
      <c r="W1573" s="123">
        <v>0.12</v>
      </c>
      <c r="X1573" s="123">
        <v>0.2</v>
      </c>
      <c r="Y1573" s="123">
        <v>0.26</v>
      </c>
    </row>
    <row r="1574" spans="1:25" x14ac:dyDescent="0.25">
      <c r="A1574" s="60" t="s">
        <v>494</v>
      </c>
      <c r="B1574" s="60" t="s">
        <v>12</v>
      </c>
      <c r="C1574" s="123" t="s">
        <v>96</v>
      </c>
      <c r="D1574" s="123">
        <v>27</v>
      </c>
      <c r="E1574" s="123">
        <v>1993</v>
      </c>
      <c r="F1574" s="123">
        <v>3.2</v>
      </c>
      <c r="G1574" s="123">
        <v>0.06</v>
      </c>
      <c r="H1574" s="123">
        <v>0.93</v>
      </c>
      <c r="I1574" s="123">
        <v>0.02</v>
      </c>
      <c r="J1574" s="123">
        <v>-0.04</v>
      </c>
      <c r="K1574" s="123">
        <v>0.93</v>
      </c>
      <c r="L1574" s="123">
        <v>0.1</v>
      </c>
      <c r="M1574" s="123">
        <v>7.0000000000000007E-2</v>
      </c>
      <c r="N1574" s="123"/>
      <c r="O1574" s="123">
        <v>19.22</v>
      </c>
      <c r="P1574" s="123">
        <v>0.06</v>
      </c>
      <c r="Q1574" s="123">
        <v>0.06</v>
      </c>
      <c r="R1574" s="123" t="s">
        <v>3792</v>
      </c>
      <c r="S1574" s="123">
        <v>2021</v>
      </c>
      <c r="T1574" s="123">
        <v>-0.06</v>
      </c>
      <c r="U1574" s="123">
        <v>0.01</v>
      </c>
      <c r="V1574" s="123">
        <v>0.1</v>
      </c>
      <c r="W1574" s="123">
        <v>0.06</v>
      </c>
      <c r="X1574" s="123">
        <v>-7.0000000000000007E-2</v>
      </c>
      <c r="Y1574" s="123">
        <v>0.04</v>
      </c>
    </row>
    <row r="1575" spans="1:25" x14ac:dyDescent="0.25">
      <c r="A1575" s="60" t="s">
        <v>331</v>
      </c>
      <c r="B1575" s="60" t="s">
        <v>12</v>
      </c>
      <c r="C1575" s="123" t="s">
        <v>96</v>
      </c>
      <c r="D1575" s="123">
        <v>23</v>
      </c>
      <c r="E1575" s="123">
        <v>1997</v>
      </c>
      <c r="F1575" s="123">
        <v>2.97</v>
      </c>
      <c r="G1575" s="123">
        <v>0.01</v>
      </c>
      <c r="H1575" s="123">
        <v>0.24</v>
      </c>
      <c r="I1575" s="123">
        <v>0.01</v>
      </c>
      <c r="J1575" s="123">
        <v>0</v>
      </c>
      <c r="K1575" s="123">
        <v>0.31</v>
      </c>
      <c r="L1575" s="123">
        <v>-0.09</v>
      </c>
      <c r="M1575" s="123">
        <v>-0.06</v>
      </c>
      <c r="N1575" s="123"/>
      <c r="O1575" s="123">
        <v>13.97</v>
      </c>
      <c r="P1575" s="123">
        <v>-0.02</v>
      </c>
      <c r="Q1575" s="123">
        <v>-0.08</v>
      </c>
      <c r="R1575" s="123" t="s">
        <v>3792</v>
      </c>
      <c r="S1575" s="123">
        <v>2021</v>
      </c>
      <c r="T1575" s="123">
        <v>7.0000000000000007E-2</v>
      </c>
      <c r="U1575" s="123">
        <v>-0.01</v>
      </c>
      <c r="V1575" s="123">
        <v>0</v>
      </c>
      <c r="W1575" s="123">
        <v>0.1</v>
      </c>
      <c r="X1575" s="123">
        <v>-0.09</v>
      </c>
      <c r="Y1575" s="123">
        <v>0.01</v>
      </c>
    </row>
    <row r="1576" spans="1:25" x14ac:dyDescent="0.25">
      <c r="A1576" s="60" t="s">
        <v>3982</v>
      </c>
      <c r="B1576" s="60" t="s">
        <v>12</v>
      </c>
      <c r="C1576" s="123" t="s">
        <v>96</v>
      </c>
      <c r="D1576" s="123">
        <v>31</v>
      </c>
      <c r="E1576" s="123">
        <v>1989</v>
      </c>
      <c r="F1576" s="123">
        <v>1.0900000000000001</v>
      </c>
      <c r="G1576" s="123">
        <v>-0.05</v>
      </c>
      <c r="H1576" s="123">
        <v>0.92</v>
      </c>
      <c r="I1576" s="123">
        <v>-0.09</v>
      </c>
      <c r="J1576" s="123">
        <v>0.01</v>
      </c>
      <c r="K1576" s="123">
        <v>1.04</v>
      </c>
      <c r="L1576" s="123">
        <v>0.03</v>
      </c>
      <c r="M1576" s="123">
        <v>0.09</v>
      </c>
      <c r="N1576" s="123"/>
      <c r="O1576" s="123">
        <v>9.25</v>
      </c>
      <c r="P1576" s="123">
        <v>-7.0000000000000007E-2</v>
      </c>
      <c r="Q1576" s="123">
        <v>0.04</v>
      </c>
      <c r="R1576" s="123" t="s">
        <v>3792</v>
      </c>
      <c r="S1576" s="123">
        <v>2021</v>
      </c>
      <c r="T1576" s="123">
        <v>-0.02</v>
      </c>
      <c r="U1576" s="123">
        <v>0.16</v>
      </c>
      <c r="V1576" s="123">
        <v>0.02</v>
      </c>
      <c r="W1576" s="123">
        <v>0.03</v>
      </c>
      <c r="X1576" s="123">
        <v>-0.02</v>
      </c>
      <c r="Y1576" s="123">
        <v>-0.19</v>
      </c>
    </row>
    <row r="1577" spans="1:25" x14ac:dyDescent="0.25">
      <c r="A1577" s="60" t="s">
        <v>1577</v>
      </c>
      <c r="B1577" s="60" t="s">
        <v>12</v>
      </c>
      <c r="C1577" s="123" t="s">
        <v>213</v>
      </c>
      <c r="D1577" s="123">
        <v>20</v>
      </c>
      <c r="E1577" s="123">
        <v>2000</v>
      </c>
      <c r="F1577" s="123">
        <v>0.87</v>
      </c>
      <c r="G1577" s="123">
        <v>0.01</v>
      </c>
      <c r="H1577" s="123">
        <v>-0.09</v>
      </c>
      <c r="I1577" s="123">
        <v>0.05</v>
      </c>
      <c r="J1577" s="123"/>
      <c r="K1577" s="123">
        <v>-0.08</v>
      </c>
      <c r="L1577" s="123">
        <v>-0.01</v>
      </c>
      <c r="M1577" s="123"/>
      <c r="N1577" s="123"/>
      <c r="O1577" s="123"/>
      <c r="P1577" s="123">
        <v>-0.05</v>
      </c>
      <c r="Q1577" s="123">
        <v>-0.04</v>
      </c>
      <c r="R1577" s="123" t="s">
        <v>3792</v>
      </c>
      <c r="S1577" s="123">
        <v>2021</v>
      </c>
      <c r="T1577" s="123">
        <v>-0.09</v>
      </c>
      <c r="U1577" s="123">
        <v>-0.09</v>
      </c>
      <c r="V1577" s="123">
        <v>0.05</v>
      </c>
      <c r="W1577" s="123"/>
      <c r="X1577" s="123">
        <v>-0.02</v>
      </c>
      <c r="Y1577" s="123">
        <v>0.03</v>
      </c>
    </row>
    <row r="1578" spans="1:25" x14ac:dyDescent="0.25">
      <c r="A1578" s="60" t="s">
        <v>3679</v>
      </c>
      <c r="B1578" s="60" t="s">
        <v>12</v>
      </c>
      <c r="C1578" s="123" t="s">
        <v>109</v>
      </c>
      <c r="D1578" s="123">
        <v>22</v>
      </c>
      <c r="E1578" s="123">
        <v>1999</v>
      </c>
      <c r="F1578" s="123">
        <v>0.11</v>
      </c>
      <c r="G1578" s="123">
        <v>0.09</v>
      </c>
      <c r="H1578" s="123">
        <v>7.0000000000000007E-2</v>
      </c>
      <c r="I1578" s="123">
        <v>-7.0000000000000007E-2</v>
      </c>
      <c r="J1578" s="123"/>
      <c r="K1578" s="123">
        <v>0.09</v>
      </c>
      <c r="L1578" s="123">
        <v>-0.06</v>
      </c>
      <c r="M1578" s="123"/>
      <c r="N1578" s="123"/>
      <c r="O1578" s="123"/>
      <c r="P1578" s="123">
        <v>0.05</v>
      </c>
      <c r="Q1578" s="123">
        <v>7.0000000000000007E-2</v>
      </c>
      <c r="R1578" s="123" t="s">
        <v>3792</v>
      </c>
      <c r="S1578" s="123">
        <v>2021</v>
      </c>
      <c r="T1578" s="123">
        <v>-0.09</v>
      </c>
      <c r="U1578" s="123">
        <v>0.02</v>
      </c>
      <c r="V1578" s="123">
        <v>0.02</v>
      </c>
      <c r="W1578" s="123"/>
      <c r="X1578" s="123">
        <v>-0.05</v>
      </c>
      <c r="Y1578" s="123">
        <v>0.03</v>
      </c>
    </row>
    <row r="1579" spans="1:25" x14ac:dyDescent="0.25">
      <c r="A1579" s="60" t="s">
        <v>348</v>
      </c>
      <c r="B1579" s="60" t="s">
        <v>12</v>
      </c>
      <c r="C1579" s="123" t="s">
        <v>153</v>
      </c>
      <c r="D1579" s="123">
        <v>23</v>
      </c>
      <c r="E1579" s="123">
        <v>1997</v>
      </c>
      <c r="F1579" s="123">
        <v>0.36</v>
      </c>
      <c r="G1579" s="123">
        <v>0.03</v>
      </c>
      <c r="H1579" s="123">
        <v>0.01</v>
      </c>
      <c r="I1579" s="123">
        <v>0.03</v>
      </c>
      <c r="J1579" s="123"/>
      <c r="K1579" s="123">
        <v>-0.06</v>
      </c>
      <c r="L1579" s="123">
        <v>0.06</v>
      </c>
      <c r="M1579" s="123"/>
      <c r="N1579" s="123"/>
      <c r="O1579" s="123"/>
      <c r="P1579" s="123">
        <v>-0.08</v>
      </c>
      <c r="Q1579" s="123">
        <v>-0.08</v>
      </c>
      <c r="R1579" s="123" t="s">
        <v>3792</v>
      </c>
      <c r="S1579" s="123">
        <v>2021</v>
      </c>
      <c r="T1579" s="123">
        <v>-0.06</v>
      </c>
      <c r="U1579" s="123">
        <v>0.04</v>
      </c>
      <c r="V1579" s="123">
        <v>-0.08</v>
      </c>
      <c r="W1579" s="123"/>
      <c r="X1579" s="123">
        <v>-7.0000000000000007E-2</v>
      </c>
      <c r="Y1579" s="123">
        <v>0.09</v>
      </c>
    </row>
    <row r="1580" spans="1:25" x14ac:dyDescent="0.25">
      <c r="A1580" s="60" t="s">
        <v>3983</v>
      </c>
      <c r="B1580" s="60" t="s">
        <v>12</v>
      </c>
      <c r="C1580" s="123" t="s">
        <v>153</v>
      </c>
      <c r="D1580" s="123">
        <v>28</v>
      </c>
      <c r="E1580" s="123">
        <v>1992</v>
      </c>
      <c r="F1580" s="123">
        <v>3.29</v>
      </c>
      <c r="G1580" s="123">
        <v>0.33</v>
      </c>
      <c r="H1580" s="123">
        <v>1.85</v>
      </c>
      <c r="I1580" s="123">
        <v>0.61</v>
      </c>
      <c r="J1580" s="123">
        <v>33.35</v>
      </c>
      <c r="K1580" s="123">
        <v>1.91</v>
      </c>
      <c r="L1580" s="123">
        <v>0.61</v>
      </c>
      <c r="M1580" s="123">
        <v>0.21</v>
      </c>
      <c r="N1580" s="123">
        <v>0.56999999999999995</v>
      </c>
      <c r="O1580" s="123">
        <v>8.67</v>
      </c>
      <c r="P1580" s="123">
        <v>-7.0000000000000007E-2</v>
      </c>
      <c r="Q1580" s="123">
        <v>-0.09</v>
      </c>
      <c r="R1580" s="123" t="s">
        <v>3792</v>
      </c>
      <c r="S1580" s="123">
        <v>2021</v>
      </c>
      <c r="T1580" s="123">
        <v>0.04</v>
      </c>
      <c r="U1580" s="123">
        <v>0.12</v>
      </c>
      <c r="V1580" s="123">
        <v>0.22</v>
      </c>
      <c r="W1580" s="123">
        <v>0.03</v>
      </c>
      <c r="X1580" s="123">
        <v>0.26</v>
      </c>
      <c r="Y1580" s="123">
        <v>0.23</v>
      </c>
    </row>
    <row r="1581" spans="1:25" x14ac:dyDescent="0.25">
      <c r="A1581" s="60" t="s">
        <v>3985</v>
      </c>
      <c r="B1581" s="60" t="s">
        <v>12</v>
      </c>
      <c r="C1581" s="123" t="s">
        <v>116</v>
      </c>
      <c r="D1581" s="123">
        <v>27</v>
      </c>
      <c r="E1581" s="123">
        <v>1993</v>
      </c>
      <c r="F1581" s="123">
        <v>4.09</v>
      </c>
      <c r="G1581" s="123">
        <v>-0.02</v>
      </c>
      <c r="H1581" s="123">
        <v>-0.04</v>
      </c>
      <c r="I1581" s="123">
        <v>0.05</v>
      </c>
      <c r="J1581" s="123"/>
      <c r="K1581" s="123">
        <v>0.03</v>
      </c>
      <c r="L1581" s="123">
        <v>-7.0000000000000007E-2</v>
      </c>
      <c r="M1581" s="123"/>
      <c r="N1581" s="123"/>
      <c r="O1581" s="123"/>
      <c r="P1581" s="123">
        <v>0.04</v>
      </c>
      <c r="Q1581" s="123">
        <v>0.09</v>
      </c>
      <c r="R1581" s="123" t="s">
        <v>3792</v>
      </c>
      <c r="S1581" s="123">
        <v>2021</v>
      </c>
      <c r="T1581" s="123">
        <v>-0.01</v>
      </c>
      <c r="U1581" s="123">
        <v>-0.02</v>
      </c>
      <c r="V1581" s="123">
        <v>0</v>
      </c>
      <c r="W1581" s="123"/>
      <c r="X1581" s="123">
        <v>7.0000000000000007E-2</v>
      </c>
      <c r="Y1581" s="123">
        <v>7.0000000000000007E-2</v>
      </c>
    </row>
    <row r="1582" spans="1:25" x14ac:dyDescent="0.25">
      <c r="A1582" s="60" t="s">
        <v>4819</v>
      </c>
      <c r="B1582" s="60" t="s">
        <v>12</v>
      </c>
      <c r="C1582" s="123" t="s">
        <v>122</v>
      </c>
      <c r="D1582" s="123">
        <v>30</v>
      </c>
      <c r="E1582" s="123">
        <v>1990</v>
      </c>
      <c r="F1582" s="123">
        <v>3.67</v>
      </c>
      <c r="G1582" s="123">
        <v>0.02</v>
      </c>
      <c r="H1582" s="123">
        <v>0.44</v>
      </c>
      <c r="I1582" s="123">
        <v>7.0000000000000007E-2</v>
      </c>
      <c r="J1582" s="123">
        <v>-0.08</v>
      </c>
      <c r="K1582" s="123">
        <v>0.5</v>
      </c>
      <c r="L1582" s="123">
        <v>0.05</v>
      </c>
      <c r="M1582" s="123">
        <v>0.04</v>
      </c>
      <c r="N1582" s="123"/>
      <c r="O1582" s="123">
        <v>21.11</v>
      </c>
      <c r="P1582" s="123">
        <v>-0.05</v>
      </c>
      <c r="Q1582" s="123">
        <v>-0.04</v>
      </c>
      <c r="R1582" s="123" t="s">
        <v>3792</v>
      </c>
      <c r="S1582" s="123">
        <v>2021</v>
      </c>
      <c r="T1582" s="123">
        <v>0.09</v>
      </c>
      <c r="U1582" s="123">
        <v>0.05</v>
      </c>
      <c r="V1582" s="123">
        <v>-0.06</v>
      </c>
      <c r="W1582" s="123">
        <v>0.05</v>
      </c>
      <c r="X1582" s="123">
        <v>-0.08</v>
      </c>
      <c r="Y1582" s="123">
        <v>-0.1</v>
      </c>
    </row>
    <row r="1583" spans="1:25" x14ac:dyDescent="0.25">
      <c r="A1583" s="60" t="s">
        <v>3990</v>
      </c>
      <c r="B1583" s="60" t="s">
        <v>12</v>
      </c>
      <c r="C1583" s="123" t="s">
        <v>122</v>
      </c>
      <c r="D1583" s="123">
        <v>24</v>
      </c>
      <c r="E1583" s="123">
        <v>1997</v>
      </c>
      <c r="F1583" s="123">
        <v>3.29</v>
      </c>
      <c r="G1583" s="123">
        <v>-0.1</v>
      </c>
      <c r="H1583" s="123">
        <v>0.35</v>
      </c>
      <c r="I1583" s="123">
        <v>7.0000000000000007E-2</v>
      </c>
      <c r="J1583" s="123">
        <v>-0.04</v>
      </c>
      <c r="K1583" s="123">
        <v>0.39</v>
      </c>
      <c r="L1583" s="123">
        <v>-0.09</v>
      </c>
      <c r="M1583" s="123">
        <v>0</v>
      </c>
      <c r="N1583" s="123"/>
      <c r="O1583" s="123">
        <v>25.06</v>
      </c>
      <c r="P1583" s="123">
        <v>-0.05</v>
      </c>
      <c r="Q1583" s="123">
        <v>-0.06</v>
      </c>
      <c r="R1583" s="123" t="s">
        <v>3792</v>
      </c>
      <c r="S1583" s="123">
        <v>2021</v>
      </c>
      <c r="T1583" s="123">
        <v>-0.04</v>
      </c>
      <c r="U1583" s="123">
        <v>0.03</v>
      </c>
      <c r="V1583" s="123">
        <v>-0.01</v>
      </c>
      <c r="W1583" s="123">
        <v>-0.05</v>
      </c>
      <c r="X1583" s="123">
        <v>-0.09</v>
      </c>
      <c r="Y1583" s="123">
        <v>-0.09</v>
      </c>
    </row>
    <row r="1584" spans="1:25" x14ac:dyDescent="0.25">
      <c r="A1584" s="60" t="s">
        <v>3991</v>
      </c>
      <c r="B1584" s="60" t="s">
        <v>12</v>
      </c>
      <c r="C1584" s="123" t="s">
        <v>122</v>
      </c>
      <c r="D1584" s="123">
        <v>20</v>
      </c>
      <c r="E1584" s="123">
        <v>2000</v>
      </c>
      <c r="F1584" s="123">
        <v>0.16</v>
      </c>
      <c r="G1584" s="123">
        <v>0.05</v>
      </c>
      <c r="H1584" s="123">
        <v>0.04</v>
      </c>
      <c r="I1584" s="123">
        <v>7.0000000000000007E-2</v>
      </c>
      <c r="J1584" s="123"/>
      <c r="K1584" s="123">
        <v>0.09</v>
      </c>
      <c r="L1584" s="123">
        <v>-0.05</v>
      </c>
      <c r="M1584" s="123"/>
      <c r="N1584" s="123"/>
      <c r="O1584" s="123"/>
      <c r="P1584" s="123">
        <v>-7.0000000000000007E-2</v>
      </c>
      <c r="Q1584" s="123">
        <v>0.08</v>
      </c>
      <c r="R1584" s="123" t="s">
        <v>3792</v>
      </c>
      <c r="S1584" s="123">
        <v>2021</v>
      </c>
      <c r="T1584" s="123">
        <v>-0.01</v>
      </c>
      <c r="U1584" s="123">
        <v>7.0000000000000007E-2</v>
      </c>
      <c r="V1584" s="123">
        <v>0.09</v>
      </c>
      <c r="W1584" s="123"/>
      <c r="X1584" s="123">
        <v>0.04</v>
      </c>
      <c r="Y1584" s="123">
        <v>-0.02</v>
      </c>
    </row>
    <row r="1585" spans="1:25" x14ac:dyDescent="0.25">
      <c r="A1585" s="60" t="s">
        <v>214</v>
      </c>
      <c r="B1585" s="60" t="s">
        <v>12</v>
      </c>
      <c r="C1585" s="123" t="s">
        <v>131</v>
      </c>
      <c r="D1585" s="123">
        <v>23</v>
      </c>
      <c r="E1585" s="123">
        <v>1997</v>
      </c>
      <c r="F1585" s="123">
        <v>3.4</v>
      </c>
      <c r="G1585" s="123">
        <v>-0.04</v>
      </c>
      <c r="H1585" s="123">
        <v>1.1000000000000001</v>
      </c>
      <c r="I1585" s="123">
        <v>0.55000000000000004</v>
      </c>
      <c r="J1585" s="123">
        <v>49.93</v>
      </c>
      <c r="K1585" s="123">
        <v>1.1499999999999999</v>
      </c>
      <c r="L1585" s="123">
        <v>0.5</v>
      </c>
      <c r="M1585" s="123">
        <v>-0.01</v>
      </c>
      <c r="N1585" s="123">
        <v>0</v>
      </c>
      <c r="O1585" s="123">
        <v>19.010000000000002</v>
      </c>
      <c r="P1585" s="123">
        <v>0.08</v>
      </c>
      <c r="Q1585" s="123">
        <v>-0.03</v>
      </c>
      <c r="R1585" s="123" t="s">
        <v>3792</v>
      </c>
      <c r="S1585" s="123">
        <v>2021</v>
      </c>
      <c r="T1585" s="123">
        <v>-0.04</v>
      </c>
      <c r="U1585" s="123">
        <v>0.08</v>
      </c>
      <c r="V1585" s="123">
        <v>0.01</v>
      </c>
      <c r="W1585" s="123">
        <v>0.13</v>
      </c>
      <c r="X1585" s="123">
        <v>-0.04</v>
      </c>
      <c r="Y1585" s="123">
        <v>0</v>
      </c>
    </row>
    <row r="1586" spans="1:25" x14ac:dyDescent="0.25">
      <c r="A1586" s="60" t="s">
        <v>1710</v>
      </c>
      <c r="B1586" s="60" t="s">
        <v>12</v>
      </c>
      <c r="C1586" s="123" t="s">
        <v>131</v>
      </c>
      <c r="D1586" s="123">
        <v>30</v>
      </c>
      <c r="E1586" s="123">
        <v>1990</v>
      </c>
      <c r="F1586" s="123">
        <v>3.83</v>
      </c>
      <c r="G1586" s="123">
        <v>0.17</v>
      </c>
      <c r="H1586" s="123">
        <v>1.76</v>
      </c>
      <c r="I1586" s="123">
        <v>0.86</v>
      </c>
      <c r="J1586" s="123">
        <v>42.98</v>
      </c>
      <c r="K1586" s="123">
        <v>1.74</v>
      </c>
      <c r="L1586" s="123">
        <v>0.84</v>
      </c>
      <c r="M1586" s="123">
        <v>0.17</v>
      </c>
      <c r="N1586" s="123">
        <v>0.39</v>
      </c>
      <c r="O1586" s="123">
        <v>12.04</v>
      </c>
      <c r="P1586" s="123">
        <v>0</v>
      </c>
      <c r="Q1586" s="123">
        <v>-0.06</v>
      </c>
      <c r="R1586" s="123" t="s">
        <v>3792</v>
      </c>
      <c r="S1586" s="123">
        <v>2021</v>
      </c>
      <c r="T1586" s="123">
        <v>-0.04</v>
      </c>
      <c r="U1586" s="123">
        <v>0.43</v>
      </c>
      <c r="V1586" s="123">
        <v>0.34</v>
      </c>
      <c r="W1586" s="123">
        <v>0.31</v>
      </c>
      <c r="X1586" s="123">
        <v>-0.1</v>
      </c>
      <c r="Y1586" s="123">
        <v>-0.23</v>
      </c>
    </row>
    <row r="1587" spans="1:25" x14ac:dyDescent="0.25">
      <c r="A1587" s="60" t="s">
        <v>2348</v>
      </c>
      <c r="B1587" s="60" t="s">
        <v>12</v>
      </c>
      <c r="C1587" s="123" t="s">
        <v>131</v>
      </c>
      <c r="D1587" s="123">
        <v>31</v>
      </c>
      <c r="E1587" s="123">
        <v>1989</v>
      </c>
      <c r="F1587" s="123">
        <v>3.92</v>
      </c>
      <c r="G1587" s="123">
        <v>0.04</v>
      </c>
      <c r="H1587" s="123">
        <v>2.25</v>
      </c>
      <c r="I1587" s="123">
        <v>0.56999999999999995</v>
      </c>
      <c r="J1587" s="123">
        <v>22.12</v>
      </c>
      <c r="K1587" s="123">
        <v>2.2599999999999998</v>
      </c>
      <c r="L1587" s="123">
        <v>0.56000000000000005</v>
      </c>
      <c r="M1587" s="123">
        <v>0.03</v>
      </c>
      <c r="N1587" s="123">
        <v>-0.06</v>
      </c>
      <c r="O1587" s="123">
        <v>16.25</v>
      </c>
      <c r="P1587" s="123">
        <v>-0.04</v>
      </c>
      <c r="Q1587" s="123">
        <v>0.3</v>
      </c>
      <c r="R1587" s="123" t="s">
        <v>3792</v>
      </c>
      <c r="S1587" s="123">
        <v>2021</v>
      </c>
      <c r="T1587" s="123">
        <v>-0.06</v>
      </c>
      <c r="U1587" s="123">
        <v>0.42</v>
      </c>
      <c r="V1587" s="123">
        <v>0.28000000000000003</v>
      </c>
      <c r="W1587" s="123">
        <v>0.05</v>
      </c>
      <c r="X1587" s="123">
        <v>-0.42</v>
      </c>
      <c r="Y1587" s="123">
        <v>-0.17</v>
      </c>
    </row>
    <row r="1588" spans="1:25" x14ac:dyDescent="0.25">
      <c r="A1588" s="60" t="s">
        <v>355</v>
      </c>
      <c r="B1588" s="60" t="s">
        <v>12</v>
      </c>
      <c r="C1588" s="123" t="s">
        <v>131</v>
      </c>
      <c r="D1588" s="123">
        <v>23</v>
      </c>
      <c r="E1588" s="123">
        <v>1997</v>
      </c>
      <c r="F1588" s="123">
        <v>0.59</v>
      </c>
      <c r="G1588" s="123">
        <v>-0.03</v>
      </c>
      <c r="H1588" s="123">
        <v>1.64</v>
      </c>
      <c r="I1588" s="123">
        <v>-0.03</v>
      </c>
      <c r="J1588" s="123">
        <v>0.02</v>
      </c>
      <c r="K1588" s="123">
        <v>1.67</v>
      </c>
      <c r="L1588" s="123">
        <v>0.06</v>
      </c>
      <c r="M1588" s="123">
        <v>0.08</v>
      </c>
      <c r="N1588" s="123"/>
      <c r="O1588" s="123">
        <v>8.23</v>
      </c>
      <c r="P1588" s="123">
        <v>-0.04</v>
      </c>
      <c r="Q1588" s="123">
        <v>0.02</v>
      </c>
      <c r="R1588" s="123" t="s">
        <v>3792</v>
      </c>
      <c r="S1588" s="123">
        <v>2021</v>
      </c>
      <c r="T1588" s="123">
        <v>-7.0000000000000007E-2</v>
      </c>
      <c r="U1588" s="123">
        <v>0.09</v>
      </c>
      <c r="V1588" s="123">
        <v>0.19</v>
      </c>
      <c r="W1588" s="123">
        <v>0.22</v>
      </c>
      <c r="X1588" s="123">
        <v>-0.17</v>
      </c>
      <c r="Y1588" s="123">
        <v>-0.15</v>
      </c>
    </row>
    <row r="1589" spans="1:25" x14ac:dyDescent="0.25">
      <c r="A1589" s="60" t="s">
        <v>1491</v>
      </c>
      <c r="B1589" s="60" t="s">
        <v>13</v>
      </c>
      <c r="C1589" s="123" t="s">
        <v>96</v>
      </c>
      <c r="D1589" s="123">
        <v>24</v>
      </c>
      <c r="E1589" s="123">
        <v>1996</v>
      </c>
      <c r="F1589" s="123">
        <v>3.38</v>
      </c>
      <c r="G1589" s="123">
        <v>0.1</v>
      </c>
      <c r="H1589" s="123">
        <v>0.38</v>
      </c>
      <c r="I1589" s="123">
        <v>0.23</v>
      </c>
      <c r="J1589" s="123">
        <v>99.96</v>
      </c>
      <c r="K1589" s="123">
        <v>0.3</v>
      </c>
      <c r="L1589" s="123">
        <v>0.31</v>
      </c>
      <c r="M1589" s="123">
        <v>0.09</v>
      </c>
      <c r="N1589" s="123">
        <v>0.03</v>
      </c>
      <c r="O1589" s="123">
        <v>11.3</v>
      </c>
      <c r="P1589" s="123">
        <v>0</v>
      </c>
      <c r="Q1589" s="123">
        <v>0.06</v>
      </c>
      <c r="R1589" s="123" t="s">
        <v>3792</v>
      </c>
      <c r="S1589" s="123">
        <v>2021</v>
      </c>
      <c r="T1589" s="123">
        <v>0</v>
      </c>
      <c r="U1589" s="123">
        <v>0.01</v>
      </c>
      <c r="V1589" s="123">
        <v>-0.04</v>
      </c>
      <c r="W1589" s="123">
        <v>0.14000000000000001</v>
      </c>
      <c r="X1589" s="123">
        <v>-0.06</v>
      </c>
      <c r="Y1589" s="123">
        <v>-0.03</v>
      </c>
    </row>
    <row r="1590" spans="1:25" x14ac:dyDescent="0.25">
      <c r="A1590" s="60" t="s">
        <v>2501</v>
      </c>
      <c r="B1590" s="60" t="s">
        <v>13</v>
      </c>
      <c r="C1590" s="123" t="s">
        <v>96</v>
      </c>
      <c r="D1590" s="123">
        <v>22</v>
      </c>
      <c r="E1590" s="123">
        <v>1998</v>
      </c>
      <c r="F1590" s="123">
        <v>0.93</v>
      </c>
      <c r="G1590" s="123">
        <v>0.06</v>
      </c>
      <c r="H1590" s="123">
        <v>-0.02</v>
      </c>
      <c r="I1590" s="123">
        <v>-7.0000000000000007E-2</v>
      </c>
      <c r="J1590" s="123"/>
      <c r="K1590" s="123">
        <v>-0.08</v>
      </c>
      <c r="L1590" s="123">
        <v>0.01</v>
      </c>
      <c r="M1590" s="123"/>
      <c r="N1590" s="123"/>
      <c r="O1590" s="123"/>
      <c r="P1590" s="123">
        <v>7.0000000000000007E-2</v>
      </c>
      <c r="Q1590" s="123">
        <v>-0.1</v>
      </c>
      <c r="R1590" s="123" t="s">
        <v>3792</v>
      </c>
      <c r="S1590" s="123">
        <v>2021</v>
      </c>
      <c r="T1590" s="123">
        <v>0.08</v>
      </c>
      <c r="U1590" s="123">
        <v>-0.01</v>
      </c>
      <c r="V1590" s="123">
        <v>0</v>
      </c>
      <c r="W1590" s="123"/>
      <c r="X1590" s="123">
        <v>7.0000000000000007E-2</v>
      </c>
      <c r="Y1590" s="123">
        <v>-0.05</v>
      </c>
    </row>
    <row r="1591" spans="1:25" x14ac:dyDescent="0.25">
      <c r="A1591" s="60" t="s">
        <v>1492</v>
      </c>
      <c r="B1591" s="60" t="s">
        <v>13</v>
      </c>
      <c r="C1591" s="123" t="s">
        <v>96</v>
      </c>
      <c r="D1591" s="123">
        <v>24</v>
      </c>
      <c r="E1591" s="123">
        <v>1996</v>
      </c>
      <c r="F1591" s="123">
        <v>1.42</v>
      </c>
      <c r="G1591" s="123">
        <v>0.09</v>
      </c>
      <c r="H1591" s="123">
        <v>7.0000000000000007E-2</v>
      </c>
      <c r="I1591" s="123">
        <v>-0.02</v>
      </c>
      <c r="J1591" s="123"/>
      <c r="K1591" s="123">
        <v>-0.09</v>
      </c>
      <c r="L1591" s="123">
        <v>7.0000000000000007E-2</v>
      </c>
      <c r="M1591" s="123"/>
      <c r="N1591" s="123"/>
      <c r="O1591" s="123"/>
      <c r="P1591" s="123">
        <v>-0.09</v>
      </c>
      <c r="Q1591" s="123">
        <v>0</v>
      </c>
      <c r="R1591" s="123" t="s">
        <v>3792</v>
      </c>
      <c r="S1591" s="123">
        <v>2021</v>
      </c>
      <c r="T1591" s="123">
        <v>0</v>
      </c>
      <c r="U1591" s="123">
        <v>0.05</v>
      </c>
      <c r="V1591" s="123">
        <v>0.08</v>
      </c>
      <c r="W1591" s="123"/>
      <c r="X1591" s="123">
        <v>0.01</v>
      </c>
      <c r="Y1591" s="123">
        <v>-0.03</v>
      </c>
    </row>
    <row r="1592" spans="1:25" x14ac:dyDescent="0.25">
      <c r="A1592" s="60" t="s">
        <v>2225</v>
      </c>
      <c r="B1592" s="60" t="s">
        <v>13</v>
      </c>
      <c r="C1592" s="123" t="s">
        <v>96</v>
      </c>
      <c r="D1592" s="123">
        <v>25</v>
      </c>
      <c r="E1592" s="123">
        <v>1995</v>
      </c>
      <c r="F1592" s="123">
        <v>0.55000000000000004</v>
      </c>
      <c r="G1592" s="123">
        <v>-0.08</v>
      </c>
      <c r="H1592" s="123">
        <v>-0.03</v>
      </c>
      <c r="I1592" s="123">
        <v>-0.06</v>
      </c>
      <c r="J1592" s="123"/>
      <c r="K1592" s="123">
        <v>-0.09</v>
      </c>
      <c r="L1592" s="123">
        <v>-0.04</v>
      </c>
      <c r="M1592" s="123"/>
      <c r="N1592" s="123"/>
      <c r="O1592" s="123"/>
      <c r="P1592" s="123">
        <v>0.03</v>
      </c>
      <c r="Q1592" s="123">
        <v>-0.08</v>
      </c>
      <c r="R1592" s="123" t="s">
        <v>3792</v>
      </c>
      <c r="S1592" s="123">
        <v>2021</v>
      </c>
      <c r="T1592" s="123">
        <v>-0.05</v>
      </c>
      <c r="U1592" s="123">
        <v>0.08</v>
      </c>
      <c r="V1592" s="123">
        <v>0.08</v>
      </c>
      <c r="W1592" s="123"/>
      <c r="X1592" s="123">
        <v>0.09</v>
      </c>
      <c r="Y1592" s="123">
        <v>7.0000000000000007E-2</v>
      </c>
    </row>
    <row r="1593" spans="1:25" x14ac:dyDescent="0.25">
      <c r="A1593" s="60" t="s">
        <v>385</v>
      </c>
      <c r="B1593" s="60" t="s">
        <v>13</v>
      </c>
      <c r="C1593" s="123" t="s">
        <v>96</v>
      </c>
      <c r="D1593" s="123">
        <v>27</v>
      </c>
      <c r="E1593" s="123">
        <v>1993</v>
      </c>
      <c r="F1593" s="123">
        <v>1.06</v>
      </c>
      <c r="G1593" s="123">
        <v>-0.05</v>
      </c>
      <c r="H1593" s="123">
        <v>0.84</v>
      </c>
      <c r="I1593" s="123">
        <v>0.1</v>
      </c>
      <c r="J1593" s="123">
        <v>-0.02</v>
      </c>
      <c r="K1593" s="123">
        <v>1.04</v>
      </c>
      <c r="L1593" s="123">
        <v>0.08</v>
      </c>
      <c r="M1593" s="123">
        <v>0.05</v>
      </c>
      <c r="N1593" s="123"/>
      <c r="O1593" s="123">
        <v>19.09</v>
      </c>
      <c r="P1593" s="123">
        <v>-0.05</v>
      </c>
      <c r="Q1593" s="123">
        <v>-0.04</v>
      </c>
      <c r="R1593" s="123" t="s">
        <v>3792</v>
      </c>
      <c r="S1593" s="123">
        <v>2021</v>
      </c>
      <c r="T1593" s="123">
        <v>0.01</v>
      </c>
      <c r="U1593" s="123">
        <v>-0.05</v>
      </c>
      <c r="V1593" s="123">
        <v>0.06</v>
      </c>
      <c r="W1593" s="123">
        <v>-0.06</v>
      </c>
      <c r="X1593" s="123">
        <v>0.01</v>
      </c>
      <c r="Y1593" s="123">
        <v>-0.06</v>
      </c>
    </row>
    <row r="1594" spans="1:25" x14ac:dyDescent="0.25">
      <c r="A1594" s="60" t="s">
        <v>585</v>
      </c>
      <c r="B1594" s="60" t="s">
        <v>13</v>
      </c>
      <c r="C1594" s="123" t="s">
        <v>96</v>
      </c>
      <c r="D1594" s="123">
        <v>25</v>
      </c>
      <c r="E1594" s="123">
        <v>1995</v>
      </c>
      <c r="F1594" s="123">
        <v>4.3099999999999996</v>
      </c>
      <c r="G1594" s="123">
        <v>0.08</v>
      </c>
      <c r="H1594" s="123">
        <v>7.0000000000000007E-2</v>
      </c>
      <c r="I1594" s="123">
        <v>-0.06</v>
      </c>
      <c r="J1594" s="123"/>
      <c r="K1594" s="123">
        <v>-0.04</v>
      </c>
      <c r="L1594" s="123">
        <v>-0.04</v>
      </c>
      <c r="M1594" s="123"/>
      <c r="N1594" s="123"/>
      <c r="O1594" s="123"/>
      <c r="P1594" s="123">
        <v>0.08</v>
      </c>
      <c r="Q1594" s="123">
        <v>0.03</v>
      </c>
      <c r="R1594" s="123" t="s">
        <v>3792</v>
      </c>
      <c r="S1594" s="123">
        <v>2021</v>
      </c>
      <c r="T1594" s="123">
        <v>0.05</v>
      </c>
      <c r="U1594" s="123">
        <v>-0.03</v>
      </c>
      <c r="V1594" s="123">
        <v>0.04</v>
      </c>
      <c r="W1594" s="123"/>
      <c r="X1594" s="123">
        <v>0.02</v>
      </c>
      <c r="Y1594" s="123">
        <v>0.03</v>
      </c>
    </row>
    <row r="1595" spans="1:25" x14ac:dyDescent="0.25">
      <c r="A1595" s="60" t="s">
        <v>2336</v>
      </c>
      <c r="B1595" s="60" t="s">
        <v>13</v>
      </c>
      <c r="C1595" s="123" t="s">
        <v>96</v>
      </c>
      <c r="D1595" s="123">
        <v>27</v>
      </c>
      <c r="E1595" s="123">
        <v>1993</v>
      </c>
      <c r="F1595" s="123">
        <v>4.3600000000000003</v>
      </c>
      <c r="G1595" s="123">
        <v>0.03</v>
      </c>
      <c r="H1595" s="123">
        <v>0.44</v>
      </c>
      <c r="I1595" s="123">
        <v>0.06</v>
      </c>
      <c r="J1595" s="123">
        <v>-0.04</v>
      </c>
      <c r="K1595" s="123">
        <v>0.44</v>
      </c>
      <c r="L1595" s="123">
        <v>-0.05</v>
      </c>
      <c r="M1595" s="123">
        <v>0.06</v>
      </c>
      <c r="N1595" s="123"/>
      <c r="O1595" s="123">
        <v>5.93</v>
      </c>
      <c r="P1595" s="123">
        <v>0</v>
      </c>
      <c r="Q1595" s="123">
        <v>-0.04</v>
      </c>
      <c r="R1595" s="123" t="s">
        <v>3792</v>
      </c>
      <c r="S1595" s="123">
        <v>2021</v>
      </c>
      <c r="T1595" s="123">
        <v>0.05</v>
      </c>
      <c r="U1595" s="123">
        <v>0.09</v>
      </c>
      <c r="V1595" s="123">
        <v>0</v>
      </c>
      <c r="W1595" s="123">
        <v>0.18</v>
      </c>
      <c r="X1595" s="123">
        <v>-0.06</v>
      </c>
      <c r="Y1595" s="123">
        <v>0.02</v>
      </c>
    </row>
    <row r="1596" spans="1:25" x14ac:dyDescent="0.25">
      <c r="A1596" s="60" t="s">
        <v>1711</v>
      </c>
      <c r="B1596" s="60" t="s">
        <v>13</v>
      </c>
      <c r="C1596" s="123" t="s">
        <v>213</v>
      </c>
      <c r="D1596" s="123">
        <v>25</v>
      </c>
      <c r="E1596" s="123">
        <v>1995</v>
      </c>
      <c r="F1596" s="123">
        <v>3.35</v>
      </c>
      <c r="G1596" s="123">
        <v>0.08</v>
      </c>
      <c r="H1596" s="123">
        <v>0.8</v>
      </c>
      <c r="I1596" s="123">
        <v>0.03</v>
      </c>
      <c r="J1596" s="123">
        <v>-0.01</v>
      </c>
      <c r="K1596" s="123">
        <v>0.85</v>
      </c>
      <c r="L1596" s="123">
        <v>-0.09</v>
      </c>
      <c r="M1596" s="123">
        <v>-0.05</v>
      </c>
      <c r="N1596" s="123"/>
      <c r="O1596" s="123">
        <v>22.27</v>
      </c>
      <c r="P1596" s="123">
        <v>0.02</v>
      </c>
      <c r="Q1596" s="123">
        <v>0.02</v>
      </c>
      <c r="R1596" s="123" t="s">
        <v>3792</v>
      </c>
      <c r="S1596" s="123">
        <v>2021</v>
      </c>
      <c r="T1596" s="123">
        <v>-0.05</v>
      </c>
      <c r="U1596" s="123">
        <v>0.08</v>
      </c>
      <c r="V1596" s="123">
        <v>-0.02</v>
      </c>
      <c r="W1596" s="123">
        <v>0.12</v>
      </c>
      <c r="X1596" s="123">
        <v>-0.04</v>
      </c>
      <c r="Y1596" s="123">
        <v>-0.08</v>
      </c>
    </row>
    <row r="1597" spans="1:25" x14ac:dyDescent="0.25">
      <c r="A1597" s="60" t="s">
        <v>592</v>
      </c>
      <c r="B1597" s="60" t="s">
        <v>13</v>
      </c>
      <c r="C1597" s="123" t="s">
        <v>109</v>
      </c>
      <c r="D1597" s="123">
        <v>22</v>
      </c>
      <c r="E1597" s="123">
        <v>1998</v>
      </c>
      <c r="F1597" s="123">
        <v>4.21</v>
      </c>
      <c r="G1597" s="123">
        <v>0.08</v>
      </c>
      <c r="H1597" s="123">
        <v>3.29</v>
      </c>
      <c r="I1597" s="123">
        <v>0.74</v>
      </c>
      <c r="J1597" s="123">
        <v>21.34</v>
      </c>
      <c r="K1597" s="123">
        <v>3.2</v>
      </c>
      <c r="L1597" s="123">
        <v>0.68</v>
      </c>
      <c r="M1597" s="123">
        <v>0</v>
      </c>
      <c r="N1597" s="123">
        <v>0.04</v>
      </c>
      <c r="O1597" s="123">
        <v>16.48</v>
      </c>
      <c r="P1597" s="123">
        <v>0.04</v>
      </c>
      <c r="Q1597" s="123">
        <v>-7.0000000000000007E-2</v>
      </c>
      <c r="R1597" s="123" t="s">
        <v>3792</v>
      </c>
      <c r="S1597" s="123">
        <v>2021</v>
      </c>
      <c r="T1597" s="123">
        <v>0.39</v>
      </c>
      <c r="U1597" s="123">
        <v>0.45</v>
      </c>
      <c r="V1597" s="123">
        <v>0.28999999999999998</v>
      </c>
      <c r="W1597" s="123">
        <v>0.06</v>
      </c>
      <c r="X1597" s="123">
        <v>-0.44</v>
      </c>
      <c r="Y1597" s="123">
        <v>-0.44</v>
      </c>
    </row>
    <row r="1598" spans="1:25" x14ac:dyDescent="0.25">
      <c r="A1598" s="60" t="s">
        <v>2461</v>
      </c>
      <c r="B1598" s="60" t="s">
        <v>13</v>
      </c>
      <c r="C1598" s="123" t="s">
        <v>109</v>
      </c>
      <c r="D1598" s="123">
        <v>25</v>
      </c>
      <c r="E1598" s="123">
        <v>1995</v>
      </c>
      <c r="F1598" s="123">
        <v>-0.03</v>
      </c>
      <c r="G1598" s="123">
        <v>0.04</v>
      </c>
      <c r="H1598" s="123">
        <v>0</v>
      </c>
      <c r="I1598" s="123">
        <v>0.02</v>
      </c>
      <c r="J1598" s="123"/>
      <c r="K1598" s="123">
        <v>-0.02</v>
      </c>
      <c r="L1598" s="123">
        <v>0.03</v>
      </c>
      <c r="M1598" s="123"/>
      <c r="N1598" s="123"/>
      <c r="O1598" s="123"/>
      <c r="P1598" s="123">
        <v>0.01</v>
      </c>
      <c r="Q1598" s="123">
        <v>0.1</v>
      </c>
      <c r="R1598" s="123" t="s">
        <v>3792</v>
      </c>
      <c r="S1598" s="123">
        <v>2021</v>
      </c>
      <c r="T1598" s="123">
        <v>-0.02</v>
      </c>
      <c r="U1598" s="123">
        <v>0.09</v>
      </c>
      <c r="V1598" s="123">
        <v>-0.04</v>
      </c>
      <c r="W1598" s="123"/>
      <c r="X1598" s="123">
        <v>0.09</v>
      </c>
      <c r="Y1598" s="123">
        <v>-0.03</v>
      </c>
    </row>
    <row r="1599" spans="1:25" x14ac:dyDescent="0.25">
      <c r="A1599" s="60" t="s">
        <v>243</v>
      </c>
      <c r="B1599" s="60" t="s">
        <v>13</v>
      </c>
      <c r="C1599" s="123" t="s">
        <v>109</v>
      </c>
      <c r="D1599" s="123">
        <v>34</v>
      </c>
      <c r="E1599" s="123">
        <v>1986</v>
      </c>
      <c r="F1599" s="123">
        <v>0.59</v>
      </c>
      <c r="G1599" s="123">
        <v>0.06</v>
      </c>
      <c r="H1599" s="123">
        <v>4</v>
      </c>
      <c r="I1599" s="123">
        <v>2.08</v>
      </c>
      <c r="J1599" s="123">
        <v>49.93</v>
      </c>
      <c r="K1599" s="123">
        <v>4.25</v>
      </c>
      <c r="L1599" s="123">
        <v>2.0699999999999998</v>
      </c>
      <c r="M1599" s="123">
        <v>0.03</v>
      </c>
      <c r="N1599" s="123">
        <v>0.1</v>
      </c>
      <c r="O1599" s="123">
        <v>13.05</v>
      </c>
      <c r="P1599" s="123">
        <v>0.01</v>
      </c>
      <c r="Q1599" s="123">
        <v>0.03</v>
      </c>
      <c r="R1599" s="123" t="s">
        <v>3792</v>
      </c>
      <c r="S1599" s="123">
        <v>2021</v>
      </c>
      <c r="T1599" s="123">
        <v>0.08</v>
      </c>
      <c r="U1599" s="123">
        <v>0.46</v>
      </c>
      <c r="V1599" s="123">
        <v>0.5</v>
      </c>
      <c r="W1599" s="123">
        <v>0.03</v>
      </c>
      <c r="X1599" s="123">
        <v>-0.47</v>
      </c>
      <c r="Y1599" s="123">
        <v>-0.48</v>
      </c>
    </row>
    <row r="1600" spans="1:25" x14ac:dyDescent="0.25">
      <c r="A1600" s="60" t="s">
        <v>2342</v>
      </c>
      <c r="B1600" s="60" t="s">
        <v>13</v>
      </c>
      <c r="C1600" s="123" t="s">
        <v>109</v>
      </c>
      <c r="D1600" s="123">
        <v>33</v>
      </c>
      <c r="E1600" s="123">
        <v>1987</v>
      </c>
      <c r="F1600" s="123">
        <v>3.84</v>
      </c>
      <c r="G1600" s="123">
        <v>1.05</v>
      </c>
      <c r="H1600" s="123">
        <v>2.54</v>
      </c>
      <c r="I1600" s="123">
        <v>0.98</v>
      </c>
      <c r="J1600" s="123">
        <v>40.08</v>
      </c>
      <c r="K1600" s="123">
        <v>2.57</v>
      </c>
      <c r="L1600" s="123">
        <v>1.04</v>
      </c>
      <c r="M1600" s="123">
        <v>0.36</v>
      </c>
      <c r="N1600" s="123">
        <v>0.67</v>
      </c>
      <c r="O1600" s="123">
        <v>15.57</v>
      </c>
      <c r="P1600" s="123">
        <v>0.18</v>
      </c>
      <c r="Q1600" s="123">
        <v>0.21</v>
      </c>
      <c r="R1600" s="123" t="s">
        <v>3792</v>
      </c>
      <c r="S1600" s="123">
        <v>2021</v>
      </c>
      <c r="T1600" s="123">
        <v>-0.04</v>
      </c>
      <c r="U1600" s="123">
        <v>0.77</v>
      </c>
      <c r="V1600" s="123">
        <v>0.55000000000000004</v>
      </c>
      <c r="W1600" s="123">
        <v>0.2</v>
      </c>
      <c r="X1600" s="123">
        <v>0.27</v>
      </c>
      <c r="Y1600" s="123">
        <v>0.16</v>
      </c>
    </row>
    <row r="1601" spans="1:25" x14ac:dyDescent="0.25">
      <c r="A1601" s="60" t="s">
        <v>2234</v>
      </c>
      <c r="B1601" s="60" t="s">
        <v>13</v>
      </c>
      <c r="C1601" s="123" t="s">
        <v>153</v>
      </c>
      <c r="D1601" s="123">
        <v>23</v>
      </c>
      <c r="E1601" s="123">
        <v>1997</v>
      </c>
      <c r="F1601" s="123">
        <v>0.26</v>
      </c>
      <c r="G1601" s="123">
        <v>-0.08</v>
      </c>
      <c r="H1601" s="123">
        <v>3.33</v>
      </c>
      <c r="I1601" s="123">
        <v>-0.04</v>
      </c>
      <c r="J1601" s="123">
        <v>0.06</v>
      </c>
      <c r="K1601" s="123">
        <v>2.85</v>
      </c>
      <c r="L1601" s="123">
        <v>0.03</v>
      </c>
      <c r="M1601" s="123">
        <v>-0.08</v>
      </c>
      <c r="N1601" s="123"/>
      <c r="O1601" s="123">
        <v>19.420000000000002</v>
      </c>
      <c r="P1601" s="123">
        <v>0.01</v>
      </c>
      <c r="Q1601" s="123">
        <v>0</v>
      </c>
      <c r="R1601" s="123" t="s">
        <v>3792</v>
      </c>
      <c r="S1601" s="123">
        <v>2021</v>
      </c>
      <c r="T1601" s="123">
        <v>0.08</v>
      </c>
      <c r="U1601" s="123">
        <v>-0.04</v>
      </c>
      <c r="V1601" s="123">
        <v>-0.01</v>
      </c>
      <c r="W1601" s="123">
        <v>-0.05</v>
      </c>
      <c r="X1601" s="123">
        <v>0.08</v>
      </c>
      <c r="Y1601" s="123">
        <v>0.05</v>
      </c>
    </row>
    <row r="1602" spans="1:25" x14ac:dyDescent="0.25">
      <c r="A1602" s="60" t="s">
        <v>1511</v>
      </c>
      <c r="B1602" s="60" t="s">
        <v>13</v>
      </c>
      <c r="C1602" s="123" t="s">
        <v>153</v>
      </c>
      <c r="D1602" s="123">
        <v>26</v>
      </c>
      <c r="E1602" s="123">
        <v>1994</v>
      </c>
      <c r="F1602" s="123">
        <v>0.98</v>
      </c>
      <c r="G1602" s="123">
        <v>-0.01</v>
      </c>
      <c r="H1602" s="123">
        <v>1.0900000000000001</v>
      </c>
      <c r="I1602" s="123">
        <v>1.01</v>
      </c>
      <c r="J1602" s="123">
        <v>100</v>
      </c>
      <c r="K1602" s="123">
        <v>1.1399999999999999</v>
      </c>
      <c r="L1602" s="123">
        <v>1.19</v>
      </c>
      <c r="M1602" s="123">
        <v>-0.04</v>
      </c>
      <c r="N1602" s="123">
        <v>0.05</v>
      </c>
      <c r="O1602" s="123">
        <v>27.91</v>
      </c>
      <c r="P1602" s="123">
        <v>0.04</v>
      </c>
      <c r="Q1602" s="123">
        <v>0.1</v>
      </c>
      <c r="R1602" s="123" t="s">
        <v>3792</v>
      </c>
      <c r="S1602" s="123">
        <v>2021</v>
      </c>
      <c r="T1602" s="123">
        <v>0.09</v>
      </c>
      <c r="U1602" s="123">
        <v>0.08</v>
      </c>
      <c r="V1602" s="123">
        <v>7.0000000000000007E-2</v>
      </c>
      <c r="W1602" s="123">
        <v>-0.04</v>
      </c>
      <c r="X1602" s="123">
        <v>-0.05</v>
      </c>
      <c r="Y1602" s="123">
        <v>0.03</v>
      </c>
    </row>
    <row r="1603" spans="1:25" x14ac:dyDescent="0.25">
      <c r="A1603" s="60" t="s">
        <v>511</v>
      </c>
      <c r="B1603" s="60" t="s">
        <v>13</v>
      </c>
      <c r="C1603" s="123" t="s">
        <v>122</v>
      </c>
      <c r="D1603" s="123">
        <v>31</v>
      </c>
      <c r="E1603" s="123">
        <v>1989</v>
      </c>
      <c r="F1603" s="123">
        <v>0.38</v>
      </c>
      <c r="G1603" s="123">
        <v>0</v>
      </c>
      <c r="H1603" s="123">
        <v>2.59</v>
      </c>
      <c r="I1603" s="123">
        <v>0</v>
      </c>
      <c r="J1603" s="123">
        <v>7.0000000000000007E-2</v>
      </c>
      <c r="K1603" s="123">
        <v>2.4500000000000002</v>
      </c>
      <c r="L1603" s="123">
        <v>-0.09</v>
      </c>
      <c r="M1603" s="123">
        <v>-0.05</v>
      </c>
      <c r="N1603" s="123"/>
      <c r="O1603" s="123">
        <v>22.08</v>
      </c>
      <c r="P1603" s="123">
        <v>0.1</v>
      </c>
      <c r="Q1603" s="123">
        <v>0</v>
      </c>
      <c r="R1603" s="123" t="s">
        <v>3792</v>
      </c>
      <c r="S1603" s="123">
        <v>2021</v>
      </c>
      <c r="T1603" s="123">
        <v>0.06</v>
      </c>
      <c r="U1603" s="123">
        <v>0.28000000000000003</v>
      </c>
      <c r="V1603" s="123">
        <v>0.3</v>
      </c>
      <c r="W1603" s="123">
        <v>0.01</v>
      </c>
      <c r="X1603" s="123">
        <v>-0.33</v>
      </c>
      <c r="Y1603" s="123">
        <v>-0.34</v>
      </c>
    </row>
    <row r="1604" spans="1:25" x14ac:dyDescent="0.25">
      <c r="A1604" s="60" t="s">
        <v>223</v>
      </c>
      <c r="B1604" s="60" t="s">
        <v>13</v>
      </c>
      <c r="C1604" s="123" t="s">
        <v>122</v>
      </c>
      <c r="D1604" s="123">
        <v>27</v>
      </c>
      <c r="E1604" s="123">
        <v>1993</v>
      </c>
      <c r="F1604" s="123">
        <v>4.28</v>
      </c>
      <c r="G1604" s="123">
        <v>0.26</v>
      </c>
      <c r="H1604" s="123">
        <v>1.81</v>
      </c>
      <c r="I1604" s="123">
        <v>0.41</v>
      </c>
      <c r="J1604" s="123">
        <v>24.96</v>
      </c>
      <c r="K1604" s="123">
        <v>1.89</v>
      </c>
      <c r="L1604" s="123">
        <v>0.46</v>
      </c>
      <c r="M1604" s="123">
        <v>0.15</v>
      </c>
      <c r="N1604" s="123">
        <v>0.46</v>
      </c>
      <c r="O1604" s="123">
        <v>20.65</v>
      </c>
      <c r="P1604" s="123">
        <v>-0.03</v>
      </c>
      <c r="Q1604" s="123">
        <v>0.04</v>
      </c>
      <c r="R1604" s="123" t="s">
        <v>3792</v>
      </c>
      <c r="S1604" s="123">
        <v>2021</v>
      </c>
      <c r="T1604" s="123">
        <v>0.06</v>
      </c>
      <c r="U1604" s="123">
        <v>0.18</v>
      </c>
      <c r="V1604" s="123">
        <v>0.15</v>
      </c>
      <c r="W1604" s="123">
        <v>0.01</v>
      </c>
      <c r="X1604" s="123">
        <v>0.16</v>
      </c>
      <c r="Y1604" s="123">
        <v>0.18</v>
      </c>
    </row>
    <row r="1605" spans="1:25" x14ac:dyDescent="0.25">
      <c r="A1605" s="60" t="s">
        <v>1275</v>
      </c>
      <c r="B1605" s="60" t="s">
        <v>13</v>
      </c>
      <c r="C1605" s="123" t="s">
        <v>122</v>
      </c>
      <c r="D1605" s="123">
        <v>23</v>
      </c>
      <c r="E1605" s="123">
        <v>1997</v>
      </c>
      <c r="F1605" s="123">
        <v>0.17</v>
      </c>
      <c r="G1605" s="123">
        <v>7.0000000000000007E-2</v>
      </c>
      <c r="H1605" s="123">
        <v>0.05</v>
      </c>
      <c r="I1605" s="123">
        <v>-0.01</v>
      </c>
      <c r="J1605" s="123"/>
      <c r="K1605" s="123">
        <v>0.01</v>
      </c>
      <c r="L1605" s="123">
        <v>-0.09</v>
      </c>
      <c r="M1605" s="123"/>
      <c r="N1605" s="123"/>
      <c r="O1605" s="123"/>
      <c r="P1605" s="123">
        <v>0</v>
      </c>
      <c r="Q1605" s="123">
        <v>-7.0000000000000007E-2</v>
      </c>
      <c r="R1605" s="123" t="s">
        <v>3792</v>
      </c>
      <c r="S1605" s="123">
        <v>2021</v>
      </c>
      <c r="T1605" s="123">
        <v>0.02</v>
      </c>
      <c r="U1605" s="123">
        <v>-0.05</v>
      </c>
      <c r="V1605" s="123">
        <v>0.09</v>
      </c>
      <c r="W1605" s="123"/>
      <c r="X1605" s="123">
        <v>0.09</v>
      </c>
      <c r="Y1605" s="123">
        <v>7.0000000000000007E-2</v>
      </c>
    </row>
    <row r="1606" spans="1:25" x14ac:dyDescent="0.25">
      <c r="A1606" s="60" t="s">
        <v>256</v>
      </c>
      <c r="B1606" s="60" t="s">
        <v>13</v>
      </c>
      <c r="C1606" s="123" t="s">
        <v>122</v>
      </c>
      <c r="D1606" s="123">
        <v>29</v>
      </c>
      <c r="E1606" s="123">
        <v>1991</v>
      </c>
      <c r="F1606" s="123">
        <v>4.38</v>
      </c>
      <c r="G1606" s="123">
        <v>0</v>
      </c>
      <c r="H1606" s="123">
        <v>0.22</v>
      </c>
      <c r="I1606" s="123">
        <v>0.02</v>
      </c>
      <c r="J1606" s="123">
        <v>0.04</v>
      </c>
      <c r="K1606" s="123">
        <v>0.22</v>
      </c>
      <c r="L1606" s="123">
        <v>0.03</v>
      </c>
      <c r="M1606" s="123">
        <v>-0.04</v>
      </c>
      <c r="N1606" s="123"/>
      <c r="O1606" s="123">
        <v>26.98</v>
      </c>
      <c r="P1606" s="123">
        <v>-0.06</v>
      </c>
      <c r="Q1606" s="123">
        <v>-0.09</v>
      </c>
      <c r="R1606" s="123" t="s">
        <v>3792</v>
      </c>
      <c r="S1606" s="123">
        <v>2021</v>
      </c>
      <c r="T1606" s="123">
        <v>-0.02</v>
      </c>
      <c r="U1606" s="123">
        <v>0.04</v>
      </c>
      <c r="V1606" s="123">
        <v>0.08</v>
      </c>
      <c r="W1606" s="123">
        <v>-0.06</v>
      </c>
      <c r="X1606" s="123">
        <v>0</v>
      </c>
      <c r="Y1606" s="123">
        <v>-0.09</v>
      </c>
    </row>
    <row r="1607" spans="1:25" x14ac:dyDescent="0.25">
      <c r="A1607" s="60" t="s">
        <v>1504</v>
      </c>
      <c r="B1607" s="60" t="s">
        <v>13</v>
      </c>
      <c r="C1607" s="123" t="s">
        <v>131</v>
      </c>
      <c r="D1607" s="123">
        <v>24</v>
      </c>
      <c r="E1607" s="123">
        <v>1996</v>
      </c>
      <c r="F1607" s="123">
        <v>0.96</v>
      </c>
      <c r="G1607" s="123">
        <v>0</v>
      </c>
      <c r="H1607" s="123">
        <v>4.0199999999999996</v>
      </c>
      <c r="I1607" s="123">
        <v>2.09</v>
      </c>
      <c r="J1607" s="123">
        <v>50</v>
      </c>
      <c r="K1607" s="123">
        <v>4</v>
      </c>
      <c r="L1607" s="123">
        <v>1.96</v>
      </c>
      <c r="M1607" s="123">
        <v>-0.1</v>
      </c>
      <c r="N1607" s="123">
        <v>-0.06</v>
      </c>
      <c r="O1607" s="123">
        <v>20.39</v>
      </c>
      <c r="P1607" s="123">
        <v>0.06</v>
      </c>
      <c r="Q1607" s="123">
        <v>0.04</v>
      </c>
      <c r="R1607" s="123" t="s">
        <v>3792</v>
      </c>
      <c r="S1607" s="123">
        <v>2021</v>
      </c>
      <c r="T1607" s="123">
        <v>0.08</v>
      </c>
      <c r="U1607" s="123">
        <v>0.19</v>
      </c>
      <c r="V1607" s="123">
        <v>0.06</v>
      </c>
      <c r="W1607" s="123">
        <v>0.09</v>
      </c>
      <c r="X1607" s="123">
        <v>-0.18</v>
      </c>
      <c r="Y1607" s="123">
        <v>-0.14000000000000001</v>
      </c>
    </row>
    <row r="1608" spans="1:25" x14ac:dyDescent="0.25">
      <c r="A1608" s="60" t="s">
        <v>2233</v>
      </c>
      <c r="B1608" s="60" t="s">
        <v>13</v>
      </c>
      <c r="C1608" s="123" t="s">
        <v>131</v>
      </c>
      <c r="D1608" s="123">
        <v>29</v>
      </c>
      <c r="E1608" s="123">
        <v>1991</v>
      </c>
      <c r="F1608" s="123">
        <v>3.88</v>
      </c>
      <c r="G1608" s="123">
        <v>0.27</v>
      </c>
      <c r="H1608" s="123">
        <v>2.04</v>
      </c>
      <c r="I1608" s="123">
        <v>0.69</v>
      </c>
      <c r="J1608" s="123">
        <v>37.5</v>
      </c>
      <c r="K1608" s="123">
        <v>2.09</v>
      </c>
      <c r="L1608" s="123">
        <v>0.77</v>
      </c>
      <c r="M1608" s="123">
        <v>0.11</v>
      </c>
      <c r="N1608" s="123">
        <v>0.39</v>
      </c>
      <c r="O1608" s="123">
        <v>19.04</v>
      </c>
      <c r="P1608" s="123">
        <v>7.0000000000000007E-2</v>
      </c>
      <c r="Q1608" s="123">
        <v>0.05</v>
      </c>
      <c r="R1608" s="123" t="s">
        <v>3792</v>
      </c>
      <c r="S1608" s="123">
        <v>2021</v>
      </c>
      <c r="T1608" s="123">
        <v>-0.04</v>
      </c>
      <c r="U1608" s="123">
        <v>0.27</v>
      </c>
      <c r="V1608" s="123">
        <v>0.32</v>
      </c>
      <c r="W1608" s="123">
        <v>0.06</v>
      </c>
      <c r="X1608" s="123">
        <v>7.0000000000000007E-2</v>
      </c>
      <c r="Y1608" s="123">
        <v>-0.01</v>
      </c>
    </row>
    <row r="1609" spans="1:25" x14ac:dyDescent="0.25">
      <c r="A1609" s="60" t="s">
        <v>3992</v>
      </c>
      <c r="B1609" s="60" t="s">
        <v>85</v>
      </c>
      <c r="C1609" s="123" t="s">
        <v>96</v>
      </c>
      <c r="D1609" s="123">
        <v>25</v>
      </c>
      <c r="E1609" s="123">
        <v>1995</v>
      </c>
      <c r="F1609" s="123">
        <v>2.88</v>
      </c>
      <c r="G1609" s="123">
        <v>-0.03</v>
      </c>
      <c r="H1609" s="123">
        <v>0.43</v>
      </c>
      <c r="I1609" s="123">
        <v>-0.05</v>
      </c>
      <c r="J1609" s="123">
        <v>0.06</v>
      </c>
      <c r="K1609" s="123">
        <v>0.33</v>
      </c>
      <c r="L1609" s="123">
        <v>-0.08</v>
      </c>
      <c r="M1609" s="123">
        <v>0.02</v>
      </c>
      <c r="N1609" s="123"/>
      <c r="O1609" s="123">
        <v>6.09</v>
      </c>
      <c r="P1609" s="123">
        <v>-0.09</v>
      </c>
      <c r="Q1609" s="123">
        <v>0</v>
      </c>
      <c r="R1609" s="123" t="s">
        <v>3792</v>
      </c>
      <c r="S1609" s="123">
        <v>2021</v>
      </c>
      <c r="T1609" s="123">
        <v>0.04</v>
      </c>
      <c r="U1609" s="123">
        <v>0.04</v>
      </c>
      <c r="V1609" s="123">
        <v>0.04</v>
      </c>
      <c r="W1609" s="123">
        <v>0.18</v>
      </c>
      <c r="X1609" s="123">
        <v>0.05</v>
      </c>
      <c r="Y1609" s="123">
        <v>-0.03</v>
      </c>
    </row>
    <row r="1610" spans="1:25" x14ac:dyDescent="0.25">
      <c r="A1610" s="60" t="s">
        <v>3662</v>
      </c>
      <c r="B1610" s="60" t="s">
        <v>85</v>
      </c>
      <c r="C1610" s="123" t="s">
        <v>96</v>
      </c>
      <c r="D1610" s="123">
        <v>28</v>
      </c>
      <c r="E1610" s="123">
        <v>1992</v>
      </c>
      <c r="F1610" s="123">
        <v>3.02</v>
      </c>
      <c r="G1610" s="123">
        <v>0.35</v>
      </c>
      <c r="H1610" s="123">
        <v>0.56999999999999995</v>
      </c>
      <c r="I1610" s="123">
        <v>0.41</v>
      </c>
      <c r="J1610" s="123">
        <v>50.02</v>
      </c>
      <c r="K1610" s="123">
        <v>0.68</v>
      </c>
      <c r="L1610" s="123">
        <v>0.28999999999999998</v>
      </c>
      <c r="M1610" s="123">
        <v>0.56999999999999995</v>
      </c>
      <c r="N1610" s="123">
        <v>0.93</v>
      </c>
      <c r="O1610" s="123">
        <v>22.11</v>
      </c>
      <c r="P1610" s="123">
        <v>-0.04</v>
      </c>
      <c r="Q1610" s="123">
        <v>0.33</v>
      </c>
      <c r="R1610" s="123" t="s">
        <v>3792</v>
      </c>
      <c r="S1610" s="123">
        <v>2021</v>
      </c>
      <c r="T1610" s="123">
        <v>-0.01</v>
      </c>
      <c r="U1610" s="123">
        <v>0.24</v>
      </c>
      <c r="V1610" s="123">
        <v>0.04</v>
      </c>
      <c r="W1610" s="123">
        <v>0.04</v>
      </c>
      <c r="X1610" s="123">
        <v>0.03</v>
      </c>
      <c r="Y1610" s="123">
        <v>0.35</v>
      </c>
    </row>
    <row r="1611" spans="1:25" x14ac:dyDescent="0.25">
      <c r="A1611" s="60" t="s">
        <v>3996</v>
      </c>
      <c r="B1611" s="60" t="s">
        <v>85</v>
      </c>
      <c r="C1611" s="123" t="s">
        <v>96</v>
      </c>
      <c r="D1611" s="123">
        <v>26</v>
      </c>
      <c r="E1611" s="123">
        <v>1994</v>
      </c>
      <c r="F1611" s="123">
        <v>2.92</v>
      </c>
      <c r="G1611" s="123">
        <v>-0.04</v>
      </c>
      <c r="H1611" s="123">
        <v>0.32</v>
      </c>
      <c r="I1611" s="123">
        <v>0.03</v>
      </c>
      <c r="J1611" s="123">
        <v>0.04</v>
      </c>
      <c r="K1611" s="123">
        <v>0.28000000000000003</v>
      </c>
      <c r="L1611" s="123">
        <v>-0.06</v>
      </c>
      <c r="M1611" s="123">
        <v>7.0000000000000007E-2</v>
      </c>
      <c r="N1611" s="123"/>
      <c r="O1611" s="123">
        <v>6.09</v>
      </c>
      <c r="P1611" s="123">
        <v>0.08</v>
      </c>
      <c r="Q1611" s="123">
        <v>-0.04</v>
      </c>
      <c r="R1611" s="123" t="s">
        <v>3792</v>
      </c>
      <c r="S1611" s="123">
        <v>2021</v>
      </c>
      <c r="T1611" s="123">
        <v>0.02</v>
      </c>
      <c r="U1611" s="123">
        <v>0.06</v>
      </c>
      <c r="V1611" s="123">
        <v>0.16</v>
      </c>
      <c r="W1611" s="123">
        <v>0.08</v>
      </c>
      <c r="X1611" s="123">
        <v>-0.12</v>
      </c>
      <c r="Y1611" s="123">
        <v>0.03</v>
      </c>
    </row>
    <row r="1612" spans="1:25" x14ac:dyDescent="0.25">
      <c r="A1612" s="60" t="s">
        <v>3998</v>
      </c>
      <c r="B1612" s="60" t="s">
        <v>85</v>
      </c>
      <c r="C1612" s="123" t="s">
        <v>96</v>
      </c>
      <c r="D1612" s="123">
        <v>28</v>
      </c>
      <c r="E1612" s="123">
        <v>1992</v>
      </c>
      <c r="F1612" s="123">
        <v>2.99</v>
      </c>
      <c r="G1612" s="123">
        <v>-7.0000000000000007E-2</v>
      </c>
      <c r="H1612" s="123">
        <v>0.64</v>
      </c>
      <c r="I1612" s="123">
        <v>-0.03</v>
      </c>
      <c r="J1612" s="123">
        <v>7.0000000000000007E-2</v>
      </c>
      <c r="K1612" s="123">
        <v>0.76</v>
      </c>
      <c r="L1612" s="123">
        <v>0.04</v>
      </c>
      <c r="M1612" s="123">
        <v>0.03</v>
      </c>
      <c r="N1612" s="123"/>
      <c r="O1612" s="123">
        <v>32.15</v>
      </c>
      <c r="P1612" s="123">
        <v>-7.0000000000000007E-2</v>
      </c>
      <c r="Q1612" s="123">
        <v>0.05</v>
      </c>
      <c r="R1612" s="123" t="s">
        <v>3792</v>
      </c>
      <c r="S1612" s="123">
        <v>2021</v>
      </c>
      <c r="T1612" s="123">
        <v>0</v>
      </c>
      <c r="U1612" s="123">
        <v>-0.04</v>
      </c>
      <c r="V1612" s="123">
        <v>-0.01</v>
      </c>
      <c r="W1612" s="123">
        <v>0.09</v>
      </c>
      <c r="X1612" s="123">
        <v>0.04</v>
      </c>
      <c r="Y1612" s="123">
        <v>0.08</v>
      </c>
    </row>
    <row r="1613" spans="1:25" x14ac:dyDescent="0.25">
      <c r="A1613" s="60" t="s">
        <v>4010</v>
      </c>
      <c r="B1613" s="60" t="s">
        <v>85</v>
      </c>
      <c r="C1613" s="123" t="s">
        <v>213</v>
      </c>
      <c r="D1613" s="123">
        <v>27</v>
      </c>
      <c r="E1613" s="123">
        <v>1994</v>
      </c>
      <c r="F1613" s="123">
        <v>0.37</v>
      </c>
      <c r="G1613" s="123">
        <v>0.04</v>
      </c>
      <c r="H1613" s="123">
        <v>-0.09</v>
      </c>
      <c r="I1613" s="123">
        <v>-0.1</v>
      </c>
      <c r="J1613" s="123"/>
      <c r="K1613" s="123">
        <v>0.08</v>
      </c>
      <c r="L1613" s="123">
        <v>0.02</v>
      </c>
      <c r="M1613" s="123"/>
      <c r="N1613" s="123"/>
      <c r="O1613" s="123"/>
      <c r="P1613" s="123">
        <v>0.08</v>
      </c>
      <c r="Q1613" s="123">
        <v>0.09</v>
      </c>
      <c r="R1613" s="123" t="s">
        <v>3792</v>
      </c>
      <c r="S1613" s="123">
        <v>2021</v>
      </c>
      <c r="T1613" s="123">
        <v>7.0000000000000007E-2</v>
      </c>
      <c r="U1613" s="123">
        <v>0.01</v>
      </c>
      <c r="V1613" s="123">
        <v>-0.02</v>
      </c>
      <c r="W1613" s="123"/>
      <c r="X1613" s="123">
        <v>0.08</v>
      </c>
      <c r="Y1613" s="123">
        <v>-0.02</v>
      </c>
    </row>
    <row r="1614" spans="1:25" x14ac:dyDescent="0.25">
      <c r="A1614" s="60" t="s">
        <v>4008</v>
      </c>
      <c r="B1614" s="60" t="s">
        <v>85</v>
      </c>
      <c r="C1614" s="123" t="s">
        <v>213</v>
      </c>
      <c r="D1614" s="123">
        <v>26</v>
      </c>
      <c r="E1614" s="123">
        <v>1994</v>
      </c>
      <c r="F1614" s="123">
        <v>1.36</v>
      </c>
      <c r="G1614" s="123">
        <v>-0.04</v>
      </c>
      <c r="H1614" s="123">
        <v>3.14</v>
      </c>
      <c r="I1614" s="123">
        <v>0.81</v>
      </c>
      <c r="J1614" s="123">
        <v>25</v>
      </c>
      <c r="K1614" s="123">
        <v>2.97</v>
      </c>
      <c r="L1614" s="123">
        <v>0.69</v>
      </c>
      <c r="M1614" s="123">
        <v>0.04</v>
      </c>
      <c r="N1614" s="123">
        <v>0.1</v>
      </c>
      <c r="O1614" s="123">
        <v>15.36</v>
      </c>
      <c r="P1614" s="123">
        <v>0</v>
      </c>
      <c r="Q1614" s="123">
        <v>-0.05</v>
      </c>
      <c r="R1614" s="123" t="s">
        <v>3792</v>
      </c>
      <c r="S1614" s="123">
        <v>2021</v>
      </c>
      <c r="T1614" s="123">
        <v>-0.05</v>
      </c>
      <c r="U1614" s="123">
        <v>0.25</v>
      </c>
      <c r="V1614" s="123">
        <v>0.19</v>
      </c>
      <c r="W1614" s="123">
        <v>0.03</v>
      </c>
      <c r="X1614" s="123">
        <v>-0.2</v>
      </c>
      <c r="Y1614" s="123">
        <v>-0.2</v>
      </c>
    </row>
    <row r="1615" spans="1:25" x14ac:dyDescent="0.25">
      <c r="A1615" s="60" t="s">
        <v>1440</v>
      </c>
      <c r="B1615" s="60" t="s">
        <v>85</v>
      </c>
      <c r="C1615" s="123" t="s">
        <v>109</v>
      </c>
      <c r="D1615" s="123">
        <v>20</v>
      </c>
      <c r="E1615" s="123">
        <v>2000</v>
      </c>
      <c r="F1615" s="123">
        <v>0.81</v>
      </c>
      <c r="G1615" s="123">
        <v>0.02</v>
      </c>
      <c r="H1615" s="123">
        <v>0.04</v>
      </c>
      <c r="I1615" s="123">
        <v>0.03</v>
      </c>
      <c r="J1615" s="123"/>
      <c r="K1615" s="123">
        <v>0</v>
      </c>
      <c r="L1615" s="123">
        <v>-0.03</v>
      </c>
      <c r="M1615" s="123"/>
      <c r="N1615" s="123"/>
      <c r="O1615" s="123"/>
      <c r="P1615" s="123">
        <v>0.06</v>
      </c>
      <c r="Q1615" s="123">
        <v>-0.04</v>
      </c>
      <c r="R1615" s="123" t="s">
        <v>3792</v>
      </c>
      <c r="S1615" s="123">
        <v>2021</v>
      </c>
      <c r="T1615" s="123">
        <v>0.04</v>
      </c>
      <c r="U1615" s="123">
        <v>0.03</v>
      </c>
      <c r="V1615" s="123">
        <v>0.06</v>
      </c>
      <c r="W1615" s="123"/>
      <c r="X1615" s="123">
        <v>-0.09</v>
      </c>
      <c r="Y1615" s="123">
        <v>0.09</v>
      </c>
    </row>
    <row r="1616" spans="1:25" x14ac:dyDescent="0.25">
      <c r="A1616" s="60" t="s">
        <v>2380</v>
      </c>
      <c r="B1616" s="60" t="s">
        <v>85</v>
      </c>
      <c r="C1616" s="123" t="s">
        <v>109</v>
      </c>
      <c r="D1616" s="123">
        <v>28</v>
      </c>
      <c r="E1616" s="123">
        <v>1992</v>
      </c>
      <c r="F1616" s="123">
        <v>1.96</v>
      </c>
      <c r="G1616" s="123">
        <v>-0.06</v>
      </c>
      <c r="H1616" s="123">
        <v>3.18</v>
      </c>
      <c r="I1616" s="123">
        <v>1.1399999999999999</v>
      </c>
      <c r="J1616" s="123">
        <v>33.299999999999997</v>
      </c>
      <c r="K1616" s="123">
        <v>3.07</v>
      </c>
      <c r="L1616" s="123">
        <v>0.96</v>
      </c>
      <c r="M1616" s="123">
        <v>-0.06</v>
      </c>
      <c r="N1616" s="123">
        <v>0.1</v>
      </c>
      <c r="O1616" s="123">
        <v>26.11</v>
      </c>
      <c r="P1616" s="123">
        <v>0.05</v>
      </c>
      <c r="Q1616" s="123">
        <v>-0.1</v>
      </c>
      <c r="R1616" s="123" t="s">
        <v>3792</v>
      </c>
      <c r="S1616" s="123">
        <v>2021</v>
      </c>
      <c r="T1616" s="123">
        <v>0.04</v>
      </c>
      <c r="U1616" s="123">
        <v>0.1</v>
      </c>
      <c r="V1616" s="123">
        <v>0.05</v>
      </c>
      <c r="W1616" s="123">
        <v>-0.05</v>
      </c>
      <c r="X1616" s="123">
        <v>-0.08</v>
      </c>
      <c r="Y1616" s="123">
        <v>-0.1</v>
      </c>
    </row>
    <row r="1617" spans="1:25" x14ac:dyDescent="0.25">
      <c r="A1617" s="60" t="s">
        <v>2070</v>
      </c>
      <c r="B1617" s="60" t="s">
        <v>85</v>
      </c>
      <c r="C1617" s="123" t="s">
        <v>109</v>
      </c>
      <c r="D1617" s="123">
        <v>37</v>
      </c>
      <c r="E1617" s="123">
        <v>1983</v>
      </c>
      <c r="F1617" s="123">
        <v>2.79</v>
      </c>
      <c r="G1617" s="123">
        <v>0.27</v>
      </c>
      <c r="H1617" s="123">
        <v>0.66</v>
      </c>
      <c r="I1617" s="123">
        <v>0.42</v>
      </c>
      <c r="J1617" s="123">
        <v>50.06</v>
      </c>
      <c r="K1617" s="123">
        <v>0.69</v>
      </c>
      <c r="L1617" s="123">
        <v>0.41</v>
      </c>
      <c r="M1617" s="123">
        <v>0.5</v>
      </c>
      <c r="N1617" s="123">
        <v>1.05</v>
      </c>
      <c r="O1617" s="123">
        <v>15.51</v>
      </c>
      <c r="P1617" s="123">
        <v>-0.03</v>
      </c>
      <c r="Q1617" s="123">
        <v>0.02</v>
      </c>
      <c r="R1617" s="123" t="s">
        <v>3792</v>
      </c>
      <c r="S1617" s="123">
        <v>2021</v>
      </c>
      <c r="T1617" s="123">
        <v>0.09</v>
      </c>
      <c r="U1617" s="123">
        <v>0.05</v>
      </c>
      <c r="V1617" s="123">
        <v>0.21</v>
      </c>
      <c r="W1617" s="123">
        <v>0.28000000000000003</v>
      </c>
      <c r="X1617" s="123">
        <v>0.19</v>
      </c>
      <c r="Y1617" s="123">
        <v>0.23</v>
      </c>
    </row>
    <row r="1618" spans="1:25" x14ac:dyDescent="0.25">
      <c r="A1618" s="60" t="s">
        <v>4820</v>
      </c>
      <c r="B1618" s="60" t="s">
        <v>85</v>
      </c>
      <c r="C1618" s="123" t="s">
        <v>109</v>
      </c>
      <c r="D1618" s="123">
        <v>22</v>
      </c>
      <c r="E1618" s="123">
        <v>1998</v>
      </c>
      <c r="F1618" s="123">
        <v>0.14000000000000001</v>
      </c>
      <c r="G1618" s="123">
        <v>0</v>
      </c>
      <c r="H1618" s="123">
        <v>0.1</v>
      </c>
      <c r="I1618" s="123">
        <v>-0.09</v>
      </c>
      <c r="J1618" s="123"/>
      <c r="K1618" s="123">
        <v>0.01</v>
      </c>
      <c r="L1618" s="123">
        <v>0.1</v>
      </c>
      <c r="M1618" s="123"/>
      <c r="N1618" s="123"/>
      <c r="O1618" s="123"/>
      <c r="P1618" s="123">
        <v>0.09</v>
      </c>
      <c r="Q1618" s="123">
        <v>0.08</v>
      </c>
      <c r="R1618" s="123" t="s">
        <v>3792</v>
      </c>
      <c r="S1618" s="123">
        <v>2021</v>
      </c>
      <c r="T1618" s="123">
        <v>7.0000000000000007E-2</v>
      </c>
      <c r="U1618" s="123">
        <v>-0.03</v>
      </c>
      <c r="V1618" s="123">
        <v>-0.06</v>
      </c>
      <c r="W1618" s="123"/>
      <c r="X1618" s="123">
        <v>-7.0000000000000007E-2</v>
      </c>
      <c r="Y1618" s="123">
        <v>0.03</v>
      </c>
    </row>
    <row r="1619" spans="1:25" x14ac:dyDescent="0.25">
      <c r="A1619" s="60" t="s">
        <v>4009</v>
      </c>
      <c r="B1619" s="60" t="s">
        <v>85</v>
      </c>
      <c r="C1619" s="123" t="s">
        <v>109</v>
      </c>
      <c r="D1619" s="123">
        <v>30</v>
      </c>
      <c r="E1619" s="123">
        <v>1990</v>
      </c>
      <c r="F1619" s="123">
        <v>0.31</v>
      </c>
      <c r="G1619" s="123">
        <v>-0.08</v>
      </c>
      <c r="H1619" s="123">
        <v>0.09</v>
      </c>
      <c r="I1619" s="123">
        <v>-0.04</v>
      </c>
      <c r="J1619" s="123"/>
      <c r="K1619" s="123">
        <v>0.01</v>
      </c>
      <c r="L1619" s="123">
        <v>0.08</v>
      </c>
      <c r="M1619" s="123"/>
      <c r="N1619" s="123"/>
      <c r="O1619" s="123"/>
      <c r="P1619" s="123">
        <v>0.05</v>
      </c>
      <c r="Q1619" s="123">
        <v>0.04</v>
      </c>
      <c r="R1619" s="123" t="s">
        <v>3792</v>
      </c>
      <c r="S1619" s="123">
        <v>2021</v>
      </c>
      <c r="T1619" s="123">
        <v>0.05</v>
      </c>
      <c r="U1619" s="123">
        <v>-7.0000000000000007E-2</v>
      </c>
      <c r="V1619" s="123">
        <v>-0.06</v>
      </c>
      <c r="W1619" s="123"/>
      <c r="X1619" s="123">
        <v>0.03</v>
      </c>
      <c r="Y1619" s="123">
        <v>-7.0000000000000007E-2</v>
      </c>
    </row>
    <row r="1620" spans="1:25" x14ac:dyDescent="0.25">
      <c r="A1620" s="60" t="s">
        <v>4011</v>
      </c>
      <c r="B1620" s="60" t="s">
        <v>85</v>
      </c>
      <c r="C1620" s="123" t="s">
        <v>221</v>
      </c>
      <c r="D1620" s="123">
        <v>33</v>
      </c>
      <c r="E1620" s="123">
        <v>1987</v>
      </c>
      <c r="F1620" s="123">
        <v>0.82</v>
      </c>
      <c r="G1620" s="123">
        <v>0.1</v>
      </c>
      <c r="H1620" s="123">
        <v>0</v>
      </c>
      <c r="I1620" s="123">
        <v>0.01</v>
      </c>
      <c r="J1620" s="123"/>
      <c r="K1620" s="123">
        <v>-0.02</v>
      </c>
      <c r="L1620" s="123">
        <v>0.05</v>
      </c>
      <c r="M1620" s="123"/>
      <c r="N1620" s="123"/>
      <c r="O1620" s="123"/>
      <c r="P1620" s="123">
        <v>0.05</v>
      </c>
      <c r="Q1620" s="123">
        <v>0.05</v>
      </c>
      <c r="R1620" s="123" t="s">
        <v>3792</v>
      </c>
      <c r="S1620" s="123">
        <v>2021</v>
      </c>
      <c r="T1620" s="123">
        <v>0.1</v>
      </c>
      <c r="U1620" s="123">
        <v>-0.09</v>
      </c>
      <c r="V1620" s="123">
        <v>-0.04</v>
      </c>
      <c r="W1620" s="123"/>
      <c r="X1620" s="123">
        <v>0.01</v>
      </c>
      <c r="Y1620" s="123">
        <v>-0.01</v>
      </c>
    </row>
    <row r="1621" spans="1:25" x14ac:dyDescent="0.25">
      <c r="A1621" s="60" t="s">
        <v>4001</v>
      </c>
      <c r="B1621" s="60" t="s">
        <v>85</v>
      </c>
      <c r="C1621" s="123" t="s">
        <v>116</v>
      </c>
      <c r="D1621" s="123">
        <v>27</v>
      </c>
      <c r="E1621" s="123">
        <v>1993</v>
      </c>
      <c r="F1621" s="123">
        <v>3</v>
      </c>
      <c r="G1621" s="123">
        <v>0.02</v>
      </c>
      <c r="H1621" s="123">
        <v>-0.06</v>
      </c>
      <c r="I1621" s="123">
        <v>7.0000000000000007E-2</v>
      </c>
      <c r="J1621" s="123"/>
      <c r="K1621" s="123">
        <v>0.03</v>
      </c>
      <c r="L1621" s="123">
        <v>-0.01</v>
      </c>
      <c r="M1621" s="123"/>
      <c r="N1621" s="123"/>
      <c r="O1621" s="123"/>
      <c r="P1621" s="123">
        <v>0</v>
      </c>
      <c r="Q1621" s="123">
        <v>-0.05</v>
      </c>
      <c r="R1621" s="123" t="s">
        <v>3792</v>
      </c>
      <c r="S1621" s="123">
        <v>2021</v>
      </c>
      <c r="T1621" s="123">
        <v>0.02</v>
      </c>
      <c r="U1621" s="123">
        <v>0.06</v>
      </c>
      <c r="V1621" s="123">
        <v>-7.0000000000000007E-2</v>
      </c>
      <c r="W1621" s="123"/>
      <c r="X1621" s="123">
        <v>0.04</v>
      </c>
      <c r="Y1621" s="123">
        <v>0.04</v>
      </c>
    </row>
    <row r="1622" spans="1:25" x14ac:dyDescent="0.25">
      <c r="A1622" s="60" t="s">
        <v>3993</v>
      </c>
      <c r="B1622" s="60" t="s">
        <v>85</v>
      </c>
      <c r="C1622" s="123" t="s">
        <v>122</v>
      </c>
      <c r="D1622" s="123">
        <v>30</v>
      </c>
      <c r="E1622" s="123">
        <v>1990</v>
      </c>
      <c r="F1622" s="123">
        <v>0.15</v>
      </c>
      <c r="G1622" s="123">
        <v>0.04</v>
      </c>
      <c r="H1622" s="123">
        <v>0.02</v>
      </c>
      <c r="I1622" s="123">
        <v>0.09</v>
      </c>
      <c r="J1622" s="123"/>
      <c r="K1622" s="123">
        <v>0.06</v>
      </c>
      <c r="L1622" s="123">
        <v>-0.04</v>
      </c>
      <c r="M1622" s="123"/>
      <c r="N1622" s="123"/>
      <c r="O1622" s="123"/>
      <c r="P1622" s="123">
        <v>7.0000000000000007E-2</v>
      </c>
      <c r="Q1622" s="123">
        <v>-7.0000000000000007E-2</v>
      </c>
      <c r="R1622" s="123" t="s">
        <v>3792</v>
      </c>
      <c r="S1622" s="123">
        <v>2021</v>
      </c>
      <c r="T1622" s="123">
        <v>0.08</v>
      </c>
      <c r="U1622" s="123">
        <v>7.0000000000000007E-2</v>
      </c>
      <c r="V1622" s="123">
        <v>0.02</v>
      </c>
      <c r="W1622" s="123"/>
      <c r="X1622" s="123">
        <v>-0.02</v>
      </c>
      <c r="Y1622" s="123">
        <v>0.05</v>
      </c>
    </row>
    <row r="1623" spans="1:25" x14ac:dyDescent="0.25">
      <c r="A1623" s="60" t="s">
        <v>2323</v>
      </c>
      <c r="B1623" s="60" t="s">
        <v>85</v>
      </c>
      <c r="C1623" s="123" t="s">
        <v>122</v>
      </c>
      <c r="D1623" s="123">
        <v>25</v>
      </c>
      <c r="E1623" s="123">
        <v>1995</v>
      </c>
      <c r="F1623" s="123">
        <v>2.6</v>
      </c>
      <c r="G1623" s="123">
        <v>0.03</v>
      </c>
      <c r="H1623" s="123">
        <v>1.94</v>
      </c>
      <c r="I1623" s="123">
        <v>0.44</v>
      </c>
      <c r="J1623" s="123">
        <v>20.09</v>
      </c>
      <c r="K1623" s="123">
        <v>1.86</v>
      </c>
      <c r="L1623" s="123">
        <v>0.39</v>
      </c>
      <c r="M1623" s="123">
        <v>0.03</v>
      </c>
      <c r="N1623" s="123">
        <v>-0.03</v>
      </c>
      <c r="O1623" s="123">
        <v>26.45</v>
      </c>
      <c r="P1623" s="123">
        <v>0.1</v>
      </c>
      <c r="Q1623" s="123">
        <v>-0.02</v>
      </c>
      <c r="R1623" s="123" t="s">
        <v>3792</v>
      </c>
      <c r="S1623" s="123">
        <v>2021</v>
      </c>
      <c r="T1623" s="123">
        <v>0.44</v>
      </c>
      <c r="U1623" s="123">
        <v>0.03</v>
      </c>
      <c r="V1623" s="123">
        <v>0.13</v>
      </c>
      <c r="W1623" s="123">
        <v>0.1</v>
      </c>
      <c r="X1623" s="123">
        <v>-0.08</v>
      </c>
      <c r="Y1623" s="123">
        <v>-0.09</v>
      </c>
    </row>
    <row r="1624" spans="1:25" x14ac:dyDescent="0.25">
      <c r="A1624" s="60" t="s">
        <v>4005</v>
      </c>
      <c r="B1624" s="60" t="s">
        <v>85</v>
      </c>
      <c r="C1624" s="123" t="s">
        <v>122</v>
      </c>
      <c r="D1624" s="123">
        <v>30</v>
      </c>
      <c r="E1624" s="123">
        <v>1990</v>
      </c>
      <c r="F1624" s="123">
        <v>0.41</v>
      </c>
      <c r="G1624" s="123">
        <v>0.01</v>
      </c>
      <c r="H1624" s="123">
        <v>-0.05</v>
      </c>
      <c r="I1624" s="123">
        <v>-0.03</v>
      </c>
      <c r="J1624" s="123"/>
      <c r="K1624" s="123">
        <v>-7.0000000000000007E-2</v>
      </c>
      <c r="L1624" s="123">
        <v>0.02</v>
      </c>
      <c r="M1624" s="123"/>
      <c r="N1624" s="123"/>
      <c r="O1624" s="123"/>
      <c r="P1624" s="123">
        <v>0.03</v>
      </c>
      <c r="Q1624" s="123">
        <v>-7.0000000000000007E-2</v>
      </c>
      <c r="R1624" s="123" t="s">
        <v>3792</v>
      </c>
      <c r="S1624" s="123">
        <v>2021</v>
      </c>
      <c r="T1624" s="123">
        <v>-0.04</v>
      </c>
      <c r="U1624" s="123">
        <v>7.0000000000000007E-2</v>
      </c>
      <c r="V1624" s="123">
        <v>0.05</v>
      </c>
      <c r="W1624" s="123"/>
      <c r="X1624" s="123">
        <v>0.09</v>
      </c>
      <c r="Y1624" s="123">
        <v>0.03</v>
      </c>
    </row>
    <row r="1625" spans="1:25" x14ac:dyDescent="0.25">
      <c r="A1625" s="60" t="s">
        <v>4006</v>
      </c>
      <c r="B1625" s="60" t="s">
        <v>85</v>
      </c>
      <c r="C1625" s="123" t="s">
        <v>122</v>
      </c>
      <c r="D1625" s="123">
        <v>29</v>
      </c>
      <c r="E1625" s="123">
        <v>1991</v>
      </c>
      <c r="F1625" s="123">
        <v>2.77</v>
      </c>
      <c r="G1625" s="123">
        <v>-0.1</v>
      </c>
      <c r="H1625" s="123">
        <v>0.45</v>
      </c>
      <c r="I1625" s="123">
        <v>0.42</v>
      </c>
      <c r="J1625" s="123">
        <v>99.97</v>
      </c>
      <c r="K1625" s="123">
        <v>0.45</v>
      </c>
      <c r="L1625" s="123">
        <v>0.27</v>
      </c>
      <c r="M1625" s="123">
        <v>-7.0000000000000007E-2</v>
      </c>
      <c r="N1625" s="123">
        <v>0.06</v>
      </c>
      <c r="O1625" s="123">
        <v>10.23</v>
      </c>
      <c r="P1625" s="123">
        <v>0</v>
      </c>
      <c r="Q1625" s="123">
        <v>-0.02</v>
      </c>
      <c r="R1625" s="123" t="s">
        <v>3792</v>
      </c>
      <c r="S1625" s="123">
        <v>2021</v>
      </c>
      <c r="T1625" s="123">
        <v>-0.03</v>
      </c>
      <c r="U1625" s="123">
        <v>0.16</v>
      </c>
      <c r="V1625" s="123">
        <v>0.17</v>
      </c>
      <c r="W1625" s="123">
        <v>0.16</v>
      </c>
      <c r="X1625" s="123">
        <v>-0.12</v>
      </c>
      <c r="Y1625" s="123">
        <v>-0.14000000000000001</v>
      </c>
    </row>
    <row r="1626" spans="1:25" x14ac:dyDescent="0.25">
      <c r="A1626" s="60" t="s">
        <v>4821</v>
      </c>
      <c r="B1626" s="60" t="s">
        <v>85</v>
      </c>
      <c r="C1626" s="123" t="s">
        <v>122</v>
      </c>
      <c r="D1626" s="123">
        <v>25</v>
      </c>
      <c r="E1626" s="123">
        <v>1995</v>
      </c>
      <c r="F1626" s="123">
        <v>0.25</v>
      </c>
      <c r="G1626" s="123">
        <v>-0.01</v>
      </c>
      <c r="H1626" s="123">
        <v>4.93</v>
      </c>
      <c r="I1626" s="123">
        <v>-0.05</v>
      </c>
      <c r="J1626" s="123">
        <v>0.08</v>
      </c>
      <c r="K1626" s="123">
        <v>6.44</v>
      </c>
      <c r="L1626" s="123">
        <v>-0.09</v>
      </c>
      <c r="M1626" s="123">
        <v>0.1</v>
      </c>
      <c r="N1626" s="123"/>
      <c r="O1626" s="123">
        <v>15.08</v>
      </c>
      <c r="P1626" s="123">
        <v>0.05</v>
      </c>
      <c r="Q1626" s="123">
        <v>-0.09</v>
      </c>
      <c r="R1626" s="123" t="s">
        <v>3792</v>
      </c>
      <c r="S1626" s="123">
        <v>2021</v>
      </c>
      <c r="T1626" s="123">
        <v>-0.03</v>
      </c>
      <c r="U1626" s="123">
        <v>0.06</v>
      </c>
      <c r="V1626" s="123">
        <v>-0.03</v>
      </c>
      <c r="W1626" s="123">
        <v>-7.0000000000000007E-2</v>
      </c>
      <c r="X1626" s="123">
        <v>0.05</v>
      </c>
      <c r="Y1626" s="123">
        <v>-0.01</v>
      </c>
    </row>
    <row r="1627" spans="1:25" x14ac:dyDescent="0.25">
      <c r="A1627" s="60" t="s">
        <v>1139</v>
      </c>
      <c r="B1627" s="60" t="s">
        <v>85</v>
      </c>
      <c r="C1627" s="123" t="s">
        <v>131</v>
      </c>
      <c r="D1627" s="123">
        <v>23</v>
      </c>
      <c r="E1627" s="123">
        <v>1997</v>
      </c>
      <c r="F1627" s="123">
        <v>0.18</v>
      </c>
      <c r="G1627" s="123">
        <v>-0.01</v>
      </c>
      <c r="H1627" s="123">
        <v>10.02</v>
      </c>
      <c r="I1627" s="123">
        <v>0.09</v>
      </c>
      <c r="J1627" s="123">
        <v>-0.1</v>
      </c>
      <c r="K1627" s="123">
        <v>6.84</v>
      </c>
      <c r="L1627" s="123">
        <v>-0.03</v>
      </c>
      <c r="M1627" s="123">
        <v>-0.02</v>
      </c>
      <c r="N1627" s="123"/>
      <c r="O1627" s="123">
        <v>7</v>
      </c>
      <c r="P1627" s="123">
        <v>7.0000000000000007E-2</v>
      </c>
      <c r="Q1627" s="123">
        <v>-0.06</v>
      </c>
      <c r="R1627" s="123" t="s">
        <v>3792</v>
      </c>
      <c r="S1627" s="123">
        <v>2021</v>
      </c>
      <c r="T1627" s="123">
        <v>0.01</v>
      </c>
      <c r="U1627" s="123">
        <v>-0.06</v>
      </c>
      <c r="V1627" s="123">
        <v>0.09</v>
      </c>
      <c r="W1627" s="123">
        <v>0.09</v>
      </c>
      <c r="X1627" s="123">
        <v>0.06</v>
      </c>
      <c r="Y1627" s="123">
        <v>0.04</v>
      </c>
    </row>
    <row r="1628" spans="1:25" x14ac:dyDescent="0.25">
      <c r="A1628" s="60" t="s">
        <v>4004</v>
      </c>
      <c r="B1628" s="60" t="s">
        <v>85</v>
      </c>
      <c r="C1628" s="123" t="s">
        <v>131</v>
      </c>
      <c r="D1628" s="123">
        <v>24</v>
      </c>
      <c r="E1628" s="123">
        <v>1996</v>
      </c>
      <c r="F1628" s="123">
        <v>0.68</v>
      </c>
      <c r="G1628" s="123">
        <v>-0.03</v>
      </c>
      <c r="H1628" s="123">
        <v>0.02</v>
      </c>
      <c r="I1628" s="123">
        <v>0.01</v>
      </c>
      <c r="J1628" s="123"/>
      <c r="K1628" s="123">
        <v>0.09</v>
      </c>
      <c r="L1628" s="123">
        <v>0.03</v>
      </c>
      <c r="M1628" s="123"/>
      <c r="N1628" s="123"/>
      <c r="O1628" s="123"/>
      <c r="P1628" s="123">
        <v>-0.09</v>
      </c>
      <c r="Q1628" s="123">
        <v>0.08</v>
      </c>
      <c r="R1628" s="123" t="s">
        <v>3792</v>
      </c>
      <c r="S1628" s="123">
        <v>2021</v>
      </c>
      <c r="T1628" s="123">
        <v>0.01</v>
      </c>
      <c r="U1628" s="123">
        <v>-7.0000000000000007E-2</v>
      </c>
      <c r="V1628" s="123">
        <v>0.02</v>
      </c>
      <c r="W1628" s="123"/>
      <c r="X1628" s="123">
        <v>-0.1</v>
      </c>
      <c r="Y1628" s="123">
        <v>-7.0000000000000007E-2</v>
      </c>
    </row>
    <row r="1629" spans="1:25" x14ac:dyDescent="0.25">
      <c r="A1629" s="60" t="s">
        <v>1684</v>
      </c>
      <c r="B1629" s="60" t="s">
        <v>85</v>
      </c>
      <c r="C1629" s="123" t="s">
        <v>131</v>
      </c>
      <c r="D1629" s="123">
        <v>21</v>
      </c>
      <c r="E1629" s="123">
        <v>1999</v>
      </c>
      <c r="F1629" s="123">
        <v>3.08</v>
      </c>
      <c r="G1629" s="123">
        <v>0.05</v>
      </c>
      <c r="H1629" s="123">
        <v>2.04</v>
      </c>
      <c r="I1629" s="123">
        <v>-0.08</v>
      </c>
      <c r="J1629" s="123">
        <v>0.05</v>
      </c>
      <c r="K1629" s="123">
        <v>2.04</v>
      </c>
      <c r="L1629" s="123">
        <v>0.06</v>
      </c>
      <c r="M1629" s="123">
        <v>-0.01</v>
      </c>
      <c r="N1629" s="123"/>
      <c r="O1629" s="123">
        <v>15.52</v>
      </c>
      <c r="P1629" s="123">
        <v>-0.02</v>
      </c>
      <c r="Q1629" s="123">
        <v>-0.09</v>
      </c>
      <c r="R1629" s="123" t="s">
        <v>3792</v>
      </c>
      <c r="S1629" s="123">
        <v>2021</v>
      </c>
      <c r="T1629" s="123">
        <v>-0.05</v>
      </c>
      <c r="U1629" s="123">
        <v>0.19</v>
      </c>
      <c r="V1629" s="123">
        <v>0.22</v>
      </c>
      <c r="W1629" s="123">
        <v>-0.01</v>
      </c>
      <c r="X1629" s="123">
        <v>-0.19</v>
      </c>
      <c r="Y1629" s="123">
        <v>-0.14000000000000001</v>
      </c>
    </row>
    <row r="1630" spans="1:25" x14ac:dyDescent="0.25">
      <c r="A1630" s="60" t="s">
        <v>4012</v>
      </c>
      <c r="B1630" s="60" t="s">
        <v>14</v>
      </c>
      <c r="C1630" s="123" t="s">
        <v>96</v>
      </c>
      <c r="D1630" s="123">
        <v>31</v>
      </c>
      <c r="E1630" s="123">
        <v>1989</v>
      </c>
      <c r="F1630" s="123">
        <v>1.05</v>
      </c>
      <c r="G1630" s="123">
        <v>0.1</v>
      </c>
      <c r="H1630" s="123">
        <v>0.01</v>
      </c>
      <c r="I1630" s="123">
        <v>0.08</v>
      </c>
      <c r="J1630" s="123"/>
      <c r="K1630" s="123">
        <v>0.01</v>
      </c>
      <c r="L1630" s="123">
        <v>0.05</v>
      </c>
      <c r="M1630" s="123"/>
      <c r="N1630" s="123"/>
      <c r="O1630" s="123"/>
      <c r="P1630" s="123">
        <v>0.1</v>
      </c>
      <c r="Q1630" s="123">
        <v>-0.06</v>
      </c>
      <c r="R1630" s="123" t="s">
        <v>3792</v>
      </c>
      <c r="S1630" s="123">
        <v>2021</v>
      </c>
      <c r="T1630" s="123">
        <v>0.02</v>
      </c>
      <c r="U1630" s="123">
        <v>-0.04</v>
      </c>
      <c r="V1630" s="123">
        <v>-0.08</v>
      </c>
      <c r="W1630" s="123"/>
      <c r="X1630" s="123">
        <v>0.09</v>
      </c>
      <c r="Y1630" s="123">
        <v>-0.03</v>
      </c>
    </row>
    <row r="1631" spans="1:25" x14ac:dyDescent="0.25">
      <c r="A1631" s="60" t="s">
        <v>4013</v>
      </c>
      <c r="B1631" s="60" t="s">
        <v>14</v>
      </c>
      <c r="C1631" s="123" t="s">
        <v>96</v>
      </c>
      <c r="D1631" s="123">
        <v>27</v>
      </c>
      <c r="E1631" s="123">
        <v>1993</v>
      </c>
      <c r="F1631" s="123">
        <v>3.03</v>
      </c>
      <c r="G1631" s="123">
        <v>-0.06</v>
      </c>
      <c r="H1631" s="123">
        <v>7.0000000000000007E-2</v>
      </c>
      <c r="I1631" s="123">
        <v>0.05</v>
      </c>
      <c r="J1631" s="123"/>
      <c r="K1631" s="123">
        <v>7.0000000000000007E-2</v>
      </c>
      <c r="L1631" s="123">
        <v>-0.06</v>
      </c>
      <c r="M1631" s="123"/>
      <c r="N1631" s="123"/>
      <c r="O1631" s="123"/>
      <c r="P1631" s="123">
        <v>0.09</v>
      </c>
      <c r="Q1631" s="123">
        <v>0.08</v>
      </c>
      <c r="R1631" s="123" t="s">
        <v>3792</v>
      </c>
      <c r="S1631" s="123">
        <v>2021</v>
      </c>
      <c r="T1631" s="123">
        <v>0.06</v>
      </c>
      <c r="U1631" s="123">
        <v>-0.06</v>
      </c>
      <c r="V1631" s="123">
        <v>0.08</v>
      </c>
      <c r="W1631" s="123"/>
      <c r="X1631" s="123">
        <v>-0.1</v>
      </c>
      <c r="Y1631" s="123">
        <v>-0.03</v>
      </c>
    </row>
    <row r="1632" spans="1:25" x14ac:dyDescent="0.25">
      <c r="A1632" s="60" t="s">
        <v>4015</v>
      </c>
      <c r="B1632" s="60" t="s">
        <v>14</v>
      </c>
      <c r="C1632" s="123" t="s">
        <v>96</v>
      </c>
      <c r="D1632" s="123">
        <v>30</v>
      </c>
      <c r="E1632" s="123">
        <v>1990</v>
      </c>
      <c r="F1632" s="123">
        <v>2.2799999999999998</v>
      </c>
      <c r="G1632" s="123">
        <v>-0.06</v>
      </c>
      <c r="H1632" s="123">
        <v>0.77</v>
      </c>
      <c r="I1632" s="123">
        <v>0.35</v>
      </c>
      <c r="J1632" s="123">
        <v>50.1</v>
      </c>
      <c r="K1632" s="123">
        <v>0.86</v>
      </c>
      <c r="L1632" s="123">
        <v>0.45</v>
      </c>
      <c r="M1632" s="123">
        <v>0.04</v>
      </c>
      <c r="N1632" s="123">
        <v>0.05</v>
      </c>
      <c r="O1632" s="123">
        <v>17.62</v>
      </c>
      <c r="P1632" s="123">
        <v>-0.02</v>
      </c>
      <c r="Q1632" s="123">
        <v>7.0000000000000007E-2</v>
      </c>
      <c r="R1632" s="123" t="s">
        <v>3792</v>
      </c>
      <c r="S1632" s="123">
        <v>2021</v>
      </c>
      <c r="T1632" s="123">
        <v>-0.02</v>
      </c>
      <c r="U1632" s="123">
        <v>0.06</v>
      </c>
      <c r="V1632" s="123">
        <v>-0.03</v>
      </c>
      <c r="W1632" s="123">
        <v>7.0000000000000007E-2</v>
      </c>
      <c r="X1632" s="123">
        <v>0</v>
      </c>
      <c r="Y1632" s="123">
        <v>0.02</v>
      </c>
    </row>
    <row r="1633" spans="1:25" x14ac:dyDescent="0.25">
      <c r="A1633" s="60" t="s">
        <v>4016</v>
      </c>
      <c r="B1633" s="60" t="s">
        <v>14</v>
      </c>
      <c r="C1633" s="123" t="s">
        <v>96</v>
      </c>
      <c r="D1633" s="123">
        <v>33</v>
      </c>
      <c r="E1633" s="123">
        <v>1987</v>
      </c>
      <c r="F1633" s="123">
        <v>0.61</v>
      </c>
      <c r="G1633" s="123">
        <v>-0.08</v>
      </c>
      <c r="H1633" s="123">
        <v>0.04</v>
      </c>
      <c r="I1633" s="123">
        <v>0.03</v>
      </c>
      <c r="J1633" s="123"/>
      <c r="K1633" s="123">
        <v>-0.06</v>
      </c>
      <c r="L1633" s="123">
        <v>7.0000000000000007E-2</v>
      </c>
      <c r="M1633" s="123"/>
      <c r="N1633" s="123"/>
      <c r="O1633" s="123"/>
      <c r="P1633" s="123">
        <v>-0.03</v>
      </c>
      <c r="Q1633" s="123">
        <v>-0.06</v>
      </c>
      <c r="R1633" s="123" t="s">
        <v>3792</v>
      </c>
      <c r="S1633" s="123">
        <v>2021</v>
      </c>
      <c r="T1633" s="123">
        <v>0</v>
      </c>
      <c r="U1633" s="123">
        <v>0.03</v>
      </c>
      <c r="V1633" s="123">
        <v>0.08</v>
      </c>
      <c r="W1633" s="123"/>
      <c r="X1633" s="123">
        <v>-0.06</v>
      </c>
      <c r="Y1633" s="123">
        <v>0.03</v>
      </c>
    </row>
    <row r="1634" spans="1:25" x14ac:dyDescent="0.25">
      <c r="A1634" s="60" t="s">
        <v>4018</v>
      </c>
      <c r="B1634" s="60" t="s">
        <v>14</v>
      </c>
      <c r="C1634" s="123" t="s">
        <v>96</v>
      </c>
      <c r="D1634" s="123">
        <v>37</v>
      </c>
      <c r="E1634" s="123">
        <v>1983</v>
      </c>
      <c r="F1634" s="123">
        <v>0.56999999999999995</v>
      </c>
      <c r="G1634" s="123">
        <v>-7.0000000000000007E-2</v>
      </c>
      <c r="H1634" s="123">
        <v>0.08</v>
      </c>
      <c r="I1634" s="123">
        <v>0.09</v>
      </c>
      <c r="J1634" s="123"/>
      <c r="K1634" s="123">
        <v>0.09</v>
      </c>
      <c r="L1634" s="123">
        <v>-0.08</v>
      </c>
      <c r="M1634" s="123"/>
      <c r="N1634" s="123"/>
      <c r="O1634" s="123"/>
      <c r="P1634" s="123">
        <v>0.06</v>
      </c>
      <c r="Q1634" s="123">
        <v>0.09</v>
      </c>
      <c r="R1634" s="123" t="s">
        <v>3792</v>
      </c>
      <c r="S1634" s="123">
        <v>2021</v>
      </c>
      <c r="T1634" s="123">
        <v>-0.01</v>
      </c>
      <c r="U1634" s="123">
        <v>0.1</v>
      </c>
      <c r="V1634" s="123">
        <v>0.02</v>
      </c>
      <c r="W1634" s="123"/>
      <c r="X1634" s="123">
        <v>-0.06</v>
      </c>
      <c r="Y1634" s="123">
        <v>-0.01</v>
      </c>
    </row>
    <row r="1635" spans="1:25" x14ac:dyDescent="0.25">
      <c r="A1635" s="60" t="s">
        <v>4020</v>
      </c>
      <c r="B1635" s="60" t="s">
        <v>14</v>
      </c>
      <c r="C1635" s="123" t="s">
        <v>96</v>
      </c>
      <c r="D1635" s="123">
        <v>25</v>
      </c>
      <c r="E1635" s="123">
        <v>1995</v>
      </c>
      <c r="F1635" s="123">
        <v>1.48</v>
      </c>
      <c r="G1635" s="123">
        <v>0</v>
      </c>
      <c r="H1635" s="123">
        <v>-0.08</v>
      </c>
      <c r="I1635" s="123">
        <v>0</v>
      </c>
      <c r="J1635" s="123"/>
      <c r="K1635" s="123">
        <v>-0.04</v>
      </c>
      <c r="L1635" s="123">
        <v>-0.04</v>
      </c>
      <c r="M1635" s="123"/>
      <c r="N1635" s="123"/>
      <c r="O1635" s="123"/>
      <c r="P1635" s="123">
        <v>-0.04</v>
      </c>
      <c r="Q1635" s="123">
        <v>0.04</v>
      </c>
      <c r="R1635" s="123" t="s">
        <v>3792</v>
      </c>
      <c r="S1635" s="123">
        <v>2021</v>
      </c>
      <c r="T1635" s="123">
        <v>-0.02</v>
      </c>
      <c r="U1635" s="123">
        <v>-7.0000000000000007E-2</v>
      </c>
      <c r="V1635" s="123">
        <v>-0.08</v>
      </c>
      <c r="W1635" s="123"/>
      <c r="X1635" s="123">
        <v>-0.09</v>
      </c>
      <c r="Y1635" s="123">
        <v>0.02</v>
      </c>
    </row>
    <row r="1636" spans="1:25" x14ac:dyDescent="0.25">
      <c r="A1636" s="60" t="s">
        <v>4019</v>
      </c>
      <c r="B1636" s="60" t="s">
        <v>14</v>
      </c>
      <c r="C1636" s="123" t="s">
        <v>96</v>
      </c>
      <c r="D1636" s="123">
        <v>21</v>
      </c>
      <c r="E1636" s="123">
        <v>1999</v>
      </c>
      <c r="F1636" s="123">
        <v>2.54</v>
      </c>
      <c r="G1636" s="123">
        <v>0.03</v>
      </c>
      <c r="H1636" s="123">
        <v>0.48</v>
      </c>
      <c r="I1636" s="123">
        <v>-0.09</v>
      </c>
      <c r="J1636" s="123">
        <v>0.04</v>
      </c>
      <c r="K1636" s="123">
        <v>0.34</v>
      </c>
      <c r="L1636" s="123">
        <v>-0.02</v>
      </c>
      <c r="M1636" s="123">
        <v>-0.08</v>
      </c>
      <c r="N1636" s="123"/>
      <c r="O1636" s="123">
        <v>10.02</v>
      </c>
      <c r="P1636" s="123">
        <v>-0.01</v>
      </c>
      <c r="Q1636" s="123">
        <v>-7.0000000000000007E-2</v>
      </c>
      <c r="R1636" s="123" t="s">
        <v>3792</v>
      </c>
      <c r="S1636" s="123">
        <v>2021</v>
      </c>
      <c r="T1636" s="123">
        <v>0.05</v>
      </c>
      <c r="U1636" s="123">
        <v>-0.05</v>
      </c>
      <c r="V1636" s="123">
        <v>0.09</v>
      </c>
      <c r="W1636" s="123">
        <v>-0.06</v>
      </c>
      <c r="X1636" s="123">
        <v>-0.09</v>
      </c>
      <c r="Y1636" s="123">
        <v>0.06</v>
      </c>
    </row>
    <row r="1637" spans="1:25" x14ac:dyDescent="0.25">
      <c r="A1637" s="60" t="s">
        <v>4038</v>
      </c>
      <c r="B1637" s="60" t="s">
        <v>14</v>
      </c>
      <c r="C1637" s="123" t="s">
        <v>148</v>
      </c>
      <c r="D1637" s="123">
        <v>28</v>
      </c>
      <c r="E1637" s="123">
        <v>1993</v>
      </c>
      <c r="F1637" s="123">
        <v>2</v>
      </c>
      <c r="G1637" s="123">
        <v>-7.0000000000000007E-2</v>
      </c>
      <c r="H1637" s="123">
        <v>0.56999999999999995</v>
      </c>
      <c r="I1637" s="123">
        <v>0.54</v>
      </c>
      <c r="J1637" s="123">
        <v>99.98</v>
      </c>
      <c r="K1637" s="123">
        <v>0.55000000000000004</v>
      </c>
      <c r="L1637" s="123">
        <v>0.56999999999999995</v>
      </c>
      <c r="M1637" s="123">
        <v>-7.0000000000000007E-2</v>
      </c>
      <c r="N1637" s="123">
        <v>0.06</v>
      </c>
      <c r="O1637" s="123">
        <v>17.28</v>
      </c>
      <c r="P1637" s="123">
        <v>0.06</v>
      </c>
      <c r="Q1637" s="123">
        <v>0.05</v>
      </c>
      <c r="R1637" s="123" t="s">
        <v>3792</v>
      </c>
      <c r="S1637" s="123">
        <v>2021</v>
      </c>
      <c r="T1637" s="123">
        <v>-0.04</v>
      </c>
      <c r="U1637" s="123">
        <v>0.02</v>
      </c>
      <c r="V1637" s="123">
        <v>0.05</v>
      </c>
      <c r="W1637" s="123">
        <v>0.04</v>
      </c>
      <c r="X1637" s="123">
        <v>-0.01</v>
      </c>
      <c r="Y1637" s="123">
        <v>-0.11</v>
      </c>
    </row>
    <row r="1638" spans="1:25" x14ac:dyDescent="0.25">
      <c r="A1638" s="60" t="s">
        <v>4822</v>
      </c>
      <c r="B1638" s="60" t="s">
        <v>14</v>
      </c>
      <c r="C1638" s="123" t="s">
        <v>213</v>
      </c>
      <c r="D1638" s="123">
        <v>24</v>
      </c>
      <c r="E1638" s="123">
        <v>1996</v>
      </c>
      <c r="F1638" s="123">
        <v>1.54</v>
      </c>
      <c r="G1638" s="123">
        <v>0</v>
      </c>
      <c r="H1638" s="123">
        <v>-0.02</v>
      </c>
      <c r="I1638" s="123">
        <v>-0.05</v>
      </c>
      <c r="J1638" s="123"/>
      <c r="K1638" s="123">
        <v>-0.01</v>
      </c>
      <c r="L1638" s="123">
        <v>-0.09</v>
      </c>
      <c r="M1638" s="123"/>
      <c r="N1638" s="123"/>
      <c r="O1638" s="123"/>
      <c r="P1638" s="123">
        <v>-0.05</v>
      </c>
      <c r="Q1638" s="123">
        <v>0.1</v>
      </c>
      <c r="R1638" s="123" t="s">
        <v>3792</v>
      </c>
      <c r="S1638" s="123">
        <v>2021</v>
      </c>
      <c r="T1638" s="123">
        <v>7.0000000000000007E-2</v>
      </c>
      <c r="U1638" s="123">
        <v>0</v>
      </c>
      <c r="V1638" s="123">
        <v>-0.04</v>
      </c>
      <c r="W1638" s="123"/>
      <c r="X1638" s="123">
        <v>-0.03</v>
      </c>
      <c r="Y1638" s="123">
        <v>0.08</v>
      </c>
    </row>
    <row r="1639" spans="1:25" x14ac:dyDescent="0.25">
      <c r="A1639" s="60" t="s">
        <v>4022</v>
      </c>
      <c r="B1639" s="60" t="s">
        <v>14</v>
      </c>
      <c r="C1639" s="123" t="s">
        <v>109</v>
      </c>
      <c r="D1639" s="123">
        <v>23</v>
      </c>
      <c r="E1639" s="123">
        <v>1997</v>
      </c>
      <c r="F1639" s="123">
        <v>0.38</v>
      </c>
      <c r="G1639" s="123">
        <v>0.01</v>
      </c>
      <c r="H1639" s="123">
        <v>-0.05</v>
      </c>
      <c r="I1639" s="123">
        <v>-0.04</v>
      </c>
      <c r="J1639" s="123"/>
      <c r="K1639" s="123">
        <v>-0.03</v>
      </c>
      <c r="L1639" s="123">
        <v>-7.0000000000000007E-2</v>
      </c>
      <c r="M1639" s="123"/>
      <c r="N1639" s="123"/>
      <c r="O1639" s="123"/>
      <c r="P1639" s="123">
        <v>0.08</v>
      </c>
      <c r="Q1639" s="123">
        <v>-0.09</v>
      </c>
      <c r="R1639" s="123" t="s">
        <v>3792</v>
      </c>
      <c r="S1639" s="123">
        <v>2021</v>
      </c>
      <c r="T1639" s="123">
        <v>-0.09</v>
      </c>
      <c r="U1639" s="123">
        <v>0.04</v>
      </c>
      <c r="V1639" s="123">
        <v>-0.05</v>
      </c>
      <c r="W1639" s="123"/>
      <c r="X1639" s="123">
        <v>0.05</v>
      </c>
      <c r="Y1639" s="123">
        <v>0.05</v>
      </c>
    </row>
    <row r="1640" spans="1:25" x14ac:dyDescent="0.25">
      <c r="A1640" s="60" t="s">
        <v>4024</v>
      </c>
      <c r="B1640" s="60" t="s">
        <v>14</v>
      </c>
      <c r="C1640" s="123" t="s">
        <v>109</v>
      </c>
      <c r="D1640" s="123">
        <v>32</v>
      </c>
      <c r="E1640" s="123">
        <v>1988</v>
      </c>
      <c r="F1640" s="123">
        <v>2.86</v>
      </c>
      <c r="G1640" s="123">
        <v>0.43</v>
      </c>
      <c r="H1640" s="123">
        <v>1.33</v>
      </c>
      <c r="I1640" s="123">
        <v>0.28999999999999998</v>
      </c>
      <c r="J1640" s="123">
        <v>25.05</v>
      </c>
      <c r="K1640" s="123">
        <v>1.44</v>
      </c>
      <c r="L1640" s="123">
        <v>0.34</v>
      </c>
      <c r="M1640" s="123">
        <v>7.0000000000000007E-2</v>
      </c>
      <c r="N1640" s="123">
        <v>-0.06</v>
      </c>
      <c r="O1640" s="123">
        <v>16</v>
      </c>
      <c r="P1640" s="123">
        <v>0.42</v>
      </c>
      <c r="Q1640" s="123">
        <v>0.35</v>
      </c>
      <c r="R1640" s="123" t="s">
        <v>3792</v>
      </c>
      <c r="S1640" s="123">
        <v>2021</v>
      </c>
      <c r="T1640" s="123">
        <v>0.06</v>
      </c>
      <c r="U1640" s="123">
        <v>0.28999999999999998</v>
      </c>
      <c r="V1640" s="123">
        <v>0.08</v>
      </c>
      <c r="W1640" s="123">
        <v>0.06</v>
      </c>
      <c r="X1640" s="123">
        <v>0.05</v>
      </c>
      <c r="Y1640" s="123">
        <v>-0.04</v>
      </c>
    </row>
    <row r="1641" spans="1:25" x14ac:dyDescent="0.25">
      <c r="A1641" s="60" t="s">
        <v>2636</v>
      </c>
      <c r="B1641" s="60" t="s">
        <v>14</v>
      </c>
      <c r="C1641" s="123" t="s">
        <v>153</v>
      </c>
      <c r="D1641" s="123">
        <v>30</v>
      </c>
      <c r="E1641" s="123">
        <v>1990</v>
      </c>
      <c r="F1641" s="123">
        <v>0.35</v>
      </c>
      <c r="G1641" s="123">
        <v>-7.0000000000000007E-2</v>
      </c>
      <c r="H1641" s="123">
        <v>-0.09</v>
      </c>
      <c r="I1641" s="123">
        <v>0.05</v>
      </c>
      <c r="J1641" s="123"/>
      <c r="K1641" s="123">
        <v>-0.04</v>
      </c>
      <c r="L1641" s="123">
        <v>0.06</v>
      </c>
      <c r="M1641" s="123"/>
      <c r="N1641" s="123"/>
      <c r="O1641" s="123"/>
      <c r="P1641" s="123">
        <v>-0.08</v>
      </c>
      <c r="Q1641" s="123">
        <v>-0.08</v>
      </c>
      <c r="R1641" s="123" t="s">
        <v>3792</v>
      </c>
      <c r="S1641" s="123">
        <v>2021</v>
      </c>
      <c r="T1641" s="123">
        <v>0.06</v>
      </c>
      <c r="U1641" s="123">
        <v>0.08</v>
      </c>
      <c r="V1641" s="123">
        <v>-0.09</v>
      </c>
      <c r="W1641" s="123"/>
      <c r="X1641" s="123">
        <v>0.03</v>
      </c>
      <c r="Y1641" s="123">
        <v>0.02</v>
      </c>
    </row>
    <row r="1642" spans="1:25" x14ac:dyDescent="0.25">
      <c r="A1642" s="60" t="s">
        <v>4027</v>
      </c>
      <c r="B1642" s="60" t="s">
        <v>14</v>
      </c>
      <c r="C1642" s="123" t="s">
        <v>116</v>
      </c>
      <c r="D1642" s="123">
        <v>34</v>
      </c>
      <c r="E1642" s="123">
        <v>1987</v>
      </c>
      <c r="F1642" s="123">
        <v>0.91</v>
      </c>
      <c r="G1642" s="123">
        <v>0.04</v>
      </c>
      <c r="H1642" s="123">
        <v>0.05</v>
      </c>
      <c r="I1642" s="123">
        <v>-0.06</v>
      </c>
      <c r="J1642" s="123"/>
      <c r="K1642" s="123">
        <v>0.06</v>
      </c>
      <c r="L1642" s="123">
        <v>0.06</v>
      </c>
      <c r="M1642" s="123"/>
      <c r="N1642" s="123"/>
      <c r="O1642" s="123"/>
      <c r="P1642" s="123">
        <v>-0.06</v>
      </c>
      <c r="Q1642" s="123">
        <v>0.04</v>
      </c>
      <c r="R1642" s="123" t="s">
        <v>3792</v>
      </c>
      <c r="S1642" s="123">
        <v>2021</v>
      </c>
      <c r="T1642" s="123">
        <v>-0.01</v>
      </c>
      <c r="U1642" s="123">
        <v>0.09</v>
      </c>
      <c r="V1642" s="123">
        <v>-0.04</v>
      </c>
      <c r="W1642" s="123"/>
      <c r="X1642" s="123">
        <v>0.06</v>
      </c>
      <c r="Y1642" s="123">
        <v>0.05</v>
      </c>
    </row>
    <row r="1643" spans="1:25" x14ac:dyDescent="0.25">
      <c r="A1643" s="60" t="s">
        <v>4823</v>
      </c>
      <c r="B1643" s="60" t="s">
        <v>14</v>
      </c>
      <c r="C1643" s="123" t="s">
        <v>116</v>
      </c>
      <c r="D1643" s="123">
        <v>21</v>
      </c>
      <c r="E1643" s="123">
        <v>1999</v>
      </c>
      <c r="F1643" s="123">
        <v>2.09</v>
      </c>
      <c r="G1643" s="123">
        <v>0.08</v>
      </c>
      <c r="H1643" s="123">
        <v>0.01</v>
      </c>
      <c r="I1643" s="123">
        <v>0.02</v>
      </c>
      <c r="J1643" s="123"/>
      <c r="K1643" s="123">
        <v>-0.02</v>
      </c>
      <c r="L1643" s="123">
        <v>-0.05</v>
      </c>
      <c r="M1643" s="123"/>
      <c r="N1643" s="123"/>
      <c r="O1643" s="123"/>
      <c r="P1643" s="123">
        <v>0.01</v>
      </c>
      <c r="Q1643" s="123">
        <v>-0.06</v>
      </c>
      <c r="R1643" s="123" t="s">
        <v>3792</v>
      </c>
      <c r="S1643" s="123">
        <v>2021</v>
      </c>
      <c r="T1643" s="123">
        <v>-0.06</v>
      </c>
      <c r="U1643" s="123">
        <v>0.06</v>
      </c>
      <c r="V1643" s="123">
        <v>0.08</v>
      </c>
      <c r="W1643" s="123"/>
      <c r="X1643" s="123">
        <v>-0.02</v>
      </c>
      <c r="Y1643" s="123">
        <v>-0.08</v>
      </c>
    </row>
    <row r="1644" spans="1:25" x14ac:dyDescent="0.25">
      <c r="A1644" s="60" t="s">
        <v>4824</v>
      </c>
      <c r="B1644" s="60" t="s">
        <v>14</v>
      </c>
      <c r="C1644" s="123" t="s">
        <v>122</v>
      </c>
      <c r="D1644" s="123">
        <v>19</v>
      </c>
      <c r="E1644" s="123">
        <v>2001</v>
      </c>
      <c r="F1644" s="123">
        <v>0.56999999999999995</v>
      </c>
      <c r="G1644" s="123">
        <v>0.02</v>
      </c>
      <c r="H1644" s="123">
        <v>-0.03</v>
      </c>
      <c r="I1644" s="123">
        <v>0.02</v>
      </c>
      <c r="J1644" s="123"/>
      <c r="K1644" s="123">
        <v>-7.0000000000000007E-2</v>
      </c>
      <c r="L1644" s="123">
        <v>0.04</v>
      </c>
      <c r="M1644" s="123"/>
      <c r="N1644" s="123"/>
      <c r="O1644" s="123"/>
      <c r="P1644" s="123">
        <v>0</v>
      </c>
      <c r="Q1644" s="123">
        <v>-0.05</v>
      </c>
      <c r="R1644" s="123" t="s">
        <v>3792</v>
      </c>
      <c r="S1644" s="123">
        <v>2021</v>
      </c>
      <c r="T1644" s="123">
        <v>0.03</v>
      </c>
      <c r="U1644" s="123">
        <v>0.04</v>
      </c>
      <c r="V1644" s="123">
        <v>-7.0000000000000007E-2</v>
      </c>
      <c r="W1644" s="123"/>
      <c r="X1644" s="123">
        <v>-0.01</v>
      </c>
      <c r="Y1644" s="123">
        <v>0</v>
      </c>
    </row>
    <row r="1645" spans="1:25" x14ac:dyDescent="0.25">
      <c r="A1645" s="60" t="s">
        <v>4825</v>
      </c>
      <c r="B1645" s="60" t="s">
        <v>14</v>
      </c>
      <c r="C1645" s="123" t="s">
        <v>122</v>
      </c>
      <c r="D1645" s="123">
        <v>24</v>
      </c>
      <c r="E1645" s="123">
        <v>1996</v>
      </c>
      <c r="F1645" s="123">
        <v>0.66</v>
      </c>
      <c r="G1645" s="123">
        <v>-7.0000000000000007E-2</v>
      </c>
      <c r="H1645" s="123">
        <v>2.81</v>
      </c>
      <c r="I1645" s="123">
        <v>-0.06</v>
      </c>
      <c r="J1645" s="123">
        <v>0.02</v>
      </c>
      <c r="K1645" s="123">
        <v>3.03</v>
      </c>
      <c r="L1645" s="123">
        <v>-0.06</v>
      </c>
      <c r="M1645" s="123">
        <v>-0.03</v>
      </c>
      <c r="N1645" s="123"/>
      <c r="O1645" s="123">
        <v>13.8</v>
      </c>
      <c r="P1645" s="123">
        <v>0.04</v>
      </c>
      <c r="Q1645" s="123">
        <v>-0.06</v>
      </c>
      <c r="R1645" s="123" t="s">
        <v>3792</v>
      </c>
      <c r="S1645" s="123">
        <v>2021</v>
      </c>
      <c r="T1645" s="123">
        <v>0.04</v>
      </c>
      <c r="U1645" s="123">
        <v>0.54</v>
      </c>
      <c r="V1645" s="123">
        <v>0.65</v>
      </c>
      <c r="W1645" s="123">
        <v>0.24</v>
      </c>
      <c r="X1645" s="123">
        <v>-0.66</v>
      </c>
      <c r="Y1645" s="123">
        <v>-0.6</v>
      </c>
    </row>
    <row r="1646" spans="1:25" x14ac:dyDescent="0.25">
      <c r="A1646" s="60" t="s">
        <v>4032</v>
      </c>
      <c r="B1646" s="60" t="s">
        <v>14</v>
      </c>
      <c r="C1646" s="123" t="s">
        <v>122</v>
      </c>
      <c r="D1646" s="123">
        <v>28</v>
      </c>
      <c r="E1646" s="123">
        <v>1992</v>
      </c>
      <c r="F1646" s="123">
        <v>2.2999999999999998</v>
      </c>
      <c r="G1646" s="123">
        <v>0.08</v>
      </c>
      <c r="H1646" s="123">
        <v>1.74</v>
      </c>
      <c r="I1646" s="123">
        <v>-0.02</v>
      </c>
      <c r="J1646" s="123">
        <v>0</v>
      </c>
      <c r="K1646" s="123">
        <v>1.77</v>
      </c>
      <c r="L1646" s="123">
        <v>-0.01</v>
      </c>
      <c r="M1646" s="123">
        <v>-0.04</v>
      </c>
      <c r="N1646" s="123"/>
      <c r="O1646" s="123">
        <v>16.059999999999999</v>
      </c>
      <c r="P1646" s="123">
        <v>0</v>
      </c>
      <c r="Q1646" s="123">
        <v>-0.05</v>
      </c>
      <c r="R1646" s="123" t="s">
        <v>3792</v>
      </c>
      <c r="S1646" s="123">
        <v>2021</v>
      </c>
      <c r="T1646" s="123">
        <v>0</v>
      </c>
      <c r="U1646" s="123">
        <v>0.18</v>
      </c>
      <c r="V1646" s="123">
        <v>0.1</v>
      </c>
      <c r="W1646" s="123">
        <v>0.15</v>
      </c>
      <c r="X1646" s="123">
        <v>-0.11</v>
      </c>
      <c r="Y1646" s="123">
        <v>-0.16</v>
      </c>
    </row>
    <row r="1647" spans="1:25" x14ac:dyDescent="0.25">
      <c r="A1647" s="60" t="s">
        <v>3382</v>
      </c>
      <c r="B1647" s="60" t="s">
        <v>14</v>
      </c>
      <c r="C1647" s="123" t="s">
        <v>131</v>
      </c>
      <c r="D1647" s="123">
        <v>25</v>
      </c>
      <c r="E1647" s="123">
        <v>1995</v>
      </c>
      <c r="F1647" s="123">
        <v>1.82</v>
      </c>
      <c r="G1647" s="123">
        <v>0.56000000000000005</v>
      </c>
      <c r="H1647" s="123">
        <v>1.07</v>
      </c>
      <c r="I1647" s="123">
        <v>0.53</v>
      </c>
      <c r="J1647" s="123">
        <v>49.93</v>
      </c>
      <c r="K1647" s="123">
        <v>1.04</v>
      </c>
      <c r="L1647" s="123">
        <v>0.6</v>
      </c>
      <c r="M1647" s="123">
        <v>0.4</v>
      </c>
      <c r="N1647" s="123">
        <v>0.92</v>
      </c>
      <c r="O1647" s="123">
        <v>16.71</v>
      </c>
      <c r="P1647" s="123">
        <v>0.1</v>
      </c>
      <c r="Q1647" s="123">
        <v>-0.08</v>
      </c>
      <c r="R1647" s="123" t="s">
        <v>3792</v>
      </c>
      <c r="S1647" s="123">
        <v>2021</v>
      </c>
      <c r="T1647" s="123">
        <v>0.59</v>
      </c>
      <c r="U1647" s="123">
        <v>0.13</v>
      </c>
      <c r="V1647" s="123">
        <v>0.21</v>
      </c>
      <c r="W1647" s="123">
        <v>7.0000000000000007E-2</v>
      </c>
      <c r="X1647" s="123">
        <v>0.5</v>
      </c>
      <c r="Y1647" s="123">
        <v>0.34</v>
      </c>
    </row>
    <row r="1648" spans="1:25" x14ac:dyDescent="0.25">
      <c r="A1648" s="60" t="s">
        <v>1010</v>
      </c>
      <c r="B1648" s="60" t="s">
        <v>14</v>
      </c>
      <c r="C1648" s="123" t="s">
        <v>131</v>
      </c>
      <c r="D1648" s="123">
        <v>24</v>
      </c>
      <c r="E1648" s="123">
        <v>1996</v>
      </c>
      <c r="F1648" s="123">
        <v>3.03</v>
      </c>
      <c r="G1648" s="123">
        <v>0.1</v>
      </c>
      <c r="H1648" s="123">
        <v>1.72</v>
      </c>
      <c r="I1648" s="123">
        <v>0.26</v>
      </c>
      <c r="J1648" s="123">
        <v>19.96</v>
      </c>
      <c r="K1648" s="123">
        <v>1.61</v>
      </c>
      <c r="L1648" s="123">
        <v>0.3</v>
      </c>
      <c r="M1648" s="123">
        <v>-0.04</v>
      </c>
      <c r="N1648" s="123">
        <v>-0.1</v>
      </c>
      <c r="O1648" s="123">
        <v>20.66</v>
      </c>
      <c r="P1648" s="123">
        <v>-0.03</v>
      </c>
      <c r="Q1648" s="123">
        <v>-0.02</v>
      </c>
      <c r="R1648" s="123" t="s">
        <v>3792</v>
      </c>
      <c r="S1648" s="123">
        <v>2021</v>
      </c>
      <c r="T1648" s="123">
        <v>-0.01</v>
      </c>
      <c r="U1648" s="123">
        <v>0.14000000000000001</v>
      </c>
      <c r="V1648" s="123">
        <v>0.08</v>
      </c>
      <c r="W1648" s="123">
        <v>0.08</v>
      </c>
      <c r="X1648" s="123">
        <v>-0.14000000000000001</v>
      </c>
      <c r="Y1648" s="123">
        <v>-0.09</v>
      </c>
    </row>
    <row r="1649" spans="1:25" x14ac:dyDescent="0.25">
      <c r="A1649" s="60" t="s">
        <v>4033</v>
      </c>
      <c r="B1649" s="60" t="s">
        <v>14</v>
      </c>
      <c r="C1649" s="123" t="s">
        <v>131</v>
      </c>
      <c r="D1649" s="123">
        <v>26</v>
      </c>
      <c r="E1649" s="123">
        <v>1994</v>
      </c>
      <c r="F1649" s="123">
        <v>2.68</v>
      </c>
      <c r="G1649" s="123">
        <v>0.05</v>
      </c>
      <c r="H1649" s="123">
        <v>1.1200000000000001</v>
      </c>
      <c r="I1649" s="123">
        <v>-0.02</v>
      </c>
      <c r="J1649" s="123">
        <v>-0.08</v>
      </c>
      <c r="K1649" s="123">
        <v>1.06</v>
      </c>
      <c r="L1649" s="123">
        <v>-7.0000000000000007E-2</v>
      </c>
      <c r="M1649" s="123">
        <v>0.03</v>
      </c>
      <c r="N1649" s="123"/>
      <c r="O1649" s="123">
        <v>21.07</v>
      </c>
      <c r="P1649" s="123">
        <v>0.02</v>
      </c>
      <c r="Q1649" s="123">
        <v>0.08</v>
      </c>
      <c r="R1649" s="123" t="s">
        <v>3792</v>
      </c>
      <c r="S1649" s="123">
        <v>2021</v>
      </c>
      <c r="T1649" s="123">
        <v>-7.0000000000000007E-2</v>
      </c>
      <c r="U1649" s="123">
        <v>0.1</v>
      </c>
      <c r="V1649" s="123">
        <v>0.11</v>
      </c>
      <c r="W1649" s="123">
        <v>0.13</v>
      </c>
      <c r="X1649" s="123">
        <v>0.01</v>
      </c>
      <c r="Y1649" s="123">
        <v>-0.14000000000000001</v>
      </c>
    </row>
    <row r="1650" spans="1:25" x14ac:dyDescent="0.25">
      <c r="A1650" s="60" t="s">
        <v>1267</v>
      </c>
      <c r="B1650" s="60" t="s">
        <v>15</v>
      </c>
      <c r="C1650" s="123" t="s">
        <v>96</v>
      </c>
      <c r="D1650" s="123">
        <v>27</v>
      </c>
      <c r="E1650" s="123">
        <v>1994</v>
      </c>
      <c r="F1650" s="123">
        <v>3.73</v>
      </c>
      <c r="G1650" s="123">
        <v>-0.09</v>
      </c>
      <c r="H1650" s="123">
        <v>0.34</v>
      </c>
      <c r="I1650" s="123">
        <v>0.28000000000000003</v>
      </c>
      <c r="J1650" s="123">
        <v>99.91</v>
      </c>
      <c r="K1650" s="123">
        <v>0.33</v>
      </c>
      <c r="L1650" s="123">
        <v>0.17</v>
      </c>
      <c r="M1650" s="123">
        <v>-0.09</v>
      </c>
      <c r="N1650" s="123">
        <v>0.01</v>
      </c>
      <c r="O1650" s="123">
        <v>8.07</v>
      </c>
      <c r="P1650" s="123">
        <v>0.01</v>
      </c>
      <c r="Q1650" s="123">
        <v>-0.08</v>
      </c>
      <c r="R1650" s="123" t="s">
        <v>3792</v>
      </c>
      <c r="S1650" s="123">
        <v>2021</v>
      </c>
      <c r="T1650" s="123">
        <v>0.02</v>
      </c>
      <c r="U1650" s="123">
        <v>7.0000000000000007E-2</v>
      </c>
      <c r="V1650" s="123">
        <v>0.09</v>
      </c>
      <c r="W1650" s="123">
        <v>0.35</v>
      </c>
      <c r="X1650" s="123">
        <v>-0.17</v>
      </c>
      <c r="Y1650" s="123">
        <v>-0.16</v>
      </c>
    </row>
    <row r="1651" spans="1:25" x14ac:dyDescent="0.25">
      <c r="A1651" s="60" t="s">
        <v>1788</v>
      </c>
      <c r="B1651" s="60" t="s">
        <v>15</v>
      </c>
      <c r="C1651" s="123" t="s">
        <v>96</v>
      </c>
      <c r="D1651" s="123">
        <v>26</v>
      </c>
      <c r="E1651" s="123">
        <v>1994</v>
      </c>
      <c r="F1651" s="123">
        <v>3.51</v>
      </c>
      <c r="G1651" s="123">
        <v>0.36</v>
      </c>
      <c r="H1651" s="123">
        <v>1.76</v>
      </c>
      <c r="I1651" s="123">
        <v>1.06</v>
      </c>
      <c r="J1651" s="123">
        <v>66.680000000000007</v>
      </c>
      <c r="K1651" s="123">
        <v>1.79</v>
      </c>
      <c r="L1651" s="123">
        <v>1.1399999999999999</v>
      </c>
      <c r="M1651" s="123">
        <v>0.08</v>
      </c>
      <c r="N1651" s="123">
        <v>0.28000000000000003</v>
      </c>
      <c r="O1651" s="123">
        <v>10.49</v>
      </c>
      <c r="P1651" s="123">
        <v>-7.0000000000000007E-2</v>
      </c>
      <c r="Q1651" s="123">
        <v>0.03</v>
      </c>
      <c r="R1651" s="123" t="s">
        <v>3792</v>
      </c>
      <c r="S1651" s="123">
        <v>2021</v>
      </c>
      <c r="T1651" s="123">
        <v>0</v>
      </c>
      <c r="U1651" s="123">
        <v>0.16</v>
      </c>
      <c r="V1651" s="123">
        <v>0.2</v>
      </c>
      <c r="W1651" s="123">
        <v>0.24</v>
      </c>
      <c r="X1651" s="123">
        <v>0.09</v>
      </c>
      <c r="Y1651" s="123">
        <v>0.01</v>
      </c>
    </row>
    <row r="1652" spans="1:25" x14ac:dyDescent="0.25">
      <c r="A1652" s="60" t="s">
        <v>236</v>
      </c>
      <c r="B1652" s="60" t="s">
        <v>15</v>
      </c>
      <c r="C1652" s="123" t="s">
        <v>96</v>
      </c>
      <c r="D1652" s="123">
        <v>27</v>
      </c>
      <c r="E1652" s="123">
        <v>1993</v>
      </c>
      <c r="F1652" s="123">
        <v>3.98</v>
      </c>
      <c r="G1652" s="123">
        <v>0.08</v>
      </c>
      <c r="H1652" s="123">
        <v>0.57999999999999996</v>
      </c>
      <c r="I1652" s="123">
        <v>0.25</v>
      </c>
      <c r="J1652" s="123">
        <v>49.93</v>
      </c>
      <c r="K1652" s="123">
        <v>0.6</v>
      </c>
      <c r="L1652" s="123">
        <v>0.16</v>
      </c>
      <c r="M1652" s="123">
        <v>-0.02</v>
      </c>
      <c r="N1652" s="123">
        <v>-0.08</v>
      </c>
      <c r="O1652" s="123">
        <v>9.36</v>
      </c>
      <c r="P1652" s="123">
        <v>0.06</v>
      </c>
      <c r="Q1652" s="123">
        <v>-0.04</v>
      </c>
      <c r="R1652" s="123" t="s">
        <v>3792</v>
      </c>
      <c r="S1652" s="123">
        <v>2021</v>
      </c>
      <c r="T1652" s="123">
        <v>-0.06</v>
      </c>
      <c r="U1652" s="123">
        <v>-0.06</v>
      </c>
      <c r="V1652" s="123">
        <v>0</v>
      </c>
      <c r="W1652" s="123">
        <v>0.09</v>
      </c>
      <c r="X1652" s="123">
        <v>-0.05</v>
      </c>
      <c r="Y1652" s="123">
        <v>-0.08</v>
      </c>
    </row>
    <row r="1653" spans="1:25" x14ac:dyDescent="0.25">
      <c r="A1653" s="60" t="s">
        <v>1515</v>
      </c>
      <c r="B1653" s="60" t="s">
        <v>15</v>
      </c>
      <c r="C1653" s="123" t="s">
        <v>96</v>
      </c>
      <c r="D1653" s="123">
        <v>25</v>
      </c>
      <c r="E1653" s="123">
        <v>1995</v>
      </c>
      <c r="F1653" s="123">
        <v>4.05</v>
      </c>
      <c r="G1653" s="123">
        <v>0.06</v>
      </c>
      <c r="H1653" s="123">
        <v>0.28999999999999998</v>
      </c>
      <c r="I1653" s="123">
        <v>0.22</v>
      </c>
      <c r="J1653" s="123">
        <v>100.05</v>
      </c>
      <c r="K1653" s="123">
        <v>0.3</v>
      </c>
      <c r="L1653" s="123">
        <v>0.28000000000000003</v>
      </c>
      <c r="M1653" s="123">
        <v>-0.1</v>
      </c>
      <c r="N1653" s="123">
        <v>0</v>
      </c>
      <c r="O1653" s="123">
        <v>7.54</v>
      </c>
      <c r="P1653" s="123">
        <v>-0.05</v>
      </c>
      <c r="Q1653" s="123">
        <v>-0.05</v>
      </c>
      <c r="R1653" s="123" t="s">
        <v>3792</v>
      </c>
      <c r="S1653" s="123">
        <v>2021</v>
      </c>
      <c r="T1653" s="123">
        <v>-0.05</v>
      </c>
      <c r="U1653" s="123">
        <v>0.09</v>
      </c>
      <c r="V1653" s="123">
        <v>-0.02</v>
      </c>
      <c r="W1653" s="123">
        <v>0.14000000000000001</v>
      </c>
      <c r="X1653" s="123">
        <v>-0.06</v>
      </c>
      <c r="Y1653" s="123">
        <v>-0.08</v>
      </c>
    </row>
    <row r="1654" spans="1:25" x14ac:dyDescent="0.25">
      <c r="A1654" s="60" t="s">
        <v>1379</v>
      </c>
      <c r="B1654" s="60" t="s">
        <v>15</v>
      </c>
      <c r="C1654" s="123" t="s">
        <v>96</v>
      </c>
      <c r="D1654" s="123">
        <v>32</v>
      </c>
      <c r="E1654" s="123">
        <v>1988</v>
      </c>
      <c r="F1654" s="123">
        <v>3.78</v>
      </c>
      <c r="G1654" s="123">
        <v>7.0000000000000007E-2</v>
      </c>
      <c r="H1654" s="123">
        <v>1.26</v>
      </c>
      <c r="I1654" s="123">
        <v>-7.0000000000000007E-2</v>
      </c>
      <c r="J1654" s="123">
        <v>-0.05</v>
      </c>
      <c r="K1654" s="123">
        <v>1.28</v>
      </c>
      <c r="L1654" s="123">
        <v>0.09</v>
      </c>
      <c r="M1654" s="123">
        <v>0.04</v>
      </c>
      <c r="N1654" s="123"/>
      <c r="O1654" s="123">
        <v>8.76</v>
      </c>
      <c r="P1654" s="123">
        <v>-0.05</v>
      </c>
      <c r="Q1654" s="123">
        <v>-0.02</v>
      </c>
      <c r="R1654" s="123" t="s">
        <v>3792</v>
      </c>
      <c r="S1654" s="123">
        <v>2021</v>
      </c>
      <c r="T1654" s="123">
        <v>-7.0000000000000007E-2</v>
      </c>
      <c r="U1654" s="123">
        <v>0.11</v>
      </c>
      <c r="V1654" s="123">
        <v>0.12</v>
      </c>
      <c r="W1654" s="123">
        <v>0.08</v>
      </c>
      <c r="X1654" s="123">
        <v>-0.05</v>
      </c>
      <c r="Y1654" s="123">
        <v>-0.11</v>
      </c>
    </row>
    <row r="1655" spans="1:25" x14ac:dyDescent="0.25">
      <c r="A1655" s="60" t="s">
        <v>1582</v>
      </c>
      <c r="B1655" s="60" t="s">
        <v>15</v>
      </c>
      <c r="C1655" s="123" t="s">
        <v>96</v>
      </c>
      <c r="D1655" s="123">
        <v>29</v>
      </c>
      <c r="E1655" s="123">
        <v>1991</v>
      </c>
      <c r="F1655" s="123">
        <v>0.23</v>
      </c>
      <c r="G1655" s="123">
        <v>0.08</v>
      </c>
      <c r="H1655" s="123">
        <v>3.41</v>
      </c>
      <c r="I1655" s="123">
        <v>-0.02</v>
      </c>
      <c r="J1655" s="123">
        <v>-0.06</v>
      </c>
      <c r="K1655" s="123">
        <v>3.18</v>
      </c>
      <c r="L1655" s="123">
        <v>0.01</v>
      </c>
      <c r="M1655" s="123">
        <v>-0.06</v>
      </c>
      <c r="N1655" s="123"/>
      <c r="O1655" s="123">
        <v>16.03</v>
      </c>
      <c r="P1655" s="123">
        <v>-0.05</v>
      </c>
      <c r="Q1655" s="123">
        <v>0.1</v>
      </c>
      <c r="R1655" s="123" t="s">
        <v>3792</v>
      </c>
      <c r="S1655" s="123">
        <v>2021</v>
      </c>
      <c r="T1655" s="123">
        <v>0.05</v>
      </c>
      <c r="U1655" s="123">
        <v>0.05</v>
      </c>
      <c r="V1655" s="123">
        <v>-0.08</v>
      </c>
      <c r="W1655" s="123">
        <v>-0.08</v>
      </c>
      <c r="X1655" s="123">
        <v>-0.03</v>
      </c>
      <c r="Y1655" s="123">
        <v>-0.09</v>
      </c>
    </row>
    <row r="1656" spans="1:25" x14ac:dyDescent="0.25">
      <c r="A1656" s="60" t="s">
        <v>1493</v>
      </c>
      <c r="B1656" s="60" t="s">
        <v>15</v>
      </c>
      <c r="C1656" s="123" t="s">
        <v>213</v>
      </c>
      <c r="D1656" s="123">
        <v>25</v>
      </c>
      <c r="E1656" s="123">
        <v>1995</v>
      </c>
      <c r="F1656" s="123">
        <v>0.2</v>
      </c>
      <c r="G1656" s="123">
        <v>-0.03</v>
      </c>
      <c r="H1656" s="123">
        <v>0.03</v>
      </c>
      <c r="I1656" s="123">
        <v>-0.09</v>
      </c>
      <c r="J1656" s="123"/>
      <c r="K1656" s="123">
        <v>0.02</v>
      </c>
      <c r="L1656" s="123">
        <v>0.06</v>
      </c>
      <c r="M1656" s="123"/>
      <c r="N1656" s="123"/>
      <c r="O1656" s="123"/>
      <c r="P1656" s="123">
        <v>-0.06</v>
      </c>
      <c r="Q1656" s="123">
        <v>-0.05</v>
      </c>
      <c r="R1656" s="123" t="s">
        <v>3792</v>
      </c>
      <c r="S1656" s="123">
        <v>2021</v>
      </c>
      <c r="T1656" s="123">
        <v>-0.05</v>
      </c>
      <c r="U1656" s="123">
        <v>0.09</v>
      </c>
      <c r="V1656" s="123">
        <v>0.06</v>
      </c>
      <c r="W1656" s="123"/>
      <c r="X1656" s="123">
        <v>0.01</v>
      </c>
      <c r="Y1656" s="123">
        <v>0.05</v>
      </c>
    </row>
    <row r="1657" spans="1:25" x14ac:dyDescent="0.25">
      <c r="A1657" s="60" t="s">
        <v>1400</v>
      </c>
      <c r="B1657" s="60" t="s">
        <v>15</v>
      </c>
      <c r="C1657" s="123" t="s">
        <v>213</v>
      </c>
      <c r="D1657" s="123">
        <v>27</v>
      </c>
      <c r="E1657" s="123">
        <v>1994</v>
      </c>
      <c r="F1657" s="123">
        <v>0.31</v>
      </c>
      <c r="G1657" s="123">
        <v>-0.06</v>
      </c>
      <c r="H1657" s="123">
        <v>0.02</v>
      </c>
      <c r="I1657" s="123">
        <v>0.09</v>
      </c>
      <c r="J1657" s="123"/>
      <c r="K1657" s="123">
        <v>-0.03</v>
      </c>
      <c r="L1657" s="123">
        <v>-7.0000000000000007E-2</v>
      </c>
      <c r="M1657" s="123"/>
      <c r="N1657" s="123"/>
      <c r="O1657" s="123"/>
      <c r="P1657" s="123">
        <v>0.08</v>
      </c>
      <c r="Q1657" s="123">
        <v>0.06</v>
      </c>
      <c r="R1657" s="123" t="s">
        <v>3792</v>
      </c>
      <c r="S1657" s="123">
        <v>2021</v>
      </c>
      <c r="T1657" s="123">
        <v>-0.09</v>
      </c>
      <c r="U1657" s="123">
        <v>-0.09</v>
      </c>
      <c r="V1657" s="123">
        <v>0.05</v>
      </c>
      <c r="W1657" s="123"/>
      <c r="X1657" s="123">
        <v>0.03</v>
      </c>
      <c r="Y1657" s="123">
        <v>-7.0000000000000007E-2</v>
      </c>
    </row>
    <row r="1658" spans="1:25" x14ac:dyDescent="0.25">
      <c r="A1658" s="60" t="s">
        <v>1587</v>
      </c>
      <c r="B1658" s="60" t="s">
        <v>15</v>
      </c>
      <c r="C1658" s="123" t="s">
        <v>109</v>
      </c>
      <c r="D1658" s="123">
        <v>24</v>
      </c>
      <c r="E1658" s="123">
        <v>1996</v>
      </c>
      <c r="F1658" s="123">
        <v>1.22</v>
      </c>
      <c r="G1658" s="123">
        <v>0.08</v>
      </c>
      <c r="H1658" s="123">
        <v>1.68</v>
      </c>
      <c r="I1658" s="123">
        <v>0.79</v>
      </c>
      <c r="J1658" s="123">
        <v>50.07</v>
      </c>
      <c r="K1658" s="123">
        <v>1.68</v>
      </c>
      <c r="L1658" s="123">
        <v>0.86</v>
      </c>
      <c r="M1658" s="123">
        <v>0.09</v>
      </c>
      <c r="N1658" s="123">
        <v>-7.0000000000000007E-2</v>
      </c>
      <c r="O1658" s="123">
        <v>11.39</v>
      </c>
      <c r="P1658" s="123">
        <v>0</v>
      </c>
      <c r="Q1658" s="123">
        <v>0.01</v>
      </c>
      <c r="R1658" s="123" t="s">
        <v>3792</v>
      </c>
      <c r="S1658" s="123">
        <v>2021</v>
      </c>
      <c r="T1658" s="123">
        <v>0.03</v>
      </c>
      <c r="U1658" s="123">
        <v>0.4</v>
      </c>
      <c r="V1658" s="123">
        <v>0.52</v>
      </c>
      <c r="W1658" s="123">
        <v>0.27</v>
      </c>
      <c r="X1658" s="123">
        <v>-0.35</v>
      </c>
      <c r="Y1658" s="123">
        <v>-0.46</v>
      </c>
    </row>
    <row r="1659" spans="1:25" x14ac:dyDescent="0.25">
      <c r="A1659" s="60" t="s">
        <v>1507</v>
      </c>
      <c r="B1659" s="60" t="s">
        <v>15</v>
      </c>
      <c r="C1659" s="123" t="s">
        <v>109</v>
      </c>
      <c r="D1659" s="123">
        <v>25</v>
      </c>
      <c r="E1659" s="123">
        <v>1995</v>
      </c>
      <c r="F1659" s="123">
        <v>2.81</v>
      </c>
      <c r="G1659" s="123">
        <v>-0.05</v>
      </c>
      <c r="H1659" s="123">
        <v>1.48</v>
      </c>
      <c r="I1659" s="123">
        <v>0.33</v>
      </c>
      <c r="J1659" s="123">
        <v>25.01</v>
      </c>
      <c r="K1659" s="123">
        <v>1.42</v>
      </c>
      <c r="L1659" s="123">
        <v>0.33</v>
      </c>
      <c r="M1659" s="123">
        <v>0.09</v>
      </c>
      <c r="N1659" s="123">
        <v>0.06</v>
      </c>
      <c r="O1659" s="123">
        <v>14.1</v>
      </c>
      <c r="P1659" s="123">
        <v>0.02</v>
      </c>
      <c r="Q1659" s="123">
        <v>-0.03</v>
      </c>
      <c r="R1659" s="123" t="s">
        <v>3792</v>
      </c>
      <c r="S1659" s="123">
        <v>2021</v>
      </c>
      <c r="T1659" s="123">
        <v>0.01</v>
      </c>
      <c r="U1659" s="123">
        <v>0.03</v>
      </c>
      <c r="V1659" s="123">
        <v>0</v>
      </c>
      <c r="W1659" s="123">
        <v>0.12</v>
      </c>
      <c r="X1659" s="123">
        <v>-0.13</v>
      </c>
      <c r="Y1659" s="123">
        <v>-0.06</v>
      </c>
    </row>
    <row r="1660" spans="1:25" x14ac:dyDescent="0.25">
      <c r="A1660" s="60" t="s">
        <v>2838</v>
      </c>
      <c r="B1660" s="60" t="s">
        <v>15</v>
      </c>
      <c r="C1660" s="123" t="s">
        <v>221</v>
      </c>
      <c r="D1660" s="123">
        <v>25</v>
      </c>
      <c r="E1660" s="123">
        <v>1996</v>
      </c>
      <c r="F1660" s="123">
        <v>1.28</v>
      </c>
      <c r="G1660" s="123">
        <v>-7.0000000000000007E-2</v>
      </c>
      <c r="H1660" s="123">
        <v>0.84</v>
      </c>
      <c r="I1660" s="123">
        <v>-0.03</v>
      </c>
      <c r="J1660" s="123">
        <v>0.04</v>
      </c>
      <c r="K1660" s="123">
        <v>0.87</v>
      </c>
      <c r="L1660" s="123">
        <v>-0.03</v>
      </c>
      <c r="M1660" s="123">
        <v>7.0000000000000007E-2</v>
      </c>
      <c r="N1660" s="123"/>
      <c r="O1660" s="123">
        <v>26.62</v>
      </c>
      <c r="P1660" s="123">
        <v>0.03</v>
      </c>
      <c r="Q1660" s="123">
        <v>-0.05</v>
      </c>
      <c r="R1660" s="123" t="s">
        <v>3792</v>
      </c>
      <c r="S1660" s="123">
        <v>2021</v>
      </c>
      <c r="T1660" s="123">
        <v>0.74</v>
      </c>
      <c r="U1660" s="123">
        <v>0.17</v>
      </c>
      <c r="V1660" s="123">
        <v>0.12</v>
      </c>
      <c r="W1660" s="123">
        <v>0.1</v>
      </c>
      <c r="X1660" s="123">
        <v>0</v>
      </c>
      <c r="Y1660" s="123">
        <v>-0.18</v>
      </c>
    </row>
    <row r="1661" spans="1:25" x14ac:dyDescent="0.25">
      <c r="A1661" s="60" t="s">
        <v>1252</v>
      </c>
      <c r="B1661" s="60" t="s">
        <v>15</v>
      </c>
      <c r="C1661" s="123" t="s">
        <v>221</v>
      </c>
      <c r="D1661" s="123">
        <v>28</v>
      </c>
      <c r="E1661" s="123">
        <v>1992</v>
      </c>
      <c r="F1661" s="123">
        <v>0.14000000000000001</v>
      </c>
      <c r="G1661" s="123">
        <v>0.03</v>
      </c>
      <c r="H1661" s="123">
        <v>0.02</v>
      </c>
      <c r="I1661" s="123">
        <v>0.05</v>
      </c>
      <c r="J1661" s="123"/>
      <c r="K1661" s="123">
        <v>7.0000000000000007E-2</v>
      </c>
      <c r="L1661" s="123">
        <v>0</v>
      </c>
      <c r="M1661" s="123"/>
      <c r="N1661" s="123"/>
      <c r="O1661" s="123"/>
      <c r="P1661" s="123">
        <v>-0.05</v>
      </c>
      <c r="Q1661" s="123">
        <v>0.08</v>
      </c>
      <c r="R1661" s="123" t="s">
        <v>3792</v>
      </c>
      <c r="S1661" s="123">
        <v>2021</v>
      </c>
      <c r="T1661" s="123">
        <v>-0.05</v>
      </c>
      <c r="U1661" s="123">
        <v>-7.0000000000000007E-2</v>
      </c>
      <c r="V1661" s="123">
        <v>7.0000000000000007E-2</v>
      </c>
      <c r="W1661" s="123"/>
      <c r="X1661" s="123">
        <v>-0.05</v>
      </c>
      <c r="Y1661" s="123">
        <v>0.06</v>
      </c>
    </row>
    <row r="1662" spans="1:25" x14ac:dyDescent="0.25">
      <c r="A1662" s="60" t="s">
        <v>1265</v>
      </c>
      <c r="B1662" s="60" t="s">
        <v>15</v>
      </c>
      <c r="C1662" s="123" t="s">
        <v>153</v>
      </c>
      <c r="D1662" s="123">
        <v>21</v>
      </c>
      <c r="E1662" s="123">
        <v>1999</v>
      </c>
      <c r="F1662" s="123">
        <v>3.29</v>
      </c>
      <c r="G1662" s="123">
        <v>0.63</v>
      </c>
      <c r="H1662" s="123">
        <v>3.3</v>
      </c>
      <c r="I1662" s="123">
        <v>1.43</v>
      </c>
      <c r="J1662" s="123">
        <v>45.55</v>
      </c>
      <c r="K1662" s="123">
        <v>3.26</v>
      </c>
      <c r="L1662" s="123">
        <v>1.49</v>
      </c>
      <c r="M1662" s="123">
        <v>0.18</v>
      </c>
      <c r="N1662" s="123">
        <v>0.32</v>
      </c>
      <c r="O1662" s="123">
        <v>14.07</v>
      </c>
      <c r="P1662" s="123">
        <v>7.0000000000000007E-2</v>
      </c>
      <c r="Q1662" s="123">
        <v>-0.06</v>
      </c>
      <c r="R1662" s="123" t="s">
        <v>3792</v>
      </c>
      <c r="S1662" s="123">
        <v>2021</v>
      </c>
      <c r="T1662" s="123">
        <v>7.0000000000000007E-2</v>
      </c>
      <c r="U1662" s="123">
        <v>0.75</v>
      </c>
      <c r="V1662" s="123">
        <v>0.77</v>
      </c>
      <c r="W1662" s="123">
        <v>0.3</v>
      </c>
      <c r="X1662" s="123">
        <v>-0.15</v>
      </c>
      <c r="Y1662" s="123">
        <v>-0.13</v>
      </c>
    </row>
    <row r="1663" spans="1:25" x14ac:dyDescent="0.25">
      <c r="A1663" s="60" t="s">
        <v>1510</v>
      </c>
      <c r="B1663" s="60" t="s">
        <v>15</v>
      </c>
      <c r="C1663" s="123" t="s">
        <v>116</v>
      </c>
      <c r="D1663" s="123">
        <v>34</v>
      </c>
      <c r="E1663" s="123">
        <v>1986</v>
      </c>
      <c r="F1663" s="123">
        <v>3.91</v>
      </c>
      <c r="G1663" s="123">
        <v>0.1</v>
      </c>
      <c r="H1663" s="123">
        <v>7.0000000000000007E-2</v>
      </c>
      <c r="I1663" s="123">
        <v>-0.04</v>
      </c>
      <c r="J1663" s="123"/>
      <c r="K1663" s="123">
        <v>-0.01</v>
      </c>
      <c r="L1663" s="123">
        <v>-0.06</v>
      </c>
      <c r="M1663" s="123"/>
      <c r="N1663" s="123"/>
      <c r="O1663" s="123"/>
      <c r="P1663" s="123">
        <v>-0.09</v>
      </c>
      <c r="Q1663" s="123">
        <v>-0.09</v>
      </c>
      <c r="R1663" s="123" t="s">
        <v>3792</v>
      </c>
      <c r="S1663" s="123">
        <v>2021</v>
      </c>
      <c r="T1663" s="123">
        <v>0.04</v>
      </c>
      <c r="U1663" s="123">
        <v>-0.02</v>
      </c>
      <c r="V1663" s="123">
        <v>7.0000000000000007E-2</v>
      </c>
      <c r="W1663" s="123"/>
      <c r="X1663" s="123">
        <v>-0.04</v>
      </c>
      <c r="Y1663" s="123">
        <v>-0.1</v>
      </c>
    </row>
    <row r="1664" spans="1:25" x14ac:dyDescent="0.25">
      <c r="A1664" s="60" t="s">
        <v>2847</v>
      </c>
      <c r="B1664" s="60" t="s">
        <v>15</v>
      </c>
      <c r="C1664" s="123" t="s">
        <v>122</v>
      </c>
      <c r="D1664" s="123">
        <v>30</v>
      </c>
      <c r="E1664" s="123">
        <v>1990</v>
      </c>
      <c r="F1664" s="123">
        <v>2.31</v>
      </c>
      <c r="G1664" s="123">
        <v>0.09</v>
      </c>
      <c r="H1664" s="123">
        <v>0.38</v>
      </c>
      <c r="I1664" s="123">
        <v>-0.05</v>
      </c>
      <c r="J1664" s="123">
        <v>-0.02</v>
      </c>
      <c r="K1664" s="123">
        <v>0.42</v>
      </c>
      <c r="L1664" s="123">
        <v>-0.05</v>
      </c>
      <c r="M1664" s="123">
        <v>0</v>
      </c>
      <c r="N1664" s="123"/>
      <c r="O1664" s="123">
        <v>12.01</v>
      </c>
      <c r="P1664" s="123">
        <v>0.06</v>
      </c>
      <c r="Q1664" s="123">
        <v>-7.0000000000000007E-2</v>
      </c>
      <c r="R1664" s="123" t="s">
        <v>3792</v>
      </c>
      <c r="S1664" s="123">
        <v>2021</v>
      </c>
      <c r="T1664" s="123">
        <v>-0.02</v>
      </c>
      <c r="U1664" s="123">
        <v>0.08</v>
      </c>
      <c r="V1664" s="123">
        <v>0.14000000000000001</v>
      </c>
      <c r="W1664" s="123">
        <v>0.22</v>
      </c>
      <c r="X1664" s="123">
        <v>0.02</v>
      </c>
      <c r="Y1664" s="123">
        <v>-0.01</v>
      </c>
    </row>
    <row r="1665" spans="1:25" x14ac:dyDescent="0.25">
      <c r="A1665" s="60" t="s">
        <v>2354</v>
      </c>
      <c r="B1665" s="60" t="s">
        <v>15</v>
      </c>
      <c r="C1665" s="123" t="s">
        <v>122</v>
      </c>
      <c r="D1665" s="123">
        <v>31</v>
      </c>
      <c r="E1665" s="123">
        <v>1990</v>
      </c>
      <c r="F1665" s="123">
        <v>4.0199999999999996</v>
      </c>
      <c r="G1665" s="123">
        <v>0.04</v>
      </c>
      <c r="H1665" s="123">
        <v>1.04</v>
      </c>
      <c r="I1665" s="123">
        <v>0.09</v>
      </c>
      <c r="J1665" s="123">
        <v>7.0000000000000007E-2</v>
      </c>
      <c r="K1665" s="123">
        <v>1.01</v>
      </c>
      <c r="L1665" s="123">
        <v>-0.08</v>
      </c>
      <c r="M1665" s="123">
        <v>0.08</v>
      </c>
      <c r="N1665" s="123"/>
      <c r="O1665" s="123">
        <v>20.34</v>
      </c>
      <c r="P1665" s="123">
        <v>0.03</v>
      </c>
      <c r="Q1665" s="123">
        <v>0</v>
      </c>
      <c r="R1665" s="123" t="s">
        <v>3792</v>
      </c>
      <c r="S1665" s="123">
        <v>2021</v>
      </c>
      <c r="T1665" s="123">
        <v>0.57999999999999996</v>
      </c>
      <c r="U1665" s="123">
        <v>7.0000000000000007E-2</v>
      </c>
      <c r="V1665" s="123">
        <v>0.1</v>
      </c>
      <c r="W1665" s="123">
        <v>0.08</v>
      </c>
      <c r="X1665" s="123">
        <v>-0.12</v>
      </c>
      <c r="Y1665" s="123">
        <v>-0.01</v>
      </c>
    </row>
    <row r="1666" spans="1:25" x14ac:dyDescent="0.25">
      <c r="A1666" s="60" t="s">
        <v>1512</v>
      </c>
      <c r="B1666" s="60" t="s">
        <v>15</v>
      </c>
      <c r="C1666" s="123" t="s">
        <v>131</v>
      </c>
      <c r="D1666" s="123">
        <v>17</v>
      </c>
      <c r="E1666" s="123">
        <v>2003</v>
      </c>
      <c r="F1666" s="123">
        <v>0.14000000000000001</v>
      </c>
      <c r="G1666" s="123">
        <v>-0.01</v>
      </c>
      <c r="H1666" s="123">
        <v>0.03</v>
      </c>
      <c r="I1666" s="123">
        <v>0.08</v>
      </c>
      <c r="J1666" s="123"/>
      <c r="K1666" s="123">
        <v>-0.02</v>
      </c>
      <c r="L1666" s="123">
        <v>0.08</v>
      </c>
      <c r="M1666" s="123"/>
      <c r="N1666" s="123"/>
      <c r="O1666" s="123"/>
      <c r="P1666" s="123">
        <v>-0.02</v>
      </c>
      <c r="Q1666" s="123">
        <v>7.0000000000000007E-2</v>
      </c>
      <c r="R1666" s="123" t="s">
        <v>3792</v>
      </c>
      <c r="S1666" s="123">
        <v>2021</v>
      </c>
      <c r="T1666" s="123">
        <v>-0.02</v>
      </c>
      <c r="U1666" s="123">
        <v>-0.04</v>
      </c>
      <c r="V1666" s="123">
        <v>-0.02</v>
      </c>
      <c r="W1666" s="123"/>
      <c r="X1666" s="123">
        <v>-0.05</v>
      </c>
      <c r="Y1666" s="123">
        <v>0.05</v>
      </c>
    </row>
    <row r="1667" spans="1:25" x14ac:dyDescent="0.25">
      <c r="A1667" s="60" t="s">
        <v>1517</v>
      </c>
      <c r="B1667" s="60" t="s">
        <v>15</v>
      </c>
      <c r="C1667" s="123" t="s">
        <v>131</v>
      </c>
      <c r="D1667" s="123">
        <v>31</v>
      </c>
      <c r="E1667" s="123">
        <v>1989</v>
      </c>
      <c r="F1667" s="123">
        <v>3.13</v>
      </c>
      <c r="G1667" s="123">
        <v>-0.03</v>
      </c>
      <c r="H1667" s="123">
        <v>1.9</v>
      </c>
      <c r="I1667" s="123">
        <v>0.4</v>
      </c>
      <c r="J1667" s="123">
        <v>16.64</v>
      </c>
      <c r="K1667" s="123">
        <v>1.77</v>
      </c>
      <c r="L1667" s="123">
        <v>0.32</v>
      </c>
      <c r="M1667" s="123">
        <v>7.0000000000000007E-2</v>
      </c>
      <c r="N1667" s="123">
        <v>0.04</v>
      </c>
      <c r="O1667" s="123">
        <v>16.37</v>
      </c>
      <c r="P1667" s="123">
        <v>0.09</v>
      </c>
      <c r="Q1667" s="123">
        <v>0.04</v>
      </c>
      <c r="R1667" s="123" t="s">
        <v>3792</v>
      </c>
      <c r="S1667" s="123">
        <v>2021</v>
      </c>
      <c r="T1667" s="123">
        <v>0.27</v>
      </c>
      <c r="U1667" s="123">
        <v>0.24</v>
      </c>
      <c r="V1667" s="123">
        <v>0.26</v>
      </c>
      <c r="W1667" s="123">
        <v>0.21</v>
      </c>
      <c r="X1667" s="123">
        <v>-0.37</v>
      </c>
      <c r="Y1667" s="123">
        <v>-0.26</v>
      </c>
    </row>
    <row r="1668" spans="1:25" x14ac:dyDescent="0.25">
      <c r="A1668" s="60" t="s">
        <v>1513</v>
      </c>
      <c r="B1668" s="60" t="s">
        <v>15</v>
      </c>
      <c r="C1668" s="123" t="s">
        <v>131</v>
      </c>
      <c r="D1668" s="123">
        <v>25</v>
      </c>
      <c r="E1668" s="123">
        <v>1995</v>
      </c>
      <c r="F1668" s="123">
        <v>1.69</v>
      </c>
      <c r="G1668" s="123">
        <v>0.68</v>
      </c>
      <c r="H1668" s="123">
        <v>3.15</v>
      </c>
      <c r="I1668" s="123">
        <v>1.29</v>
      </c>
      <c r="J1668" s="123">
        <v>39.950000000000003</v>
      </c>
      <c r="K1668" s="123">
        <v>3.18</v>
      </c>
      <c r="L1668" s="123">
        <v>1.2</v>
      </c>
      <c r="M1668" s="123">
        <v>0.21</v>
      </c>
      <c r="N1668" s="123">
        <v>0.51</v>
      </c>
      <c r="O1668" s="123">
        <v>18.190000000000001</v>
      </c>
      <c r="P1668" s="123">
        <v>-0.09</v>
      </c>
      <c r="Q1668" s="123">
        <v>-0.06</v>
      </c>
      <c r="R1668" s="123" t="s">
        <v>3792</v>
      </c>
      <c r="S1668" s="123">
        <v>2021</v>
      </c>
      <c r="T1668" s="123">
        <v>-0.09</v>
      </c>
      <c r="U1668" s="123">
        <v>0.28000000000000003</v>
      </c>
      <c r="V1668" s="123">
        <v>0.15</v>
      </c>
      <c r="W1668" s="123">
        <v>0.05</v>
      </c>
      <c r="X1668" s="123">
        <v>0.37</v>
      </c>
      <c r="Y1668" s="123">
        <v>0.41</v>
      </c>
    </row>
    <row r="1669" spans="1:25" x14ac:dyDescent="0.25">
      <c r="A1669" s="60" t="s">
        <v>4039</v>
      </c>
      <c r="B1669" s="60" t="s">
        <v>16</v>
      </c>
      <c r="C1669" s="123" t="s">
        <v>96</v>
      </c>
      <c r="D1669" s="123">
        <v>27</v>
      </c>
      <c r="E1669" s="123">
        <v>1993</v>
      </c>
      <c r="F1669" s="123">
        <v>5</v>
      </c>
      <c r="G1669" s="123">
        <v>-0.02</v>
      </c>
      <c r="H1669" s="123">
        <v>0.2</v>
      </c>
      <c r="I1669" s="123">
        <v>0.02</v>
      </c>
      <c r="J1669" s="123">
        <v>-7.0000000000000007E-2</v>
      </c>
      <c r="K1669" s="123">
        <v>0.23</v>
      </c>
      <c r="L1669" s="123">
        <v>0</v>
      </c>
      <c r="M1669" s="123">
        <v>0.06</v>
      </c>
      <c r="N1669" s="123"/>
      <c r="O1669" s="123">
        <v>13.94</v>
      </c>
      <c r="P1669" s="123">
        <v>-0.08</v>
      </c>
      <c r="Q1669" s="123">
        <v>-0.08</v>
      </c>
      <c r="R1669" s="123" t="s">
        <v>3792</v>
      </c>
      <c r="S1669" s="123">
        <v>2021</v>
      </c>
      <c r="T1669" s="123">
        <v>0.05</v>
      </c>
      <c r="U1669" s="123">
        <v>-0.01</v>
      </c>
      <c r="V1669" s="123">
        <v>-0.02</v>
      </c>
      <c r="W1669" s="123">
        <v>0.03</v>
      </c>
      <c r="X1669" s="123">
        <v>0.06</v>
      </c>
      <c r="Y1669" s="123">
        <v>-0.05</v>
      </c>
    </row>
    <row r="1670" spans="1:25" x14ac:dyDescent="0.25">
      <c r="A1670" s="60" t="s">
        <v>4040</v>
      </c>
      <c r="B1670" s="60" t="s">
        <v>16</v>
      </c>
      <c r="C1670" s="123" t="s">
        <v>96</v>
      </c>
      <c r="D1670" s="123">
        <v>30</v>
      </c>
      <c r="E1670" s="123">
        <v>1991</v>
      </c>
      <c r="F1670" s="123">
        <v>3.93</v>
      </c>
      <c r="G1670" s="123">
        <v>0.02</v>
      </c>
      <c r="H1670" s="123">
        <v>0.33</v>
      </c>
      <c r="I1670" s="123">
        <v>-0.05</v>
      </c>
      <c r="J1670" s="123">
        <v>0.1</v>
      </c>
      <c r="K1670" s="123">
        <v>0.34</v>
      </c>
      <c r="L1670" s="123">
        <v>7.0000000000000007E-2</v>
      </c>
      <c r="M1670" s="123">
        <v>-0.05</v>
      </c>
      <c r="N1670" s="123"/>
      <c r="O1670" s="123">
        <v>6.04</v>
      </c>
      <c r="P1670" s="123">
        <v>-0.08</v>
      </c>
      <c r="Q1670" s="123">
        <v>-0.05</v>
      </c>
      <c r="R1670" s="123" t="s">
        <v>3792</v>
      </c>
      <c r="S1670" s="123">
        <v>2021</v>
      </c>
      <c r="T1670" s="123">
        <v>0.03</v>
      </c>
      <c r="U1670" s="123">
        <v>0.09</v>
      </c>
      <c r="V1670" s="123">
        <v>0.02</v>
      </c>
      <c r="W1670" s="123">
        <v>0.19</v>
      </c>
      <c r="X1670" s="123">
        <v>0.03</v>
      </c>
      <c r="Y1670" s="123">
        <v>-0.04</v>
      </c>
    </row>
    <row r="1671" spans="1:25" x14ac:dyDescent="0.25">
      <c r="A1671" s="60" t="s">
        <v>4045</v>
      </c>
      <c r="B1671" s="60" t="s">
        <v>16</v>
      </c>
      <c r="C1671" s="123" t="s">
        <v>96</v>
      </c>
      <c r="D1671" s="123">
        <v>31</v>
      </c>
      <c r="E1671" s="123">
        <v>1989</v>
      </c>
      <c r="F1671" s="123">
        <v>4.6500000000000004</v>
      </c>
      <c r="G1671" s="123">
        <v>0.09</v>
      </c>
      <c r="H1671" s="123">
        <v>-0.04</v>
      </c>
      <c r="I1671" s="123">
        <v>0</v>
      </c>
      <c r="J1671" s="123"/>
      <c r="K1671" s="123">
        <v>0</v>
      </c>
      <c r="L1671" s="123">
        <v>-0.03</v>
      </c>
      <c r="M1671" s="123"/>
      <c r="N1671" s="123"/>
      <c r="O1671" s="123"/>
      <c r="P1671" s="123">
        <v>0.04</v>
      </c>
      <c r="Q1671" s="123">
        <v>0.04</v>
      </c>
      <c r="R1671" s="123" t="s">
        <v>3792</v>
      </c>
      <c r="S1671" s="123">
        <v>2021</v>
      </c>
      <c r="T1671" s="123">
        <v>0.08</v>
      </c>
      <c r="U1671" s="123">
        <v>-0.02</v>
      </c>
      <c r="V1671" s="123">
        <v>-0.09</v>
      </c>
      <c r="W1671" s="123"/>
      <c r="X1671" s="123">
        <v>-0.03</v>
      </c>
      <c r="Y1671" s="123">
        <v>-0.03</v>
      </c>
    </row>
    <row r="1672" spans="1:25" x14ac:dyDescent="0.25">
      <c r="A1672" s="60" t="s">
        <v>4049</v>
      </c>
      <c r="B1672" s="60" t="s">
        <v>16</v>
      </c>
      <c r="C1672" s="123" t="s">
        <v>96</v>
      </c>
      <c r="D1672" s="123">
        <v>28</v>
      </c>
      <c r="E1672" s="123">
        <v>1992</v>
      </c>
      <c r="F1672" s="123">
        <v>0.24</v>
      </c>
      <c r="G1672" s="123">
        <v>-0.06</v>
      </c>
      <c r="H1672" s="123">
        <v>-0.03</v>
      </c>
      <c r="I1672" s="123">
        <v>7.0000000000000007E-2</v>
      </c>
      <c r="J1672" s="123"/>
      <c r="K1672" s="123">
        <v>-0.01</v>
      </c>
      <c r="L1672" s="123">
        <v>-0.08</v>
      </c>
      <c r="M1672" s="123"/>
      <c r="N1672" s="123"/>
      <c r="O1672" s="123"/>
      <c r="P1672" s="123">
        <v>-0.05</v>
      </c>
      <c r="Q1672" s="123">
        <v>-0.02</v>
      </c>
      <c r="R1672" s="123" t="s">
        <v>3792</v>
      </c>
      <c r="S1672" s="123">
        <v>2021</v>
      </c>
      <c r="T1672" s="123">
        <v>-7.0000000000000007E-2</v>
      </c>
      <c r="U1672" s="123">
        <v>-0.08</v>
      </c>
      <c r="V1672" s="123">
        <v>-0.04</v>
      </c>
      <c r="W1672" s="123"/>
      <c r="X1672" s="123">
        <v>-0.02</v>
      </c>
      <c r="Y1672" s="123">
        <v>-0.05</v>
      </c>
    </row>
    <row r="1673" spans="1:25" x14ac:dyDescent="0.25">
      <c r="A1673" s="60" t="s">
        <v>2896</v>
      </c>
      <c r="B1673" s="60" t="s">
        <v>16</v>
      </c>
      <c r="C1673" s="123" t="s">
        <v>96</v>
      </c>
      <c r="D1673" s="123">
        <v>28</v>
      </c>
      <c r="E1673" s="123">
        <v>1992</v>
      </c>
      <c r="F1673" s="123">
        <v>5.07</v>
      </c>
      <c r="G1673" s="123">
        <v>7.0000000000000007E-2</v>
      </c>
      <c r="H1673" s="123">
        <v>0.57999999999999996</v>
      </c>
      <c r="I1673" s="123">
        <v>-0.08</v>
      </c>
      <c r="J1673" s="123">
        <v>7.0000000000000007E-2</v>
      </c>
      <c r="K1673" s="123">
        <v>0.61</v>
      </c>
      <c r="L1673" s="123">
        <v>-0.03</v>
      </c>
      <c r="M1673" s="123">
        <v>0.1</v>
      </c>
      <c r="N1673" s="123"/>
      <c r="O1673" s="123">
        <v>23.59</v>
      </c>
      <c r="P1673" s="123">
        <v>0.01</v>
      </c>
      <c r="Q1673" s="123">
        <v>0.03</v>
      </c>
      <c r="R1673" s="123" t="s">
        <v>3792</v>
      </c>
      <c r="S1673" s="123">
        <v>2021</v>
      </c>
      <c r="T1673" s="123">
        <v>0.23</v>
      </c>
      <c r="U1673" s="123">
        <v>0.05</v>
      </c>
      <c r="V1673" s="123">
        <v>0.12</v>
      </c>
      <c r="W1673" s="123">
        <v>-0.02</v>
      </c>
      <c r="X1673" s="123">
        <v>0</v>
      </c>
      <c r="Y1673" s="123">
        <v>0.06</v>
      </c>
    </row>
    <row r="1674" spans="1:25" x14ac:dyDescent="0.25">
      <c r="A1674" s="60" t="s">
        <v>1196</v>
      </c>
      <c r="B1674" s="60" t="s">
        <v>16</v>
      </c>
      <c r="C1674" s="123" t="s">
        <v>96</v>
      </c>
      <c r="D1674" s="123">
        <v>28</v>
      </c>
      <c r="E1674" s="123">
        <v>1992</v>
      </c>
      <c r="F1674" s="123">
        <v>0.91</v>
      </c>
      <c r="G1674" s="123">
        <v>-0.09</v>
      </c>
      <c r="H1674" s="123">
        <v>0.97</v>
      </c>
      <c r="I1674" s="123">
        <v>0.03</v>
      </c>
      <c r="J1674" s="123">
        <v>0.04</v>
      </c>
      <c r="K1674" s="123">
        <v>1.04</v>
      </c>
      <c r="L1674" s="123">
        <v>-0.03</v>
      </c>
      <c r="M1674" s="123">
        <v>-0.05</v>
      </c>
      <c r="N1674" s="123"/>
      <c r="O1674" s="123">
        <v>12.02</v>
      </c>
      <c r="P1674" s="123">
        <v>-0.05</v>
      </c>
      <c r="Q1674" s="123">
        <v>0.09</v>
      </c>
      <c r="R1674" s="123" t="s">
        <v>3792</v>
      </c>
      <c r="S1674" s="123">
        <v>2021</v>
      </c>
      <c r="T1674" s="123">
        <v>0.05</v>
      </c>
      <c r="U1674" s="123">
        <v>0.11</v>
      </c>
      <c r="V1674" s="123">
        <v>0.17</v>
      </c>
      <c r="W1674" s="123">
        <v>0.17</v>
      </c>
      <c r="X1674" s="123">
        <v>-0.2</v>
      </c>
      <c r="Y1674" s="123">
        <v>-0.27</v>
      </c>
    </row>
    <row r="1675" spans="1:25" x14ac:dyDescent="0.25">
      <c r="A1675" s="60" t="s">
        <v>4065</v>
      </c>
      <c r="B1675" s="60" t="s">
        <v>16</v>
      </c>
      <c r="C1675" s="123" t="s">
        <v>109</v>
      </c>
      <c r="D1675" s="123">
        <v>27</v>
      </c>
      <c r="E1675" s="123">
        <v>1993</v>
      </c>
      <c r="F1675" s="123">
        <v>3.49</v>
      </c>
      <c r="G1675" s="123">
        <v>0.05</v>
      </c>
      <c r="H1675" s="123">
        <v>0.32</v>
      </c>
      <c r="I1675" s="123">
        <v>0.27</v>
      </c>
      <c r="J1675" s="123">
        <v>100.08</v>
      </c>
      <c r="K1675" s="123">
        <v>0.33</v>
      </c>
      <c r="L1675" s="123">
        <v>0.33</v>
      </c>
      <c r="M1675" s="123">
        <v>-0.01</v>
      </c>
      <c r="N1675" s="123">
        <v>7.0000000000000007E-2</v>
      </c>
      <c r="O1675" s="123">
        <v>20.8</v>
      </c>
      <c r="P1675" s="123">
        <v>7.0000000000000007E-2</v>
      </c>
      <c r="Q1675" s="123">
        <v>0.01</v>
      </c>
      <c r="R1675" s="123" t="s">
        <v>3792</v>
      </c>
      <c r="S1675" s="123">
        <v>2021</v>
      </c>
      <c r="T1675" s="123">
        <v>-0.03</v>
      </c>
      <c r="U1675" s="123">
        <v>7.0000000000000007E-2</v>
      </c>
      <c r="V1675" s="123">
        <v>-0.1</v>
      </c>
      <c r="W1675" s="123">
        <v>0</v>
      </c>
      <c r="X1675" s="123">
        <v>-0.04</v>
      </c>
      <c r="Y1675" s="123">
        <v>0.03</v>
      </c>
    </row>
    <row r="1676" spans="1:25" x14ac:dyDescent="0.25">
      <c r="A1676" s="60" t="s">
        <v>2735</v>
      </c>
      <c r="B1676" s="60" t="s">
        <v>16</v>
      </c>
      <c r="C1676" s="123" t="s">
        <v>109</v>
      </c>
      <c r="D1676" s="123">
        <v>28</v>
      </c>
      <c r="E1676" s="123">
        <v>1992</v>
      </c>
      <c r="F1676" s="123">
        <v>0.3</v>
      </c>
      <c r="G1676" s="123">
        <v>-0.01</v>
      </c>
      <c r="H1676" s="123">
        <v>0.01</v>
      </c>
      <c r="I1676" s="123">
        <v>-0.03</v>
      </c>
      <c r="J1676" s="123"/>
      <c r="K1676" s="123">
        <v>0.09</v>
      </c>
      <c r="L1676" s="123">
        <v>0.09</v>
      </c>
      <c r="M1676" s="123"/>
      <c r="N1676" s="123"/>
      <c r="O1676" s="123"/>
      <c r="P1676" s="123">
        <v>-7.0000000000000007E-2</v>
      </c>
      <c r="Q1676" s="123">
        <v>0.09</v>
      </c>
      <c r="R1676" s="123" t="s">
        <v>3792</v>
      </c>
      <c r="S1676" s="123">
        <v>2021</v>
      </c>
      <c r="T1676" s="123">
        <v>7.0000000000000007E-2</v>
      </c>
      <c r="U1676" s="123">
        <v>0.09</v>
      </c>
      <c r="V1676" s="123">
        <v>0.05</v>
      </c>
      <c r="W1676" s="123"/>
      <c r="X1676" s="123">
        <v>0.05</v>
      </c>
      <c r="Y1676" s="123">
        <v>-7.0000000000000007E-2</v>
      </c>
    </row>
    <row r="1677" spans="1:25" x14ac:dyDescent="0.25">
      <c r="A1677" s="60" t="s">
        <v>4052</v>
      </c>
      <c r="B1677" s="60" t="s">
        <v>16</v>
      </c>
      <c r="C1677" s="123" t="s">
        <v>109</v>
      </c>
      <c r="D1677" s="123">
        <v>27</v>
      </c>
      <c r="E1677" s="123">
        <v>1993</v>
      </c>
      <c r="F1677" s="123">
        <v>0.6</v>
      </c>
      <c r="G1677" s="123">
        <v>-7.0000000000000007E-2</v>
      </c>
      <c r="H1677" s="123">
        <v>5.64</v>
      </c>
      <c r="I1677" s="123">
        <v>2.8</v>
      </c>
      <c r="J1677" s="123">
        <v>50.08</v>
      </c>
      <c r="K1677" s="123">
        <v>5.43</v>
      </c>
      <c r="L1677" s="123">
        <v>2.71</v>
      </c>
      <c r="M1677" s="123">
        <v>0.09</v>
      </c>
      <c r="N1677" s="123">
        <v>0</v>
      </c>
      <c r="O1677" s="123">
        <v>15.29</v>
      </c>
      <c r="P1677" s="123">
        <v>-0.08</v>
      </c>
      <c r="Q1677" s="123">
        <v>-7.0000000000000007E-2</v>
      </c>
      <c r="R1677" s="123" t="s">
        <v>3792</v>
      </c>
      <c r="S1677" s="123">
        <v>2021</v>
      </c>
      <c r="T1677" s="123">
        <v>0.1</v>
      </c>
      <c r="U1677" s="123">
        <v>0.72</v>
      </c>
      <c r="V1677" s="123">
        <v>0.62</v>
      </c>
      <c r="W1677" s="123">
        <v>0.09</v>
      </c>
      <c r="X1677" s="123">
        <v>-0.79</v>
      </c>
      <c r="Y1677" s="123">
        <v>-0.73</v>
      </c>
    </row>
    <row r="1678" spans="1:25" x14ac:dyDescent="0.25">
      <c r="A1678" s="60" t="s">
        <v>4826</v>
      </c>
      <c r="B1678" s="60" t="s">
        <v>16</v>
      </c>
      <c r="C1678" s="123" t="s">
        <v>109</v>
      </c>
      <c r="D1678" s="123">
        <v>31</v>
      </c>
      <c r="E1678" s="123">
        <v>1989</v>
      </c>
      <c r="F1678" s="123">
        <v>0.1</v>
      </c>
      <c r="G1678" s="123">
        <v>0.04</v>
      </c>
      <c r="H1678" s="123">
        <v>5.01</v>
      </c>
      <c r="I1678" s="123">
        <v>0.04</v>
      </c>
      <c r="J1678" s="123">
        <v>0.06</v>
      </c>
      <c r="K1678" s="123">
        <v>5.67</v>
      </c>
      <c r="L1678" s="123">
        <v>0.05</v>
      </c>
      <c r="M1678" s="123">
        <v>0.09</v>
      </c>
      <c r="N1678" s="123"/>
      <c r="O1678" s="123">
        <v>17.95</v>
      </c>
      <c r="P1678" s="123">
        <v>-0.01</v>
      </c>
      <c r="Q1678" s="123">
        <v>0.08</v>
      </c>
      <c r="R1678" s="123" t="s">
        <v>3792</v>
      </c>
      <c r="S1678" s="123">
        <v>2021</v>
      </c>
      <c r="T1678" s="123">
        <v>-0.06</v>
      </c>
      <c r="U1678" s="123">
        <v>0.41</v>
      </c>
      <c r="V1678" s="123">
        <v>0.53</v>
      </c>
      <c r="W1678" s="123">
        <v>0.1</v>
      </c>
      <c r="X1678" s="123">
        <v>-0.4</v>
      </c>
      <c r="Y1678" s="123">
        <v>-0.52</v>
      </c>
    </row>
    <row r="1679" spans="1:25" x14ac:dyDescent="0.25">
      <c r="A1679" s="60" t="s">
        <v>1589</v>
      </c>
      <c r="B1679" s="60" t="s">
        <v>16</v>
      </c>
      <c r="C1679" s="123" t="s">
        <v>109</v>
      </c>
      <c r="D1679" s="123">
        <v>25</v>
      </c>
      <c r="E1679" s="123">
        <v>1996</v>
      </c>
      <c r="F1679" s="123">
        <v>4.4800000000000004</v>
      </c>
      <c r="G1679" s="123">
        <v>1.1499999999999999</v>
      </c>
      <c r="H1679" s="123">
        <v>3.45</v>
      </c>
      <c r="I1679" s="123">
        <v>1.92</v>
      </c>
      <c r="J1679" s="123">
        <v>53.38</v>
      </c>
      <c r="K1679" s="123">
        <v>3.43</v>
      </c>
      <c r="L1679" s="123">
        <v>1.74</v>
      </c>
      <c r="M1679" s="123">
        <v>0.17</v>
      </c>
      <c r="N1679" s="123">
        <v>0.49</v>
      </c>
      <c r="O1679" s="123">
        <v>17.09</v>
      </c>
      <c r="P1679" s="123">
        <v>0.2</v>
      </c>
      <c r="Q1679" s="123">
        <v>0.18</v>
      </c>
      <c r="R1679" s="123" t="s">
        <v>3792</v>
      </c>
      <c r="S1679" s="123">
        <v>2021</v>
      </c>
      <c r="T1679" s="123">
        <v>0.31</v>
      </c>
      <c r="U1679" s="123">
        <v>0.56999999999999995</v>
      </c>
      <c r="V1679" s="123">
        <v>0.36</v>
      </c>
      <c r="W1679" s="123">
        <v>0.18</v>
      </c>
      <c r="X1679" s="123">
        <v>0.6</v>
      </c>
      <c r="Y1679" s="123">
        <v>0.62</v>
      </c>
    </row>
    <row r="1680" spans="1:25" x14ac:dyDescent="0.25">
      <c r="A1680" s="60" t="s">
        <v>4053</v>
      </c>
      <c r="B1680" s="60" t="s">
        <v>16</v>
      </c>
      <c r="C1680" s="123" t="s">
        <v>109</v>
      </c>
      <c r="D1680" s="123">
        <v>18</v>
      </c>
      <c r="E1680" s="123">
        <v>2002</v>
      </c>
      <c r="F1680" s="123">
        <v>0.92</v>
      </c>
      <c r="G1680" s="123">
        <v>0.03</v>
      </c>
      <c r="H1680" s="123">
        <v>1.01</v>
      </c>
      <c r="I1680" s="123">
        <v>0.01</v>
      </c>
      <c r="J1680" s="123">
        <v>-0.06</v>
      </c>
      <c r="K1680" s="123">
        <v>1.0900000000000001</v>
      </c>
      <c r="L1680" s="123">
        <v>-0.05</v>
      </c>
      <c r="M1680" s="123">
        <v>0</v>
      </c>
      <c r="N1680" s="123"/>
      <c r="O1680" s="123">
        <v>11.29</v>
      </c>
      <c r="P1680" s="123">
        <v>0.04</v>
      </c>
      <c r="Q1680" s="123">
        <v>0.04</v>
      </c>
      <c r="R1680" s="123" t="s">
        <v>3792</v>
      </c>
      <c r="S1680" s="123">
        <v>2021</v>
      </c>
      <c r="T1680" s="123">
        <v>-0.01</v>
      </c>
      <c r="U1680" s="123">
        <v>0.05</v>
      </c>
      <c r="V1680" s="123">
        <v>0.16</v>
      </c>
      <c r="W1680" s="123">
        <v>0.02</v>
      </c>
      <c r="X1680" s="123">
        <v>-0.05</v>
      </c>
      <c r="Y1680" s="123">
        <v>-0.17</v>
      </c>
    </row>
    <row r="1681" spans="1:25" x14ac:dyDescent="0.25">
      <c r="A1681" s="60" t="s">
        <v>4069</v>
      </c>
      <c r="B1681" s="60" t="s">
        <v>16</v>
      </c>
      <c r="C1681" s="123" t="s">
        <v>153</v>
      </c>
      <c r="D1681" s="123">
        <v>26</v>
      </c>
      <c r="E1681" s="123">
        <v>1994</v>
      </c>
      <c r="F1681" s="123">
        <v>2.56</v>
      </c>
      <c r="G1681" s="123">
        <v>7.0000000000000007E-2</v>
      </c>
      <c r="H1681" s="123">
        <v>0.46</v>
      </c>
      <c r="I1681" s="123">
        <v>-0.01</v>
      </c>
      <c r="J1681" s="123">
        <v>-0.09</v>
      </c>
      <c r="K1681" s="123">
        <v>0.39</v>
      </c>
      <c r="L1681" s="123">
        <v>-0.08</v>
      </c>
      <c r="M1681" s="123">
        <v>-0.03</v>
      </c>
      <c r="N1681" s="123"/>
      <c r="O1681" s="123">
        <v>14.94</v>
      </c>
      <c r="P1681" s="123">
        <v>-0.05</v>
      </c>
      <c r="Q1681" s="123">
        <v>-0.02</v>
      </c>
      <c r="R1681" s="123" t="s">
        <v>3792</v>
      </c>
      <c r="S1681" s="123">
        <v>2021</v>
      </c>
      <c r="T1681" s="123">
        <v>0.06</v>
      </c>
      <c r="U1681" s="123">
        <v>-0.03</v>
      </c>
      <c r="V1681" s="123">
        <v>0.08</v>
      </c>
      <c r="W1681" s="123">
        <v>0.09</v>
      </c>
      <c r="X1681" s="123">
        <v>-0.1</v>
      </c>
      <c r="Y1681" s="123">
        <v>0.1</v>
      </c>
    </row>
    <row r="1682" spans="1:25" x14ac:dyDescent="0.25">
      <c r="A1682" s="60" t="s">
        <v>1886</v>
      </c>
      <c r="B1682" s="60" t="s">
        <v>16</v>
      </c>
      <c r="C1682" s="123" t="s">
        <v>153</v>
      </c>
      <c r="D1682" s="123">
        <v>25</v>
      </c>
      <c r="E1682" s="123">
        <v>1996</v>
      </c>
      <c r="F1682" s="123">
        <v>2.77</v>
      </c>
      <c r="G1682" s="123">
        <v>0.05</v>
      </c>
      <c r="H1682" s="123">
        <v>1.1100000000000001</v>
      </c>
      <c r="I1682" s="123">
        <v>0.08</v>
      </c>
      <c r="J1682" s="123">
        <v>-0.03</v>
      </c>
      <c r="K1682" s="123">
        <v>1.19</v>
      </c>
      <c r="L1682" s="123">
        <v>0.03</v>
      </c>
      <c r="M1682" s="123">
        <v>-7.0000000000000007E-2</v>
      </c>
      <c r="N1682" s="123"/>
      <c r="O1682" s="123">
        <v>16.260000000000002</v>
      </c>
      <c r="P1682" s="123">
        <v>-0.06</v>
      </c>
      <c r="Q1682" s="123">
        <v>7.0000000000000007E-2</v>
      </c>
      <c r="R1682" s="123" t="s">
        <v>3792</v>
      </c>
      <c r="S1682" s="123">
        <v>2021</v>
      </c>
      <c r="T1682" s="123">
        <v>-0.1</v>
      </c>
      <c r="U1682" s="123">
        <v>0.02</v>
      </c>
      <c r="V1682" s="123">
        <v>-0.01</v>
      </c>
      <c r="W1682" s="123">
        <v>0.08</v>
      </c>
      <c r="X1682" s="123">
        <v>-0.09</v>
      </c>
      <c r="Y1682" s="123">
        <v>-0.13</v>
      </c>
    </row>
    <row r="1683" spans="1:25" x14ac:dyDescent="0.25">
      <c r="A1683" s="60" t="s">
        <v>2516</v>
      </c>
      <c r="B1683" s="60" t="s">
        <v>16</v>
      </c>
      <c r="C1683" s="123" t="s">
        <v>116</v>
      </c>
      <c r="D1683" s="123">
        <v>31</v>
      </c>
      <c r="E1683" s="123">
        <v>1989</v>
      </c>
      <c r="F1683" s="123">
        <v>5.01</v>
      </c>
      <c r="G1683" s="123">
        <v>0.06</v>
      </c>
      <c r="H1683" s="123">
        <v>-7.0000000000000007E-2</v>
      </c>
      <c r="I1683" s="123">
        <v>-0.03</v>
      </c>
      <c r="J1683" s="123"/>
      <c r="K1683" s="123">
        <v>-0.08</v>
      </c>
      <c r="L1683" s="123">
        <v>0.09</v>
      </c>
      <c r="M1683" s="123"/>
      <c r="N1683" s="123"/>
      <c r="O1683" s="123"/>
      <c r="P1683" s="123">
        <v>0.08</v>
      </c>
      <c r="Q1683" s="123">
        <v>0.09</v>
      </c>
      <c r="R1683" s="123" t="s">
        <v>3792</v>
      </c>
      <c r="S1683" s="123">
        <v>2021</v>
      </c>
      <c r="T1683" s="123">
        <v>-0.03</v>
      </c>
      <c r="U1683" s="123">
        <v>0.03</v>
      </c>
      <c r="V1683" s="123">
        <v>-0.06</v>
      </c>
      <c r="W1683" s="123"/>
      <c r="X1683" s="123">
        <v>-0.08</v>
      </c>
      <c r="Y1683" s="123">
        <v>0.01</v>
      </c>
    </row>
    <row r="1684" spans="1:25" x14ac:dyDescent="0.25">
      <c r="A1684" s="60" t="s">
        <v>121</v>
      </c>
      <c r="B1684" s="60" t="s">
        <v>16</v>
      </c>
      <c r="C1684" s="123" t="s">
        <v>122</v>
      </c>
      <c r="D1684" s="123">
        <v>25</v>
      </c>
      <c r="E1684" s="123">
        <v>1995</v>
      </c>
      <c r="F1684" s="123">
        <v>4.92</v>
      </c>
      <c r="G1684" s="123">
        <v>0.08</v>
      </c>
      <c r="H1684" s="123">
        <v>2.1</v>
      </c>
      <c r="I1684" s="123">
        <v>0.13</v>
      </c>
      <c r="J1684" s="123">
        <v>9.06</v>
      </c>
      <c r="K1684" s="123">
        <v>2.2599999999999998</v>
      </c>
      <c r="L1684" s="123">
        <v>0.18</v>
      </c>
      <c r="M1684" s="123">
        <v>-0.06</v>
      </c>
      <c r="N1684" s="123">
        <v>0</v>
      </c>
      <c r="O1684" s="123">
        <v>12.83</v>
      </c>
      <c r="P1684" s="123">
        <v>0.05</v>
      </c>
      <c r="Q1684" s="123">
        <v>0.01</v>
      </c>
      <c r="R1684" s="123" t="s">
        <v>3792</v>
      </c>
      <c r="S1684" s="123">
        <v>2021</v>
      </c>
      <c r="T1684" s="123">
        <v>-0.09</v>
      </c>
      <c r="U1684" s="123">
        <v>0.14000000000000001</v>
      </c>
      <c r="V1684" s="123">
        <v>0.17</v>
      </c>
      <c r="W1684" s="123">
        <v>0.01</v>
      </c>
      <c r="X1684" s="123">
        <v>-0.17</v>
      </c>
      <c r="Y1684" s="123">
        <v>-0.19</v>
      </c>
    </row>
    <row r="1685" spans="1:25" x14ac:dyDescent="0.25">
      <c r="A1685" s="60" t="s">
        <v>4067</v>
      </c>
      <c r="B1685" s="60" t="s">
        <v>16</v>
      </c>
      <c r="C1685" s="123" t="s">
        <v>122</v>
      </c>
      <c r="D1685" s="123">
        <v>22</v>
      </c>
      <c r="E1685" s="123">
        <v>1998</v>
      </c>
      <c r="F1685" s="123">
        <v>1.37</v>
      </c>
      <c r="G1685" s="123">
        <v>0.05</v>
      </c>
      <c r="H1685" s="123">
        <v>0.69</v>
      </c>
      <c r="I1685" s="123">
        <v>0.04</v>
      </c>
      <c r="J1685" s="123">
        <v>0</v>
      </c>
      <c r="K1685" s="123">
        <v>0.67</v>
      </c>
      <c r="L1685" s="123">
        <v>0.09</v>
      </c>
      <c r="M1685" s="123">
        <v>-7.0000000000000007E-2</v>
      </c>
      <c r="N1685" s="123"/>
      <c r="O1685" s="123">
        <v>33.049999999999997</v>
      </c>
      <c r="P1685" s="123">
        <v>-0.06</v>
      </c>
      <c r="Q1685" s="123">
        <v>7.0000000000000007E-2</v>
      </c>
      <c r="R1685" s="123" t="s">
        <v>3792</v>
      </c>
      <c r="S1685" s="123">
        <v>2021</v>
      </c>
      <c r="T1685" s="123">
        <v>0.01</v>
      </c>
      <c r="U1685" s="123">
        <v>0</v>
      </c>
      <c r="V1685" s="123">
        <v>0.09</v>
      </c>
      <c r="W1685" s="123">
        <v>0.05</v>
      </c>
      <c r="X1685" s="123">
        <v>-0.02</v>
      </c>
      <c r="Y1685" s="123">
        <v>0.06</v>
      </c>
    </row>
    <row r="1686" spans="1:25" x14ac:dyDescent="0.25">
      <c r="A1686" s="60" t="s">
        <v>1571</v>
      </c>
      <c r="B1686" s="60" t="s">
        <v>16</v>
      </c>
      <c r="C1686" s="123" t="s">
        <v>122</v>
      </c>
      <c r="D1686" s="123">
        <v>30</v>
      </c>
      <c r="E1686" s="123">
        <v>1990</v>
      </c>
      <c r="F1686" s="123">
        <v>2.72</v>
      </c>
      <c r="G1686" s="123">
        <v>0.01</v>
      </c>
      <c r="H1686" s="123">
        <v>0.81</v>
      </c>
      <c r="I1686" s="123">
        <v>0.32</v>
      </c>
      <c r="J1686" s="123">
        <v>50.08</v>
      </c>
      <c r="K1686" s="123">
        <v>0.78</v>
      </c>
      <c r="L1686" s="123">
        <v>0.34</v>
      </c>
      <c r="M1686" s="123">
        <v>7.0000000000000007E-2</v>
      </c>
      <c r="N1686" s="123">
        <v>0.01</v>
      </c>
      <c r="O1686" s="123">
        <v>23.24</v>
      </c>
      <c r="P1686" s="123">
        <v>-0.03</v>
      </c>
      <c r="Q1686" s="123">
        <v>-0.03</v>
      </c>
      <c r="R1686" s="123" t="s">
        <v>3792</v>
      </c>
      <c r="S1686" s="123">
        <v>2021</v>
      </c>
      <c r="T1686" s="123">
        <v>-7.0000000000000007E-2</v>
      </c>
      <c r="U1686" s="123">
        <v>0.13</v>
      </c>
      <c r="V1686" s="123">
        <v>-0.03</v>
      </c>
      <c r="W1686" s="123">
        <v>0.09</v>
      </c>
      <c r="X1686" s="123">
        <v>-0.04</v>
      </c>
      <c r="Y1686" s="123">
        <v>-0.1</v>
      </c>
    </row>
    <row r="1687" spans="1:25" x14ac:dyDescent="0.25">
      <c r="A1687" s="60" t="s">
        <v>4827</v>
      </c>
      <c r="B1687" s="60" t="s">
        <v>16</v>
      </c>
      <c r="C1687" s="123" t="s">
        <v>122</v>
      </c>
      <c r="D1687" s="123">
        <v>21</v>
      </c>
      <c r="E1687" s="123">
        <v>1999</v>
      </c>
      <c r="F1687" s="123">
        <v>-0.03</v>
      </c>
      <c r="G1687" s="123">
        <v>0.06</v>
      </c>
      <c r="H1687" s="123">
        <v>0.01</v>
      </c>
      <c r="I1687" s="123">
        <v>7.0000000000000007E-2</v>
      </c>
      <c r="J1687" s="123"/>
      <c r="K1687" s="123">
        <v>-0.1</v>
      </c>
      <c r="L1687" s="123">
        <v>-0.04</v>
      </c>
      <c r="M1687" s="123"/>
      <c r="N1687" s="123"/>
      <c r="O1687" s="123"/>
      <c r="P1687" s="123">
        <v>0.06</v>
      </c>
      <c r="Q1687" s="123">
        <v>0.1</v>
      </c>
      <c r="R1687" s="123" t="s">
        <v>3792</v>
      </c>
      <c r="S1687" s="123">
        <v>2021</v>
      </c>
      <c r="T1687" s="123">
        <v>-0.09</v>
      </c>
      <c r="U1687" s="123">
        <v>-7.0000000000000007E-2</v>
      </c>
      <c r="V1687" s="123">
        <v>-7.0000000000000007E-2</v>
      </c>
      <c r="W1687" s="123"/>
      <c r="X1687" s="123">
        <v>7.0000000000000007E-2</v>
      </c>
      <c r="Y1687" s="123">
        <v>0.03</v>
      </c>
    </row>
    <row r="1688" spans="1:25" x14ac:dyDescent="0.25">
      <c r="A1688" s="60" t="s">
        <v>4048</v>
      </c>
      <c r="B1688" s="60" t="s">
        <v>16</v>
      </c>
      <c r="C1688" s="123" t="s">
        <v>122</v>
      </c>
      <c r="D1688" s="123">
        <v>27</v>
      </c>
      <c r="E1688" s="123">
        <v>1993</v>
      </c>
      <c r="F1688" s="123">
        <v>3.3</v>
      </c>
      <c r="G1688" s="123">
        <v>0.32</v>
      </c>
      <c r="H1688" s="123">
        <v>1.8</v>
      </c>
      <c r="I1688" s="123">
        <v>1.18</v>
      </c>
      <c r="J1688" s="123">
        <v>66.66</v>
      </c>
      <c r="K1688" s="123">
        <v>1.72</v>
      </c>
      <c r="L1688" s="123">
        <v>1.24</v>
      </c>
      <c r="M1688" s="123">
        <v>0.27</v>
      </c>
      <c r="N1688" s="123">
        <v>0.17</v>
      </c>
      <c r="O1688" s="123">
        <v>17.3</v>
      </c>
      <c r="P1688" s="123">
        <v>-0.02</v>
      </c>
      <c r="Q1688" s="123">
        <v>0.08</v>
      </c>
      <c r="R1688" s="123" t="s">
        <v>3792</v>
      </c>
      <c r="S1688" s="123">
        <v>2021</v>
      </c>
      <c r="T1688" s="123">
        <v>0.04</v>
      </c>
      <c r="U1688" s="123">
        <v>0.16</v>
      </c>
      <c r="V1688" s="123">
        <v>0.18</v>
      </c>
      <c r="W1688" s="123">
        <v>0.14000000000000001</v>
      </c>
      <c r="X1688" s="123">
        <v>0.14000000000000001</v>
      </c>
      <c r="Y1688" s="123">
        <v>0.11</v>
      </c>
    </row>
    <row r="1689" spans="1:25" x14ac:dyDescent="0.25">
      <c r="A1689" s="60" t="s">
        <v>1654</v>
      </c>
      <c r="B1689" s="60" t="s">
        <v>16</v>
      </c>
      <c r="C1689" s="123" t="s">
        <v>122</v>
      </c>
      <c r="D1689" s="123">
        <v>26</v>
      </c>
      <c r="E1689" s="123">
        <v>1994</v>
      </c>
      <c r="F1689" s="123">
        <v>2.02</v>
      </c>
      <c r="G1689" s="123">
        <v>0.03</v>
      </c>
      <c r="H1689" s="123">
        <v>1.47</v>
      </c>
      <c r="I1689" s="123">
        <v>0.52</v>
      </c>
      <c r="J1689" s="123">
        <v>33.4</v>
      </c>
      <c r="K1689" s="123">
        <v>1.55</v>
      </c>
      <c r="L1689" s="123">
        <v>0.54</v>
      </c>
      <c r="M1689" s="123">
        <v>-0.04</v>
      </c>
      <c r="N1689" s="123">
        <v>-0.02</v>
      </c>
      <c r="O1689" s="123">
        <v>19.260000000000002</v>
      </c>
      <c r="P1689" s="123">
        <v>0.06</v>
      </c>
      <c r="Q1689" s="123">
        <v>-0.06</v>
      </c>
      <c r="R1689" s="123" t="s">
        <v>3792</v>
      </c>
      <c r="S1689" s="123">
        <v>2021</v>
      </c>
      <c r="T1689" s="123">
        <v>-0.02</v>
      </c>
      <c r="U1689" s="123">
        <v>0</v>
      </c>
      <c r="V1689" s="123">
        <v>0.08</v>
      </c>
      <c r="W1689" s="123">
        <v>7.0000000000000007E-2</v>
      </c>
      <c r="X1689" s="123">
        <v>-0.08</v>
      </c>
      <c r="Y1689" s="123">
        <v>-0.09</v>
      </c>
    </row>
    <row r="1690" spans="1:25" x14ac:dyDescent="0.25">
      <c r="A1690" s="60" t="s">
        <v>1271</v>
      </c>
      <c r="B1690" s="60" t="s">
        <v>17</v>
      </c>
      <c r="C1690" s="123" t="s">
        <v>96</v>
      </c>
      <c r="D1690" s="123">
        <v>28</v>
      </c>
      <c r="E1690" s="123">
        <v>1992</v>
      </c>
      <c r="F1690" s="123">
        <v>4.33</v>
      </c>
      <c r="G1690" s="123">
        <v>0.15</v>
      </c>
      <c r="H1690" s="123">
        <v>0.64</v>
      </c>
      <c r="I1690" s="123">
        <v>0.24</v>
      </c>
      <c r="J1690" s="123">
        <v>33.229999999999997</v>
      </c>
      <c r="K1690" s="123">
        <v>0.66</v>
      </c>
      <c r="L1690" s="123">
        <v>0.31</v>
      </c>
      <c r="M1690" s="123">
        <v>0.32</v>
      </c>
      <c r="N1690" s="123">
        <v>0.96</v>
      </c>
      <c r="O1690" s="123">
        <v>13.29</v>
      </c>
      <c r="P1690" s="123">
        <v>0</v>
      </c>
      <c r="Q1690" s="123">
        <v>-0.02</v>
      </c>
      <c r="R1690" s="123" t="s">
        <v>3792</v>
      </c>
      <c r="S1690" s="123">
        <v>2021</v>
      </c>
      <c r="T1690" s="123">
        <v>-0.01</v>
      </c>
      <c r="U1690" s="123">
        <v>0.13</v>
      </c>
      <c r="V1690" s="123">
        <v>0.11</v>
      </c>
      <c r="W1690" s="123">
        <v>0.08</v>
      </c>
      <c r="X1690" s="123">
        <v>0.13</v>
      </c>
      <c r="Y1690" s="123">
        <v>7.0000000000000007E-2</v>
      </c>
    </row>
    <row r="1691" spans="1:25" x14ac:dyDescent="0.25">
      <c r="A1691" s="60" t="s">
        <v>1300</v>
      </c>
      <c r="B1691" s="60" t="s">
        <v>17</v>
      </c>
      <c r="C1691" s="123" t="s">
        <v>96</v>
      </c>
      <c r="D1691" s="123">
        <v>24</v>
      </c>
      <c r="E1691" s="123">
        <v>1996</v>
      </c>
      <c r="F1691" s="123">
        <v>0.61</v>
      </c>
      <c r="G1691" s="123">
        <v>0.03</v>
      </c>
      <c r="H1691" s="123">
        <v>0.01</v>
      </c>
      <c r="I1691" s="123">
        <v>-0.05</v>
      </c>
      <c r="J1691" s="123"/>
      <c r="K1691" s="123">
        <v>0</v>
      </c>
      <c r="L1691" s="123">
        <v>-0.1</v>
      </c>
      <c r="M1691" s="123"/>
      <c r="N1691" s="123"/>
      <c r="O1691" s="123"/>
      <c r="P1691" s="123">
        <v>0.06</v>
      </c>
      <c r="Q1691" s="123">
        <v>-7.0000000000000007E-2</v>
      </c>
      <c r="R1691" s="123" t="s">
        <v>3792</v>
      </c>
      <c r="S1691" s="123">
        <v>2021</v>
      </c>
      <c r="T1691" s="123">
        <v>-0.01</v>
      </c>
      <c r="U1691" s="123">
        <v>0</v>
      </c>
      <c r="V1691" s="123">
        <v>0.04</v>
      </c>
      <c r="W1691" s="123"/>
      <c r="X1691" s="123">
        <v>0.02</v>
      </c>
      <c r="Y1691" s="123">
        <v>0.01</v>
      </c>
    </row>
    <row r="1692" spans="1:25" x14ac:dyDescent="0.25">
      <c r="A1692" s="60" t="s">
        <v>4072</v>
      </c>
      <c r="B1692" s="60" t="s">
        <v>17</v>
      </c>
      <c r="C1692" s="123" t="s">
        <v>96</v>
      </c>
      <c r="D1692" s="123">
        <v>35</v>
      </c>
      <c r="E1692" s="123">
        <v>1985</v>
      </c>
      <c r="F1692" s="123">
        <v>1.97</v>
      </c>
      <c r="G1692" s="123">
        <v>-0.08</v>
      </c>
      <c r="H1692" s="123">
        <v>-0.04</v>
      </c>
      <c r="I1692" s="123">
        <v>7.0000000000000007E-2</v>
      </c>
      <c r="J1692" s="123"/>
      <c r="K1692" s="123">
        <v>-0.05</v>
      </c>
      <c r="L1692" s="123">
        <v>-0.01</v>
      </c>
      <c r="M1692" s="123"/>
      <c r="N1692" s="123"/>
      <c r="O1692" s="123"/>
      <c r="P1692" s="123">
        <v>0.01</v>
      </c>
      <c r="Q1692" s="123">
        <v>-0.06</v>
      </c>
      <c r="R1692" s="123" t="s">
        <v>3792</v>
      </c>
      <c r="S1692" s="123">
        <v>2021</v>
      </c>
      <c r="T1692" s="123">
        <v>0.1</v>
      </c>
      <c r="U1692" s="123">
        <v>-0.04</v>
      </c>
      <c r="V1692" s="123">
        <v>-0.05</v>
      </c>
      <c r="W1692" s="123"/>
      <c r="X1692" s="123">
        <v>-0.09</v>
      </c>
      <c r="Y1692" s="123">
        <v>0.06</v>
      </c>
    </row>
    <row r="1693" spans="1:25" x14ac:dyDescent="0.25">
      <c r="A1693" s="60" t="s">
        <v>1494</v>
      </c>
      <c r="B1693" s="60" t="s">
        <v>17</v>
      </c>
      <c r="C1693" s="123" t="s">
        <v>96</v>
      </c>
      <c r="D1693" s="123">
        <v>28</v>
      </c>
      <c r="E1693" s="123">
        <v>1992</v>
      </c>
      <c r="F1693" s="123">
        <v>4.28</v>
      </c>
      <c r="G1693" s="123">
        <v>0.09</v>
      </c>
      <c r="H1693" s="123">
        <v>0.56000000000000005</v>
      </c>
      <c r="I1693" s="123">
        <v>0.02</v>
      </c>
      <c r="J1693" s="123">
        <v>0.04</v>
      </c>
      <c r="K1693" s="123">
        <v>0.53</v>
      </c>
      <c r="L1693" s="123">
        <v>0.09</v>
      </c>
      <c r="M1693" s="123">
        <v>-0.1</v>
      </c>
      <c r="N1693" s="123"/>
      <c r="O1693" s="123">
        <v>24.68</v>
      </c>
      <c r="P1693" s="123">
        <v>7.0000000000000007E-2</v>
      </c>
      <c r="Q1693" s="123">
        <v>0.04</v>
      </c>
      <c r="R1693" s="123" t="s">
        <v>3792</v>
      </c>
      <c r="S1693" s="123">
        <v>2021</v>
      </c>
      <c r="T1693" s="123">
        <v>0.17</v>
      </c>
      <c r="U1693" s="123">
        <v>0.03</v>
      </c>
      <c r="V1693" s="123">
        <v>0</v>
      </c>
      <c r="W1693" s="123">
        <v>0.11</v>
      </c>
      <c r="X1693" s="123">
        <v>-0.11</v>
      </c>
      <c r="Y1693" s="123">
        <v>-0.14000000000000001</v>
      </c>
    </row>
    <row r="1694" spans="1:25" x14ac:dyDescent="0.25">
      <c r="A1694" s="60" t="s">
        <v>1522</v>
      </c>
      <c r="B1694" s="60" t="s">
        <v>17</v>
      </c>
      <c r="C1694" s="123" t="s">
        <v>96</v>
      </c>
      <c r="D1694" s="123">
        <v>28</v>
      </c>
      <c r="E1694" s="123">
        <v>1992</v>
      </c>
      <c r="F1694" s="123">
        <v>4.3600000000000003</v>
      </c>
      <c r="G1694" s="123">
        <v>0.01</v>
      </c>
      <c r="H1694" s="123">
        <v>0.74</v>
      </c>
      <c r="I1694" s="123">
        <v>-0.06</v>
      </c>
      <c r="J1694" s="123">
        <v>0.02</v>
      </c>
      <c r="K1694" s="123">
        <v>0.75</v>
      </c>
      <c r="L1694" s="123">
        <v>7.0000000000000007E-2</v>
      </c>
      <c r="M1694" s="123">
        <v>-0.01</v>
      </c>
      <c r="N1694" s="123"/>
      <c r="O1694" s="123">
        <v>15.53</v>
      </c>
      <c r="P1694" s="123">
        <v>-0.01</v>
      </c>
      <c r="Q1694" s="123">
        <v>-7.0000000000000007E-2</v>
      </c>
      <c r="R1694" s="123" t="s">
        <v>3792</v>
      </c>
      <c r="S1694" s="123">
        <v>2021</v>
      </c>
      <c r="T1694" s="123">
        <v>0</v>
      </c>
      <c r="U1694" s="123">
        <v>-0.03</v>
      </c>
      <c r="V1694" s="123">
        <v>0.03</v>
      </c>
      <c r="W1694" s="123">
        <v>0.06</v>
      </c>
      <c r="X1694" s="123">
        <v>-0.03</v>
      </c>
      <c r="Y1694" s="123">
        <v>-0.05</v>
      </c>
    </row>
    <row r="1695" spans="1:25" x14ac:dyDescent="0.25">
      <c r="A1695" s="60" t="s">
        <v>1355</v>
      </c>
      <c r="B1695" s="60" t="s">
        <v>17</v>
      </c>
      <c r="C1695" s="123" t="s">
        <v>96</v>
      </c>
      <c r="D1695" s="123">
        <v>33</v>
      </c>
      <c r="E1695" s="123">
        <v>1987</v>
      </c>
      <c r="F1695" s="123">
        <v>0.06</v>
      </c>
      <c r="G1695" s="123">
        <v>0.09</v>
      </c>
      <c r="H1695" s="123">
        <v>-0.02</v>
      </c>
      <c r="I1695" s="123">
        <v>-0.05</v>
      </c>
      <c r="J1695" s="123"/>
      <c r="K1695" s="123">
        <v>0.05</v>
      </c>
      <c r="L1695" s="123">
        <v>-0.01</v>
      </c>
      <c r="M1695" s="123"/>
      <c r="N1695" s="123"/>
      <c r="O1695" s="123"/>
      <c r="P1695" s="123">
        <v>0.05</v>
      </c>
      <c r="Q1695" s="123">
        <v>7.0000000000000007E-2</v>
      </c>
      <c r="R1695" s="123" t="s">
        <v>3792</v>
      </c>
      <c r="S1695" s="123">
        <v>2021</v>
      </c>
      <c r="T1695" s="123">
        <v>-0.01</v>
      </c>
      <c r="U1695" s="123">
        <v>0.03</v>
      </c>
      <c r="V1695" s="123">
        <v>-7.0000000000000007E-2</v>
      </c>
      <c r="W1695" s="123"/>
      <c r="X1695" s="123">
        <v>-0.08</v>
      </c>
      <c r="Y1695" s="123">
        <v>0.01</v>
      </c>
    </row>
    <row r="1696" spans="1:25" x14ac:dyDescent="0.25">
      <c r="A1696" s="60" t="s">
        <v>1247</v>
      </c>
      <c r="B1696" s="60" t="s">
        <v>17</v>
      </c>
      <c r="C1696" s="123" t="s">
        <v>96</v>
      </c>
      <c r="D1696" s="123">
        <v>29</v>
      </c>
      <c r="E1696" s="123">
        <v>1991</v>
      </c>
      <c r="F1696" s="123">
        <v>3.86</v>
      </c>
      <c r="G1696" s="123">
        <v>0.06</v>
      </c>
      <c r="H1696" s="123">
        <v>0.26</v>
      </c>
      <c r="I1696" s="123">
        <v>0.06</v>
      </c>
      <c r="J1696" s="123">
        <v>-0.1</v>
      </c>
      <c r="K1696" s="123">
        <v>0.37</v>
      </c>
      <c r="L1696" s="123">
        <v>0.04</v>
      </c>
      <c r="M1696" s="123">
        <v>-0.09</v>
      </c>
      <c r="N1696" s="123"/>
      <c r="O1696" s="123">
        <v>8.1</v>
      </c>
      <c r="P1696" s="123">
        <v>-0.03</v>
      </c>
      <c r="Q1696" s="123">
        <v>0.04</v>
      </c>
      <c r="R1696" s="123" t="s">
        <v>3792</v>
      </c>
      <c r="S1696" s="123">
        <v>2021</v>
      </c>
      <c r="T1696" s="123">
        <v>0.09</v>
      </c>
      <c r="U1696" s="123">
        <v>0.06</v>
      </c>
      <c r="V1696" s="123">
        <v>0.01</v>
      </c>
      <c r="W1696" s="123">
        <v>0.01</v>
      </c>
      <c r="X1696" s="123">
        <v>-7.0000000000000007E-2</v>
      </c>
      <c r="Y1696" s="123">
        <v>-0.06</v>
      </c>
    </row>
    <row r="1697" spans="1:25" x14ac:dyDescent="0.25">
      <c r="A1697" s="60" t="s">
        <v>3297</v>
      </c>
      <c r="B1697" s="60" t="s">
        <v>17</v>
      </c>
      <c r="C1697" s="123" t="s">
        <v>109</v>
      </c>
      <c r="D1697" s="123">
        <v>23</v>
      </c>
      <c r="E1697" s="123">
        <v>1997</v>
      </c>
      <c r="F1697" s="123">
        <v>1.1000000000000001</v>
      </c>
      <c r="G1697" s="123">
        <v>0.9</v>
      </c>
      <c r="H1697" s="123">
        <v>5.09</v>
      </c>
      <c r="I1697" s="123">
        <v>1.77</v>
      </c>
      <c r="J1697" s="123">
        <v>33.35</v>
      </c>
      <c r="K1697" s="123">
        <v>4.72</v>
      </c>
      <c r="L1697" s="123">
        <v>1.68</v>
      </c>
      <c r="M1697" s="123">
        <v>0.15</v>
      </c>
      <c r="N1697" s="123">
        <v>0.53</v>
      </c>
      <c r="O1697" s="123">
        <v>11.68</v>
      </c>
      <c r="P1697" s="123">
        <v>7.0000000000000007E-2</v>
      </c>
      <c r="Q1697" s="123">
        <v>0.04</v>
      </c>
      <c r="R1697" s="123" t="s">
        <v>3792</v>
      </c>
      <c r="S1697" s="123">
        <v>2021</v>
      </c>
      <c r="T1697" s="123">
        <v>0.09</v>
      </c>
      <c r="U1697" s="123">
        <v>0.36</v>
      </c>
      <c r="V1697" s="123">
        <v>0.34</v>
      </c>
      <c r="W1697" s="123">
        <v>0.15</v>
      </c>
      <c r="X1697" s="123">
        <v>0.53</v>
      </c>
      <c r="Y1697" s="123">
        <v>0.51</v>
      </c>
    </row>
    <row r="1698" spans="1:25" x14ac:dyDescent="0.25">
      <c r="A1698" s="60" t="s">
        <v>1227</v>
      </c>
      <c r="B1698" s="60" t="s">
        <v>17</v>
      </c>
      <c r="C1698" s="123" t="s">
        <v>109</v>
      </c>
      <c r="D1698" s="123">
        <v>28</v>
      </c>
      <c r="E1698" s="123">
        <v>1992</v>
      </c>
      <c r="F1698" s="123">
        <v>0.17</v>
      </c>
      <c r="G1698" s="123">
        <v>0.1</v>
      </c>
      <c r="H1698" s="123">
        <v>10</v>
      </c>
      <c r="I1698" s="123">
        <v>10.01</v>
      </c>
      <c r="J1698" s="123">
        <v>100.03</v>
      </c>
      <c r="K1698" s="123">
        <v>12.82</v>
      </c>
      <c r="L1698" s="123">
        <v>12.96</v>
      </c>
      <c r="M1698" s="123">
        <v>0</v>
      </c>
      <c r="N1698" s="123">
        <v>-0.04</v>
      </c>
      <c r="O1698" s="123">
        <v>8.59</v>
      </c>
      <c r="P1698" s="123">
        <v>0.06</v>
      </c>
      <c r="Q1698" s="123">
        <v>0.05</v>
      </c>
      <c r="R1698" s="123" t="s">
        <v>3792</v>
      </c>
      <c r="S1698" s="123">
        <v>2021</v>
      </c>
      <c r="T1698" s="123">
        <v>-0.09</v>
      </c>
      <c r="U1698" s="123">
        <v>0.98</v>
      </c>
      <c r="V1698" s="123">
        <v>0.96</v>
      </c>
      <c r="W1698" s="123">
        <v>0.14000000000000001</v>
      </c>
      <c r="X1698" s="123">
        <v>-0.91</v>
      </c>
      <c r="Y1698" s="123">
        <v>-1</v>
      </c>
    </row>
    <row r="1699" spans="1:25" x14ac:dyDescent="0.25">
      <c r="A1699" s="60" t="s">
        <v>1214</v>
      </c>
      <c r="B1699" s="60" t="s">
        <v>17</v>
      </c>
      <c r="C1699" s="123" t="s">
        <v>109</v>
      </c>
      <c r="D1699" s="123">
        <v>21</v>
      </c>
      <c r="E1699" s="123">
        <v>1999</v>
      </c>
      <c r="F1699" s="123">
        <v>2.63</v>
      </c>
      <c r="G1699" s="123">
        <v>0.38</v>
      </c>
      <c r="H1699" s="123">
        <v>1.04</v>
      </c>
      <c r="I1699" s="123">
        <v>0.74</v>
      </c>
      <c r="J1699" s="123">
        <v>66.709999999999994</v>
      </c>
      <c r="K1699" s="123">
        <v>1.1200000000000001</v>
      </c>
      <c r="L1699" s="123">
        <v>0.82</v>
      </c>
      <c r="M1699" s="123">
        <v>0.28000000000000003</v>
      </c>
      <c r="N1699" s="123">
        <v>0.52</v>
      </c>
      <c r="O1699" s="123">
        <v>12.07</v>
      </c>
      <c r="P1699" s="123">
        <v>0.06</v>
      </c>
      <c r="Q1699" s="123">
        <v>-0.06</v>
      </c>
      <c r="R1699" s="123" t="s">
        <v>3792</v>
      </c>
      <c r="S1699" s="123">
        <v>2021</v>
      </c>
      <c r="T1699" s="123">
        <v>0.01</v>
      </c>
      <c r="U1699" s="123">
        <v>0.19</v>
      </c>
      <c r="V1699" s="123">
        <v>0.13</v>
      </c>
      <c r="W1699" s="123">
        <v>0.01</v>
      </c>
      <c r="X1699" s="123">
        <v>0.33</v>
      </c>
      <c r="Y1699" s="123">
        <v>0.28999999999999998</v>
      </c>
    </row>
    <row r="1700" spans="1:25" x14ac:dyDescent="0.25">
      <c r="A1700" s="60" t="s">
        <v>4074</v>
      </c>
      <c r="B1700" s="60" t="s">
        <v>17</v>
      </c>
      <c r="C1700" s="123" t="s">
        <v>109</v>
      </c>
      <c r="D1700" s="123">
        <v>31</v>
      </c>
      <c r="E1700" s="123">
        <v>1989</v>
      </c>
      <c r="F1700" s="123">
        <v>2.39</v>
      </c>
      <c r="G1700" s="123">
        <v>0.46</v>
      </c>
      <c r="H1700" s="123">
        <v>3.29</v>
      </c>
      <c r="I1700" s="123">
        <v>1.1599999999999999</v>
      </c>
      <c r="J1700" s="123">
        <v>37.520000000000003</v>
      </c>
      <c r="K1700" s="123">
        <v>3.22</v>
      </c>
      <c r="L1700" s="123">
        <v>1.1499999999999999</v>
      </c>
      <c r="M1700" s="123">
        <v>0.14000000000000001</v>
      </c>
      <c r="N1700" s="123">
        <v>0.33</v>
      </c>
      <c r="O1700" s="123">
        <v>17.63</v>
      </c>
      <c r="P1700" s="123">
        <v>-0.02</v>
      </c>
      <c r="Q1700" s="123">
        <v>-0.01</v>
      </c>
      <c r="R1700" s="123" t="s">
        <v>3792</v>
      </c>
      <c r="S1700" s="123">
        <v>2021</v>
      </c>
      <c r="T1700" s="123">
        <v>0.01</v>
      </c>
      <c r="U1700" s="123">
        <v>0.5</v>
      </c>
      <c r="V1700" s="123">
        <v>0.54</v>
      </c>
      <c r="W1700" s="123">
        <v>0.18</v>
      </c>
      <c r="X1700" s="123">
        <v>-0.24</v>
      </c>
      <c r="Y1700" s="123">
        <v>-0.15</v>
      </c>
    </row>
    <row r="1701" spans="1:25" x14ac:dyDescent="0.25">
      <c r="A1701" s="60" t="s">
        <v>1481</v>
      </c>
      <c r="B1701" s="60" t="s">
        <v>17</v>
      </c>
      <c r="C1701" s="123" t="s">
        <v>109</v>
      </c>
      <c r="D1701" s="123">
        <v>26</v>
      </c>
      <c r="E1701" s="123">
        <v>1994</v>
      </c>
      <c r="F1701" s="123">
        <v>0.97</v>
      </c>
      <c r="G1701" s="123">
        <v>-0.01</v>
      </c>
      <c r="H1701" s="123">
        <v>1.02</v>
      </c>
      <c r="I1701" s="123">
        <v>7.0000000000000007E-2</v>
      </c>
      <c r="J1701" s="123">
        <v>0.06</v>
      </c>
      <c r="K1701" s="123">
        <v>1.08</v>
      </c>
      <c r="L1701" s="123">
        <v>0.03</v>
      </c>
      <c r="M1701" s="123">
        <v>0.09</v>
      </c>
      <c r="N1701" s="123"/>
      <c r="O1701" s="123">
        <v>24.26</v>
      </c>
      <c r="P1701" s="123">
        <v>-7.0000000000000007E-2</v>
      </c>
      <c r="Q1701" s="123">
        <v>0.05</v>
      </c>
      <c r="R1701" s="123" t="s">
        <v>3792</v>
      </c>
      <c r="S1701" s="123">
        <v>2021</v>
      </c>
      <c r="T1701" s="123">
        <v>-0.1</v>
      </c>
      <c r="U1701" s="123">
        <v>0.04</v>
      </c>
      <c r="V1701" s="123">
        <v>-0.01</v>
      </c>
      <c r="W1701" s="123">
        <v>0</v>
      </c>
      <c r="X1701" s="123">
        <v>0.03</v>
      </c>
      <c r="Y1701" s="123">
        <v>0.08</v>
      </c>
    </row>
    <row r="1702" spans="1:25" x14ac:dyDescent="0.25">
      <c r="A1702" s="60" t="s">
        <v>1596</v>
      </c>
      <c r="B1702" s="60" t="s">
        <v>17</v>
      </c>
      <c r="C1702" s="123" t="s">
        <v>153</v>
      </c>
      <c r="D1702" s="123">
        <v>23</v>
      </c>
      <c r="E1702" s="123">
        <v>1997</v>
      </c>
      <c r="F1702" s="123">
        <v>3.74</v>
      </c>
      <c r="G1702" s="123">
        <v>7.0000000000000007E-2</v>
      </c>
      <c r="H1702" s="123">
        <v>0.62</v>
      </c>
      <c r="I1702" s="123">
        <v>0.25</v>
      </c>
      <c r="J1702" s="123">
        <v>49.94</v>
      </c>
      <c r="K1702" s="123">
        <v>0.55000000000000004</v>
      </c>
      <c r="L1702" s="123">
        <v>0.31</v>
      </c>
      <c r="M1702" s="123">
        <v>0.01</v>
      </c>
      <c r="N1702" s="123">
        <v>-0.1</v>
      </c>
      <c r="O1702" s="123">
        <v>17.05</v>
      </c>
      <c r="P1702" s="123">
        <v>0.09</v>
      </c>
      <c r="Q1702" s="123">
        <v>-0.03</v>
      </c>
      <c r="R1702" s="123" t="s">
        <v>3792</v>
      </c>
      <c r="S1702" s="123">
        <v>2021</v>
      </c>
      <c r="T1702" s="123">
        <v>0.03</v>
      </c>
      <c r="U1702" s="123">
        <v>0</v>
      </c>
      <c r="V1702" s="123">
        <v>-7.0000000000000007E-2</v>
      </c>
      <c r="W1702" s="123">
        <v>0.09</v>
      </c>
      <c r="X1702" s="123">
        <v>-7.0000000000000007E-2</v>
      </c>
      <c r="Y1702" s="123">
        <v>-0.12</v>
      </c>
    </row>
    <row r="1703" spans="1:25" x14ac:dyDescent="0.25">
      <c r="A1703" s="60" t="s">
        <v>1348</v>
      </c>
      <c r="B1703" s="60" t="s">
        <v>17</v>
      </c>
      <c r="C1703" s="123" t="s">
        <v>153</v>
      </c>
      <c r="D1703" s="123">
        <v>26</v>
      </c>
      <c r="E1703" s="123">
        <v>1994</v>
      </c>
      <c r="F1703" s="123">
        <v>1.23</v>
      </c>
      <c r="G1703" s="123">
        <v>0.89</v>
      </c>
      <c r="H1703" s="123">
        <v>2.4900000000000002</v>
      </c>
      <c r="I1703" s="123">
        <v>1.68</v>
      </c>
      <c r="J1703" s="123">
        <v>66.69</v>
      </c>
      <c r="K1703" s="123">
        <v>2.4500000000000002</v>
      </c>
      <c r="L1703" s="123">
        <v>1.6</v>
      </c>
      <c r="M1703" s="123">
        <v>0.28000000000000003</v>
      </c>
      <c r="N1703" s="123">
        <v>0.47</v>
      </c>
      <c r="O1703" s="123">
        <v>11.54</v>
      </c>
      <c r="P1703" s="123">
        <v>-0.08</v>
      </c>
      <c r="Q1703" s="123">
        <v>-0.02</v>
      </c>
      <c r="R1703" s="123" t="s">
        <v>3792</v>
      </c>
      <c r="S1703" s="123">
        <v>2021</v>
      </c>
      <c r="T1703" s="123">
        <v>-7.0000000000000007E-2</v>
      </c>
      <c r="U1703" s="123">
        <v>0.27</v>
      </c>
      <c r="V1703" s="123">
        <v>0.36</v>
      </c>
      <c r="W1703" s="123">
        <v>0.11</v>
      </c>
      <c r="X1703" s="123">
        <v>0.41</v>
      </c>
      <c r="Y1703" s="123">
        <v>0.56999999999999995</v>
      </c>
    </row>
    <row r="1704" spans="1:25" x14ac:dyDescent="0.25">
      <c r="A1704" s="60" t="s">
        <v>473</v>
      </c>
      <c r="B1704" s="60" t="s">
        <v>17</v>
      </c>
      <c r="C1704" s="123" t="s">
        <v>153</v>
      </c>
      <c r="D1704" s="123">
        <v>24</v>
      </c>
      <c r="E1704" s="123">
        <v>1996</v>
      </c>
      <c r="F1704" s="123">
        <v>0.28999999999999998</v>
      </c>
      <c r="G1704" s="123">
        <v>0.09</v>
      </c>
      <c r="H1704" s="123">
        <v>0.03</v>
      </c>
      <c r="I1704" s="123">
        <v>0.04</v>
      </c>
      <c r="J1704" s="123"/>
      <c r="K1704" s="123">
        <v>-0.1</v>
      </c>
      <c r="L1704" s="123">
        <v>-0.06</v>
      </c>
      <c r="M1704" s="123"/>
      <c r="N1704" s="123"/>
      <c r="O1704" s="123"/>
      <c r="P1704" s="123">
        <v>0</v>
      </c>
      <c r="Q1704" s="123">
        <v>-0.02</v>
      </c>
      <c r="R1704" s="123" t="s">
        <v>3792</v>
      </c>
      <c r="S1704" s="123">
        <v>2021</v>
      </c>
      <c r="T1704" s="123">
        <v>-0.05</v>
      </c>
      <c r="U1704" s="123">
        <v>0</v>
      </c>
      <c r="V1704" s="123">
        <v>0.05</v>
      </c>
      <c r="W1704" s="123"/>
      <c r="X1704" s="123">
        <v>-0.02</v>
      </c>
      <c r="Y1704" s="123">
        <v>-0.06</v>
      </c>
    </row>
    <row r="1705" spans="1:25" x14ac:dyDescent="0.25">
      <c r="A1705" s="60" t="s">
        <v>4828</v>
      </c>
      <c r="B1705" s="60" t="s">
        <v>17</v>
      </c>
      <c r="C1705" s="123" t="s">
        <v>116</v>
      </c>
      <c r="D1705" s="123">
        <v>26</v>
      </c>
      <c r="E1705" s="123">
        <v>1994</v>
      </c>
      <c r="F1705" s="123">
        <v>4.3099999999999996</v>
      </c>
      <c r="G1705" s="123">
        <v>0.03</v>
      </c>
      <c r="H1705" s="123">
        <v>0.04</v>
      </c>
      <c r="I1705" s="123">
        <v>-0.04</v>
      </c>
      <c r="J1705" s="123"/>
      <c r="K1705" s="123">
        <v>0.08</v>
      </c>
      <c r="L1705" s="123">
        <v>-0.02</v>
      </c>
      <c r="M1705" s="123"/>
      <c r="N1705" s="123"/>
      <c r="O1705" s="123"/>
      <c r="P1705" s="123">
        <v>-0.09</v>
      </c>
      <c r="Q1705" s="123">
        <v>0.01</v>
      </c>
      <c r="R1705" s="123" t="s">
        <v>3792</v>
      </c>
      <c r="S1705" s="123">
        <v>2021</v>
      </c>
      <c r="T1705" s="123">
        <v>-0.02</v>
      </c>
      <c r="U1705" s="123">
        <v>0.09</v>
      </c>
      <c r="V1705" s="123">
        <v>-0.02</v>
      </c>
      <c r="W1705" s="123"/>
      <c r="X1705" s="123">
        <v>-0.05</v>
      </c>
      <c r="Y1705" s="123">
        <v>-0.04</v>
      </c>
    </row>
    <row r="1706" spans="1:25" x14ac:dyDescent="0.25">
      <c r="A1706" s="60" t="s">
        <v>1423</v>
      </c>
      <c r="B1706" s="60" t="s">
        <v>17</v>
      </c>
      <c r="C1706" s="123" t="s">
        <v>122</v>
      </c>
      <c r="D1706" s="123">
        <v>23</v>
      </c>
      <c r="E1706" s="123">
        <v>1997</v>
      </c>
      <c r="F1706" s="123">
        <v>4.01</v>
      </c>
      <c r="G1706" s="123">
        <v>-0.08</v>
      </c>
      <c r="H1706" s="123">
        <v>1.1499999999999999</v>
      </c>
      <c r="I1706" s="123">
        <v>0.25</v>
      </c>
      <c r="J1706" s="123">
        <v>19.98</v>
      </c>
      <c r="K1706" s="123">
        <v>1.29</v>
      </c>
      <c r="L1706" s="123">
        <v>0.21</v>
      </c>
      <c r="M1706" s="123">
        <v>0</v>
      </c>
      <c r="N1706" s="123">
        <v>-0.01</v>
      </c>
      <c r="O1706" s="123">
        <v>23.91</v>
      </c>
      <c r="P1706" s="123">
        <v>-0.04</v>
      </c>
      <c r="Q1706" s="123">
        <v>7.0000000000000007E-2</v>
      </c>
      <c r="R1706" s="123" t="s">
        <v>3792</v>
      </c>
      <c r="S1706" s="123">
        <v>2021</v>
      </c>
      <c r="T1706" s="123">
        <v>0.09</v>
      </c>
      <c r="U1706" s="123">
        <v>-0.01</v>
      </c>
      <c r="V1706" s="123">
        <v>0.04</v>
      </c>
      <c r="W1706" s="123">
        <v>0.05</v>
      </c>
      <c r="X1706" s="123">
        <v>0.02</v>
      </c>
      <c r="Y1706" s="123">
        <v>7.0000000000000007E-2</v>
      </c>
    </row>
    <row r="1707" spans="1:25" x14ac:dyDescent="0.25">
      <c r="A1707" s="60" t="s">
        <v>1260</v>
      </c>
      <c r="B1707" s="60" t="s">
        <v>17</v>
      </c>
      <c r="C1707" s="123" t="s">
        <v>122</v>
      </c>
      <c r="D1707" s="123">
        <v>33</v>
      </c>
      <c r="E1707" s="123">
        <v>1988</v>
      </c>
      <c r="F1707" s="123">
        <v>0.09</v>
      </c>
      <c r="G1707" s="123">
        <v>0.1</v>
      </c>
      <c r="H1707" s="123">
        <v>-0.06</v>
      </c>
      <c r="I1707" s="123">
        <v>-0.08</v>
      </c>
      <c r="J1707" s="123"/>
      <c r="K1707" s="123">
        <v>-0.05</v>
      </c>
      <c r="L1707" s="123">
        <v>0.01</v>
      </c>
      <c r="M1707" s="123"/>
      <c r="N1707" s="123"/>
      <c r="O1707" s="123"/>
      <c r="P1707" s="123">
        <v>0.09</v>
      </c>
      <c r="Q1707" s="123">
        <v>0</v>
      </c>
      <c r="R1707" s="123" t="s">
        <v>3792</v>
      </c>
      <c r="S1707" s="123">
        <v>2021</v>
      </c>
      <c r="T1707" s="123">
        <v>-0.04</v>
      </c>
      <c r="U1707" s="123">
        <v>0</v>
      </c>
      <c r="V1707" s="123">
        <v>-0.05</v>
      </c>
      <c r="W1707" s="123"/>
      <c r="X1707" s="123">
        <v>0.02</v>
      </c>
      <c r="Y1707" s="123">
        <v>0.03</v>
      </c>
    </row>
    <row r="1708" spans="1:25" x14ac:dyDescent="0.25">
      <c r="A1708" s="60" t="s">
        <v>1213</v>
      </c>
      <c r="B1708" s="60" t="s">
        <v>17</v>
      </c>
      <c r="C1708" s="123" t="s">
        <v>122</v>
      </c>
      <c r="D1708" s="123">
        <v>25</v>
      </c>
      <c r="E1708" s="123">
        <v>1995</v>
      </c>
      <c r="F1708" s="123">
        <v>2.4900000000000002</v>
      </c>
      <c r="G1708" s="123">
        <v>-0.04</v>
      </c>
      <c r="H1708" s="123">
        <v>0.42</v>
      </c>
      <c r="I1708" s="123">
        <v>0</v>
      </c>
      <c r="J1708" s="123">
        <v>0</v>
      </c>
      <c r="K1708" s="123">
        <v>0.46</v>
      </c>
      <c r="L1708" s="123">
        <v>0.05</v>
      </c>
      <c r="M1708" s="123">
        <v>-0.01</v>
      </c>
      <c r="N1708" s="123"/>
      <c r="O1708" s="123">
        <v>30.67</v>
      </c>
      <c r="P1708" s="123">
        <v>0</v>
      </c>
      <c r="Q1708" s="123">
        <v>0.06</v>
      </c>
      <c r="R1708" s="123" t="s">
        <v>3792</v>
      </c>
      <c r="S1708" s="123">
        <v>2021</v>
      </c>
      <c r="T1708" s="123">
        <v>0</v>
      </c>
      <c r="U1708" s="123">
        <v>0.1</v>
      </c>
      <c r="V1708" s="123">
        <v>-7.0000000000000007E-2</v>
      </c>
      <c r="W1708" s="123">
        <v>-0.06</v>
      </c>
      <c r="X1708" s="123">
        <v>-0.02</v>
      </c>
      <c r="Y1708" s="123">
        <v>-7.0000000000000007E-2</v>
      </c>
    </row>
    <row r="1709" spans="1:25" x14ac:dyDescent="0.25">
      <c r="A1709" s="60" t="s">
        <v>1452</v>
      </c>
      <c r="B1709" s="60" t="s">
        <v>17</v>
      </c>
      <c r="C1709" s="123" t="s">
        <v>122</v>
      </c>
      <c r="D1709" s="123">
        <v>26</v>
      </c>
      <c r="E1709" s="123">
        <v>1994</v>
      </c>
      <c r="F1709" s="123">
        <v>0.25</v>
      </c>
      <c r="G1709" s="123">
        <v>-0.09</v>
      </c>
      <c r="H1709" s="123">
        <v>10.06</v>
      </c>
      <c r="I1709" s="123">
        <v>5.0999999999999996</v>
      </c>
      <c r="J1709" s="123">
        <v>50.02</v>
      </c>
      <c r="K1709" s="123">
        <v>11.95</v>
      </c>
      <c r="L1709" s="123">
        <v>6.05</v>
      </c>
      <c r="M1709" s="123">
        <v>-0.08</v>
      </c>
      <c r="N1709" s="123">
        <v>-0.09</v>
      </c>
      <c r="O1709" s="123">
        <v>19.21</v>
      </c>
      <c r="P1709" s="123">
        <v>0.1</v>
      </c>
      <c r="Q1709" s="123">
        <v>0.09</v>
      </c>
      <c r="R1709" s="123" t="s">
        <v>3792</v>
      </c>
      <c r="S1709" s="123">
        <v>2021</v>
      </c>
      <c r="T1709" s="123">
        <v>-0.06</v>
      </c>
      <c r="U1709" s="123">
        <v>0.49</v>
      </c>
      <c r="V1709" s="123">
        <v>0.48</v>
      </c>
      <c r="W1709" s="123">
        <v>0.13</v>
      </c>
      <c r="X1709" s="123">
        <v>-0.45</v>
      </c>
      <c r="Y1709" s="123">
        <v>-0.43</v>
      </c>
    </row>
    <row r="1710" spans="1:25" x14ac:dyDescent="0.25">
      <c r="A1710" s="60" t="s">
        <v>1601</v>
      </c>
      <c r="B1710" s="60" t="s">
        <v>17</v>
      </c>
      <c r="C1710" s="123" t="s">
        <v>122</v>
      </c>
      <c r="D1710" s="123">
        <v>26</v>
      </c>
      <c r="E1710" s="123">
        <v>1994</v>
      </c>
      <c r="F1710" s="123">
        <v>4.37</v>
      </c>
      <c r="G1710" s="123">
        <v>-0.09</v>
      </c>
      <c r="H1710" s="123">
        <v>2.86</v>
      </c>
      <c r="I1710" s="123">
        <v>7.0000000000000007E-2</v>
      </c>
      <c r="J1710" s="123">
        <v>-0.02</v>
      </c>
      <c r="K1710" s="123">
        <v>2.73</v>
      </c>
      <c r="L1710" s="123">
        <v>-0.04</v>
      </c>
      <c r="M1710" s="123">
        <v>0.02</v>
      </c>
      <c r="N1710" s="123"/>
      <c r="O1710" s="123">
        <v>19.420000000000002</v>
      </c>
      <c r="P1710" s="123">
        <v>0.1</v>
      </c>
      <c r="Q1710" s="123">
        <v>0.08</v>
      </c>
      <c r="R1710" s="123" t="s">
        <v>3792</v>
      </c>
      <c r="S1710" s="123">
        <v>2021</v>
      </c>
      <c r="T1710" s="123">
        <v>0.03</v>
      </c>
      <c r="U1710" s="123">
        <v>0.17</v>
      </c>
      <c r="V1710" s="123">
        <v>0.11</v>
      </c>
      <c r="W1710" s="123">
        <v>7.0000000000000007E-2</v>
      </c>
      <c r="X1710" s="123">
        <v>-0.24</v>
      </c>
      <c r="Y1710" s="123">
        <v>-0.23</v>
      </c>
    </row>
    <row r="1711" spans="1:25" x14ac:dyDescent="0.25">
      <c r="A1711" s="60" t="s">
        <v>1527</v>
      </c>
      <c r="B1711" s="60" t="s">
        <v>17</v>
      </c>
      <c r="C1711" s="123" t="s">
        <v>131</v>
      </c>
      <c r="D1711" s="123">
        <v>31</v>
      </c>
      <c r="E1711" s="123">
        <v>1989</v>
      </c>
      <c r="F1711" s="123">
        <v>0.35</v>
      </c>
      <c r="G1711" s="123">
        <v>0.05</v>
      </c>
      <c r="H1711" s="123">
        <v>-0.03</v>
      </c>
      <c r="I1711" s="123">
        <v>-0.06</v>
      </c>
      <c r="J1711" s="123"/>
      <c r="K1711" s="123">
        <v>-0.06</v>
      </c>
      <c r="L1711" s="123">
        <v>0.08</v>
      </c>
      <c r="M1711" s="123"/>
      <c r="N1711" s="123"/>
      <c r="O1711" s="123"/>
      <c r="P1711" s="123">
        <v>0</v>
      </c>
      <c r="Q1711" s="123">
        <v>0.06</v>
      </c>
      <c r="R1711" s="123" t="s">
        <v>3792</v>
      </c>
      <c r="S1711" s="123">
        <v>2021</v>
      </c>
      <c r="T1711" s="123">
        <v>-0.08</v>
      </c>
      <c r="U1711" s="123">
        <v>-0.09</v>
      </c>
      <c r="V1711" s="123">
        <v>0.09</v>
      </c>
      <c r="W1711" s="123"/>
      <c r="X1711" s="123">
        <v>-0.02</v>
      </c>
      <c r="Y1711" s="123">
        <v>7.0000000000000007E-2</v>
      </c>
    </row>
    <row r="1712" spans="1:25" x14ac:dyDescent="0.25">
      <c r="A1712" s="60" t="s">
        <v>3659</v>
      </c>
      <c r="B1712" s="60" t="s">
        <v>18</v>
      </c>
      <c r="C1712" s="123" t="s">
        <v>96</v>
      </c>
      <c r="D1712" s="123">
        <v>23</v>
      </c>
      <c r="E1712" s="123">
        <v>1997</v>
      </c>
      <c r="F1712" s="123">
        <v>3.95</v>
      </c>
      <c r="G1712" s="123">
        <v>7.0000000000000007E-2</v>
      </c>
      <c r="H1712" s="123">
        <v>0.23</v>
      </c>
      <c r="I1712" s="123">
        <v>0.21</v>
      </c>
      <c r="J1712" s="123">
        <v>100.05</v>
      </c>
      <c r="K1712" s="123">
        <v>0.21</v>
      </c>
      <c r="L1712" s="123">
        <v>0.21</v>
      </c>
      <c r="M1712" s="123">
        <v>-0.02</v>
      </c>
      <c r="N1712" s="123">
        <v>-0.09</v>
      </c>
      <c r="O1712" s="123">
        <v>8.07</v>
      </c>
      <c r="P1712" s="123">
        <v>0.03</v>
      </c>
      <c r="Q1712" s="123">
        <v>0</v>
      </c>
      <c r="R1712" s="123" t="s">
        <v>3792</v>
      </c>
      <c r="S1712" s="123">
        <v>2021</v>
      </c>
      <c r="T1712" s="123">
        <v>0.05</v>
      </c>
      <c r="U1712" s="123">
        <v>0.01</v>
      </c>
      <c r="V1712" s="123">
        <v>-0.06</v>
      </c>
      <c r="W1712" s="123">
        <v>0.01</v>
      </c>
      <c r="X1712" s="123">
        <v>-0.13</v>
      </c>
      <c r="Y1712" s="123">
        <v>0.01</v>
      </c>
    </row>
    <row r="1713" spans="1:25" x14ac:dyDescent="0.25">
      <c r="A1713" s="60" t="s">
        <v>2226</v>
      </c>
      <c r="B1713" s="60" t="s">
        <v>18</v>
      </c>
      <c r="C1713" s="123" t="s">
        <v>96</v>
      </c>
      <c r="D1713" s="123">
        <v>27</v>
      </c>
      <c r="E1713" s="123">
        <v>1993</v>
      </c>
      <c r="F1713" s="123">
        <v>2.97</v>
      </c>
      <c r="G1713" s="123">
        <v>-0.01</v>
      </c>
      <c r="H1713" s="123">
        <v>0.09</v>
      </c>
      <c r="I1713" s="123">
        <v>-0.1</v>
      </c>
      <c r="J1713" s="123"/>
      <c r="K1713" s="123">
        <v>0.09</v>
      </c>
      <c r="L1713" s="123">
        <v>0.09</v>
      </c>
      <c r="M1713" s="123"/>
      <c r="N1713" s="123"/>
      <c r="O1713" s="123"/>
      <c r="P1713" s="123">
        <v>0</v>
      </c>
      <c r="Q1713" s="123">
        <v>7.0000000000000007E-2</v>
      </c>
      <c r="R1713" s="123" t="s">
        <v>3792</v>
      </c>
      <c r="S1713" s="123">
        <v>2021</v>
      </c>
      <c r="T1713" s="123">
        <v>0.04</v>
      </c>
      <c r="U1713" s="123">
        <v>0.09</v>
      </c>
      <c r="V1713" s="123">
        <v>0</v>
      </c>
      <c r="W1713" s="123"/>
      <c r="X1713" s="123">
        <v>-0.05</v>
      </c>
      <c r="Y1713" s="123">
        <v>0</v>
      </c>
    </row>
    <row r="1714" spans="1:25" x14ac:dyDescent="0.25">
      <c r="A1714" s="60" t="s">
        <v>4078</v>
      </c>
      <c r="B1714" s="60" t="s">
        <v>18</v>
      </c>
      <c r="C1714" s="123" t="s">
        <v>96</v>
      </c>
      <c r="D1714" s="123">
        <v>37</v>
      </c>
      <c r="E1714" s="123">
        <v>1983</v>
      </c>
      <c r="F1714" s="123">
        <v>4.03</v>
      </c>
      <c r="G1714" s="123">
        <v>-0.09</v>
      </c>
      <c r="H1714" s="123">
        <v>0.25</v>
      </c>
      <c r="I1714" s="123">
        <v>0.17</v>
      </c>
      <c r="J1714" s="123">
        <v>100</v>
      </c>
      <c r="K1714" s="123">
        <v>0.28000000000000003</v>
      </c>
      <c r="L1714" s="123">
        <v>0.28999999999999998</v>
      </c>
      <c r="M1714" s="123">
        <v>0.01</v>
      </c>
      <c r="N1714" s="123">
        <v>-0.06</v>
      </c>
      <c r="O1714" s="123">
        <v>11.01</v>
      </c>
      <c r="P1714" s="123">
        <v>0.05</v>
      </c>
      <c r="Q1714" s="123">
        <v>7.0000000000000007E-2</v>
      </c>
      <c r="R1714" s="123" t="s">
        <v>3792</v>
      </c>
      <c r="S1714" s="123">
        <v>2021</v>
      </c>
      <c r="T1714" s="123">
        <v>0.08</v>
      </c>
      <c r="U1714" s="123">
        <v>0.08</v>
      </c>
      <c r="V1714" s="123">
        <v>-0.01</v>
      </c>
      <c r="W1714" s="123">
        <v>0.11</v>
      </c>
      <c r="X1714" s="123">
        <v>-0.04</v>
      </c>
      <c r="Y1714" s="123">
        <v>-0.01</v>
      </c>
    </row>
    <row r="1715" spans="1:25" x14ac:dyDescent="0.25">
      <c r="A1715" s="60" t="s">
        <v>1381</v>
      </c>
      <c r="B1715" s="60" t="s">
        <v>18</v>
      </c>
      <c r="C1715" s="123" t="s">
        <v>96</v>
      </c>
      <c r="D1715" s="123">
        <v>27</v>
      </c>
      <c r="E1715" s="123">
        <v>1993</v>
      </c>
      <c r="F1715" s="123">
        <v>3.97</v>
      </c>
      <c r="G1715" s="123">
        <v>0.25</v>
      </c>
      <c r="H1715" s="123">
        <v>0.7</v>
      </c>
      <c r="I1715" s="123">
        <v>0.23</v>
      </c>
      <c r="J1715" s="123">
        <v>33.340000000000003</v>
      </c>
      <c r="K1715" s="123">
        <v>0.84</v>
      </c>
      <c r="L1715" s="123">
        <v>0.28000000000000003</v>
      </c>
      <c r="M1715" s="123">
        <v>0.4</v>
      </c>
      <c r="N1715" s="123">
        <v>0.96</v>
      </c>
      <c r="O1715" s="123">
        <v>21.09</v>
      </c>
      <c r="P1715" s="123">
        <v>0.01</v>
      </c>
      <c r="Q1715" s="123">
        <v>-0.03</v>
      </c>
      <c r="R1715" s="123" t="s">
        <v>3792</v>
      </c>
      <c r="S1715" s="123">
        <v>2021</v>
      </c>
      <c r="T1715" s="123">
        <v>-0.03</v>
      </c>
      <c r="U1715" s="123">
        <v>0.01</v>
      </c>
      <c r="V1715" s="123">
        <v>0.08</v>
      </c>
      <c r="W1715" s="123">
        <v>0.03</v>
      </c>
      <c r="X1715" s="123">
        <v>0.2</v>
      </c>
      <c r="Y1715" s="123">
        <v>0.16</v>
      </c>
    </row>
    <row r="1716" spans="1:25" x14ac:dyDescent="0.25">
      <c r="A1716" s="60" t="s">
        <v>2458</v>
      </c>
      <c r="B1716" s="60" t="s">
        <v>18</v>
      </c>
      <c r="C1716" s="123" t="s">
        <v>109</v>
      </c>
      <c r="D1716" s="123">
        <v>21</v>
      </c>
      <c r="E1716" s="123">
        <v>1999</v>
      </c>
      <c r="F1716" s="123">
        <v>0.43</v>
      </c>
      <c r="G1716" s="123">
        <v>-0.06</v>
      </c>
      <c r="H1716" s="123">
        <v>7.45</v>
      </c>
      <c r="I1716" s="123">
        <v>2.4</v>
      </c>
      <c r="J1716" s="123">
        <v>33.26</v>
      </c>
      <c r="K1716" s="123">
        <v>7.49</v>
      </c>
      <c r="L1716" s="123">
        <v>2.6</v>
      </c>
      <c r="M1716" s="123">
        <v>-0.08</v>
      </c>
      <c r="N1716" s="123">
        <v>0.04</v>
      </c>
      <c r="O1716" s="123">
        <v>18.86</v>
      </c>
      <c r="P1716" s="123">
        <v>-0.03</v>
      </c>
      <c r="Q1716" s="123">
        <v>-0.04</v>
      </c>
      <c r="R1716" s="123" t="s">
        <v>3792</v>
      </c>
      <c r="S1716" s="123">
        <v>2021</v>
      </c>
      <c r="T1716" s="123">
        <v>-0.06</v>
      </c>
      <c r="U1716" s="123">
        <v>0.31</v>
      </c>
      <c r="V1716" s="123">
        <v>0.25</v>
      </c>
      <c r="W1716" s="123">
        <v>-0.04</v>
      </c>
      <c r="X1716" s="123">
        <v>-0.22</v>
      </c>
      <c r="Y1716" s="123">
        <v>-0.28999999999999998</v>
      </c>
    </row>
    <row r="1717" spans="1:25" x14ac:dyDescent="0.25">
      <c r="A1717" s="60" t="s">
        <v>1532</v>
      </c>
      <c r="B1717" s="60" t="s">
        <v>18</v>
      </c>
      <c r="C1717" s="123" t="s">
        <v>109</v>
      </c>
      <c r="D1717" s="123">
        <v>25</v>
      </c>
      <c r="E1717" s="123">
        <v>1995</v>
      </c>
      <c r="F1717" s="123">
        <v>0.31</v>
      </c>
      <c r="G1717" s="123">
        <v>-0.08</v>
      </c>
      <c r="H1717" s="123">
        <v>7.52</v>
      </c>
      <c r="I1717" s="123">
        <v>2.46</v>
      </c>
      <c r="J1717" s="123">
        <v>33.35</v>
      </c>
      <c r="K1717" s="123">
        <v>6.96</v>
      </c>
      <c r="L1717" s="123">
        <v>2.35</v>
      </c>
      <c r="M1717" s="123">
        <v>0.06</v>
      </c>
      <c r="N1717" s="123">
        <v>-0.02</v>
      </c>
      <c r="O1717" s="123">
        <v>8.52</v>
      </c>
      <c r="P1717" s="123">
        <v>7.0000000000000007E-2</v>
      </c>
      <c r="Q1717" s="123">
        <v>0.08</v>
      </c>
      <c r="R1717" s="123" t="s">
        <v>3792</v>
      </c>
      <c r="S1717" s="123">
        <v>2021</v>
      </c>
      <c r="T1717" s="123">
        <v>0.05</v>
      </c>
      <c r="U1717" s="123">
        <v>0.84</v>
      </c>
      <c r="V1717" s="123">
        <v>0.76</v>
      </c>
      <c r="W1717" s="123">
        <v>0.18</v>
      </c>
      <c r="X1717" s="123">
        <v>-0.67</v>
      </c>
      <c r="Y1717" s="123">
        <v>-0.78</v>
      </c>
    </row>
    <row r="1718" spans="1:25" x14ac:dyDescent="0.25">
      <c r="A1718" s="60" t="s">
        <v>1700</v>
      </c>
      <c r="B1718" s="60" t="s">
        <v>18</v>
      </c>
      <c r="C1718" s="123" t="s">
        <v>109</v>
      </c>
      <c r="D1718" s="123">
        <v>35</v>
      </c>
      <c r="E1718" s="123">
        <v>1985</v>
      </c>
      <c r="F1718" s="123">
        <v>4</v>
      </c>
      <c r="G1718" s="123">
        <v>1.17</v>
      </c>
      <c r="H1718" s="123">
        <v>2.99</v>
      </c>
      <c r="I1718" s="123">
        <v>0.93</v>
      </c>
      <c r="J1718" s="123">
        <v>33.35</v>
      </c>
      <c r="K1718" s="123">
        <v>3.02</v>
      </c>
      <c r="L1718" s="123">
        <v>1.0900000000000001</v>
      </c>
      <c r="M1718" s="123">
        <v>0.13</v>
      </c>
      <c r="N1718" s="123">
        <v>0.44</v>
      </c>
      <c r="O1718" s="123">
        <v>19.64</v>
      </c>
      <c r="P1718" s="123">
        <v>0.73</v>
      </c>
      <c r="Q1718" s="123">
        <v>0.84</v>
      </c>
      <c r="R1718" s="123" t="s">
        <v>3792</v>
      </c>
      <c r="S1718" s="123">
        <v>2021</v>
      </c>
      <c r="T1718" s="123">
        <v>0.75</v>
      </c>
      <c r="U1718" s="123">
        <v>1.27</v>
      </c>
      <c r="V1718" s="123">
        <v>0.68</v>
      </c>
      <c r="W1718" s="123">
        <v>0.28999999999999998</v>
      </c>
      <c r="X1718" s="123">
        <v>0.06</v>
      </c>
      <c r="Y1718" s="123">
        <v>-0.09</v>
      </c>
    </row>
    <row r="1719" spans="1:25" x14ac:dyDescent="0.25">
      <c r="A1719" s="60" t="s">
        <v>2842</v>
      </c>
      <c r="B1719" s="60" t="s">
        <v>18</v>
      </c>
      <c r="C1719" s="123" t="s">
        <v>153</v>
      </c>
      <c r="D1719" s="123">
        <v>26</v>
      </c>
      <c r="E1719" s="123">
        <v>1994</v>
      </c>
      <c r="F1719" s="123">
        <v>2.6</v>
      </c>
      <c r="G1719" s="123">
        <v>-0.02</v>
      </c>
      <c r="H1719" s="123">
        <v>-0.08</v>
      </c>
      <c r="I1719" s="123">
        <v>0.02</v>
      </c>
      <c r="J1719" s="123"/>
      <c r="K1719" s="123">
        <v>0</v>
      </c>
      <c r="L1719" s="123">
        <v>-0.02</v>
      </c>
      <c r="M1719" s="123"/>
      <c r="N1719" s="123"/>
      <c r="O1719" s="123"/>
      <c r="P1719" s="123">
        <v>0.08</v>
      </c>
      <c r="Q1719" s="123">
        <v>0.02</v>
      </c>
      <c r="R1719" s="123" t="s">
        <v>3792</v>
      </c>
      <c r="S1719" s="123">
        <v>2021</v>
      </c>
      <c r="T1719" s="123">
        <v>-0.03</v>
      </c>
      <c r="U1719" s="123">
        <v>0.06</v>
      </c>
      <c r="V1719" s="123">
        <v>0.09</v>
      </c>
      <c r="W1719" s="123"/>
      <c r="X1719" s="123">
        <v>7.0000000000000007E-2</v>
      </c>
      <c r="Y1719" s="123">
        <v>0.02</v>
      </c>
    </row>
    <row r="1720" spans="1:25" x14ac:dyDescent="0.25">
      <c r="A1720" s="60" t="s">
        <v>2887</v>
      </c>
      <c r="B1720" s="60" t="s">
        <v>18</v>
      </c>
      <c r="C1720" s="123" t="s">
        <v>153</v>
      </c>
      <c r="D1720" s="123">
        <v>24</v>
      </c>
      <c r="E1720" s="123">
        <v>1996</v>
      </c>
      <c r="F1720" s="123">
        <v>3.51</v>
      </c>
      <c r="G1720" s="123">
        <v>0.33</v>
      </c>
      <c r="H1720" s="123">
        <v>2.14</v>
      </c>
      <c r="I1720" s="123">
        <v>0.75</v>
      </c>
      <c r="J1720" s="123">
        <v>37.46</v>
      </c>
      <c r="K1720" s="123">
        <v>2.25</v>
      </c>
      <c r="L1720" s="123">
        <v>0.85</v>
      </c>
      <c r="M1720" s="123">
        <v>0.15</v>
      </c>
      <c r="N1720" s="123">
        <v>0.38</v>
      </c>
      <c r="O1720" s="123">
        <v>13.3</v>
      </c>
      <c r="P1720" s="123">
        <v>-7.0000000000000007E-2</v>
      </c>
      <c r="Q1720" s="123">
        <v>0</v>
      </c>
      <c r="R1720" s="123" t="s">
        <v>3792</v>
      </c>
      <c r="S1720" s="123">
        <v>2021</v>
      </c>
      <c r="T1720" s="123">
        <v>0.03</v>
      </c>
      <c r="U1720" s="123">
        <v>0.44</v>
      </c>
      <c r="V1720" s="123">
        <v>0.46</v>
      </c>
      <c r="W1720" s="123">
        <v>0.14000000000000001</v>
      </c>
      <c r="X1720" s="123">
        <v>-0.08</v>
      </c>
      <c r="Y1720" s="123">
        <v>-0.08</v>
      </c>
    </row>
    <row r="1721" spans="1:25" x14ac:dyDescent="0.25">
      <c r="A1721" s="60" t="s">
        <v>4081</v>
      </c>
      <c r="B1721" s="60" t="s">
        <v>18</v>
      </c>
      <c r="C1721" s="123" t="s">
        <v>153</v>
      </c>
      <c r="D1721" s="123">
        <v>27</v>
      </c>
      <c r="E1721" s="123">
        <v>1993</v>
      </c>
      <c r="F1721" s="123">
        <v>0.55000000000000004</v>
      </c>
      <c r="G1721" s="123">
        <v>-7.0000000000000007E-2</v>
      </c>
      <c r="H1721" s="123">
        <v>0.02</v>
      </c>
      <c r="I1721" s="123">
        <v>-0.06</v>
      </c>
      <c r="J1721" s="123"/>
      <c r="K1721" s="123">
        <v>-0.05</v>
      </c>
      <c r="L1721" s="123">
        <v>7.0000000000000007E-2</v>
      </c>
      <c r="M1721" s="123"/>
      <c r="N1721" s="123"/>
      <c r="O1721" s="123"/>
      <c r="P1721" s="123">
        <v>0.02</v>
      </c>
      <c r="Q1721" s="123">
        <v>-0.08</v>
      </c>
      <c r="R1721" s="123" t="s">
        <v>3792</v>
      </c>
      <c r="S1721" s="123">
        <v>2021</v>
      </c>
      <c r="T1721" s="123">
        <v>-0.08</v>
      </c>
      <c r="U1721" s="123">
        <v>-0.04</v>
      </c>
      <c r="V1721" s="123">
        <v>7.0000000000000007E-2</v>
      </c>
      <c r="W1721" s="123"/>
      <c r="X1721" s="123">
        <v>-0.03</v>
      </c>
      <c r="Y1721" s="123">
        <v>-0.09</v>
      </c>
    </row>
    <row r="1722" spans="1:25" x14ac:dyDescent="0.25">
      <c r="A1722" s="60" t="s">
        <v>2891</v>
      </c>
      <c r="B1722" s="60" t="s">
        <v>18</v>
      </c>
      <c r="C1722" s="123" t="s">
        <v>116</v>
      </c>
      <c r="D1722" s="123">
        <v>32</v>
      </c>
      <c r="E1722" s="123">
        <v>1988</v>
      </c>
      <c r="F1722" s="123">
        <v>4.05</v>
      </c>
      <c r="G1722" s="123">
        <v>-0.08</v>
      </c>
      <c r="H1722" s="123">
        <v>-7.0000000000000007E-2</v>
      </c>
      <c r="I1722" s="123">
        <v>-0.09</v>
      </c>
      <c r="J1722" s="123"/>
      <c r="K1722" s="123">
        <v>-0.05</v>
      </c>
      <c r="L1722" s="123">
        <v>0.06</v>
      </c>
      <c r="M1722" s="123"/>
      <c r="N1722" s="123"/>
      <c r="O1722" s="123"/>
      <c r="P1722" s="123">
        <v>-0.06</v>
      </c>
      <c r="Q1722" s="123">
        <v>0.05</v>
      </c>
      <c r="R1722" s="123" t="s">
        <v>3792</v>
      </c>
      <c r="S1722" s="123">
        <v>2021</v>
      </c>
      <c r="T1722" s="123">
        <v>0.02</v>
      </c>
      <c r="U1722" s="123">
        <v>-0.05</v>
      </c>
      <c r="V1722" s="123">
        <v>0.05</v>
      </c>
      <c r="W1722" s="123"/>
      <c r="X1722" s="123">
        <v>-0.09</v>
      </c>
      <c r="Y1722" s="123">
        <v>-7.0000000000000007E-2</v>
      </c>
    </row>
    <row r="1723" spans="1:25" x14ac:dyDescent="0.25">
      <c r="A1723" s="60" t="s">
        <v>224</v>
      </c>
      <c r="B1723" s="60" t="s">
        <v>18</v>
      </c>
      <c r="C1723" s="123" t="s">
        <v>122</v>
      </c>
      <c r="D1723" s="123">
        <v>26</v>
      </c>
      <c r="E1723" s="123">
        <v>1994</v>
      </c>
      <c r="F1723" s="123">
        <v>2.38</v>
      </c>
      <c r="G1723" s="123">
        <v>7.0000000000000007E-2</v>
      </c>
      <c r="H1723" s="123">
        <v>1.83</v>
      </c>
      <c r="I1723" s="123">
        <v>0.46</v>
      </c>
      <c r="J1723" s="123">
        <v>24.93</v>
      </c>
      <c r="K1723" s="123">
        <v>1.82</v>
      </c>
      <c r="L1723" s="123">
        <v>0.34</v>
      </c>
      <c r="M1723" s="123">
        <v>0.04</v>
      </c>
      <c r="N1723" s="123">
        <v>-0.05</v>
      </c>
      <c r="O1723" s="123">
        <v>25.92</v>
      </c>
      <c r="P1723" s="123">
        <v>0.03</v>
      </c>
      <c r="Q1723" s="123">
        <v>-0.03</v>
      </c>
      <c r="R1723" s="123" t="s">
        <v>3792</v>
      </c>
      <c r="S1723" s="123">
        <v>2021</v>
      </c>
      <c r="T1723" s="123">
        <v>-0.02</v>
      </c>
      <c r="U1723" s="123">
        <v>0.03</v>
      </c>
      <c r="V1723" s="123">
        <v>0.02</v>
      </c>
      <c r="W1723" s="123">
        <v>0.04</v>
      </c>
      <c r="X1723" s="123">
        <v>-0.14000000000000001</v>
      </c>
      <c r="Y1723" s="123">
        <v>-0.13</v>
      </c>
    </row>
    <row r="1724" spans="1:25" x14ac:dyDescent="0.25">
      <c r="A1724" s="60" t="s">
        <v>4829</v>
      </c>
      <c r="B1724" s="60" t="s">
        <v>18</v>
      </c>
      <c r="C1724" s="123" t="s">
        <v>122</v>
      </c>
      <c r="D1724" s="123">
        <v>25</v>
      </c>
      <c r="E1724" s="123">
        <v>1995</v>
      </c>
      <c r="F1724" s="123">
        <v>1.31</v>
      </c>
      <c r="G1724" s="123">
        <v>0</v>
      </c>
      <c r="H1724" s="123">
        <v>3.54</v>
      </c>
      <c r="I1724" s="123">
        <v>0</v>
      </c>
      <c r="J1724" s="123">
        <v>-0.09</v>
      </c>
      <c r="K1724" s="123">
        <v>3.67</v>
      </c>
      <c r="L1724" s="123">
        <v>0</v>
      </c>
      <c r="M1724" s="123">
        <v>0.05</v>
      </c>
      <c r="N1724" s="123"/>
      <c r="O1724" s="123">
        <v>19.86</v>
      </c>
      <c r="P1724" s="123">
        <v>7.0000000000000007E-2</v>
      </c>
      <c r="Q1724" s="123">
        <v>0.01</v>
      </c>
      <c r="R1724" s="123" t="s">
        <v>3792</v>
      </c>
      <c r="S1724" s="123">
        <v>2021</v>
      </c>
      <c r="T1724" s="123">
        <v>-0.09</v>
      </c>
      <c r="U1724" s="123">
        <v>0.09</v>
      </c>
      <c r="V1724" s="123">
        <v>0.15</v>
      </c>
      <c r="W1724" s="123">
        <v>0.09</v>
      </c>
      <c r="X1724" s="123">
        <v>-0.04</v>
      </c>
      <c r="Y1724" s="123">
        <v>0</v>
      </c>
    </row>
    <row r="1725" spans="1:25" x14ac:dyDescent="0.25">
      <c r="A1725" s="60" t="s">
        <v>2690</v>
      </c>
      <c r="B1725" s="60" t="s">
        <v>18</v>
      </c>
      <c r="C1725" s="123" t="s">
        <v>122</v>
      </c>
      <c r="D1725" s="123">
        <v>28</v>
      </c>
      <c r="E1725" s="123">
        <v>1992</v>
      </c>
      <c r="F1725" s="123">
        <v>1.59</v>
      </c>
      <c r="G1725" s="123">
        <v>0.1</v>
      </c>
      <c r="H1725" s="123">
        <v>-0.04</v>
      </c>
      <c r="I1725" s="123">
        <v>-0.05</v>
      </c>
      <c r="J1725" s="123"/>
      <c r="K1725" s="123">
        <v>-0.06</v>
      </c>
      <c r="L1725" s="123">
        <v>-0.01</v>
      </c>
      <c r="M1725" s="123"/>
      <c r="N1725" s="123"/>
      <c r="O1725" s="123"/>
      <c r="P1725" s="123">
        <v>-0.02</v>
      </c>
      <c r="Q1725" s="123">
        <v>-7.0000000000000007E-2</v>
      </c>
      <c r="R1725" s="123" t="s">
        <v>3792</v>
      </c>
      <c r="S1725" s="123">
        <v>2021</v>
      </c>
      <c r="T1725" s="123">
        <v>0.03</v>
      </c>
      <c r="U1725" s="123">
        <v>0.03</v>
      </c>
      <c r="V1725" s="123">
        <v>0.08</v>
      </c>
      <c r="W1725" s="123"/>
      <c r="X1725" s="123">
        <v>-0.04</v>
      </c>
      <c r="Y1725" s="123">
        <v>0.02</v>
      </c>
    </row>
    <row r="1726" spans="1:25" x14ac:dyDescent="0.25">
      <c r="A1726" s="60" t="s">
        <v>2892</v>
      </c>
      <c r="B1726" s="60" t="s">
        <v>18</v>
      </c>
      <c r="C1726" s="123" t="s">
        <v>122</v>
      </c>
      <c r="D1726" s="123">
        <v>34</v>
      </c>
      <c r="E1726" s="123">
        <v>1986</v>
      </c>
      <c r="F1726" s="123">
        <v>1.79</v>
      </c>
      <c r="G1726" s="123">
        <v>-0.03</v>
      </c>
      <c r="H1726" s="123">
        <v>1.72</v>
      </c>
      <c r="I1726" s="123">
        <v>0.01</v>
      </c>
      <c r="J1726" s="123">
        <v>0.09</v>
      </c>
      <c r="K1726" s="123">
        <v>1.75</v>
      </c>
      <c r="L1726" s="123">
        <v>0.04</v>
      </c>
      <c r="M1726" s="123">
        <v>0.09</v>
      </c>
      <c r="N1726" s="123"/>
      <c r="O1726" s="123">
        <v>25.18</v>
      </c>
      <c r="P1726" s="123">
        <v>-0.04</v>
      </c>
      <c r="Q1726" s="123">
        <v>7.0000000000000007E-2</v>
      </c>
      <c r="R1726" s="123" t="s">
        <v>3792</v>
      </c>
      <c r="S1726" s="123">
        <v>2021</v>
      </c>
      <c r="T1726" s="123">
        <v>-0.01</v>
      </c>
      <c r="U1726" s="123">
        <v>0.03</v>
      </c>
      <c r="V1726" s="123">
        <v>0.16</v>
      </c>
      <c r="W1726" s="123">
        <v>7.0000000000000007E-2</v>
      </c>
      <c r="X1726" s="123">
        <v>0</v>
      </c>
      <c r="Y1726" s="123">
        <v>-0.16</v>
      </c>
    </row>
    <row r="1727" spans="1:25" x14ac:dyDescent="0.25">
      <c r="A1727" s="60" t="s">
        <v>4082</v>
      </c>
      <c r="B1727" s="60" t="s">
        <v>18</v>
      </c>
      <c r="C1727" s="123" t="s">
        <v>122</v>
      </c>
      <c r="D1727" s="123">
        <v>28</v>
      </c>
      <c r="E1727" s="123">
        <v>1992</v>
      </c>
      <c r="F1727" s="123">
        <v>0.13</v>
      </c>
      <c r="G1727" s="123">
        <v>0.06</v>
      </c>
      <c r="H1727" s="123">
        <v>0.01</v>
      </c>
      <c r="I1727" s="123">
        <v>0.08</v>
      </c>
      <c r="J1727" s="123"/>
      <c r="K1727" s="123">
        <v>-0.08</v>
      </c>
      <c r="L1727" s="123">
        <v>0.08</v>
      </c>
      <c r="M1727" s="123"/>
      <c r="N1727" s="123"/>
      <c r="O1727" s="123"/>
      <c r="P1727" s="123">
        <v>0.03</v>
      </c>
      <c r="Q1727" s="123">
        <v>-0.03</v>
      </c>
      <c r="R1727" s="123" t="s">
        <v>3792</v>
      </c>
      <c r="S1727" s="123">
        <v>2021</v>
      </c>
      <c r="T1727" s="123">
        <v>0.1</v>
      </c>
      <c r="U1727" s="123">
        <v>-0.08</v>
      </c>
      <c r="V1727" s="123">
        <v>-0.08</v>
      </c>
      <c r="W1727" s="123"/>
      <c r="X1727" s="123">
        <v>0.04</v>
      </c>
      <c r="Y1727" s="123">
        <v>-0.01</v>
      </c>
    </row>
    <row r="1728" spans="1:25" x14ac:dyDescent="0.25">
      <c r="A1728" s="60" t="s">
        <v>2893</v>
      </c>
      <c r="B1728" s="60" t="s">
        <v>18</v>
      </c>
      <c r="C1728" s="123" t="s">
        <v>122</v>
      </c>
      <c r="D1728" s="123">
        <v>23</v>
      </c>
      <c r="E1728" s="123">
        <v>1997</v>
      </c>
      <c r="F1728" s="123">
        <v>0.15</v>
      </c>
      <c r="G1728" s="123">
        <v>0.08</v>
      </c>
      <c r="H1728" s="123">
        <v>-0.02</v>
      </c>
      <c r="I1728" s="123">
        <v>-7.0000000000000007E-2</v>
      </c>
      <c r="J1728" s="123"/>
      <c r="K1728" s="123">
        <v>0.02</v>
      </c>
      <c r="L1728" s="123">
        <v>-0.01</v>
      </c>
      <c r="M1728" s="123"/>
      <c r="N1728" s="123"/>
      <c r="O1728" s="123"/>
      <c r="P1728" s="123">
        <v>-0.06</v>
      </c>
      <c r="Q1728" s="123">
        <v>-0.03</v>
      </c>
      <c r="R1728" s="123" t="s">
        <v>3792</v>
      </c>
      <c r="S1728" s="123">
        <v>2021</v>
      </c>
      <c r="T1728" s="123">
        <v>0.09</v>
      </c>
      <c r="U1728" s="123">
        <v>0.04</v>
      </c>
      <c r="V1728" s="123">
        <v>-0.09</v>
      </c>
      <c r="W1728" s="123"/>
      <c r="X1728" s="123">
        <v>-0.05</v>
      </c>
      <c r="Y1728" s="123">
        <v>-0.06</v>
      </c>
    </row>
    <row r="1729" spans="1:25" x14ac:dyDescent="0.25">
      <c r="A1729" s="60" t="s">
        <v>954</v>
      </c>
      <c r="B1729" s="60" t="s">
        <v>18</v>
      </c>
      <c r="C1729" s="123" t="s">
        <v>122</v>
      </c>
      <c r="D1729" s="123">
        <v>23</v>
      </c>
      <c r="E1729" s="123">
        <v>1997</v>
      </c>
      <c r="F1729" s="123">
        <v>2.42</v>
      </c>
      <c r="G1729" s="123">
        <v>0</v>
      </c>
      <c r="H1729" s="123">
        <v>1.64</v>
      </c>
      <c r="I1729" s="123">
        <v>0.42</v>
      </c>
      <c r="J1729" s="123">
        <v>25.01</v>
      </c>
      <c r="K1729" s="123">
        <v>1.63</v>
      </c>
      <c r="L1729" s="123">
        <v>0.48</v>
      </c>
      <c r="M1729" s="123">
        <v>0.02</v>
      </c>
      <c r="N1729" s="123">
        <v>0.04</v>
      </c>
      <c r="O1729" s="123">
        <v>31.04</v>
      </c>
      <c r="P1729" s="123">
        <v>0.08</v>
      </c>
      <c r="Q1729" s="123">
        <v>-0.03</v>
      </c>
      <c r="R1729" s="123" t="s">
        <v>3792</v>
      </c>
      <c r="S1729" s="123">
        <v>2021</v>
      </c>
      <c r="T1729" s="123">
        <v>-0.02</v>
      </c>
      <c r="U1729" s="123">
        <v>-0.03</v>
      </c>
      <c r="V1729" s="123">
        <v>-0.05</v>
      </c>
      <c r="W1729" s="123">
        <v>0.1</v>
      </c>
      <c r="X1729" s="123">
        <v>-0.09</v>
      </c>
      <c r="Y1729" s="123">
        <v>-0.1</v>
      </c>
    </row>
    <row r="1730" spans="1:25" x14ac:dyDescent="0.25">
      <c r="A1730" s="60" t="s">
        <v>2981</v>
      </c>
      <c r="B1730" s="60" t="s">
        <v>18</v>
      </c>
      <c r="C1730" s="123" t="s">
        <v>122</v>
      </c>
      <c r="D1730" s="123">
        <v>29</v>
      </c>
      <c r="E1730" s="123">
        <v>1991</v>
      </c>
      <c r="F1730" s="123">
        <v>2.5</v>
      </c>
      <c r="G1730" s="123">
        <v>-7.0000000000000007E-2</v>
      </c>
      <c r="H1730" s="123">
        <v>0.33</v>
      </c>
      <c r="I1730" s="123">
        <v>0.47</v>
      </c>
      <c r="J1730" s="123">
        <v>100.06</v>
      </c>
      <c r="K1730" s="123">
        <v>0.45</v>
      </c>
      <c r="L1730" s="123">
        <v>0.44</v>
      </c>
      <c r="M1730" s="123">
        <v>0</v>
      </c>
      <c r="N1730" s="123">
        <v>0.02</v>
      </c>
      <c r="O1730" s="123">
        <v>7.07</v>
      </c>
      <c r="P1730" s="123">
        <v>-0.03</v>
      </c>
      <c r="Q1730" s="123">
        <v>0.06</v>
      </c>
      <c r="R1730" s="123" t="s">
        <v>3792</v>
      </c>
      <c r="S1730" s="123">
        <v>2021</v>
      </c>
      <c r="T1730" s="123">
        <v>-0.02</v>
      </c>
      <c r="U1730" s="123">
        <v>0.15</v>
      </c>
      <c r="V1730" s="123">
        <v>0.05</v>
      </c>
      <c r="W1730" s="123">
        <v>0.14000000000000001</v>
      </c>
      <c r="X1730" s="123">
        <v>-0.11</v>
      </c>
      <c r="Y1730" s="123">
        <v>-0.08</v>
      </c>
    </row>
    <row r="1731" spans="1:25" x14ac:dyDescent="0.25">
      <c r="A1731" s="60" t="s">
        <v>1553</v>
      </c>
      <c r="B1731" s="60" t="s">
        <v>82</v>
      </c>
      <c r="C1731" s="123" t="s">
        <v>96</v>
      </c>
      <c r="D1731" s="123">
        <v>34</v>
      </c>
      <c r="E1731" s="123">
        <v>1986</v>
      </c>
      <c r="F1731" s="123">
        <v>2.52</v>
      </c>
      <c r="G1731" s="123">
        <v>0.02</v>
      </c>
      <c r="H1731" s="123">
        <v>0.31</v>
      </c>
      <c r="I1731" s="123">
        <v>-0.01</v>
      </c>
      <c r="J1731" s="123">
        <v>0.02</v>
      </c>
      <c r="K1731" s="123">
        <v>0.32</v>
      </c>
      <c r="L1731" s="123">
        <v>0.02</v>
      </c>
      <c r="M1731" s="123">
        <v>-0.02</v>
      </c>
      <c r="N1731" s="123"/>
      <c r="O1731" s="123">
        <v>27.39</v>
      </c>
      <c r="P1731" s="123">
        <v>-0.03</v>
      </c>
      <c r="Q1731" s="123">
        <v>-0.1</v>
      </c>
      <c r="R1731" s="123" t="s">
        <v>3792</v>
      </c>
      <c r="S1731" s="123">
        <v>2021</v>
      </c>
      <c r="T1731" s="123">
        <v>-0.01</v>
      </c>
      <c r="U1731" s="123">
        <v>7.0000000000000007E-2</v>
      </c>
      <c r="V1731" s="123">
        <v>0.06</v>
      </c>
      <c r="W1731" s="123">
        <v>7.0000000000000007E-2</v>
      </c>
      <c r="X1731" s="123">
        <v>-0.1</v>
      </c>
      <c r="Y1731" s="123">
        <v>0.09</v>
      </c>
    </row>
    <row r="1732" spans="1:25" x14ac:dyDescent="0.25">
      <c r="A1732" s="60" t="s">
        <v>4341</v>
      </c>
      <c r="B1732" s="60" t="s">
        <v>82</v>
      </c>
      <c r="C1732" s="123" t="s">
        <v>96</v>
      </c>
      <c r="D1732" s="123">
        <v>35</v>
      </c>
      <c r="E1732" s="123">
        <v>1985</v>
      </c>
      <c r="F1732" s="123">
        <v>2.83</v>
      </c>
      <c r="G1732" s="123">
        <v>0</v>
      </c>
      <c r="H1732" s="123">
        <v>0.01</v>
      </c>
      <c r="I1732" s="123">
        <v>0.09</v>
      </c>
      <c r="J1732" s="123"/>
      <c r="K1732" s="123">
        <v>0.06</v>
      </c>
      <c r="L1732" s="123">
        <v>-0.08</v>
      </c>
      <c r="M1732" s="123"/>
      <c r="N1732" s="123"/>
      <c r="O1732" s="123"/>
      <c r="P1732" s="123">
        <v>0.04</v>
      </c>
      <c r="Q1732" s="123">
        <v>0.01</v>
      </c>
      <c r="R1732" s="123" t="s">
        <v>3792</v>
      </c>
      <c r="S1732" s="123">
        <v>2021</v>
      </c>
      <c r="T1732" s="123">
        <v>-0.06</v>
      </c>
      <c r="U1732" s="123">
        <v>-0.01</v>
      </c>
      <c r="V1732" s="123">
        <v>0.06</v>
      </c>
      <c r="W1732" s="123"/>
      <c r="X1732" s="123">
        <v>-0.05</v>
      </c>
      <c r="Y1732" s="123">
        <v>-0.09</v>
      </c>
    </row>
    <row r="1733" spans="1:25" x14ac:dyDescent="0.25">
      <c r="A1733" s="60" t="s">
        <v>4830</v>
      </c>
      <c r="B1733" s="60" t="s">
        <v>82</v>
      </c>
      <c r="C1733" s="123" t="s">
        <v>96</v>
      </c>
      <c r="D1733" s="123">
        <v>23</v>
      </c>
      <c r="E1733" s="123">
        <v>1997</v>
      </c>
      <c r="F1733" s="123">
        <v>0.04</v>
      </c>
      <c r="G1733" s="123">
        <v>7.0000000000000007E-2</v>
      </c>
      <c r="H1733" s="123">
        <v>29.91</v>
      </c>
      <c r="I1733" s="123">
        <v>-0.1</v>
      </c>
      <c r="J1733" s="123">
        <v>-0.04</v>
      </c>
      <c r="K1733" s="123">
        <v>38.61</v>
      </c>
      <c r="L1733" s="123">
        <v>-0.05</v>
      </c>
      <c r="M1733" s="123">
        <v>0.01</v>
      </c>
      <c r="N1733" s="123"/>
      <c r="O1733" s="123">
        <v>12.01</v>
      </c>
      <c r="P1733" s="123">
        <v>0.04</v>
      </c>
      <c r="Q1733" s="123">
        <v>0.02</v>
      </c>
      <c r="R1733" s="123" t="s">
        <v>3792</v>
      </c>
      <c r="S1733" s="123">
        <v>2021</v>
      </c>
      <c r="T1733" s="123">
        <v>0.06</v>
      </c>
      <c r="U1733" s="123">
        <v>0.96</v>
      </c>
      <c r="V1733" s="123">
        <v>0.97</v>
      </c>
      <c r="W1733" s="123">
        <v>0.1</v>
      </c>
      <c r="X1733" s="123">
        <v>-1.04</v>
      </c>
      <c r="Y1733" s="123">
        <v>-1</v>
      </c>
    </row>
    <row r="1734" spans="1:25" x14ac:dyDescent="0.25">
      <c r="A1734" s="60" t="s">
        <v>4346</v>
      </c>
      <c r="B1734" s="60" t="s">
        <v>82</v>
      </c>
      <c r="C1734" s="123" t="s">
        <v>96</v>
      </c>
      <c r="D1734" s="123">
        <v>25</v>
      </c>
      <c r="E1734" s="123">
        <v>1995</v>
      </c>
      <c r="F1734" s="123">
        <v>2.97</v>
      </c>
      <c r="G1734" s="123">
        <v>7.0000000000000007E-2</v>
      </c>
      <c r="H1734" s="123">
        <v>7.0000000000000007E-2</v>
      </c>
      <c r="I1734" s="123">
        <v>-0.04</v>
      </c>
      <c r="J1734" s="123"/>
      <c r="K1734" s="123">
        <v>0.02</v>
      </c>
      <c r="L1734" s="123">
        <v>0.03</v>
      </c>
      <c r="M1734" s="123"/>
      <c r="N1734" s="123"/>
      <c r="O1734" s="123"/>
      <c r="P1734" s="123">
        <v>0.08</v>
      </c>
      <c r="Q1734" s="123">
        <v>0.01</v>
      </c>
      <c r="R1734" s="123" t="s">
        <v>3792</v>
      </c>
      <c r="S1734" s="123">
        <v>2021</v>
      </c>
      <c r="T1734" s="123">
        <v>-0.09</v>
      </c>
      <c r="U1734" s="123">
        <v>-0.09</v>
      </c>
      <c r="V1734" s="123">
        <v>0.09</v>
      </c>
      <c r="W1734" s="123"/>
      <c r="X1734" s="123">
        <v>-7.0000000000000007E-2</v>
      </c>
      <c r="Y1734" s="123">
        <v>-0.08</v>
      </c>
    </row>
    <row r="1735" spans="1:25" x14ac:dyDescent="0.25">
      <c r="A1735" s="60" t="s">
        <v>2116</v>
      </c>
      <c r="B1735" s="60" t="s">
        <v>82</v>
      </c>
      <c r="C1735" s="123" t="s">
        <v>96</v>
      </c>
      <c r="D1735" s="123">
        <v>25</v>
      </c>
      <c r="E1735" s="123">
        <v>1995</v>
      </c>
      <c r="F1735" s="123">
        <v>3.04</v>
      </c>
      <c r="G1735" s="123">
        <v>0.27</v>
      </c>
      <c r="H1735" s="123">
        <v>0.24</v>
      </c>
      <c r="I1735" s="123">
        <v>0.24</v>
      </c>
      <c r="J1735" s="123">
        <v>100.01</v>
      </c>
      <c r="K1735" s="123">
        <v>0.26</v>
      </c>
      <c r="L1735" s="123">
        <v>0.3</v>
      </c>
      <c r="M1735" s="123">
        <v>1.01</v>
      </c>
      <c r="N1735" s="123">
        <v>1.05</v>
      </c>
      <c r="O1735" s="123">
        <v>15.9</v>
      </c>
      <c r="P1735" s="123">
        <v>0.03</v>
      </c>
      <c r="Q1735" s="123">
        <v>0.05</v>
      </c>
      <c r="R1735" s="123" t="s">
        <v>3792</v>
      </c>
      <c r="S1735" s="123">
        <v>2021</v>
      </c>
      <c r="T1735" s="123">
        <v>-0.1</v>
      </c>
      <c r="U1735" s="123">
        <v>0.06</v>
      </c>
      <c r="V1735" s="123">
        <v>-0.01</v>
      </c>
      <c r="W1735" s="123">
        <v>-0.01</v>
      </c>
      <c r="X1735" s="123">
        <v>0.36</v>
      </c>
      <c r="Y1735" s="123">
        <v>0.34</v>
      </c>
    </row>
    <row r="1736" spans="1:25" x14ac:dyDescent="0.25">
      <c r="A1736" s="60" t="s">
        <v>4357</v>
      </c>
      <c r="B1736" s="60" t="s">
        <v>82</v>
      </c>
      <c r="C1736" s="123" t="s">
        <v>109</v>
      </c>
      <c r="D1736" s="123">
        <v>29</v>
      </c>
      <c r="E1736" s="123">
        <v>1991</v>
      </c>
      <c r="F1736" s="123">
        <v>2.58</v>
      </c>
      <c r="G1736" s="123">
        <v>-0.1</v>
      </c>
      <c r="H1736" s="123">
        <v>0.42</v>
      </c>
      <c r="I1736" s="123">
        <v>-0.03</v>
      </c>
      <c r="J1736" s="123">
        <v>0.06</v>
      </c>
      <c r="K1736" s="123">
        <v>0.39</v>
      </c>
      <c r="L1736" s="123">
        <v>0.04</v>
      </c>
      <c r="M1736" s="123">
        <v>-0.09</v>
      </c>
      <c r="N1736" s="123"/>
      <c r="O1736" s="123">
        <v>13.09</v>
      </c>
      <c r="P1736" s="123">
        <v>0.08</v>
      </c>
      <c r="Q1736" s="123">
        <v>-0.1</v>
      </c>
      <c r="R1736" s="123" t="s">
        <v>3792</v>
      </c>
      <c r="S1736" s="123">
        <v>2021</v>
      </c>
      <c r="T1736" s="123">
        <v>0.02</v>
      </c>
      <c r="U1736" s="123">
        <v>-0.02</v>
      </c>
      <c r="V1736" s="123">
        <v>0.08</v>
      </c>
      <c r="W1736" s="123">
        <v>0.13</v>
      </c>
      <c r="X1736" s="123">
        <v>0</v>
      </c>
      <c r="Y1736" s="123">
        <v>0.05</v>
      </c>
    </row>
    <row r="1737" spans="1:25" x14ac:dyDescent="0.25">
      <c r="A1737" s="60" t="s">
        <v>4831</v>
      </c>
      <c r="B1737" s="60" t="s">
        <v>82</v>
      </c>
      <c r="C1737" s="123" t="s">
        <v>109</v>
      </c>
      <c r="D1737" s="123">
        <v>31</v>
      </c>
      <c r="E1737" s="123">
        <v>1989</v>
      </c>
      <c r="F1737" s="123">
        <v>0.37</v>
      </c>
      <c r="G1737" s="123">
        <v>-0.04</v>
      </c>
      <c r="H1737" s="123">
        <v>2.5499999999999998</v>
      </c>
      <c r="I1737" s="123">
        <v>0.01</v>
      </c>
      <c r="J1737" s="123">
        <v>-0.03</v>
      </c>
      <c r="K1737" s="123">
        <v>2.58</v>
      </c>
      <c r="L1737" s="123">
        <v>-0.1</v>
      </c>
      <c r="M1737" s="123">
        <v>-0.1</v>
      </c>
      <c r="N1737" s="123"/>
      <c r="O1737" s="123">
        <v>22.34</v>
      </c>
      <c r="P1737" s="123">
        <v>-0.09</v>
      </c>
      <c r="Q1737" s="123">
        <v>-0.03</v>
      </c>
      <c r="R1737" s="123" t="s">
        <v>3792</v>
      </c>
      <c r="S1737" s="123">
        <v>2021</v>
      </c>
      <c r="T1737" s="123">
        <v>0.04</v>
      </c>
      <c r="U1737" s="123">
        <v>0.2</v>
      </c>
      <c r="V1737" s="123">
        <v>0.25</v>
      </c>
      <c r="W1737" s="123">
        <v>0</v>
      </c>
      <c r="X1737" s="123">
        <v>-0.3</v>
      </c>
      <c r="Y1737" s="123">
        <v>-0.27</v>
      </c>
    </row>
    <row r="1738" spans="1:25" x14ac:dyDescent="0.25">
      <c r="A1738" s="60" t="s">
        <v>4359</v>
      </c>
      <c r="B1738" s="60" t="s">
        <v>82</v>
      </c>
      <c r="C1738" s="123" t="s">
        <v>109</v>
      </c>
      <c r="D1738" s="123">
        <v>18</v>
      </c>
      <c r="E1738" s="123">
        <v>2002</v>
      </c>
      <c r="F1738" s="123">
        <v>0.24</v>
      </c>
      <c r="G1738" s="123">
        <v>-0.04</v>
      </c>
      <c r="H1738" s="123">
        <v>0.09</v>
      </c>
      <c r="I1738" s="123">
        <v>-0.03</v>
      </c>
      <c r="J1738" s="123"/>
      <c r="K1738" s="123">
        <v>-0.02</v>
      </c>
      <c r="L1738" s="123">
        <v>-0.04</v>
      </c>
      <c r="M1738" s="123"/>
      <c r="N1738" s="123"/>
      <c r="O1738" s="123"/>
      <c r="P1738" s="123">
        <v>0.08</v>
      </c>
      <c r="Q1738" s="123">
        <v>-0.05</v>
      </c>
      <c r="R1738" s="123" t="s">
        <v>3792</v>
      </c>
      <c r="S1738" s="123">
        <v>2021</v>
      </c>
      <c r="T1738" s="123">
        <v>-0.08</v>
      </c>
      <c r="U1738" s="123">
        <v>0.06</v>
      </c>
      <c r="V1738" s="123">
        <v>0.03</v>
      </c>
      <c r="W1738" s="123"/>
      <c r="X1738" s="123">
        <v>0.02</v>
      </c>
      <c r="Y1738" s="123">
        <v>0.02</v>
      </c>
    </row>
    <row r="1739" spans="1:25" x14ac:dyDescent="0.25">
      <c r="A1739" s="60" t="s">
        <v>4360</v>
      </c>
      <c r="B1739" s="60" t="s">
        <v>82</v>
      </c>
      <c r="C1739" s="123" t="s">
        <v>109</v>
      </c>
      <c r="D1739" s="123">
        <v>30</v>
      </c>
      <c r="E1739" s="123">
        <v>1991</v>
      </c>
      <c r="F1739" s="123">
        <v>-0.05</v>
      </c>
      <c r="G1739" s="123">
        <v>0.05</v>
      </c>
      <c r="H1739" s="123">
        <v>-0.05</v>
      </c>
      <c r="I1739" s="123">
        <v>-0.06</v>
      </c>
      <c r="J1739" s="123"/>
      <c r="K1739" s="123">
        <v>0.02</v>
      </c>
      <c r="L1739" s="123">
        <v>-0.06</v>
      </c>
      <c r="M1739" s="123"/>
      <c r="N1739" s="123"/>
      <c r="O1739" s="123"/>
      <c r="P1739" s="123">
        <v>-0.03</v>
      </c>
      <c r="Q1739" s="123">
        <v>-0.01</v>
      </c>
      <c r="R1739" s="123" t="s">
        <v>3792</v>
      </c>
      <c r="S1739" s="123">
        <v>2021</v>
      </c>
      <c r="T1739" s="123">
        <v>7.0000000000000007E-2</v>
      </c>
      <c r="U1739" s="123">
        <v>0.08</v>
      </c>
      <c r="V1739" s="123">
        <v>-0.09</v>
      </c>
      <c r="W1739" s="123"/>
      <c r="X1739" s="123">
        <v>0.04</v>
      </c>
      <c r="Y1739" s="123">
        <v>7.0000000000000007E-2</v>
      </c>
    </row>
    <row r="1740" spans="1:25" x14ac:dyDescent="0.25">
      <c r="A1740" s="60" t="s">
        <v>1828</v>
      </c>
      <c r="B1740" s="60" t="s">
        <v>82</v>
      </c>
      <c r="C1740" s="123" t="s">
        <v>109</v>
      </c>
      <c r="D1740" s="123">
        <v>24</v>
      </c>
      <c r="E1740" s="123">
        <v>1996</v>
      </c>
      <c r="F1740" s="123">
        <v>1.93</v>
      </c>
      <c r="G1740" s="123">
        <v>0.04</v>
      </c>
      <c r="H1740" s="123">
        <v>1.47</v>
      </c>
      <c r="I1740" s="123">
        <v>-0.05</v>
      </c>
      <c r="J1740" s="123">
        <v>0.06</v>
      </c>
      <c r="K1740" s="123">
        <v>1.42</v>
      </c>
      <c r="L1740" s="123">
        <v>0.02</v>
      </c>
      <c r="M1740" s="123">
        <v>-0.05</v>
      </c>
      <c r="N1740" s="123"/>
      <c r="O1740" s="123">
        <v>22.49</v>
      </c>
      <c r="P1740" s="123">
        <v>0.08</v>
      </c>
      <c r="Q1740" s="123">
        <v>0.06</v>
      </c>
      <c r="R1740" s="123" t="s">
        <v>3792</v>
      </c>
      <c r="S1740" s="123">
        <v>2021</v>
      </c>
      <c r="T1740" s="123">
        <v>0.09</v>
      </c>
      <c r="U1740" s="123">
        <v>0.08</v>
      </c>
      <c r="V1740" s="123">
        <v>0.01</v>
      </c>
      <c r="W1740" s="123">
        <v>0.01</v>
      </c>
      <c r="X1740" s="123">
        <v>0.05</v>
      </c>
      <c r="Y1740" s="123">
        <v>0.02</v>
      </c>
    </row>
    <row r="1741" spans="1:25" x14ac:dyDescent="0.25">
      <c r="A1741" s="60" t="s">
        <v>548</v>
      </c>
      <c r="B1741" s="60" t="s">
        <v>82</v>
      </c>
      <c r="C1741" s="123" t="s">
        <v>109</v>
      </c>
      <c r="D1741" s="123">
        <v>26</v>
      </c>
      <c r="E1741" s="123">
        <v>1994</v>
      </c>
      <c r="F1741" s="123">
        <v>2.6</v>
      </c>
      <c r="G1741" s="123">
        <v>-0.06</v>
      </c>
      <c r="H1741" s="123">
        <v>0.79</v>
      </c>
      <c r="I1741" s="123">
        <v>0.09</v>
      </c>
      <c r="J1741" s="123">
        <v>-0.06</v>
      </c>
      <c r="K1741" s="123">
        <v>0.75</v>
      </c>
      <c r="L1741" s="123">
        <v>-0.08</v>
      </c>
      <c r="M1741" s="123">
        <v>-0.03</v>
      </c>
      <c r="N1741" s="123"/>
      <c r="O1741" s="123">
        <v>20.91</v>
      </c>
      <c r="P1741" s="123">
        <v>0.04</v>
      </c>
      <c r="Q1741" s="123">
        <v>-0.05</v>
      </c>
      <c r="R1741" s="123" t="s">
        <v>3792</v>
      </c>
      <c r="S1741" s="123">
        <v>2021</v>
      </c>
      <c r="T1741" s="123">
        <v>0.08</v>
      </c>
      <c r="U1741" s="123">
        <v>0.09</v>
      </c>
      <c r="V1741" s="123">
        <v>0.06</v>
      </c>
      <c r="W1741" s="123">
        <v>0.11</v>
      </c>
      <c r="X1741" s="123">
        <v>0.01</v>
      </c>
      <c r="Y1741" s="123">
        <v>-0.08</v>
      </c>
    </row>
    <row r="1742" spans="1:25" x14ac:dyDescent="0.25">
      <c r="A1742" s="60" t="s">
        <v>4339</v>
      </c>
      <c r="B1742" s="60" t="s">
        <v>82</v>
      </c>
      <c r="C1742" s="123" t="s">
        <v>221</v>
      </c>
      <c r="D1742" s="123">
        <v>25</v>
      </c>
      <c r="E1742" s="123">
        <v>1995</v>
      </c>
      <c r="F1742" s="123">
        <v>1.1100000000000001</v>
      </c>
      <c r="G1742" s="123">
        <v>0.01</v>
      </c>
      <c r="H1742" s="123">
        <v>0.85</v>
      </c>
      <c r="I1742" s="123">
        <v>0.09</v>
      </c>
      <c r="J1742" s="123">
        <v>0.04</v>
      </c>
      <c r="K1742" s="123">
        <v>0.8</v>
      </c>
      <c r="L1742" s="123">
        <v>-0.04</v>
      </c>
      <c r="M1742" s="123">
        <v>-0.02</v>
      </c>
      <c r="N1742" s="123"/>
      <c r="O1742" s="123">
        <v>6.95</v>
      </c>
      <c r="P1742" s="123">
        <v>0.02</v>
      </c>
      <c r="Q1742" s="123">
        <v>-0.02</v>
      </c>
      <c r="R1742" s="123" t="s">
        <v>3792</v>
      </c>
      <c r="S1742" s="123">
        <v>2021</v>
      </c>
      <c r="T1742" s="123">
        <v>-0.02</v>
      </c>
      <c r="U1742" s="123">
        <v>-0.06</v>
      </c>
      <c r="V1742" s="123">
        <v>7.0000000000000007E-2</v>
      </c>
      <c r="W1742" s="123">
        <v>0.04</v>
      </c>
      <c r="X1742" s="123">
        <v>0.09</v>
      </c>
      <c r="Y1742" s="123">
        <v>0.04</v>
      </c>
    </row>
    <row r="1743" spans="1:25" x14ac:dyDescent="0.25">
      <c r="A1743" s="60" t="s">
        <v>4352</v>
      </c>
      <c r="B1743" s="60" t="s">
        <v>82</v>
      </c>
      <c r="C1743" s="123" t="s">
        <v>153</v>
      </c>
      <c r="D1743" s="123">
        <v>32</v>
      </c>
      <c r="E1743" s="123">
        <v>1988</v>
      </c>
      <c r="F1743" s="123">
        <v>0.62</v>
      </c>
      <c r="G1743" s="123">
        <v>-0.05</v>
      </c>
      <c r="H1743" s="123">
        <v>3.34</v>
      </c>
      <c r="I1743" s="123">
        <v>-0.09</v>
      </c>
      <c r="J1743" s="123">
        <v>-0.05</v>
      </c>
      <c r="K1743" s="123">
        <v>3.16</v>
      </c>
      <c r="L1743" s="123">
        <v>-0.01</v>
      </c>
      <c r="M1743" s="123">
        <v>-0.01</v>
      </c>
      <c r="N1743" s="123"/>
      <c r="O1743" s="123">
        <v>23.12</v>
      </c>
      <c r="P1743" s="123">
        <v>0.01</v>
      </c>
      <c r="Q1743" s="123">
        <v>0</v>
      </c>
      <c r="R1743" s="123" t="s">
        <v>3792</v>
      </c>
      <c r="S1743" s="123">
        <v>2021</v>
      </c>
      <c r="T1743" s="123">
        <v>7.0000000000000007E-2</v>
      </c>
      <c r="U1743" s="123">
        <v>0.21</v>
      </c>
      <c r="V1743" s="123">
        <v>0.11</v>
      </c>
      <c r="W1743" s="123">
        <v>-0.02</v>
      </c>
      <c r="X1743" s="123">
        <v>-0.11</v>
      </c>
      <c r="Y1743" s="123">
        <v>-0.08</v>
      </c>
    </row>
    <row r="1744" spans="1:25" x14ac:dyDescent="0.25">
      <c r="A1744" s="60" t="s">
        <v>481</v>
      </c>
      <c r="B1744" s="60" t="s">
        <v>82</v>
      </c>
      <c r="C1744" s="123" t="s">
        <v>116</v>
      </c>
      <c r="D1744" s="123">
        <v>32</v>
      </c>
      <c r="E1744" s="123">
        <v>1989</v>
      </c>
      <c r="F1744" s="123">
        <v>3.09</v>
      </c>
      <c r="G1744" s="123">
        <v>-0.09</v>
      </c>
      <c r="H1744" s="123">
        <v>0.05</v>
      </c>
      <c r="I1744" s="123">
        <v>-0.02</v>
      </c>
      <c r="J1744" s="123"/>
      <c r="K1744" s="123">
        <v>0.01</v>
      </c>
      <c r="L1744" s="123">
        <v>0.05</v>
      </c>
      <c r="M1744" s="123"/>
      <c r="N1744" s="123"/>
      <c r="O1744" s="123"/>
      <c r="P1744" s="123">
        <v>-0.02</v>
      </c>
      <c r="Q1744" s="123">
        <v>0.02</v>
      </c>
      <c r="R1744" s="123" t="s">
        <v>3792</v>
      </c>
      <c r="S1744" s="123">
        <v>2021</v>
      </c>
      <c r="T1744" s="123">
        <v>-0.06</v>
      </c>
      <c r="U1744" s="123">
        <v>-0.02</v>
      </c>
      <c r="V1744" s="123">
        <v>0.08</v>
      </c>
      <c r="W1744" s="123"/>
      <c r="X1744" s="123">
        <v>0.08</v>
      </c>
      <c r="Y1744" s="123">
        <v>0.05</v>
      </c>
    </row>
    <row r="1745" spans="1:25" x14ac:dyDescent="0.25">
      <c r="A1745" s="60" t="s">
        <v>1630</v>
      </c>
      <c r="B1745" s="60" t="s">
        <v>82</v>
      </c>
      <c r="C1745" s="123" t="s">
        <v>122</v>
      </c>
      <c r="D1745" s="123">
        <v>33</v>
      </c>
      <c r="E1745" s="123">
        <v>1987</v>
      </c>
      <c r="F1745" s="123">
        <v>3.08</v>
      </c>
      <c r="G1745" s="123">
        <v>-0.02</v>
      </c>
      <c r="H1745" s="123">
        <v>1.67</v>
      </c>
      <c r="I1745" s="123">
        <v>0.38</v>
      </c>
      <c r="J1745" s="123">
        <v>20.04</v>
      </c>
      <c r="K1745" s="123">
        <v>1.65</v>
      </c>
      <c r="L1745" s="123">
        <v>0.34</v>
      </c>
      <c r="M1745" s="123">
        <v>-0.02</v>
      </c>
      <c r="N1745" s="123">
        <v>-0.04</v>
      </c>
      <c r="O1745" s="123">
        <v>19.260000000000002</v>
      </c>
      <c r="P1745" s="123">
        <v>0</v>
      </c>
      <c r="Q1745" s="123">
        <v>-0.09</v>
      </c>
      <c r="R1745" s="123" t="s">
        <v>3792</v>
      </c>
      <c r="S1745" s="123">
        <v>2021</v>
      </c>
      <c r="T1745" s="123">
        <v>-0.09</v>
      </c>
      <c r="U1745" s="123">
        <v>0.16</v>
      </c>
      <c r="V1745" s="123">
        <v>0.11</v>
      </c>
      <c r="W1745" s="123">
        <v>-0.01</v>
      </c>
      <c r="X1745" s="123">
        <v>-0.2</v>
      </c>
      <c r="Y1745" s="123">
        <v>-0.01</v>
      </c>
    </row>
    <row r="1746" spans="1:25" x14ac:dyDescent="0.25">
      <c r="A1746" s="60" t="s">
        <v>4356</v>
      </c>
      <c r="B1746" s="60" t="s">
        <v>82</v>
      </c>
      <c r="C1746" s="123" t="s">
        <v>122</v>
      </c>
      <c r="D1746" s="123">
        <v>28</v>
      </c>
      <c r="E1746" s="123">
        <v>1992</v>
      </c>
      <c r="F1746" s="123">
        <v>1.0900000000000001</v>
      </c>
      <c r="G1746" s="123">
        <v>-0.06</v>
      </c>
      <c r="H1746" s="123">
        <v>0</v>
      </c>
      <c r="I1746" s="123">
        <v>0.08</v>
      </c>
      <c r="J1746" s="123"/>
      <c r="K1746" s="123">
        <v>-0.08</v>
      </c>
      <c r="L1746" s="123">
        <v>-0.06</v>
      </c>
      <c r="M1746" s="123"/>
      <c r="N1746" s="123"/>
      <c r="O1746" s="123"/>
      <c r="P1746" s="123">
        <v>-0.05</v>
      </c>
      <c r="Q1746" s="123">
        <v>-0.03</v>
      </c>
      <c r="R1746" s="123" t="s">
        <v>3792</v>
      </c>
      <c r="S1746" s="123">
        <v>2021</v>
      </c>
      <c r="T1746" s="123">
        <v>0.05</v>
      </c>
      <c r="U1746" s="123">
        <v>-7.0000000000000007E-2</v>
      </c>
      <c r="V1746" s="123">
        <v>0</v>
      </c>
      <c r="W1746" s="123"/>
      <c r="X1746" s="123">
        <v>0.03</v>
      </c>
      <c r="Y1746" s="123">
        <v>0</v>
      </c>
    </row>
    <row r="1747" spans="1:25" x14ac:dyDescent="0.25">
      <c r="A1747" s="60" t="s">
        <v>4832</v>
      </c>
      <c r="B1747" s="60" t="s">
        <v>82</v>
      </c>
      <c r="C1747" s="123" t="s">
        <v>122</v>
      </c>
      <c r="D1747" s="123">
        <v>24</v>
      </c>
      <c r="E1747" s="123">
        <v>1996</v>
      </c>
      <c r="F1747" s="123">
        <v>1.45</v>
      </c>
      <c r="G1747" s="123">
        <v>-0.02</v>
      </c>
      <c r="H1747" s="123">
        <v>0.03</v>
      </c>
      <c r="I1747" s="123">
        <v>-0.01</v>
      </c>
      <c r="J1747" s="123"/>
      <c r="K1747" s="123">
        <v>-0.04</v>
      </c>
      <c r="L1747" s="123">
        <v>-0.1</v>
      </c>
      <c r="M1747" s="123"/>
      <c r="N1747" s="123"/>
      <c r="O1747" s="123"/>
      <c r="P1747" s="123">
        <v>-0.06</v>
      </c>
      <c r="Q1747" s="123">
        <v>-0.01</v>
      </c>
      <c r="R1747" s="123" t="s">
        <v>3792</v>
      </c>
      <c r="S1747" s="123">
        <v>2021</v>
      </c>
      <c r="T1747" s="123">
        <v>-0.08</v>
      </c>
      <c r="U1747" s="123">
        <v>-0.03</v>
      </c>
      <c r="V1747" s="123">
        <v>-7.0000000000000007E-2</v>
      </c>
      <c r="W1747" s="123"/>
      <c r="X1747" s="123">
        <v>7.0000000000000007E-2</v>
      </c>
      <c r="Y1747" s="123">
        <v>0.01</v>
      </c>
    </row>
    <row r="1748" spans="1:25" x14ac:dyDescent="0.25">
      <c r="A1748" s="60" t="s">
        <v>1685</v>
      </c>
      <c r="B1748" s="60" t="s">
        <v>82</v>
      </c>
      <c r="C1748" s="123" t="s">
        <v>122</v>
      </c>
      <c r="D1748" s="123">
        <v>26</v>
      </c>
      <c r="E1748" s="123">
        <v>1994</v>
      </c>
      <c r="F1748" s="123">
        <v>0.41</v>
      </c>
      <c r="G1748" s="123">
        <v>-0.04</v>
      </c>
      <c r="H1748" s="123">
        <v>-0.02</v>
      </c>
      <c r="I1748" s="123">
        <v>0.04</v>
      </c>
      <c r="J1748" s="123"/>
      <c r="K1748" s="123">
        <v>0</v>
      </c>
      <c r="L1748" s="123">
        <v>0.06</v>
      </c>
      <c r="M1748" s="123"/>
      <c r="N1748" s="123"/>
      <c r="O1748" s="123"/>
      <c r="P1748" s="123">
        <v>0.05</v>
      </c>
      <c r="Q1748" s="123">
        <v>0</v>
      </c>
      <c r="R1748" s="123" t="s">
        <v>3792</v>
      </c>
      <c r="S1748" s="123">
        <v>2021</v>
      </c>
      <c r="T1748" s="123">
        <v>0.09</v>
      </c>
      <c r="U1748" s="123">
        <v>0.06</v>
      </c>
      <c r="V1748" s="123">
        <v>-0.01</v>
      </c>
      <c r="W1748" s="123"/>
      <c r="X1748" s="123">
        <v>0.01</v>
      </c>
      <c r="Y1748" s="123">
        <v>-0.02</v>
      </c>
    </row>
    <row r="1749" spans="1:25" x14ac:dyDescent="0.25">
      <c r="A1749" s="60" t="s">
        <v>1285</v>
      </c>
      <c r="B1749" s="60" t="s">
        <v>82</v>
      </c>
      <c r="C1749" s="123" t="s">
        <v>122</v>
      </c>
      <c r="D1749" s="123">
        <v>23</v>
      </c>
      <c r="E1749" s="123">
        <v>1997</v>
      </c>
      <c r="F1749" s="123">
        <v>0.24</v>
      </c>
      <c r="G1749" s="123">
        <v>-0.09</v>
      </c>
      <c r="H1749" s="123">
        <v>-0.06</v>
      </c>
      <c r="I1749" s="123">
        <v>0.02</v>
      </c>
      <c r="J1749" s="123"/>
      <c r="K1749" s="123">
        <v>0.03</v>
      </c>
      <c r="L1749" s="123">
        <v>0.01</v>
      </c>
      <c r="M1749" s="123"/>
      <c r="N1749" s="123"/>
      <c r="O1749" s="123"/>
      <c r="P1749" s="123">
        <v>-0.05</v>
      </c>
      <c r="Q1749" s="123">
        <v>0</v>
      </c>
      <c r="R1749" s="123" t="s">
        <v>3792</v>
      </c>
      <c r="S1749" s="123">
        <v>2021</v>
      </c>
      <c r="T1749" s="123">
        <v>-0.05</v>
      </c>
      <c r="U1749" s="123">
        <v>-0.03</v>
      </c>
      <c r="V1749" s="123">
        <v>0.04</v>
      </c>
      <c r="W1749" s="123"/>
      <c r="X1749" s="123">
        <v>-0.02</v>
      </c>
      <c r="Y1749" s="123">
        <v>0.04</v>
      </c>
    </row>
    <row r="1750" spans="1:25" x14ac:dyDescent="0.25">
      <c r="A1750" s="60" t="s">
        <v>4361</v>
      </c>
      <c r="B1750" s="60" t="s">
        <v>82</v>
      </c>
      <c r="C1750" s="123" t="s">
        <v>122</v>
      </c>
      <c r="D1750" s="123">
        <v>33</v>
      </c>
      <c r="E1750" s="123">
        <v>1987</v>
      </c>
      <c r="F1750" s="123">
        <v>2.72</v>
      </c>
      <c r="G1750" s="123">
        <v>7.0000000000000007E-2</v>
      </c>
      <c r="H1750" s="123">
        <v>1.44</v>
      </c>
      <c r="I1750" s="123">
        <v>-0.05</v>
      </c>
      <c r="J1750" s="123">
        <v>0</v>
      </c>
      <c r="K1750" s="123">
        <v>1.33</v>
      </c>
      <c r="L1750" s="123">
        <v>0.04</v>
      </c>
      <c r="M1750" s="123">
        <v>0.04</v>
      </c>
      <c r="N1750" s="123"/>
      <c r="O1750" s="123">
        <v>25.17</v>
      </c>
      <c r="P1750" s="123">
        <v>-0.03</v>
      </c>
      <c r="Q1750" s="123">
        <v>-0.09</v>
      </c>
      <c r="R1750" s="123" t="s">
        <v>3792</v>
      </c>
      <c r="S1750" s="123">
        <v>2021</v>
      </c>
      <c r="T1750" s="123">
        <v>-7.0000000000000007E-2</v>
      </c>
      <c r="U1750" s="123">
        <v>0.11</v>
      </c>
      <c r="V1750" s="123">
        <v>-0.04</v>
      </c>
      <c r="W1750" s="123">
        <v>0.13</v>
      </c>
      <c r="X1750" s="123">
        <v>-0.05</v>
      </c>
      <c r="Y1750" s="123">
        <v>0</v>
      </c>
    </row>
    <row r="1751" spans="1:25" x14ac:dyDescent="0.25">
      <c r="A1751" s="60" t="s">
        <v>4383</v>
      </c>
      <c r="B1751" s="60" t="s">
        <v>81</v>
      </c>
      <c r="C1751" s="123" t="s">
        <v>96</v>
      </c>
      <c r="D1751" s="123">
        <v>27</v>
      </c>
      <c r="E1751" s="123">
        <v>1993</v>
      </c>
      <c r="F1751" s="123">
        <v>0.17</v>
      </c>
      <c r="G1751" s="123">
        <v>0.01</v>
      </c>
      <c r="H1751" s="123">
        <v>5.09</v>
      </c>
      <c r="I1751" s="123">
        <v>0.04</v>
      </c>
      <c r="J1751" s="123">
        <v>-0.08</v>
      </c>
      <c r="K1751" s="123">
        <v>4.34</v>
      </c>
      <c r="L1751" s="123">
        <v>0.04</v>
      </c>
      <c r="M1751" s="123">
        <v>-0.02</v>
      </c>
      <c r="N1751" s="123"/>
      <c r="O1751" s="123">
        <v>29.51</v>
      </c>
      <c r="P1751" s="123">
        <v>-0.03</v>
      </c>
      <c r="Q1751" s="123">
        <v>0.05</v>
      </c>
      <c r="R1751" s="123" t="s">
        <v>3792</v>
      </c>
      <c r="S1751" s="123">
        <v>2021</v>
      </c>
      <c r="T1751" s="123">
        <v>7.0000000000000007E-2</v>
      </c>
      <c r="U1751" s="123">
        <v>0.09</v>
      </c>
      <c r="V1751" s="123">
        <v>0.02</v>
      </c>
      <c r="W1751" s="123">
        <v>0</v>
      </c>
      <c r="X1751" s="123">
        <v>7.0000000000000007E-2</v>
      </c>
      <c r="Y1751" s="123">
        <v>-0.1</v>
      </c>
    </row>
    <row r="1752" spans="1:25" x14ac:dyDescent="0.25">
      <c r="A1752" s="60" t="s">
        <v>4365</v>
      </c>
      <c r="B1752" s="60" t="s">
        <v>81</v>
      </c>
      <c r="C1752" s="123" t="s">
        <v>96</v>
      </c>
      <c r="D1752" s="123">
        <v>23</v>
      </c>
      <c r="E1752" s="123">
        <v>1997</v>
      </c>
      <c r="F1752" s="123">
        <v>0</v>
      </c>
      <c r="G1752" s="123">
        <v>0.02</v>
      </c>
      <c r="H1752" s="123">
        <v>0.09</v>
      </c>
      <c r="I1752" s="123">
        <v>0.08</v>
      </c>
      <c r="J1752" s="123"/>
      <c r="K1752" s="123">
        <v>0.01</v>
      </c>
      <c r="L1752" s="123">
        <v>0.02</v>
      </c>
      <c r="M1752" s="123"/>
      <c r="N1752" s="123"/>
      <c r="O1752" s="123"/>
      <c r="P1752" s="123">
        <v>0.04</v>
      </c>
      <c r="Q1752" s="123">
        <v>0.1</v>
      </c>
      <c r="R1752" s="123" t="s">
        <v>3792</v>
      </c>
      <c r="S1752" s="123">
        <v>2021</v>
      </c>
      <c r="T1752" s="123">
        <v>0</v>
      </c>
      <c r="U1752" s="123">
        <v>-0.05</v>
      </c>
      <c r="V1752" s="123">
        <v>-0.04</v>
      </c>
      <c r="W1752" s="123"/>
      <c r="X1752" s="123">
        <v>-0.09</v>
      </c>
      <c r="Y1752" s="123">
        <v>-0.09</v>
      </c>
    </row>
    <row r="1753" spans="1:25" x14ac:dyDescent="0.25">
      <c r="A1753" s="60" t="s">
        <v>4366</v>
      </c>
      <c r="B1753" s="60" t="s">
        <v>81</v>
      </c>
      <c r="C1753" s="123" t="s">
        <v>96</v>
      </c>
      <c r="D1753" s="123">
        <v>32</v>
      </c>
      <c r="E1753" s="123">
        <v>1988</v>
      </c>
      <c r="F1753" s="123">
        <v>3.02</v>
      </c>
      <c r="G1753" s="123">
        <v>-0.06</v>
      </c>
      <c r="H1753" s="123">
        <v>0.38</v>
      </c>
      <c r="I1753" s="123">
        <v>0.05</v>
      </c>
      <c r="J1753" s="123">
        <v>-0.08</v>
      </c>
      <c r="K1753" s="123">
        <v>0.33</v>
      </c>
      <c r="L1753" s="123">
        <v>-0.06</v>
      </c>
      <c r="M1753" s="123">
        <v>0.04</v>
      </c>
      <c r="N1753" s="123"/>
      <c r="O1753" s="123">
        <v>5.92</v>
      </c>
      <c r="P1753" s="123">
        <v>0.09</v>
      </c>
      <c r="Q1753" s="123">
        <v>0.04</v>
      </c>
      <c r="R1753" s="123" t="s">
        <v>3792</v>
      </c>
      <c r="S1753" s="123">
        <v>2021</v>
      </c>
      <c r="T1753" s="123">
        <v>-0.04</v>
      </c>
      <c r="U1753" s="123">
        <v>0.02</v>
      </c>
      <c r="V1753" s="123">
        <v>0.08</v>
      </c>
      <c r="W1753" s="123">
        <v>-0.01</v>
      </c>
      <c r="X1753" s="123">
        <v>0.04</v>
      </c>
      <c r="Y1753" s="123">
        <v>-0.09</v>
      </c>
    </row>
    <row r="1754" spans="1:25" x14ac:dyDescent="0.25">
      <c r="A1754" s="60" t="s">
        <v>4371</v>
      </c>
      <c r="B1754" s="60" t="s">
        <v>81</v>
      </c>
      <c r="C1754" s="123" t="s">
        <v>96</v>
      </c>
      <c r="D1754" s="123">
        <v>26</v>
      </c>
      <c r="E1754" s="123">
        <v>1994</v>
      </c>
      <c r="F1754" s="123">
        <v>2.79</v>
      </c>
      <c r="G1754" s="123">
        <v>-0.03</v>
      </c>
      <c r="H1754" s="123">
        <v>0.08</v>
      </c>
      <c r="I1754" s="123">
        <v>-0.05</v>
      </c>
      <c r="J1754" s="123"/>
      <c r="K1754" s="123">
        <v>0.05</v>
      </c>
      <c r="L1754" s="123">
        <v>0.03</v>
      </c>
      <c r="M1754" s="123"/>
      <c r="N1754" s="123"/>
      <c r="O1754" s="123"/>
      <c r="P1754" s="123">
        <v>7.0000000000000007E-2</v>
      </c>
      <c r="Q1754" s="123">
        <v>-0.1</v>
      </c>
      <c r="R1754" s="123" t="s">
        <v>3792</v>
      </c>
      <c r="S1754" s="123">
        <v>2021</v>
      </c>
      <c r="T1754" s="123">
        <v>-0.01</v>
      </c>
      <c r="U1754" s="123">
        <v>0.04</v>
      </c>
      <c r="V1754" s="123">
        <v>-0.06</v>
      </c>
      <c r="W1754" s="123"/>
      <c r="X1754" s="123">
        <v>0.03</v>
      </c>
      <c r="Y1754" s="123">
        <v>0.09</v>
      </c>
    </row>
    <row r="1755" spans="1:25" x14ac:dyDescent="0.25">
      <c r="A1755" s="60" t="s">
        <v>4367</v>
      </c>
      <c r="B1755" s="60" t="s">
        <v>81</v>
      </c>
      <c r="C1755" s="123" t="s">
        <v>96</v>
      </c>
      <c r="D1755" s="123">
        <v>32</v>
      </c>
      <c r="E1755" s="123">
        <v>1988</v>
      </c>
      <c r="F1755" s="123">
        <v>2.78</v>
      </c>
      <c r="G1755" s="123">
        <v>-0.1</v>
      </c>
      <c r="H1755" s="123">
        <v>0.05</v>
      </c>
      <c r="I1755" s="123">
        <v>7.0000000000000007E-2</v>
      </c>
      <c r="J1755" s="123"/>
      <c r="K1755" s="123">
        <v>7.0000000000000007E-2</v>
      </c>
      <c r="L1755" s="123">
        <v>-0.02</v>
      </c>
      <c r="M1755" s="123"/>
      <c r="N1755" s="123"/>
      <c r="O1755" s="123"/>
      <c r="P1755" s="123">
        <v>-7.0000000000000007E-2</v>
      </c>
      <c r="Q1755" s="123">
        <v>-0.08</v>
      </c>
      <c r="R1755" s="123" t="s">
        <v>3792</v>
      </c>
      <c r="S1755" s="123">
        <v>2021</v>
      </c>
      <c r="T1755" s="123">
        <v>-0.09</v>
      </c>
      <c r="U1755" s="123">
        <v>-0.04</v>
      </c>
      <c r="V1755" s="123">
        <v>0.09</v>
      </c>
      <c r="W1755" s="123"/>
      <c r="X1755" s="123">
        <v>0.02</v>
      </c>
      <c r="Y1755" s="123">
        <v>-0.04</v>
      </c>
    </row>
    <row r="1756" spans="1:25" x14ac:dyDescent="0.25">
      <c r="A1756" s="60" t="s">
        <v>4368</v>
      </c>
      <c r="B1756" s="60" t="s">
        <v>81</v>
      </c>
      <c r="C1756" s="123" t="s">
        <v>96</v>
      </c>
      <c r="D1756" s="123">
        <v>26</v>
      </c>
      <c r="E1756" s="123">
        <v>1994</v>
      </c>
      <c r="F1756" s="123">
        <v>2.92</v>
      </c>
      <c r="G1756" s="123">
        <v>0.04</v>
      </c>
      <c r="H1756" s="123">
        <v>-7.0000000000000007E-2</v>
      </c>
      <c r="I1756" s="123">
        <v>0.05</v>
      </c>
      <c r="J1756" s="123"/>
      <c r="K1756" s="123">
        <v>7.0000000000000007E-2</v>
      </c>
      <c r="L1756" s="123">
        <v>-0.04</v>
      </c>
      <c r="M1756" s="123"/>
      <c r="N1756" s="123"/>
      <c r="O1756" s="123"/>
      <c r="P1756" s="123">
        <v>0</v>
      </c>
      <c r="Q1756" s="123">
        <v>0.06</v>
      </c>
      <c r="R1756" s="123" t="s">
        <v>3792</v>
      </c>
      <c r="S1756" s="123">
        <v>2021</v>
      </c>
      <c r="T1756" s="123">
        <v>-0.05</v>
      </c>
      <c r="U1756" s="123">
        <v>0.1</v>
      </c>
      <c r="V1756" s="123">
        <v>-0.06</v>
      </c>
      <c r="W1756" s="123"/>
      <c r="X1756" s="123">
        <v>0</v>
      </c>
      <c r="Y1756" s="123">
        <v>0</v>
      </c>
    </row>
    <row r="1757" spans="1:25" x14ac:dyDescent="0.25">
      <c r="A1757" s="60" t="s">
        <v>4377</v>
      </c>
      <c r="B1757" s="60" t="s">
        <v>81</v>
      </c>
      <c r="C1757" s="123" t="s">
        <v>96</v>
      </c>
      <c r="D1757" s="123">
        <v>26</v>
      </c>
      <c r="E1757" s="123">
        <v>1994</v>
      </c>
      <c r="F1757" s="123">
        <v>0.26</v>
      </c>
      <c r="G1757" s="123">
        <v>0.08</v>
      </c>
      <c r="H1757" s="123">
        <v>0.02</v>
      </c>
      <c r="I1757" s="123">
        <v>-0.09</v>
      </c>
      <c r="J1757" s="123"/>
      <c r="K1757" s="123">
        <v>0</v>
      </c>
      <c r="L1757" s="123">
        <v>-0.08</v>
      </c>
      <c r="M1757" s="123"/>
      <c r="N1757" s="123"/>
      <c r="O1757" s="123"/>
      <c r="P1757" s="123">
        <v>-0.1</v>
      </c>
      <c r="Q1757" s="123">
        <v>7.0000000000000007E-2</v>
      </c>
      <c r="R1757" s="123" t="s">
        <v>3792</v>
      </c>
      <c r="S1757" s="123">
        <v>2021</v>
      </c>
      <c r="T1757" s="123">
        <v>0.09</v>
      </c>
      <c r="U1757" s="123">
        <v>-0.05</v>
      </c>
      <c r="V1757" s="123">
        <v>0.05</v>
      </c>
      <c r="W1757" s="123"/>
      <c r="X1757" s="123">
        <v>0.08</v>
      </c>
      <c r="Y1757" s="123">
        <v>0.05</v>
      </c>
    </row>
    <row r="1758" spans="1:25" x14ac:dyDescent="0.25">
      <c r="A1758" s="60" t="s">
        <v>4370</v>
      </c>
      <c r="B1758" s="60" t="s">
        <v>81</v>
      </c>
      <c r="C1758" s="123" t="s">
        <v>96</v>
      </c>
      <c r="D1758" s="123">
        <v>32</v>
      </c>
      <c r="E1758" s="123">
        <v>1988</v>
      </c>
      <c r="F1758" s="123">
        <v>2.94</v>
      </c>
      <c r="G1758" s="123">
        <v>-0.05</v>
      </c>
      <c r="H1758" s="123">
        <v>0.36</v>
      </c>
      <c r="I1758" s="123">
        <v>0.01</v>
      </c>
      <c r="J1758" s="123">
        <v>-0.08</v>
      </c>
      <c r="K1758" s="123">
        <v>0.32</v>
      </c>
      <c r="L1758" s="123">
        <v>-7.0000000000000007E-2</v>
      </c>
      <c r="M1758" s="123">
        <v>-0.05</v>
      </c>
      <c r="N1758" s="123"/>
      <c r="O1758" s="123">
        <v>10.8</v>
      </c>
      <c r="P1758" s="123">
        <v>-0.08</v>
      </c>
      <c r="Q1758" s="123">
        <v>-0.05</v>
      </c>
      <c r="R1758" s="123" t="s">
        <v>3792</v>
      </c>
      <c r="S1758" s="123">
        <v>2021</v>
      </c>
      <c r="T1758" s="123">
        <v>-0.02</v>
      </c>
      <c r="U1758" s="123">
        <v>-0.02</v>
      </c>
      <c r="V1758" s="123">
        <v>-0.03</v>
      </c>
      <c r="W1758" s="123">
        <v>-0.05</v>
      </c>
      <c r="X1758" s="123">
        <v>0.08</v>
      </c>
      <c r="Y1758" s="123">
        <v>-0.02</v>
      </c>
    </row>
    <row r="1759" spans="1:25" x14ac:dyDescent="0.25">
      <c r="A1759" s="60" t="s">
        <v>1335</v>
      </c>
      <c r="B1759" s="60" t="s">
        <v>81</v>
      </c>
      <c r="C1759" s="123" t="s">
        <v>148</v>
      </c>
      <c r="D1759" s="123">
        <v>23</v>
      </c>
      <c r="E1759" s="123">
        <v>1997</v>
      </c>
      <c r="F1759" s="123">
        <v>0.18</v>
      </c>
      <c r="G1759" s="123">
        <v>-0.09</v>
      </c>
      <c r="H1759" s="123">
        <v>0.06</v>
      </c>
      <c r="I1759" s="123">
        <v>-0.02</v>
      </c>
      <c r="J1759" s="123"/>
      <c r="K1759" s="123">
        <v>0.08</v>
      </c>
      <c r="L1759" s="123">
        <v>0.08</v>
      </c>
      <c r="M1759" s="123"/>
      <c r="N1759" s="123"/>
      <c r="O1759" s="123"/>
      <c r="P1759" s="123">
        <v>-7.0000000000000007E-2</v>
      </c>
      <c r="Q1759" s="123">
        <v>0.1</v>
      </c>
      <c r="R1759" s="123" t="s">
        <v>3792</v>
      </c>
      <c r="S1759" s="123">
        <v>2021</v>
      </c>
      <c r="T1759" s="123">
        <v>0.08</v>
      </c>
      <c r="U1759" s="123">
        <v>7.0000000000000007E-2</v>
      </c>
      <c r="V1759" s="123">
        <v>0.04</v>
      </c>
      <c r="W1759" s="123"/>
      <c r="X1759" s="123">
        <v>7.0000000000000007E-2</v>
      </c>
      <c r="Y1759" s="123">
        <v>0.09</v>
      </c>
    </row>
    <row r="1760" spans="1:25" x14ac:dyDescent="0.25">
      <c r="A1760" s="60" t="s">
        <v>1262</v>
      </c>
      <c r="B1760" s="60" t="s">
        <v>81</v>
      </c>
      <c r="C1760" s="123" t="s">
        <v>109</v>
      </c>
      <c r="D1760" s="123">
        <v>26</v>
      </c>
      <c r="E1760" s="123">
        <v>1994</v>
      </c>
      <c r="F1760" s="123">
        <v>2.76</v>
      </c>
      <c r="G1760" s="123">
        <v>0.36</v>
      </c>
      <c r="H1760" s="123">
        <v>2.68</v>
      </c>
      <c r="I1760" s="123">
        <v>0.35</v>
      </c>
      <c r="J1760" s="123">
        <v>14.27</v>
      </c>
      <c r="K1760" s="123">
        <v>2.5299999999999998</v>
      </c>
      <c r="L1760" s="123">
        <v>0.44</v>
      </c>
      <c r="M1760" s="123">
        <v>0.24</v>
      </c>
      <c r="N1760" s="123">
        <v>1.02</v>
      </c>
      <c r="O1760" s="123">
        <v>12.73</v>
      </c>
      <c r="P1760" s="123">
        <v>-7.0000000000000007E-2</v>
      </c>
      <c r="Q1760" s="123">
        <v>0.04</v>
      </c>
      <c r="R1760" s="123" t="s">
        <v>3792</v>
      </c>
      <c r="S1760" s="123">
        <v>2021</v>
      </c>
      <c r="T1760" s="123">
        <v>-0.02</v>
      </c>
      <c r="U1760" s="123">
        <v>0.26</v>
      </c>
      <c r="V1760" s="123">
        <v>0.38</v>
      </c>
      <c r="W1760" s="123">
        <v>0.18</v>
      </c>
      <c r="X1760" s="123">
        <v>0.1</v>
      </c>
      <c r="Y1760" s="123">
        <v>-0.02</v>
      </c>
    </row>
    <row r="1761" spans="1:25" x14ac:dyDescent="0.25">
      <c r="A1761" s="60" t="s">
        <v>531</v>
      </c>
      <c r="B1761" s="60" t="s">
        <v>81</v>
      </c>
      <c r="C1761" s="123" t="s">
        <v>109</v>
      </c>
      <c r="D1761" s="123">
        <v>30</v>
      </c>
      <c r="E1761" s="123">
        <v>1990</v>
      </c>
      <c r="F1761" s="123">
        <v>2.58</v>
      </c>
      <c r="G1761" s="123">
        <v>0.05</v>
      </c>
      <c r="H1761" s="123">
        <v>1.56</v>
      </c>
      <c r="I1761" s="123">
        <v>0.37</v>
      </c>
      <c r="J1761" s="123">
        <v>25.09</v>
      </c>
      <c r="K1761" s="123">
        <v>1.54</v>
      </c>
      <c r="L1761" s="123">
        <v>0.48</v>
      </c>
      <c r="M1761" s="123">
        <v>-7.0000000000000007E-2</v>
      </c>
      <c r="N1761" s="123">
        <v>-7.0000000000000007E-2</v>
      </c>
      <c r="O1761" s="123">
        <v>17.53</v>
      </c>
      <c r="P1761" s="123">
        <v>-0.03</v>
      </c>
      <c r="Q1761" s="123">
        <v>-0.06</v>
      </c>
      <c r="R1761" s="123" t="s">
        <v>3792</v>
      </c>
      <c r="S1761" s="123">
        <v>2021</v>
      </c>
      <c r="T1761" s="123">
        <v>0.08</v>
      </c>
      <c r="U1761" s="123">
        <v>0.17</v>
      </c>
      <c r="V1761" s="123">
        <v>0.08</v>
      </c>
      <c r="W1761" s="123">
        <v>0.18</v>
      </c>
      <c r="X1761" s="123">
        <v>-7.0000000000000007E-2</v>
      </c>
      <c r="Y1761" s="123">
        <v>-0.14000000000000001</v>
      </c>
    </row>
    <row r="1762" spans="1:25" x14ac:dyDescent="0.25">
      <c r="A1762" s="60" t="s">
        <v>4833</v>
      </c>
      <c r="B1762" s="60" t="s">
        <v>81</v>
      </c>
      <c r="C1762" s="123" t="s">
        <v>109</v>
      </c>
      <c r="D1762" s="123">
        <v>22</v>
      </c>
      <c r="E1762" s="123">
        <v>1998</v>
      </c>
      <c r="F1762" s="123">
        <v>0.28000000000000003</v>
      </c>
      <c r="G1762" s="123">
        <v>-0.01</v>
      </c>
      <c r="H1762" s="123">
        <v>-0.01</v>
      </c>
      <c r="I1762" s="123">
        <v>0.08</v>
      </c>
      <c r="J1762" s="123"/>
      <c r="K1762" s="123">
        <v>0.01</v>
      </c>
      <c r="L1762" s="123">
        <v>-0.04</v>
      </c>
      <c r="M1762" s="123"/>
      <c r="N1762" s="123"/>
      <c r="O1762" s="123"/>
      <c r="P1762" s="123">
        <v>0.01</v>
      </c>
      <c r="Q1762" s="123">
        <v>0.09</v>
      </c>
      <c r="R1762" s="123" t="s">
        <v>3792</v>
      </c>
      <c r="S1762" s="123">
        <v>2021</v>
      </c>
      <c r="T1762" s="123">
        <v>-0.08</v>
      </c>
      <c r="U1762" s="123">
        <v>-0.02</v>
      </c>
      <c r="V1762" s="123">
        <v>0.01</v>
      </c>
      <c r="W1762" s="123"/>
      <c r="X1762" s="123">
        <v>-0.05</v>
      </c>
      <c r="Y1762" s="123">
        <v>-0.1</v>
      </c>
    </row>
    <row r="1763" spans="1:25" x14ac:dyDescent="0.25">
      <c r="A1763" s="60" t="s">
        <v>4373</v>
      </c>
      <c r="B1763" s="60" t="s">
        <v>81</v>
      </c>
      <c r="C1763" s="123" t="s">
        <v>109</v>
      </c>
      <c r="D1763" s="123">
        <v>21</v>
      </c>
      <c r="E1763" s="123">
        <v>1999</v>
      </c>
      <c r="F1763" s="123">
        <v>0</v>
      </c>
      <c r="G1763" s="123">
        <v>0.08</v>
      </c>
      <c r="H1763" s="123">
        <v>-0.08</v>
      </c>
      <c r="I1763" s="123">
        <v>-0.01</v>
      </c>
      <c r="J1763" s="123"/>
      <c r="K1763" s="123">
        <v>0.04</v>
      </c>
      <c r="L1763" s="123">
        <v>-0.02</v>
      </c>
      <c r="M1763" s="123"/>
      <c r="N1763" s="123"/>
      <c r="O1763" s="123"/>
      <c r="P1763" s="123">
        <v>-0.06</v>
      </c>
      <c r="Q1763" s="123">
        <v>-0.03</v>
      </c>
      <c r="R1763" s="123" t="s">
        <v>3792</v>
      </c>
      <c r="S1763" s="123">
        <v>2021</v>
      </c>
      <c r="T1763" s="123">
        <v>-0.05</v>
      </c>
      <c r="U1763" s="123">
        <v>-0.03</v>
      </c>
      <c r="V1763" s="123">
        <v>-0.03</v>
      </c>
      <c r="W1763" s="123"/>
      <c r="X1763" s="123">
        <v>-0.03</v>
      </c>
      <c r="Y1763" s="123">
        <v>0</v>
      </c>
    </row>
    <row r="1764" spans="1:25" x14ac:dyDescent="0.25">
      <c r="A1764" s="60" t="s">
        <v>1258</v>
      </c>
      <c r="B1764" s="60" t="s">
        <v>81</v>
      </c>
      <c r="C1764" s="123" t="s">
        <v>116</v>
      </c>
      <c r="D1764" s="123">
        <v>31</v>
      </c>
      <c r="E1764" s="123">
        <v>1989</v>
      </c>
      <c r="F1764" s="123">
        <v>3.07</v>
      </c>
      <c r="G1764" s="123">
        <v>-0.1</v>
      </c>
      <c r="H1764" s="123">
        <v>0.03</v>
      </c>
      <c r="I1764" s="123">
        <v>0.02</v>
      </c>
      <c r="J1764" s="123"/>
      <c r="K1764" s="123">
        <v>0.06</v>
      </c>
      <c r="L1764" s="123">
        <v>-0.09</v>
      </c>
      <c r="M1764" s="123"/>
      <c r="N1764" s="123"/>
      <c r="O1764" s="123"/>
      <c r="P1764" s="123">
        <v>0.03</v>
      </c>
      <c r="Q1764" s="123">
        <v>0.03</v>
      </c>
      <c r="R1764" s="123" t="s">
        <v>3792</v>
      </c>
      <c r="S1764" s="123">
        <v>2021</v>
      </c>
      <c r="T1764" s="123">
        <v>7.0000000000000007E-2</v>
      </c>
      <c r="U1764" s="123">
        <v>0.06</v>
      </c>
      <c r="V1764" s="123">
        <v>0.03</v>
      </c>
      <c r="W1764" s="123"/>
      <c r="X1764" s="123">
        <v>7.0000000000000007E-2</v>
      </c>
      <c r="Y1764" s="123">
        <v>-0.04</v>
      </c>
    </row>
    <row r="1765" spans="1:25" x14ac:dyDescent="0.25">
      <c r="A1765" s="60" t="s">
        <v>4374</v>
      </c>
      <c r="B1765" s="60" t="s">
        <v>81</v>
      </c>
      <c r="C1765" s="123" t="s">
        <v>122</v>
      </c>
      <c r="D1765" s="123">
        <v>33</v>
      </c>
      <c r="E1765" s="123">
        <v>1987</v>
      </c>
      <c r="F1765" s="123">
        <v>1.47</v>
      </c>
      <c r="G1765" s="123">
        <v>0.02</v>
      </c>
      <c r="H1765" s="123">
        <v>0.01</v>
      </c>
      <c r="I1765" s="123">
        <v>0.01</v>
      </c>
      <c r="J1765" s="123"/>
      <c r="K1765" s="123">
        <v>7.0000000000000007E-2</v>
      </c>
      <c r="L1765" s="123">
        <v>0</v>
      </c>
      <c r="M1765" s="123"/>
      <c r="N1765" s="123"/>
      <c r="O1765" s="123"/>
      <c r="P1765" s="123">
        <v>0</v>
      </c>
      <c r="Q1765" s="123">
        <v>0</v>
      </c>
      <c r="R1765" s="123" t="s">
        <v>3792</v>
      </c>
      <c r="S1765" s="123">
        <v>2021</v>
      </c>
      <c r="T1765" s="123">
        <v>-0.05</v>
      </c>
      <c r="U1765" s="123">
        <v>0.05</v>
      </c>
      <c r="V1765" s="123">
        <v>-0.01</v>
      </c>
      <c r="W1765" s="123"/>
      <c r="X1765" s="123">
        <v>-0.02</v>
      </c>
      <c r="Y1765" s="123">
        <v>-0.06</v>
      </c>
    </row>
    <row r="1766" spans="1:25" x14ac:dyDescent="0.25">
      <c r="A1766" s="60" t="s">
        <v>4376</v>
      </c>
      <c r="B1766" s="60" t="s">
        <v>81</v>
      </c>
      <c r="C1766" s="123" t="s">
        <v>122</v>
      </c>
      <c r="D1766" s="123">
        <v>25</v>
      </c>
      <c r="E1766" s="123">
        <v>1995</v>
      </c>
      <c r="F1766" s="123">
        <v>3.02</v>
      </c>
      <c r="G1766" s="123">
        <v>0.01</v>
      </c>
      <c r="H1766" s="123">
        <v>0.37</v>
      </c>
      <c r="I1766" s="123">
        <v>0.36</v>
      </c>
      <c r="J1766" s="123">
        <v>99.96</v>
      </c>
      <c r="K1766" s="123">
        <v>0.4</v>
      </c>
      <c r="L1766" s="123">
        <v>0.26</v>
      </c>
      <c r="M1766" s="123">
        <v>-0.04</v>
      </c>
      <c r="N1766" s="123">
        <v>0.03</v>
      </c>
      <c r="O1766" s="123">
        <v>18.989999999999998</v>
      </c>
      <c r="P1766" s="123">
        <v>0.04</v>
      </c>
      <c r="Q1766" s="123">
        <v>-0.1</v>
      </c>
      <c r="R1766" s="123" t="s">
        <v>3792</v>
      </c>
      <c r="S1766" s="123">
        <v>2021</v>
      </c>
      <c r="T1766" s="123">
        <v>-0.05</v>
      </c>
      <c r="U1766" s="123">
        <v>0</v>
      </c>
      <c r="V1766" s="123">
        <v>0.03</v>
      </c>
      <c r="W1766" s="123">
        <v>-0.04</v>
      </c>
      <c r="X1766" s="123">
        <v>-0.09</v>
      </c>
      <c r="Y1766" s="123">
        <v>0.02</v>
      </c>
    </row>
    <row r="1767" spans="1:25" x14ac:dyDescent="0.25">
      <c r="A1767" s="60" t="s">
        <v>4384</v>
      </c>
      <c r="B1767" s="60" t="s">
        <v>81</v>
      </c>
      <c r="C1767" s="123" t="s">
        <v>122</v>
      </c>
      <c r="D1767" s="123">
        <v>27</v>
      </c>
      <c r="E1767" s="123">
        <v>1993</v>
      </c>
      <c r="F1767" s="123">
        <v>2.99</v>
      </c>
      <c r="G1767" s="123">
        <v>-0.05</v>
      </c>
      <c r="H1767" s="123">
        <v>0.75</v>
      </c>
      <c r="I1767" s="123">
        <v>0</v>
      </c>
      <c r="J1767" s="123">
        <v>-0.09</v>
      </c>
      <c r="K1767" s="123">
        <v>0.66</v>
      </c>
      <c r="L1767" s="123">
        <v>-0.03</v>
      </c>
      <c r="M1767" s="123">
        <v>-0.03</v>
      </c>
      <c r="N1767" s="123"/>
      <c r="O1767" s="123">
        <v>19.72</v>
      </c>
      <c r="P1767" s="123">
        <v>0</v>
      </c>
      <c r="Q1767" s="123">
        <v>-0.08</v>
      </c>
      <c r="R1767" s="123" t="s">
        <v>3792</v>
      </c>
      <c r="S1767" s="123">
        <v>2021</v>
      </c>
      <c r="T1767" s="123">
        <v>-0.03</v>
      </c>
      <c r="U1767" s="123">
        <v>-0.03</v>
      </c>
      <c r="V1767" s="123">
        <v>0.08</v>
      </c>
      <c r="W1767" s="123">
        <v>0.01</v>
      </c>
      <c r="X1767" s="123">
        <v>-0.04</v>
      </c>
      <c r="Y1767" s="123">
        <v>-7.0000000000000007E-2</v>
      </c>
    </row>
    <row r="1768" spans="1:25" x14ac:dyDescent="0.25">
      <c r="A1768" s="60" t="s">
        <v>4378</v>
      </c>
      <c r="B1768" s="60" t="s">
        <v>81</v>
      </c>
      <c r="C1768" s="123" t="s">
        <v>122</v>
      </c>
      <c r="D1768" s="123">
        <v>29</v>
      </c>
      <c r="E1768" s="123">
        <v>1991</v>
      </c>
      <c r="F1768" s="123">
        <v>1.34</v>
      </c>
      <c r="G1768" s="123">
        <v>0.01</v>
      </c>
      <c r="H1768" s="123">
        <v>-0.09</v>
      </c>
      <c r="I1768" s="123">
        <v>0.04</v>
      </c>
      <c r="J1768" s="123"/>
      <c r="K1768" s="123">
        <v>0.06</v>
      </c>
      <c r="L1768" s="123">
        <v>0.03</v>
      </c>
      <c r="M1768" s="123"/>
      <c r="N1768" s="123"/>
      <c r="O1768" s="123"/>
      <c r="P1768" s="123">
        <v>0.05</v>
      </c>
      <c r="Q1768" s="123">
        <v>-0.05</v>
      </c>
      <c r="R1768" s="123" t="s">
        <v>3792</v>
      </c>
      <c r="S1768" s="123">
        <v>2021</v>
      </c>
      <c r="T1768" s="123">
        <v>-7.0000000000000007E-2</v>
      </c>
      <c r="U1768" s="123">
        <v>-0.05</v>
      </c>
      <c r="V1768" s="123">
        <v>-0.01</v>
      </c>
      <c r="W1768" s="123"/>
      <c r="X1768" s="123">
        <v>0.01</v>
      </c>
      <c r="Y1768" s="123">
        <v>0.1</v>
      </c>
    </row>
    <row r="1769" spans="1:25" x14ac:dyDescent="0.25">
      <c r="A1769" s="60" t="s">
        <v>4375</v>
      </c>
      <c r="B1769" s="60" t="s">
        <v>81</v>
      </c>
      <c r="C1769" s="123" t="s">
        <v>131</v>
      </c>
      <c r="D1769" s="123">
        <v>30</v>
      </c>
      <c r="E1769" s="123">
        <v>1990</v>
      </c>
      <c r="F1769" s="123">
        <v>0.66</v>
      </c>
      <c r="G1769" s="123">
        <v>0.05</v>
      </c>
      <c r="H1769" s="123">
        <v>2.86</v>
      </c>
      <c r="I1769" s="123">
        <v>-0.05</v>
      </c>
      <c r="J1769" s="123">
        <v>0.03</v>
      </c>
      <c r="K1769" s="123">
        <v>2.92</v>
      </c>
      <c r="L1769" s="123">
        <v>0.09</v>
      </c>
      <c r="M1769" s="123">
        <v>-7.0000000000000007E-2</v>
      </c>
      <c r="N1769" s="123"/>
      <c r="O1769" s="123">
        <v>27.57</v>
      </c>
      <c r="P1769" s="123">
        <v>0</v>
      </c>
      <c r="Q1769" s="123">
        <v>0.02</v>
      </c>
      <c r="R1769" s="123" t="s">
        <v>3792</v>
      </c>
      <c r="S1769" s="123">
        <v>2021</v>
      </c>
      <c r="T1769" s="123">
        <v>-0.09</v>
      </c>
      <c r="U1769" s="123">
        <v>0.04</v>
      </c>
      <c r="V1769" s="123">
        <v>0.05</v>
      </c>
      <c r="W1769" s="123">
        <v>-0.04</v>
      </c>
      <c r="X1769" s="123">
        <v>0.09</v>
      </c>
      <c r="Y1769" s="123">
        <v>0.01</v>
      </c>
    </row>
    <row r="1770" spans="1:25" x14ac:dyDescent="0.25">
      <c r="A1770" s="60" t="s">
        <v>4446</v>
      </c>
      <c r="B1770" s="60" t="s">
        <v>19</v>
      </c>
      <c r="C1770" s="123" t="s">
        <v>96</v>
      </c>
      <c r="D1770" s="123">
        <v>25</v>
      </c>
      <c r="E1770" s="123">
        <v>1995</v>
      </c>
      <c r="F1770" s="123">
        <v>1.71</v>
      </c>
      <c r="G1770" s="123">
        <v>0</v>
      </c>
      <c r="H1770" s="123">
        <v>0.54</v>
      </c>
      <c r="I1770" s="123">
        <v>0.05</v>
      </c>
      <c r="J1770" s="123">
        <v>0</v>
      </c>
      <c r="K1770" s="123">
        <v>0.45</v>
      </c>
      <c r="L1770" s="123">
        <v>-0.01</v>
      </c>
      <c r="M1770" s="123">
        <v>0.01</v>
      </c>
      <c r="N1770" s="123"/>
      <c r="O1770" s="123">
        <v>25.25</v>
      </c>
      <c r="P1770" s="123">
        <v>-0.04</v>
      </c>
      <c r="Q1770" s="123">
        <v>0.09</v>
      </c>
      <c r="R1770" s="123" t="s">
        <v>3792</v>
      </c>
      <c r="S1770" s="123">
        <v>2021</v>
      </c>
      <c r="T1770" s="123">
        <v>0.09</v>
      </c>
      <c r="U1770" s="123">
        <v>7.0000000000000007E-2</v>
      </c>
      <c r="V1770" s="123">
        <v>0.01</v>
      </c>
      <c r="W1770" s="123">
        <v>-0.02</v>
      </c>
      <c r="X1770" s="123">
        <v>-0.03</v>
      </c>
      <c r="Y1770" s="123">
        <v>-0.1</v>
      </c>
    </row>
    <row r="1771" spans="1:25" x14ac:dyDescent="0.25">
      <c r="A1771" s="60" t="s">
        <v>4834</v>
      </c>
      <c r="B1771" s="60" t="s">
        <v>19</v>
      </c>
      <c r="C1771" s="123" t="s">
        <v>96</v>
      </c>
      <c r="D1771" s="123">
        <v>19</v>
      </c>
      <c r="E1771" s="123">
        <v>2002</v>
      </c>
      <c r="F1771" s="123">
        <v>4.03</v>
      </c>
      <c r="G1771" s="123">
        <v>7.0000000000000007E-2</v>
      </c>
      <c r="H1771" s="123">
        <v>0.69</v>
      </c>
      <c r="I1771" s="123">
        <v>0.74</v>
      </c>
      <c r="J1771" s="123">
        <v>99.91</v>
      </c>
      <c r="K1771" s="123">
        <v>0.82</v>
      </c>
      <c r="L1771" s="123">
        <v>0.64</v>
      </c>
      <c r="M1771" s="123">
        <v>-0.09</v>
      </c>
      <c r="N1771" s="123">
        <v>0</v>
      </c>
      <c r="O1771" s="123">
        <v>15.21</v>
      </c>
      <c r="P1771" s="123">
        <v>-0.09</v>
      </c>
      <c r="Q1771" s="123">
        <v>7.0000000000000007E-2</v>
      </c>
      <c r="R1771" s="123" t="s">
        <v>3792</v>
      </c>
      <c r="S1771" s="123">
        <v>2021</v>
      </c>
      <c r="T1771" s="123">
        <v>-0.02</v>
      </c>
      <c r="U1771" s="123">
        <v>0.14000000000000001</v>
      </c>
      <c r="V1771" s="123">
        <v>0.1</v>
      </c>
      <c r="W1771" s="123">
        <v>0.18</v>
      </c>
      <c r="X1771" s="123">
        <v>-0.03</v>
      </c>
      <c r="Y1771" s="123">
        <v>-0.05</v>
      </c>
    </row>
    <row r="1772" spans="1:25" x14ac:dyDescent="0.25">
      <c r="A1772" s="60" t="s">
        <v>2446</v>
      </c>
      <c r="B1772" s="60" t="s">
        <v>19</v>
      </c>
      <c r="C1772" s="123" t="s">
        <v>96</v>
      </c>
      <c r="D1772" s="123">
        <v>29</v>
      </c>
      <c r="E1772" s="123">
        <v>1992</v>
      </c>
      <c r="F1772" s="123">
        <v>2</v>
      </c>
      <c r="G1772" s="123">
        <v>-0.06</v>
      </c>
      <c r="H1772" s="123">
        <v>-0.09</v>
      </c>
      <c r="I1772" s="123">
        <v>0.04</v>
      </c>
      <c r="J1772" s="123"/>
      <c r="K1772" s="123">
        <v>0.02</v>
      </c>
      <c r="L1772" s="123">
        <v>0.01</v>
      </c>
      <c r="M1772" s="123"/>
      <c r="N1772" s="123"/>
      <c r="O1772" s="123"/>
      <c r="P1772" s="123">
        <v>-0.05</v>
      </c>
      <c r="Q1772" s="123">
        <v>0.04</v>
      </c>
      <c r="R1772" s="123" t="s">
        <v>3792</v>
      </c>
      <c r="S1772" s="123">
        <v>2021</v>
      </c>
      <c r="T1772" s="123">
        <v>-0.09</v>
      </c>
      <c r="U1772" s="123">
        <v>0.04</v>
      </c>
      <c r="V1772" s="123">
        <v>0</v>
      </c>
      <c r="W1772" s="123"/>
      <c r="X1772" s="123">
        <v>-0.05</v>
      </c>
      <c r="Y1772" s="123">
        <v>0.09</v>
      </c>
    </row>
    <row r="1773" spans="1:25" x14ac:dyDescent="0.25">
      <c r="A1773" s="60" t="s">
        <v>4450</v>
      </c>
      <c r="B1773" s="60" t="s">
        <v>19</v>
      </c>
      <c r="C1773" s="123" t="s">
        <v>96</v>
      </c>
      <c r="D1773" s="123">
        <v>28</v>
      </c>
      <c r="E1773" s="123">
        <v>1992</v>
      </c>
      <c r="F1773" s="123">
        <v>0.2</v>
      </c>
      <c r="G1773" s="123">
        <v>-0.09</v>
      </c>
      <c r="H1773" s="123">
        <v>-0.06</v>
      </c>
      <c r="I1773" s="123">
        <v>-7.0000000000000007E-2</v>
      </c>
      <c r="J1773" s="123"/>
      <c r="K1773" s="123">
        <v>0.04</v>
      </c>
      <c r="L1773" s="123">
        <v>0.05</v>
      </c>
      <c r="M1773" s="123"/>
      <c r="N1773" s="123"/>
      <c r="O1773" s="123"/>
      <c r="P1773" s="123">
        <v>-0.08</v>
      </c>
      <c r="Q1773" s="123">
        <v>-0.03</v>
      </c>
      <c r="R1773" s="123" t="s">
        <v>3792</v>
      </c>
      <c r="S1773" s="123">
        <v>2021</v>
      </c>
      <c r="T1773" s="123">
        <v>-0.06</v>
      </c>
      <c r="U1773" s="123">
        <v>7.0000000000000007E-2</v>
      </c>
      <c r="V1773" s="123">
        <v>-0.02</v>
      </c>
      <c r="W1773" s="123"/>
      <c r="X1773" s="123">
        <v>0</v>
      </c>
      <c r="Y1773" s="123">
        <v>-0.06</v>
      </c>
    </row>
    <row r="1774" spans="1:25" x14ac:dyDescent="0.25">
      <c r="A1774" s="60" t="s">
        <v>908</v>
      </c>
      <c r="B1774" s="60" t="s">
        <v>19</v>
      </c>
      <c r="C1774" s="123" t="s">
        <v>96</v>
      </c>
      <c r="D1774" s="123">
        <v>24</v>
      </c>
      <c r="E1774" s="123">
        <v>1996</v>
      </c>
      <c r="F1774" s="123">
        <v>2.38</v>
      </c>
      <c r="G1774" s="123">
        <v>-0.09</v>
      </c>
      <c r="H1774" s="123">
        <v>-0.06</v>
      </c>
      <c r="I1774" s="123">
        <v>0.01</v>
      </c>
      <c r="J1774" s="123"/>
      <c r="K1774" s="123">
        <v>0.02</v>
      </c>
      <c r="L1774" s="123">
        <v>0.01</v>
      </c>
      <c r="M1774" s="123"/>
      <c r="N1774" s="123"/>
      <c r="O1774" s="123"/>
      <c r="P1774" s="123">
        <v>0.09</v>
      </c>
      <c r="Q1774" s="123">
        <v>-0.04</v>
      </c>
      <c r="R1774" s="123" t="s">
        <v>3792</v>
      </c>
      <c r="S1774" s="123">
        <v>2021</v>
      </c>
      <c r="T1774" s="123">
        <v>0.09</v>
      </c>
      <c r="U1774" s="123">
        <v>0.04</v>
      </c>
      <c r="V1774" s="123">
        <v>-0.02</v>
      </c>
      <c r="W1774" s="123"/>
      <c r="X1774" s="123">
        <v>-7.0000000000000007E-2</v>
      </c>
      <c r="Y1774" s="123">
        <v>0.06</v>
      </c>
    </row>
    <row r="1775" spans="1:25" x14ac:dyDescent="0.25">
      <c r="A1775" s="60" t="s">
        <v>361</v>
      </c>
      <c r="B1775" s="60" t="s">
        <v>19</v>
      </c>
      <c r="C1775" s="123" t="s">
        <v>96</v>
      </c>
      <c r="D1775" s="123">
        <v>31</v>
      </c>
      <c r="E1775" s="123">
        <v>1989</v>
      </c>
      <c r="F1775" s="123">
        <v>2.0499999999999998</v>
      </c>
      <c r="G1775" s="123">
        <v>0.06</v>
      </c>
      <c r="H1775" s="123">
        <v>0.49</v>
      </c>
      <c r="I1775" s="123">
        <v>-7.0000000000000007E-2</v>
      </c>
      <c r="J1775" s="123">
        <v>-0.04</v>
      </c>
      <c r="K1775" s="123">
        <v>0.59</v>
      </c>
      <c r="L1775" s="123">
        <v>-0.09</v>
      </c>
      <c r="M1775" s="123">
        <v>-0.05</v>
      </c>
      <c r="N1775" s="123"/>
      <c r="O1775" s="123">
        <v>27.01</v>
      </c>
      <c r="P1775" s="123">
        <v>-0.02</v>
      </c>
      <c r="Q1775" s="123">
        <v>-0.09</v>
      </c>
      <c r="R1775" s="123" t="s">
        <v>3792</v>
      </c>
      <c r="S1775" s="123">
        <v>2021</v>
      </c>
      <c r="T1775" s="123">
        <v>0.5</v>
      </c>
      <c r="U1775" s="123">
        <v>0.08</v>
      </c>
      <c r="V1775" s="123">
        <v>0.03</v>
      </c>
      <c r="W1775" s="123">
        <v>0.03</v>
      </c>
      <c r="X1775" s="123">
        <v>0.01</v>
      </c>
      <c r="Y1775" s="123">
        <v>-0.1</v>
      </c>
    </row>
    <row r="1776" spans="1:25" x14ac:dyDescent="0.25">
      <c r="A1776" s="60" t="s">
        <v>4451</v>
      </c>
      <c r="B1776" s="60" t="s">
        <v>19</v>
      </c>
      <c r="C1776" s="123" t="s">
        <v>96</v>
      </c>
      <c r="D1776" s="123">
        <v>31</v>
      </c>
      <c r="E1776" s="123">
        <v>1989</v>
      </c>
      <c r="F1776" s="123">
        <v>4.25</v>
      </c>
      <c r="G1776" s="123">
        <v>0.08</v>
      </c>
      <c r="H1776" s="123">
        <v>0.09</v>
      </c>
      <c r="I1776" s="123">
        <v>-0.02</v>
      </c>
      <c r="J1776" s="123"/>
      <c r="K1776" s="123">
        <v>-0.1</v>
      </c>
      <c r="L1776" s="123">
        <v>-0.02</v>
      </c>
      <c r="M1776" s="123"/>
      <c r="N1776" s="123"/>
      <c r="O1776" s="123"/>
      <c r="P1776" s="123">
        <v>-0.05</v>
      </c>
      <c r="Q1776" s="123">
        <v>0</v>
      </c>
      <c r="R1776" s="123" t="s">
        <v>3792</v>
      </c>
      <c r="S1776" s="123">
        <v>2021</v>
      </c>
      <c r="T1776" s="123">
        <v>7.0000000000000007E-2</v>
      </c>
      <c r="U1776" s="123">
        <v>0.05</v>
      </c>
      <c r="V1776" s="123">
        <v>-0.05</v>
      </c>
      <c r="W1776" s="123"/>
      <c r="X1776" s="123">
        <v>0</v>
      </c>
      <c r="Y1776" s="123">
        <v>-0.1</v>
      </c>
    </row>
    <row r="1777" spans="1:25" x14ac:dyDescent="0.25">
      <c r="A1777" s="60" t="s">
        <v>4453</v>
      </c>
      <c r="B1777" s="60" t="s">
        <v>19</v>
      </c>
      <c r="C1777" s="123" t="s">
        <v>109</v>
      </c>
      <c r="D1777" s="123">
        <v>28</v>
      </c>
      <c r="E1777" s="123">
        <v>1992</v>
      </c>
      <c r="F1777" s="123">
        <v>0.52</v>
      </c>
      <c r="G1777" s="123">
        <v>1.62</v>
      </c>
      <c r="H1777" s="123">
        <v>3.27</v>
      </c>
      <c r="I1777" s="123">
        <v>1.72</v>
      </c>
      <c r="J1777" s="123">
        <v>49.92</v>
      </c>
      <c r="K1777" s="123">
        <v>3.32</v>
      </c>
      <c r="L1777" s="123">
        <v>1.6</v>
      </c>
      <c r="M1777" s="123">
        <v>0.57999999999999996</v>
      </c>
      <c r="N1777" s="123">
        <v>0.98</v>
      </c>
      <c r="O1777" s="123">
        <v>9.4</v>
      </c>
      <c r="P1777" s="123">
        <v>0</v>
      </c>
      <c r="Q1777" s="123">
        <v>0.08</v>
      </c>
      <c r="R1777" s="123" t="s">
        <v>3792</v>
      </c>
      <c r="S1777" s="123">
        <v>2021</v>
      </c>
      <c r="T1777" s="123">
        <v>0.03</v>
      </c>
      <c r="U1777" s="123">
        <v>1.71</v>
      </c>
      <c r="V1777" s="123">
        <v>1.7</v>
      </c>
      <c r="W1777" s="123">
        <v>0.56000000000000005</v>
      </c>
      <c r="X1777" s="123">
        <v>0.01</v>
      </c>
      <c r="Y1777" s="123">
        <v>-0.08</v>
      </c>
    </row>
    <row r="1778" spans="1:25" x14ac:dyDescent="0.25">
      <c r="A1778" s="60" t="s">
        <v>1534</v>
      </c>
      <c r="B1778" s="60" t="s">
        <v>19</v>
      </c>
      <c r="C1778" s="123" t="s">
        <v>109</v>
      </c>
      <c r="D1778" s="123">
        <v>27</v>
      </c>
      <c r="E1778" s="123">
        <v>1993</v>
      </c>
      <c r="F1778" s="123">
        <v>2.17</v>
      </c>
      <c r="G1778" s="123">
        <v>0.04</v>
      </c>
      <c r="H1778" s="123">
        <v>2.2200000000000002</v>
      </c>
      <c r="I1778" s="123">
        <v>0.53</v>
      </c>
      <c r="J1778" s="123">
        <v>19.940000000000001</v>
      </c>
      <c r="K1778" s="123">
        <v>2.31</v>
      </c>
      <c r="L1778" s="123">
        <v>0.5</v>
      </c>
      <c r="M1778" s="123">
        <v>-0.05</v>
      </c>
      <c r="N1778" s="123">
        <v>-0.04</v>
      </c>
      <c r="O1778" s="123">
        <v>18.63</v>
      </c>
      <c r="P1778" s="123">
        <v>0.04</v>
      </c>
      <c r="Q1778" s="123">
        <v>0.04</v>
      </c>
      <c r="R1778" s="123" t="s">
        <v>3792</v>
      </c>
      <c r="S1778" s="123">
        <v>2021</v>
      </c>
      <c r="T1778" s="123">
        <v>-0.09</v>
      </c>
      <c r="U1778" s="123">
        <v>0.17</v>
      </c>
      <c r="V1778" s="123">
        <v>0.18</v>
      </c>
      <c r="W1778" s="123">
        <v>0</v>
      </c>
      <c r="X1778" s="123">
        <v>-0.28000000000000003</v>
      </c>
      <c r="Y1778" s="123">
        <v>-0.24</v>
      </c>
    </row>
    <row r="1779" spans="1:25" x14ac:dyDescent="0.25">
      <c r="A1779" s="60" t="s">
        <v>4452</v>
      </c>
      <c r="B1779" s="60" t="s">
        <v>19</v>
      </c>
      <c r="C1779" s="123" t="s">
        <v>109</v>
      </c>
      <c r="D1779" s="123">
        <v>26</v>
      </c>
      <c r="E1779" s="123">
        <v>1994</v>
      </c>
      <c r="F1779" s="123">
        <v>1.88</v>
      </c>
      <c r="G1779" s="123">
        <v>0.05</v>
      </c>
      <c r="H1779" s="123">
        <v>1.1100000000000001</v>
      </c>
      <c r="I1779" s="123">
        <v>0.04</v>
      </c>
      <c r="J1779" s="123">
        <v>0.05</v>
      </c>
      <c r="K1779" s="123">
        <v>1.1299999999999999</v>
      </c>
      <c r="L1779" s="123">
        <v>0.06</v>
      </c>
      <c r="M1779" s="123">
        <v>-7.0000000000000007E-2</v>
      </c>
      <c r="N1779" s="123"/>
      <c r="O1779" s="123">
        <v>12.49</v>
      </c>
      <c r="P1779" s="123">
        <v>-0.01</v>
      </c>
      <c r="Q1779" s="123">
        <v>-7.0000000000000007E-2</v>
      </c>
      <c r="R1779" s="123" t="s">
        <v>3792</v>
      </c>
      <c r="S1779" s="123">
        <v>2021</v>
      </c>
      <c r="T1779" s="123">
        <v>0.06</v>
      </c>
      <c r="U1779" s="123">
        <v>0.17</v>
      </c>
      <c r="V1779" s="123">
        <v>0.09</v>
      </c>
      <c r="W1779" s="123">
        <v>0.02</v>
      </c>
      <c r="X1779" s="123">
        <v>-0.21</v>
      </c>
      <c r="Y1779" s="123">
        <v>-0.04</v>
      </c>
    </row>
    <row r="1780" spans="1:25" x14ac:dyDescent="0.25">
      <c r="A1780" s="60" t="s">
        <v>1508</v>
      </c>
      <c r="B1780" s="60" t="s">
        <v>19</v>
      </c>
      <c r="C1780" s="123" t="s">
        <v>109</v>
      </c>
      <c r="D1780" s="123">
        <v>31</v>
      </c>
      <c r="E1780" s="123">
        <v>1989</v>
      </c>
      <c r="F1780" s="123">
        <v>2.94</v>
      </c>
      <c r="G1780" s="123">
        <v>0.73</v>
      </c>
      <c r="H1780" s="123">
        <v>2.35</v>
      </c>
      <c r="I1780" s="123">
        <v>1.08</v>
      </c>
      <c r="J1780" s="123">
        <v>42.89</v>
      </c>
      <c r="K1780" s="123">
        <v>2.38</v>
      </c>
      <c r="L1780" s="123">
        <v>1.06</v>
      </c>
      <c r="M1780" s="123">
        <v>0.32</v>
      </c>
      <c r="N1780" s="123">
        <v>0.61</v>
      </c>
      <c r="O1780" s="123">
        <v>17.739999999999998</v>
      </c>
      <c r="P1780" s="123">
        <v>7.0000000000000007E-2</v>
      </c>
      <c r="Q1780" s="123">
        <v>0.04</v>
      </c>
      <c r="R1780" s="123" t="s">
        <v>3792</v>
      </c>
      <c r="S1780" s="123">
        <v>2021</v>
      </c>
      <c r="T1780" s="123">
        <v>0</v>
      </c>
      <c r="U1780" s="123">
        <v>0.12</v>
      </c>
      <c r="V1780" s="123">
        <v>0.17</v>
      </c>
      <c r="W1780" s="123">
        <v>0.03</v>
      </c>
      <c r="X1780" s="123">
        <v>0.66</v>
      </c>
      <c r="Y1780" s="123">
        <v>0.57999999999999996</v>
      </c>
    </row>
    <row r="1781" spans="1:25" x14ac:dyDescent="0.25">
      <c r="A1781" s="60" t="s">
        <v>1427</v>
      </c>
      <c r="B1781" s="60" t="s">
        <v>19</v>
      </c>
      <c r="C1781" s="123" t="s">
        <v>221</v>
      </c>
      <c r="D1781" s="123">
        <v>22</v>
      </c>
      <c r="E1781" s="123">
        <v>1998</v>
      </c>
      <c r="F1781" s="123">
        <v>1.37</v>
      </c>
      <c r="G1781" s="123">
        <v>-0.09</v>
      </c>
      <c r="H1781" s="123">
        <v>0.01</v>
      </c>
      <c r="I1781" s="123">
        <v>-0.04</v>
      </c>
      <c r="J1781" s="123"/>
      <c r="K1781" s="123">
        <v>-0.1</v>
      </c>
      <c r="L1781" s="123">
        <v>-0.04</v>
      </c>
      <c r="M1781" s="123"/>
      <c r="N1781" s="123"/>
      <c r="O1781" s="123"/>
      <c r="P1781" s="123">
        <v>-0.04</v>
      </c>
      <c r="Q1781" s="123">
        <v>-0.01</v>
      </c>
      <c r="R1781" s="123" t="s">
        <v>3792</v>
      </c>
      <c r="S1781" s="123">
        <v>2021</v>
      </c>
      <c r="T1781" s="123">
        <v>0.04</v>
      </c>
      <c r="U1781" s="123">
        <v>-0.06</v>
      </c>
      <c r="V1781" s="123">
        <v>0.02</v>
      </c>
      <c r="W1781" s="123"/>
      <c r="X1781" s="123">
        <v>0.08</v>
      </c>
      <c r="Y1781" s="123">
        <v>-0.01</v>
      </c>
    </row>
    <row r="1782" spans="1:25" x14ac:dyDescent="0.25">
      <c r="A1782" s="60" t="s">
        <v>4835</v>
      </c>
      <c r="B1782" s="60" t="s">
        <v>19</v>
      </c>
      <c r="C1782" s="123" t="s">
        <v>153</v>
      </c>
      <c r="D1782" s="123">
        <v>22</v>
      </c>
      <c r="E1782" s="123">
        <v>1998</v>
      </c>
      <c r="F1782" s="123">
        <v>0.79</v>
      </c>
      <c r="G1782" s="123">
        <v>-0.08</v>
      </c>
      <c r="H1782" s="123">
        <v>1.5</v>
      </c>
      <c r="I1782" s="123">
        <v>-0.02</v>
      </c>
      <c r="J1782" s="123">
        <v>0.02</v>
      </c>
      <c r="K1782" s="123">
        <v>1.41</v>
      </c>
      <c r="L1782" s="123">
        <v>0.04</v>
      </c>
      <c r="M1782" s="123">
        <v>-0.04</v>
      </c>
      <c r="N1782" s="123"/>
      <c r="O1782" s="123">
        <v>25.02</v>
      </c>
      <c r="P1782" s="123">
        <v>-0.02</v>
      </c>
      <c r="Q1782" s="123">
        <v>0.06</v>
      </c>
      <c r="R1782" s="123" t="s">
        <v>3792</v>
      </c>
      <c r="S1782" s="123">
        <v>2021</v>
      </c>
      <c r="T1782" s="123">
        <v>0.01</v>
      </c>
      <c r="U1782" s="123">
        <v>-0.03</v>
      </c>
      <c r="V1782" s="123">
        <v>0.03</v>
      </c>
      <c r="W1782" s="123">
        <v>0.03</v>
      </c>
      <c r="X1782" s="123">
        <v>0.05</v>
      </c>
      <c r="Y1782" s="123">
        <v>0</v>
      </c>
    </row>
    <row r="1783" spans="1:25" x14ac:dyDescent="0.25">
      <c r="A1783" s="60" t="s">
        <v>4455</v>
      </c>
      <c r="B1783" s="60" t="s">
        <v>19</v>
      </c>
      <c r="C1783" s="123" t="s">
        <v>153</v>
      </c>
      <c r="D1783" s="123">
        <v>23</v>
      </c>
      <c r="E1783" s="123">
        <v>1997</v>
      </c>
      <c r="F1783" s="123">
        <v>2.2400000000000002</v>
      </c>
      <c r="G1783" s="123">
        <v>0.46</v>
      </c>
      <c r="H1783" s="123">
        <v>1.23</v>
      </c>
      <c r="I1783" s="123">
        <v>0.5</v>
      </c>
      <c r="J1783" s="123">
        <v>33.21</v>
      </c>
      <c r="K1783" s="123">
        <v>1.3</v>
      </c>
      <c r="L1783" s="123">
        <v>0.52</v>
      </c>
      <c r="M1783" s="123">
        <v>0.41</v>
      </c>
      <c r="N1783" s="123">
        <v>0.94</v>
      </c>
      <c r="O1783" s="123">
        <v>10.6</v>
      </c>
      <c r="P1783" s="123">
        <v>0.09</v>
      </c>
      <c r="Q1783" s="123">
        <v>0.08</v>
      </c>
      <c r="R1783" s="123" t="s">
        <v>3792</v>
      </c>
      <c r="S1783" s="123">
        <v>2021</v>
      </c>
      <c r="T1783" s="123">
        <v>-0.09</v>
      </c>
      <c r="U1783" s="123">
        <v>0.2</v>
      </c>
      <c r="V1783" s="123">
        <v>0.13</v>
      </c>
      <c r="W1783" s="123">
        <v>0.15</v>
      </c>
      <c r="X1783" s="123">
        <v>0.17</v>
      </c>
      <c r="Y1783" s="123">
        <v>0.26</v>
      </c>
    </row>
    <row r="1784" spans="1:25" x14ac:dyDescent="0.25">
      <c r="A1784" s="60" t="s">
        <v>1813</v>
      </c>
      <c r="B1784" s="60" t="s">
        <v>19</v>
      </c>
      <c r="C1784" s="123" t="s">
        <v>153</v>
      </c>
      <c r="D1784" s="123">
        <v>25</v>
      </c>
      <c r="E1784" s="123">
        <v>1995</v>
      </c>
      <c r="F1784" s="123">
        <v>0.55000000000000004</v>
      </c>
      <c r="G1784" s="123">
        <v>1.95</v>
      </c>
      <c r="H1784" s="123">
        <v>3.96</v>
      </c>
      <c r="I1784" s="123">
        <v>2.06</v>
      </c>
      <c r="J1784" s="123">
        <v>50.02</v>
      </c>
      <c r="K1784" s="123">
        <v>3.75</v>
      </c>
      <c r="L1784" s="123">
        <v>1.96</v>
      </c>
      <c r="M1784" s="123">
        <v>0.52</v>
      </c>
      <c r="N1784" s="123">
        <v>0.95</v>
      </c>
      <c r="O1784" s="123">
        <v>11</v>
      </c>
      <c r="P1784" s="123">
        <v>7.0000000000000007E-2</v>
      </c>
      <c r="Q1784" s="123">
        <v>-0.08</v>
      </c>
      <c r="R1784" s="123" t="s">
        <v>3792</v>
      </c>
      <c r="S1784" s="123">
        <v>2021</v>
      </c>
      <c r="T1784" s="123">
        <v>0.05</v>
      </c>
      <c r="U1784" s="123">
        <v>0.53</v>
      </c>
      <c r="V1784" s="123">
        <v>0.57999999999999996</v>
      </c>
      <c r="W1784" s="123">
        <v>0.13</v>
      </c>
      <c r="X1784" s="123">
        <v>1.32</v>
      </c>
      <c r="Y1784" s="123">
        <v>1.44</v>
      </c>
    </row>
    <row r="1785" spans="1:25" x14ac:dyDescent="0.25">
      <c r="A1785" s="60" t="s">
        <v>1201</v>
      </c>
      <c r="B1785" s="60" t="s">
        <v>19</v>
      </c>
      <c r="C1785" s="123" t="s">
        <v>153</v>
      </c>
      <c r="D1785" s="123">
        <v>29</v>
      </c>
      <c r="E1785" s="123">
        <v>1991</v>
      </c>
      <c r="F1785" s="123">
        <v>2.4</v>
      </c>
      <c r="G1785" s="123">
        <v>-0.08</v>
      </c>
      <c r="H1785" s="123">
        <v>1.59</v>
      </c>
      <c r="I1785" s="123">
        <v>0.72</v>
      </c>
      <c r="J1785" s="123">
        <v>49.96</v>
      </c>
      <c r="K1785" s="123">
        <v>1.61</v>
      </c>
      <c r="L1785" s="123">
        <v>0.7</v>
      </c>
      <c r="M1785" s="123">
        <v>0.05</v>
      </c>
      <c r="N1785" s="123">
        <v>7.0000000000000007E-2</v>
      </c>
      <c r="O1785" s="123">
        <v>18.89</v>
      </c>
      <c r="P1785" s="123">
        <v>0.02</v>
      </c>
      <c r="Q1785" s="123">
        <v>-0.06</v>
      </c>
      <c r="R1785" s="123" t="s">
        <v>3792</v>
      </c>
      <c r="S1785" s="123">
        <v>2021</v>
      </c>
      <c r="T1785" s="123">
        <v>0.03</v>
      </c>
      <c r="U1785" s="123">
        <v>0.32</v>
      </c>
      <c r="V1785" s="123">
        <v>0.17</v>
      </c>
      <c r="W1785" s="123">
        <v>0.16</v>
      </c>
      <c r="X1785" s="123">
        <v>-0.3</v>
      </c>
      <c r="Y1785" s="123">
        <v>-0.24</v>
      </c>
    </row>
    <row r="1786" spans="1:25" x14ac:dyDescent="0.25">
      <c r="A1786" s="60" t="s">
        <v>4454</v>
      </c>
      <c r="B1786" s="60" t="s">
        <v>19</v>
      </c>
      <c r="C1786" s="123" t="s">
        <v>116</v>
      </c>
      <c r="D1786" s="123">
        <v>26</v>
      </c>
      <c r="E1786" s="123">
        <v>1995</v>
      </c>
      <c r="F1786" s="123">
        <v>4.28</v>
      </c>
      <c r="G1786" s="123">
        <v>-7.0000000000000007E-2</v>
      </c>
      <c r="H1786" s="123">
        <v>0.03</v>
      </c>
      <c r="I1786" s="123">
        <v>-0.06</v>
      </c>
      <c r="J1786" s="123"/>
      <c r="K1786" s="123">
        <v>0.03</v>
      </c>
      <c r="L1786" s="123">
        <v>-0.08</v>
      </c>
      <c r="M1786" s="123"/>
      <c r="N1786" s="123"/>
      <c r="O1786" s="123"/>
      <c r="P1786" s="123">
        <v>0.02</v>
      </c>
      <c r="Q1786" s="123">
        <v>0.08</v>
      </c>
      <c r="R1786" s="123" t="s">
        <v>3792</v>
      </c>
      <c r="S1786" s="123">
        <v>2021</v>
      </c>
      <c r="T1786" s="123">
        <v>0.06</v>
      </c>
      <c r="U1786" s="123">
        <v>0.03</v>
      </c>
      <c r="V1786" s="123">
        <v>-0.04</v>
      </c>
      <c r="W1786" s="123"/>
      <c r="X1786" s="123">
        <v>0.05</v>
      </c>
      <c r="Y1786" s="123">
        <v>-0.08</v>
      </c>
    </row>
    <row r="1787" spans="1:25" x14ac:dyDescent="0.25">
      <c r="A1787" s="60" t="s">
        <v>2372</v>
      </c>
      <c r="B1787" s="60" t="s">
        <v>19</v>
      </c>
      <c r="C1787" s="123" t="s">
        <v>122</v>
      </c>
      <c r="D1787" s="123">
        <v>29</v>
      </c>
      <c r="E1787" s="123">
        <v>1991</v>
      </c>
      <c r="F1787" s="123">
        <v>0.47</v>
      </c>
      <c r="G1787" s="123">
        <v>-0.04</v>
      </c>
      <c r="H1787" s="123">
        <v>4.08</v>
      </c>
      <c r="I1787" s="123">
        <v>0.06</v>
      </c>
      <c r="J1787" s="123">
        <v>0.05</v>
      </c>
      <c r="K1787" s="123">
        <v>4.2300000000000004</v>
      </c>
      <c r="L1787" s="123">
        <v>0.06</v>
      </c>
      <c r="M1787" s="123">
        <v>-0.08</v>
      </c>
      <c r="N1787" s="123"/>
      <c r="O1787" s="123">
        <v>9.59</v>
      </c>
      <c r="P1787" s="123">
        <v>0.08</v>
      </c>
      <c r="Q1787" s="123">
        <v>0.06</v>
      </c>
      <c r="R1787" s="123" t="s">
        <v>3792</v>
      </c>
      <c r="S1787" s="123">
        <v>2021</v>
      </c>
      <c r="T1787" s="123">
        <v>-0.01</v>
      </c>
      <c r="U1787" s="123">
        <v>1.82</v>
      </c>
      <c r="V1787" s="123">
        <v>1.88</v>
      </c>
      <c r="W1787" s="123">
        <v>0.51</v>
      </c>
      <c r="X1787" s="123">
        <v>-1.83</v>
      </c>
      <c r="Y1787" s="123">
        <v>-1.84</v>
      </c>
    </row>
    <row r="1788" spans="1:25" x14ac:dyDescent="0.25">
      <c r="A1788" s="60" t="s">
        <v>2357</v>
      </c>
      <c r="B1788" s="60" t="s">
        <v>19</v>
      </c>
      <c r="C1788" s="123" t="s">
        <v>122</v>
      </c>
      <c r="D1788" s="123">
        <v>35</v>
      </c>
      <c r="E1788" s="123">
        <v>1985</v>
      </c>
      <c r="F1788" s="123">
        <v>4.38</v>
      </c>
      <c r="G1788" s="123">
        <v>0.27</v>
      </c>
      <c r="H1788" s="123">
        <v>0.72</v>
      </c>
      <c r="I1788" s="123">
        <v>0.63</v>
      </c>
      <c r="J1788" s="123">
        <v>99.99</v>
      </c>
      <c r="K1788" s="123">
        <v>0.79</v>
      </c>
      <c r="L1788" s="123">
        <v>0.72</v>
      </c>
      <c r="M1788" s="123">
        <v>0.31</v>
      </c>
      <c r="N1788" s="123">
        <v>0.37</v>
      </c>
      <c r="O1788" s="123">
        <v>25.99</v>
      </c>
      <c r="P1788" s="123">
        <v>0.06</v>
      </c>
      <c r="Q1788" s="123">
        <v>-0.03</v>
      </c>
      <c r="R1788" s="123" t="s">
        <v>3792</v>
      </c>
      <c r="S1788" s="123">
        <v>2021</v>
      </c>
      <c r="T1788" s="123">
        <v>-0.02</v>
      </c>
      <c r="U1788" s="123">
        <v>7.0000000000000007E-2</v>
      </c>
      <c r="V1788" s="123">
        <v>0.11</v>
      </c>
      <c r="W1788" s="123">
        <v>0.03</v>
      </c>
      <c r="X1788" s="123">
        <v>0.11</v>
      </c>
      <c r="Y1788" s="123">
        <v>0.17</v>
      </c>
    </row>
    <row r="1789" spans="1:25" x14ac:dyDescent="0.25">
      <c r="A1789" s="60" t="s">
        <v>257</v>
      </c>
      <c r="B1789" s="60" t="s">
        <v>19</v>
      </c>
      <c r="C1789" s="123" t="s">
        <v>122</v>
      </c>
      <c r="D1789" s="123">
        <v>26</v>
      </c>
      <c r="E1789" s="123">
        <v>1994</v>
      </c>
      <c r="F1789" s="123">
        <v>3.89</v>
      </c>
      <c r="G1789" s="123">
        <v>-0.09</v>
      </c>
      <c r="H1789" s="123">
        <v>1.1100000000000001</v>
      </c>
      <c r="I1789" s="123">
        <v>0.3</v>
      </c>
      <c r="J1789" s="123">
        <v>25.02</v>
      </c>
      <c r="K1789" s="123">
        <v>1.1000000000000001</v>
      </c>
      <c r="L1789" s="123">
        <v>0.2</v>
      </c>
      <c r="M1789" s="123">
        <v>0.02</v>
      </c>
      <c r="N1789" s="123">
        <v>0.09</v>
      </c>
      <c r="O1789" s="123">
        <v>24.88</v>
      </c>
      <c r="P1789" s="123">
        <v>0.05</v>
      </c>
      <c r="Q1789" s="123">
        <v>0.1</v>
      </c>
      <c r="R1789" s="123" t="s">
        <v>3792</v>
      </c>
      <c r="S1789" s="123">
        <v>2021</v>
      </c>
      <c r="T1789" s="123">
        <v>0</v>
      </c>
      <c r="U1789" s="123">
        <v>0.05</v>
      </c>
      <c r="V1789" s="123">
        <v>0.01</v>
      </c>
      <c r="W1789" s="123">
        <v>0.06</v>
      </c>
      <c r="X1789" s="123">
        <v>-0.09</v>
      </c>
      <c r="Y1789" s="123">
        <v>-0.04</v>
      </c>
    </row>
    <row r="1790" spans="1:25" x14ac:dyDescent="0.25">
      <c r="A1790" s="60" t="s">
        <v>2133</v>
      </c>
      <c r="B1790" s="60" t="s">
        <v>19</v>
      </c>
      <c r="C1790" s="123" t="s">
        <v>122</v>
      </c>
      <c r="D1790" s="123">
        <v>28</v>
      </c>
      <c r="E1790" s="123">
        <v>1992</v>
      </c>
      <c r="F1790" s="123">
        <v>3.04</v>
      </c>
      <c r="G1790" s="123">
        <v>-0.02</v>
      </c>
      <c r="H1790" s="123">
        <v>0.37</v>
      </c>
      <c r="I1790" s="123">
        <v>-0.08</v>
      </c>
      <c r="J1790" s="123">
        <v>-0.06</v>
      </c>
      <c r="K1790" s="123">
        <v>0.41</v>
      </c>
      <c r="L1790" s="123">
        <v>-0.02</v>
      </c>
      <c r="M1790" s="123">
        <v>0.03</v>
      </c>
      <c r="N1790" s="123"/>
      <c r="O1790" s="123">
        <v>21.03</v>
      </c>
      <c r="P1790" s="123">
        <v>-0.02</v>
      </c>
      <c r="Q1790" s="123">
        <v>-0.04</v>
      </c>
      <c r="R1790" s="123" t="s">
        <v>3792</v>
      </c>
      <c r="S1790" s="123">
        <v>2021</v>
      </c>
      <c r="T1790" s="123">
        <v>7.0000000000000007E-2</v>
      </c>
      <c r="U1790" s="123">
        <v>-0.01</v>
      </c>
      <c r="V1790" s="123">
        <v>0.04</v>
      </c>
      <c r="W1790" s="123">
        <v>-0.01</v>
      </c>
      <c r="X1790" s="123">
        <v>0.06</v>
      </c>
      <c r="Y1790" s="123">
        <v>-0.03</v>
      </c>
    </row>
    <row r="1791" spans="1:25" x14ac:dyDescent="0.25">
      <c r="A1791" s="60" t="s">
        <v>2624</v>
      </c>
      <c r="B1791" s="60" t="s">
        <v>20</v>
      </c>
      <c r="C1791" s="123" t="s">
        <v>96</v>
      </c>
      <c r="D1791" s="123">
        <v>31</v>
      </c>
      <c r="E1791" s="123">
        <v>1989</v>
      </c>
      <c r="F1791" s="123">
        <v>2.91</v>
      </c>
      <c r="G1791" s="123">
        <v>7.0000000000000007E-2</v>
      </c>
      <c r="H1791" s="123">
        <v>1.27</v>
      </c>
      <c r="I1791" s="123">
        <v>0.68</v>
      </c>
      <c r="J1791" s="123">
        <v>49.93</v>
      </c>
      <c r="K1791" s="123">
        <v>1.29</v>
      </c>
      <c r="L1791" s="123">
        <v>0.6</v>
      </c>
      <c r="M1791" s="123">
        <v>-0.09</v>
      </c>
      <c r="N1791" s="123">
        <v>0.02</v>
      </c>
      <c r="O1791" s="123">
        <v>18.489999999999998</v>
      </c>
      <c r="P1791" s="123">
        <v>-0.05</v>
      </c>
      <c r="Q1791" s="123">
        <v>-0.02</v>
      </c>
      <c r="R1791" s="123" t="s">
        <v>3792</v>
      </c>
      <c r="S1791" s="123">
        <v>2021</v>
      </c>
      <c r="T1791" s="123">
        <v>7.0000000000000007E-2</v>
      </c>
      <c r="U1791" s="123">
        <v>0.04</v>
      </c>
      <c r="V1791" s="123">
        <v>0.02</v>
      </c>
      <c r="W1791" s="123">
        <v>0.04</v>
      </c>
      <c r="X1791" s="123">
        <v>-0.02</v>
      </c>
      <c r="Y1791" s="123">
        <v>-0.04</v>
      </c>
    </row>
    <row r="1792" spans="1:25" x14ac:dyDescent="0.25">
      <c r="A1792" s="60" t="s">
        <v>1022</v>
      </c>
      <c r="B1792" s="60" t="s">
        <v>20</v>
      </c>
      <c r="C1792" s="123" t="s">
        <v>96</v>
      </c>
      <c r="D1792" s="123">
        <v>24</v>
      </c>
      <c r="E1792" s="123">
        <v>1996</v>
      </c>
      <c r="F1792" s="123">
        <v>0.61</v>
      </c>
      <c r="G1792" s="123">
        <v>0.04</v>
      </c>
      <c r="H1792" s="123">
        <v>1.46</v>
      </c>
      <c r="I1792" s="123">
        <v>0</v>
      </c>
      <c r="J1792" s="123">
        <v>0</v>
      </c>
      <c r="K1792" s="123">
        <v>1.44</v>
      </c>
      <c r="L1792" s="123">
        <v>0.1</v>
      </c>
      <c r="M1792" s="123">
        <v>0.06</v>
      </c>
      <c r="N1792" s="123"/>
      <c r="O1792" s="123">
        <v>5.79</v>
      </c>
      <c r="P1792" s="123">
        <v>-0.1</v>
      </c>
      <c r="Q1792" s="123">
        <v>0.08</v>
      </c>
      <c r="R1792" s="123" t="s">
        <v>3792</v>
      </c>
      <c r="S1792" s="123">
        <v>2021</v>
      </c>
      <c r="T1792" s="123">
        <v>-0.08</v>
      </c>
      <c r="U1792" s="123">
        <v>0.15</v>
      </c>
      <c r="V1792" s="123">
        <v>0.06</v>
      </c>
      <c r="W1792" s="123">
        <v>-0.03</v>
      </c>
      <c r="X1792" s="123">
        <v>-0.21</v>
      </c>
      <c r="Y1792" s="123">
        <v>-0.05</v>
      </c>
    </row>
    <row r="1793" spans="1:25" x14ac:dyDescent="0.25">
      <c r="A1793" s="60" t="s">
        <v>1793</v>
      </c>
      <c r="B1793" s="60" t="s">
        <v>20</v>
      </c>
      <c r="C1793" s="123" t="s">
        <v>96</v>
      </c>
      <c r="D1793" s="123">
        <v>31</v>
      </c>
      <c r="E1793" s="123">
        <v>1989</v>
      </c>
      <c r="F1793" s="123">
        <v>5.82</v>
      </c>
      <c r="G1793" s="123">
        <v>0.05</v>
      </c>
      <c r="H1793" s="123">
        <v>0.31</v>
      </c>
      <c r="I1793" s="123">
        <v>0.25</v>
      </c>
      <c r="J1793" s="123">
        <v>50.03</v>
      </c>
      <c r="K1793" s="123">
        <v>0.36</v>
      </c>
      <c r="L1793" s="123">
        <v>0.18</v>
      </c>
      <c r="M1793" s="123">
        <v>-0.03</v>
      </c>
      <c r="N1793" s="123">
        <v>0.04</v>
      </c>
      <c r="O1793" s="123">
        <v>5.51</v>
      </c>
      <c r="P1793" s="123">
        <v>0.06</v>
      </c>
      <c r="Q1793" s="123">
        <v>-0.09</v>
      </c>
      <c r="R1793" s="123" t="s">
        <v>3792</v>
      </c>
      <c r="S1793" s="123">
        <v>2021</v>
      </c>
      <c r="T1793" s="123">
        <v>0.01</v>
      </c>
      <c r="U1793" s="123">
        <v>0.19</v>
      </c>
      <c r="V1793" s="123">
        <v>0.09</v>
      </c>
      <c r="W1793" s="123">
        <v>0.32</v>
      </c>
      <c r="X1793" s="123">
        <v>-0.04</v>
      </c>
      <c r="Y1793" s="123">
        <v>-0.11</v>
      </c>
    </row>
    <row r="1794" spans="1:25" x14ac:dyDescent="0.25">
      <c r="A1794" s="60" t="s">
        <v>558</v>
      </c>
      <c r="B1794" s="60" t="s">
        <v>20</v>
      </c>
      <c r="C1794" s="123" t="s">
        <v>96</v>
      </c>
      <c r="D1794" s="123">
        <v>28</v>
      </c>
      <c r="E1794" s="123">
        <v>1992</v>
      </c>
      <c r="F1794" s="123">
        <v>5.36</v>
      </c>
      <c r="G1794" s="123">
        <v>-0.05</v>
      </c>
      <c r="H1794" s="123">
        <v>1.0900000000000001</v>
      </c>
      <c r="I1794" s="123">
        <v>0.43</v>
      </c>
      <c r="J1794" s="123">
        <v>33.26</v>
      </c>
      <c r="K1794" s="123">
        <v>1.03</v>
      </c>
      <c r="L1794" s="123">
        <v>0.32</v>
      </c>
      <c r="M1794" s="123">
        <v>-0.02</v>
      </c>
      <c r="N1794" s="123">
        <v>0.09</v>
      </c>
      <c r="O1794" s="123">
        <v>11.47</v>
      </c>
      <c r="P1794" s="123">
        <v>-0.05</v>
      </c>
      <c r="Q1794" s="123">
        <v>0.08</v>
      </c>
      <c r="R1794" s="123" t="s">
        <v>3792</v>
      </c>
      <c r="S1794" s="123">
        <v>2021</v>
      </c>
      <c r="T1794" s="123">
        <v>0.03</v>
      </c>
      <c r="U1794" s="123">
        <v>0.02</v>
      </c>
      <c r="V1794" s="123">
        <v>0.06</v>
      </c>
      <c r="W1794" s="123">
        <v>0.13</v>
      </c>
      <c r="X1794" s="123">
        <v>-0.14000000000000001</v>
      </c>
      <c r="Y1794" s="123">
        <v>-7.0000000000000007E-2</v>
      </c>
    </row>
    <row r="1795" spans="1:25" x14ac:dyDescent="0.25">
      <c r="A1795" s="60" t="s">
        <v>3376</v>
      </c>
      <c r="B1795" s="60" t="s">
        <v>20</v>
      </c>
      <c r="C1795" s="123" t="s">
        <v>96</v>
      </c>
      <c r="D1795" s="123">
        <v>23</v>
      </c>
      <c r="E1795" s="123">
        <v>1997</v>
      </c>
      <c r="F1795" s="123">
        <v>6.25</v>
      </c>
      <c r="G1795" s="123">
        <v>0.39</v>
      </c>
      <c r="H1795" s="123">
        <v>1.61</v>
      </c>
      <c r="I1795" s="123">
        <v>1.1100000000000001</v>
      </c>
      <c r="J1795" s="123">
        <v>70.06</v>
      </c>
      <c r="K1795" s="123">
        <v>1.58</v>
      </c>
      <c r="L1795" s="123">
        <v>1.0900000000000001</v>
      </c>
      <c r="M1795" s="123">
        <v>0.14000000000000001</v>
      </c>
      <c r="N1795" s="123">
        <v>0.32</v>
      </c>
      <c r="O1795" s="123">
        <v>15.1</v>
      </c>
      <c r="P1795" s="123">
        <v>0.09</v>
      </c>
      <c r="Q1795" s="123">
        <v>-0.05</v>
      </c>
      <c r="R1795" s="123" t="s">
        <v>3792</v>
      </c>
      <c r="S1795" s="123">
        <v>2021</v>
      </c>
      <c r="T1795" s="123">
        <v>0.04</v>
      </c>
      <c r="U1795" s="123">
        <v>0.16</v>
      </c>
      <c r="V1795" s="123">
        <v>0.16</v>
      </c>
      <c r="W1795" s="123">
        <v>0.03</v>
      </c>
      <c r="X1795" s="123">
        <v>0.18</v>
      </c>
      <c r="Y1795" s="123">
        <v>0.2</v>
      </c>
    </row>
    <row r="1796" spans="1:25" x14ac:dyDescent="0.25">
      <c r="A1796" s="60" t="s">
        <v>4836</v>
      </c>
      <c r="B1796" s="60" t="s">
        <v>20</v>
      </c>
      <c r="C1796" s="123" t="s">
        <v>96</v>
      </c>
      <c r="D1796" s="123">
        <v>28</v>
      </c>
      <c r="E1796" s="123">
        <v>1992</v>
      </c>
      <c r="F1796" s="123">
        <v>0.16</v>
      </c>
      <c r="G1796" s="123">
        <v>-0.06</v>
      </c>
      <c r="H1796" s="123">
        <v>-7.0000000000000007E-2</v>
      </c>
      <c r="I1796" s="123">
        <v>-0.05</v>
      </c>
      <c r="J1796" s="123"/>
      <c r="K1796" s="123">
        <v>-0.04</v>
      </c>
      <c r="L1796" s="123">
        <v>0.08</v>
      </c>
      <c r="M1796" s="123"/>
      <c r="N1796" s="123"/>
      <c r="O1796" s="123"/>
      <c r="P1796" s="123">
        <v>-0.09</v>
      </c>
      <c r="Q1796" s="123">
        <v>7.0000000000000007E-2</v>
      </c>
      <c r="R1796" s="123" t="s">
        <v>3792</v>
      </c>
      <c r="S1796" s="123">
        <v>2021</v>
      </c>
      <c r="T1796" s="123">
        <v>0</v>
      </c>
      <c r="U1796" s="123">
        <v>0</v>
      </c>
      <c r="V1796" s="123">
        <v>0.03</v>
      </c>
      <c r="W1796" s="123"/>
      <c r="X1796" s="123">
        <v>0.01</v>
      </c>
      <c r="Y1796" s="123">
        <v>0.03</v>
      </c>
    </row>
    <row r="1797" spans="1:25" x14ac:dyDescent="0.25">
      <c r="A1797" s="60" t="s">
        <v>237</v>
      </c>
      <c r="B1797" s="60" t="s">
        <v>20</v>
      </c>
      <c r="C1797" s="123" t="s">
        <v>96</v>
      </c>
      <c r="D1797" s="123">
        <v>24</v>
      </c>
      <c r="E1797" s="123">
        <v>1996</v>
      </c>
      <c r="F1797" s="123">
        <v>5.79</v>
      </c>
      <c r="G1797" s="123">
        <v>0.26</v>
      </c>
      <c r="H1797" s="123">
        <v>0.47</v>
      </c>
      <c r="I1797" s="123">
        <v>0.25</v>
      </c>
      <c r="J1797" s="123">
        <v>66.63</v>
      </c>
      <c r="K1797" s="123">
        <v>0.44</v>
      </c>
      <c r="L1797" s="123">
        <v>0.43</v>
      </c>
      <c r="M1797" s="123">
        <v>0.32</v>
      </c>
      <c r="N1797" s="123">
        <v>0.47</v>
      </c>
      <c r="O1797" s="123">
        <v>16.05</v>
      </c>
      <c r="P1797" s="123">
        <v>-0.08</v>
      </c>
      <c r="Q1797" s="123">
        <v>0.09</v>
      </c>
      <c r="R1797" s="123" t="s">
        <v>3792</v>
      </c>
      <c r="S1797" s="123">
        <v>2021</v>
      </c>
      <c r="T1797" s="123">
        <v>-0.08</v>
      </c>
      <c r="U1797" s="123">
        <v>0.12</v>
      </c>
      <c r="V1797" s="123">
        <v>0.01</v>
      </c>
      <c r="W1797" s="123">
        <v>0.09</v>
      </c>
      <c r="X1797" s="123">
        <v>0.12</v>
      </c>
      <c r="Y1797" s="123">
        <v>0.06</v>
      </c>
    </row>
    <row r="1798" spans="1:25" x14ac:dyDescent="0.25">
      <c r="A1798" s="60" t="s">
        <v>1854</v>
      </c>
      <c r="B1798" s="60" t="s">
        <v>20</v>
      </c>
      <c r="C1798" s="123" t="s">
        <v>96</v>
      </c>
      <c r="D1798" s="123">
        <v>29</v>
      </c>
      <c r="E1798" s="123">
        <v>1991</v>
      </c>
      <c r="F1798" s="123">
        <v>3.22</v>
      </c>
      <c r="G1798" s="123">
        <v>0.09</v>
      </c>
      <c r="H1798" s="123">
        <v>0.08</v>
      </c>
      <c r="I1798" s="123">
        <v>-0.04</v>
      </c>
      <c r="J1798" s="123"/>
      <c r="K1798" s="123">
        <v>-0.02</v>
      </c>
      <c r="L1798" s="123">
        <v>-7.0000000000000007E-2</v>
      </c>
      <c r="M1798" s="123"/>
      <c r="N1798" s="123"/>
      <c r="O1798" s="123"/>
      <c r="P1798" s="123">
        <v>0</v>
      </c>
      <c r="Q1798" s="123">
        <v>0.05</v>
      </c>
      <c r="R1798" s="123" t="s">
        <v>3792</v>
      </c>
      <c r="S1798" s="123">
        <v>2021</v>
      </c>
      <c r="T1798" s="123">
        <v>-0.02</v>
      </c>
      <c r="U1798" s="123">
        <v>0.04</v>
      </c>
      <c r="V1798" s="123">
        <v>0.05</v>
      </c>
      <c r="W1798" s="123"/>
      <c r="X1798" s="123">
        <v>0.03</v>
      </c>
      <c r="Y1798" s="123">
        <v>-0.02</v>
      </c>
    </row>
    <row r="1799" spans="1:25" x14ac:dyDescent="0.25">
      <c r="A1799" s="60" t="s">
        <v>4456</v>
      </c>
      <c r="B1799" s="60" t="s">
        <v>20</v>
      </c>
      <c r="C1799" s="123" t="s">
        <v>109</v>
      </c>
      <c r="D1799" s="123">
        <v>21</v>
      </c>
      <c r="E1799" s="123">
        <v>1999</v>
      </c>
      <c r="F1799" s="123">
        <v>0.85</v>
      </c>
      <c r="G1799" s="123">
        <v>0.06</v>
      </c>
      <c r="H1799" s="123">
        <v>4.37</v>
      </c>
      <c r="I1799" s="123">
        <v>1.1100000000000001</v>
      </c>
      <c r="J1799" s="123">
        <v>25.01</v>
      </c>
      <c r="K1799" s="123">
        <v>4.5999999999999996</v>
      </c>
      <c r="L1799" s="123">
        <v>1.1399999999999999</v>
      </c>
      <c r="M1799" s="123">
        <v>-7.0000000000000007E-2</v>
      </c>
      <c r="N1799" s="123">
        <v>0.04</v>
      </c>
      <c r="O1799" s="123">
        <v>13.37</v>
      </c>
      <c r="P1799" s="123">
        <v>0.08</v>
      </c>
      <c r="Q1799" s="123">
        <v>7.0000000000000007E-2</v>
      </c>
      <c r="R1799" s="123" t="s">
        <v>3792</v>
      </c>
      <c r="S1799" s="123">
        <v>2021</v>
      </c>
      <c r="T1799" s="123">
        <v>-0.03</v>
      </c>
      <c r="U1799" s="123">
        <v>0.33</v>
      </c>
      <c r="V1799" s="123">
        <v>0.4</v>
      </c>
      <c r="W1799" s="123">
        <v>7.0000000000000007E-2</v>
      </c>
      <c r="X1799" s="123">
        <v>-0.33</v>
      </c>
      <c r="Y1799" s="123">
        <v>-0.24</v>
      </c>
    </row>
    <row r="1800" spans="1:25" x14ac:dyDescent="0.25">
      <c r="A1800" s="60" t="s">
        <v>1616</v>
      </c>
      <c r="B1800" s="60" t="s">
        <v>20</v>
      </c>
      <c r="C1800" s="123" t="s">
        <v>109</v>
      </c>
      <c r="D1800" s="123">
        <v>27</v>
      </c>
      <c r="E1800" s="123">
        <v>1993</v>
      </c>
      <c r="F1800" s="123">
        <v>0.64</v>
      </c>
      <c r="G1800" s="123">
        <v>-7.0000000000000007E-2</v>
      </c>
      <c r="H1800" s="123">
        <v>5.8</v>
      </c>
      <c r="I1800" s="123">
        <v>1.43</v>
      </c>
      <c r="J1800" s="123">
        <v>24.98</v>
      </c>
      <c r="K1800" s="123">
        <v>5.97</v>
      </c>
      <c r="L1800" s="123">
        <v>1.56</v>
      </c>
      <c r="M1800" s="123">
        <v>0.05</v>
      </c>
      <c r="N1800" s="123">
        <v>-0.02</v>
      </c>
      <c r="O1800" s="123">
        <v>14.53</v>
      </c>
      <c r="P1800" s="123">
        <v>-0.09</v>
      </c>
      <c r="Q1800" s="123">
        <v>-0.03</v>
      </c>
      <c r="R1800" s="123" t="s">
        <v>3792</v>
      </c>
      <c r="S1800" s="123">
        <v>2021</v>
      </c>
      <c r="T1800" s="123">
        <v>-0.01</v>
      </c>
      <c r="U1800" s="123">
        <v>0.32</v>
      </c>
      <c r="V1800" s="123">
        <v>0.26</v>
      </c>
      <c r="W1800" s="123">
        <v>0.02</v>
      </c>
      <c r="X1800" s="123">
        <v>-0.25</v>
      </c>
      <c r="Y1800" s="123">
        <v>-0.23</v>
      </c>
    </row>
    <row r="1801" spans="1:25" x14ac:dyDescent="0.25">
      <c r="A1801" s="60" t="s">
        <v>1109</v>
      </c>
      <c r="B1801" s="60" t="s">
        <v>20</v>
      </c>
      <c r="C1801" s="123" t="s">
        <v>109</v>
      </c>
      <c r="D1801" s="123">
        <v>23</v>
      </c>
      <c r="E1801" s="123">
        <v>1997</v>
      </c>
      <c r="F1801" s="123">
        <v>2.4700000000000002</v>
      </c>
      <c r="G1801" s="123">
        <v>1.1299999999999999</v>
      </c>
      <c r="H1801" s="123">
        <v>2.8</v>
      </c>
      <c r="I1801" s="123">
        <v>1.92</v>
      </c>
      <c r="J1801" s="123">
        <v>71.39</v>
      </c>
      <c r="K1801" s="123">
        <v>2.9</v>
      </c>
      <c r="L1801" s="123">
        <v>2.09</v>
      </c>
      <c r="M1801" s="123">
        <v>0.37</v>
      </c>
      <c r="N1801" s="123">
        <v>0.62</v>
      </c>
      <c r="O1801" s="123">
        <v>15.98</v>
      </c>
      <c r="P1801" s="123">
        <v>-0.02</v>
      </c>
      <c r="Q1801" s="123">
        <v>0.06</v>
      </c>
      <c r="R1801" s="123" t="s">
        <v>3792</v>
      </c>
      <c r="S1801" s="123">
        <v>2021</v>
      </c>
      <c r="T1801" s="123">
        <v>0.09</v>
      </c>
      <c r="U1801" s="123">
        <v>0.23</v>
      </c>
      <c r="V1801" s="123">
        <v>0.4</v>
      </c>
      <c r="W1801" s="123">
        <v>0.2</v>
      </c>
      <c r="X1801" s="123">
        <v>0.82</v>
      </c>
      <c r="Y1801" s="123">
        <v>0.96</v>
      </c>
    </row>
    <row r="1802" spans="1:25" x14ac:dyDescent="0.25">
      <c r="A1802" s="60" t="s">
        <v>1590</v>
      </c>
      <c r="B1802" s="60" t="s">
        <v>20</v>
      </c>
      <c r="C1802" s="123" t="s">
        <v>109</v>
      </c>
      <c r="D1802" s="123">
        <v>26</v>
      </c>
      <c r="E1802" s="123">
        <v>1994</v>
      </c>
      <c r="F1802" s="123">
        <v>3.31</v>
      </c>
      <c r="G1802" s="123">
        <v>0.71</v>
      </c>
      <c r="H1802" s="123">
        <v>2.04</v>
      </c>
      <c r="I1802" s="123">
        <v>1.17</v>
      </c>
      <c r="J1802" s="123">
        <v>57</v>
      </c>
      <c r="K1802" s="123">
        <v>2.2200000000000002</v>
      </c>
      <c r="L1802" s="123">
        <v>1.22</v>
      </c>
      <c r="M1802" s="123">
        <v>0.3</v>
      </c>
      <c r="N1802" s="123">
        <v>0.45</v>
      </c>
      <c r="O1802" s="123">
        <v>16.54</v>
      </c>
      <c r="P1802" s="123">
        <v>-7.0000000000000007E-2</v>
      </c>
      <c r="Q1802" s="123">
        <v>7.0000000000000007E-2</v>
      </c>
      <c r="R1802" s="123" t="s">
        <v>3792</v>
      </c>
      <c r="S1802" s="123">
        <v>2021</v>
      </c>
      <c r="T1802" s="123">
        <v>0.05</v>
      </c>
      <c r="U1802" s="123">
        <v>0.37</v>
      </c>
      <c r="V1802" s="123">
        <v>0.5</v>
      </c>
      <c r="W1802" s="123">
        <v>0.18</v>
      </c>
      <c r="X1802" s="123">
        <v>0.12</v>
      </c>
      <c r="Y1802" s="123">
        <v>0.12</v>
      </c>
    </row>
    <row r="1803" spans="1:25" x14ac:dyDescent="0.25">
      <c r="A1803" s="60" t="s">
        <v>1734</v>
      </c>
      <c r="B1803" s="60" t="s">
        <v>20</v>
      </c>
      <c r="C1803" s="123" t="s">
        <v>153</v>
      </c>
      <c r="D1803" s="123">
        <v>21</v>
      </c>
      <c r="E1803" s="123">
        <v>1999</v>
      </c>
      <c r="F1803" s="123">
        <v>0.41</v>
      </c>
      <c r="G1803" s="123">
        <v>0.09</v>
      </c>
      <c r="H1803" s="123">
        <v>0.02</v>
      </c>
      <c r="I1803" s="123">
        <v>-0.09</v>
      </c>
      <c r="J1803" s="123"/>
      <c r="K1803" s="123">
        <v>-7.0000000000000007E-2</v>
      </c>
      <c r="L1803" s="123">
        <v>-0.02</v>
      </c>
      <c r="M1803" s="123"/>
      <c r="N1803" s="123"/>
      <c r="O1803" s="123"/>
      <c r="P1803" s="123">
        <v>0</v>
      </c>
      <c r="Q1803" s="123">
        <v>0.01</v>
      </c>
      <c r="R1803" s="123" t="s">
        <v>3792</v>
      </c>
      <c r="S1803" s="123">
        <v>2021</v>
      </c>
      <c r="T1803" s="123">
        <v>-0.06</v>
      </c>
      <c r="U1803" s="123">
        <v>-0.01</v>
      </c>
      <c r="V1803" s="123">
        <v>-0.02</v>
      </c>
      <c r="W1803" s="123"/>
      <c r="X1803" s="123">
        <v>0.04</v>
      </c>
      <c r="Y1803" s="123">
        <v>-0.04</v>
      </c>
    </row>
    <row r="1804" spans="1:25" x14ac:dyDescent="0.25">
      <c r="A1804" s="60" t="s">
        <v>2239</v>
      </c>
      <c r="B1804" s="60" t="s">
        <v>20</v>
      </c>
      <c r="C1804" s="123" t="s">
        <v>153</v>
      </c>
      <c r="D1804" s="123">
        <v>29</v>
      </c>
      <c r="E1804" s="123">
        <v>1991</v>
      </c>
      <c r="F1804" s="123">
        <v>6.3</v>
      </c>
      <c r="G1804" s="123">
        <v>0.2</v>
      </c>
      <c r="H1804" s="123">
        <v>2.4900000000000002</v>
      </c>
      <c r="I1804" s="123">
        <v>0.4</v>
      </c>
      <c r="J1804" s="123">
        <v>18.78</v>
      </c>
      <c r="K1804" s="123">
        <v>2.54</v>
      </c>
      <c r="L1804" s="123">
        <v>0.52</v>
      </c>
      <c r="M1804" s="123">
        <v>0</v>
      </c>
      <c r="N1804" s="123">
        <v>0.27</v>
      </c>
      <c r="O1804" s="123">
        <v>14.84</v>
      </c>
      <c r="P1804" s="123">
        <v>-0.06</v>
      </c>
      <c r="Q1804" s="123">
        <v>0.1</v>
      </c>
      <c r="R1804" s="123" t="s">
        <v>3792</v>
      </c>
      <c r="S1804" s="123">
        <v>2021</v>
      </c>
      <c r="T1804" s="123">
        <v>0.21</v>
      </c>
      <c r="U1804" s="123">
        <v>0.22</v>
      </c>
      <c r="V1804" s="123">
        <v>0.36</v>
      </c>
      <c r="W1804" s="123">
        <v>0.2</v>
      </c>
      <c r="X1804" s="123">
        <v>-0.2</v>
      </c>
      <c r="Y1804" s="123">
        <v>-0.05</v>
      </c>
    </row>
    <row r="1805" spans="1:25" x14ac:dyDescent="0.25">
      <c r="A1805" s="60" t="s">
        <v>449</v>
      </c>
      <c r="B1805" s="60" t="s">
        <v>20</v>
      </c>
      <c r="C1805" s="123" t="s">
        <v>116</v>
      </c>
      <c r="D1805" s="123">
        <v>34</v>
      </c>
      <c r="E1805" s="123">
        <v>1986</v>
      </c>
      <c r="F1805" s="123">
        <v>6.32</v>
      </c>
      <c r="G1805" s="123">
        <v>0.03</v>
      </c>
      <c r="H1805" s="123">
        <v>0.01</v>
      </c>
      <c r="I1805" s="123">
        <v>-7.0000000000000007E-2</v>
      </c>
      <c r="J1805" s="123"/>
      <c r="K1805" s="123">
        <v>-0.1</v>
      </c>
      <c r="L1805" s="123">
        <v>0.02</v>
      </c>
      <c r="M1805" s="123"/>
      <c r="N1805" s="123"/>
      <c r="O1805" s="123"/>
      <c r="P1805" s="123">
        <v>-0.03</v>
      </c>
      <c r="Q1805" s="123">
        <v>0.03</v>
      </c>
      <c r="R1805" s="123" t="s">
        <v>3792</v>
      </c>
      <c r="S1805" s="123">
        <v>2021</v>
      </c>
      <c r="T1805" s="123">
        <v>0.04</v>
      </c>
      <c r="U1805" s="123">
        <v>-0.06</v>
      </c>
      <c r="V1805" s="123">
        <v>-0.08</v>
      </c>
      <c r="W1805" s="123"/>
      <c r="X1805" s="123">
        <v>0.08</v>
      </c>
      <c r="Y1805" s="123">
        <v>-0.05</v>
      </c>
    </row>
    <row r="1806" spans="1:25" x14ac:dyDescent="0.25">
      <c r="A1806" s="60" t="s">
        <v>570</v>
      </c>
      <c r="B1806" s="60" t="s">
        <v>20</v>
      </c>
      <c r="C1806" s="123" t="s">
        <v>122</v>
      </c>
      <c r="D1806" s="123">
        <v>25</v>
      </c>
      <c r="E1806" s="123">
        <v>1995</v>
      </c>
      <c r="F1806" s="123">
        <v>6.21</v>
      </c>
      <c r="G1806" s="123">
        <v>0.06</v>
      </c>
      <c r="H1806" s="123">
        <v>1.08</v>
      </c>
      <c r="I1806" s="123">
        <v>0.56000000000000005</v>
      </c>
      <c r="J1806" s="123">
        <v>42.86</v>
      </c>
      <c r="K1806" s="123">
        <v>1.17</v>
      </c>
      <c r="L1806" s="123">
        <v>0.53</v>
      </c>
      <c r="M1806" s="123">
        <v>0.09</v>
      </c>
      <c r="N1806" s="123">
        <v>0.09</v>
      </c>
      <c r="O1806" s="123">
        <v>24.7</v>
      </c>
      <c r="P1806" s="123">
        <v>0.05</v>
      </c>
      <c r="Q1806" s="123">
        <v>0.17</v>
      </c>
      <c r="R1806" s="123" t="s">
        <v>3792</v>
      </c>
      <c r="S1806" s="123">
        <v>2021</v>
      </c>
      <c r="T1806" s="123">
        <v>0.11</v>
      </c>
      <c r="U1806" s="123">
        <v>0.2</v>
      </c>
      <c r="V1806" s="123">
        <v>0.05</v>
      </c>
      <c r="W1806" s="123">
        <v>-0.04</v>
      </c>
      <c r="X1806" s="123">
        <v>-0.19</v>
      </c>
      <c r="Y1806" s="123">
        <v>-0.03</v>
      </c>
    </row>
    <row r="1807" spans="1:25" x14ac:dyDescent="0.25">
      <c r="A1807" s="60" t="s">
        <v>4459</v>
      </c>
      <c r="B1807" s="60" t="s">
        <v>20</v>
      </c>
      <c r="C1807" s="123" t="s">
        <v>122</v>
      </c>
      <c r="D1807" s="123">
        <v>26</v>
      </c>
      <c r="E1807" s="123">
        <v>1994</v>
      </c>
      <c r="F1807" s="123">
        <v>1.89</v>
      </c>
      <c r="G1807" s="123">
        <v>0</v>
      </c>
      <c r="H1807" s="123">
        <v>0.02</v>
      </c>
      <c r="I1807" s="123">
        <v>-0.05</v>
      </c>
      <c r="J1807" s="123"/>
      <c r="K1807" s="123">
        <v>-0.02</v>
      </c>
      <c r="L1807" s="123">
        <v>-0.04</v>
      </c>
      <c r="M1807" s="123"/>
      <c r="N1807" s="123"/>
      <c r="O1807" s="123"/>
      <c r="P1807" s="123">
        <v>-0.01</v>
      </c>
      <c r="Q1807" s="123">
        <v>-0.02</v>
      </c>
      <c r="R1807" s="123" t="s">
        <v>3792</v>
      </c>
      <c r="S1807" s="123">
        <v>2021</v>
      </c>
      <c r="T1807" s="123">
        <v>0.08</v>
      </c>
      <c r="U1807" s="123">
        <v>0.02</v>
      </c>
      <c r="V1807" s="123">
        <v>0.02</v>
      </c>
      <c r="W1807" s="123"/>
      <c r="X1807" s="123">
        <v>-0.03</v>
      </c>
      <c r="Y1807" s="123">
        <v>-0.05</v>
      </c>
    </row>
    <row r="1808" spans="1:25" x14ac:dyDescent="0.25">
      <c r="A1808" s="60" t="s">
        <v>520</v>
      </c>
      <c r="B1808" s="60" t="s">
        <v>20</v>
      </c>
      <c r="C1808" s="123" t="s">
        <v>122</v>
      </c>
      <c r="D1808" s="123">
        <v>28</v>
      </c>
      <c r="E1808" s="123">
        <v>1992</v>
      </c>
      <c r="F1808" s="123">
        <v>0.44</v>
      </c>
      <c r="G1808" s="123">
        <v>-0.03</v>
      </c>
      <c r="H1808" s="123">
        <v>4</v>
      </c>
      <c r="I1808" s="123">
        <v>1.94</v>
      </c>
      <c r="J1808" s="123">
        <v>49.92</v>
      </c>
      <c r="K1808" s="123">
        <v>4.3899999999999997</v>
      </c>
      <c r="L1808" s="123">
        <v>2.08</v>
      </c>
      <c r="M1808" s="123">
        <v>0.04</v>
      </c>
      <c r="N1808" s="123">
        <v>0.01</v>
      </c>
      <c r="O1808" s="123">
        <v>21.25</v>
      </c>
      <c r="P1808" s="123">
        <v>7.0000000000000007E-2</v>
      </c>
      <c r="Q1808" s="123">
        <v>0.02</v>
      </c>
      <c r="R1808" s="123" t="s">
        <v>3792</v>
      </c>
      <c r="S1808" s="123">
        <v>2021</v>
      </c>
      <c r="T1808" s="123">
        <v>0.04</v>
      </c>
      <c r="U1808" s="123">
        <v>0.22</v>
      </c>
      <c r="V1808" s="123">
        <v>0.27</v>
      </c>
      <c r="W1808" s="123">
        <v>0.09</v>
      </c>
      <c r="X1808" s="123">
        <v>-0.28999999999999998</v>
      </c>
      <c r="Y1808" s="123">
        <v>-0.27</v>
      </c>
    </row>
    <row r="1809" spans="1:25" x14ac:dyDescent="0.25">
      <c r="A1809" s="60" t="s">
        <v>1397</v>
      </c>
      <c r="B1809" s="60" t="s">
        <v>20</v>
      </c>
      <c r="C1809" s="123" t="s">
        <v>122</v>
      </c>
      <c r="D1809" s="123">
        <v>29</v>
      </c>
      <c r="E1809" s="123">
        <v>1991</v>
      </c>
      <c r="F1809" s="123">
        <v>5.01</v>
      </c>
      <c r="G1809" s="123">
        <v>0.17</v>
      </c>
      <c r="H1809" s="123">
        <v>1.28</v>
      </c>
      <c r="I1809" s="123">
        <v>0.28999999999999998</v>
      </c>
      <c r="J1809" s="123">
        <v>14.22</v>
      </c>
      <c r="K1809" s="123">
        <v>1.39</v>
      </c>
      <c r="L1809" s="123">
        <v>0.13</v>
      </c>
      <c r="M1809" s="123">
        <v>0.2</v>
      </c>
      <c r="N1809" s="123">
        <v>0.96</v>
      </c>
      <c r="O1809" s="123">
        <v>18.36</v>
      </c>
      <c r="P1809" s="123">
        <v>0.1</v>
      </c>
      <c r="Q1809" s="123">
        <v>0.02</v>
      </c>
      <c r="R1809" s="123" t="s">
        <v>3792</v>
      </c>
      <c r="S1809" s="123">
        <v>2021</v>
      </c>
      <c r="T1809" s="123">
        <v>-0.01</v>
      </c>
      <c r="U1809" s="123">
        <v>0.17</v>
      </c>
      <c r="V1809" s="123">
        <v>7.0000000000000007E-2</v>
      </c>
      <c r="W1809" s="123">
        <v>0</v>
      </c>
      <c r="X1809" s="123">
        <v>0.21</v>
      </c>
      <c r="Y1809" s="123">
        <v>0.18</v>
      </c>
    </row>
    <row r="1810" spans="1:25" x14ac:dyDescent="0.25">
      <c r="A1810" s="60" t="s">
        <v>3400</v>
      </c>
      <c r="B1810" s="60" t="s">
        <v>20</v>
      </c>
      <c r="C1810" s="123" t="s">
        <v>131</v>
      </c>
      <c r="D1810" s="123">
        <v>20</v>
      </c>
      <c r="E1810" s="123">
        <v>2000</v>
      </c>
      <c r="F1810" s="123">
        <v>3.63</v>
      </c>
      <c r="G1810" s="123">
        <v>0.66</v>
      </c>
      <c r="H1810" s="123">
        <v>2.4700000000000002</v>
      </c>
      <c r="I1810" s="123">
        <v>1.17</v>
      </c>
      <c r="J1810" s="123">
        <v>44.42</v>
      </c>
      <c r="K1810" s="123">
        <v>2.5</v>
      </c>
      <c r="L1810" s="123">
        <v>1.2</v>
      </c>
      <c r="M1810" s="123">
        <v>0.25</v>
      </c>
      <c r="N1810" s="123">
        <v>0.44</v>
      </c>
      <c r="O1810" s="123">
        <v>20.27</v>
      </c>
      <c r="P1810" s="123">
        <v>7.0000000000000007E-2</v>
      </c>
      <c r="Q1810" s="123">
        <v>0.03</v>
      </c>
      <c r="R1810" s="123" t="s">
        <v>3792</v>
      </c>
      <c r="S1810" s="123">
        <v>2021</v>
      </c>
      <c r="T1810" s="123">
        <v>0.48</v>
      </c>
      <c r="U1810" s="123">
        <v>0.28999999999999998</v>
      </c>
      <c r="V1810" s="123">
        <v>0.23</v>
      </c>
      <c r="W1810" s="123">
        <v>7.0000000000000007E-2</v>
      </c>
      <c r="X1810" s="123">
        <v>0.27</v>
      </c>
      <c r="Y1810" s="123">
        <v>0.36</v>
      </c>
    </row>
    <row r="1811" spans="1:25" x14ac:dyDescent="0.25">
      <c r="A1811" s="60" t="s">
        <v>4460</v>
      </c>
      <c r="B1811" s="60" t="s">
        <v>20</v>
      </c>
      <c r="C1811" s="123" t="s">
        <v>131</v>
      </c>
      <c r="D1811" s="123">
        <v>25</v>
      </c>
      <c r="E1811" s="123">
        <v>1996</v>
      </c>
      <c r="F1811" s="123">
        <v>1.52</v>
      </c>
      <c r="G1811" s="123">
        <v>0.04</v>
      </c>
      <c r="H1811" s="123">
        <v>1.31</v>
      </c>
      <c r="I1811" s="123">
        <v>-0.04</v>
      </c>
      <c r="J1811" s="123">
        <v>7.0000000000000007E-2</v>
      </c>
      <c r="K1811" s="123">
        <v>1.3</v>
      </c>
      <c r="L1811" s="123">
        <v>0.09</v>
      </c>
      <c r="M1811" s="123">
        <v>-0.04</v>
      </c>
      <c r="N1811" s="123"/>
      <c r="O1811" s="123">
        <v>25.39</v>
      </c>
      <c r="P1811" s="123">
        <v>0.03</v>
      </c>
      <c r="Q1811" s="123">
        <v>-0.09</v>
      </c>
      <c r="R1811" s="123" t="s">
        <v>3792</v>
      </c>
      <c r="S1811" s="123">
        <v>2021</v>
      </c>
      <c r="T1811" s="123">
        <v>-0.05</v>
      </c>
      <c r="U1811" s="123">
        <v>7.0000000000000007E-2</v>
      </c>
      <c r="V1811" s="123">
        <v>0.16</v>
      </c>
      <c r="W1811" s="123">
        <v>-0.03</v>
      </c>
      <c r="X1811" s="123">
        <v>-0.13</v>
      </c>
      <c r="Y1811" s="123">
        <v>0.03</v>
      </c>
    </row>
    <row r="1812" spans="1:25" x14ac:dyDescent="0.25">
      <c r="A1812" s="60" t="s">
        <v>4507</v>
      </c>
      <c r="B1812" s="60" t="s">
        <v>83</v>
      </c>
      <c r="C1812" s="123" t="s">
        <v>96</v>
      </c>
      <c r="D1812" s="123">
        <v>23</v>
      </c>
      <c r="E1812" s="123">
        <v>1998</v>
      </c>
      <c r="F1812" s="123">
        <v>3.07</v>
      </c>
      <c r="G1812" s="123">
        <v>0.02</v>
      </c>
      <c r="H1812" s="123">
        <v>-0.06</v>
      </c>
      <c r="I1812" s="123">
        <v>7.0000000000000007E-2</v>
      </c>
      <c r="J1812" s="123"/>
      <c r="K1812" s="123">
        <v>-0.03</v>
      </c>
      <c r="L1812" s="123">
        <v>-0.08</v>
      </c>
      <c r="M1812" s="123"/>
      <c r="N1812" s="123"/>
      <c r="O1812" s="123"/>
      <c r="P1812" s="123">
        <v>-7.0000000000000007E-2</v>
      </c>
      <c r="Q1812" s="123">
        <v>-0.01</v>
      </c>
      <c r="R1812" s="123" t="s">
        <v>3792</v>
      </c>
      <c r="S1812" s="123">
        <v>2021</v>
      </c>
      <c r="T1812" s="123">
        <v>0</v>
      </c>
      <c r="U1812" s="123">
        <v>0.09</v>
      </c>
      <c r="V1812" s="123">
        <v>0.1</v>
      </c>
      <c r="W1812" s="123"/>
      <c r="X1812" s="123">
        <v>0.02</v>
      </c>
      <c r="Y1812" s="123">
        <v>-0.06</v>
      </c>
    </row>
    <row r="1813" spans="1:25" x14ac:dyDescent="0.25">
      <c r="A1813" s="60" t="s">
        <v>4511</v>
      </c>
      <c r="B1813" s="60" t="s">
        <v>83</v>
      </c>
      <c r="C1813" s="123" t="s">
        <v>96</v>
      </c>
      <c r="D1813" s="123">
        <v>26</v>
      </c>
      <c r="E1813" s="123">
        <v>1994</v>
      </c>
      <c r="F1813" s="123">
        <v>3.08</v>
      </c>
      <c r="G1813" s="123">
        <v>0.01</v>
      </c>
      <c r="H1813" s="123">
        <v>0.08</v>
      </c>
      <c r="I1813" s="123">
        <v>0.06</v>
      </c>
      <c r="J1813" s="123"/>
      <c r="K1813" s="123">
        <v>0</v>
      </c>
      <c r="L1813" s="123">
        <v>0.02</v>
      </c>
      <c r="M1813" s="123"/>
      <c r="N1813" s="123"/>
      <c r="O1813" s="123"/>
      <c r="P1813" s="123">
        <v>-0.01</v>
      </c>
      <c r="Q1813" s="123">
        <v>-0.1</v>
      </c>
      <c r="R1813" s="123" t="s">
        <v>3792</v>
      </c>
      <c r="S1813" s="123">
        <v>2021</v>
      </c>
      <c r="T1813" s="123">
        <v>-7.0000000000000007E-2</v>
      </c>
      <c r="U1813" s="123">
        <v>0.04</v>
      </c>
      <c r="V1813" s="123">
        <v>0.08</v>
      </c>
      <c r="W1813" s="123"/>
      <c r="X1813" s="123">
        <v>0.02</v>
      </c>
      <c r="Y1813" s="123">
        <v>0.02</v>
      </c>
    </row>
    <row r="1814" spans="1:25" x14ac:dyDescent="0.25">
      <c r="A1814" s="60" t="s">
        <v>1584</v>
      </c>
      <c r="B1814" s="60" t="s">
        <v>83</v>
      </c>
      <c r="C1814" s="123" t="s">
        <v>96</v>
      </c>
      <c r="D1814" s="123">
        <v>28</v>
      </c>
      <c r="E1814" s="123">
        <v>1992</v>
      </c>
      <c r="F1814" s="123">
        <v>2.96</v>
      </c>
      <c r="G1814" s="123">
        <v>0</v>
      </c>
      <c r="H1814" s="123">
        <v>0.08</v>
      </c>
      <c r="I1814" s="123">
        <v>-0.04</v>
      </c>
      <c r="J1814" s="123"/>
      <c r="K1814" s="123">
        <v>0.1</v>
      </c>
      <c r="L1814" s="123">
        <v>7.0000000000000007E-2</v>
      </c>
      <c r="M1814" s="123"/>
      <c r="N1814" s="123"/>
      <c r="O1814" s="123"/>
      <c r="P1814" s="123">
        <v>0.09</v>
      </c>
      <c r="Q1814" s="123">
        <v>-0.1</v>
      </c>
      <c r="R1814" s="123" t="s">
        <v>3792</v>
      </c>
      <c r="S1814" s="123">
        <v>2021</v>
      </c>
      <c r="T1814" s="123">
        <v>0</v>
      </c>
      <c r="U1814" s="123">
        <v>0.04</v>
      </c>
      <c r="V1814" s="123">
        <v>0.06</v>
      </c>
      <c r="W1814" s="123"/>
      <c r="X1814" s="123">
        <v>0.03</v>
      </c>
      <c r="Y1814" s="123">
        <v>0.03</v>
      </c>
    </row>
    <row r="1815" spans="1:25" x14ac:dyDescent="0.25">
      <c r="A1815" s="60" t="s">
        <v>4510</v>
      </c>
      <c r="B1815" s="60" t="s">
        <v>83</v>
      </c>
      <c r="C1815" s="123" t="s">
        <v>96</v>
      </c>
      <c r="D1815" s="123">
        <v>30</v>
      </c>
      <c r="E1815" s="123">
        <v>1990</v>
      </c>
      <c r="F1815" s="123">
        <v>2.95</v>
      </c>
      <c r="G1815" s="123">
        <v>0.28000000000000003</v>
      </c>
      <c r="H1815" s="123">
        <v>0.65</v>
      </c>
      <c r="I1815" s="123">
        <v>0.43</v>
      </c>
      <c r="J1815" s="123">
        <v>49.92</v>
      </c>
      <c r="K1815" s="123">
        <v>0.74</v>
      </c>
      <c r="L1815" s="123">
        <v>0.43</v>
      </c>
      <c r="M1815" s="123">
        <v>0.56999999999999995</v>
      </c>
      <c r="N1815" s="123">
        <v>0.96</v>
      </c>
      <c r="O1815" s="123">
        <v>13.25</v>
      </c>
      <c r="P1815" s="123">
        <v>-0.09</v>
      </c>
      <c r="Q1815" s="123">
        <v>0</v>
      </c>
      <c r="R1815" s="123" t="s">
        <v>3792</v>
      </c>
      <c r="S1815" s="123">
        <v>2021</v>
      </c>
      <c r="T1815" s="123">
        <v>-0.02</v>
      </c>
      <c r="U1815" s="123">
        <v>0.2</v>
      </c>
      <c r="V1815" s="123">
        <v>0.17</v>
      </c>
      <c r="W1815" s="123">
        <v>0.22</v>
      </c>
      <c r="X1815" s="123">
        <v>0.15</v>
      </c>
      <c r="Y1815" s="123">
        <v>0.28999999999999998</v>
      </c>
    </row>
    <row r="1816" spans="1:25" x14ac:dyDescent="0.25">
      <c r="A1816" s="60" t="s">
        <v>4524</v>
      </c>
      <c r="B1816" s="60" t="s">
        <v>83</v>
      </c>
      <c r="C1816" s="123" t="s">
        <v>213</v>
      </c>
      <c r="D1816" s="123">
        <v>30</v>
      </c>
      <c r="E1816" s="123">
        <v>1991</v>
      </c>
      <c r="F1816" s="123">
        <v>2.39</v>
      </c>
      <c r="G1816" s="123">
        <v>-0.08</v>
      </c>
      <c r="H1816" s="123">
        <v>0.45</v>
      </c>
      <c r="I1816" s="123">
        <v>-0.05</v>
      </c>
      <c r="J1816" s="123">
        <v>0.09</v>
      </c>
      <c r="K1816" s="123">
        <v>0.36</v>
      </c>
      <c r="L1816" s="123">
        <v>-0.03</v>
      </c>
      <c r="M1816" s="123">
        <v>7.0000000000000007E-2</v>
      </c>
      <c r="N1816" s="123"/>
      <c r="O1816" s="123">
        <v>24.42</v>
      </c>
      <c r="P1816" s="123">
        <v>-7.0000000000000007E-2</v>
      </c>
      <c r="Q1816" s="123">
        <v>0.03</v>
      </c>
      <c r="R1816" s="123" t="s">
        <v>3792</v>
      </c>
      <c r="S1816" s="123">
        <v>2021</v>
      </c>
      <c r="T1816" s="123">
        <v>0.03</v>
      </c>
      <c r="U1816" s="123">
        <v>7.0000000000000007E-2</v>
      </c>
      <c r="V1816" s="123">
        <v>-0.05</v>
      </c>
      <c r="W1816" s="123">
        <v>-0.03</v>
      </c>
      <c r="X1816" s="123">
        <v>0.01</v>
      </c>
      <c r="Y1816" s="123">
        <v>0.01</v>
      </c>
    </row>
    <row r="1817" spans="1:25" x14ac:dyDescent="0.25">
      <c r="A1817" s="60" t="s">
        <v>4837</v>
      </c>
      <c r="B1817" s="60" t="s">
        <v>83</v>
      </c>
      <c r="C1817" s="123" t="s">
        <v>213</v>
      </c>
      <c r="D1817" s="123">
        <v>32</v>
      </c>
      <c r="E1817" s="123">
        <v>1988</v>
      </c>
      <c r="F1817" s="123">
        <v>1.01</v>
      </c>
      <c r="G1817" s="123">
        <v>-0.08</v>
      </c>
      <c r="H1817" s="123">
        <v>0.03</v>
      </c>
      <c r="I1817" s="123">
        <v>7.0000000000000007E-2</v>
      </c>
      <c r="J1817" s="123"/>
      <c r="K1817" s="123">
        <v>0.08</v>
      </c>
      <c r="L1817" s="123">
        <v>0.01</v>
      </c>
      <c r="M1817" s="123"/>
      <c r="N1817" s="123"/>
      <c r="O1817" s="123"/>
      <c r="P1817" s="123">
        <v>0.08</v>
      </c>
      <c r="Q1817" s="123">
        <v>0.01</v>
      </c>
      <c r="R1817" s="123" t="s">
        <v>3792</v>
      </c>
      <c r="S1817" s="123">
        <v>2021</v>
      </c>
      <c r="T1817" s="123">
        <v>-0.05</v>
      </c>
      <c r="U1817" s="123">
        <v>0</v>
      </c>
      <c r="V1817" s="123">
        <v>0.04</v>
      </c>
      <c r="W1817" s="123"/>
      <c r="X1817" s="123">
        <v>0.05</v>
      </c>
      <c r="Y1817" s="123">
        <v>0.01</v>
      </c>
    </row>
    <row r="1818" spans="1:25" x14ac:dyDescent="0.25">
      <c r="A1818" s="60" t="s">
        <v>1318</v>
      </c>
      <c r="B1818" s="60" t="s">
        <v>83</v>
      </c>
      <c r="C1818" s="123" t="s">
        <v>109</v>
      </c>
      <c r="D1818" s="123">
        <v>23</v>
      </c>
      <c r="E1818" s="123">
        <v>1997</v>
      </c>
      <c r="F1818" s="123">
        <v>2.63</v>
      </c>
      <c r="G1818" s="123">
        <v>-0.08</v>
      </c>
      <c r="H1818" s="123">
        <v>3.04</v>
      </c>
      <c r="I1818" s="123">
        <v>1.17</v>
      </c>
      <c r="J1818" s="123">
        <v>37.49</v>
      </c>
      <c r="K1818" s="123">
        <v>2.98</v>
      </c>
      <c r="L1818" s="123">
        <v>1.19</v>
      </c>
      <c r="M1818" s="123">
        <v>-0.08</v>
      </c>
      <c r="N1818" s="123">
        <v>0.01</v>
      </c>
      <c r="O1818" s="123">
        <v>22.42</v>
      </c>
      <c r="P1818" s="123">
        <v>-0.03</v>
      </c>
      <c r="Q1818" s="123">
        <v>7.0000000000000007E-2</v>
      </c>
      <c r="R1818" s="123" t="s">
        <v>3792</v>
      </c>
      <c r="S1818" s="123">
        <v>2021</v>
      </c>
      <c r="T1818" s="123">
        <v>0.41</v>
      </c>
      <c r="U1818" s="123">
        <v>0.05</v>
      </c>
      <c r="V1818" s="123">
        <v>0.18</v>
      </c>
      <c r="W1818" s="123">
        <v>0.1</v>
      </c>
      <c r="X1818" s="123">
        <v>-0.05</v>
      </c>
      <c r="Y1818" s="123">
        <v>-0.1</v>
      </c>
    </row>
    <row r="1819" spans="1:25" x14ac:dyDescent="0.25">
      <c r="A1819" s="60" t="s">
        <v>4513</v>
      </c>
      <c r="B1819" s="60" t="s">
        <v>83</v>
      </c>
      <c r="C1819" s="123" t="s">
        <v>109</v>
      </c>
      <c r="D1819" s="123">
        <v>33</v>
      </c>
      <c r="E1819" s="123">
        <v>1987</v>
      </c>
      <c r="F1819" s="123">
        <v>0.82</v>
      </c>
      <c r="G1819" s="123">
        <v>-7.0000000000000007E-2</v>
      </c>
      <c r="H1819" s="123">
        <v>0.02</v>
      </c>
      <c r="I1819" s="123">
        <v>-7.0000000000000007E-2</v>
      </c>
      <c r="J1819" s="123"/>
      <c r="K1819" s="123">
        <v>-0.1</v>
      </c>
      <c r="L1819" s="123">
        <v>0.06</v>
      </c>
      <c r="M1819" s="123"/>
      <c r="N1819" s="123"/>
      <c r="O1819" s="123"/>
      <c r="P1819" s="123">
        <v>-0.03</v>
      </c>
      <c r="Q1819" s="123">
        <v>0</v>
      </c>
      <c r="R1819" s="123" t="s">
        <v>3792</v>
      </c>
      <c r="S1819" s="123">
        <v>2021</v>
      </c>
      <c r="T1819" s="123">
        <v>0</v>
      </c>
      <c r="U1819" s="123">
        <v>0.01</v>
      </c>
      <c r="V1819" s="123">
        <v>0</v>
      </c>
      <c r="W1819" s="123"/>
      <c r="X1819" s="123">
        <v>-0.02</v>
      </c>
      <c r="Y1819" s="123">
        <v>0.05</v>
      </c>
    </row>
    <row r="1820" spans="1:25" x14ac:dyDescent="0.25">
      <c r="A1820" s="60" t="s">
        <v>4838</v>
      </c>
      <c r="B1820" s="60" t="s">
        <v>83</v>
      </c>
      <c r="C1820" s="123" t="s">
        <v>109</v>
      </c>
      <c r="D1820" s="123">
        <v>20</v>
      </c>
      <c r="E1820" s="123">
        <v>2000</v>
      </c>
      <c r="F1820" s="123">
        <v>0.23</v>
      </c>
      <c r="G1820" s="123">
        <v>7.0000000000000007E-2</v>
      </c>
      <c r="H1820" s="123">
        <v>0.02</v>
      </c>
      <c r="I1820" s="123">
        <v>-0.04</v>
      </c>
      <c r="J1820" s="123"/>
      <c r="K1820" s="123">
        <v>-7.0000000000000007E-2</v>
      </c>
      <c r="L1820" s="123">
        <v>-0.02</v>
      </c>
      <c r="M1820" s="123"/>
      <c r="N1820" s="123"/>
      <c r="O1820" s="123"/>
      <c r="P1820" s="123">
        <v>0</v>
      </c>
      <c r="Q1820" s="123">
        <v>0.04</v>
      </c>
      <c r="R1820" s="123" t="s">
        <v>3792</v>
      </c>
      <c r="S1820" s="123">
        <v>2021</v>
      </c>
      <c r="T1820" s="123">
        <v>-0.01</v>
      </c>
      <c r="U1820" s="123">
        <v>0.1</v>
      </c>
      <c r="V1820" s="123">
        <v>-0.1</v>
      </c>
      <c r="W1820" s="123"/>
      <c r="X1820" s="123">
        <v>0.05</v>
      </c>
      <c r="Y1820" s="123">
        <v>0.06</v>
      </c>
    </row>
    <row r="1821" spans="1:25" x14ac:dyDescent="0.25">
      <c r="A1821" s="60" t="s">
        <v>1229</v>
      </c>
      <c r="B1821" s="60" t="s">
        <v>83</v>
      </c>
      <c r="C1821" s="123" t="s">
        <v>109</v>
      </c>
      <c r="D1821" s="123">
        <v>33</v>
      </c>
      <c r="E1821" s="123">
        <v>1987</v>
      </c>
      <c r="F1821" s="123">
        <v>2.23</v>
      </c>
      <c r="G1821" s="123">
        <v>0.55000000000000004</v>
      </c>
      <c r="H1821" s="123">
        <v>2.2999999999999998</v>
      </c>
      <c r="I1821" s="123">
        <v>1.33</v>
      </c>
      <c r="J1821" s="123">
        <v>60.03</v>
      </c>
      <c r="K1821" s="123">
        <v>2.2599999999999998</v>
      </c>
      <c r="L1821" s="123">
        <v>1.35</v>
      </c>
      <c r="M1821" s="123">
        <v>0.23</v>
      </c>
      <c r="N1821" s="123">
        <v>0.37</v>
      </c>
      <c r="O1821" s="123">
        <v>26.23</v>
      </c>
      <c r="P1821" s="123">
        <v>-0.09</v>
      </c>
      <c r="Q1821" s="123">
        <v>0.03</v>
      </c>
      <c r="R1821" s="123" t="s">
        <v>3792</v>
      </c>
      <c r="S1821" s="123">
        <v>2021</v>
      </c>
      <c r="T1821" s="123">
        <v>-0.04</v>
      </c>
      <c r="U1821" s="123">
        <v>0.09</v>
      </c>
      <c r="V1821" s="123">
        <v>0.23</v>
      </c>
      <c r="W1821" s="123">
        <v>0.02</v>
      </c>
      <c r="X1821" s="123">
        <v>0.26</v>
      </c>
      <c r="Y1821" s="123">
        <v>0.41</v>
      </c>
    </row>
    <row r="1822" spans="1:25" x14ac:dyDescent="0.25">
      <c r="A1822" s="60" t="s">
        <v>4526</v>
      </c>
      <c r="B1822" s="60" t="s">
        <v>83</v>
      </c>
      <c r="C1822" s="123" t="s">
        <v>221</v>
      </c>
      <c r="D1822" s="123">
        <v>24</v>
      </c>
      <c r="E1822" s="123">
        <v>1996</v>
      </c>
      <c r="F1822" s="123">
        <v>0.02</v>
      </c>
      <c r="G1822" s="123">
        <v>-7.0000000000000007E-2</v>
      </c>
      <c r="H1822" s="123">
        <v>7.0000000000000007E-2</v>
      </c>
      <c r="I1822" s="123">
        <v>-0.09</v>
      </c>
      <c r="J1822" s="123"/>
      <c r="K1822" s="123">
        <v>0.1</v>
      </c>
      <c r="L1822" s="123">
        <v>0.03</v>
      </c>
      <c r="M1822" s="123"/>
      <c r="N1822" s="123"/>
      <c r="O1822" s="123"/>
      <c r="P1822" s="123">
        <v>-0.08</v>
      </c>
      <c r="Q1822" s="123">
        <v>-0.05</v>
      </c>
      <c r="R1822" s="123" t="s">
        <v>3792</v>
      </c>
      <c r="S1822" s="123">
        <v>2021</v>
      </c>
      <c r="T1822" s="123">
        <v>-0.05</v>
      </c>
      <c r="U1822" s="123">
        <v>-0.04</v>
      </c>
      <c r="V1822" s="123">
        <v>-0.05</v>
      </c>
      <c r="W1822" s="123"/>
      <c r="X1822" s="123">
        <v>-0.01</v>
      </c>
      <c r="Y1822" s="123">
        <v>-0.05</v>
      </c>
    </row>
    <row r="1823" spans="1:25" x14ac:dyDescent="0.25">
      <c r="A1823" s="60" t="s">
        <v>1592</v>
      </c>
      <c r="B1823" s="60" t="s">
        <v>83</v>
      </c>
      <c r="C1823" s="123" t="s">
        <v>116</v>
      </c>
      <c r="D1823" s="123">
        <v>30</v>
      </c>
      <c r="E1823" s="123">
        <v>1990</v>
      </c>
      <c r="F1823" s="123">
        <v>3.07</v>
      </c>
      <c r="G1823" s="123">
        <v>-0.02</v>
      </c>
      <c r="H1823" s="123">
        <v>-0.09</v>
      </c>
      <c r="I1823" s="123">
        <v>-0.04</v>
      </c>
      <c r="J1823" s="123"/>
      <c r="K1823" s="123">
        <v>0.01</v>
      </c>
      <c r="L1823" s="123">
        <v>0.09</v>
      </c>
      <c r="M1823" s="123"/>
      <c r="N1823" s="123"/>
      <c r="O1823" s="123"/>
      <c r="P1823" s="123">
        <v>0.01</v>
      </c>
      <c r="Q1823" s="123">
        <v>0.03</v>
      </c>
      <c r="R1823" s="123" t="s">
        <v>3792</v>
      </c>
      <c r="S1823" s="123">
        <v>2021</v>
      </c>
      <c r="T1823" s="123">
        <v>0.02</v>
      </c>
      <c r="U1823" s="123">
        <v>0.04</v>
      </c>
      <c r="V1823" s="123">
        <v>0</v>
      </c>
      <c r="W1823" s="123"/>
      <c r="X1823" s="123">
        <v>0.02</v>
      </c>
      <c r="Y1823" s="123">
        <v>-0.05</v>
      </c>
    </row>
    <row r="1824" spans="1:25" x14ac:dyDescent="0.25">
      <c r="A1824" s="60" t="s">
        <v>4519</v>
      </c>
      <c r="B1824" s="60" t="s">
        <v>83</v>
      </c>
      <c r="C1824" s="123" t="s">
        <v>122</v>
      </c>
      <c r="D1824" s="123">
        <v>21</v>
      </c>
      <c r="E1824" s="123">
        <v>1999</v>
      </c>
      <c r="F1824" s="123">
        <v>2.5</v>
      </c>
      <c r="G1824" s="123">
        <v>0.37</v>
      </c>
      <c r="H1824" s="123">
        <v>0.76</v>
      </c>
      <c r="I1824" s="123">
        <v>0.49</v>
      </c>
      <c r="J1824" s="123">
        <v>49.92</v>
      </c>
      <c r="K1824" s="123">
        <v>0.71</v>
      </c>
      <c r="L1824" s="123">
        <v>0.48</v>
      </c>
      <c r="M1824" s="123">
        <v>0.57999999999999996</v>
      </c>
      <c r="N1824" s="123">
        <v>1</v>
      </c>
      <c r="O1824" s="123">
        <v>22.14</v>
      </c>
      <c r="P1824" s="123">
        <v>0.04</v>
      </c>
      <c r="Q1824" s="123">
        <v>-0.04</v>
      </c>
      <c r="R1824" s="123" t="s">
        <v>3792</v>
      </c>
      <c r="S1824" s="123">
        <v>2021</v>
      </c>
      <c r="T1824" s="123">
        <v>0.04</v>
      </c>
      <c r="U1824" s="123">
        <v>0.11</v>
      </c>
      <c r="V1824" s="123">
        <v>7.0000000000000007E-2</v>
      </c>
      <c r="W1824" s="123">
        <v>0.2</v>
      </c>
      <c r="X1824" s="123">
        <v>0.26</v>
      </c>
      <c r="Y1824" s="123">
        <v>0.34</v>
      </c>
    </row>
    <row r="1825" spans="1:25" x14ac:dyDescent="0.25">
      <c r="A1825" s="60" t="s">
        <v>4520</v>
      </c>
      <c r="B1825" s="60" t="s">
        <v>83</v>
      </c>
      <c r="C1825" s="123" t="s">
        <v>122</v>
      </c>
      <c r="D1825" s="123">
        <v>30</v>
      </c>
      <c r="E1825" s="123">
        <v>1990</v>
      </c>
      <c r="F1825" s="123">
        <v>0.05</v>
      </c>
      <c r="G1825" s="123">
        <v>-0.03</v>
      </c>
      <c r="H1825" s="123">
        <v>0.08</v>
      </c>
      <c r="I1825" s="123">
        <v>0</v>
      </c>
      <c r="J1825" s="123"/>
      <c r="K1825" s="123">
        <v>0</v>
      </c>
      <c r="L1825" s="123">
        <v>-0.06</v>
      </c>
      <c r="M1825" s="123"/>
      <c r="N1825" s="123"/>
      <c r="O1825" s="123"/>
      <c r="P1825" s="123">
        <v>0</v>
      </c>
      <c r="Q1825" s="123">
        <v>0</v>
      </c>
      <c r="R1825" s="123" t="s">
        <v>3792</v>
      </c>
      <c r="S1825" s="123">
        <v>2021</v>
      </c>
      <c r="T1825" s="123">
        <v>-0.08</v>
      </c>
      <c r="U1825" s="123">
        <v>0.09</v>
      </c>
      <c r="V1825" s="123">
        <v>0.08</v>
      </c>
      <c r="W1825" s="123"/>
      <c r="X1825" s="123">
        <v>-7.0000000000000007E-2</v>
      </c>
      <c r="Y1825" s="123">
        <v>7.0000000000000007E-2</v>
      </c>
    </row>
    <row r="1826" spans="1:25" x14ac:dyDescent="0.25">
      <c r="A1826" s="60" t="s">
        <v>4522</v>
      </c>
      <c r="B1826" s="60" t="s">
        <v>83</v>
      </c>
      <c r="C1826" s="123" t="s">
        <v>122</v>
      </c>
      <c r="D1826" s="123">
        <v>25</v>
      </c>
      <c r="E1826" s="123">
        <v>1995</v>
      </c>
      <c r="F1826" s="123">
        <v>3.03</v>
      </c>
      <c r="G1826" s="123">
        <v>-0.1</v>
      </c>
      <c r="H1826" s="123">
        <v>-0.02</v>
      </c>
      <c r="I1826" s="123">
        <v>0.09</v>
      </c>
      <c r="J1826" s="123"/>
      <c r="K1826" s="123">
        <v>0.03</v>
      </c>
      <c r="L1826" s="123">
        <v>-0.08</v>
      </c>
      <c r="M1826" s="123"/>
      <c r="N1826" s="123"/>
      <c r="O1826" s="123"/>
      <c r="P1826" s="123">
        <v>-0.04</v>
      </c>
      <c r="Q1826" s="123">
        <v>-7.0000000000000007E-2</v>
      </c>
      <c r="R1826" s="123" t="s">
        <v>3792</v>
      </c>
      <c r="S1826" s="123">
        <v>2021</v>
      </c>
      <c r="T1826" s="123">
        <v>-0.06</v>
      </c>
      <c r="U1826" s="123">
        <v>7.0000000000000007E-2</v>
      </c>
      <c r="V1826" s="123">
        <v>-0.06</v>
      </c>
      <c r="W1826" s="123"/>
      <c r="X1826" s="123">
        <v>-0.08</v>
      </c>
      <c r="Y1826" s="123">
        <v>-0.05</v>
      </c>
    </row>
    <row r="1827" spans="1:25" x14ac:dyDescent="0.25">
      <c r="A1827" s="60" t="s">
        <v>4839</v>
      </c>
      <c r="B1827" s="60" t="s">
        <v>83</v>
      </c>
      <c r="C1827" s="123" t="s">
        <v>122</v>
      </c>
      <c r="D1827" s="123">
        <v>31</v>
      </c>
      <c r="E1827" s="123">
        <v>1990</v>
      </c>
      <c r="F1827" s="123">
        <v>0.09</v>
      </c>
      <c r="G1827" s="123">
        <v>-0.01</v>
      </c>
      <c r="H1827" s="123">
        <v>-0.05</v>
      </c>
      <c r="I1827" s="123">
        <v>-0.08</v>
      </c>
      <c r="J1827" s="123"/>
      <c r="K1827" s="123">
        <v>0</v>
      </c>
      <c r="L1827" s="123">
        <v>-0.08</v>
      </c>
      <c r="M1827" s="123"/>
      <c r="N1827" s="123"/>
      <c r="O1827" s="123"/>
      <c r="P1827" s="123">
        <v>0.03</v>
      </c>
      <c r="Q1827" s="123">
        <v>0.04</v>
      </c>
      <c r="R1827" s="123" t="s">
        <v>3792</v>
      </c>
      <c r="S1827" s="123">
        <v>2021</v>
      </c>
      <c r="T1827" s="123">
        <v>0.04</v>
      </c>
      <c r="U1827" s="123">
        <v>0.02</v>
      </c>
      <c r="V1827" s="123">
        <v>0.03</v>
      </c>
      <c r="W1827" s="123"/>
      <c r="X1827" s="123">
        <v>0.03</v>
      </c>
      <c r="Y1827" s="123">
        <v>0.05</v>
      </c>
    </row>
    <row r="1828" spans="1:25" x14ac:dyDescent="0.25">
      <c r="A1828" s="60" t="s">
        <v>4840</v>
      </c>
      <c r="B1828" s="60" t="s">
        <v>83</v>
      </c>
      <c r="C1828" s="123" t="s">
        <v>122</v>
      </c>
      <c r="D1828" s="123">
        <v>26</v>
      </c>
      <c r="E1828" s="123">
        <v>1994</v>
      </c>
      <c r="F1828" s="123">
        <v>2.68</v>
      </c>
      <c r="G1828" s="123">
        <v>-0.01</v>
      </c>
      <c r="H1828" s="123">
        <v>0.28999999999999998</v>
      </c>
      <c r="I1828" s="123">
        <v>0.41</v>
      </c>
      <c r="J1828" s="123">
        <v>100.03</v>
      </c>
      <c r="K1828" s="123">
        <v>0.43</v>
      </c>
      <c r="L1828" s="123">
        <v>0.34</v>
      </c>
      <c r="M1828" s="123">
        <v>-0.09</v>
      </c>
      <c r="N1828" s="123">
        <v>-0.08</v>
      </c>
      <c r="O1828" s="123">
        <v>33.94</v>
      </c>
      <c r="P1828" s="123">
        <v>-0.08</v>
      </c>
      <c r="Q1828" s="123">
        <v>-0.04</v>
      </c>
      <c r="R1828" s="123" t="s">
        <v>3792</v>
      </c>
      <c r="S1828" s="123">
        <v>2021</v>
      </c>
      <c r="T1828" s="123">
        <v>0.03</v>
      </c>
      <c r="U1828" s="123">
        <v>0.01</v>
      </c>
      <c r="V1828" s="123">
        <v>0.05</v>
      </c>
      <c r="W1828" s="123">
        <v>0.05</v>
      </c>
      <c r="X1828" s="123">
        <v>-0.01</v>
      </c>
      <c r="Y1828" s="123">
        <v>-0.08</v>
      </c>
    </row>
    <row r="1829" spans="1:25" x14ac:dyDescent="0.25">
      <c r="A1829" s="60" t="s">
        <v>4525</v>
      </c>
      <c r="B1829" s="60" t="s">
        <v>83</v>
      </c>
      <c r="C1829" s="123" t="s">
        <v>122</v>
      </c>
      <c r="D1829" s="123">
        <v>33</v>
      </c>
      <c r="E1829" s="123">
        <v>1988</v>
      </c>
      <c r="F1829" s="123">
        <v>0.15</v>
      </c>
      <c r="G1829" s="123">
        <v>-7.0000000000000007E-2</v>
      </c>
      <c r="H1829" s="123">
        <v>7.0000000000000007E-2</v>
      </c>
      <c r="I1829" s="123">
        <v>-0.04</v>
      </c>
      <c r="J1829" s="123"/>
      <c r="K1829" s="123">
        <v>-0.06</v>
      </c>
      <c r="L1829" s="123">
        <v>-0.09</v>
      </c>
      <c r="M1829" s="123"/>
      <c r="N1829" s="123"/>
      <c r="O1829" s="123"/>
      <c r="P1829" s="123">
        <v>-0.03</v>
      </c>
      <c r="Q1829" s="123">
        <v>0.01</v>
      </c>
      <c r="R1829" s="123" t="s">
        <v>3792</v>
      </c>
      <c r="S1829" s="123">
        <v>2021</v>
      </c>
      <c r="T1829" s="123">
        <v>-0.01</v>
      </c>
      <c r="U1829" s="123">
        <v>0.03</v>
      </c>
      <c r="V1829" s="123">
        <v>-0.06</v>
      </c>
      <c r="W1829" s="123"/>
      <c r="X1829" s="123">
        <v>0.05</v>
      </c>
      <c r="Y1829" s="123">
        <v>0.04</v>
      </c>
    </row>
    <row r="1830" spans="1:25" x14ac:dyDescent="0.25">
      <c r="A1830" s="60" t="s">
        <v>2834</v>
      </c>
      <c r="B1830" s="60" t="s">
        <v>21</v>
      </c>
      <c r="C1830" s="123" t="s">
        <v>96</v>
      </c>
      <c r="D1830" s="123">
        <v>20</v>
      </c>
      <c r="E1830" s="123">
        <v>2001</v>
      </c>
      <c r="F1830" s="123">
        <v>2.78</v>
      </c>
      <c r="G1830" s="123">
        <v>0.09</v>
      </c>
      <c r="H1830" s="123">
        <v>0.41</v>
      </c>
      <c r="I1830" s="123">
        <v>-7.0000000000000007E-2</v>
      </c>
      <c r="J1830" s="123">
        <v>-0.08</v>
      </c>
      <c r="K1830" s="123">
        <v>0.37</v>
      </c>
      <c r="L1830" s="123">
        <v>0.09</v>
      </c>
      <c r="M1830" s="123">
        <v>-0.08</v>
      </c>
      <c r="N1830" s="123"/>
      <c r="O1830" s="123">
        <v>15.97</v>
      </c>
      <c r="P1830" s="123">
        <v>-7.0000000000000007E-2</v>
      </c>
      <c r="Q1830" s="123">
        <v>0.05</v>
      </c>
      <c r="R1830" s="123" t="s">
        <v>3792</v>
      </c>
      <c r="S1830" s="123">
        <v>2021</v>
      </c>
      <c r="T1830" s="123">
        <v>-0.01</v>
      </c>
      <c r="U1830" s="123">
        <v>-0.09</v>
      </c>
      <c r="V1830" s="123">
        <v>-7.0000000000000007E-2</v>
      </c>
      <c r="W1830" s="123">
        <v>0.13</v>
      </c>
      <c r="X1830" s="123">
        <v>0.01</v>
      </c>
      <c r="Y1830" s="123">
        <v>0.09</v>
      </c>
    </row>
    <row r="1831" spans="1:25" x14ac:dyDescent="0.25">
      <c r="A1831" s="60" t="s">
        <v>2470</v>
      </c>
      <c r="B1831" s="60" t="s">
        <v>21</v>
      </c>
      <c r="C1831" s="123" t="s">
        <v>96</v>
      </c>
      <c r="D1831" s="123">
        <v>26</v>
      </c>
      <c r="E1831" s="123">
        <v>1995</v>
      </c>
      <c r="F1831" s="123">
        <v>2.69</v>
      </c>
      <c r="G1831" s="123">
        <v>-0.06</v>
      </c>
      <c r="H1831" s="123">
        <v>1.47</v>
      </c>
      <c r="I1831" s="123">
        <v>0.37</v>
      </c>
      <c r="J1831" s="123">
        <v>25.02</v>
      </c>
      <c r="K1831" s="123">
        <v>1.5</v>
      </c>
      <c r="L1831" s="123">
        <v>0.4</v>
      </c>
      <c r="M1831" s="123">
        <v>-7.0000000000000007E-2</v>
      </c>
      <c r="N1831" s="123">
        <v>-0.1</v>
      </c>
      <c r="O1831" s="123">
        <v>12.73</v>
      </c>
      <c r="P1831" s="123">
        <v>-0.04</v>
      </c>
      <c r="Q1831" s="123">
        <v>-0.05</v>
      </c>
      <c r="R1831" s="123" t="s">
        <v>3792</v>
      </c>
      <c r="S1831" s="123">
        <v>2021</v>
      </c>
      <c r="T1831" s="123">
        <v>-0.01</v>
      </c>
      <c r="U1831" s="123">
        <v>0.14000000000000001</v>
      </c>
      <c r="V1831" s="123">
        <v>0.19</v>
      </c>
      <c r="W1831" s="123">
        <v>0.19</v>
      </c>
      <c r="X1831" s="123">
        <v>-0.23</v>
      </c>
      <c r="Y1831" s="123">
        <v>-0.23</v>
      </c>
    </row>
    <row r="1832" spans="1:25" x14ac:dyDescent="0.25">
      <c r="A1832" s="60" t="s">
        <v>2835</v>
      </c>
      <c r="B1832" s="60" t="s">
        <v>21</v>
      </c>
      <c r="C1832" s="123" t="s">
        <v>96</v>
      </c>
      <c r="D1832" s="123">
        <v>26</v>
      </c>
      <c r="E1832" s="123">
        <v>1994</v>
      </c>
      <c r="F1832" s="123">
        <v>6.98</v>
      </c>
      <c r="G1832" s="123">
        <v>0.22</v>
      </c>
      <c r="H1832" s="123">
        <v>0.23</v>
      </c>
      <c r="I1832" s="123">
        <v>0.21</v>
      </c>
      <c r="J1832" s="123">
        <v>49.91</v>
      </c>
      <c r="K1832" s="123">
        <v>0.2</v>
      </c>
      <c r="L1832" s="123">
        <v>0.12</v>
      </c>
      <c r="M1832" s="123">
        <v>0.55000000000000004</v>
      </c>
      <c r="N1832" s="123">
        <v>1.02</v>
      </c>
      <c r="O1832" s="123">
        <v>17.440000000000001</v>
      </c>
      <c r="P1832" s="123">
        <v>0.08</v>
      </c>
      <c r="Q1832" s="123">
        <v>0.04</v>
      </c>
      <c r="R1832" s="123" t="s">
        <v>3792</v>
      </c>
      <c r="S1832" s="123">
        <v>2021</v>
      </c>
      <c r="T1832" s="123">
        <v>-0.06</v>
      </c>
      <c r="U1832" s="123">
        <v>-0.03</v>
      </c>
      <c r="V1832" s="123">
        <v>0.05</v>
      </c>
      <c r="W1832" s="123">
        <v>0.01</v>
      </c>
      <c r="X1832" s="123">
        <v>0.04</v>
      </c>
      <c r="Y1832" s="123">
        <v>0.1</v>
      </c>
    </row>
    <row r="1833" spans="1:25" x14ac:dyDescent="0.25">
      <c r="A1833" s="60" t="s">
        <v>2622</v>
      </c>
      <c r="B1833" s="60" t="s">
        <v>21</v>
      </c>
      <c r="C1833" s="123" t="s">
        <v>96</v>
      </c>
      <c r="D1833" s="123">
        <v>25</v>
      </c>
      <c r="E1833" s="123">
        <v>1995</v>
      </c>
      <c r="F1833" s="123">
        <v>0.77</v>
      </c>
      <c r="G1833" s="123">
        <v>0.08</v>
      </c>
      <c r="H1833" s="123">
        <v>3.78</v>
      </c>
      <c r="I1833" s="123">
        <v>1.34</v>
      </c>
      <c r="J1833" s="123">
        <v>33.35</v>
      </c>
      <c r="K1833" s="123">
        <v>3.61</v>
      </c>
      <c r="L1833" s="123">
        <v>1.1499999999999999</v>
      </c>
      <c r="M1833" s="123">
        <v>-0.06</v>
      </c>
      <c r="N1833" s="123">
        <v>-0.03</v>
      </c>
      <c r="O1833" s="123">
        <v>21.14</v>
      </c>
      <c r="P1833" s="123">
        <v>0.04</v>
      </c>
      <c r="Q1833" s="123">
        <v>7.0000000000000007E-2</v>
      </c>
      <c r="R1833" s="123" t="s">
        <v>3792</v>
      </c>
      <c r="S1833" s="123">
        <v>2021</v>
      </c>
      <c r="T1833" s="123">
        <v>0.06</v>
      </c>
      <c r="U1833" s="123">
        <v>0.31</v>
      </c>
      <c r="V1833" s="123">
        <v>0.16</v>
      </c>
      <c r="W1833" s="123">
        <v>0.12</v>
      </c>
      <c r="X1833" s="123">
        <v>-0.23</v>
      </c>
      <c r="Y1833" s="123">
        <v>-0.25</v>
      </c>
    </row>
    <row r="1834" spans="1:25" x14ac:dyDescent="0.25">
      <c r="A1834" s="60" t="s">
        <v>239</v>
      </c>
      <c r="B1834" s="60" t="s">
        <v>21</v>
      </c>
      <c r="C1834" s="123" t="s">
        <v>96</v>
      </c>
      <c r="D1834" s="123">
        <v>31</v>
      </c>
      <c r="E1834" s="123">
        <v>1989</v>
      </c>
      <c r="F1834" s="123">
        <v>4.47</v>
      </c>
      <c r="G1834" s="123">
        <v>0.14000000000000001</v>
      </c>
      <c r="H1834" s="123">
        <v>1.22</v>
      </c>
      <c r="I1834" s="123">
        <v>0.75</v>
      </c>
      <c r="J1834" s="123">
        <v>59.9</v>
      </c>
      <c r="K1834" s="123">
        <v>1.18</v>
      </c>
      <c r="L1834" s="123">
        <v>0.66</v>
      </c>
      <c r="M1834" s="123">
        <v>0.17</v>
      </c>
      <c r="N1834" s="123">
        <v>0.31</v>
      </c>
      <c r="O1834" s="123">
        <v>10.79</v>
      </c>
      <c r="P1834" s="123">
        <v>-0.04</v>
      </c>
      <c r="Q1834" s="123">
        <v>0.01</v>
      </c>
      <c r="R1834" s="123" t="s">
        <v>3792</v>
      </c>
      <c r="S1834" s="123">
        <v>2021</v>
      </c>
      <c r="T1834" s="123">
        <v>0.05</v>
      </c>
      <c r="U1834" s="123">
        <v>0.15</v>
      </c>
      <c r="V1834" s="123">
        <v>0.14000000000000001</v>
      </c>
      <c r="W1834" s="123">
        <v>0.11</v>
      </c>
      <c r="X1834" s="123">
        <v>0.08</v>
      </c>
      <c r="Y1834" s="123">
        <v>0.1</v>
      </c>
    </row>
    <row r="1835" spans="1:25" x14ac:dyDescent="0.25">
      <c r="A1835" s="60" t="s">
        <v>2229</v>
      </c>
      <c r="B1835" s="60" t="s">
        <v>21</v>
      </c>
      <c r="C1835" s="123" t="s">
        <v>96</v>
      </c>
      <c r="D1835" s="123">
        <v>31</v>
      </c>
      <c r="E1835" s="123">
        <v>1989</v>
      </c>
      <c r="F1835" s="123">
        <v>6.17</v>
      </c>
      <c r="G1835" s="123">
        <v>0.02</v>
      </c>
      <c r="H1835" s="123">
        <v>0.28999999999999998</v>
      </c>
      <c r="I1835" s="123">
        <v>0.14000000000000001</v>
      </c>
      <c r="J1835" s="123">
        <v>49.94</v>
      </c>
      <c r="K1835" s="123">
        <v>0.39</v>
      </c>
      <c r="L1835" s="123">
        <v>0.17</v>
      </c>
      <c r="M1835" s="123">
        <v>-0.09</v>
      </c>
      <c r="N1835" s="123">
        <v>0.04</v>
      </c>
      <c r="O1835" s="123">
        <v>23.61</v>
      </c>
      <c r="P1835" s="123">
        <v>0.01</v>
      </c>
      <c r="Q1835" s="123">
        <v>7.0000000000000007E-2</v>
      </c>
      <c r="R1835" s="123" t="s">
        <v>3792</v>
      </c>
      <c r="S1835" s="123">
        <v>2021</v>
      </c>
      <c r="T1835" s="123">
        <v>-7.0000000000000007E-2</v>
      </c>
      <c r="U1835" s="123">
        <v>0.08</v>
      </c>
      <c r="V1835" s="123">
        <v>-0.04</v>
      </c>
      <c r="W1835" s="123">
        <v>-0.05</v>
      </c>
      <c r="X1835" s="123">
        <v>0.01</v>
      </c>
      <c r="Y1835" s="123">
        <v>0.02</v>
      </c>
    </row>
    <row r="1836" spans="1:25" x14ac:dyDescent="0.25">
      <c r="A1836" s="60" t="s">
        <v>2426</v>
      </c>
      <c r="B1836" s="60" t="s">
        <v>21</v>
      </c>
      <c r="C1836" s="123" t="s">
        <v>96</v>
      </c>
      <c r="D1836" s="123">
        <v>24</v>
      </c>
      <c r="E1836" s="123">
        <v>1997</v>
      </c>
      <c r="F1836" s="123">
        <v>4.1500000000000004</v>
      </c>
      <c r="G1836" s="123">
        <v>0.09</v>
      </c>
      <c r="H1836" s="123">
        <v>0.75</v>
      </c>
      <c r="I1836" s="123">
        <v>0.28000000000000003</v>
      </c>
      <c r="J1836" s="123">
        <v>33.21</v>
      </c>
      <c r="K1836" s="123">
        <v>0.75</v>
      </c>
      <c r="L1836" s="123">
        <v>0.33</v>
      </c>
      <c r="M1836" s="123">
        <v>0.04</v>
      </c>
      <c r="N1836" s="123">
        <v>0.05</v>
      </c>
      <c r="O1836" s="123">
        <v>14.15</v>
      </c>
      <c r="P1836" s="123">
        <v>-7.0000000000000007E-2</v>
      </c>
      <c r="Q1836" s="123">
        <v>0.04</v>
      </c>
      <c r="R1836" s="123" t="s">
        <v>3792</v>
      </c>
      <c r="S1836" s="123">
        <v>2021</v>
      </c>
      <c r="T1836" s="123">
        <v>0.02</v>
      </c>
      <c r="U1836" s="123">
        <v>0.2</v>
      </c>
      <c r="V1836" s="123">
        <v>0.12</v>
      </c>
      <c r="W1836" s="123">
        <v>0.2</v>
      </c>
      <c r="X1836" s="123">
        <v>-0.04</v>
      </c>
      <c r="Y1836" s="123">
        <v>-0.24</v>
      </c>
    </row>
    <row r="1837" spans="1:25" x14ac:dyDescent="0.25">
      <c r="A1837" s="60" t="s">
        <v>2889</v>
      </c>
      <c r="B1837" s="60" t="s">
        <v>21</v>
      </c>
      <c r="C1837" s="123" t="s">
        <v>148</v>
      </c>
      <c r="D1837" s="123">
        <v>25</v>
      </c>
      <c r="E1837" s="123">
        <v>1996</v>
      </c>
      <c r="F1837" s="123">
        <v>0.27</v>
      </c>
      <c r="G1837" s="123">
        <v>0.09</v>
      </c>
      <c r="H1837" s="123">
        <v>-7.0000000000000007E-2</v>
      </c>
      <c r="I1837" s="123">
        <v>0</v>
      </c>
      <c r="J1837" s="123"/>
      <c r="K1837" s="123">
        <v>-7.0000000000000007E-2</v>
      </c>
      <c r="L1837" s="123">
        <v>0.05</v>
      </c>
      <c r="M1837" s="123"/>
      <c r="N1837" s="123"/>
      <c r="O1837" s="123"/>
      <c r="P1837" s="123">
        <v>0.09</v>
      </c>
      <c r="Q1837" s="123">
        <v>0.02</v>
      </c>
      <c r="R1837" s="123" t="s">
        <v>3792</v>
      </c>
      <c r="S1837" s="123">
        <v>2021</v>
      </c>
      <c r="T1837" s="123">
        <v>-0.06</v>
      </c>
      <c r="U1837" s="123">
        <v>-0.05</v>
      </c>
      <c r="V1837" s="123">
        <v>0.04</v>
      </c>
      <c r="W1837" s="123"/>
      <c r="X1837" s="123">
        <v>-0.08</v>
      </c>
      <c r="Y1837" s="123">
        <v>-0.09</v>
      </c>
    </row>
    <row r="1838" spans="1:25" x14ac:dyDescent="0.25">
      <c r="A1838" s="60" t="s">
        <v>2291</v>
      </c>
      <c r="B1838" s="60" t="s">
        <v>21</v>
      </c>
      <c r="C1838" s="123" t="s">
        <v>109</v>
      </c>
      <c r="D1838" s="123">
        <v>23</v>
      </c>
      <c r="E1838" s="123">
        <v>1997</v>
      </c>
      <c r="F1838" s="123">
        <v>1.94</v>
      </c>
      <c r="G1838" s="123">
        <v>0.51</v>
      </c>
      <c r="H1838" s="123">
        <v>4.8</v>
      </c>
      <c r="I1838" s="123">
        <v>2.08</v>
      </c>
      <c r="J1838" s="123">
        <v>44.42</v>
      </c>
      <c r="K1838" s="123">
        <v>4.84</v>
      </c>
      <c r="L1838" s="123">
        <v>2.08</v>
      </c>
      <c r="M1838" s="123">
        <v>0.13</v>
      </c>
      <c r="N1838" s="123">
        <v>0.17</v>
      </c>
      <c r="O1838" s="123">
        <v>17.27</v>
      </c>
      <c r="P1838" s="123">
        <v>0.06</v>
      </c>
      <c r="Q1838" s="123">
        <v>-0.09</v>
      </c>
      <c r="R1838" s="123" t="s">
        <v>3792</v>
      </c>
      <c r="S1838" s="123">
        <v>2021</v>
      </c>
      <c r="T1838" s="123">
        <v>0.09</v>
      </c>
      <c r="U1838" s="123">
        <v>0.53</v>
      </c>
      <c r="V1838" s="123">
        <v>0.44</v>
      </c>
      <c r="W1838" s="123">
        <v>0.11</v>
      </c>
      <c r="X1838" s="123">
        <v>7.0000000000000007E-2</v>
      </c>
      <c r="Y1838" s="123">
        <v>0.09</v>
      </c>
    </row>
    <row r="1839" spans="1:25" x14ac:dyDescent="0.25">
      <c r="A1839" s="60" t="s">
        <v>2453</v>
      </c>
      <c r="B1839" s="60" t="s">
        <v>21</v>
      </c>
      <c r="C1839" s="123" t="s">
        <v>109</v>
      </c>
      <c r="D1839" s="123">
        <v>28</v>
      </c>
      <c r="E1839" s="123">
        <v>1992</v>
      </c>
      <c r="F1839" s="123">
        <v>4.93</v>
      </c>
      <c r="G1839" s="123">
        <v>0.64</v>
      </c>
      <c r="H1839" s="123">
        <v>3.38</v>
      </c>
      <c r="I1839" s="123">
        <v>1.66</v>
      </c>
      <c r="J1839" s="123">
        <v>47.2</v>
      </c>
      <c r="K1839" s="123">
        <v>3.32</v>
      </c>
      <c r="L1839" s="123">
        <v>1.65</v>
      </c>
      <c r="M1839" s="123">
        <v>0.12</v>
      </c>
      <c r="N1839" s="123">
        <v>0.28999999999999998</v>
      </c>
      <c r="O1839" s="123">
        <v>12.62</v>
      </c>
      <c r="P1839" s="123">
        <v>-0.08</v>
      </c>
      <c r="Q1839" s="123">
        <v>0.17</v>
      </c>
      <c r="R1839" s="123" t="s">
        <v>3792</v>
      </c>
      <c r="S1839" s="123">
        <v>2021</v>
      </c>
      <c r="T1839" s="123">
        <v>-0.06</v>
      </c>
      <c r="U1839" s="123">
        <v>0.79</v>
      </c>
      <c r="V1839" s="123">
        <v>0.63</v>
      </c>
      <c r="W1839" s="123">
        <v>0.22</v>
      </c>
      <c r="X1839" s="123">
        <v>-0.19</v>
      </c>
      <c r="Y1839" s="123">
        <v>-0.06</v>
      </c>
    </row>
    <row r="1840" spans="1:25" x14ac:dyDescent="0.25">
      <c r="A1840" s="60" t="s">
        <v>2429</v>
      </c>
      <c r="B1840" s="60" t="s">
        <v>21</v>
      </c>
      <c r="C1840" s="123" t="s">
        <v>109</v>
      </c>
      <c r="D1840" s="123">
        <v>28</v>
      </c>
      <c r="E1840" s="123">
        <v>1992</v>
      </c>
      <c r="F1840" s="123">
        <v>3.1</v>
      </c>
      <c r="G1840" s="123">
        <v>0</v>
      </c>
      <c r="H1840" s="123">
        <v>4.82</v>
      </c>
      <c r="I1840" s="123">
        <v>1.69</v>
      </c>
      <c r="J1840" s="123">
        <v>33.35</v>
      </c>
      <c r="K1840" s="123">
        <v>4.96</v>
      </c>
      <c r="L1840" s="123">
        <v>1.58</v>
      </c>
      <c r="M1840" s="123">
        <v>-7.0000000000000007E-2</v>
      </c>
      <c r="N1840" s="123">
        <v>0.02</v>
      </c>
      <c r="O1840" s="123">
        <v>14.14</v>
      </c>
      <c r="P1840" s="123">
        <v>0.05</v>
      </c>
      <c r="Q1840" s="123">
        <v>0.28999999999999998</v>
      </c>
      <c r="R1840" s="123" t="s">
        <v>3792</v>
      </c>
      <c r="S1840" s="123">
        <v>2021</v>
      </c>
      <c r="T1840" s="123">
        <v>0.27</v>
      </c>
      <c r="U1840" s="123">
        <v>0.92</v>
      </c>
      <c r="V1840" s="123">
        <v>0.5</v>
      </c>
      <c r="W1840" s="123">
        <v>0.05</v>
      </c>
      <c r="X1840" s="123">
        <v>-0.85</v>
      </c>
      <c r="Y1840" s="123">
        <v>-0.66</v>
      </c>
    </row>
    <row r="1841" spans="1:25" x14ac:dyDescent="0.25">
      <c r="A1841" s="60" t="s">
        <v>1602</v>
      </c>
      <c r="B1841" s="60" t="s">
        <v>21</v>
      </c>
      <c r="C1841" s="123" t="s">
        <v>109</v>
      </c>
      <c r="D1841" s="123">
        <v>22</v>
      </c>
      <c r="E1841" s="123">
        <v>1998</v>
      </c>
      <c r="F1841" s="123">
        <v>4.24</v>
      </c>
      <c r="G1841" s="123">
        <v>-0.08</v>
      </c>
      <c r="H1841" s="123">
        <v>5.31</v>
      </c>
      <c r="I1841" s="123">
        <v>1.87</v>
      </c>
      <c r="J1841" s="123">
        <v>36.32</v>
      </c>
      <c r="K1841" s="123">
        <v>5.31</v>
      </c>
      <c r="L1841" s="123">
        <v>1.97</v>
      </c>
      <c r="M1841" s="123">
        <v>0.1</v>
      </c>
      <c r="N1841" s="123">
        <v>0.01</v>
      </c>
      <c r="O1841" s="123">
        <v>17.88</v>
      </c>
      <c r="P1841" s="123">
        <v>-0.02</v>
      </c>
      <c r="Q1841" s="123">
        <v>-7.0000000000000007E-2</v>
      </c>
      <c r="R1841" s="123" t="s">
        <v>3792</v>
      </c>
      <c r="S1841" s="123">
        <v>2021</v>
      </c>
      <c r="T1841" s="123">
        <v>0.32</v>
      </c>
      <c r="U1841" s="123">
        <v>0.54</v>
      </c>
      <c r="V1841" s="123">
        <v>0.38</v>
      </c>
      <c r="W1841" s="123">
        <v>0.04</v>
      </c>
      <c r="X1841" s="123">
        <v>-0.44</v>
      </c>
      <c r="Y1841" s="123">
        <v>-0.44</v>
      </c>
    </row>
    <row r="1842" spans="1:25" x14ac:dyDescent="0.25">
      <c r="A1842" s="60" t="s">
        <v>2639</v>
      </c>
      <c r="B1842" s="60" t="s">
        <v>21</v>
      </c>
      <c r="C1842" s="123" t="s">
        <v>109</v>
      </c>
      <c r="D1842" s="123">
        <v>20</v>
      </c>
      <c r="E1842" s="123">
        <v>2000</v>
      </c>
      <c r="F1842" s="123">
        <v>4.08</v>
      </c>
      <c r="G1842" s="123">
        <v>0.48</v>
      </c>
      <c r="H1842" s="123">
        <v>2</v>
      </c>
      <c r="I1842" s="123">
        <v>0.69</v>
      </c>
      <c r="J1842" s="123">
        <v>37.590000000000003</v>
      </c>
      <c r="K1842" s="123">
        <v>1.93</v>
      </c>
      <c r="L1842" s="123">
        <v>0.83</v>
      </c>
      <c r="M1842" s="123">
        <v>0.21</v>
      </c>
      <c r="N1842" s="123">
        <v>0.62</v>
      </c>
      <c r="O1842" s="123">
        <v>16.39</v>
      </c>
      <c r="P1842" s="123">
        <v>-0.09</v>
      </c>
      <c r="Q1842" s="123">
        <v>-0.03</v>
      </c>
      <c r="R1842" s="123" t="s">
        <v>3792</v>
      </c>
      <c r="S1842" s="123">
        <v>2021</v>
      </c>
      <c r="T1842" s="123">
        <v>-0.01</v>
      </c>
      <c r="U1842" s="123">
        <v>0.26</v>
      </c>
      <c r="V1842" s="123">
        <v>0.38</v>
      </c>
      <c r="W1842" s="123">
        <v>0.2</v>
      </c>
      <c r="X1842" s="123">
        <v>0.19</v>
      </c>
      <c r="Y1842" s="123">
        <v>0.22</v>
      </c>
    </row>
    <row r="1843" spans="1:25" x14ac:dyDescent="0.25">
      <c r="A1843" s="60" t="s">
        <v>598</v>
      </c>
      <c r="B1843" s="60" t="s">
        <v>21</v>
      </c>
      <c r="C1843" s="123" t="s">
        <v>109</v>
      </c>
      <c r="D1843" s="123">
        <v>28</v>
      </c>
      <c r="E1843" s="123">
        <v>1992</v>
      </c>
      <c r="F1843" s="123">
        <v>2.87</v>
      </c>
      <c r="G1843" s="123">
        <v>0.62</v>
      </c>
      <c r="H1843" s="123">
        <v>2.9</v>
      </c>
      <c r="I1843" s="123">
        <v>1.49</v>
      </c>
      <c r="J1843" s="123">
        <v>49.99</v>
      </c>
      <c r="K1843" s="123">
        <v>2.92</v>
      </c>
      <c r="L1843" s="123">
        <v>1.4</v>
      </c>
      <c r="M1843" s="123">
        <v>0.28000000000000003</v>
      </c>
      <c r="N1843" s="123">
        <v>0.57999999999999996</v>
      </c>
      <c r="O1843" s="123">
        <v>13.23</v>
      </c>
      <c r="P1843" s="123">
        <v>-0.09</v>
      </c>
      <c r="Q1843" s="123">
        <v>0.05</v>
      </c>
      <c r="R1843" s="123" t="s">
        <v>3792</v>
      </c>
      <c r="S1843" s="123">
        <v>2021</v>
      </c>
      <c r="T1843" s="123">
        <v>7.0000000000000007E-2</v>
      </c>
      <c r="U1843" s="123">
        <v>0.4</v>
      </c>
      <c r="V1843" s="123">
        <v>0.28999999999999998</v>
      </c>
      <c r="W1843" s="123">
        <v>0.1</v>
      </c>
      <c r="X1843" s="123">
        <v>0.4</v>
      </c>
      <c r="Y1843" s="123">
        <v>0.23</v>
      </c>
    </row>
    <row r="1844" spans="1:25" x14ac:dyDescent="0.25">
      <c r="A1844" s="60" t="s">
        <v>2603</v>
      </c>
      <c r="B1844" s="60" t="s">
        <v>21</v>
      </c>
      <c r="C1844" s="123" t="s">
        <v>116</v>
      </c>
      <c r="D1844" s="123">
        <v>23</v>
      </c>
      <c r="E1844" s="123">
        <v>1997</v>
      </c>
      <c r="F1844" s="123">
        <v>7.05</v>
      </c>
      <c r="G1844" s="123">
        <v>-0.08</v>
      </c>
      <c r="H1844" s="123">
        <v>0.1</v>
      </c>
      <c r="I1844" s="123">
        <v>0.04</v>
      </c>
      <c r="J1844" s="123"/>
      <c r="K1844" s="123">
        <v>-0.03</v>
      </c>
      <c r="L1844" s="123">
        <v>-0.02</v>
      </c>
      <c r="M1844" s="123"/>
      <c r="N1844" s="123"/>
      <c r="O1844" s="123"/>
      <c r="P1844" s="123">
        <v>-0.04</v>
      </c>
      <c r="Q1844" s="123">
        <v>0.03</v>
      </c>
      <c r="R1844" s="123" t="s">
        <v>3792</v>
      </c>
      <c r="S1844" s="123">
        <v>2021</v>
      </c>
      <c r="T1844" s="123">
        <v>0.01</v>
      </c>
      <c r="U1844" s="123">
        <v>0.01</v>
      </c>
      <c r="V1844" s="123">
        <v>0</v>
      </c>
      <c r="W1844" s="123"/>
      <c r="X1844" s="123">
        <v>0.03</v>
      </c>
      <c r="Y1844" s="123">
        <v>7.0000000000000007E-2</v>
      </c>
    </row>
    <row r="1845" spans="1:25" x14ac:dyDescent="0.25">
      <c r="A1845" s="60" t="s">
        <v>1687</v>
      </c>
      <c r="B1845" s="60" t="s">
        <v>21</v>
      </c>
      <c r="C1845" s="123" t="s">
        <v>122</v>
      </c>
      <c r="D1845" s="123">
        <v>24</v>
      </c>
      <c r="E1845" s="123">
        <v>1996</v>
      </c>
      <c r="F1845" s="123">
        <v>0.78</v>
      </c>
      <c r="G1845" s="123">
        <v>-0.06</v>
      </c>
      <c r="H1845" s="123">
        <v>1.25</v>
      </c>
      <c r="I1845" s="123">
        <v>0.01</v>
      </c>
      <c r="J1845" s="123">
        <v>-0.01</v>
      </c>
      <c r="K1845" s="123">
        <v>1.23</v>
      </c>
      <c r="L1845" s="123">
        <v>7.0000000000000007E-2</v>
      </c>
      <c r="M1845" s="123">
        <v>-0.04</v>
      </c>
      <c r="N1845" s="123"/>
      <c r="O1845" s="123">
        <v>14.78</v>
      </c>
      <c r="P1845" s="123">
        <v>0.05</v>
      </c>
      <c r="Q1845" s="123">
        <v>7.0000000000000007E-2</v>
      </c>
      <c r="R1845" s="123" t="s">
        <v>3792</v>
      </c>
      <c r="S1845" s="123">
        <v>2021</v>
      </c>
      <c r="T1845" s="123">
        <v>0.08</v>
      </c>
      <c r="U1845" s="123">
        <v>0.06</v>
      </c>
      <c r="V1845" s="123">
        <v>0.19</v>
      </c>
      <c r="W1845" s="123">
        <v>0.01</v>
      </c>
      <c r="X1845" s="123">
        <v>-0.17</v>
      </c>
      <c r="Y1845" s="123">
        <v>-0.09</v>
      </c>
    </row>
    <row r="1846" spans="1:25" x14ac:dyDescent="0.25">
      <c r="A1846" s="60" t="s">
        <v>1514</v>
      </c>
      <c r="B1846" s="60" t="s">
        <v>21</v>
      </c>
      <c r="C1846" s="123" t="s">
        <v>122</v>
      </c>
      <c r="D1846" s="123">
        <v>29</v>
      </c>
      <c r="E1846" s="123">
        <v>1991</v>
      </c>
      <c r="F1846" s="123">
        <v>0.82</v>
      </c>
      <c r="G1846" s="123">
        <v>-0.02</v>
      </c>
      <c r="H1846" s="123">
        <v>2.4300000000000002</v>
      </c>
      <c r="I1846" s="123">
        <v>0.09</v>
      </c>
      <c r="J1846" s="123">
        <v>0.02</v>
      </c>
      <c r="K1846" s="123">
        <v>2.69</v>
      </c>
      <c r="L1846" s="123">
        <v>0.09</v>
      </c>
      <c r="M1846" s="123">
        <v>-0.06</v>
      </c>
      <c r="N1846" s="123"/>
      <c r="O1846" s="123">
        <v>28.34</v>
      </c>
      <c r="P1846" s="123">
        <v>0.09</v>
      </c>
      <c r="Q1846" s="123">
        <v>0.02</v>
      </c>
      <c r="R1846" s="123" t="s">
        <v>3792</v>
      </c>
      <c r="S1846" s="123">
        <v>2021</v>
      </c>
      <c r="T1846" s="123">
        <v>1.23</v>
      </c>
      <c r="U1846" s="123">
        <v>0.13</v>
      </c>
      <c r="V1846" s="123">
        <v>0.12</v>
      </c>
      <c r="W1846" s="123">
        <v>-0.04</v>
      </c>
      <c r="X1846" s="123">
        <v>-7.0000000000000007E-2</v>
      </c>
      <c r="Y1846" s="123">
        <v>-0.19</v>
      </c>
    </row>
    <row r="1847" spans="1:25" x14ac:dyDescent="0.25">
      <c r="A1847" s="60" t="s">
        <v>2465</v>
      </c>
      <c r="B1847" s="60" t="s">
        <v>21</v>
      </c>
      <c r="C1847" s="123" t="s">
        <v>122</v>
      </c>
      <c r="D1847" s="123">
        <v>29</v>
      </c>
      <c r="E1847" s="123">
        <v>1992</v>
      </c>
      <c r="F1847" s="123">
        <v>5.25</v>
      </c>
      <c r="G1847" s="123">
        <v>0.09</v>
      </c>
      <c r="H1847" s="123">
        <v>1.33</v>
      </c>
      <c r="I1847" s="123">
        <v>0.2</v>
      </c>
      <c r="J1847" s="123">
        <v>14.37</v>
      </c>
      <c r="K1847" s="123">
        <v>1.41</v>
      </c>
      <c r="L1847" s="123">
        <v>0.25</v>
      </c>
      <c r="M1847" s="123">
        <v>-0.05</v>
      </c>
      <c r="N1847" s="123">
        <v>-0.02</v>
      </c>
      <c r="O1847" s="123">
        <v>19.59</v>
      </c>
      <c r="P1847" s="123">
        <v>0.02</v>
      </c>
      <c r="Q1847" s="123">
        <v>-0.09</v>
      </c>
      <c r="R1847" s="123" t="s">
        <v>3792</v>
      </c>
      <c r="S1847" s="123">
        <v>2021</v>
      </c>
      <c r="T1847" s="123">
        <v>0.25</v>
      </c>
      <c r="U1847" s="123">
        <v>0.08</v>
      </c>
      <c r="V1847" s="123">
        <v>0.23</v>
      </c>
      <c r="W1847" s="123">
        <v>0.08</v>
      </c>
      <c r="X1847" s="123">
        <v>-0.17</v>
      </c>
      <c r="Y1847" s="123">
        <v>-0.2</v>
      </c>
    </row>
    <row r="1848" spans="1:25" x14ac:dyDescent="0.25">
      <c r="A1848" s="60" t="s">
        <v>3498</v>
      </c>
      <c r="B1848" s="60" t="s">
        <v>21</v>
      </c>
      <c r="C1848" s="123" t="s">
        <v>122</v>
      </c>
      <c r="D1848" s="123">
        <v>18</v>
      </c>
      <c r="E1848" s="123">
        <v>2002</v>
      </c>
      <c r="F1848" s="123">
        <v>7.1</v>
      </c>
      <c r="G1848" s="123">
        <v>-0.04</v>
      </c>
      <c r="H1848" s="123">
        <v>0.02</v>
      </c>
      <c r="I1848" s="123">
        <v>-0.06</v>
      </c>
      <c r="J1848" s="123"/>
      <c r="K1848" s="123">
        <v>-0.01</v>
      </c>
      <c r="L1848" s="123">
        <v>-0.09</v>
      </c>
      <c r="M1848" s="123"/>
      <c r="N1848" s="123"/>
      <c r="O1848" s="123"/>
      <c r="P1848" s="123">
        <v>-0.09</v>
      </c>
      <c r="Q1848" s="123">
        <v>-0.01</v>
      </c>
      <c r="R1848" s="123" t="s">
        <v>3792</v>
      </c>
      <c r="S1848" s="123">
        <v>2021</v>
      </c>
      <c r="T1848" s="123">
        <v>-0.03</v>
      </c>
      <c r="U1848" s="123">
        <v>0.06</v>
      </c>
      <c r="V1848" s="123">
        <v>0</v>
      </c>
      <c r="W1848" s="123"/>
      <c r="X1848" s="123">
        <v>-7.0000000000000007E-2</v>
      </c>
      <c r="Y1848" s="123">
        <v>0.08</v>
      </c>
    </row>
    <row r="1849" spans="1:25" x14ac:dyDescent="0.25">
      <c r="A1849" s="60" t="s">
        <v>2849</v>
      </c>
      <c r="B1849" s="60" t="s">
        <v>21</v>
      </c>
      <c r="C1849" s="123" t="s">
        <v>122</v>
      </c>
      <c r="D1849" s="123">
        <v>24</v>
      </c>
      <c r="E1849" s="123">
        <v>1996</v>
      </c>
      <c r="F1849" s="123">
        <v>2.5099999999999998</v>
      </c>
      <c r="G1849" s="123">
        <v>0</v>
      </c>
      <c r="H1849" s="123">
        <v>1.1200000000000001</v>
      </c>
      <c r="I1849" s="123">
        <v>0.32</v>
      </c>
      <c r="J1849" s="123">
        <v>33.270000000000003</v>
      </c>
      <c r="K1849" s="123">
        <v>1.1499999999999999</v>
      </c>
      <c r="L1849" s="123">
        <v>0.49</v>
      </c>
      <c r="M1849" s="123">
        <v>-0.01</v>
      </c>
      <c r="N1849" s="123">
        <v>7.0000000000000007E-2</v>
      </c>
      <c r="O1849" s="123">
        <v>17.96</v>
      </c>
      <c r="P1849" s="123">
        <v>0.08</v>
      </c>
      <c r="Q1849" s="123">
        <v>-0.02</v>
      </c>
      <c r="R1849" s="123" t="s">
        <v>3792</v>
      </c>
      <c r="S1849" s="123">
        <v>2021</v>
      </c>
      <c r="T1849" s="123">
        <v>0.09</v>
      </c>
      <c r="U1849" s="123">
        <v>0.13</v>
      </c>
      <c r="V1849" s="123">
        <v>0.03</v>
      </c>
      <c r="W1849" s="123">
        <v>0.13</v>
      </c>
      <c r="X1849" s="123">
        <v>-0.19</v>
      </c>
      <c r="Y1849" s="123">
        <v>-0.02</v>
      </c>
    </row>
    <row r="1850" spans="1:25" x14ac:dyDescent="0.25">
      <c r="A1850" s="60" t="s">
        <v>2247</v>
      </c>
      <c r="B1850" s="60" t="s">
        <v>21</v>
      </c>
      <c r="C1850" s="123" t="s">
        <v>122</v>
      </c>
      <c r="D1850" s="123">
        <v>32</v>
      </c>
      <c r="E1850" s="123">
        <v>1988</v>
      </c>
      <c r="F1850" s="123">
        <v>4.42</v>
      </c>
      <c r="G1850" s="123">
        <v>-0.05</v>
      </c>
      <c r="H1850" s="123">
        <v>0.64</v>
      </c>
      <c r="I1850" s="123">
        <v>0.19</v>
      </c>
      <c r="J1850" s="123">
        <v>33.36</v>
      </c>
      <c r="K1850" s="123">
        <v>0.7</v>
      </c>
      <c r="L1850" s="123">
        <v>0.2</v>
      </c>
      <c r="M1850" s="123">
        <v>-0.01</v>
      </c>
      <c r="N1850" s="123">
        <v>0.06</v>
      </c>
      <c r="O1850" s="123">
        <v>10.66</v>
      </c>
      <c r="P1850" s="123">
        <v>0.01</v>
      </c>
      <c r="Q1850" s="123">
        <v>-0.04</v>
      </c>
      <c r="R1850" s="123" t="s">
        <v>3792</v>
      </c>
      <c r="S1850" s="123">
        <v>2021</v>
      </c>
      <c r="T1850" s="123">
        <v>-0.02</v>
      </c>
      <c r="U1850" s="123">
        <v>-0.03</v>
      </c>
      <c r="V1850" s="123">
        <v>0.08</v>
      </c>
      <c r="W1850" s="123">
        <v>7.0000000000000007E-2</v>
      </c>
      <c r="X1850" s="123">
        <v>-0.06</v>
      </c>
      <c r="Y1850" s="123">
        <v>-0.08</v>
      </c>
    </row>
    <row r="1851" spans="1:25" x14ac:dyDescent="0.25">
      <c r="A1851" s="60" t="s">
        <v>525</v>
      </c>
      <c r="B1851" s="60" t="s">
        <v>84</v>
      </c>
      <c r="C1851" s="123" t="s">
        <v>96</v>
      </c>
      <c r="D1851" s="123">
        <v>29</v>
      </c>
      <c r="E1851" s="123">
        <v>1991</v>
      </c>
      <c r="F1851" s="123">
        <v>2.4300000000000002</v>
      </c>
      <c r="G1851" s="123">
        <v>0.08</v>
      </c>
      <c r="H1851" s="123">
        <v>0.73</v>
      </c>
      <c r="I1851" s="123">
        <v>0.05</v>
      </c>
      <c r="J1851" s="123">
        <v>-0.06</v>
      </c>
      <c r="K1851" s="123">
        <v>0.81</v>
      </c>
      <c r="L1851" s="123">
        <v>0.06</v>
      </c>
      <c r="M1851" s="123">
        <v>0.04</v>
      </c>
      <c r="N1851" s="123"/>
      <c r="O1851" s="123">
        <v>5.91</v>
      </c>
      <c r="P1851" s="123">
        <v>0.02</v>
      </c>
      <c r="Q1851" s="123">
        <v>0.03</v>
      </c>
      <c r="R1851" s="123" t="s">
        <v>3792</v>
      </c>
      <c r="S1851" s="123">
        <v>2021</v>
      </c>
      <c r="T1851" s="123">
        <v>0.06</v>
      </c>
      <c r="U1851" s="123">
        <v>0.1</v>
      </c>
      <c r="V1851" s="123">
        <v>0.02</v>
      </c>
      <c r="W1851" s="123">
        <v>0.04</v>
      </c>
      <c r="X1851" s="123">
        <v>-0.01</v>
      </c>
      <c r="Y1851" s="123">
        <v>-0.16</v>
      </c>
    </row>
    <row r="1852" spans="1:25" x14ac:dyDescent="0.25">
      <c r="A1852" s="60" t="s">
        <v>3664</v>
      </c>
      <c r="B1852" s="60" t="s">
        <v>84</v>
      </c>
      <c r="C1852" s="123" t="s">
        <v>96</v>
      </c>
      <c r="D1852" s="123">
        <v>29</v>
      </c>
      <c r="E1852" s="123">
        <v>1991</v>
      </c>
      <c r="F1852" s="123">
        <v>0.98</v>
      </c>
      <c r="G1852" s="123">
        <v>-7.0000000000000007E-2</v>
      </c>
      <c r="H1852" s="123">
        <v>0.01</v>
      </c>
      <c r="I1852" s="123">
        <v>0.09</v>
      </c>
      <c r="J1852" s="123"/>
      <c r="K1852" s="123">
        <v>0.01</v>
      </c>
      <c r="L1852" s="123">
        <v>0.05</v>
      </c>
      <c r="M1852" s="123"/>
      <c r="N1852" s="123"/>
      <c r="O1852" s="123"/>
      <c r="P1852" s="123">
        <v>-0.08</v>
      </c>
      <c r="Q1852" s="123">
        <v>0</v>
      </c>
      <c r="R1852" s="123" t="s">
        <v>3792</v>
      </c>
      <c r="S1852" s="123">
        <v>2021</v>
      </c>
      <c r="T1852" s="123">
        <v>0</v>
      </c>
      <c r="U1852" s="123">
        <v>-0.08</v>
      </c>
      <c r="V1852" s="123">
        <v>0.04</v>
      </c>
      <c r="W1852" s="123"/>
      <c r="X1852" s="123">
        <v>-0.09</v>
      </c>
      <c r="Y1852" s="123">
        <v>0.01</v>
      </c>
    </row>
    <row r="1853" spans="1:25" x14ac:dyDescent="0.25">
      <c r="A1853" s="60" t="s">
        <v>4841</v>
      </c>
      <c r="B1853" s="60" t="s">
        <v>84</v>
      </c>
      <c r="C1853" s="123" t="s">
        <v>96</v>
      </c>
      <c r="D1853" s="123">
        <v>19</v>
      </c>
      <c r="E1853" s="123">
        <v>2001</v>
      </c>
      <c r="F1853" s="123">
        <v>0.01</v>
      </c>
      <c r="G1853" s="123">
        <v>0.05</v>
      </c>
      <c r="H1853" s="123">
        <v>0.03</v>
      </c>
      <c r="I1853" s="123">
        <v>-0.02</v>
      </c>
      <c r="J1853" s="123"/>
      <c r="K1853" s="123">
        <v>-7.0000000000000007E-2</v>
      </c>
      <c r="L1853" s="123">
        <v>0.09</v>
      </c>
      <c r="M1853" s="123"/>
      <c r="N1853" s="123"/>
      <c r="O1853" s="123"/>
      <c r="P1853" s="123">
        <v>-0.01</v>
      </c>
      <c r="Q1853" s="123">
        <v>0.02</v>
      </c>
      <c r="R1853" s="123" t="s">
        <v>3792</v>
      </c>
      <c r="S1853" s="123">
        <v>2021</v>
      </c>
      <c r="T1853" s="123">
        <v>0.09</v>
      </c>
      <c r="U1853" s="123">
        <v>0.02</v>
      </c>
      <c r="V1853" s="123">
        <v>0.06</v>
      </c>
      <c r="W1853" s="123"/>
      <c r="X1853" s="123">
        <v>7.0000000000000007E-2</v>
      </c>
      <c r="Y1853" s="123">
        <v>0.02</v>
      </c>
    </row>
    <row r="1854" spans="1:25" x14ac:dyDescent="0.25">
      <c r="A1854" s="60" t="s">
        <v>362</v>
      </c>
      <c r="B1854" s="60" t="s">
        <v>84</v>
      </c>
      <c r="C1854" s="123" t="s">
        <v>96</v>
      </c>
      <c r="D1854" s="123">
        <v>26</v>
      </c>
      <c r="E1854" s="123">
        <v>1994</v>
      </c>
      <c r="F1854" s="123">
        <v>2.91</v>
      </c>
      <c r="G1854" s="123">
        <v>-0.09</v>
      </c>
      <c r="H1854" s="123">
        <v>0.3</v>
      </c>
      <c r="I1854" s="123">
        <v>0.4</v>
      </c>
      <c r="J1854" s="123">
        <v>100.02</v>
      </c>
      <c r="K1854" s="123">
        <v>0.43</v>
      </c>
      <c r="L1854" s="123">
        <v>0.25</v>
      </c>
      <c r="M1854" s="123">
        <v>-7.0000000000000007E-2</v>
      </c>
      <c r="N1854" s="123">
        <v>-0.08</v>
      </c>
      <c r="O1854" s="123">
        <v>17.170000000000002</v>
      </c>
      <c r="P1854" s="123">
        <v>0.06</v>
      </c>
      <c r="Q1854" s="123">
        <v>0.05</v>
      </c>
      <c r="R1854" s="123" t="s">
        <v>3792</v>
      </c>
      <c r="S1854" s="123">
        <v>2021</v>
      </c>
      <c r="T1854" s="123">
        <v>0.06</v>
      </c>
      <c r="U1854" s="123">
        <v>-0.01</v>
      </c>
      <c r="V1854" s="123">
        <v>-0.05</v>
      </c>
      <c r="W1854" s="123">
        <v>0.05</v>
      </c>
      <c r="X1854" s="123">
        <v>-7.0000000000000007E-2</v>
      </c>
      <c r="Y1854" s="123">
        <v>0.03</v>
      </c>
    </row>
    <row r="1855" spans="1:25" x14ac:dyDescent="0.25">
      <c r="A1855" s="60" t="s">
        <v>4534</v>
      </c>
      <c r="B1855" s="60" t="s">
        <v>84</v>
      </c>
      <c r="C1855" s="123" t="s">
        <v>96</v>
      </c>
      <c r="D1855" s="123">
        <v>28</v>
      </c>
      <c r="E1855" s="123">
        <v>1992</v>
      </c>
      <c r="F1855" s="123">
        <v>2.87</v>
      </c>
      <c r="G1855" s="123">
        <v>0.08</v>
      </c>
      <c r="H1855" s="123">
        <v>0.27</v>
      </c>
      <c r="I1855" s="123">
        <v>0.31</v>
      </c>
      <c r="J1855" s="123">
        <v>99.91</v>
      </c>
      <c r="K1855" s="123">
        <v>0.44</v>
      </c>
      <c r="L1855" s="123">
        <v>0.3</v>
      </c>
      <c r="M1855" s="123">
        <v>0.02</v>
      </c>
      <c r="N1855" s="123">
        <v>-0.05</v>
      </c>
      <c r="O1855" s="123">
        <v>14.85</v>
      </c>
      <c r="P1855" s="123">
        <v>-0.02</v>
      </c>
      <c r="Q1855" s="123">
        <v>-7.0000000000000007E-2</v>
      </c>
      <c r="R1855" s="123" t="s">
        <v>3792</v>
      </c>
      <c r="S1855" s="123">
        <v>2021</v>
      </c>
      <c r="T1855" s="123">
        <v>0.05</v>
      </c>
      <c r="U1855" s="123">
        <v>0.01</v>
      </c>
      <c r="V1855" s="123">
        <v>0.09</v>
      </c>
      <c r="W1855" s="123">
        <v>0.04</v>
      </c>
      <c r="X1855" s="123">
        <v>0</v>
      </c>
      <c r="Y1855" s="123">
        <v>0.03</v>
      </c>
    </row>
    <row r="1856" spans="1:25" x14ac:dyDescent="0.25">
      <c r="A1856" s="60" t="s">
        <v>304</v>
      </c>
      <c r="B1856" s="60" t="s">
        <v>84</v>
      </c>
      <c r="C1856" s="123" t="s">
        <v>96</v>
      </c>
      <c r="D1856" s="123">
        <v>23</v>
      </c>
      <c r="E1856" s="123">
        <v>1997</v>
      </c>
      <c r="F1856" s="123">
        <v>1.96</v>
      </c>
      <c r="G1856" s="123">
        <v>0.05</v>
      </c>
      <c r="H1856" s="123">
        <v>0.56000000000000005</v>
      </c>
      <c r="I1856" s="123">
        <v>-7.0000000000000007E-2</v>
      </c>
      <c r="J1856" s="123">
        <v>0</v>
      </c>
      <c r="K1856" s="123">
        <v>0.59</v>
      </c>
      <c r="L1856" s="123">
        <v>0.03</v>
      </c>
      <c r="M1856" s="123">
        <v>0.06</v>
      </c>
      <c r="N1856" s="123"/>
      <c r="O1856" s="123">
        <v>31.9</v>
      </c>
      <c r="P1856" s="123">
        <v>-0.08</v>
      </c>
      <c r="Q1856" s="123">
        <v>-7.0000000000000007E-2</v>
      </c>
      <c r="R1856" s="123" t="s">
        <v>3792</v>
      </c>
      <c r="S1856" s="123">
        <v>2021</v>
      </c>
      <c r="T1856" s="123">
        <v>0</v>
      </c>
      <c r="U1856" s="123">
        <v>-0.06</v>
      </c>
      <c r="V1856" s="123">
        <v>-7.0000000000000007E-2</v>
      </c>
      <c r="W1856" s="123">
        <v>0.06</v>
      </c>
      <c r="X1856" s="123">
        <v>-0.02</v>
      </c>
      <c r="Y1856" s="123">
        <v>7.0000000000000007E-2</v>
      </c>
    </row>
    <row r="1857" spans="1:25" x14ac:dyDescent="0.25">
      <c r="A1857" s="60" t="s">
        <v>4842</v>
      </c>
      <c r="B1857" s="60" t="s">
        <v>84</v>
      </c>
      <c r="C1857" s="123" t="s">
        <v>96</v>
      </c>
      <c r="D1857" s="123">
        <v>25</v>
      </c>
      <c r="E1857" s="123">
        <v>1995</v>
      </c>
      <c r="F1857" s="123">
        <v>0.76</v>
      </c>
      <c r="G1857" s="123">
        <v>-0.1</v>
      </c>
      <c r="H1857" s="123">
        <v>2.95</v>
      </c>
      <c r="I1857" s="123">
        <v>-0.01</v>
      </c>
      <c r="J1857" s="123">
        <v>0.06</v>
      </c>
      <c r="K1857" s="123">
        <v>2.74</v>
      </c>
      <c r="L1857" s="123">
        <v>-7.0000000000000007E-2</v>
      </c>
      <c r="M1857" s="123">
        <v>-0.03</v>
      </c>
      <c r="N1857" s="123"/>
      <c r="O1857" s="123">
        <v>26.19</v>
      </c>
      <c r="P1857" s="123">
        <v>0.08</v>
      </c>
      <c r="Q1857" s="123">
        <v>0.04</v>
      </c>
      <c r="R1857" s="123" t="s">
        <v>3792</v>
      </c>
      <c r="S1857" s="123">
        <v>2021</v>
      </c>
      <c r="T1857" s="123">
        <v>0.06</v>
      </c>
      <c r="U1857" s="123">
        <v>0.06</v>
      </c>
      <c r="V1857" s="123">
        <v>7.0000000000000007E-2</v>
      </c>
      <c r="W1857" s="123">
        <v>0.05</v>
      </c>
      <c r="X1857" s="123">
        <v>-0.22</v>
      </c>
      <c r="Y1857" s="123">
        <v>-0.21</v>
      </c>
    </row>
    <row r="1858" spans="1:25" x14ac:dyDescent="0.25">
      <c r="A1858" s="60" t="s">
        <v>4532</v>
      </c>
      <c r="B1858" s="60" t="s">
        <v>84</v>
      </c>
      <c r="C1858" s="123" t="s">
        <v>96</v>
      </c>
      <c r="D1858" s="123">
        <v>24</v>
      </c>
      <c r="E1858" s="123">
        <v>1996</v>
      </c>
      <c r="F1858" s="123">
        <v>0.56000000000000005</v>
      </c>
      <c r="G1858" s="123">
        <v>7.0000000000000007E-2</v>
      </c>
      <c r="H1858" s="123">
        <v>1.62</v>
      </c>
      <c r="I1858" s="123">
        <v>-0.02</v>
      </c>
      <c r="J1858" s="123">
        <v>0.08</v>
      </c>
      <c r="K1858" s="123">
        <v>1.55</v>
      </c>
      <c r="L1858" s="123">
        <v>-0.09</v>
      </c>
      <c r="M1858" s="123">
        <v>-0.01</v>
      </c>
      <c r="N1858" s="123"/>
      <c r="O1858" s="123">
        <v>5.98</v>
      </c>
      <c r="P1858" s="123">
        <v>-0.04</v>
      </c>
      <c r="Q1858" s="123">
        <v>-0.04</v>
      </c>
      <c r="R1858" s="123" t="s">
        <v>3792</v>
      </c>
      <c r="S1858" s="123">
        <v>2021</v>
      </c>
      <c r="T1858" s="123">
        <v>-0.03</v>
      </c>
      <c r="U1858" s="123">
        <v>0.39</v>
      </c>
      <c r="V1858" s="123">
        <v>0.34</v>
      </c>
      <c r="W1858" s="123">
        <v>0.17</v>
      </c>
      <c r="X1858" s="123">
        <v>-0.43</v>
      </c>
      <c r="Y1858" s="123">
        <v>-0.35</v>
      </c>
    </row>
    <row r="1859" spans="1:25" x14ac:dyDescent="0.25">
      <c r="A1859" s="60" t="s">
        <v>4543</v>
      </c>
      <c r="B1859" s="60" t="s">
        <v>84</v>
      </c>
      <c r="C1859" s="123" t="s">
        <v>96</v>
      </c>
      <c r="D1859" s="123">
        <v>29</v>
      </c>
      <c r="E1859" s="123">
        <v>1991</v>
      </c>
      <c r="F1859" s="123">
        <v>0.12</v>
      </c>
      <c r="G1859" s="123">
        <v>0.08</v>
      </c>
      <c r="H1859" s="123">
        <v>10.08</v>
      </c>
      <c r="I1859" s="123">
        <v>-0.08</v>
      </c>
      <c r="J1859" s="123">
        <v>0.03</v>
      </c>
      <c r="K1859" s="123">
        <v>7.48</v>
      </c>
      <c r="L1859" s="123">
        <v>-0.05</v>
      </c>
      <c r="M1859" s="123">
        <v>-7.0000000000000007E-2</v>
      </c>
      <c r="N1859" s="123"/>
      <c r="O1859" s="123">
        <v>10.34</v>
      </c>
      <c r="P1859" s="123">
        <v>0.1</v>
      </c>
      <c r="Q1859" s="123">
        <v>-0.09</v>
      </c>
      <c r="R1859" s="123" t="s">
        <v>3792</v>
      </c>
      <c r="S1859" s="123">
        <v>2021</v>
      </c>
      <c r="T1859" s="123">
        <v>-0.01</v>
      </c>
      <c r="U1859" s="123">
        <v>0.94</v>
      </c>
      <c r="V1859" s="123">
        <v>1.03</v>
      </c>
      <c r="W1859" s="123">
        <v>0.19</v>
      </c>
      <c r="X1859" s="123">
        <v>-0.92</v>
      </c>
      <c r="Y1859" s="123">
        <v>-0.95</v>
      </c>
    </row>
    <row r="1860" spans="1:25" x14ac:dyDescent="0.25">
      <c r="A1860" s="60" t="s">
        <v>226</v>
      </c>
      <c r="B1860" s="60" t="s">
        <v>84</v>
      </c>
      <c r="C1860" s="123" t="s">
        <v>213</v>
      </c>
      <c r="D1860" s="123">
        <v>24</v>
      </c>
      <c r="E1860" s="123">
        <v>1996</v>
      </c>
      <c r="F1860" s="123">
        <v>3.09</v>
      </c>
      <c r="G1860" s="123">
        <v>-0.09</v>
      </c>
      <c r="H1860" s="123">
        <v>1.04</v>
      </c>
      <c r="I1860" s="123">
        <v>0.01</v>
      </c>
      <c r="J1860" s="123">
        <v>-0.01</v>
      </c>
      <c r="K1860" s="123">
        <v>0.98</v>
      </c>
      <c r="L1860" s="123">
        <v>-0.09</v>
      </c>
      <c r="M1860" s="123">
        <v>-0.06</v>
      </c>
      <c r="N1860" s="123"/>
      <c r="O1860" s="123">
        <v>9.98</v>
      </c>
      <c r="P1860" s="123">
        <v>0.08</v>
      </c>
      <c r="Q1860" s="123">
        <v>-0.03</v>
      </c>
      <c r="R1860" s="123" t="s">
        <v>3792</v>
      </c>
      <c r="S1860" s="123">
        <v>2021</v>
      </c>
      <c r="T1860" s="123">
        <v>-0.08</v>
      </c>
      <c r="U1860" s="123">
        <v>0.05</v>
      </c>
      <c r="V1860" s="123">
        <v>0</v>
      </c>
      <c r="W1860" s="123">
        <v>0.15</v>
      </c>
      <c r="X1860" s="123">
        <v>-0.17</v>
      </c>
      <c r="Y1860" s="123">
        <v>-0.08</v>
      </c>
    </row>
    <row r="1861" spans="1:25" x14ac:dyDescent="0.25">
      <c r="A1861" s="60" t="s">
        <v>563</v>
      </c>
      <c r="B1861" s="60" t="s">
        <v>84</v>
      </c>
      <c r="C1861" s="123" t="s">
        <v>109</v>
      </c>
      <c r="D1861" s="123">
        <v>24</v>
      </c>
      <c r="E1861" s="123">
        <v>1996</v>
      </c>
      <c r="F1861" s="123">
        <v>2.33</v>
      </c>
      <c r="G1861" s="123">
        <v>0.02</v>
      </c>
      <c r="H1861" s="123">
        <v>3</v>
      </c>
      <c r="I1861" s="123">
        <v>0.48</v>
      </c>
      <c r="J1861" s="123">
        <v>14.39</v>
      </c>
      <c r="K1861" s="123">
        <v>3.01</v>
      </c>
      <c r="L1861" s="123">
        <v>0.44</v>
      </c>
      <c r="M1861" s="123">
        <v>-0.06</v>
      </c>
      <c r="N1861" s="123">
        <v>-0.08</v>
      </c>
      <c r="O1861" s="123">
        <v>15.39</v>
      </c>
      <c r="P1861" s="123">
        <v>0.01</v>
      </c>
      <c r="Q1861" s="123">
        <v>0.03</v>
      </c>
      <c r="R1861" s="123" t="s">
        <v>3792</v>
      </c>
      <c r="S1861" s="123">
        <v>2021</v>
      </c>
      <c r="T1861" s="123">
        <v>-0.04</v>
      </c>
      <c r="U1861" s="123">
        <v>0.34</v>
      </c>
      <c r="V1861" s="123">
        <v>0.27</v>
      </c>
      <c r="W1861" s="123">
        <v>0</v>
      </c>
      <c r="X1861" s="123">
        <v>-0.34</v>
      </c>
      <c r="Y1861" s="123">
        <v>-0.24</v>
      </c>
    </row>
    <row r="1862" spans="1:25" x14ac:dyDescent="0.25">
      <c r="A1862" s="60" t="s">
        <v>4538</v>
      </c>
      <c r="B1862" s="60" t="s">
        <v>84</v>
      </c>
      <c r="C1862" s="123" t="s">
        <v>109</v>
      </c>
      <c r="D1862" s="123">
        <v>25</v>
      </c>
      <c r="E1862" s="123">
        <v>1995</v>
      </c>
      <c r="F1862" s="123">
        <v>0.42</v>
      </c>
      <c r="G1862" s="123">
        <v>-0.1</v>
      </c>
      <c r="H1862" s="123">
        <v>-0.04</v>
      </c>
      <c r="I1862" s="123">
        <v>0.02</v>
      </c>
      <c r="J1862" s="123"/>
      <c r="K1862" s="123">
        <v>0.05</v>
      </c>
      <c r="L1862" s="123">
        <v>7.0000000000000007E-2</v>
      </c>
      <c r="M1862" s="123"/>
      <c r="N1862" s="123"/>
      <c r="O1862" s="123"/>
      <c r="P1862" s="123">
        <v>0.01</v>
      </c>
      <c r="Q1862" s="123">
        <v>-0.02</v>
      </c>
      <c r="R1862" s="123" t="s">
        <v>3792</v>
      </c>
      <c r="S1862" s="123">
        <v>2021</v>
      </c>
      <c r="T1862" s="123">
        <v>0.08</v>
      </c>
      <c r="U1862" s="123">
        <v>-0.03</v>
      </c>
      <c r="V1862" s="123">
        <v>0.06</v>
      </c>
      <c r="W1862" s="123"/>
      <c r="X1862" s="123">
        <v>-0.1</v>
      </c>
      <c r="Y1862" s="123">
        <v>0.06</v>
      </c>
    </row>
    <row r="1863" spans="1:25" x14ac:dyDescent="0.25">
      <c r="A1863" s="60" t="s">
        <v>4843</v>
      </c>
      <c r="B1863" s="60" t="s">
        <v>84</v>
      </c>
      <c r="C1863" s="123" t="s">
        <v>109</v>
      </c>
      <c r="D1863" s="123">
        <v>23</v>
      </c>
      <c r="E1863" s="123">
        <v>1997</v>
      </c>
      <c r="F1863" s="123">
        <v>0.27</v>
      </c>
      <c r="G1863" s="123">
        <v>-0.08</v>
      </c>
      <c r="H1863" s="123">
        <v>6.61</v>
      </c>
      <c r="I1863" s="123">
        <v>3.32</v>
      </c>
      <c r="J1863" s="123">
        <v>50.05</v>
      </c>
      <c r="K1863" s="123">
        <v>7.46</v>
      </c>
      <c r="L1863" s="123">
        <v>3.75</v>
      </c>
      <c r="M1863" s="123">
        <v>0.03</v>
      </c>
      <c r="N1863" s="123">
        <v>-0.1</v>
      </c>
      <c r="O1863" s="123">
        <v>14.78</v>
      </c>
      <c r="P1863" s="123">
        <v>0.05</v>
      </c>
      <c r="Q1863" s="123">
        <v>0</v>
      </c>
      <c r="R1863" s="123" t="s">
        <v>3792</v>
      </c>
      <c r="S1863" s="123">
        <v>2021</v>
      </c>
      <c r="T1863" s="123">
        <v>0.06</v>
      </c>
      <c r="U1863" s="123">
        <v>0.35</v>
      </c>
      <c r="V1863" s="123">
        <v>0.39</v>
      </c>
      <c r="W1863" s="123">
        <v>0.14000000000000001</v>
      </c>
      <c r="X1863" s="123">
        <v>-0.34</v>
      </c>
      <c r="Y1863" s="123">
        <v>-0.25</v>
      </c>
    </row>
    <row r="1864" spans="1:25" x14ac:dyDescent="0.25">
      <c r="A1864" s="60" t="s">
        <v>4537</v>
      </c>
      <c r="B1864" s="60" t="s">
        <v>84</v>
      </c>
      <c r="C1864" s="123" t="s">
        <v>109</v>
      </c>
      <c r="D1864" s="123">
        <v>25</v>
      </c>
      <c r="E1864" s="123">
        <v>1995</v>
      </c>
      <c r="F1864" s="123">
        <v>2.8</v>
      </c>
      <c r="G1864" s="123">
        <v>0.01</v>
      </c>
      <c r="H1864" s="123">
        <v>2.04</v>
      </c>
      <c r="I1864" s="123">
        <v>0.75</v>
      </c>
      <c r="J1864" s="123">
        <v>33.340000000000003</v>
      </c>
      <c r="K1864" s="123">
        <v>2.0699999999999998</v>
      </c>
      <c r="L1864" s="123">
        <v>0.65</v>
      </c>
      <c r="M1864" s="123">
        <v>0.03</v>
      </c>
      <c r="N1864" s="123">
        <v>-7.0000000000000007E-2</v>
      </c>
      <c r="O1864" s="123">
        <v>11.68</v>
      </c>
      <c r="P1864" s="123">
        <v>0.05</v>
      </c>
      <c r="Q1864" s="123">
        <v>-0.08</v>
      </c>
      <c r="R1864" s="123" t="s">
        <v>3792</v>
      </c>
      <c r="S1864" s="123">
        <v>2021</v>
      </c>
      <c r="T1864" s="123">
        <v>-0.02</v>
      </c>
      <c r="U1864" s="123">
        <v>0.39</v>
      </c>
      <c r="V1864" s="123">
        <v>0.42</v>
      </c>
      <c r="W1864" s="123">
        <v>0.12</v>
      </c>
      <c r="X1864" s="123">
        <v>-0.4</v>
      </c>
      <c r="Y1864" s="123">
        <v>-0.26</v>
      </c>
    </row>
    <row r="1865" spans="1:25" x14ac:dyDescent="0.25">
      <c r="A1865" s="60" t="s">
        <v>4540</v>
      </c>
      <c r="B1865" s="60" t="s">
        <v>84</v>
      </c>
      <c r="C1865" s="123" t="s">
        <v>116</v>
      </c>
      <c r="D1865" s="123">
        <v>35</v>
      </c>
      <c r="E1865" s="123">
        <v>1985</v>
      </c>
      <c r="F1865" s="123">
        <v>3.01</v>
      </c>
      <c r="G1865" s="123">
        <v>0.04</v>
      </c>
      <c r="H1865" s="123">
        <v>0.01</v>
      </c>
      <c r="I1865" s="123">
        <v>-0.01</v>
      </c>
      <c r="J1865" s="123"/>
      <c r="K1865" s="123">
        <v>-0.01</v>
      </c>
      <c r="L1865" s="123">
        <v>-0.09</v>
      </c>
      <c r="M1865" s="123"/>
      <c r="N1865" s="123"/>
      <c r="O1865" s="123"/>
      <c r="P1865" s="123">
        <v>0.05</v>
      </c>
      <c r="Q1865" s="123">
        <v>-0.06</v>
      </c>
      <c r="R1865" s="123" t="s">
        <v>3792</v>
      </c>
      <c r="S1865" s="123">
        <v>2021</v>
      </c>
      <c r="T1865" s="123">
        <v>-0.04</v>
      </c>
      <c r="U1865" s="123">
        <v>0.03</v>
      </c>
      <c r="V1865" s="123">
        <v>-0.08</v>
      </c>
      <c r="W1865" s="123"/>
      <c r="X1865" s="123">
        <v>0.09</v>
      </c>
      <c r="Y1865" s="123">
        <v>0.08</v>
      </c>
    </row>
    <row r="1866" spans="1:25" x14ac:dyDescent="0.25">
      <c r="A1866" s="60" t="s">
        <v>572</v>
      </c>
      <c r="B1866" s="60" t="s">
        <v>84</v>
      </c>
      <c r="C1866" s="123" t="s">
        <v>122</v>
      </c>
      <c r="D1866" s="123">
        <v>28</v>
      </c>
      <c r="E1866" s="123">
        <v>1992</v>
      </c>
      <c r="F1866" s="123">
        <v>1.69</v>
      </c>
      <c r="G1866" s="123">
        <v>-0.01</v>
      </c>
      <c r="H1866" s="123">
        <v>1.26</v>
      </c>
      <c r="I1866" s="123">
        <v>-0.03</v>
      </c>
      <c r="J1866" s="123">
        <v>-7.0000000000000007E-2</v>
      </c>
      <c r="K1866" s="123">
        <v>1.21</v>
      </c>
      <c r="L1866" s="123">
        <v>-0.01</v>
      </c>
      <c r="M1866" s="123">
        <v>0.02</v>
      </c>
      <c r="N1866" s="123"/>
      <c r="O1866" s="123">
        <v>23.08</v>
      </c>
      <c r="P1866" s="123">
        <v>7.0000000000000007E-2</v>
      </c>
      <c r="Q1866" s="123">
        <v>0.04</v>
      </c>
      <c r="R1866" s="123" t="s">
        <v>3792</v>
      </c>
      <c r="S1866" s="123">
        <v>2021</v>
      </c>
      <c r="T1866" s="123">
        <v>-0.08</v>
      </c>
      <c r="U1866" s="123">
        <v>0.14000000000000001</v>
      </c>
      <c r="V1866" s="123">
        <v>0.14000000000000001</v>
      </c>
      <c r="W1866" s="123">
        <v>-0.02</v>
      </c>
      <c r="X1866" s="123">
        <v>-0.14000000000000001</v>
      </c>
      <c r="Y1866" s="123">
        <v>-0.09</v>
      </c>
    </row>
    <row r="1867" spans="1:25" x14ac:dyDescent="0.25">
      <c r="A1867" s="60" t="s">
        <v>356</v>
      </c>
      <c r="B1867" s="60" t="s">
        <v>84</v>
      </c>
      <c r="C1867" s="123" t="s">
        <v>122</v>
      </c>
      <c r="D1867" s="123">
        <v>26</v>
      </c>
      <c r="E1867" s="123">
        <v>1994</v>
      </c>
      <c r="F1867" s="123">
        <v>0.4</v>
      </c>
      <c r="G1867" s="123">
        <v>-0.08</v>
      </c>
      <c r="H1867" s="123">
        <v>5.99</v>
      </c>
      <c r="I1867" s="123">
        <v>0.05</v>
      </c>
      <c r="J1867" s="123">
        <v>0</v>
      </c>
      <c r="K1867" s="123">
        <v>5.95</v>
      </c>
      <c r="L1867" s="123">
        <v>0.03</v>
      </c>
      <c r="M1867" s="123">
        <v>0.08</v>
      </c>
      <c r="N1867" s="123"/>
      <c r="O1867" s="123">
        <v>22.06</v>
      </c>
      <c r="P1867" s="123">
        <v>-0.08</v>
      </c>
      <c r="Q1867" s="123">
        <v>-0.09</v>
      </c>
      <c r="R1867" s="123" t="s">
        <v>3792</v>
      </c>
      <c r="S1867" s="123">
        <v>2021</v>
      </c>
      <c r="T1867" s="123">
        <v>-0.08</v>
      </c>
      <c r="U1867" s="123">
        <v>0.3</v>
      </c>
      <c r="V1867" s="123">
        <v>0.2</v>
      </c>
      <c r="W1867" s="123">
        <v>-0.05</v>
      </c>
      <c r="X1867" s="123">
        <v>-0.28000000000000003</v>
      </c>
      <c r="Y1867" s="123">
        <v>-0.22</v>
      </c>
    </row>
    <row r="1868" spans="1:25" x14ac:dyDescent="0.25">
      <c r="A1868" s="60" t="s">
        <v>4541</v>
      </c>
      <c r="B1868" s="60" t="s">
        <v>84</v>
      </c>
      <c r="C1868" s="123" t="s">
        <v>122</v>
      </c>
      <c r="D1868" s="123">
        <v>27</v>
      </c>
      <c r="E1868" s="123">
        <v>1993</v>
      </c>
      <c r="F1868" s="123">
        <v>2.21</v>
      </c>
      <c r="G1868" s="123">
        <v>0.5</v>
      </c>
      <c r="H1868" s="123">
        <v>0.92</v>
      </c>
      <c r="I1868" s="123">
        <v>0.52</v>
      </c>
      <c r="J1868" s="123">
        <v>49.98</v>
      </c>
      <c r="K1868" s="123">
        <v>0.89</v>
      </c>
      <c r="L1868" s="123">
        <v>0.47</v>
      </c>
      <c r="M1868" s="123">
        <v>0.55000000000000004</v>
      </c>
      <c r="N1868" s="123">
        <v>0.93</v>
      </c>
      <c r="O1868" s="123">
        <v>21.17</v>
      </c>
      <c r="P1868" s="123">
        <v>-0.02</v>
      </c>
      <c r="Q1868" s="123">
        <v>-0.05</v>
      </c>
      <c r="R1868" s="123" t="s">
        <v>3792</v>
      </c>
      <c r="S1868" s="123">
        <v>2021</v>
      </c>
      <c r="T1868" s="123">
        <v>-0.03</v>
      </c>
      <c r="U1868" s="123">
        <v>-0.04</v>
      </c>
      <c r="V1868" s="123">
        <v>-0.04</v>
      </c>
      <c r="W1868" s="123">
        <v>-0.01</v>
      </c>
      <c r="X1868" s="123">
        <v>0.44</v>
      </c>
      <c r="Y1868" s="123">
        <v>0.42</v>
      </c>
    </row>
    <row r="1869" spans="1:25" x14ac:dyDescent="0.25">
      <c r="A1869" s="60" t="s">
        <v>258</v>
      </c>
      <c r="B1869" s="60" t="s">
        <v>84</v>
      </c>
      <c r="C1869" s="123" t="s">
        <v>122</v>
      </c>
      <c r="D1869" s="123">
        <v>19</v>
      </c>
      <c r="E1869" s="123">
        <v>2001</v>
      </c>
      <c r="F1869" s="123">
        <v>0.73</v>
      </c>
      <c r="G1869" s="123">
        <v>0.01</v>
      </c>
      <c r="H1869" s="123">
        <v>7.0000000000000007E-2</v>
      </c>
      <c r="I1869" s="123">
        <v>0.05</v>
      </c>
      <c r="J1869" s="123"/>
      <c r="K1869" s="123">
        <v>0.02</v>
      </c>
      <c r="L1869" s="123">
        <v>0.05</v>
      </c>
      <c r="M1869" s="123"/>
      <c r="N1869" s="123"/>
      <c r="O1869" s="123"/>
      <c r="P1869" s="123">
        <v>0.08</v>
      </c>
      <c r="Q1869" s="123">
        <v>0.08</v>
      </c>
      <c r="R1869" s="123" t="s">
        <v>3792</v>
      </c>
      <c r="S1869" s="123">
        <v>2021</v>
      </c>
      <c r="T1869" s="123">
        <v>0.03</v>
      </c>
      <c r="U1869" s="123">
        <v>0.05</v>
      </c>
      <c r="V1869" s="123">
        <v>0.03</v>
      </c>
      <c r="W1869" s="123"/>
      <c r="X1869" s="123">
        <v>-0.02</v>
      </c>
      <c r="Y1869" s="123">
        <v>0.03</v>
      </c>
    </row>
    <row r="1870" spans="1:25" x14ac:dyDescent="0.25">
      <c r="A1870" s="60" t="s">
        <v>290</v>
      </c>
      <c r="B1870" s="60" t="s">
        <v>84</v>
      </c>
      <c r="C1870" s="123" t="s">
        <v>122</v>
      </c>
      <c r="D1870" s="123">
        <v>26</v>
      </c>
      <c r="E1870" s="123">
        <v>1994</v>
      </c>
      <c r="F1870" s="123">
        <v>3.08</v>
      </c>
      <c r="G1870" s="123">
        <v>0</v>
      </c>
      <c r="H1870" s="123">
        <v>2.4300000000000002</v>
      </c>
      <c r="I1870" s="123">
        <v>0.26</v>
      </c>
      <c r="J1870" s="123">
        <v>14.34</v>
      </c>
      <c r="K1870" s="123">
        <v>2.34</v>
      </c>
      <c r="L1870" s="123">
        <v>0.32</v>
      </c>
      <c r="M1870" s="123">
        <v>0.1</v>
      </c>
      <c r="N1870" s="123">
        <v>7.0000000000000007E-2</v>
      </c>
      <c r="O1870" s="123">
        <v>15.53</v>
      </c>
      <c r="P1870" s="123">
        <v>-0.01</v>
      </c>
      <c r="Q1870" s="123">
        <v>0.04</v>
      </c>
      <c r="R1870" s="123" t="s">
        <v>3792</v>
      </c>
      <c r="S1870" s="123">
        <v>2021</v>
      </c>
      <c r="T1870" s="123">
        <v>-0.09</v>
      </c>
      <c r="U1870" s="123">
        <v>0.26</v>
      </c>
      <c r="V1870" s="123">
        <v>0.15</v>
      </c>
      <c r="W1870" s="123">
        <v>7.0000000000000007E-2</v>
      </c>
      <c r="X1870" s="123">
        <v>-0.15</v>
      </c>
      <c r="Y1870" s="123">
        <v>-0.31</v>
      </c>
    </row>
    <row r="1871" spans="1:25" x14ac:dyDescent="0.25">
      <c r="A1871" s="60" t="s">
        <v>1943</v>
      </c>
      <c r="B1871" s="60" t="s">
        <v>22</v>
      </c>
      <c r="C1871" s="123" t="s">
        <v>96</v>
      </c>
      <c r="D1871" s="123">
        <v>25</v>
      </c>
      <c r="E1871" s="123">
        <v>1995</v>
      </c>
      <c r="F1871" s="123">
        <v>0.18</v>
      </c>
      <c r="G1871" s="123">
        <v>0.1</v>
      </c>
      <c r="H1871" s="123">
        <v>0.02</v>
      </c>
      <c r="I1871" s="123">
        <v>0.05</v>
      </c>
      <c r="J1871" s="123"/>
      <c r="K1871" s="123">
        <v>-0.08</v>
      </c>
      <c r="L1871" s="123">
        <v>-0.01</v>
      </c>
      <c r="M1871" s="123"/>
      <c r="N1871" s="123"/>
      <c r="O1871" s="123"/>
      <c r="P1871" s="123">
        <v>0.04</v>
      </c>
      <c r="Q1871" s="123">
        <v>-0.03</v>
      </c>
      <c r="R1871" s="123" t="s">
        <v>3792</v>
      </c>
      <c r="S1871" s="123">
        <v>2021</v>
      </c>
      <c r="T1871" s="123">
        <v>-0.03</v>
      </c>
      <c r="U1871" s="123">
        <v>0.04</v>
      </c>
      <c r="V1871" s="123">
        <v>0</v>
      </c>
      <c r="W1871" s="123"/>
      <c r="X1871" s="123">
        <v>0.02</v>
      </c>
      <c r="Y1871" s="123">
        <v>0.09</v>
      </c>
    </row>
    <row r="1872" spans="1:25" x14ac:dyDescent="0.25">
      <c r="A1872" s="60" t="s">
        <v>559</v>
      </c>
      <c r="B1872" s="60" t="s">
        <v>22</v>
      </c>
      <c r="C1872" s="123" t="s">
        <v>96</v>
      </c>
      <c r="D1872" s="123">
        <v>24</v>
      </c>
      <c r="E1872" s="123">
        <v>1996</v>
      </c>
      <c r="F1872" s="123">
        <v>2.95</v>
      </c>
      <c r="G1872" s="123">
        <v>0.08</v>
      </c>
      <c r="H1872" s="123">
        <v>0.66</v>
      </c>
      <c r="I1872" s="123">
        <v>0.34</v>
      </c>
      <c r="J1872" s="123">
        <v>49.91</v>
      </c>
      <c r="K1872" s="123">
        <v>0.6</v>
      </c>
      <c r="L1872" s="123">
        <v>0.36</v>
      </c>
      <c r="M1872" s="123">
        <v>0.09</v>
      </c>
      <c r="N1872" s="123">
        <v>-0.05</v>
      </c>
      <c r="O1872" s="123">
        <v>15.6</v>
      </c>
      <c r="P1872" s="123">
        <v>7.0000000000000007E-2</v>
      </c>
      <c r="Q1872" s="123">
        <v>0.02</v>
      </c>
      <c r="R1872" s="123" t="s">
        <v>3792</v>
      </c>
      <c r="S1872" s="123">
        <v>2021</v>
      </c>
      <c r="T1872" s="123">
        <v>-0.04</v>
      </c>
      <c r="U1872" s="123">
        <v>0.12</v>
      </c>
      <c r="V1872" s="123">
        <v>0.05</v>
      </c>
      <c r="W1872" s="123">
        <v>0.01</v>
      </c>
      <c r="X1872" s="123">
        <v>-7.0000000000000007E-2</v>
      </c>
      <c r="Y1872" s="123">
        <v>-0.11</v>
      </c>
    </row>
    <row r="1873" spans="1:25" x14ac:dyDescent="0.25">
      <c r="A1873" s="60" t="s">
        <v>1872</v>
      </c>
      <c r="B1873" s="60" t="s">
        <v>22</v>
      </c>
      <c r="C1873" s="123" t="s">
        <v>96</v>
      </c>
      <c r="D1873" s="123">
        <v>28</v>
      </c>
      <c r="E1873" s="123">
        <v>1992</v>
      </c>
      <c r="F1873" s="123">
        <v>3.08</v>
      </c>
      <c r="G1873" s="123">
        <v>-0.05</v>
      </c>
      <c r="H1873" s="123">
        <v>0.74</v>
      </c>
      <c r="I1873" s="123">
        <v>0.27</v>
      </c>
      <c r="J1873" s="123">
        <v>49.99</v>
      </c>
      <c r="K1873" s="123">
        <v>0.69</v>
      </c>
      <c r="L1873" s="123">
        <v>0.24</v>
      </c>
      <c r="M1873" s="123">
        <v>0.04</v>
      </c>
      <c r="N1873" s="123">
        <v>0.02</v>
      </c>
      <c r="O1873" s="123">
        <v>23.16</v>
      </c>
      <c r="P1873" s="123">
        <v>-0.03</v>
      </c>
      <c r="Q1873" s="123">
        <v>0.01</v>
      </c>
      <c r="R1873" s="123" t="s">
        <v>3792</v>
      </c>
      <c r="S1873" s="123">
        <v>2021</v>
      </c>
      <c r="T1873" s="123">
        <v>0.02</v>
      </c>
      <c r="U1873" s="123">
        <v>-0.06</v>
      </c>
      <c r="V1873" s="123">
        <v>-0.06</v>
      </c>
      <c r="W1873" s="123">
        <v>0.1</v>
      </c>
      <c r="X1873" s="123">
        <v>0.04</v>
      </c>
      <c r="Y1873" s="123">
        <v>-0.03</v>
      </c>
    </row>
    <row r="1874" spans="1:25" x14ac:dyDescent="0.25">
      <c r="A1874" s="60" t="s">
        <v>4547</v>
      </c>
      <c r="B1874" s="60" t="s">
        <v>22</v>
      </c>
      <c r="C1874" s="123" t="s">
        <v>96</v>
      </c>
      <c r="D1874" s="123">
        <v>31</v>
      </c>
      <c r="E1874" s="123">
        <v>1989</v>
      </c>
      <c r="F1874" s="123">
        <v>0.71</v>
      </c>
      <c r="G1874" s="123">
        <v>0.02</v>
      </c>
      <c r="H1874" s="123">
        <v>1.31</v>
      </c>
      <c r="I1874" s="123">
        <v>0.02</v>
      </c>
      <c r="J1874" s="123">
        <v>7.0000000000000007E-2</v>
      </c>
      <c r="K1874" s="123">
        <v>1.29</v>
      </c>
      <c r="L1874" s="123">
        <v>0</v>
      </c>
      <c r="M1874" s="123">
        <v>-0.08</v>
      </c>
      <c r="N1874" s="123"/>
      <c r="O1874" s="123">
        <v>14.92</v>
      </c>
      <c r="P1874" s="123">
        <v>0.08</v>
      </c>
      <c r="Q1874" s="123">
        <v>0.06</v>
      </c>
      <c r="R1874" s="123" t="s">
        <v>3792</v>
      </c>
      <c r="S1874" s="123">
        <v>2021</v>
      </c>
      <c r="T1874" s="123">
        <v>-0.09</v>
      </c>
      <c r="U1874" s="123">
        <v>0.09</v>
      </c>
      <c r="V1874" s="123">
        <v>0.15</v>
      </c>
      <c r="W1874" s="123">
        <v>0.18</v>
      </c>
      <c r="X1874" s="123">
        <v>-0.18</v>
      </c>
      <c r="Y1874" s="123">
        <v>-0.19</v>
      </c>
    </row>
    <row r="1875" spans="1:25" x14ac:dyDescent="0.25">
      <c r="A1875" s="60" t="s">
        <v>4844</v>
      </c>
      <c r="B1875" s="60" t="s">
        <v>22</v>
      </c>
      <c r="C1875" s="123" t="s">
        <v>96</v>
      </c>
      <c r="D1875" s="123">
        <v>22</v>
      </c>
      <c r="E1875" s="123">
        <v>1999</v>
      </c>
      <c r="F1875" s="123">
        <v>1.79</v>
      </c>
      <c r="G1875" s="123">
        <v>-0.06</v>
      </c>
      <c r="H1875" s="123">
        <v>0.67</v>
      </c>
      <c r="I1875" s="123">
        <v>-0.03</v>
      </c>
      <c r="J1875" s="123">
        <v>0.1</v>
      </c>
      <c r="K1875" s="123">
        <v>0.56999999999999995</v>
      </c>
      <c r="L1875" s="123">
        <v>-0.04</v>
      </c>
      <c r="M1875" s="123">
        <v>0.1</v>
      </c>
      <c r="N1875" s="123"/>
      <c r="O1875" s="123">
        <v>21.66</v>
      </c>
      <c r="P1875" s="123">
        <v>-0.02</v>
      </c>
      <c r="Q1875" s="123">
        <v>-0.08</v>
      </c>
      <c r="R1875" s="123" t="s">
        <v>3792</v>
      </c>
      <c r="S1875" s="123">
        <v>2021</v>
      </c>
      <c r="T1875" s="123">
        <v>-0.04</v>
      </c>
      <c r="U1875" s="123">
        <v>-0.05</v>
      </c>
      <c r="V1875" s="123">
        <v>-0.04</v>
      </c>
      <c r="W1875" s="123">
        <v>-0.05</v>
      </c>
      <c r="X1875" s="123">
        <v>-0.04</v>
      </c>
      <c r="Y1875" s="123">
        <v>0.02</v>
      </c>
    </row>
    <row r="1876" spans="1:25" x14ac:dyDescent="0.25">
      <c r="A1876" s="60" t="s">
        <v>4550</v>
      </c>
      <c r="B1876" s="60" t="s">
        <v>22</v>
      </c>
      <c r="C1876" s="123" t="s">
        <v>96</v>
      </c>
      <c r="D1876" s="123">
        <v>22</v>
      </c>
      <c r="E1876" s="123">
        <v>1998</v>
      </c>
      <c r="F1876" s="123">
        <v>2.71</v>
      </c>
      <c r="G1876" s="123">
        <v>0.02</v>
      </c>
      <c r="H1876" s="123">
        <v>-0.08</v>
      </c>
      <c r="I1876" s="123">
        <v>0.1</v>
      </c>
      <c r="J1876" s="123"/>
      <c r="K1876" s="123">
        <v>-0.09</v>
      </c>
      <c r="L1876" s="123">
        <v>0.06</v>
      </c>
      <c r="M1876" s="123"/>
      <c r="N1876" s="123"/>
      <c r="O1876" s="123"/>
      <c r="P1876" s="123">
        <v>-0.1</v>
      </c>
      <c r="Q1876" s="123">
        <v>-0.01</v>
      </c>
      <c r="R1876" s="123" t="s">
        <v>3792</v>
      </c>
      <c r="S1876" s="123">
        <v>2021</v>
      </c>
      <c r="T1876" s="123">
        <v>-0.06</v>
      </c>
      <c r="U1876" s="123">
        <v>-7.0000000000000007E-2</v>
      </c>
      <c r="V1876" s="123">
        <v>-0.09</v>
      </c>
      <c r="W1876" s="123"/>
      <c r="X1876" s="123">
        <v>-0.03</v>
      </c>
      <c r="Y1876" s="123">
        <v>-0.02</v>
      </c>
    </row>
    <row r="1877" spans="1:25" x14ac:dyDescent="0.25">
      <c r="A1877" s="60" t="s">
        <v>990</v>
      </c>
      <c r="B1877" s="60" t="s">
        <v>22</v>
      </c>
      <c r="C1877" s="123" t="s">
        <v>96</v>
      </c>
      <c r="D1877" s="123">
        <v>32</v>
      </c>
      <c r="E1877" s="123">
        <v>1988</v>
      </c>
      <c r="F1877" s="123">
        <v>2.98</v>
      </c>
      <c r="G1877" s="123">
        <v>0.02</v>
      </c>
      <c r="H1877" s="123">
        <v>0.24</v>
      </c>
      <c r="I1877" s="123">
        <v>0</v>
      </c>
      <c r="J1877" s="123">
        <v>-0.06</v>
      </c>
      <c r="K1877" s="123">
        <v>0.43</v>
      </c>
      <c r="L1877" s="123">
        <v>-0.05</v>
      </c>
      <c r="M1877" s="123">
        <v>-0.03</v>
      </c>
      <c r="N1877" s="123"/>
      <c r="O1877" s="123">
        <v>6.97</v>
      </c>
      <c r="P1877" s="123">
        <v>0.04</v>
      </c>
      <c r="Q1877" s="123">
        <v>0.06</v>
      </c>
      <c r="R1877" s="123" t="s">
        <v>3792</v>
      </c>
      <c r="S1877" s="123">
        <v>2021</v>
      </c>
      <c r="T1877" s="123">
        <v>0.03</v>
      </c>
      <c r="U1877" s="123">
        <v>-0.03</v>
      </c>
      <c r="V1877" s="123">
        <v>0.12</v>
      </c>
      <c r="W1877" s="123">
        <v>7.0000000000000007E-2</v>
      </c>
      <c r="X1877" s="123">
        <v>-0.09</v>
      </c>
      <c r="Y1877" s="123">
        <v>-0.12</v>
      </c>
    </row>
    <row r="1878" spans="1:25" x14ac:dyDescent="0.25">
      <c r="A1878" s="60" t="s">
        <v>4845</v>
      </c>
      <c r="B1878" s="60" t="s">
        <v>22</v>
      </c>
      <c r="C1878" s="123" t="s">
        <v>148</v>
      </c>
      <c r="D1878" s="123">
        <v>25</v>
      </c>
      <c r="E1878" s="123">
        <v>1995</v>
      </c>
      <c r="F1878" s="123">
        <v>0.83</v>
      </c>
      <c r="G1878" s="123">
        <v>-0.08</v>
      </c>
      <c r="H1878" s="123">
        <v>0.05</v>
      </c>
      <c r="I1878" s="123">
        <v>-0.05</v>
      </c>
      <c r="J1878" s="123"/>
      <c r="K1878" s="123">
        <v>0.03</v>
      </c>
      <c r="L1878" s="123">
        <v>0</v>
      </c>
      <c r="M1878" s="123"/>
      <c r="N1878" s="123"/>
      <c r="O1878" s="123"/>
      <c r="P1878" s="123">
        <v>0.05</v>
      </c>
      <c r="Q1878" s="123">
        <v>0.03</v>
      </c>
      <c r="R1878" s="123" t="s">
        <v>3792</v>
      </c>
      <c r="S1878" s="123">
        <v>2021</v>
      </c>
      <c r="T1878" s="123">
        <v>-0.06</v>
      </c>
      <c r="U1878" s="123">
        <v>-0.06</v>
      </c>
      <c r="V1878" s="123">
        <v>-7.0000000000000007E-2</v>
      </c>
      <c r="W1878" s="123"/>
      <c r="X1878" s="123">
        <v>-0.04</v>
      </c>
      <c r="Y1878" s="123">
        <v>-0.01</v>
      </c>
    </row>
    <row r="1879" spans="1:25" x14ac:dyDescent="0.25">
      <c r="A1879" s="60" t="s">
        <v>4846</v>
      </c>
      <c r="B1879" s="60" t="s">
        <v>22</v>
      </c>
      <c r="C1879" s="123" t="s">
        <v>109</v>
      </c>
      <c r="D1879" s="123">
        <v>28</v>
      </c>
      <c r="E1879" s="123">
        <v>1992</v>
      </c>
      <c r="F1879" s="123">
        <v>0.26</v>
      </c>
      <c r="G1879" s="123">
        <v>-0.08</v>
      </c>
      <c r="H1879" s="123">
        <v>3.25</v>
      </c>
      <c r="I1879" s="123">
        <v>-0.1</v>
      </c>
      <c r="J1879" s="123">
        <v>-0.09</v>
      </c>
      <c r="K1879" s="123">
        <v>3.09</v>
      </c>
      <c r="L1879" s="123">
        <v>0.09</v>
      </c>
      <c r="M1879" s="123">
        <v>-0.02</v>
      </c>
      <c r="N1879" s="123"/>
      <c r="O1879" s="123">
        <v>4.9400000000000004</v>
      </c>
      <c r="P1879" s="123">
        <v>7.0000000000000007E-2</v>
      </c>
      <c r="Q1879" s="123">
        <v>0.01</v>
      </c>
      <c r="R1879" s="123" t="s">
        <v>3792</v>
      </c>
      <c r="S1879" s="123">
        <v>2021</v>
      </c>
      <c r="T1879" s="123">
        <v>0.08</v>
      </c>
      <c r="U1879" s="123">
        <v>0.24</v>
      </c>
      <c r="V1879" s="123">
        <v>0.38</v>
      </c>
      <c r="W1879" s="123">
        <v>0</v>
      </c>
      <c r="X1879" s="123">
        <v>-0.34</v>
      </c>
      <c r="Y1879" s="123">
        <v>-0.33</v>
      </c>
    </row>
    <row r="1880" spans="1:25" x14ac:dyDescent="0.25">
      <c r="A1880" s="60" t="s">
        <v>1502</v>
      </c>
      <c r="B1880" s="60" t="s">
        <v>22</v>
      </c>
      <c r="C1880" s="123" t="s">
        <v>109</v>
      </c>
      <c r="D1880" s="123">
        <v>32</v>
      </c>
      <c r="E1880" s="123">
        <v>1988</v>
      </c>
      <c r="F1880" s="123">
        <v>3.06</v>
      </c>
      <c r="G1880" s="123">
        <v>0.97</v>
      </c>
      <c r="H1880" s="123">
        <v>4.09</v>
      </c>
      <c r="I1880" s="123">
        <v>1.26</v>
      </c>
      <c r="J1880" s="123">
        <v>33.24</v>
      </c>
      <c r="K1880" s="123">
        <v>3.96</v>
      </c>
      <c r="L1880" s="123">
        <v>1.26</v>
      </c>
      <c r="M1880" s="123">
        <v>0.19</v>
      </c>
      <c r="N1880" s="123">
        <v>0.75</v>
      </c>
      <c r="O1880" s="123">
        <v>14.12</v>
      </c>
      <c r="P1880" s="123">
        <v>0.01</v>
      </c>
      <c r="Q1880" s="123">
        <v>-0.1</v>
      </c>
      <c r="R1880" s="123" t="s">
        <v>3792</v>
      </c>
      <c r="S1880" s="123">
        <v>2021</v>
      </c>
      <c r="T1880" s="123">
        <v>0.38</v>
      </c>
      <c r="U1880" s="123">
        <v>0.64</v>
      </c>
      <c r="V1880" s="123">
        <v>0.67</v>
      </c>
      <c r="W1880" s="123">
        <v>0.12</v>
      </c>
      <c r="X1880" s="123">
        <v>0.37</v>
      </c>
      <c r="Y1880" s="123">
        <v>0.38</v>
      </c>
    </row>
    <row r="1881" spans="1:25" x14ac:dyDescent="0.25">
      <c r="A1881" s="60" t="s">
        <v>4847</v>
      </c>
      <c r="B1881" s="60" t="s">
        <v>22</v>
      </c>
      <c r="C1881" s="123" t="s">
        <v>153</v>
      </c>
      <c r="D1881" s="123">
        <v>17</v>
      </c>
      <c r="E1881" s="123">
        <v>2003</v>
      </c>
      <c r="F1881" s="123">
        <v>0.52</v>
      </c>
      <c r="G1881" s="123">
        <v>0.02</v>
      </c>
      <c r="H1881" s="123">
        <v>0.06</v>
      </c>
      <c r="I1881" s="123">
        <v>0.06</v>
      </c>
      <c r="J1881" s="123"/>
      <c r="K1881" s="123">
        <v>-7.0000000000000007E-2</v>
      </c>
      <c r="L1881" s="123">
        <v>0.05</v>
      </c>
      <c r="M1881" s="123"/>
      <c r="N1881" s="123"/>
      <c r="O1881" s="123"/>
      <c r="P1881" s="123">
        <v>-0.01</v>
      </c>
      <c r="Q1881" s="123">
        <v>-0.01</v>
      </c>
      <c r="R1881" s="123" t="s">
        <v>3792</v>
      </c>
      <c r="S1881" s="123">
        <v>2021</v>
      </c>
      <c r="T1881" s="123">
        <v>-0.05</v>
      </c>
      <c r="U1881" s="123">
        <v>7.0000000000000007E-2</v>
      </c>
      <c r="V1881" s="123">
        <v>7.0000000000000007E-2</v>
      </c>
      <c r="W1881" s="123"/>
      <c r="X1881" s="123">
        <v>-0.05</v>
      </c>
      <c r="Y1881" s="123">
        <v>0.03</v>
      </c>
    </row>
    <row r="1882" spans="1:25" x14ac:dyDescent="0.25">
      <c r="A1882" s="60" t="s">
        <v>4848</v>
      </c>
      <c r="B1882" s="60" t="s">
        <v>22</v>
      </c>
      <c r="C1882" s="123" t="s">
        <v>153</v>
      </c>
      <c r="D1882" s="123">
        <v>24</v>
      </c>
      <c r="E1882" s="123">
        <v>1997</v>
      </c>
      <c r="F1882" s="123">
        <v>1.76</v>
      </c>
      <c r="G1882" s="123">
        <v>0.05</v>
      </c>
      <c r="H1882" s="123">
        <v>2.71</v>
      </c>
      <c r="I1882" s="123">
        <v>0.61</v>
      </c>
      <c r="J1882" s="123">
        <v>20</v>
      </c>
      <c r="K1882" s="123">
        <v>2.79</v>
      </c>
      <c r="L1882" s="123">
        <v>0.6</v>
      </c>
      <c r="M1882" s="123">
        <v>0.1</v>
      </c>
      <c r="N1882" s="123">
        <v>-0.04</v>
      </c>
      <c r="O1882" s="123">
        <v>13.76</v>
      </c>
      <c r="P1882" s="123">
        <v>-0.05</v>
      </c>
      <c r="Q1882" s="123">
        <v>-0.04</v>
      </c>
      <c r="R1882" s="123" t="s">
        <v>3792</v>
      </c>
      <c r="S1882" s="123">
        <v>2021</v>
      </c>
      <c r="T1882" s="123">
        <v>0.02</v>
      </c>
      <c r="U1882" s="123">
        <v>0.24</v>
      </c>
      <c r="V1882" s="123">
        <v>0.2</v>
      </c>
      <c r="W1882" s="123">
        <v>0.01</v>
      </c>
      <c r="X1882" s="123">
        <v>-0.1</v>
      </c>
      <c r="Y1882" s="123">
        <v>-0.18</v>
      </c>
    </row>
    <row r="1883" spans="1:25" x14ac:dyDescent="0.25">
      <c r="A1883" s="60" t="s">
        <v>1707</v>
      </c>
      <c r="B1883" s="60" t="s">
        <v>22</v>
      </c>
      <c r="C1883" s="123" t="s">
        <v>116</v>
      </c>
      <c r="D1883" s="123">
        <v>30</v>
      </c>
      <c r="E1883" s="123">
        <v>1990</v>
      </c>
      <c r="F1883" s="123">
        <v>3.09</v>
      </c>
      <c r="G1883" s="123">
        <v>0.09</v>
      </c>
      <c r="H1883" s="123">
        <v>0.01</v>
      </c>
      <c r="I1883" s="123">
        <v>0.06</v>
      </c>
      <c r="J1883" s="123"/>
      <c r="K1883" s="123">
        <v>-0.04</v>
      </c>
      <c r="L1883" s="123">
        <v>0.08</v>
      </c>
      <c r="M1883" s="123"/>
      <c r="N1883" s="123"/>
      <c r="O1883" s="123"/>
      <c r="P1883" s="123">
        <v>0.05</v>
      </c>
      <c r="Q1883" s="123">
        <v>-0.1</v>
      </c>
      <c r="R1883" s="123" t="s">
        <v>3792</v>
      </c>
      <c r="S1883" s="123">
        <v>2021</v>
      </c>
      <c r="T1883" s="123">
        <v>0</v>
      </c>
      <c r="U1883" s="123">
        <v>0.1</v>
      </c>
      <c r="V1883" s="123">
        <v>0.06</v>
      </c>
      <c r="W1883" s="123"/>
      <c r="X1883" s="123">
        <v>-0.03</v>
      </c>
      <c r="Y1883" s="123">
        <v>-0.06</v>
      </c>
    </row>
    <row r="1884" spans="1:25" x14ac:dyDescent="0.25">
      <c r="A1884" s="60" t="s">
        <v>2900</v>
      </c>
      <c r="B1884" s="60" t="s">
        <v>22</v>
      </c>
      <c r="C1884" s="123" t="s">
        <v>122</v>
      </c>
      <c r="D1884" s="123">
        <v>21</v>
      </c>
      <c r="E1884" s="123">
        <v>1999</v>
      </c>
      <c r="F1884" s="123">
        <v>1.02</v>
      </c>
      <c r="G1884" s="123">
        <v>-0.09</v>
      </c>
      <c r="H1884" s="123">
        <v>-0.01</v>
      </c>
      <c r="I1884" s="123">
        <v>-0.08</v>
      </c>
      <c r="J1884" s="123"/>
      <c r="K1884" s="123">
        <v>-0.02</v>
      </c>
      <c r="L1884" s="123">
        <v>-0.03</v>
      </c>
      <c r="M1884" s="123"/>
      <c r="N1884" s="123"/>
      <c r="O1884" s="123"/>
      <c r="P1884" s="123">
        <v>-0.1</v>
      </c>
      <c r="Q1884" s="123">
        <v>0.06</v>
      </c>
      <c r="R1884" s="123" t="s">
        <v>3792</v>
      </c>
      <c r="S1884" s="123">
        <v>2021</v>
      </c>
      <c r="T1884" s="123">
        <v>-0.01</v>
      </c>
      <c r="U1884" s="123">
        <v>0.01</v>
      </c>
      <c r="V1884" s="123">
        <v>0.05</v>
      </c>
      <c r="W1884" s="123"/>
      <c r="X1884" s="123">
        <v>7.0000000000000007E-2</v>
      </c>
      <c r="Y1884" s="123">
        <v>0.03</v>
      </c>
    </row>
    <row r="1885" spans="1:25" x14ac:dyDescent="0.25">
      <c r="A1885" s="60" t="s">
        <v>3674</v>
      </c>
      <c r="B1885" s="60" t="s">
        <v>22</v>
      </c>
      <c r="C1885" s="123" t="s">
        <v>122</v>
      </c>
      <c r="D1885" s="123">
        <v>30</v>
      </c>
      <c r="E1885" s="123">
        <v>1990</v>
      </c>
      <c r="F1885" s="123">
        <v>2.23</v>
      </c>
      <c r="G1885" s="123">
        <v>-0.02</v>
      </c>
      <c r="H1885" s="123">
        <v>0.42</v>
      </c>
      <c r="I1885" s="123">
        <v>-0.09</v>
      </c>
      <c r="J1885" s="123">
        <v>-0.05</v>
      </c>
      <c r="K1885" s="123">
        <v>0.46</v>
      </c>
      <c r="L1885" s="123">
        <v>0.02</v>
      </c>
      <c r="M1885" s="123">
        <v>-0.02</v>
      </c>
      <c r="N1885" s="123"/>
      <c r="O1885" s="123">
        <v>28.29</v>
      </c>
      <c r="P1885" s="123">
        <v>-0.08</v>
      </c>
      <c r="Q1885" s="123">
        <v>0.01</v>
      </c>
      <c r="R1885" s="123" t="s">
        <v>3792</v>
      </c>
      <c r="S1885" s="123">
        <v>2021</v>
      </c>
      <c r="T1885" s="123">
        <v>-0.06</v>
      </c>
      <c r="U1885" s="123">
        <v>0.01</v>
      </c>
      <c r="V1885" s="123">
        <v>-0.06</v>
      </c>
      <c r="W1885" s="123">
        <v>0.06</v>
      </c>
      <c r="X1885" s="123">
        <v>-0.05</v>
      </c>
      <c r="Y1885" s="123">
        <v>-0.05</v>
      </c>
    </row>
    <row r="1886" spans="1:25" x14ac:dyDescent="0.25">
      <c r="A1886" s="60" t="s">
        <v>4551</v>
      </c>
      <c r="B1886" s="60" t="s">
        <v>22</v>
      </c>
      <c r="C1886" s="123" t="s">
        <v>122</v>
      </c>
      <c r="D1886" s="123">
        <v>22</v>
      </c>
      <c r="E1886" s="123">
        <v>1998</v>
      </c>
      <c r="F1886" s="123">
        <v>0.16</v>
      </c>
      <c r="G1886" s="123">
        <v>-0.1</v>
      </c>
      <c r="H1886" s="123">
        <v>10</v>
      </c>
      <c r="I1886" s="123">
        <v>-0.01</v>
      </c>
      <c r="J1886" s="123">
        <v>-0.08</v>
      </c>
      <c r="K1886" s="123">
        <v>6.92</v>
      </c>
      <c r="L1886" s="123">
        <v>0.02</v>
      </c>
      <c r="M1886" s="123">
        <v>-0.02</v>
      </c>
      <c r="N1886" s="123"/>
      <c r="O1886" s="123">
        <v>18.47</v>
      </c>
      <c r="P1886" s="123">
        <v>0.08</v>
      </c>
      <c r="Q1886" s="123">
        <v>0.08</v>
      </c>
      <c r="R1886" s="123" t="s">
        <v>3792</v>
      </c>
      <c r="S1886" s="123">
        <v>2021</v>
      </c>
      <c r="T1886" s="123">
        <v>0.08</v>
      </c>
      <c r="U1886" s="123">
        <v>0</v>
      </c>
      <c r="V1886" s="123">
        <v>-7.0000000000000007E-2</v>
      </c>
      <c r="W1886" s="123">
        <v>-0.03</v>
      </c>
      <c r="X1886" s="123">
        <v>0</v>
      </c>
      <c r="Y1886" s="123">
        <v>0.09</v>
      </c>
    </row>
    <row r="1887" spans="1:25" x14ac:dyDescent="0.25">
      <c r="A1887" s="60" t="s">
        <v>1888</v>
      </c>
      <c r="B1887" s="60" t="s">
        <v>22</v>
      </c>
      <c r="C1887" s="123" t="s">
        <v>122</v>
      </c>
      <c r="D1887" s="123">
        <v>25</v>
      </c>
      <c r="E1887" s="123">
        <v>1995</v>
      </c>
      <c r="F1887" s="123">
        <v>0.89</v>
      </c>
      <c r="G1887" s="123">
        <v>1.2</v>
      </c>
      <c r="H1887" s="123">
        <v>3.3</v>
      </c>
      <c r="I1887" s="123">
        <v>2.14</v>
      </c>
      <c r="J1887" s="123">
        <v>66.760000000000005</v>
      </c>
      <c r="K1887" s="123">
        <v>3.41</v>
      </c>
      <c r="L1887" s="123">
        <v>2.21</v>
      </c>
      <c r="M1887" s="123">
        <v>0.34</v>
      </c>
      <c r="N1887" s="123">
        <v>0.53</v>
      </c>
      <c r="O1887" s="123">
        <v>14.02</v>
      </c>
      <c r="P1887" s="123">
        <v>0.06</v>
      </c>
      <c r="Q1887" s="123">
        <v>-0.02</v>
      </c>
      <c r="R1887" s="123" t="s">
        <v>3792</v>
      </c>
      <c r="S1887" s="123">
        <v>2021</v>
      </c>
      <c r="T1887" s="123">
        <v>-0.06</v>
      </c>
      <c r="U1887" s="123">
        <v>0.5</v>
      </c>
      <c r="V1887" s="123">
        <v>0.55000000000000004</v>
      </c>
      <c r="W1887" s="123">
        <v>0.11</v>
      </c>
      <c r="X1887" s="123">
        <v>0.56000000000000005</v>
      </c>
      <c r="Y1887" s="123">
        <v>0.5</v>
      </c>
    </row>
    <row r="1888" spans="1:25" x14ac:dyDescent="0.25">
      <c r="A1888" s="60" t="s">
        <v>1688</v>
      </c>
      <c r="B1888" s="60" t="s">
        <v>22</v>
      </c>
      <c r="C1888" s="123" t="s">
        <v>131</v>
      </c>
      <c r="D1888" s="123">
        <v>26</v>
      </c>
      <c r="E1888" s="123">
        <v>1994</v>
      </c>
      <c r="F1888" s="123">
        <v>2.86</v>
      </c>
      <c r="G1888" s="123">
        <v>0.09</v>
      </c>
      <c r="H1888" s="123">
        <v>2.37</v>
      </c>
      <c r="I1888" s="123">
        <v>0.62</v>
      </c>
      <c r="J1888" s="123">
        <v>28.65</v>
      </c>
      <c r="K1888" s="123">
        <v>2.3199999999999998</v>
      </c>
      <c r="L1888" s="123">
        <v>0.68</v>
      </c>
      <c r="M1888" s="123">
        <v>0.04</v>
      </c>
      <c r="N1888" s="123">
        <v>0.01</v>
      </c>
      <c r="O1888" s="123">
        <v>23.29</v>
      </c>
      <c r="P1888" s="123">
        <v>7.0000000000000007E-2</v>
      </c>
      <c r="Q1888" s="123">
        <v>0.05</v>
      </c>
      <c r="R1888" s="123" t="s">
        <v>3792</v>
      </c>
      <c r="S1888" s="123">
        <v>2021</v>
      </c>
      <c r="T1888" s="123">
        <v>-0.05</v>
      </c>
      <c r="U1888" s="123">
        <v>0.19</v>
      </c>
      <c r="V1888" s="123">
        <v>0.04</v>
      </c>
      <c r="W1888" s="123">
        <v>0.01</v>
      </c>
      <c r="X1888" s="123">
        <v>-0.01</v>
      </c>
      <c r="Y1888" s="123">
        <v>-0.16</v>
      </c>
    </row>
    <row r="1889" spans="1:25" x14ac:dyDescent="0.25">
      <c r="A1889" s="60" t="s">
        <v>4553</v>
      </c>
      <c r="B1889" s="60" t="s">
        <v>22</v>
      </c>
      <c r="C1889" s="123" t="s">
        <v>131</v>
      </c>
      <c r="D1889" s="123">
        <v>31</v>
      </c>
      <c r="E1889" s="123">
        <v>1990</v>
      </c>
      <c r="F1889" s="123">
        <v>1.52</v>
      </c>
      <c r="G1889" s="123">
        <v>0.03</v>
      </c>
      <c r="H1889" s="123">
        <v>2.76</v>
      </c>
      <c r="I1889" s="123">
        <v>0.62</v>
      </c>
      <c r="J1889" s="123">
        <v>24.93</v>
      </c>
      <c r="K1889" s="123">
        <v>2.7</v>
      </c>
      <c r="L1889" s="123">
        <v>0.68</v>
      </c>
      <c r="M1889" s="123">
        <v>-7.0000000000000007E-2</v>
      </c>
      <c r="N1889" s="123">
        <v>0.06</v>
      </c>
      <c r="O1889" s="123">
        <v>26.91</v>
      </c>
      <c r="P1889" s="123">
        <v>0.03</v>
      </c>
      <c r="Q1889" s="123">
        <v>0.09</v>
      </c>
      <c r="R1889" s="123" t="s">
        <v>3792</v>
      </c>
      <c r="S1889" s="123">
        <v>2021</v>
      </c>
      <c r="T1889" s="123">
        <v>-0.01</v>
      </c>
      <c r="U1889" s="123">
        <v>0.01</v>
      </c>
      <c r="V1889" s="123">
        <v>0.12</v>
      </c>
      <c r="W1889" s="123">
        <v>0.12</v>
      </c>
      <c r="X1889" s="123">
        <v>-0.14000000000000001</v>
      </c>
      <c r="Y1889" s="123">
        <v>-7.0000000000000007E-2</v>
      </c>
    </row>
    <row r="1890" spans="1:25" x14ac:dyDescent="0.25">
      <c r="A1890" s="60" t="s">
        <v>2450</v>
      </c>
      <c r="B1890" s="60" t="s">
        <v>23</v>
      </c>
      <c r="C1890" s="123" t="s">
        <v>96</v>
      </c>
      <c r="D1890" s="123">
        <v>30</v>
      </c>
      <c r="E1890" s="123">
        <v>1990</v>
      </c>
      <c r="F1890" s="123">
        <v>3.22</v>
      </c>
      <c r="G1890" s="123">
        <v>0.01</v>
      </c>
      <c r="H1890" s="123">
        <v>0.38</v>
      </c>
      <c r="I1890" s="123">
        <v>0.04</v>
      </c>
      <c r="J1890" s="123">
        <v>0.04</v>
      </c>
      <c r="K1890" s="123">
        <v>0.37</v>
      </c>
      <c r="L1890" s="123">
        <v>0</v>
      </c>
      <c r="M1890" s="123">
        <v>0.08</v>
      </c>
      <c r="N1890" s="123"/>
      <c r="O1890" s="123">
        <v>22.61</v>
      </c>
      <c r="P1890" s="123">
        <v>0.04</v>
      </c>
      <c r="Q1890" s="123">
        <v>0.1</v>
      </c>
      <c r="R1890" s="123" t="s">
        <v>3792</v>
      </c>
      <c r="S1890" s="123">
        <v>2021</v>
      </c>
      <c r="T1890" s="123">
        <v>0.24</v>
      </c>
      <c r="U1890" s="123">
        <v>0.01</v>
      </c>
      <c r="V1890" s="123">
        <v>-0.06</v>
      </c>
      <c r="W1890" s="123">
        <v>0.04</v>
      </c>
      <c r="X1890" s="123">
        <v>-0.13</v>
      </c>
      <c r="Y1890" s="123">
        <v>-0.02</v>
      </c>
    </row>
    <row r="1891" spans="1:25" x14ac:dyDescent="0.25">
      <c r="A1891" s="60" t="s">
        <v>204</v>
      </c>
      <c r="B1891" s="60" t="s">
        <v>23</v>
      </c>
      <c r="C1891" s="123" t="s">
        <v>96</v>
      </c>
      <c r="D1891" s="123">
        <v>25</v>
      </c>
      <c r="E1891" s="123">
        <v>1995</v>
      </c>
      <c r="F1891" s="123">
        <v>6.47</v>
      </c>
      <c r="G1891" s="123">
        <v>0.24</v>
      </c>
      <c r="H1891" s="123">
        <v>0.55000000000000004</v>
      </c>
      <c r="I1891" s="123">
        <v>0.08</v>
      </c>
      <c r="J1891" s="123">
        <v>33.33</v>
      </c>
      <c r="K1891" s="123">
        <v>0.5</v>
      </c>
      <c r="L1891" s="123">
        <v>0.23</v>
      </c>
      <c r="M1891" s="123">
        <v>0.39</v>
      </c>
      <c r="N1891" s="123">
        <v>0.93</v>
      </c>
      <c r="O1891" s="123">
        <v>15.97</v>
      </c>
      <c r="P1891" s="123">
        <v>0.03</v>
      </c>
      <c r="Q1891" s="123">
        <v>0.09</v>
      </c>
      <c r="R1891" s="123" t="s">
        <v>3792</v>
      </c>
      <c r="S1891" s="123">
        <v>2021</v>
      </c>
      <c r="T1891" s="123">
        <v>0.05</v>
      </c>
      <c r="U1891" s="123">
        <v>0.01</v>
      </c>
      <c r="V1891" s="123">
        <v>0.02</v>
      </c>
      <c r="W1891" s="123">
        <v>0.16</v>
      </c>
      <c r="X1891" s="123">
        <v>0.16</v>
      </c>
      <c r="Y1891" s="123">
        <v>0.21</v>
      </c>
    </row>
    <row r="1892" spans="1:25" x14ac:dyDescent="0.25">
      <c r="A1892" s="60" t="s">
        <v>270</v>
      </c>
      <c r="B1892" s="60" t="s">
        <v>23</v>
      </c>
      <c r="C1892" s="123" t="s">
        <v>96</v>
      </c>
      <c r="D1892" s="123">
        <v>27</v>
      </c>
      <c r="E1892" s="123">
        <v>1993</v>
      </c>
      <c r="F1892" s="123">
        <v>2.1</v>
      </c>
      <c r="G1892" s="123">
        <v>-0.03</v>
      </c>
      <c r="H1892" s="123">
        <v>0.08</v>
      </c>
      <c r="I1892" s="123">
        <v>-0.04</v>
      </c>
      <c r="J1892" s="123"/>
      <c r="K1892" s="123">
        <v>0.09</v>
      </c>
      <c r="L1892" s="123">
        <v>-7.0000000000000007E-2</v>
      </c>
      <c r="M1892" s="123"/>
      <c r="N1892" s="123"/>
      <c r="O1892" s="123"/>
      <c r="P1892" s="123">
        <v>0.02</v>
      </c>
      <c r="Q1892" s="123">
        <v>0.08</v>
      </c>
      <c r="R1892" s="123" t="s">
        <v>3792</v>
      </c>
      <c r="S1892" s="123">
        <v>2021</v>
      </c>
      <c r="T1892" s="123">
        <v>0.1</v>
      </c>
      <c r="U1892" s="123">
        <v>0.08</v>
      </c>
      <c r="V1892" s="123">
        <v>-0.03</v>
      </c>
      <c r="W1892" s="123"/>
      <c r="X1892" s="123">
        <v>0</v>
      </c>
      <c r="Y1892" s="123">
        <v>-0.08</v>
      </c>
    </row>
    <row r="1893" spans="1:25" x14ac:dyDescent="0.25">
      <c r="A1893" s="60" t="s">
        <v>2836</v>
      </c>
      <c r="B1893" s="60" t="s">
        <v>23</v>
      </c>
      <c r="C1893" s="123" t="s">
        <v>96</v>
      </c>
      <c r="D1893" s="123">
        <v>26</v>
      </c>
      <c r="E1893" s="123">
        <v>1994</v>
      </c>
      <c r="F1893" s="123">
        <v>7.4</v>
      </c>
      <c r="G1893" s="123">
        <v>0.08</v>
      </c>
      <c r="H1893" s="123">
        <v>0.75</v>
      </c>
      <c r="I1893" s="123">
        <v>0.01</v>
      </c>
      <c r="J1893" s="123">
        <v>0.05</v>
      </c>
      <c r="K1893" s="123">
        <v>0.56999999999999995</v>
      </c>
      <c r="L1893" s="123">
        <v>0.09</v>
      </c>
      <c r="M1893" s="123">
        <v>-0.06</v>
      </c>
      <c r="N1893" s="123"/>
      <c r="O1893" s="123">
        <v>8.44</v>
      </c>
      <c r="P1893" s="123">
        <v>-0.02</v>
      </c>
      <c r="Q1893" s="123">
        <v>-0.04</v>
      </c>
      <c r="R1893" s="123" t="s">
        <v>3792</v>
      </c>
      <c r="S1893" s="123">
        <v>2021</v>
      </c>
      <c r="T1893" s="123">
        <v>0.08</v>
      </c>
      <c r="U1893" s="123">
        <v>0.13</v>
      </c>
      <c r="V1893" s="123">
        <v>0.04</v>
      </c>
      <c r="W1893" s="123">
        <v>0.12</v>
      </c>
      <c r="X1893" s="123">
        <v>0.01</v>
      </c>
      <c r="Y1893" s="123">
        <v>0</v>
      </c>
    </row>
    <row r="1894" spans="1:25" x14ac:dyDescent="0.25">
      <c r="A1894" s="60" t="s">
        <v>2837</v>
      </c>
      <c r="B1894" s="60" t="s">
        <v>23</v>
      </c>
      <c r="C1894" s="123" t="s">
        <v>96</v>
      </c>
      <c r="D1894" s="123">
        <v>30</v>
      </c>
      <c r="E1894" s="123">
        <v>1990</v>
      </c>
      <c r="F1894" s="123">
        <v>6.78</v>
      </c>
      <c r="G1894" s="123">
        <v>-0.09</v>
      </c>
      <c r="H1894" s="123">
        <v>0.05</v>
      </c>
      <c r="I1894" s="123">
        <v>-0.03</v>
      </c>
      <c r="J1894" s="123"/>
      <c r="K1894" s="123">
        <v>-0.05</v>
      </c>
      <c r="L1894" s="123">
        <v>0.02</v>
      </c>
      <c r="M1894" s="123"/>
      <c r="N1894" s="123"/>
      <c r="O1894" s="123"/>
      <c r="P1894" s="123">
        <v>-0.03</v>
      </c>
      <c r="Q1894" s="123">
        <v>0</v>
      </c>
      <c r="R1894" s="123" t="s">
        <v>3792</v>
      </c>
      <c r="S1894" s="123">
        <v>2021</v>
      </c>
      <c r="T1894" s="123">
        <v>-0.05</v>
      </c>
      <c r="U1894" s="123">
        <v>0</v>
      </c>
      <c r="V1894" s="123">
        <v>0.02</v>
      </c>
      <c r="W1894" s="123"/>
      <c r="X1894" s="123">
        <v>0.06</v>
      </c>
      <c r="Y1894" s="123">
        <v>0.08</v>
      </c>
    </row>
    <row r="1895" spans="1:25" x14ac:dyDescent="0.25">
      <c r="A1895" s="60" t="s">
        <v>209</v>
      </c>
      <c r="B1895" s="60" t="s">
        <v>23</v>
      </c>
      <c r="C1895" s="123" t="s">
        <v>96</v>
      </c>
      <c r="D1895" s="123">
        <v>27</v>
      </c>
      <c r="E1895" s="123">
        <v>1993</v>
      </c>
      <c r="F1895" s="123">
        <v>5.73</v>
      </c>
      <c r="G1895" s="123">
        <v>0.23</v>
      </c>
      <c r="H1895" s="123">
        <v>1.38</v>
      </c>
      <c r="I1895" s="123">
        <v>0.74</v>
      </c>
      <c r="J1895" s="123">
        <v>49.94</v>
      </c>
      <c r="K1895" s="123">
        <v>1.43</v>
      </c>
      <c r="L1895" s="123">
        <v>0.77</v>
      </c>
      <c r="M1895" s="123">
        <v>0.15</v>
      </c>
      <c r="N1895" s="123">
        <v>0.26</v>
      </c>
      <c r="O1895" s="123">
        <v>8.75</v>
      </c>
      <c r="P1895" s="123">
        <v>-0.09</v>
      </c>
      <c r="Q1895" s="123">
        <v>0.02</v>
      </c>
      <c r="R1895" s="123" t="s">
        <v>3792</v>
      </c>
      <c r="S1895" s="123">
        <v>2021</v>
      </c>
      <c r="T1895" s="123">
        <v>-0.06</v>
      </c>
      <c r="U1895" s="123">
        <v>0.08</v>
      </c>
      <c r="V1895" s="123">
        <v>-0.02</v>
      </c>
      <c r="W1895" s="123">
        <v>0.14000000000000001</v>
      </c>
      <c r="X1895" s="123">
        <v>0.06</v>
      </c>
      <c r="Y1895" s="123">
        <v>0.13</v>
      </c>
    </row>
    <row r="1896" spans="1:25" x14ac:dyDescent="0.25">
      <c r="A1896" s="60" t="s">
        <v>241</v>
      </c>
      <c r="B1896" s="60" t="s">
        <v>23</v>
      </c>
      <c r="C1896" s="123" t="s">
        <v>96</v>
      </c>
      <c r="D1896" s="123">
        <v>21</v>
      </c>
      <c r="E1896" s="123">
        <v>1999</v>
      </c>
      <c r="F1896" s="123">
        <v>1.04</v>
      </c>
      <c r="G1896" s="123">
        <v>0.04</v>
      </c>
      <c r="H1896" s="123">
        <v>1</v>
      </c>
      <c r="I1896" s="123">
        <v>-0.09</v>
      </c>
      <c r="J1896" s="123">
        <v>0.09</v>
      </c>
      <c r="K1896" s="123">
        <v>0.97</v>
      </c>
      <c r="L1896" s="123">
        <v>-0.1</v>
      </c>
      <c r="M1896" s="123">
        <v>0.05</v>
      </c>
      <c r="N1896" s="123"/>
      <c r="O1896" s="123">
        <v>18.32</v>
      </c>
      <c r="P1896" s="123">
        <v>-0.06</v>
      </c>
      <c r="Q1896" s="123">
        <v>0.1</v>
      </c>
      <c r="R1896" s="123" t="s">
        <v>3792</v>
      </c>
      <c r="S1896" s="123">
        <v>2021</v>
      </c>
      <c r="T1896" s="123">
        <v>0.09</v>
      </c>
      <c r="U1896" s="123">
        <v>0.01</v>
      </c>
      <c r="V1896" s="123">
        <v>0.13</v>
      </c>
      <c r="W1896" s="123">
        <v>0.12</v>
      </c>
      <c r="X1896" s="123">
        <v>-0.04</v>
      </c>
      <c r="Y1896" s="123">
        <v>-7.0000000000000007E-2</v>
      </c>
    </row>
    <row r="1897" spans="1:25" x14ac:dyDescent="0.25">
      <c r="A1897" s="60" t="s">
        <v>309</v>
      </c>
      <c r="B1897" s="60" t="s">
        <v>23</v>
      </c>
      <c r="C1897" s="123" t="s">
        <v>109</v>
      </c>
      <c r="D1897" s="123">
        <v>19</v>
      </c>
      <c r="E1897" s="123">
        <v>2001</v>
      </c>
      <c r="F1897" s="123">
        <v>2.92</v>
      </c>
      <c r="G1897" s="123">
        <v>0</v>
      </c>
      <c r="H1897" s="123">
        <v>0</v>
      </c>
      <c r="I1897" s="123">
        <v>0.05</v>
      </c>
      <c r="J1897" s="123"/>
      <c r="K1897" s="123">
        <v>-7.0000000000000007E-2</v>
      </c>
      <c r="L1897" s="123">
        <v>0.04</v>
      </c>
      <c r="M1897" s="123"/>
      <c r="N1897" s="123"/>
      <c r="O1897" s="123"/>
      <c r="P1897" s="123">
        <v>7.0000000000000007E-2</v>
      </c>
      <c r="Q1897" s="123">
        <v>0.05</v>
      </c>
      <c r="R1897" s="123" t="s">
        <v>3792</v>
      </c>
      <c r="S1897" s="123">
        <v>2021</v>
      </c>
      <c r="T1897" s="123">
        <v>-0.1</v>
      </c>
      <c r="U1897" s="123">
        <v>7.0000000000000007E-2</v>
      </c>
      <c r="V1897" s="123">
        <v>-0.06</v>
      </c>
      <c r="W1897" s="123"/>
      <c r="X1897" s="123">
        <v>-0.08</v>
      </c>
      <c r="Y1897" s="123">
        <v>0.04</v>
      </c>
    </row>
    <row r="1898" spans="1:25" x14ac:dyDescent="0.25">
      <c r="A1898" s="60" t="s">
        <v>1391</v>
      </c>
      <c r="B1898" s="60" t="s">
        <v>23</v>
      </c>
      <c r="C1898" s="123" t="s">
        <v>109</v>
      </c>
      <c r="D1898" s="123">
        <v>20</v>
      </c>
      <c r="E1898" s="123">
        <v>2000</v>
      </c>
      <c r="F1898" s="123">
        <v>1.1299999999999999</v>
      </c>
      <c r="G1898" s="123">
        <v>0.01</v>
      </c>
      <c r="H1898" s="123">
        <v>-0.02</v>
      </c>
      <c r="I1898" s="123">
        <v>0.04</v>
      </c>
      <c r="J1898" s="123"/>
      <c r="K1898" s="123">
        <v>-0.08</v>
      </c>
      <c r="L1898" s="123">
        <v>0.01</v>
      </c>
      <c r="M1898" s="123"/>
      <c r="N1898" s="123"/>
      <c r="O1898" s="123"/>
      <c r="P1898" s="123">
        <v>0.1</v>
      </c>
      <c r="Q1898" s="123">
        <v>7.0000000000000007E-2</v>
      </c>
      <c r="R1898" s="123" t="s">
        <v>3792</v>
      </c>
      <c r="S1898" s="123">
        <v>2021</v>
      </c>
      <c r="T1898" s="123">
        <v>0.05</v>
      </c>
      <c r="U1898" s="123">
        <v>0.01</v>
      </c>
      <c r="V1898" s="123">
        <v>-0.01</v>
      </c>
      <c r="W1898" s="123"/>
      <c r="X1898" s="123">
        <v>0.02</v>
      </c>
      <c r="Y1898" s="123">
        <v>-0.03</v>
      </c>
    </row>
    <row r="1899" spans="1:25" x14ac:dyDescent="0.25">
      <c r="A1899" s="60" t="s">
        <v>396</v>
      </c>
      <c r="B1899" s="60" t="s">
        <v>23</v>
      </c>
      <c r="C1899" s="123" t="s">
        <v>109</v>
      </c>
      <c r="D1899" s="123">
        <v>23</v>
      </c>
      <c r="E1899" s="123">
        <v>1997</v>
      </c>
      <c r="F1899" s="123">
        <v>0.23</v>
      </c>
      <c r="G1899" s="123">
        <v>-0.03</v>
      </c>
      <c r="H1899" s="123">
        <v>-0.05</v>
      </c>
      <c r="I1899" s="123">
        <v>-0.09</v>
      </c>
      <c r="J1899" s="123"/>
      <c r="K1899" s="123">
        <v>-0.01</v>
      </c>
      <c r="L1899" s="123">
        <v>-0.08</v>
      </c>
      <c r="M1899" s="123"/>
      <c r="N1899" s="123"/>
      <c r="O1899" s="123"/>
      <c r="P1899" s="123">
        <v>0.05</v>
      </c>
      <c r="Q1899" s="123">
        <v>0.04</v>
      </c>
      <c r="R1899" s="123" t="s">
        <v>3792</v>
      </c>
      <c r="S1899" s="123">
        <v>2021</v>
      </c>
      <c r="T1899" s="123">
        <v>0.06</v>
      </c>
      <c r="U1899" s="123">
        <v>0.08</v>
      </c>
      <c r="V1899" s="123">
        <v>-0.1</v>
      </c>
      <c r="W1899" s="123"/>
      <c r="X1899" s="123">
        <v>0</v>
      </c>
      <c r="Y1899" s="123">
        <v>-0.05</v>
      </c>
    </row>
    <row r="1900" spans="1:25" x14ac:dyDescent="0.25">
      <c r="A1900" s="60" t="s">
        <v>216</v>
      </c>
      <c r="B1900" s="60" t="s">
        <v>23</v>
      </c>
      <c r="C1900" s="123" t="s">
        <v>109</v>
      </c>
      <c r="D1900" s="123">
        <v>23</v>
      </c>
      <c r="E1900" s="123">
        <v>1997</v>
      </c>
      <c r="F1900" s="123">
        <v>0.94</v>
      </c>
      <c r="G1900" s="123">
        <v>0</v>
      </c>
      <c r="H1900" s="123">
        <v>0.04</v>
      </c>
      <c r="I1900" s="123">
        <v>0.09</v>
      </c>
      <c r="J1900" s="123"/>
      <c r="K1900" s="123">
        <v>-0.1</v>
      </c>
      <c r="L1900" s="123">
        <v>0.04</v>
      </c>
      <c r="M1900" s="123"/>
      <c r="N1900" s="123"/>
      <c r="O1900" s="123"/>
      <c r="P1900" s="123">
        <v>-7.0000000000000007E-2</v>
      </c>
      <c r="Q1900" s="123">
        <v>-0.03</v>
      </c>
      <c r="R1900" s="123" t="s">
        <v>3792</v>
      </c>
      <c r="S1900" s="123">
        <v>2021</v>
      </c>
      <c r="T1900" s="123">
        <v>0.06</v>
      </c>
      <c r="U1900" s="123">
        <v>-0.03</v>
      </c>
      <c r="V1900" s="123">
        <v>-7.0000000000000007E-2</v>
      </c>
      <c r="W1900" s="123"/>
      <c r="X1900" s="123">
        <v>0.1</v>
      </c>
      <c r="Y1900" s="123">
        <v>0.02</v>
      </c>
    </row>
    <row r="1901" spans="1:25" x14ac:dyDescent="0.25">
      <c r="A1901" s="60" t="s">
        <v>504</v>
      </c>
      <c r="B1901" s="60" t="s">
        <v>23</v>
      </c>
      <c r="C1901" s="123" t="s">
        <v>109</v>
      </c>
      <c r="D1901" s="123">
        <v>27</v>
      </c>
      <c r="E1901" s="123">
        <v>1993</v>
      </c>
      <c r="F1901" s="123">
        <v>7.24</v>
      </c>
      <c r="G1901" s="123">
        <v>0.54</v>
      </c>
      <c r="H1901" s="123">
        <v>2.1</v>
      </c>
      <c r="I1901" s="123">
        <v>0.96</v>
      </c>
      <c r="J1901" s="123">
        <v>46.61</v>
      </c>
      <c r="K1901" s="123">
        <v>2.08</v>
      </c>
      <c r="L1901" s="123">
        <v>0.91</v>
      </c>
      <c r="M1901" s="123">
        <v>0.31</v>
      </c>
      <c r="N1901" s="123">
        <v>0.66</v>
      </c>
      <c r="O1901" s="123">
        <v>13.82</v>
      </c>
      <c r="P1901" s="123">
        <v>-7.0000000000000007E-2</v>
      </c>
      <c r="Q1901" s="123">
        <v>0.11</v>
      </c>
      <c r="R1901" s="123" t="s">
        <v>3792</v>
      </c>
      <c r="S1901" s="123">
        <v>2021</v>
      </c>
      <c r="T1901" s="123">
        <v>0.03</v>
      </c>
      <c r="U1901" s="123">
        <v>0.54</v>
      </c>
      <c r="V1901" s="123">
        <v>0.23</v>
      </c>
      <c r="W1901" s="123">
        <v>0.05</v>
      </c>
      <c r="X1901" s="123">
        <v>7.0000000000000007E-2</v>
      </c>
      <c r="Y1901" s="123">
        <v>0.17</v>
      </c>
    </row>
    <row r="1902" spans="1:25" x14ac:dyDescent="0.25">
      <c r="A1902" s="60" t="s">
        <v>2843</v>
      </c>
      <c r="B1902" s="60" t="s">
        <v>23</v>
      </c>
      <c r="C1902" s="123" t="s">
        <v>153</v>
      </c>
      <c r="D1902" s="123">
        <v>20</v>
      </c>
      <c r="E1902" s="123">
        <v>2000</v>
      </c>
      <c r="F1902" s="123">
        <v>1.72</v>
      </c>
      <c r="G1902" s="123">
        <v>0.05</v>
      </c>
      <c r="H1902" s="123">
        <v>1.21</v>
      </c>
      <c r="I1902" s="123">
        <v>0.01</v>
      </c>
      <c r="J1902" s="123">
        <v>0.01</v>
      </c>
      <c r="K1902" s="123">
        <v>1.21</v>
      </c>
      <c r="L1902" s="123">
        <v>-0.08</v>
      </c>
      <c r="M1902" s="123">
        <v>-0.01</v>
      </c>
      <c r="N1902" s="123"/>
      <c r="O1902" s="123">
        <v>13.56</v>
      </c>
      <c r="P1902" s="123">
        <v>-7.0000000000000007E-2</v>
      </c>
      <c r="Q1902" s="123">
        <v>-0.08</v>
      </c>
      <c r="R1902" s="123" t="s">
        <v>3792</v>
      </c>
      <c r="S1902" s="123">
        <v>2021</v>
      </c>
      <c r="T1902" s="123">
        <v>-7.0000000000000007E-2</v>
      </c>
      <c r="U1902" s="123">
        <v>0.1</v>
      </c>
      <c r="V1902" s="123">
        <v>0.21</v>
      </c>
      <c r="W1902" s="123">
        <v>0.08</v>
      </c>
      <c r="X1902" s="123">
        <v>-0.1</v>
      </c>
      <c r="Y1902" s="123">
        <v>-0.09</v>
      </c>
    </row>
    <row r="1903" spans="1:25" x14ac:dyDescent="0.25">
      <c r="A1903" s="60" t="s">
        <v>281</v>
      </c>
      <c r="B1903" s="60" t="s">
        <v>23</v>
      </c>
      <c r="C1903" s="123" t="s">
        <v>153</v>
      </c>
      <c r="D1903" s="123">
        <v>25</v>
      </c>
      <c r="E1903" s="123">
        <v>1995</v>
      </c>
      <c r="F1903" s="123">
        <v>2.06</v>
      </c>
      <c r="G1903" s="123">
        <v>-7.0000000000000007E-2</v>
      </c>
      <c r="H1903" s="123">
        <v>1.05</v>
      </c>
      <c r="I1903" s="123">
        <v>0.51</v>
      </c>
      <c r="J1903" s="123">
        <v>49.9</v>
      </c>
      <c r="K1903" s="123">
        <v>0.93</v>
      </c>
      <c r="L1903" s="123">
        <v>0.45</v>
      </c>
      <c r="M1903" s="123">
        <v>-0.05</v>
      </c>
      <c r="N1903" s="123">
        <v>0.01</v>
      </c>
      <c r="O1903" s="123">
        <v>17.77</v>
      </c>
      <c r="P1903" s="123">
        <v>-0.05</v>
      </c>
      <c r="Q1903" s="123">
        <v>-0.03</v>
      </c>
      <c r="R1903" s="123" t="s">
        <v>3792</v>
      </c>
      <c r="S1903" s="123">
        <v>2021</v>
      </c>
      <c r="T1903" s="123">
        <v>-0.02</v>
      </c>
      <c r="U1903" s="123">
        <v>0.05</v>
      </c>
      <c r="V1903" s="123">
        <v>0.13</v>
      </c>
      <c r="W1903" s="123">
        <v>0.11</v>
      </c>
      <c r="X1903" s="123">
        <v>-7.0000000000000007E-2</v>
      </c>
      <c r="Y1903" s="123">
        <v>0.04</v>
      </c>
    </row>
    <row r="1904" spans="1:25" x14ac:dyDescent="0.25">
      <c r="A1904" s="60" t="s">
        <v>2841</v>
      </c>
      <c r="B1904" s="60" t="s">
        <v>23</v>
      </c>
      <c r="C1904" s="123" t="s">
        <v>153</v>
      </c>
      <c r="D1904" s="123">
        <v>26</v>
      </c>
      <c r="E1904" s="123">
        <v>1994</v>
      </c>
      <c r="F1904" s="123">
        <v>7.11</v>
      </c>
      <c r="G1904" s="123">
        <v>0.35</v>
      </c>
      <c r="H1904" s="123">
        <v>2.02</v>
      </c>
      <c r="I1904" s="123">
        <v>1.08</v>
      </c>
      <c r="J1904" s="123">
        <v>57.18</v>
      </c>
      <c r="K1904" s="123">
        <v>1.96</v>
      </c>
      <c r="L1904" s="123">
        <v>1.2</v>
      </c>
      <c r="M1904" s="123">
        <v>0.27</v>
      </c>
      <c r="N1904" s="123">
        <v>0.41</v>
      </c>
      <c r="O1904" s="123">
        <v>14.27</v>
      </c>
      <c r="P1904" s="123">
        <v>-0.04</v>
      </c>
      <c r="Q1904" s="123">
        <v>7.0000000000000007E-2</v>
      </c>
      <c r="R1904" s="123" t="s">
        <v>3792</v>
      </c>
      <c r="S1904" s="123">
        <v>2021</v>
      </c>
      <c r="T1904" s="123">
        <v>0.13</v>
      </c>
      <c r="U1904" s="123">
        <v>0.41</v>
      </c>
      <c r="V1904" s="123">
        <v>0.37</v>
      </c>
      <c r="W1904" s="123">
        <v>0.2</v>
      </c>
      <c r="X1904" s="123">
        <v>7.0000000000000007E-2</v>
      </c>
      <c r="Y1904" s="123">
        <v>0.14000000000000001</v>
      </c>
    </row>
    <row r="1905" spans="1:25" x14ac:dyDescent="0.25">
      <c r="A1905" s="60" t="s">
        <v>399</v>
      </c>
      <c r="B1905" s="60" t="s">
        <v>23</v>
      </c>
      <c r="C1905" s="123" t="s">
        <v>116</v>
      </c>
      <c r="D1905" s="123">
        <v>26</v>
      </c>
      <c r="E1905" s="123">
        <v>1994</v>
      </c>
      <c r="F1905" s="123">
        <v>7.64</v>
      </c>
      <c r="G1905" s="123">
        <v>-0.03</v>
      </c>
      <c r="H1905" s="123">
        <v>-7.0000000000000007E-2</v>
      </c>
      <c r="I1905" s="123">
        <v>-0.03</v>
      </c>
      <c r="J1905" s="123"/>
      <c r="K1905" s="123">
        <v>-0.06</v>
      </c>
      <c r="L1905" s="123">
        <v>0.04</v>
      </c>
      <c r="M1905" s="123"/>
      <c r="N1905" s="123"/>
      <c r="O1905" s="123"/>
      <c r="P1905" s="123">
        <v>7.0000000000000007E-2</v>
      </c>
      <c r="Q1905" s="123">
        <v>7.0000000000000007E-2</v>
      </c>
      <c r="R1905" s="123" t="s">
        <v>3792</v>
      </c>
      <c r="S1905" s="123">
        <v>2021</v>
      </c>
      <c r="T1905" s="123">
        <v>0.01</v>
      </c>
      <c r="U1905" s="123">
        <v>0.08</v>
      </c>
      <c r="V1905" s="123">
        <v>0</v>
      </c>
      <c r="W1905" s="123"/>
      <c r="X1905" s="123">
        <v>-0.03</v>
      </c>
      <c r="Y1905" s="123">
        <v>-0.08</v>
      </c>
    </row>
    <row r="1906" spans="1:25" x14ac:dyDescent="0.25">
      <c r="A1906" s="60" t="s">
        <v>3239</v>
      </c>
      <c r="B1906" s="60" t="s">
        <v>23</v>
      </c>
      <c r="C1906" s="123" t="s">
        <v>122</v>
      </c>
      <c r="D1906" s="123">
        <v>17</v>
      </c>
      <c r="E1906" s="123">
        <v>2003</v>
      </c>
      <c r="F1906" s="123">
        <v>0.65</v>
      </c>
      <c r="G1906" s="123">
        <v>0.01</v>
      </c>
      <c r="H1906" s="123">
        <v>0.01</v>
      </c>
      <c r="I1906" s="123">
        <v>-0.01</v>
      </c>
      <c r="J1906" s="123"/>
      <c r="K1906" s="123">
        <v>-0.06</v>
      </c>
      <c r="L1906" s="123">
        <v>-7.0000000000000007E-2</v>
      </c>
      <c r="M1906" s="123"/>
      <c r="N1906" s="123"/>
      <c r="O1906" s="123"/>
      <c r="P1906" s="123">
        <v>-0.01</v>
      </c>
      <c r="Q1906" s="123">
        <v>-0.05</v>
      </c>
      <c r="R1906" s="123" t="s">
        <v>3792</v>
      </c>
      <c r="S1906" s="123">
        <v>2021</v>
      </c>
      <c r="T1906" s="123">
        <v>0.02</v>
      </c>
      <c r="U1906" s="123">
        <v>-0.06</v>
      </c>
      <c r="V1906" s="123">
        <v>0.02</v>
      </c>
      <c r="W1906" s="123"/>
      <c r="X1906" s="123">
        <v>-0.02</v>
      </c>
      <c r="Y1906" s="123">
        <v>0.09</v>
      </c>
    </row>
    <row r="1907" spans="1:25" x14ac:dyDescent="0.25">
      <c r="A1907" s="60" t="s">
        <v>3675</v>
      </c>
      <c r="B1907" s="60" t="s">
        <v>23</v>
      </c>
      <c r="C1907" s="123" t="s">
        <v>122</v>
      </c>
      <c r="D1907" s="123">
        <v>25</v>
      </c>
      <c r="E1907" s="123">
        <v>1995</v>
      </c>
      <c r="F1907" s="123">
        <v>7.35</v>
      </c>
      <c r="G1907" s="123">
        <v>0.04</v>
      </c>
      <c r="H1907" s="123">
        <v>0.45</v>
      </c>
      <c r="I1907" s="123">
        <v>0.19</v>
      </c>
      <c r="J1907" s="123">
        <v>25.02</v>
      </c>
      <c r="K1907" s="123">
        <v>0.64</v>
      </c>
      <c r="L1907" s="123">
        <v>0.16</v>
      </c>
      <c r="M1907" s="123">
        <v>0.05</v>
      </c>
      <c r="N1907" s="123">
        <v>0.06</v>
      </c>
      <c r="O1907" s="123">
        <v>23.79</v>
      </c>
      <c r="P1907" s="123">
        <v>-0.04</v>
      </c>
      <c r="Q1907" s="123">
        <v>7.0000000000000007E-2</v>
      </c>
      <c r="R1907" s="123" t="s">
        <v>3792</v>
      </c>
      <c r="S1907" s="123">
        <v>2021</v>
      </c>
      <c r="T1907" s="123">
        <v>-0.04</v>
      </c>
      <c r="U1907" s="123">
        <v>-0.03</v>
      </c>
      <c r="V1907" s="123">
        <v>0.11</v>
      </c>
      <c r="W1907" s="123">
        <v>0.05</v>
      </c>
      <c r="X1907" s="123">
        <v>-0.05</v>
      </c>
      <c r="Y1907" s="123">
        <v>-0.05</v>
      </c>
    </row>
    <row r="1908" spans="1:25" x14ac:dyDescent="0.25">
      <c r="A1908" s="60" t="s">
        <v>380</v>
      </c>
      <c r="B1908" s="60" t="s">
        <v>23</v>
      </c>
      <c r="C1908" s="123" t="s">
        <v>122</v>
      </c>
      <c r="D1908" s="123">
        <v>30</v>
      </c>
      <c r="E1908" s="123">
        <v>1990</v>
      </c>
      <c r="F1908" s="123">
        <v>1.74</v>
      </c>
      <c r="G1908" s="123">
        <v>0.51</v>
      </c>
      <c r="H1908" s="123">
        <v>0.65</v>
      </c>
      <c r="I1908" s="123">
        <v>0.61</v>
      </c>
      <c r="J1908" s="123">
        <v>99.91</v>
      </c>
      <c r="K1908" s="123">
        <v>0.54</v>
      </c>
      <c r="L1908" s="123">
        <v>0.57999999999999996</v>
      </c>
      <c r="M1908" s="123">
        <v>1.07</v>
      </c>
      <c r="N1908" s="123">
        <v>0.96</v>
      </c>
      <c r="O1908" s="123">
        <v>4.91</v>
      </c>
      <c r="P1908" s="123">
        <v>-0.01</v>
      </c>
      <c r="Q1908" s="123">
        <v>-0.04</v>
      </c>
      <c r="R1908" s="123" t="s">
        <v>3792</v>
      </c>
      <c r="S1908" s="123">
        <v>2021</v>
      </c>
      <c r="T1908" s="123">
        <v>0.06</v>
      </c>
      <c r="U1908" s="123">
        <v>0.2</v>
      </c>
      <c r="V1908" s="123">
        <v>0.09</v>
      </c>
      <c r="W1908" s="123">
        <v>0.24</v>
      </c>
      <c r="X1908" s="123">
        <v>0.32</v>
      </c>
      <c r="Y1908" s="123">
        <v>0.44</v>
      </c>
    </row>
    <row r="1909" spans="1:25" x14ac:dyDescent="0.25">
      <c r="A1909" s="60" t="s">
        <v>124</v>
      </c>
      <c r="B1909" s="60" t="s">
        <v>23</v>
      </c>
      <c r="C1909" s="123" t="s">
        <v>122</v>
      </c>
      <c r="D1909" s="123">
        <v>22</v>
      </c>
      <c r="E1909" s="123">
        <v>1999</v>
      </c>
      <c r="F1909" s="123">
        <v>5.92</v>
      </c>
      <c r="G1909" s="123">
        <v>-0.03</v>
      </c>
      <c r="H1909" s="123">
        <v>0.14000000000000001</v>
      </c>
      <c r="I1909" s="123">
        <v>0.21</v>
      </c>
      <c r="J1909" s="123">
        <v>100.04</v>
      </c>
      <c r="K1909" s="123">
        <v>0.13</v>
      </c>
      <c r="L1909" s="123">
        <v>0.23</v>
      </c>
      <c r="M1909" s="123">
        <v>-0.03</v>
      </c>
      <c r="N1909" s="123">
        <v>-0.01</v>
      </c>
      <c r="O1909" s="123">
        <v>22.4</v>
      </c>
      <c r="P1909" s="123">
        <v>-0.06</v>
      </c>
      <c r="Q1909" s="123">
        <v>0.06</v>
      </c>
      <c r="R1909" s="123" t="s">
        <v>3792</v>
      </c>
      <c r="S1909" s="123">
        <v>2021</v>
      </c>
      <c r="T1909" s="123">
        <v>0.04</v>
      </c>
      <c r="U1909" s="123">
        <v>0.06</v>
      </c>
      <c r="V1909" s="123">
        <v>-0.04</v>
      </c>
      <c r="W1909" s="123">
        <v>0.04</v>
      </c>
      <c r="X1909" s="123">
        <v>0.1</v>
      </c>
      <c r="Y1909" s="123">
        <v>-0.08</v>
      </c>
    </row>
    <row r="1910" spans="1:25" x14ac:dyDescent="0.25">
      <c r="A1910" s="60" t="s">
        <v>262</v>
      </c>
      <c r="B1910" s="60" t="s">
        <v>23</v>
      </c>
      <c r="C1910" s="123" t="s">
        <v>122</v>
      </c>
      <c r="D1910" s="123">
        <v>22</v>
      </c>
      <c r="E1910" s="123">
        <v>1999</v>
      </c>
      <c r="F1910" s="123">
        <v>5.19</v>
      </c>
      <c r="G1910" s="123">
        <v>0.06</v>
      </c>
      <c r="H1910" s="123">
        <v>1.45</v>
      </c>
      <c r="I1910" s="123">
        <v>0.35</v>
      </c>
      <c r="J1910" s="123">
        <v>28.65</v>
      </c>
      <c r="K1910" s="123">
        <v>1.41</v>
      </c>
      <c r="L1910" s="123">
        <v>0.39</v>
      </c>
      <c r="M1910" s="123">
        <v>0.01</v>
      </c>
      <c r="N1910" s="123">
        <v>0.02</v>
      </c>
      <c r="O1910" s="123">
        <v>17.61</v>
      </c>
      <c r="P1910" s="123">
        <v>0.05</v>
      </c>
      <c r="Q1910" s="123">
        <v>-0.04</v>
      </c>
      <c r="R1910" s="123" t="s">
        <v>3792</v>
      </c>
      <c r="S1910" s="123">
        <v>2021</v>
      </c>
      <c r="T1910" s="123">
        <v>0.15</v>
      </c>
      <c r="U1910" s="123">
        <v>0.12</v>
      </c>
      <c r="V1910" s="123">
        <v>0.01</v>
      </c>
      <c r="W1910" s="123">
        <v>-0.02</v>
      </c>
      <c r="X1910" s="123">
        <v>-0.04</v>
      </c>
      <c r="Y1910" s="123">
        <v>-0.11</v>
      </c>
    </row>
    <row r="1911" spans="1:25" x14ac:dyDescent="0.25">
      <c r="A1911" s="60" t="s">
        <v>1273</v>
      </c>
      <c r="B1911" s="60" t="s">
        <v>24</v>
      </c>
      <c r="C1911" s="123" t="s">
        <v>96</v>
      </c>
      <c r="D1911" s="123">
        <v>24</v>
      </c>
      <c r="E1911" s="123">
        <v>1996</v>
      </c>
      <c r="F1911" s="123">
        <v>5.61</v>
      </c>
      <c r="G1911" s="123">
        <v>0</v>
      </c>
      <c r="H1911" s="123">
        <v>0.49</v>
      </c>
      <c r="I1911" s="123">
        <v>0</v>
      </c>
      <c r="J1911" s="123">
        <v>-0.03</v>
      </c>
      <c r="K1911" s="123">
        <v>0.56000000000000005</v>
      </c>
      <c r="L1911" s="123">
        <v>7.0000000000000007E-2</v>
      </c>
      <c r="M1911" s="123">
        <v>-0.08</v>
      </c>
      <c r="N1911" s="123"/>
      <c r="O1911" s="123">
        <v>8.48</v>
      </c>
      <c r="P1911" s="123">
        <v>0.02</v>
      </c>
      <c r="Q1911" s="123">
        <v>-0.01</v>
      </c>
      <c r="R1911" s="123" t="s">
        <v>3792</v>
      </c>
      <c r="S1911" s="123">
        <v>2021</v>
      </c>
      <c r="T1911" s="123">
        <v>0.09</v>
      </c>
      <c r="U1911" s="123">
        <v>0.06</v>
      </c>
      <c r="V1911" s="123">
        <v>0</v>
      </c>
      <c r="W1911" s="123">
        <v>0.18</v>
      </c>
      <c r="X1911" s="123">
        <v>0.04</v>
      </c>
      <c r="Y1911" s="123">
        <v>-0.1</v>
      </c>
    </row>
    <row r="1912" spans="1:25" x14ac:dyDescent="0.25">
      <c r="A1912" s="60" t="s">
        <v>647</v>
      </c>
      <c r="B1912" s="60" t="s">
        <v>24</v>
      </c>
      <c r="C1912" s="123" t="s">
        <v>96</v>
      </c>
      <c r="D1912" s="123">
        <v>29</v>
      </c>
      <c r="E1912" s="123">
        <v>1992</v>
      </c>
      <c r="F1912" s="123">
        <v>0.18</v>
      </c>
      <c r="G1912" s="123">
        <v>-0.01</v>
      </c>
      <c r="H1912" s="123">
        <v>-0.08</v>
      </c>
      <c r="I1912" s="123">
        <v>-0.02</v>
      </c>
      <c r="J1912" s="123"/>
      <c r="K1912" s="123">
        <v>0.03</v>
      </c>
      <c r="L1912" s="123">
        <v>-0.02</v>
      </c>
      <c r="M1912" s="123"/>
      <c r="N1912" s="123"/>
      <c r="O1912" s="123"/>
      <c r="P1912" s="123">
        <v>0.02</v>
      </c>
      <c r="Q1912" s="123">
        <v>-0.04</v>
      </c>
      <c r="R1912" s="123" t="s">
        <v>3792</v>
      </c>
      <c r="S1912" s="123">
        <v>2021</v>
      </c>
      <c r="T1912" s="123">
        <v>0.02</v>
      </c>
      <c r="U1912" s="123">
        <v>-0.04</v>
      </c>
      <c r="V1912" s="123">
        <v>-0.03</v>
      </c>
      <c r="W1912" s="123"/>
      <c r="X1912" s="123">
        <v>-0.03</v>
      </c>
      <c r="Y1912" s="123">
        <v>-0.06</v>
      </c>
    </row>
    <row r="1913" spans="1:25" x14ac:dyDescent="0.25">
      <c r="A1913" s="60" t="s">
        <v>4598</v>
      </c>
      <c r="B1913" s="60" t="s">
        <v>24</v>
      </c>
      <c r="C1913" s="123" t="s">
        <v>96</v>
      </c>
      <c r="D1913" s="123">
        <v>27</v>
      </c>
      <c r="E1913" s="123">
        <v>1993</v>
      </c>
      <c r="F1913" s="123">
        <v>3.37</v>
      </c>
      <c r="G1913" s="123">
        <v>7.0000000000000007E-2</v>
      </c>
      <c r="H1913" s="123">
        <v>0.28000000000000003</v>
      </c>
      <c r="I1913" s="123">
        <v>0.04</v>
      </c>
      <c r="J1913" s="123">
        <v>-0.04</v>
      </c>
      <c r="K1913" s="123">
        <v>0.4</v>
      </c>
      <c r="L1913" s="123">
        <v>-0.02</v>
      </c>
      <c r="M1913" s="123">
        <v>0.04</v>
      </c>
      <c r="N1913" s="123"/>
      <c r="O1913" s="123">
        <v>7.28</v>
      </c>
      <c r="P1913" s="123">
        <v>-7.0000000000000007E-2</v>
      </c>
      <c r="Q1913" s="123">
        <v>0.03</v>
      </c>
      <c r="R1913" s="123" t="s">
        <v>3792</v>
      </c>
      <c r="S1913" s="123">
        <v>2021</v>
      </c>
      <c r="T1913" s="123">
        <v>-0.09</v>
      </c>
      <c r="U1913" s="123">
        <v>0.09</v>
      </c>
      <c r="V1913" s="123">
        <v>-7.0000000000000007E-2</v>
      </c>
      <c r="W1913" s="123">
        <v>0.11</v>
      </c>
      <c r="X1913" s="123">
        <v>-0.06</v>
      </c>
      <c r="Y1913" s="123">
        <v>-0.09</v>
      </c>
    </row>
    <row r="1914" spans="1:25" x14ac:dyDescent="0.25">
      <c r="A1914" s="60" t="s">
        <v>1383</v>
      </c>
      <c r="B1914" s="60" t="s">
        <v>24</v>
      </c>
      <c r="C1914" s="123" t="s">
        <v>96</v>
      </c>
      <c r="D1914" s="123">
        <v>25</v>
      </c>
      <c r="E1914" s="123">
        <v>1995</v>
      </c>
      <c r="F1914" s="123">
        <v>5.71</v>
      </c>
      <c r="G1914" s="123">
        <v>0.08</v>
      </c>
      <c r="H1914" s="123">
        <v>0.82</v>
      </c>
      <c r="I1914" s="123">
        <v>-0.04</v>
      </c>
      <c r="J1914" s="123">
        <v>0.02</v>
      </c>
      <c r="K1914" s="123">
        <v>0.84</v>
      </c>
      <c r="L1914" s="123">
        <v>0.06</v>
      </c>
      <c r="M1914" s="123">
        <v>-0.1</v>
      </c>
      <c r="N1914" s="123"/>
      <c r="O1914" s="123">
        <v>13.03</v>
      </c>
      <c r="P1914" s="123">
        <v>-0.04</v>
      </c>
      <c r="Q1914" s="123">
        <v>0.09</v>
      </c>
      <c r="R1914" s="123" t="s">
        <v>3792</v>
      </c>
      <c r="S1914" s="123">
        <v>2021</v>
      </c>
      <c r="T1914" s="123">
        <v>-0.03</v>
      </c>
      <c r="U1914" s="123">
        <v>-0.01</v>
      </c>
      <c r="V1914" s="123">
        <v>0.14000000000000001</v>
      </c>
      <c r="W1914" s="123">
        <v>0.15</v>
      </c>
      <c r="X1914" s="123">
        <v>-0.13</v>
      </c>
      <c r="Y1914" s="123">
        <v>-0.09</v>
      </c>
    </row>
    <row r="1915" spans="1:25" x14ac:dyDescent="0.25">
      <c r="A1915" s="60" t="s">
        <v>2704</v>
      </c>
      <c r="B1915" s="60" t="s">
        <v>24</v>
      </c>
      <c r="C1915" s="123" t="s">
        <v>96</v>
      </c>
      <c r="D1915" s="123">
        <v>28</v>
      </c>
      <c r="E1915" s="123">
        <v>1992</v>
      </c>
      <c r="F1915" s="123">
        <v>5.39</v>
      </c>
      <c r="G1915" s="123">
        <v>-0.02</v>
      </c>
      <c r="H1915" s="123">
        <v>0.3</v>
      </c>
      <c r="I1915" s="123">
        <v>-0.03</v>
      </c>
      <c r="J1915" s="123">
        <v>0.01</v>
      </c>
      <c r="K1915" s="123">
        <v>0.47</v>
      </c>
      <c r="L1915" s="123">
        <v>0.05</v>
      </c>
      <c r="M1915" s="123">
        <v>-0.05</v>
      </c>
      <c r="N1915" s="123"/>
      <c r="O1915" s="123">
        <v>39.04</v>
      </c>
      <c r="P1915" s="123">
        <v>-0.08</v>
      </c>
      <c r="Q1915" s="123">
        <v>0.18</v>
      </c>
      <c r="R1915" s="123" t="s">
        <v>3792</v>
      </c>
      <c r="S1915" s="123">
        <v>2021</v>
      </c>
      <c r="T1915" s="123">
        <v>-0.03</v>
      </c>
      <c r="U1915" s="123">
        <v>0.2</v>
      </c>
      <c r="V1915" s="123">
        <v>-0.09</v>
      </c>
      <c r="W1915" s="123">
        <v>-0.03</v>
      </c>
      <c r="X1915" s="123">
        <v>-0.11</v>
      </c>
      <c r="Y1915" s="123">
        <v>0.01</v>
      </c>
    </row>
    <row r="1916" spans="1:25" x14ac:dyDescent="0.25">
      <c r="A1916" s="60" t="s">
        <v>1412</v>
      </c>
      <c r="B1916" s="60" t="s">
        <v>24</v>
      </c>
      <c r="C1916" s="123" t="s">
        <v>96</v>
      </c>
      <c r="D1916" s="123">
        <v>25</v>
      </c>
      <c r="E1916" s="123">
        <v>1995</v>
      </c>
      <c r="F1916" s="123">
        <v>2.4700000000000002</v>
      </c>
      <c r="G1916" s="123">
        <v>-0.04</v>
      </c>
      <c r="H1916" s="123">
        <v>0.85</v>
      </c>
      <c r="I1916" s="123">
        <v>-0.02</v>
      </c>
      <c r="J1916" s="123">
        <v>7.0000000000000007E-2</v>
      </c>
      <c r="K1916" s="123">
        <v>0.78</v>
      </c>
      <c r="L1916" s="123">
        <v>0.02</v>
      </c>
      <c r="M1916" s="123">
        <v>0.03</v>
      </c>
      <c r="N1916" s="123"/>
      <c r="O1916" s="123">
        <v>12.17</v>
      </c>
      <c r="P1916" s="123">
        <v>0</v>
      </c>
      <c r="Q1916" s="123">
        <v>-7.0000000000000007E-2</v>
      </c>
      <c r="R1916" s="123" t="s">
        <v>3792</v>
      </c>
      <c r="S1916" s="123">
        <v>2021</v>
      </c>
      <c r="T1916" s="123">
        <v>0.04</v>
      </c>
      <c r="U1916" s="123">
        <v>-0.06</v>
      </c>
      <c r="V1916" s="123">
        <v>-0.05</v>
      </c>
      <c r="W1916" s="123">
        <v>-0.01</v>
      </c>
      <c r="X1916" s="123">
        <v>0.04</v>
      </c>
      <c r="Y1916" s="123">
        <v>-0.1</v>
      </c>
    </row>
    <row r="1917" spans="1:25" x14ac:dyDescent="0.25">
      <c r="A1917" s="60" t="s">
        <v>1191</v>
      </c>
      <c r="B1917" s="60" t="s">
        <v>24</v>
      </c>
      <c r="C1917" s="123" t="s">
        <v>148</v>
      </c>
      <c r="D1917" s="123">
        <v>29</v>
      </c>
      <c r="E1917" s="123">
        <v>1991</v>
      </c>
      <c r="F1917" s="123">
        <v>3.28</v>
      </c>
      <c r="G1917" s="123">
        <v>0.02</v>
      </c>
      <c r="H1917" s="123">
        <v>1.93</v>
      </c>
      <c r="I1917" s="123">
        <v>1.22</v>
      </c>
      <c r="J1917" s="123">
        <v>66.61</v>
      </c>
      <c r="K1917" s="123">
        <v>1.87</v>
      </c>
      <c r="L1917" s="123">
        <v>1.32</v>
      </c>
      <c r="M1917" s="123">
        <v>0.08</v>
      </c>
      <c r="N1917" s="123">
        <v>-0.1</v>
      </c>
      <c r="O1917" s="123">
        <v>16.77</v>
      </c>
      <c r="P1917" s="123">
        <v>7.0000000000000007E-2</v>
      </c>
      <c r="Q1917" s="123">
        <v>-0.05</v>
      </c>
      <c r="R1917" s="123" t="s">
        <v>3792</v>
      </c>
      <c r="S1917" s="123">
        <v>2021</v>
      </c>
      <c r="T1917" s="123">
        <v>-0.02</v>
      </c>
      <c r="U1917" s="123">
        <v>0.17</v>
      </c>
      <c r="V1917" s="123">
        <v>0.19</v>
      </c>
      <c r="W1917" s="123">
        <v>0.08</v>
      </c>
      <c r="X1917" s="123">
        <v>-0.17</v>
      </c>
      <c r="Y1917" s="123">
        <v>-0.22</v>
      </c>
    </row>
    <row r="1918" spans="1:25" x14ac:dyDescent="0.25">
      <c r="A1918" s="60" t="s">
        <v>475</v>
      </c>
      <c r="B1918" s="60" t="s">
        <v>24</v>
      </c>
      <c r="C1918" s="123" t="s">
        <v>213</v>
      </c>
      <c r="D1918" s="123">
        <v>29</v>
      </c>
      <c r="E1918" s="123">
        <v>1991</v>
      </c>
      <c r="F1918" s="123">
        <v>2</v>
      </c>
      <c r="G1918" s="123">
        <v>-0.09</v>
      </c>
      <c r="H1918" s="123">
        <v>0.99</v>
      </c>
      <c r="I1918" s="123">
        <v>0.43</v>
      </c>
      <c r="J1918" s="123">
        <v>50.04</v>
      </c>
      <c r="K1918" s="123">
        <v>1.02</v>
      </c>
      <c r="L1918" s="123">
        <v>0.54</v>
      </c>
      <c r="M1918" s="123">
        <v>0.03</v>
      </c>
      <c r="N1918" s="123">
        <v>0.1</v>
      </c>
      <c r="O1918" s="123">
        <v>8.6999999999999993</v>
      </c>
      <c r="P1918" s="123">
        <v>-0.08</v>
      </c>
      <c r="Q1918" s="123">
        <v>-0.01</v>
      </c>
      <c r="R1918" s="123" t="s">
        <v>3792</v>
      </c>
      <c r="S1918" s="123">
        <v>2021</v>
      </c>
      <c r="T1918" s="123">
        <v>-0.02</v>
      </c>
      <c r="U1918" s="123">
        <v>-0.05</v>
      </c>
      <c r="V1918" s="123">
        <v>0.01</v>
      </c>
      <c r="W1918" s="123">
        <v>0.15</v>
      </c>
      <c r="X1918" s="123">
        <v>-0.12</v>
      </c>
      <c r="Y1918" s="123">
        <v>-0.05</v>
      </c>
    </row>
    <row r="1919" spans="1:25" x14ac:dyDescent="0.25">
      <c r="A1919" s="60" t="s">
        <v>4599</v>
      </c>
      <c r="B1919" s="60" t="s">
        <v>24</v>
      </c>
      <c r="C1919" s="123" t="s">
        <v>109</v>
      </c>
      <c r="D1919" s="123">
        <v>28</v>
      </c>
      <c r="E1919" s="123">
        <v>1992</v>
      </c>
      <c r="F1919" s="123">
        <v>4.1500000000000004</v>
      </c>
      <c r="G1919" s="123">
        <v>0.72</v>
      </c>
      <c r="H1919" s="123">
        <v>3.13</v>
      </c>
      <c r="I1919" s="123">
        <v>1.23</v>
      </c>
      <c r="J1919" s="123">
        <v>38.520000000000003</v>
      </c>
      <c r="K1919" s="123">
        <v>3.1</v>
      </c>
      <c r="L1919" s="123">
        <v>1.21</v>
      </c>
      <c r="M1919" s="123">
        <v>0.32</v>
      </c>
      <c r="N1919" s="123">
        <v>0.5</v>
      </c>
      <c r="O1919" s="123">
        <v>16.899999999999999</v>
      </c>
      <c r="P1919" s="123">
        <v>-0.1</v>
      </c>
      <c r="Q1919" s="123">
        <v>0.09</v>
      </c>
      <c r="R1919" s="123" t="s">
        <v>3792</v>
      </c>
      <c r="S1919" s="123">
        <v>2021</v>
      </c>
      <c r="T1919" s="123">
        <v>0.09</v>
      </c>
      <c r="U1919" s="123">
        <v>0.22</v>
      </c>
      <c r="V1919" s="123">
        <v>0.32</v>
      </c>
      <c r="W1919" s="123">
        <v>0.08</v>
      </c>
      <c r="X1919" s="123">
        <v>0.51</v>
      </c>
      <c r="Y1919" s="123">
        <v>0.48</v>
      </c>
    </row>
    <row r="1920" spans="1:25" x14ac:dyDescent="0.25">
      <c r="A1920" s="60" t="s">
        <v>1280</v>
      </c>
      <c r="B1920" s="60" t="s">
        <v>24</v>
      </c>
      <c r="C1920" s="123" t="s">
        <v>109</v>
      </c>
      <c r="D1920" s="123">
        <v>23</v>
      </c>
      <c r="E1920" s="123">
        <v>1997</v>
      </c>
      <c r="F1920" s="123">
        <v>4.13</v>
      </c>
      <c r="G1920" s="123">
        <v>0.16</v>
      </c>
      <c r="H1920" s="123">
        <v>2.64</v>
      </c>
      <c r="I1920" s="123">
        <v>0.89</v>
      </c>
      <c r="J1920" s="123">
        <v>36.31</v>
      </c>
      <c r="K1920" s="123">
        <v>2.78</v>
      </c>
      <c r="L1920" s="123">
        <v>0.98</v>
      </c>
      <c r="M1920" s="123">
        <v>0.03</v>
      </c>
      <c r="N1920" s="123">
        <v>0.15</v>
      </c>
      <c r="O1920" s="123">
        <v>14.72</v>
      </c>
      <c r="P1920" s="123">
        <v>0.06</v>
      </c>
      <c r="Q1920" s="123">
        <v>-0.04</v>
      </c>
      <c r="R1920" s="123" t="s">
        <v>3792</v>
      </c>
      <c r="S1920" s="123">
        <v>2021</v>
      </c>
      <c r="T1920" s="123">
        <v>-0.09</v>
      </c>
      <c r="U1920" s="123">
        <v>0.28000000000000003</v>
      </c>
      <c r="V1920" s="123">
        <v>0.21</v>
      </c>
      <c r="W1920" s="123">
        <v>0.13</v>
      </c>
      <c r="X1920" s="123">
        <v>-0.01</v>
      </c>
      <c r="Y1920" s="123">
        <v>0.04</v>
      </c>
    </row>
    <row r="1921" spans="1:25" x14ac:dyDescent="0.25">
      <c r="A1921" s="60" t="s">
        <v>1336</v>
      </c>
      <c r="B1921" s="60" t="s">
        <v>24</v>
      </c>
      <c r="C1921" s="123" t="s">
        <v>153</v>
      </c>
      <c r="D1921" s="123">
        <v>22</v>
      </c>
      <c r="E1921" s="123">
        <v>1998</v>
      </c>
      <c r="F1921" s="123">
        <v>1.8</v>
      </c>
      <c r="G1921" s="123">
        <v>7.0000000000000007E-2</v>
      </c>
      <c r="H1921" s="123">
        <v>0.47</v>
      </c>
      <c r="I1921" s="123">
        <v>-0.02</v>
      </c>
      <c r="J1921" s="123">
        <v>0.04</v>
      </c>
      <c r="K1921" s="123">
        <v>0.54</v>
      </c>
      <c r="L1921" s="123">
        <v>-0.1</v>
      </c>
      <c r="M1921" s="123">
        <v>-0.06</v>
      </c>
      <c r="N1921" s="123"/>
      <c r="O1921" s="123">
        <v>15.93</v>
      </c>
      <c r="P1921" s="123">
        <v>-0.04</v>
      </c>
      <c r="Q1921" s="123">
        <v>0.08</v>
      </c>
      <c r="R1921" s="123" t="s">
        <v>3792</v>
      </c>
      <c r="S1921" s="123">
        <v>2021</v>
      </c>
      <c r="T1921" s="123">
        <v>7.0000000000000007E-2</v>
      </c>
      <c r="U1921" s="123">
        <v>-0.05</v>
      </c>
      <c r="V1921" s="123">
        <v>7.0000000000000007E-2</v>
      </c>
      <c r="W1921" s="123">
        <v>0.06</v>
      </c>
      <c r="X1921" s="123">
        <v>-0.13</v>
      </c>
      <c r="Y1921" s="123">
        <v>0.04</v>
      </c>
    </row>
    <row r="1922" spans="1:25" x14ac:dyDescent="0.25">
      <c r="A1922" s="60" t="s">
        <v>4600</v>
      </c>
      <c r="B1922" s="60" t="s">
        <v>24</v>
      </c>
      <c r="C1922" s="123" t="s">
        <v>153</v>
      </c>
      <c r="D1922" s="123">
        <v>31</v>
      </c>
      <c r="E1922" s="123">
        <v>1989</v>
      </c>
      <c r="F1922" s="123">
        <v>1.76</v>
      </c>
      <c r="G1922" s="123">
        <v>0.56999999999999995</v>
      </c>
      <c r="H1922" s="123">
        <v>0.52</v>
      </c>
      <c r="I1922" s="123">
        <v>0.68</v>
      </c>
      <c r="J1922" s="123">
        <v>99.99</v>
      </c>
      <c r="K1922" s="123">
        <v>0.51</v>
      </c>
      <c r="L1922" s="123">
        <v>0.51</v>
      </c>
      <c r="M1922" s="123">
        <v>1.06</v>
      </c>
      <c r="N1922" s="123">
        <v>1.07</v>
      </c>
      <c r="O1922" s="123">
        <v>16.940000000000001</v>
      </c>
      <c r="P1922" s="123">
        <v>-0.1</v>
      </c>
      <c r="Q1922" s="123">
        <v>-0.06</v>
      </c>
      <c r="R1922" s="123" t="s">
        <v>3792</v>
      </c>
      <c r="S1922" s="123">
        <v>2021</v>
      </c>
      <c r="T1922" s="123">
        <v>-7.0000000000000007E-2</v>
      </c>
      <c r="U1922" s="123">
        <v>0.04</v>
      </c>
      <c r="V1922" s="123">
        <v>0.08</v>
      </c>
      <c r="W1922" s="123">
        <v>0.09</v>
      </c>
      <c r="X1922" s="123">
        <v>0.55000000000000004</v>
      </c>
      <c r="Y1922" s="123">
        <v>0.4</v>
      </c>
    </row>
    <row r="1923" spans="1:25" x14ac:dyDescent="0.25">
      <c r="A1923" s="60" t="s">
        <v>4849</v>
      </c>
      <c r="B1923" s="60" t="s">
        <v>24</v>
      </c>
      <c r="C1923" s="123" t="s">
        <v>153</v>
      </c>
      <c r="D1923" s="123">
        <v>27</v>
      </c>
      <c r="E1923" s="123">
        <v>1993</v>
      </c>
      <c r="F1923" s="123">
        <v>0.89</v>
      </c>
      <c r="G1923" s="123">
        <v>0.06</v>
      </c>
      <c r="H1923" s="123">
        <v>7.0000000000000007E-2</v>
      </c>
      <c r="I1923" s="123">
        <v>0.09</v>
      </c>
      <c r="J1923" s="123"/>
      <c r="K1923" s="123">
        <v>-0.01</v>
      </c>
      <c r="L1923" s="123">
        <v>-0.05</v>
      </c>
      <c r="M1923" s="123"/>
      <c r="N1923" s="123"/>
      <c r="O1923" s="123"/>
      <c r="P1923" s="123">
        <v>0.03</v>
      </c>
      <c r="Q1923" s="123">
        <v>0.1</v>
      </c>
      <c r="R1923" s="123" t="s">
        <v>3792</v>
      </c>
      <c r="S1923" s="123">
        <v>2021</v>
      </c>
      <c r="T1923" s="123">
        <v>-0.01</v>
      </c>
      <c r="U1923" s="123">
        <v>7.0000000000000007E-2</v>
      </c>
      <c r="V1923" s="123">
        <v>-0.01</v>
      </c>
      <c r="W1923" s="123"/>
      <c r="X1923" s="123">
        <v>-0.06</v>
      </c>
      <c r="Y1923" s="123">
        <v>0.03</v>
      </c>
    </row>
    <row r="1924" spans="1:25" x14ac:dyDescent="0.25">
      <c r="A1924" s="60" t="s">
        <v>1429</v>
      </c>
      <c r="B1924" s="60" t="s">
        <v>24</v>
      </c>
      <c r="C1924" s="123" t="s">
        <v>153</v>
      </c>
      <c r="D1924" s="123">
        <v>29</v>
      </c>
      <c r="E1924" s="123">
        <v>1991</v>
      </c>
      <c r="F1924" s="123">
        <v>0.31</v>
      </c>
      <c r="G1924" s="123">
        <v>0.06</v>
      </c>
      <c r="H1924" s="123">
        <v>5.04</v>
      </c>
      <c r="I1924" s="123">
        <v>2.54</v>
      </c>
      <c r="J1924" s="123">
        <v>49.99</v>
      </c>
      <c r="K1924" s="123">
        <v>4.54</v>
      </c>
      <c r="L1924" s="123">
        <v>2.15</v>
      </c>
      <c r="M1924" s="123">
        <v>0.06</v>
      </c>
      <c r="N1924" s="123">
        <v>0.08</v>
      </c>
      <c r="O1924" s="123">
        <v>14.48</v>
      </c>
      <c r="P1924" s="123">
        <v>0.01</v>
      </c>
      <c r="Q1924" s="123">
        <v>-0.1</v>
      </c>
      <c r="R1924" s="123" t="s">
        <v>3792</v>
      </c>
      <c r="S1924" s="123">
        <v>2021</v>
      </c>
      <c r="T1924" s="123">
        <v>0</v>
      </c>
      <c r="U1924" s="123">
        <v>0.32</v>
      </c>
      <c r="V1924" s="123">
        <v>0.28999999999999998</v>
      </c>
      <c r="W1924" s="123">
        <v>7.0000000000000007E-2</v>
      </c>
      <c r="X1924" s="123">
        <v>-0.23</v>
      </c>
      <c r="Y1924" s="123">
        <v>-0.3</v>
      </c>
    </row>
    <row r="1925" spans="1:25" x14ac:dyDescent="0.25">
      <c r="A1925" s="60" t="s">
        <v>1281</v>
      </c>
      <c r="B1925" s="60" t="s">
        <v>24</v>
      </c>
      <c r="C1925" s="123" t="s">
        <v>116</v>
      </c>
      <c r="D1925" s="123">
        <v>32</v>
      </c>
      <c r="E1925" s="123">
        <v>1988</v>
      </c>
      <c r="F1925" s="123">
        <v>5.78</v>
      </c>
      <c r="G1925" s="123">
        <v>-0.03</v>
      </c>
      <c r="H1925" s="123">
        <v>-0.02</v>
      </c>
      <c r="I1925" s="123">
        <v>-0.01</v>
      </c>
      <c r="J1925" s="123"/>
      <c r="K1925" s="123">
        <v>0.08</v>
      </c>
      <c r="L1925" s="123">
        <v>-0.02</v>
      </c>
      <c r="M1925" s="123"/>
      <c r="N1925" s="123"/>
      <c r="O1925" s="123"/>
      <c r="P1925" s="123">
        <v>0.09</v>
      </c>
      <c r="Q1925" s="123">
        <v>0.08</v>
      </c>
      <c r="R1925" s="123" t="s">
        <v>3792</v>
      </c>
      <c r="S1925" s="123">
        <v>2021</v>
      </c>
      <c r="T1925" s="123">
        <v>-0.06</v>
      </c>
      <c r="U1925" s="123">
        <v>-0.06</v>
      </c>
      <c r="V1925" s="123">
        <v>-0.08</v>
      </c>
      <c r="W1925" s="123"/>
      <c r="X1925" s="123">
        <v>0.03</v>
      </c>
      <c r="Y1925" s="123">
        <v>0</v>
      </c>
    </row>
    <row r="1926" spans="1:25" x14ac:dyDescent="0.25">
      <c r="A1926" s="60" t="s">
        <v>1810</v>
      </c>
      <c r="B1926" s="60" t="s">
        <v>24</v>
      </c>
      <c r="C1926" s="123" t="s">
        <v>122</v>
      </c>
      <c r="D1926" s="123">
        <v>28</v>
      </c>
      <c r="E1926" s="123">
        <v>1992</v>
      </c>
      <c r="F1926" s="123">
        <v>5.01</v>
      </c>
      <c r="G1926" s="123">
        <v>-0.08</v>
      </c>
      <c r="H1926" s="123">
        <v>-0.1</v>
      </c>
      <c r="I1926" s="123">
        <v>-0.06</v>
      </c>
      <c r="J1926" s="123"/>
      <c r="K1926" s="123">
        <v>0</v>
      </c>
      <c r="L1926" s="123">
        <v>-7.0000000000000007E-2</v>
      </c>
      <c r="M1926" s="123"/>
      <c r="N1926" s="123"/>
      <c r="O1926" s="123"/>
      <c r="P1926" s="123">
        <v>-0.02</v>
      </c>
      <c r="Q1926" s="123">
        <v>-7.0000000000000007E-2</v>
      </c>
      <c r="R1926" s="123" t="s">
        <v>3792</v>
      </c>
      <c r="S1926" s="123">
        <v>2021</v>
      </c>
      <c r="T1926" s="123">
        <v>-0.02</v>
      </c>
      <c r="U1926" s="123">
        <v>-0.1</v>
      </c>
      <c r="V1926" s="123">
        <v>-0.06</v>
      </c>
      <c r="W1926" s="123"/>
      <c r="X1926" s="123">
        <v>0.08</v>
      </c>
      <c r="Y1926" s="123">
        <v>0.08</v>
      </c>
    </row>
    <row r="1927" spans="1:25" x14ac:dyDescent="0.25">
      <c r="A1927" s="60" t="s">
        <v>326</v>
      </c>
      <c r="B1927" s="60" t="s">
        <v>24</v>
      </c>
      <c r="C1927" s="123" t="s">
        <v>122</v>
      </c>
      <c r="D1927" s="123">
        <v>28</v>
      </c>
      <c r="E1927" s="123">
        <v>1992</v>
      </c>
      <c r="F1927" s="123">
        <v>4.29</v>
      </c>
      <c r="G1927" s="123">
        <v>-0.08</v>
      </c>
      <c r="H1927" s="123">
        <v>0.93</v>
      </c>
      <c r="I1927" s="123">
        <v>-0.08</v>
      </c>
      <c r="J1927" s="123">
        <v>-0.09</v>
      </c>
      <c r="K1927" s="123">
        <v>1</v>
      </c>
      <c r="L1927" s="123">
        <v>-0.04</v>
      </c>
      <c r="M1927" s="123">
        <v>-0.01</v>
      </c>
      <c r="N1927" s="123"/>
      <c r="O1927" s="123">
        <v>25.95</v>
      </c>
      <c r="P1927" s="123">
        <v>0</v>
      </c>
      <c r="Q1927" s="123">
        <v>0.08</v>
      </c>
      <c r="R1927" s="123" t="s">
        <v>3792</v>
      </c>
      <c r="S1927" s="123">
        <v>2021</v>
      </c>
      <c r="T1927" s="123">
        <v>0.55000000000000004</v>
      </c>
      <c r="U1927" s="123">
        <v>0.17</v>
      </c>
      <c r="V1927" s="123">
        <v>-0.03</v>
      </c>
      <c r="W1927" s="123">
        <v>7.0000000000000007E-2</v>
      </c>
      <c r="X1927" s="123">
        <v>-0.16</v>
      </c>
      <c r="Y1927" s="123">
        <v>-0.13</v>
      </c>
    </row>
    <row r="1928" spans="1:25" x14ac:dyDescent="0.25">
      <c r="A1928" s="60" t="s">
        <v>1289</v>
      </c>
      <c r="B1928" s="60" t="s">
        <v>24</v>
      </c>
      <c r="C1928" s="123" t="s">
        <v>122</v>
      </c>
      <c r="D1928" s="123">
        <v>24</v>
      </c>
      <c r="E1928" s="123">
        <v>1996</v>
      </c>
      <c r="F1928" s="123">
        <v>1.31</v>
      </c>
      <c r="G1928" s="123">
        <v>0.08</v>
      </c>
      <c r="H1928" s="123">
        <v>1.47</v>
      </c>
      <c r="I1928" s="123">
        <v>7.0000000000000007E-2</v>
      </c>
      <c r="J1928" s="123">
        <v>-7.0000000000000007E-2</v>
      </c>
      <c r="K1928" s="123">
        <v>1.45</v>
      </c>
      <c r="L1928" s="123">
        <v>-0.01</v>
      </c>
      <c r="M1928" s="123">
        <v>0.05</v>
      </c>
      <c r="N1928" s="123"/>
      <c r="O1928" s="123">
        <v>15.31</v>
      </c>
      <c r="P1928" s="123">
        <v>-7.0000000000000007E-2</v>
      </c>
      <c r="Q1928" s="123">
        <v>0</v>
      </c>
      <c r="R1928" s="123" t="s">
        <v>3792</v>
      </c>
      <c r="S1928" s="123">
        <v>2021</v>
      </c>
      <c r="T1928" s="123">
        <v>0</v>
      </c>
      <c r="U1928" s="123">
        <v>0.12</v>
      </c>
      <c r="V1928" s="123">
        <v>0.11</v>
      </c>
      <c r="W1928" s="123">
        <v>0.1</v>
      </c>
      <c r="X1928" s="123">
        <v>0.03</v>
      </c>
      <c r="Y1928" s="123">
        <v>-0.12</v>
      </c>
    </row>
    <row r="1929" spans="1:25" x14ac:dyDescent="0.25">
      <c r="A1929" s="60" t="s">
        <v>373</v>
      </c>
      <c r="B1929" s="60" t="s">
        <v>24</v>
      </c>
      <c r="C1929" s="123" t="s">
        <v>122</v>
      </c>
      <c r="D1929" s="123">
        <v>29</v>
      </c>
      <c r="E1929" s="123">
        <v>1991</v>
      </c>
      <c r="F1929" s="123">
        <v>4.07</v>
      </c>
      <c r="G1929" s="123">
        <v>0.66</v>
      </c>
      <c r="H1929" s="123">
        <v>2.64</v>
      </c>
      <c r="I1929" s="123">
        <v>1.1200000000000001</v>
      </c>
      <c r="J1929" s="123">
        <v>45.56</v>
      </c>
      <c r="K1929" s="123">
        <v>2.66</v>
      </c>
      <c r="L1929" s="123">
        <v>1.19</v>
      </c>
      <c r="M1929" s="123">
        <v>0.32</v>
      </c>
      <c r="N1929" s="123">
        <v>0.63</v>
      </c>
      <c r="O1929" s="123">
        <v>21.58</v>
      </c>
      <c r="P1929" s="123">
        <v>0.02</v>
      </c>
      <c r="Q1929" s="123">
        <v>-0.08</v>
      </c>
      <c r="R1929" s="123" t="s">
        <v>3792</v>
      </c>
      <c r="S1929" s="123">
        <v>2021</v>
      </c>
      <c r="T1929" s="123">
        <v>-0.01</v>
      </c>
      <c r="U1929" s="123">
        <v>0.28999999999999998</v>
      </c>
      <c r="V1929" s="123">
        <v>0.32</v>
      </c>
      <c r="W1929" s="123">
        <v>0.12</v>
      </c>
      <c r="X1929" s="123">
        <v>0.45</v>
      </c>
      <c r="Y1929" s="123">
        <v>0.43</v>
      </c>
    </row>
    <row r="1930" spans="1:25" x14ac:dyDescent="0.25">
      <c r="A1930" s="60" t="s">
        <v>1542</v>
      </c>
      <c r="B1930" s="60" t="s">
        <v>24</v>
      </c>
      <c r="C1930" s="123" t="s">
        <v>122</v>
      </c>
      <c r="D1930" s="123">
        <v>23</v>
      </c>
      <c r="E1930" s="123">
        <v>1997</v>
      </c>
      <c r="F1930" s="123">
        <v>0.43</v>
      </c>
      <c r="G1930" s="123">
        <v>0.03</v>
      </c>
      <c r="H1930" s="123">
        <v>1.98</v>
      </c>
      <c r="I1930" s="123">
        <v>0.02</v>
      </c>
      <c r="J1930" s="123">
        <v>-0.08</v>
      </c>
      <c r="K1930" s="123">
        <v>1.85</v>
      </c>
      <c r="L1930" s="123">
        <v>0</v>
      </c>
      <c r="M1930" s="123">
        <v>-0.01</v>
      </c>
      <c r="N1930" s="123"/>
      <c r="O1930" s="123">
        <v>26.17</v>
      </c>
      <c r="P1930" s="123">
        <v>-0.06</v>
      </c>
      <c r="Q1930" s="123">
        <v>0.05</v>
      </c>
      <c r="R1930" s="123" t="s">
        <v>3792</v>
      </c>
      <c r="S1930" s="123">
        <v>2021</v>
      </c>
      <c r="T1930" s="123">
        <v>-0.06</v>
      </c>
      <c r="U1930" s="123">
        <v>0.02</v>
      </c>
      <c r="V1930" s="123">
        <v>-0.09</v>
      </c>
      <c r="W1930" s="123">
        <v>0.03</v>
      </c>
      <c r="X1930" s="123">
        <v>-0.06</v>
      </c>
      <c r="Y1930" s="123">
        <v>7.0000000000000007E-2</v>
      </c>
    </row>
    <row r="1931" spans="1:25" x14ac:dyDescent="0.25">
      <c r="A1931" s="60" t="s">
        <v>2035</v>
      </c>
      <c r="B1931" s="60" t="s">
        <v>26</v>
      </c>
      <c r="C1931" s="123" t="s">
        <v>96</v>
      </c>
      <c r="D1931" s="123">
        <v>32</v>
      </c>
      <c r="E1931" s="123">
        <v>1988</v>
      </c>
      <c r="F1931" s="123">
        <v>2.5299999999999998</v>
      </c>
      <c r="G1931" s="123">
        <v>-0.09</v>
      </c>
      <c r="H1931" s="123">
        <v>0.32</v>
      </c>
      <c r="I1931" s="123">
        <v>-0.03</v>
      </c>
      <c r="J1931" s="123">
        <v>0</v>
      </c>
      <c r="K1931" s="123">
        <v>0.42</v>
      </c>
      <c r="L1931" s="123">
        <v>-0.08</v>
      </c>
      <c r="M1931" s="123">
        <v>-0.02</v>
      </c>
      <c r="N1931" s="123"/>
      <c r="O1931" s="123">
        <v>8.07</v>
      </c>
      <c r="P1931" s="123">
        <v>0.09</v>
      </c>
      <c r="Q1931" s="123">
        <v>-0.1</v>
      </c>
      <c r="R1931" s="123" t="s">
        <v>3792</v>
      </c>
      <c r="S1931" s="123">
        <v>2021</v>
      </c>
      <c r="T1931" s="123">
        <v>0.03</v>
      </c>
      <c r="U1931" s="123">
        <v>0.04</v>
      </c>
      <c r="V1931" s="123">
        <v>0.02</v>
      </c>
      <c r="W1931" s="123">
        <v>0.02</v>
      </c>
      <c r="X1931" s="123">
        <v>0.04</v>
      </c>
      <c r="Y1931" s="123">
        <v>-0.08</v>
      </c>
    </row>
    <row r="1932" spans="1:25" x14ac:dyDescent="0.25">
      <c r="A1932" s="60" t="s">
        <v>1694</v>
      </c>
      <c r="B1932" s="60" t="s">
        <v>26</v>
      </c>
      <c r="C1932" s="123" t="s">
        <v>96</v>
      </c>
      <c r="D1932" s="123">
        <v>33</v>
      </c>
      <c r="E1932" s="123">
        <v>1987</v>
      </c>
      <c r="F1932" s="123">
        <v>7.6</v>
      </c>
      <c r="G1932" s="123">
        <v>0.13</v>
      </c>
      <c r="H1932" s="123">
        <v>0.67</v>
      </c>
      <c r="I1932" s="123">
        <v>0.22</v>
      </c>
      <c r="J1932" s="123">
        <v>20</v>
      </c>
      <c r="K1932" s="123">
        <v>0.62</v>
      </c>
      <c r="L1932" s="123">
        <v>0.21</v>
      </c>
      <c r="M1932" s="123">
        <v>0.27</v>
      </c>
      <c r="N1932" s="123">
        <v>1.01</v>
      </c>
      <c r="O1932" s="123">
        <v>17.670000000000002</v>
      </c>
      <c r="P1932" s="123">
        <v>-0.01</v>
      </c>
      <c r="Q1932" s="123">
        <v>0.1</v>
      </c>
      <c r="R1932" s="123" t="s">
        <v>3792</v>
      </c>
      <c r="S1932" s="123">
        <v>2021</v>
      </c>
      <c r="T1932" s="123">
        <v>7.0000000000000007E-2</v>
      </c>
      <c r="U1932" s="123">
        <v>0.17</v>
      </c>
      <c r="V1932" s="123">
        <v>0.11</v>
      </c>
      <c r="W1932" s="123">
        <v>0.14000000000000001</v>
      </c>
      <c r="X1932" s="123">
        <v>0</v>
      </c>
      <c r="Y1932" s="123">
        <v>-0.06</v>
      </c>
    </row>
    <row r="1933" spans="1:25" x14ac:dyDescent="0.25">
      <c r="A1933" s="60" t="s">
        <v>1672</v>
      </c>
      <c r="B1933" s="60" t="s">
        <v>26</v>
      </c>
      <c r="C1933" s="123" t="s">
        <v>96</v>
      </c>
      <c r="D1933" s="123">
        <v>27</v>
      </c>
      <c r="E1933" s="123">
        <v>1993</v>
      </c>
      <c r="F1933" s="123">
        <v>6.47</v>
      </c>
      <c r="G1933" s="123">
        <v>7.0000000000000007E-2</v>
      </c>
      <c r="H1933" s="123">
        <v>0.67</v>
      </c>
      <c r="I1933" s="123">
        <v>-0.1</v>
      </c>
      <c r="J1933" s="123">
        <v>0.06</v>
      </c>
      <c r="K1933" s="123">
        <v>0.86</v>
      </c>
      <c r="L1933" s="123">
        <v>0</v>
      </c>
      <c r="M1933" s="123">
        <v>0.03</v>
      </c>
      <c r="N1933" s="123"/>
      <c r="O1933" s="123">
        <v>12.03</v>
      </c>
      <c r="P1933" s="123">
        <v>0</v>
      </c>
      <c r="Q1933" s="123">
        <v>-0.05</v>
      </c>
      <c r="R1933" s="123" t="s">
        <v>3792</v>
      </c>
      <c r="S1933" s="123">
        <v>2021</v>
      </c>
      <c r="T1933" s="123">
        <v>-0.01</v>
      </c>
      <c r="U1933" s="123">
        <v>0.15</v>
      </c>
      <c r="V1933" s="123">
        <v>0.18</v>
      </c>
      <c r="W1933" s="123">
        <v>0.08</v>
      </c>
      <c r="X1933" s="123">
        <v>-0.19</v>
      </c>
      <c r="Y1933" s="123">
        <v>-0.18</v>
      </c>
    </row>
    <row r="1934" spans="1:25" x14ac:dyDescent="0.25">
      <c r="A1934" s="60" t="s">
        <v>1696</v>
      </c>
      <c r="B1934" s="60" t="s">
        <v>26</v>
      </c>
      <c r="C1934" s="123" t="s">
        <v>96</v>
      </c>
      <c r="D1934" s="123">
        <v>36</v>
      </c>
      <c r="E1934" s="123">
        <v>1984</v>
      </c>
      <c r="F1934" s="123">
        <v>4.87</v>
      </c>
      <c r="G1934" s="123">
        <v>-0.06</v>
      </c>
      <c r="H1934" s="123">
        <v>0.4</v>
      </c>
      <c r="I1934" s="123">
        <v>0.17</v>
      </c>
      <c r="J1934" s="123">
        <v>50.07</v>
      </c>
      <c r="K1934" s="123">
        <v>0.33</v>
      </c>
      <c r="L1934" s="123">
        <v>0.2</v>
      </c>
      <c r="M1934" s="123">
        <v>0.02</v>
      </c>
      <c r="N1934" s="123">
        <v>0.01</v>
      </c>
      <c r="O1934" s="123">
        <v>21.18</v>
      </c>
      <c r="P1934" s="123">
        <v>-0.03</v>
      </c>
      <c r="Q1934" s="123">
        <v>-0.04</v>
      </c>
      <c r="R1934" s="123" t="s">
        <v>3792</v>
      </c>
      <c r="S1934" s="123">
        <v>2021</v>
      </c>
      <c r="T1934" s="123">
        <v>0.02</v>
      </c>
      <c r="U1934" s="123">
        <v>0.01</v>
      </c>
      <c r="V1934" s="123">
        <v>-0.03</v>
      </c>
      <c r="W1934" s="123">
        <v>0.14000000000000001</v>
      </c>
      <c r="X1934" s="123">
        <v>0.06</v>
      </c>
      <c r="Y1934" s="123">
        <v>0.06</v>
      </c>
    </row>
    <row r="1935" spans="1:25" x14ac:dyDescent="0.25">
      <c r="A1935" s="60" t="s">
        <v>2123</v>
      </c>
      <c r="B1935" s="60" t="s">
        <v>26</v>
      </c>
      <c r="C1935" s="123" t="s">
        <v>96</v>
      </c>
      <c r="D1935" s="123">
        <v>21</v>
      </c>
      <c r="E1935" s="123">
        <v>1999</v>
      </c>
      <c r="F1935" s="123">
        <v>1.01</v>
      </c>
      <c r="G1935" s="123">
        <v>0.08</v>
      </c>
      <c r="H1935" s="123">
        <v>0.05</v>
      </c>
      <c r="I1935" s="123">
        <v>-0.03</v>
      </c>
      <c r="J1935" s="123"/>
      <c r="K1935" s="123">
        <v>0.04</v>
      </c>
      <c r="L1935" s="123">
        <v>-0.06</v>
      </c>
      <c r="M1935" s="123"/>
      <c r="N1935" s="123"/>
      <c r="O1935" s="123"/>
      <c r="P1935" s="123">
        <v>0.03</v>
      </c>
      <c r="Q1935" s="123">
        <v>7.0000000000000007E-2</v>
      </c>
      <c r="R1935" s="123" t="s">
        <v>3792</v>
      </c>
      <c r="S1935" s="123">
        <v>2021</v>
      </c>
      <c r="T1935" s="123">
        <v>0.09</v>
      </c>
      <c r="U1935" s="123">
        <v>0.02</v>
      </c>
      <c r="V1935" s="123">
        <v>-0.08</v>
      </c>
      <c r="W1935" s="123"/>
      <c r="X1935" s="123">
        <v>-0.08</v>
      </c>
      <c r="Y1935" s="123">
        <v>-0.08</v>
      </c>
    </row>
    <row r="1936" spans="1:25" x14ac:dyDescent="0.25">
      <c r="A1936" s="60" t="s">
        <v>1974</v>
      </c>
      <c r="B1936" s="60" t="s">
        <v>26</v>
      </c>
      <c r="C1936" s="123" t="s">
        <v>96</v>
      </c>
      <c r="D1936" s="123">
        <v>29</v>
      </c>
      <c r="E1936" s="123">
        <v>1991</v>
      </c>
      <c r="F1936" s="123">
        <v>0.48</v>
      </c>
      <c r="G1936" s="123">
        <v>-0.02</v>
      </c>
      <c r="H1936" s="123">
        <v>0.06</v>
      </c>
      <c r="I1936" s="123">
        <v>-0.01</v>
      </c>
      <c r="J1936" s="123"/>
      <c r="K1936" s="123">
        <v>0.09</v>
      </c>
      <c r="L1936" s="123">
        <v>7.0000000000000007E-2</v>
      </c>
      <c r="M1936" s="123"/>
      <c r="N1936" s="123"/>
      <c r="O1936" s="123"/>
      <c r="P1936" s="123">
        <v>0.1</v>
      </c>
      <c r="Q1936" s="123">
        <v>-0.05</v>
      </c>
      <c r="R1936" s="123" t="s">
        <v>3792</v>
      </c>
      <c r="S1936" s="123">
        <v>2021</v>
      </c>
      <c r="T1936" s="123">
        <v>0.06</v>
      </c>
      <c r="U1936" s="123">
        <v>0.09</v>
      </c>
      <c r="V1936" s="123">
        <v>0.05</v>
      </c>
      <c r="W1936" s="123"/>
      <c r="X1936" s="123">
        <v>0.06</v>
      </c>
      <c r="Y1936" s="123">
        <v>0.03</v>
      </c>
    </row>
    <row r="1937" spans="1:25" x14ac:dyDescent="0.25">
      <c r="A1937" s="60" t="s">
        <v>242</v>
      </c>
      <c r="B1937" s="60" t="s">
        <v>26</v>
      </c>
      <c r="C1937" s="123" t="s">
        <v>96</v>
      </c>
      <c r="D1937" s="123">
        <v>26</v>
      </c>
      <c r="E1937" s="123">
        <v>1994</v>
      </c>
      <c r="F1937" s="123">
        <v>3.19</v>
      </c>
      <c r="G1937" s="123">
        <v>7.0000000000000007E-2</v>
      </c>
      <c r="H1937" s="123">
        <v>0.86</v>
      </c>
      <c r="I1937" s="123">
        <v>0.35</v>
      </c>
      <c r="J1937" s="123">
        <v>33.29</v>
      </c>
      <c r="K1937" s="123">
        <v>0.93</v>
      </c>
      <c r="L1937" s="123">
        <v>0.35</v>
      </c>
      <c r="M1937" s="123">
        <v>0.02</v>
      </c>
      <c r="N1937" s="123">
        <v>0.04</v>
      </c>
      <c r="O1937" s="123">
        <v>17.760000000000002</v>
      </c>
      <c r="P1937" s="123">
        <v>0.01</v>
      </c>
      <c r="Q1937" s="123">
        <v>-7.0000000000000007E-2</v>
      </c>
      <c r="R1937" s="123" t="s">
        <v>3792</v>
      </c>
      <c r="S1937" s="123">
        <v>2021</v>
      </c>
      <c r="T1937" s="123">
        <v>-0.03</v>
      </c>
      <c r="U1937" s="123">
        <v>0.01</v>
      </c>
      <c r="V1937" s="123">
        <v>0.15</v>
      </c>
      <c r="W1937" s="123">
        <v>0.04</v>
      </c>
      <c r="X1937" s="123">
        <v>-0.05</v>
      </c>
      <c r="Y1937" s="123">
        <v>-0.15</v>
      </c>
    </row>
    <row r="1938" spans="1:25" x14ac:dyDescent="0.25">
      <c r="A1938" s="60" t="s">
        <v>1797</v>
      </c>
      <c r="B1938" s="60" t="s">
        <v>26</v>
      </c>
      <c r="C1938" s="123" t="s">
        <v>96</v>
      </c>
      <c r="D1938" s="123">
        <v>30</v>
      </c>
      <c r="E1938" s="123">
        <v>1990</v>
      </c>
      <c r="F1938" s="123">
        <v>1.77</v>
      </c>
      <c r="G1938" s="123">
        <v>-0.05</v>
      </c>
      <c r="H1938" s="123">
        <v>1.1299999999999999</v>
      </c>
      <c r="I1938" s="123">
        <v>0.06</v>
      </c>
      <c r="J1938" s="123">
        <v>7.0000000000000007E-2</v>
      </c>
      <c r="K1938" s="123">
        <v>1.19</v>
      </c>
      <c r="L1938" s="123">
        <v>-0.04</v>
      </c>
      <c r="M1938" s="123">
        <v>0.03</v>
      </c>
      <c r="N1938" s="123"/>
      <c r="O1938" s="123">
        <v>16.670000000000002</v>
      </c>
      <c r="P1938" s="123">
        <v>0.05</v>
      </c>
      <c r="Q1938" s="123">
        <v>-0.08</v>
      </c>
      <c r="R1938" s="123" t="s">
        <v>3792</v>
      </c>
      <c r="S1938" s="123">
        <v>2021</v>
      </c>
      <c r="T1938" s="123">
        <v>0.04</v>
      </c>
      <c r="U1938" s="123">
        <v>-0.05</v>
      </c>
      <c r="V1938" s="123">
        <v>-0.09</v>
      </c>
      <c r="W1938" s="123">
        <v>0.06</v>
      </c>
      <c r="X1938" s="123">
        <v>-0.01</v>
      </c>
      <c r="Y1938" s="123">
        <v>0.09</v>
      </c>
    </row>
    <row r="1939" spans="1:25" x14ac:dyDescent="0.25">
      <c r="A1939" s="60" t="s">
        <v>1972</v>
      </c>
      <c r="B1939" s="60" t="s">
        <v>26</v>
      </c>
      <c r="C1939" s="123" t="s">
        <v>96</v>
      </c>
      <c r="D1939" s="123">
        <v>27</v>
      </c>
      <c r="E1939" s="123">
        <v>1993</v>
      </c>
      <c r="F1939" s="123">
        <v>4.13</v>
      </c>
      <c r="G1939" s="123">
        <v>0.08</v>
      </c>
      <c r="H1939" s="123">
        <v>1.59</v>
      </c>
      <c r="I1939" s="123">
        <v>0.42</v>
      </c>
      <c r="J1939" s="123">
        <v>28.58</v>
      </c>
      <c r="K1939" s="123">
        <v>1.6</v>
      </c>
      <c r="L1939" s="123">
        <v>0.52</v>
      </c>
      <c r="M1939" s="123">
        <v>-0.03</v>
      </c>
      <c r="N1939" s="123">
        <v>0.04</v>
      </c>
      <c r="O1939" s="123">
        <v>15.01</v>
      </c>
      <c r="P1939" s="123">
        <v>0.05</v>
      </c>
      <c r="Q1939" s="123">
        <v>-0.01</v>
      </c>
      <c r="R1939" s="123" t="s">
        <v>3792</v>
      </c>
      <c r="S1939" s="123">
        <v>2021</v>
      </c>
      <c r="T1939" s="123">
        <v>-0.04</v>
      </c>
      <c r="U1939" s="123">
        <v>0.06</v>
      </c>
      <c r="V1939" s="123">
        <v>0.1</v>
      </c>
      <c r="W1939" s="123">
        <v>0.12</v>
      </c>
      <c r="X1939" s="123">
        <v>-0.1</v>
      </c>
      <c r="Y1939" s="123">
        <v>-0.14000000000000001</v>
      </c>
    </row>
    <row r="1940" spans="1:25" x14ac:dyDescent="0.25">
      <c r="A1940" s="60" t="s">
        <v>2044</v>
      </c>
      <c r="B1940" s="60" t="s">
        <v>26</v>
      </c>
      <c r="C1940" s="123" t="s">
        <v>109</v>
      </c>
      <c r="D1940" s="123">
        <v>30</v>
      </c>
      <c r="E1940" s="123">
        <v>1990</v>
      </c>
      <c r="F1940" s="123">
        <v>4.9400000000000004</v>
      </c>
      <c r="G1940" s="123">
        <v>0.45</v>
      </c>
      <c r="H1940" s="123">
        <v>3.58</v>
      </c>
      <c r="I1940" s="123">
        <v>0.56999999999999995</v>
      </c>
      <c r="J1940" s="123">
        <v>16.78</v>
      </c>
      <c r="K1940" s="123">
        <v>3.63</v>
      </c>
      <c r="L1940" s="123">
        <v>0.66</v>
      </c>
      <c r="M1940" s="123">
        <v>0.05</v>
      </c>
      <c r="N1940" s="123">
        <v>0.73</v>
      </c>
      <c r="O1940" s="123">
        <v>15.57</v>
      </c>
      <c r="P1940" s="123">
        <v>-0.05</v>
      </c>
      <c r="Q1940" s="123">
        <v>-0.01</v>
      </c>
      <c r="R1940" s="123" t="s">
        <v>3792</v>
      </c>
      <c r="S1940" s="123">
        <v>2021</v>
      </c>
      <c r="T1940" s="123">
        <v>0.02</v>
      </c>
      <c r="U1940" s="123">
        <v>0.4</v>
      </c>
      <c r="V1940" s="123">
        <v>0.26</v>
      </c>
      <c r="W1940" s="123">
        <v>0.04</v>
      </c>
      <c r="X1940" s="123">
        <v>-0.02</v>
      </c>
      <c r="Y1940" s="123">
        <v>7.0000000000000007E-2</v>
      </c>
    </row>
    <row r="1941" spans="1:25" x14ac:dyDescent="0.25">
      <c r="A1941" s="60" t="s">
        <v>2151</v>
      </c>
      <c r="B1941" s="60" t="s">
        <v>26</v>
      </c>
      <c r="C1941" s="123" t="s">
        <v>109</v>
      </c>
      <c r="D1941" s="123">
        <v>27</v>
      </c>
      <c r="E1941" s="123">
        <v>1993</v>
      </c>
      <c r="F1941" s="123">
        <v>2.41</v>
      </c>
      <c r="G1941" s="123">
        <v>-0.06</v>
      </c>
      <c r="H1941" s="123">
        <v>3.65</v>
      </c>
      <c r="I1941" s="123">
        <v>0.76</v>
      </c>
      <c r="J1941" s="123">
        <v>22.12</v>
      </c>
      <c r="K1941" s="123">
        <v>3.75</v>
      </c>
      <c r="L1941" s="123">
        <v>0.82</v>
      </c>
      <c r="M1941" s="123">
        <v>0.05</v>
      </c>
      <c r="N1941" s="123">
        <v>-0.09</v>
      </c>
      <c r="O1941" s="123">
        <v>15.42</v>
      </c>
      <c r="P1941" s="123">
        <v>0.01</v>
      </c>
      <c r="Q1941" s="123">
        <v>0.03</v>
      </c>
      <c r="R1941" s="123" t="s">
        <v>3792</v>
      </c>
      <c r="S1941" s="123">
        <v>2021</v>
      </c>
      <c r="T1941" s="123">
        <v>0.46</v>
      </c>
      <c r="U1941" s="123">
        <v>0.52</v>
      </c>
      <c r="V1941" s="123">
        <v>0.39</v>
      </c>
      <c r="W1941" s="123">
        <v>0.1</v>
      </c>
      <c r="X1941" s="123">
        <v>-0.5</v>
      </c>
      <c r="Y1941" s="123">
        <v>-0.43</v>
      </c>
    </row>
    <row r="1942" spans="1:25" x14ac:dyDescent="0.25">
      <c r="A1942" s="60" t="s">
        <v>1845</v>
      </c>
      <c r="B1942" s="60" t="s">
        <v>26</v>
      </c>
      <c r="C1942" s="123" t="s">
        <v>109</v>
      </c>
      <c r="D1942" s="123">
        <v>20</v>
      </c>
      <c r="E1942" s="123">
        <v>2000</v>
      </c>
      <c r="F1942" s="123">
        <v>0.17</v>
      </c>
      <c r="G1942" s="123">
        <v>0.09</v>
      </c>
      <c r="H1942" s="123">
        <v>5.08</v>
      </c>
      <c r="I1942" s="123">
        <v>-7.0000000000000007E-2</v>
      </c>
      <c r="J1942" s="123">
        <v>-0.02</v>
      </c>
      <c r="K1942" s="123">
        <v>5.65</v>
      </c>
      <c r="L1942" s="123">
        <v>0.09</v>
      </c>
      <c r="M1942" s="123">
        <v>0.05</v>
      </c>
      <c r="N1942" s="123"/>
      <c r="O1942" s="123">
        <v>18.21</v>
      </c>
      <c r="P1942" s="123">
        <v>0.08</v>
      </c>
      <c r="Q1942" s="123">
        <v>0.06</v>
      </c>
      <c r="R1942" s="123" t="s">
        <v>3792</v>
      </c>
      <c r="S1942" s="123">
        <v>2021</v>
      </c>
      <c r="T1942" s="123">
        <v>0.05</v>
      </c>
      <c r="U1942" s="123">
        <v>0.6</v>
      </c>
      <c r="V1942" s="123">
        <v>0.47</v>
      </c>
      <c r="W1942" s="123">
        <v>0.03</v>
      </c>
      <c r="X1942" s="123">
        <v>-0.49</v>
      </c>
      <c r="Y1942" s="123">
        <v>-0.56000000000000005</v>
      </c>
    </row>
    <row r="1943" spans="1:25" x14ac:dyDescent="0.25">
      <c r="A1943" s="60" t="s">
        <v>2101</v>
      </c>
      <c r="B1943" s="60" t="s">
        <v>26</v>
      </c>
      <c r="C1943" s="123" t="s">
        <v>109</v>
      </c>
      <c r="D1943" s="123">
        <v>23</v>
      </c>
      <c r="E1943" s="123">
        <v>1997</v>
      </c>
      <c r="F1943" s="123">
        <v>4.91</v>
      </c>
      <c r="G1943" s="123">
        <v>0.51</v>
      </c>
      <c r="H1943" s="123">
        <v>3.18</v>
      </c>
      <c r="I1943" s="123">
        <v>1.38</v>
      </c>
      <c r="J1943" s="123">
        <v>43.79</v>
      </c>
      <c r="K1943" s="123">
        <v>3.21</v>
      </c>
      <c r="L1943" s="123">
        <v>1.37</v>
      </c>
      <c r="M1943" s="123">
        <v>0.16</v>
      </c>
      <c r="N1943" s="123">
        <v>0.39</v>
      </c>
      <c r="O1943" s="123">
        <v>16.510000000000002</v>
      </c>
      <c r="P1943" s="123">
        <v>-0.03</v>
      </c>
      <c r="Q1943" s="123">
        <v>0.08</v>
      </c>
      <c r="R1943" s="123" t="s">
        <v>3792</v>
      </c>
      <c r="S1943" s="123">
        <v>2021</v>
      </c>
      <c r="T1943" s="123">
        <v>7.0000000000000007E-2</v>
      </c>
      <c r="U1943" s="123">
        <v>0.18</v>
      </c>
      <c r="V1943" s="123">
        <v>0.25</v>
      </c>
      <c r="W1943" s="123">
        <v>0.04</v>
      </c>
      <c r="X1943" s="123">
        <v>0.24</v>
      </c>
      <c r="Y1943" s="123">
        <v>0.25</v>
      </c>
    </row>
    <row r="1944" spans="1:25" x14ac:dyDescent="0.25">
      <c r="A1944" s="60" t="s">
        <v>1681</v>
      </c>
      <c r="B1944" s="60" t="s">
        <v>26</v>
      </c>
      <c r="C1944" s="123" t="s">
        <v>109</v>
      </c>
      <c r="D1944" s="123">
        <v>29</v>
      </c>
      <c r="E1944" s="123">
        <v>1991</v>
      </c>
      <c r="F1944" s="123">
        <v>5.58</v>
      </c>
      <c r="G1944" s="123">
        <v>0.34</v>
      </c>
      <c r="H1944" s="123">
        <v>3.43</v>
      </c>
      <c r="I1944" s="123">
        <v>1.18</v>
      </c>
      <c r="J1944" s="123">
        <v>36.82</v>
      </c>
      <c r="K1944" s="123">
        <v>3.3</v>
      </c>
      <c r="L1944" s="123">
        <v>1.32</v>
      </c>
      <c r="M1944" s="123">
        <v>0.12</v>
      </c>
      <c r="N1944" s="123">
        <v>0.39</v>
      </c>
      <c r="O1944" s="123">
        <v>20.329999999999998</v>
      </c>
      <c r="P1944" s="123">
        <v>-0.04</v>
      </c>
      <c r="Q1944" s="123">
        <v>0.05</v>
      </c>
      <c r="R1944" s="123" t="s">
        <v>3792</v>
      </c>
      <c r="S1944" s="123">
        <v>2021</v>
      </c>
      <c r="T1944" s="123">
        <v>0.6</v>
      </c>
      <c r="U1944" s="123">
        <v>0.21</v>
      </c>
      <c r="V1944" s="123">
        <v>0.23</v>
      </c>
      <c r="W1944" s="123">
        <v>0.13</v>
      </c>
      <c r="X1944" s="123">
        <v>0.17</v>
      </c>
      <c r="Y1944" s="123">
        <v>0.16</v>
      </c>
    </row>
    <row r="1945" spans="1:25" x14ac:dyDescent="0.25">
      <c r="A1945" s="60" t="s">
        <v>1829</v>
      </c>
      <c r="B1945" s="60" t="s">
        <v>26</v>
      </c>
      <c r="C1945" s="123" t="s">
        <v>109</v>
      </c>
      <c r="D1945" s="123">
        <v>26</v>
      </c>
      <c r="E1945" s="123">
        <v>1994</v>
      </c>
      <c r="F1945" s="123">
        <v>4.2699999999999996</v>
      </c>
      <c r="G1945" s="123">
        <v>0.02</v>
      </c>
      <c r="H1945" s="123">
        <v>3.42</v>
      </c>
      <c r="I1945" s="123">
        <v>0.55000000000000004</v>
      </c>
      <c r="J1945" s="123">
        <v>14.36</v>
      </c>
      <c r="K1945" s="123">
        <v>3.44</v>
      </c>
      <c r="L1945" s="123">
        <v>0.52</v>
      </c>
      <c r="M1945" s="123">
        <v>0</v>
      </c>
      <c r="N1945" s="123">
        <v>0.04</v>
      </c>
      <c r="O1945" s="123">
        <v>17.43</v>
      </c>
      <c r="P1945" s="123">
        <v>-0.01</v>
      </c>
      <c r="Q1945" s="123">
        <v>-0.05</v>
      </c>
      <c r="R1945" s="123" t="s">
        <v>3792</v>
      </c>
      <c r="S1945" s="123">
        <v>2021</v>
      </c>
      <c r="T1945" s="123">
        <v>0.08</v>
      </c>
      <c r="U1945" s="123">
        <v>0.17</v>
      </c>
      <c r="V1945" s="123">
        <v>0.19</v>
      </c>
      <c r="W1945" s="123">
        <v>-0.02</v>
      </c>
      <c r="X1945" s="123">
        <v>-0.23</v>
      </c>
      <c r="Y1945" s="123">
        <v>-0.2</v>
      </c>
    </row>
    <row r="1946" spans="1:25" x14ac:dyDescent="0.25">
      <c r="A1946" s="60" t="s">
        <v>1718</v>
      </c>
      <c r="B1946" s="60" t="s">
        <v>26</v>
      </c>
      <c r="C1946" s="123" t="s">
        <v>109</v>
      </c>
      <c r="D1946" s="123">
        <v>26</v>
      </c>
      <c r="E1946" s="123">
        <v>1994</v>
      </c>
      <c r="F1946" s="123">
        <v>1.31</v>
      </c>
      <c r="G1946" s="123">
        <v>-0.03</v>
      </c>
      <c r="H1946" s="123">
        <v>2.96</v>
      </c>
      <c r="I1946" s="123">
        <v>0.63</v>
      </c>
      <c r="J1946" s="123">
        <v>25.05</v>
      </c>
      <c r="K1946" s="123">
        <v>2.79</v>
      </c>
      <c r="L1946" s="123">
        <v>0.7</v>
      </c>
      <c r="M1946" s="123">
        <v>-0.06</v>
      </c>
      <c r="N1946" s="123">
        <v>0.05</v>
      </c>
      <c r="O1946" s="123">
        <v>27.54</v>
      </c>
      <c r="P1946" s="123">
        <v>0.01</v>
      </c>
      <c r="Q1946" s="123">
        <v>7.0000000000000007E-2</v>
      </c>
      <c r="R1946" s="123" t="s">
        <v>3792</v>
      </c>
      <c r="S1946" s="123">
        <v>2021</v>
      </c>
      <c r="T1946" s="123">
        <v>1.43</v>
      </c>
      <c r="U1946" s="123">
        <v>0</v>
      </c>
      <c r="V1946" s="123">
        <v>0.11</v>
      </c>
      <c r="W1946" s="123">
        <v>0.09</v>
      </c>
      <c r="X1946" s="123">
        <v>-0.15</v>
      </c>
      <c r="Y1946" s="123">
        <v>0.01</v>
      </c>
    </row>
    <row r="1947" spans="1:25" x14ac:dyDescent="0.25">
      <c r="A1947" s="60" t="s">
        <v>2717</v>
      </c>
      <c r="B1947" s="60" t="s">
        <v>26</v>
      </c>
      <c r="C1947" s="123" t="s">
        <v>116</v>
      </c>
      <c r="D1947" s="123">
        <v>21</v>
      </c>
      <c r="E1947" s="123">
        <v>1999</v>
      </c>
      <c r="F1947" s="123">
        <v>7.98</v>
      </c>
      <c r="G1947" s="123">
        <v>0.03</v>
      </c>
      <c r="H1947" s="123">
        <v>0</v>
      </c>
      <c r="I1947" s="123">
        <v>-0.05</v>
      </c>
      <c r="J1947" s="123"/>
      <c r="K1947" s="123">
        <v>0.03</v>
      </c>
      <c r="L1947" s="123">
        <v>-0.08</v>
      </c>
      <c r="M1947" s="123"/>
      <c r="N1947" s="123"/>
      <c r="O1947" s="123"/>
      <c r="P1947" s="123">
        <v>-0.1</v>
      </c>
      <c r="Q1947" s="123">
        <v>0.01</v>
      </c>
      <c r="R1947" s="123" t="s">
        <v>3792</v>
      </c>
      <c r="S1947" s="123">
        <v>2021</v>
      </c>
      <c r="T1947" s="123">
        <v>-0.02</v>
      </c>
      <c r="U1947" s="123">
        <v>-0.04</v>
      </c>
      <c r="V1947" s="123">
        <v>0.02</v>
      </c>
      <c r="W1947" s="123"/>
      <c r="X1947" s="123">
        <v>0.02</v>
      </c>
      <c r="Y1947" s="123">
        <v>-7.0000000000000007E-2</v>
      </c>
    </row>
    <row r="1948" spans="1:25" x14ac:dyDescent="0.25">
      <c r="A1948" s="60" t="s">
        <v>2155</v>
      </c>
      <c r="B1948" s="60" t="s">
        <v>26</v>
      </c>
      <c r="C1948" s="123" t="s">
        <v>116</v>
      </c>
      <c r="D1948" s="123">
        <v>34</v>
      </c>
      <c r="E1948" s="123">
        <v>1987</v>
      </c>
      <c r="F1948" s="123">
        <v>-0.03</v>
      </c>
      <c r="G1948" s="123">
        <v>-0.09</v>
      </c>
      <c r="H1948" s="123">
        <v>0.03</v>
      </c>
      <c r="I1948" s="123">
        <v>-0.06</v>
      </c>
      <c r="J1948" s="123"/>
      <c r="K1948" s="123">
        <v>-0.01</v>
      </c>
      <c r="L1948" s="123">
        <v>0.05</v>
      </c>
      <c r="M1948" s="123"/>
      <c r="N1948" s="123"/>
      <c r="O1948" s="123"/>
      <c r="P1948" s="123">
        <v>-0.04</v>
      </c>
      <c r="Q1948" s="123">
        <v>-0.05</v>
      </c>
      <c r="R1948" s="123" t="s">
        <v>3792</v>
      </c>
      <c r="S1948" s="123">
        <v>2021</v>
      </c>
      <c r="T1948" s="123">
        <v>-0.04</v>
      </c>
      <c r="U1948" s="123">
        <v>0.06</v>
      </c>
      <c r="V1948" s="123">
        <v>0.06</v>
      </c>
      <c r="W1948" s="123"/>
      <c r="X1948" s="123">
        <v>0.05</v>
      </c>
      <c r="Y1948" s="123">
        <v>7.0000000000000007E-2</v>
      </c>
    </row>
    <row r="1949" spans="1:25" x14ac:dyDescent="0.25">
      <c r="A1949" s="60" t="s">
        <v>2135</v>
      </c>
      <c r="B1949" s="60" t="s">
        <v>26</v>
      </c>
      <c r="C1949" s="123" t="s">
        <v>122</v>
      </c>
      <c r="D1949" s="123">
        <v>23</v>
      </c>
      <c r="E1949" s="123">
        <v>1997</v>
      </c>
      <c r="F1949" s="123">
        <v>5.29</v>
      </c>
      <c r="G1949" s="123">
        <v>0.21</v>
      </c>
      <c r="H1949" s="123">
        <v>0.88</v>
      </c>
      <c r="I1949" s="123">
        <v>0.39</v>
      </c>
      <c r="J1949" s="123">
        <v>39.950000000000003</v>
      </c>
      <c r="K1949" s="123">
        <v>0.98</v>
      </c>
      <c r="L1949" s="123">
        <v>0.32</v>
      </c>
      <c r="M1949" s="123">
        <v>0.16</v>
      </c>
      <c r="N1949" s="123">
        <v>0.57999999999999996</v>
      </c>
      <c r="O1949" s="123">
        <v>22.05</v>
      </c>
      <c r="P1949" s="123">
        <v>0.01</v>
      </c>
      <c r="Q1949" s="123">
        <v>0.02</v>
      </c>
      <c r="R1949" s="123" t="s">
        <v>3792</v>
      </c>
      <c r="S1949" s="123">
        <v>2021</v>
      </c>
      <c r="T1949" s="123">
        <v>-0.1</v>
      </c>
      <c r="U1949" s="123">
        <v>0.12</v>
      </c>
      <c r="V1949" s="123">
        <v>0.12</v>
      </c>
      <c r="W1949" s="123">
        <v>0.08</v>
      </c>
      <c r="X1949" s="123">
        <v>7.0000000000000007E-2</v>
      </c>
      <c r="Y1949" s="123">
        <v>0.23</v>
      </c>
    </row>
    <row r="1950" spans="1:25" x14ac:dyDescent="0.25">
      <c r="A1950" s="60" t="s">
        <v>1838</v>
      </c>
      <c r="B1950" s="60" t="s">
        <v>26</v>
      </c>
      <c r="C1950" s="123" t="s">
        <v>122</v>
      </c>
      <c r="D1950" s="123">
        <v>23</v>
      </c>
      <c r="E1950" s="123">
        <v>1998</v>
      </c>
      <c r="F1950" s="123">
        <v>3.09</v>
      </c>
      <c r="G1950" s="123">
        <v>0.73</v>
      </c>
      <c r="H1950" s="123">
        <v>1.76</v>
      </c>
      <c r="I1950" s="123">
        <v>0.97</v>
      </c>
      <c r="J1950" s="123">
        <v>59.99</v>
      </c>
      <c r="K1950" s="123">
        <v>1.58</v>
      </c>
      <c r="L1950" s="123">
        <v>0.89</v>
      </c>
      <c r="M1950" s="123">
        <v>0.5</v>
      </c>
      <c r="N1950" s="123">
        <v>0.68</v>
      </c>
      <c r="O1950" s="123">
        <v>17.989999999999998</v>
      </c>
      <c r="P1950" s="123">
        <v>-0.05</v>
      </c>
      <c r="Q1950" s="123">
        <v>0.04</v>
      </c>
      <c r="R1950" s="123" t="s">
        <v>3792</v>
      </c>
      <c r="S1950" s="123">
        <v>2021</v>
      </c>
      <c r="T1950" s="123">
        <v>0.05</v>
      </c>
      <c r="U1950" s="123">
        <v>0.26</v>
      </c>
      <c r="V1950" s="123">
        <v>0.18</v>
      </c>
      <c r="W1950" s="123">
        <v>0.09</v>
      </c>
      <c r="X1950" s="123">
        <v>0.31</v>
      </c>
      <c r="Y1950" s="123">
        <v>0.44</v>
      </c>
    </row>
    <row r="1951" spans="1:25" x14ac:dyDescent="0.25">
      <c r="A1951" s="60" t="s">
        <v>260</v>
      </c>
      <c r="B1951" s="60" t="s">
        <v>26</v>
      </c>
      <c r="C1951" s="123" t="s">
        <v>122</v>
      </c>
      <c r="D1951" s="123">
        <v>29</v>
      </c>
      <c r="E1951" s="123">
        <v>1991</v>
      </c>
      <c r="F1951" s="123">
        <v>7.8</v>
      </c>
      <c r="G1951" s="123">
        <v>0.06</v>
      </c>
      <c r="H1951" s="123">
        <v>-0.09</v>
      </c>
      <c r="I1951" s="123">
        <v>0.05</v>
      </c>
      <c r="J1951" s="123"/>
      <c r="K1951" s="123">
        <v>0.04</v>
      </c>
      <c r="L1951" s="123">
        <v>0.08</v>
      </c>
      <c r="M1951" s="123"/>
      <c r="N1951" s="123"/>
      <c r="O1951" s="123"/>
      <c r="P1951" s="123">
        <v>0.04</v>
      </c>
      <c r="Q1951" s="123">
        <v>-0.04</v>
      </c>
      <c r="R1951" s="123" t="s">
        <v>3792</v>
      </c>
      <c r="S1951" s="123">
        <v>2021</v>
      </c>
      <c r="T1951" s="123">
        <v>-0.03</v>
      </c>
      <c r="U1951" s="123">
        <v>-0.09</v>
      </c>
      <c r="V1951" s="123">
        <v>0.01</v>
      </c>
      <c r="W1951" s="123"/>
      <c r="X1951" s="123">
        <v>-0.1</v>
      </c>
      <c r="Y1951" s="123">
        <v>0.03</v>
      </c>
    </row>
    <row r="1952" spans="1:25" x14ac:dyDescent="0.25">
      <c r="A1952" s="60" t="s">
        <v>609</v>
      </c>
      <c r="B1952" s="60" t="s">
        <v>26</v>
      </c>
      <c r="C1952" s="123" t="s">
        <v>122</v>
      </c>
      <c r="D1952" s="123">
        <v>28</v>
      </c>
      <c r="E1952" s="123">
        <v>1992</v>
      </c>
      <c r="F1952" s="123">
        <v>4.4400000000000004</v>
      </c>
      <c r="G1952" s="123">
        <v>-0.04</v>
      </c>
      <c r="H1952" s="123">
        <v>0.93</v>
      </c>
      <c r="I1952" s="123">
        <v>0.44</v>
      </c>
      <c r="J1952" s="123">
        <v>50.04</v>
      </c>
      <c r="K1952" s="123">
        <v>0.93</v>
      </c>
      <c r="L1952" s="123">
        <v>0.51</v>
      </c>
      <c r="M1952" s="123">
        <v>0.03</v>
      </c>
      <c r="N1952" s="123">
        <v>0.02</v>
      </c>
      <c r="O1952" s="123">
        <v>17.239999999999998</v>
      </c>
      <c r="P1952" s="123">
        <v>-0.05</v>
      </c>
      <c r="Q1952" s="123">
        <v>-0.09</v>
      </c>
      <c r="R1952" s="123" t="s">
        <v>3792</v>
      </c>
      <c r="S1952" s="123">
        <v>2021</v>
      </c>
      <c r="T1952" s="123">
        <v>-0.01</v>
      </c>
      <c r="U1952" s="123">
        <v>0.03</v>
      </c>
      <c r="V1952" s="123">
        <v>0.15</v>
      </c>
      <c r="W1952" s="123">
        <v>0.01</v>
      </c>
      <c r="X1952" s="123">
        <v>0.04</v>
      </c>
      <c r="Y1952" s="123">
        <v>-0.1</v>
      </c>
    </row>
    <row r="1953" spans="1:25" x14ac:dyDescent="0.25">
      <c r="A1953" s="60" t="s">
        <v>2111</v>
      </c>
      <c r="B1953" s="60" t="s">
        <v>26</v>
      </c>
      <c r="C1953" s="123" t="s">
        <v>122</v>
      </c>
      <c r="D1953" s="123">
        <v>23</v>
      </c>
      <c r="E1953" s="123">
        <v>1997</v>
      </c>
      <c r="F1953" s="123">
        <v>0.04</v>
      </c>
      <c r="G1953" s="123">
        <v>7.0000000000000007E-2</v>
      </c>
      <c r="H1953" s="123">
        <v>0.03</v>
      </c>
      <c r="I1953" s="123">
        <v>-0.03</v>
      </c>
      <c r="J1953" s="123"/>
      <c r="K1953" s="123">
        <v>0.08</v>
      </c>
      <c r="L1953" s="123">
        <v>-0.03</v>
      </c>
      <c r="M1953" s="123"/>
      <c r="N1953" s="123"/>
      <c r="O1953" s="123"/>
      <c r="P1953" s="123">
        <v>0.05</v>
      </c>
      <c r="Q1953" s="123">
        <v>0</v>
      </c>
      <c r="R1953" s="123" t="s">
        <v>3792</v>
      </c>
      <c r="S1953" s="123">
        <v>2021</v>
      </c>
      <c r="T1953" s="123">
        <v>0.02</v>
      </c>
      <c r="U1953" s="123">
        <v>0.02</v>
      </c>
      <c r="V1953" s="123">
        <v>-0.02</v>
      </c>
      <c r="W1953" s="123"/>
      <c r="X1953" s="123">
        <v>0</v>
      </c>
      <c r="Y1953" s="123">
        <v>-0.1</v>
      </c>
    </row>
    <row r="1954" spans="1:25" x14ac:dyDescent="0.25">
      <c r="A1954" s="60" t="s">
        <v>1961</v>
      </c>
      <c r="B1954" s="60" t="s">
        <v>26</v>
      </c>
      <c r="C1954" s="123" t="s">
        <v>122</v>
      </c>
      <c r="D1954" s="123">
        <v>23</v>
      </c>
      <c r="E1954" s="123">
        <v>1997</v>
      </c>
      <c r="F1954" s="123">
        <v>2.09</v>
      </c>
      <c r="G1954" s="123">
        <v>0.94</v>
      </c>
      <c r="H1954" s="123">
        <v>1.97</v>
      </c>
      <c r="I1954" s="123">
        <v>1.52</v>
      </c>
      <c r="J1954" s="123">
        <v>75</v>
      </c>
      <c r="K1954" s="123">
        <v>1.82</v>
      </c>
      <c r="L1954" s="123">
        <v>1.42</v>
      </c>
      <c r="M1954" s="123">
        <v>0.46</v>
      </c>
      <c r="N1954" s="123">
        <v>0.69</v>
      </c>
      <c r="O1954" s="123">
        <v>10.81</v>
      </c>
      <c r="P1954" s="123">
        <v>-0.1</v>
      </c>
      <c r="Q1954" s="123">
        <v>0.01</v>
      </c>
      <c r="R1954" s="123" t="s">
        <v>3792</v>
      </c>
      <c r="S1954" s="123">
        <v>2021</v>
      </c>
      <c r="T1954" s="123">
        <v>0.06</v>
      </c>
      <c r="U1954" s="123">
        <v>0.28000000000000003</v>
      </c>
      <c r="V1954" s="123">
        <v>0.48</v>
      </c>
      <c r="W1954" s="123">
        <v>0.24</v>
      </c>
      <c r="X1954" s="123">
        <v>0.51</v>
      </c>
      <c r="Y1954" s="123">
        <v>0.5</v>
      </c>
    </row>
    <row r="1955" spans="1:25" x14ac:dyDescent="0.25">
      <c r="A1955" s="60" t="s">
        <v>1992</v>
      </c>
      <c r="B1955" s="60" t="s">
        <v>26</v>
      </c>
      <c r="C1955" s="123" t="s">
        <v>122</v>
      </c>
      <c r="D1955" s="123">
        <v>25</v>
      </c>
      <c r="E1955" s="123">
        <v>1995</v>
      </c>
      <c r="F1955" s="123">
        <v>1.42</v>
      </c>
      <c r="G1955" s="123">
        <v>-0.05</v>
      </c>
      <c r="H1955" s="123">
        <v>1.41</v>
      </c>
      <c r="I1955" s="123">
        <v>0.73</v>
      </c>
      <c r="J1955" s="123">
        <v>50.04</v>
      </c>
      <c r="K1955" s="123">
        <v>1.27</v>
      </c>
      <c r="L1955" s="123">
        <v>0.65</v>
      </c>
      <c r="M1955" s="123">
        <v>0.08</v>
      </c>
      <c r="N1955" s="123">
        <v>0.05</v>
      </c>
      <c r="O1955" s="123">
        <v>17.010000000000002</v>
      </c>
      <c r="P1955" s="123">
        <v>0.09</v>
      </c>
      <c r="Q1955" s="123">
        <v>0.06</v>
      </c>
      <c r="R1955" s="123" t="s">
        <v>3792</v>
      </c>
      <c r="S1955" s="123">
        <v>2021</v>
      </c>
      <c r="T1955" s="123">
        <v>0.05</v>
      </c>
      <c r="U1955" s="123">
        <v>0.13</v>
      </c>
      <c r="V1955" s="123">
        <v>0.02</v>
      </c>
      <c r="W1955" s="123">
        <v>-0.02</v>
      </c>
      <c r="X1955" s="123">
        <v>0.03</v>
      </c>
      <c r="Y1955" s="123">
        <v>0.02</v>
      </c>
    </row>
    <row r="1956" spans="1:25" x14ac:dyDescent="0.25">
      <c r="A1956" s="60" t="s">
        <v>1798</v>
      </c>
      <c r="B1956" s="60" t="s">
        <v>27</v>
      </c>
      <c r="C1956" s="123" t="s">
        <v>96</v>
      </c>
      <c r="D1956" s="123">
        <v>25</v>
      </c>
      <c r="E1956" s="123">
        <v>1995</v>
      </c>
      <c r="F1956" s="123">
        <v>0.39</v>
      </c>
      <c r="G1956" s="123">
        <v>-7.0000000000000007E-2</v>
      </c>
      <c r="H1956" s="123">
        <v>-0.01</v>
      </c>
      <c r="I1956" s="123">
        <v>0.02</v>
      </c>
      <c r="J1956" s="123"/>
      <c r="K1956" s="123">
        <v>0.1</v>
      </c>
      <c r="L1956" s="123">
        <v>0.02</v>
      </c>
      <c r="M1956" s="123"/>
      <c r="N1956" s="123"/>
      <c r="O1956" s="123"/>
      <c r="P1956" s="123">
        <v>-0.06</v>
      </c>
      <c r="Q1956" s="123">
        <v>0.05</v>
      </c>
      <c r="R1956" s="123" t="s">
        <v>3792</v>
      </c>
      <c r="S1956" s="123">
        <v>2021</v>
      </c>
      <c r="T1956" s="123">
        <v>-0.09</v>
      </c>
      <c r="U1956" s="123">
        <v>0.01</v>
      </c>
      <c r="V1956" s="123">
        <v>0.06</v>
      </c>
      <c r="W1956" s="123"/>
      <c r="X1956" s="123">
        <v>-0.08</v>
      </c>
      <c r="Y1956" s="123">
        <v>-0.04</v>
      </c>
    </row>
    <row r="1957" spans="1:25" x14ac:dyDescent="0.25">
      <c r="A1957" s="60" t="s">
        <v>156</v>
      </c>
      <c r="B1957" s="60" t="s">
        <v>27</v>
      </c>
      <c r="C1957" s="123" t="s">
        <v>96</v>
      </c>
      <c r="D1957" s="123">
        <v>26</v>
      </c>
      <c r="E1957" s="123">
        <v>1994</v>
      </c>
      <c r="F1957" s="123">
        <v>0.73</v>
      </c>
      <c r="G1957" s="123">
        <v>-7.0000000000000007E-2</v>
      </c>
      <c r="H1957" s="123">
        <v>1.3</v>
      </c>
      <c r="I1957" s="123">
        <v>-0.05</v>
      </c>
      <c r="J1957" s="123">
        <v>7.0000000000000007E-2</v>
      </c>
      <c r="K1957" s="123">
        <v>1.2</v>
      </c>
      <c r="L1957" s="123">
        <v>0.06</v>
      </c>
      <c r="M1957" s="123">
        <v>-0.02</v>
      </c>
      <c r="N1957" s="123"/>
      <c r="O1957" s="123">
        <v>23.37</v>
      </c>
      <c r="P1957" s="123">
        <v>0.05</v>
      </c>
      <c r="Q1957" s="123">
        <v>-0.02</v>
      </c>
      <c r="R1957" s="123" t="s">
        <v>3792</v>
      </c>
      <c r="S1957" s="123">
        <v>2021</v>
      </c>
      <c r="T1957" s="123">
        <v>0.01</v>
      </c>
      <c r="U1957" s="123">
        <v>0.22</v>
      </c>
      <c r="V1957" s="123">
        <v>0.23</v>
      </c>
      <c r="W1957" s="123">
        <v>0.15</v>
      </c>
      <c r="X1957" s="123">
        <v>-7.0000000000000007E-2</v>
      </c>
      <c r="Y1957" s="123">
        <v>-0.16</v>
      </c>
    </row>
    <row r="1958" spans="1:25" x14ac:dyDescent="0.25">
      <c r="A1958" s="60" t="s">
        <v>1024</v>
      </c>
      <c r="B1958" s="60" t="s">
        <v>27</v>
      </c>
      <c r="C1958" s="123" t="s">
        <v>96</v>
      </c>
      <c r="D1958" s="123">
        <v>25</v>
      </c>
      <c r="E1958" s="123">
        <v>1995</v>
      </c>
      <c r="F1958" s="123">
        <v>2.04</v>
      </c>
      <c r="G1958" s="123">
        <v>-0.08</v>
      </c>
      <c r="H1958" s="123">
        <v>0.45</v>
      </c>
      <c r="I1958" s="123">
        <v>-0.02</v>
      </c>
      <c r="J1958" s="123">
        <v>0</v>
      </c>
      <c r="K1958" s="123">
        <v>0.46</v>
      </c>
      <c r="L1958" s="123">
        <v>0.09</v>
      </c>
      <c r="M1958" s="123">
        <v>-0.08</v>
      </c>
      <c r="N1958" s="123"/>
      <c r="O1958" s="123">
        <v>25.62</v>
      </c>
      <c r="P1958" s="123">
        <v>-0.08</v>
      </c>
      <c r="Q1958" s="123">
        <v>0.05</v>
      </c>
      <c r="R1958" s="123" t="s">
        <v>3792</v>
      </c>
      <c r="S1958" s="123">
        <v>2021</v>
      </c>
      <c r="T1958" s="123">
        <v>-0.05</v>
      </c>
      <c r="U1958" s="123">
        <v>0.1</v>
      </c>
      <c r="V1958" s="123">
        <v>-0.02</v>
      </c>
      <c r="W1958" s="123">
        <v>0.08</v>
      </c>
      <c r="X1958" s="123">
        <v>-0.02</v>
      </c>
      <c r="Y1958" s="123">
        <v>0.09</v>
      </c>
    </row>
    <row r="1959" spans="1:25" x14ac:dyDescent="0.25">
      <c r="A1959" s="60" t="s">
        <v>1392</v>
      </c>
      <c r="B1959" s="60" t="s">
        <v>27</v>
      </c>
      <c r="C1959" s="123" t="s">
        <v>96</v>
      </c>
      <c r="D1959" s="123">
        <v>27</v>
      </c>
      <c r="E1959" s="123">
        <v>1993</v>
      </c>
      <c r="F1959" s="123">
        <v>4.0599999999999996</v>
      </c>
      <c r="G1959" s="123">
        <v>0.51</v>
      </c>
      <c r="H1959" s="123">
        <v>1.05</v>
      </c>
      <c r="I1959" s="123">
        <v>0.73</v>
      </c>
      <c r="J1959" s="123">
        <v>75.040000000000006</v>
      </c>
      <c r="K1959" s="123">
        <v>1.06</v>
      </c>
      <c r="L1959" s="123">
        <v>0.78</v>
      </c>
      <c r="M1959" s="123">
        <v>0.54</v>
      </c>
      <c r="N1959" s="123">
        <v>0.65</v>
      </c>
      <c r="O1959" s="123">
        <v>14.77</v>
      </c>
      <c r="P1959" s="123">
        <v>-0.08</v>
      </c>
      <c r="Q1959" s="123">
        <v>-0.05</v>
      </c>
      <c r="R1959" s="123" t="s">
        <v>3792</v>
      </c>
      <c r="S1959" s="123">
        <v>2021</v>
      </c>
      <c r="T1959" s="123">
        <v>0.09</v>
      </c>
      <c r="U1959" s="123">
        <v>0.26</v>
      </c>
      <c r="V1959" s="123">
        <v>0.11</v>
      </c>
      <c r="W1959" s="123">
        <v>0.19</v>
      </c>
      <c r="X1959" s="123">
        <v>0.28000000000000003</v>
      </c>
      <c r="Y1959" s="123">
        <v>0.28000000000000003</v>
      </c>
    </row>
    <row r="1960" spans="1:25" x14ac:dyDescent="0.25">
      <c r="A1960" s="60" t="s">
        <v>589</v>
      </c>
      <c r="B1960" s="60" t="s">
        <v>27</v>
      </c>
      <c r="C1960" s="123" t="s">
        <v>96</v>
      </c>
      <c r="D1960" s="123">
        <v>29</v>
      </c>
      <c r="E1960" s="123">
        <v>1991</v>
      </c>
      <c r="F1960" s="123">
        <v>3.69</v>
      </c>
      <c r="G1960" s="123">
        <v>0.26</v>
      </c>
      <c r="H1960" s="123">
        <v>1.08</v>
      </c>
      <c r="I1960" s="123">
        <v>0.19</v>
      </c>
      <c r="J1960" s="123">
        <v>24.94</v>
      </c>
      <c r="K1960" s="123">
        <v>1</v>
      </c>
      <c r="L1960" s="123">
        <v>0.17</v>
      </c>
      <c r="M1960" s="123">
        <v>0.33</v>
      </c>
      <c r="N1960" s="123">
        <v>1.05</v>
      </c>
      <c r="O1960" s="123">
        <v>23.22</v>
      </c>
      <c r="P1960" s="123">
        <v>-0.06</v>
      </c>
      <c r="Q1960" s="123">
        <v>0.09</v>
      </c>
      <c r="R1960" s="123" t="s">
        <v>3792</v>
      </c>
      <c r="S1960" s="123">
        <v>2021</v>
      </c>
      <c r="T1960" s="123">
        <v>0.09</v>
      </c>
      <c r="U1960" s="123">
        <v>0.31</v>
      </c>
      <c r="V1960" s="123">
        <v>0.3</v>
      </c>
      <c r="W1960" s="123">
        <v>0.22</v>
      </c>
      <c r="X1960" s="123">
        <v>-0.02</v>
      </c>
      <c r="Y1960" s="123">
        <v>0.15</v>
      </c>
    </row>
    <row r="1961" spans="1:25" x14ac:dyDescent="0.25">
      <c r="A1961" s="60" t="s">
        <v>1554</v>
      </c>
      <c r="B1961" s="60" t="s">
        <v>27</v>
      </c>
      <c r="C1961" s="123" t="s">
        <v>96</v>
      </c>
      <c r="D1961" s="123">
        <v>30</v>
      </c>
      <c r="E1961" s="123">
        <v>1990</v>
      </c>
      <c r="F1961" s="123">
        <v>1.99</v>
      </c>
      <c r="G1961" s="123">
        <v>0.04</v>
      </c>
      <c r="H1961" s="123">
        <v>0.05</v>
      </c>
      <c r="I1961" s="123">
        <v>-0.09</v>
      </c>
      <c r="J1961" s="123"/>
      <c r="K1961" s="123">
        <v>-0.08</v>
      </c>
      <c r="L1961" s="123">
        <v>0.08</v>
      </c>
      <c r="M1961" s="123"/>
      <c r="N1961" s="123"/>
      <c r="O1961" s="123"/>
      <c r="P1961" s="123">
        <v>-0.01</v>
      </c>
      <c r="Q1961" s="123">
        <v>0.08</v>
      </c>
      <c r="R1961" s="123" t="s">
        <v>3792</v>
      </c>
      <c r="S1961" s="123">
        <v>2021</v>
      </c>
      <c r="T1961" s="123">
        <v>-0.01</v>
      </c>
      <c r="U1961" s="123">
        <v>0.05</v>
      </c>
      <c r="V1961" s="123">
        <v>0.03</v>
      </c>
      <c r="W1961" s="123"/>
      <c r="X1961" s="123">
        <v>-7.0000000000000007E-2</v>
      </c>
      <c r="Y1961" s="123">
        <v>-7.0000000000000007E-2</v>
      </c>
    </row>
    <row r="1962" spans="1:25" x14ac:dyDescent="0.25">
      <c r="A1962" s="60" t="s">
        <v>4660</v>
      </c>
      <c r="B1962" s="60" t="s">
        <v>27</v>
      </c>
      <c r="C1962" s="123" t="s">
        <v>96</v>
      </c>
      <c r="D1962" s="123">
        <v>31</v>
      </c>
      <c r="E1962" s="123">
        <v>1989</v>
      </c>
      <c r="F1962" s="123">
        <v>0.96</v>
      </c>
      <c r="G1962" s="123">
        <v>0.04</v>
      </c>
      <c r="H1962" s="123">
        <v>1.98</v>
      </c>
      <c r="I1962" s="123">
        <v>1.08</v>
      </c>
      <c r="J1962" s="123">
        <v>50.04</v>
      </c>
      <c r="K1962" s="123">
        <v>1.81</v>
      </c>
      <c r="L1962" s="123">
        <v>0.91</v>
      </c>
      <c r="M1962" s="123">
        <v>-0.01</v>
      </c>
      <c r="N1962" s="123">
        <v>-0.06</v>
      </c>
      <c r="O1962" s="123">
        <v>14.62</v>
      </c>
      <c r="P1962" s="123">
        <v>7.0000000000000007E-2</v>
      </c>
      <c r="Q1962" s="123">
        <v>7.0000000000000007E-2</v>
      </c>
      <c r="R1962" s="123" t="s">
        <v>3792</v>
      </c>
      <c r="S1962" s="123">
        <v>2021</v>
      </c>
      <c r="T1962" s="123">
        <v>-0.04</v>
      </c>
      <c r="U1962" s="123">
        <v>7.0000000000000007E-2</v>
      </c>
      <c r="V1962" s="123">
        <v>0.09</v>
      </c>
      <c r="W1962" s="123">
        <v>0.14000000000000001</v>
      </c>
      <c r="X1962" s="123">
        <v>-0.17</v>
      </c>
      <c r="Y1962" s="123">
        <v>-0.03</v>
      </c>
    </row>
    <row r="1963" spans="1:25" x14ac:dyDescent="0.25">
      <c r="A1963" s="60" t="s">
        <v>4850</v>
      </c>
      <c r="B1963" s="60" t="s">
        <v>27</v>
      </c>
      <c r="C1963" s="123" t="s">
        <v>96</v>
      </c>
      <c r="D1963" s="123">
        <v>35</v>
      </c>
      <c r="E1963" s="123">
        <v>1985</v>
      </c>
      <c r="F1963" s="123">
        <v>3.3</v>
      </c>
      <c r="G1963" s="123">
        <v>0.08</v>
      </c>
      <c r="H1963" s="123">
        <v>0.35</v>
      </c>
      <c r="I1963" s="123">
        <v>7.0000000000000007E-2</v>
      </c>
      <c r="J1963" s="123">
        <v>0.1</v>
      </c>
      <c r="K1963" s="123">
        <v>0.25</v>
      </c>
      <c r="L1963" s="123">
        <v>0.09</v>
      </c>
      <c r="M1963" s="123">
        <v>0.05</v>
      </c>
      <c r="N1963" s="123"/>
      <c r="O1963" s="123">
        <v>7.93</v>
      </c>
      <c r="P1963" s="123">
        <v>0.06</v>
      </c>
      <c r="Q1963" s="123">
        <v>-0.02</v>
      </c>
      <c r="R1963" s="123" t="s">
        <v>3792</v>
      </c>
      <c r="S1963" s="123">
        <v>2021</v>
      </c>
      <c r="T1963" s="123">
        <v>0.02</v>
      </c>
      <c r="U1963" s="123">
        <v>-0.02</v>
      </c>
      <c r="V1963" s="123">
        <v>-0.02</v>
      </c>
      <c r="W1963" s="123">
        <v>0.24</v>
      </c>
      <c r="X1963" s="123">
        <v>-0.15</v>
      </c>
      <c r="Y1963" s="123">
        <v>0</v>
      </c>
    </row>
    <row r="1964" spans="1:25" x14ac:dyDescent="0.25">
      <c r="A1964" s="60" t="s">
        <v>499</v>
      </c>
      <c r="B1964" s="60" t="s">
        <v>27</v>
      </c>
      <c r="C1964" s="123" t="s">
        <v>96</v>
      </c>
      <c r="D1964" s="123">
        <v>31</v>
      </c>
      <c r="E1964" s="123">
        <v>1989</v>
      </c>
      <c r="F1964" s="123">
        <v>4.04</v>
      </c>
      <c r="G1964" s="123">
        <v>0.02</v>
      </c>
      <c r="H1964" s="123">
        <v>0.56000000000000005</v>
      </c>
      <c r="I1964" s="123">
        <v>0.02</v>
      </c>
      <c r="J1964" s="123">
        <v>-0.03</v>
      </c>
      <c r="K1964" s="123">
        <v>0.47</v>
      </c>
      <c r="L1964" s="123">
        <v>0.02</v>
      </c>
      <c r="M1964" s="123">
        <v>-0.02</v>
      </c>
      <c r="N1964" s="123"/>
      <c r="O1964" s="123">
        <v>19.690000000000001</v>
      </c>
      <c r="P1964" s="123">
        <v>-7.0000000000000007E-2</v>
      </c>
      <c r="Q1964" s="123">
        <v>-0.03</v>
      </c>
      <c r="R1964" s="123" t="s">
        <v>3792</v>
      </c>
      <c r="S1964" s="123">
        <v>2021</v>
      </c>
      <c r="T1964" s="123">
        <v>-0.05</v>
      </c>
      <c r="U1964" s="123">
        <v>0</v>
      </c>
      <c r="V1964" s="123">
        <v>-0.02</v>
      </c>
      <c r="W1964" s="123">
        <v>-0.05</v>
      </c>
      <c r="X1964" s="123">
        <v>0.09</v>
      </c>
      <c r="Y1964" s="123">
        <v>-0.02</v>
      </c>
    </row>
    <row r="1965" spans="1:25" x14ac:dyDescent="0.25">
      <c r="A1965" s="60" t="s">
        <v>500</v>
      </c>
      <c r="B1965" s="60" t="s">
        <v>27</v>
      </c>
      <c r="C1965" s="123" t="s">
        <v>96</v>
      </c>
      <c r="D1965" s="123">
        <v>33</v>
      </c>
      <c r="E1965" s="123">
        <v>1987</v>
      </c>
      <c r="F1965" s="123">
        <v>3.78</v>
      </c>
      <c r="G1965" s="123">
        <v>0.06</v>
      </c>
      <c r="H1965" s="123">
        <v>-0.09</v>
      </c>
      <c r="I1965" s="123">
        <v>0.09</v>
      </c>
      <c r="J1965" s="123"/>
      <c r="K1965" s="123">
        <v>0</v>
      </c>
      <c r="L1965" s="123">
        <v>0.04</v>
      </c>
      <c r="M1965" s="123"/>
      <c r="N1965" s="123"/>
      <c r="O1965" s="123"/>
      <c r="P1965" s="123">
        <v>-0.03</v>
      </c>
      <c r="Q1965" s="123">
        <v>-0.01</v>
      </c>
      <c r="R1965" s="123" t="s">
        <v>3792</v>
      </c>
      <c r="S1965" s="123">
        <v>2021</v>
      </c>
      <c r="T1965" s="123">
        <v>0.04</v>
      </c>
      <c r="U1965" s="123">
        <v>-0.03</v>
      </c>
      <c r="V1965" s="123">
        <v>0.09</v>
      </c>
      <c r="W1965" s="123"/>
      <c r="X1965" s="123">
        <v>0</v>
      </c>
      <c r="Y1965" s="123">
        <v>0.05</v>
      </c>
    </row>
    <row r="1966" spans="1:25" x14ac:dyDescent="0.25">
      <c r="A1966" s="60" t="s">
        <v>456</v>
      </c>
      <c r="B1966" s="60" t="s">
        <v>27</v>
      </c>
      <c r="C1966" s="123" t="s">
        <v>213</v>
      </c>
      <c r="D1966" s="123">
        <v>26</v>
      </c>
      <c r="E1966" s="123">
        <v>1994</v>
      </c>
      <c r="F1966" s="123">
        <v>0.34</v>
      </c>
      <c r="G1966" s="123">
        <v>-0.02</v>
      </c>
      <c r="H1966" s="123">
        <v>0.05</v>
      </c>
      <c r="I1966" s="123">
        <v>0.01</v>
      </c>
      <c r="J1966" s="123"/>
      <c r="K1966" s="123">
        <v>0.05</v>
      </c>
      <c r="L1966" s="123">
        <v>7.0000000000000007E-2</v>
      </c>
      <c r="M1966" s="123"/>
      <c r="N1966" s="123"/>
      <c r="O1966" s="123"/>
      <c r="P1966" s="123">
        <v>-0.01</v>
      </c>
      <c r="Q1966" s="123">
        <v>0.01</v>
      </c>
      <c r="R1966" s="123" t="s">
        <v>3792</v>
      </c>
      <c r="S1966" s="123">
        <v>2021</v>
      </c>
      <c r="T1966" s="123">
        <v>-0.04</v>
      </c>
      <c r="U1966" s="123">
        <v>0.05</v>
      </c>
      <c r="V1966" s="123">
        <v>-7.0000000000000007E-2</v>
      </c>
      <c r="W1966" s="123"/>
      <c r="X1966" s="123">
        <v>0.05</v>
      </c>
      <c r="Y1966" s="123">
        <v>-0.02</v>
      </c>
    </row>
    <row r="1967" spans="1:25" x14ac:dyDescent="0.25">
      <c r="A1967" s="60" t="s">
        <v>2128</v>
      </c>
      <c r="B1967" s="60" t="s">
        <v>27</v>
      </c>
      <c r="C1967" s="123" t="s">
        <v>109</v>
      </c>
      <c r="D1967" s="123">
        <v>27</v>
      </c>
      <c r="E1967" s="123">
        <v>1993</v>
      </c>
      <c r="F1967" s="123">
        <v>4.82</v>
      </c>
      <c r="G1967" s="123">
        <v>0.87</v>
      </c>
      <c r="H1967" s="123">
        <v>2.4</v>
      </c>
      <c r="I1967" s="123">
        <v>0.94</v>
      </c>
      <c r="J1967" s="123">
        <v>41.73</v>
      </c>
      <c r="K1967" s="123">
        <v>2.41</v>
      </c>
      <c r="L1967" s="123">
        <v>1.1100000000000001</v>
      </c>
      <c r="M1967" s="123">
        <v>0.24</v>
      </c>
      <c r="N1967" s="123">
        <v>0.54</v>
      </c>
      <c r="O1967" s="123">
        <v>16.43</v>
      </c>
      <c r="P1967" s="123">
        <v>0.25</v>
      </c>
      <c r="Q1967" s="123">
        <v>0.21</v>
      </c>
      <c r="R1967" s="123" t="s">
        <v>3792</v>
      </c>
      <c r="S1967" s="123">
        <v>2021</v>
      </c>
      <c r="T1967" s="123">
        <v>0.22</v>
      </c>
      <c r="U1967" s="123">
        <v>0.52</v>
      </c>
      <c r="V1967" s="123">
        <v>0.47</v>
      </c>
      <c r="W1967" s="123">
        <v>0.17</v>
      </c>
      <c r="X1967" s="123">
        <v>0.16</v>
      </c>
      <c r="Y1967" s="123">
        <v>0.15</v>
      </c>
    </row>
    <row r="1968" spans="1:25" x14ac:dyDescent="0.25">
      <c r="A1968" s="60" t="s">
        <v>421</v>
      </c>
      <c r="B1968" s="60" t="s">
        <v>27</v>
      </c>
      <c r="C1968" s="123" t="s">
        <v>109</v>
      </c>
      <c r="D1968" s="123">
        <v>30</v>
      </c>
      <c r="E1968" s="123">
        <v>1990</v>
      </c>
      <c r="F1968" s="123">
        <v>0.06</v>
      </c>
      <c r="G1968" s="123">
        <v>-0.09</v>
      </c>
      <c r="H1968" s="123">
        <v>-0.04</v>
      </c>
      <c r="I1968" s="123">
        <v>0.09</v>
      </c>
      <c r="J1968" s="123"/>
      <c r="K1968" s="123">
        <v>0.02</v>
      </c>
      <c r="L1968" s="123">
        <v>-7.0000000000000007E-2</v>
      </c>
      <c r="M1968" s="123"/>
      <c r="N1968" s="123"/>
      <c r="O1968" s="123"/>
      <c r="P1968" s="123">
        <v>0.06</v>
      </c>
      <c r="Q1968" s="123">
        <v>7.0000000000000007E-2</v>
      </c>
      <c r="R1968" s="123" t="s">
        <v>3792</v>
      </c>
      <c r="S1968" s="123">
        <v>2021</v>
      </c>
      <c r="T1968" s="123">
        <v>0.02</v>
      </c>
      <c r="U1968" s="123">
        <v>0</v>
      </c>
      <c r="V1968" s="123">
        <v>0.04</v>
      </c>
      <c r="W1968" s="123"/>
      <c r="X1968" s="123">
        <v>0.03</v>
      </c>
      <c r="Y1968" s="123">
        <v>0.02</v>
      </c>
    </row>
    <row r="1969" spans="1:25" x14ac:dyDescent="0.25">
      <c r="A1969" s="60" t="s">
        <v>2353</v>
      </c>
      <c r="B1969" s="60" t="s">
        <v>27</v>
      </c>
      <c r="C1969" s="123" t="s">
        <v>116</v>
      </c>
      <c r="D1969" s="123">
        <v>28</v>
      </c>
      <c r="E1969" s="123">
        <v>1992</v>
      </c>
      <c r="F1969" s="123">
        <v>5.07</v>
      </c>
      <c r="G1969" s="123">
        <v>0.06</v>
      </c>
      <c r="H1969" s="123">
        <v>-0.09</v>
      </c>
      <c r="I1969" s="123">
        <v>-0.01</v>
      </c>
      <c r="J1969" s="123"/>
      <c r="K1969" s="123">
        <v>0.06</v>
      </c>
      <c r="L1969" s="123">
        <v>-0.08</v>
      </c>
      <c r="M1969" s="123"/>
      <c r="N1969" s="123"/>
      <c r="O1969" s="123"/>
      <c r="P1969" s="123">
        <v>7.0000000000000007E-2</v>
      </c>
      <c r="Q1969" s="123">
        <v>0.05</v>
      </c>
      <c r="R1969" s="123" t="s">
        <v>3792</v>
      </c>
      <c r="S1969" s="123">
        <v>2021</v>
      </c>
      <c r="T1969" s="123">
        <v>0.02</v>
      </c>
      <c r="U1969" s="123">
        <v>-0.02</v>
      </c>
      <c r="V1969" s="123">
        <v>-0.04</v>
      </c>
      <c r="W1969" s="123"/>
      <c r="X1969" s="123">
        <v>-0.03</v>
      </c>
      <c r="Y1969" s="123">
        <v>-0.06</v>
      </c>
    </row>
    <row r="1970" spans="1:25" x14ac:dyDescent="0.25">
      <c r="A1970" s="60" t="s">
        <v>2851</v>
      </c>
      <c r="B1970" s="60" t="s">
        <v>27</v>
      </c>
      <c r="C1970" s="123" t="s">
        <v>122</v>
      </c>
      <c r="D1970" s="123">
        <v>29</v>
      </c>
      <c r="E1970" s="123">
        <v>1991</v>
      </c>
      <c r="F1970" s="123">
        <v>3.07</v>
      </c>
      <c r="G1970" s="123">
        <v>0.42</v>
      </c>
      <c r="H1970" s="123">
        <v>1.65</v>
      </c>
      <c r="I1970" s="123">
        <v>1.06</v>
      </c>
      <c r="J1970" s="123">
        <v>60.01</v>
      </c>
      <c r="K1970" s="123">
        <v>1.76</v>
      </c>
      <c r="L1970" s="123">
        <v>0.99</v>
      </c>
      <c r="M1970" s="123">
        <v>0.17</v>
      </c>
      <c r="N1970" s="123">
        <v>0.31</v>
      </c>
      <c r="O1970" s="123">
        <v>20.83</v>
      </c>
      <c r="P1970" s="123">
        <v>-0.09</v>
      </c>
      <c r="Q1970" s="123">
        <v>-0.09</v>
      </c>
      <c r="R1970" s="123" t="s">
        <v>3792</v>
      </c>
      <c r="S1970" s="123">
        <v>2021</v>
      </c>
      <c r="T1970" s="123">
        <v>0.03</v>
      </c>
      <c r="U1970" s="123">
        <v>0.04</v>
      </c>
      <c r="V1970" s="123">
        <v>0.03</v>
      </c>
      <c r="W1970" s="123">
        <v>0.04</v>
      </c>
      <c r="X1970" s="123">
        <v>0.24</v>
      </c>
      <c r="Y1970" s="123">
        <v>0.32</v>
      </c>
    </row>
    <row r="1971" spans="1:25" x14ac:dyDescent="0.25">
      <c r="A1971" s="60" t="s">
        <v>3069</v>
      </c>
      <c r="B1971" s="60" t="s">
        <v>27</v>
      </c>
      <c r="C1971" s="123" t="s">
        <v>122</v>
      </c>
      <c r="D1971" s="123">
        <v>18</v>
      </c>
      <c r="E1971" s="123">
        <v>2002</v>
      </c>
      <c r="F1971" s="123">
        <v>1.71</v>
      </c>
      <c r="G1971" s="123">
        <v>0.04</v>
      </c>
      <c r="H1971" s="123">
        <v>1.59</v>
      </c>
      <c r="I1971" s="123">
        <v>0.51</v>
      </c>
      <c r="J1971" s="123">
        <v>33.26</v>
      </c>
      <c r="K1971" s="123">
        <v>1.58</v>
      </c>
      <c r="L1971" s="123">
        <v>0.52</v>
      </c>
      <c r="M1971" s="123">
        <v>-0.03</v>
      </c>
      <c r="N1971" s="123">
        <v>0.03</v>
      </c>
      <c r="O1971" s="123">
        <v>17.89</v>
      </c>
      <c r="P1971" s="123">
        <v>-0.1</v>
      </c>
      <c r="Q1971" s="123">
        <v>-7.0000000000000007E-2</v>
      </c>
      <c r="R1971" s="123" t="s">
        <v>3792</v>
      </c>
      <c r="S1971" s="123">
        <v>2021</v>
      </c>
      <c r="T1971" s="123">
        <v>-0.06</v>
      </c>
      <c r="U1971" s="123">
        <v>0.09</v>
      </c>
      <c r="V1971" s="123">
        <v>0.12</v>
      </c>
      <c r="W1971" s="123">
        <v>-0.02</v>
      </c>
      <c r="X1971" s="123">
        <v>-0.13</v>
      </c>
      <c r="Y1971" s="123">
        <v>-0.2</v>
      </c>
    </row>
    <row r="1972" spans="1:25" x14ac:dyDescent="0.25">
      <c r="A1972" s="60" t="s">
        <v>2894</v>
      </c>
      <c r="B1972" s="60" t="s">
        <v>27</v>
      </c>
      <c r="C1972" s="123" t="s">
        <v>122</v>
      </c>
      <c r="D1972" s="123">
        <v>25</v>
      </c>
      <c r="E1972" s="123">
        <v>1995</v>
      </c>
      <c r="F1972" s="123">
        <v>1.7</v>
      </c>
      <c r="G1972" s="123">
        <v>0.09</v>
      </c>
      <c r="H1972" s="123">
        <v>0.59</v>
      </c>
      <c r="I1972" s="123">
        <v>0</v>
      </c>
      <c r="J1972" s="123">
        <v>0.06</v>
      </c>
      <c r="K1972" s="123">
        <v>0.65</v>
      </c>
      <c r="L1972" s="123">
        <v>7.0000000000000007E-2</v>
      </c>
      <c r="M1972" s="123">
        <v>-0.04</v>
      </c>
      <c r="N1972" s="123"/>
      <c r="O1972" s="123">
        <v>15.93</v>
      </c>
      <c r="P1972" s="123">
        <v>0.1</v>
      </c>
      <c r="Q1972" s="123">
        <v>-0.1</v>
      </c>
      <c r="R1972" s="123" t="s">
        <v>3792</v>
      </c>
      <c r="S1972" s="123">
        <v>2021</v>
      </c>
      <c r="T1972" s="123">
        <v>0.04</v>
      </c>
      <c r="U1972" s="123">
        <v>0.06</v>
      </c>
      <c r="V1972" s="123">
        <v>-0.02</v>
      </c>
      <c r="W1972" s="123">
        <v>0.17</v>
      </c>
      <c r="X1972" s="123">
        <v>-0.06</v>
      </c>
      <c r="Y1972" s="123">
        <v>-0.16</v>
      </c>
    </row>
    <row r="1973" spans="1:25" x14ac:dyDescent="0.25">
      <c r="A1973" s="60" t="s">
        <v>455</v>
      </c>
      <c r="B1973" s="60" t="s">
        <v>27</v>
      </c>
      <c r="C1973" s="123" t="s">
        <v>122</v>
      </c>
      <c r="D1973" s="123">
        <v>23</v>
      </c>
      <c r="E1973" s="123">
        <v>1997</v>
      </c>
      <c r="F1973" s="123">
        <v>3.84</v>
      </c>
      <c r="G1973" s="123">
        <v>0</v>
      </c>
      <c r="H1973" s="123">
        <v>0.57999999999999996</v>
      </c>
      <c r="I1973" s="123">
        <v>0.06</v>
      </c>
      <c r="J1973" s="123">
        <v>-0.06</v>
      </c>
      <c r="K1973" s="123">
        <v>0.44</v>
      </c>
      <c r="L1973" s="123">
        <v>-0.09</v>
      </c>
      <c r="M1973" s="123">
        <v>-0.06</v>
      </c>
      <c r="N1973" s="123"/>
      <c r="O1973" s="123">
        <v>26.69</v>
      </c>
      <c r="P1973" s="123">
        <v>0.01</v>
      </c>
      <c r="Q1973" s="123">
        <v>0.04</v>
      </c>
      <c r="R1973" s="123" t="s">
        <v>3792</v>
      </c>
      <c r="S1973" s="123">
        <v>2021</v>
      </c>
      <c r="T1973" s="123">
        <v>-0.02</v>
      </c>
      <c r="U1973" s="123">
        <v>0.06</v>
      </c>
      <c r="V1973" s="123">
        <v>0.09</v>
      </c>
      <c r="W1973" s="123">
        <v>0.08</v>
      </c>
      <c r="X1973" s="123">
        <v>-0.06</v>
      </c>
      <c r="Y1973" s="123">
        <v>-0.02</v>
      </c>
    </row>
    <row r="1974" spans="1:25" x14ac:dyDescent="0.25">
      <c r="A1974" s="60" t="s">
        <v>1398</v>
      </c>
      <c r="B1974" s="60" t="s">
        <v>27</v>
      </c>
      <c r="C1974" s="123" t="s">
        <v>122</v>
      </c>
      <c r="D1974" s="123">
        <v>32</v>
      </c>
      <c r="E1974" s="123">
        <v>1989</v>
      </c>
      <c r="F1974" s="123">
        <v>3.43</v>
      </c>
      <c r="G1974" s="123">
        <v>-0.08</v>
      </c>
      <c r="H1974" s="123">
        <v>0.64</v>
      </c>
      <c r="I1974" s="123">
        <v>0.32</v>
      </c>
      <c r="J1974" s="123">
        <v>50.03</v>
      </c>
      <c r="K1974" s="123">
        <v>0.51</v>
      </c>
      <c r="L1974" s="123">
        <v>0.34</v>
      </c>
      <c r="M1974" s="123">
        <v>0.04</v>
      </c>
      <c r="N1974" s="123">
        <v>0.01</v>
      </c>
      <c r="O1974" s="123">
        <v>24.49</v>
      </c>
      <c r="P1974" s="123">
        <v>-0.08</v>
      </c>
      <c r="Q1974" s="123">
        <v>-0.04</v>
      </c>
      <c r="R1974" s="123" t="s">
        <v>3792</v>
      </c>
      <c r="S1974" s="123">
        <v>2021</v>
      </c>
      <c r="T1974" s="123">
        <v>0.09</v>
      </c>
      <c r="U1974" s="123">
        <v>-0.04</v>
      </c>
      <c r="V1974" s="123">
        <v>7.0000000000000007E-2</v>
      </c>
      <c r="W1974" s="123">
        <v>0.01</v>
      </c>
      <c r="X1974" s="123">
        <v>7.0000000000000007E-2</v>
      </c>
      <c r="Y1974" s="123">
        <v>0.05</v>
      </c>
    </row>
    <row r="1975" spans="1:25" x14ac:dyDescent="0.25">
      <c r="A1975" s="60" t="s">
        <v>1677</v>
      </c>
      <c r="B1975" s="60" t="s">
        <v>27</v>
      </c>
      <c r="C1975" s="123" t="s">
        <v>122</v>
      </c>
      <c r="D1975" s="123">
        <v>33</v>
      </c>
      <c r="E1975" s="123">
        <v>1987</v>
      </c>
      <c r="F1975" s="123">
        <v>2.0499999999999998</v>
      </c>
      <c r="G1975" s="123">
        <v>-0.08</v>
      </c>
      <c r="H1975" s="123">
        <v>0.57999999999999996</v>
      </c>
      <c r="I1975" s="123">
        <v>0.43</v>
      </c>
      <c r="J1975" s="123">
        <v>99.98</v>
      </c>
      <c r="K1975" s="123">
        <v>0.47</v>
      </c>
      <c r="L1975" s="123">
        <v>0.52</v>
      </c>
      <c r="M1975" s="123">
        <v>-0.06</v>
      </c>
      <c r="N1975" s="123">
        <v>-0.08</v>
      </c>
      <c r="O1975" s="123">
        <v>7.23</v>
      </c>
      <c r="P1975" s="123">
        <v>0.02</v>
      </c>
      <c r="Q1975" s="123">
        <v>0.1</v>
      </c>
      <c r="R1975" s="123" t="s">
        <v>3792</v>
      </c>
      <c r="S1975" s="123">
        <v>2021</v>
      </c>
      <c r="T1975" s="123">
        <v>0.02</v>
      </c>
      <c r="U1975" s="123">
        <v>-0.01</v>
      </c>
      <c r="V1975" s="123">
        <v>0.12</v>
      </c>
      <c r="W1975" s="123">
        <v>7.0000000000000007E-2</v>
      </c>
      <c r="X1975" s="123">
        <v>-0.14000000000000001</v>
      </c>
      <c r="Y1975" s="123">
        <v>-0.14000000000000001</v>
      </c>
    </row>
    <row r="1976" spans="1:25" x14ac:dyDescent="0.25">
      <c r="A1976" s="60" t="s">
        <v>2352</v>
      </c>
      <c r="B1976" s="60" t="s">
        <v>27</v>
      </c>
      <c r="C1976" s="123" t="s">
        <v>122</v>
      </c>
      <c r="D1976" s="123">
        <v>30</v>
      </c>
      <c r="E1976" s="123">
        <v>1991</v>
      </c>
      <c r="F1976" s="123">
        <v>2.5299999999999998</v>
      </c>
      <c r="G1976" s="123">
        <v>0.08</v>
      </c>
      <c r="H1976" s="123">
        <v>1.96</v>
      </c>
      <c r="I1976" s="123">
        <v>0.87</v>
      </c>
      <c r="J1976" s="123">
        <v>40</v>
      </c>
      <c r="K1976" s="123">
        <v>2.0699999999999998</v>
      </c>
      <c r="L1976" s="123">
        <v>0.89</v>
      </c>
      <c r="M1976" s="123">
        <v>0.01</v>
      </c>
      <c r="N1976" s="123">
        <v>-7.0000000000000007E-2</v>
      </c>
      <c r="O1976" s="123">
        <v>17.48</v>
      </c>
      <c r="P1976" s="123">
        <v>-0.04</v>
      </c>
      <c r="Q1976" s="123">
        <v>0.06</v>
      </c>
      <c r="R1976" s="123" t="s">
        <v>3792</v>
      </c>
      <c r="S1976" s="123">
        <v>2021</v>
      </c>
      <c r="T1976" s="123">
        <v>-0.08</v>
      </c>
      <c r="U1976" s="123">
        <v>0.12</v>
      </c>
      <c r="V1976" s="123">
        <v>0.12</v>
      </c>
      <c r="W1976" s="123">
        <v>0.1</v>
      </c>
      <c r="X1976" s="123">
        <v>-0.19</v>
      </c>
      <c r="Y1976" s="123">
        <v>-0.2</v>
      </c>
    </row>
    <row r="1977" spans="1:25" x14ac:dyDescent="0.25">
      <c r="A1977" s="60" t="s">
        <v>2472</v>
      </c>
      <c r="B1977" s="60" t="s">
        <v>27</v>
      </c>
      <c r="C1977" s="123" t="s">
        <v>122</v>
      </c>
      <c r="D1977" s="123">
        <v>27</v>
      </c>
      <c r="E1977" s="123">
        <v>1993</v>
      </c>
      <c r="F1977" s="123">
        <v>1.45</v>
      </c>
      <c r="G1977" s="123">
        <v>0.09</v>
      </c>
      <c r="H1977" s="123">
        <v>0.72</v>
      </c>
      <c r="I1977" s="123">
        <v>0.01</v>
      </c>
      <c r="J1977" s="123">
        <v>0.08</v>
      </c>
      <c r="K1977" s="123">
        <v>0.74</v>
      </c>
      <c r="L1977" s="123">
        <v>0.04</v>
      </c>
      <c r="M1977" s="123">
        <v>-0.02</v>
      </c>
      <c r="N1977" s="123"/>
      <c r="O1977" s="123">
        <v>13.03</v>
      </c>
      <c r="P1977" s="123">
        <v>-0.03</v>
      </c>
      <c r="Q1977" s="123">
        <v>0.03</v>
      </c>
      <c r="R1977" s="123" t="s">
        <v>3792</v>
      </c>
      <c r="S1977" s="123">
        <v>2021</v>
      </c>
      <c r="T1977" s="123">
        <v>0.01</v>
      </c>
      <c r="U1977" s="123">
        <v>0.04</v>
      </c>
      <c r="V1977" s="123">
        <v>0.03</v>
      </c>
      <c r="W1977" s="123">
        <v>0.09</v>
      </c>
      <c r="X1977" s="123">
        <v>-0.06</v>
      </c>
      <c r="Y1977" s="123">
        <v>-0.16</v>
      </c>
    </row>
    <row r="1978" spans="1:25" x14ac:dyDescent="0.25">
      <c r="A1978" s="60" t="s">
        <v>4656</v>
      </c>
      <c r="B1978" s="60" t="s">
        <v>27</v>
      </c>
      <c r="C1978" s="123" t="s">
        <v>122</v>
      </c>
      <c r="D1978" s="123">
        <v>28</v>
      </c>
      <c r="E1978" s="123">
        <v>1992</v>
      </c>
      <c r="F1978" s="123">
        <v>-0.06</v>
      </c>
      <c r="G1978" s="123">
        <v>-0.08</v>
      </c>
      <c r="H1978" s="123">
        <v>0</v>
      </c>
      <c r="I1978" s="123">
        <v>0.02</v>
      </c>
      <c r="J1978" s="123"/>
      <c r="K1978" s="123">
        <v>0.03</v>
      </c>
      <c r="L1978" s="123">
        <v>0.06</v>
      </c>
      <c r="M1978" s="123"/>
      <c r="N1978" s="123"/>
      <c r="O1978" s="123"/>
      <c r="P1978" s="123">
        <v>0.04</v>
      </c>
      <c r="Q1978" s="123">
        <v>7.0000000000000007E-2</v>
      </c>
      <c r="R1978" s="123" t="s">
        <v>3792</v>
      </c>
      <c r="S1978" s="123">
        <v>2021</v>
      </c>
      <c r="T1978" s="123">
        <v>0.04</v>
      </c>
      <c r="U1978" s="123">
        <v>-0.01</v>
      </c>
      <c r="V1978" s="123">
        <v>-0.04</v>
      </c>
      <c r="W1978" s="123"/>
      <c r="X1978" s="123">
        <v>0</v>
      </c>
      <c r="Y1978" s="123">
        <v>0.01</v>
      </c>
    </row>
    <row r="1979" spans="1:25" x14ac:dyDescent="0.25">
      <c r="A1979" s="60" t="s">
        <v>253</v>
      </c>
      <c r="B1979" s="60" t="s">
        <v>27</v>
      </c>
      <c r="C1979" s="123" t="s">
        <v>122</v>
      </c>
      <c r="D1979" s="123">
        <v>27</v>
      </c>
      <c r="E1979" s="123">
        <v>1993</v>
      </c>
      <c r="F1979" s="123">
        <v>0.19</v>
      </c>
      <c r="G1979" s="123">
        <v>0.05</v>
      </c>
      <c r="H1979" s="123">
        <v>0.08</v>
      </c>
      <c r="I1979" s="123">
        <v>-7.0000000000000007E-2</v>
      </c>
      <c r="J1979" s="123"/>
      <c r="K1979" s="123">
        <v>0.05</v>
      </c>
      <c r="L1979" s="123">
        <v>-0.03</v>
      </c>
      <c r="M1979" s="123"/>
      <c r="N1979" s="123"/>
      <c r="O1979" s="123"/>
      <c r="P1979" s="123">
        <v>-0.09</v>
      </c>
      <c r="Q1979" s="123">
        <v>0.04</v>
      </c>
      <c r="R1979" s="123" t="s">
        <v>3792</v>
      </c>
      <c r="S1979" s="123">
        <v>2021</v>
      </c>
      <c r="T1979" s="123">
        <v>0.03</v>
      </c>
      <c r="U1979" s="123">
        <v>-0.06</v>
      </c>
      <c r="V1979" s="123">
        <v>-7.0000000000000007E-2</v>
      </c>
      <c r="W1979" s="123"/>
      <c r="X1979" s="123">
        <v>0.06</v>
      </c>
      <c r="Y1979" s="123">
        <v>-0.06</v>
      </c>
    </row>
    <row r="1980" spans="1:25" x14ac:dyDescent="0.25">
      <c r="A1980" s="60" t="s">
        <v>1698</v>
      </c>
      <c r="B1980" s="60" t="s">
        <v>86</v>
      </c>
      <c r="C1980" s="123" t="s">
        <v>96</v>
      </c>
      <c r="D1980" s="123">
        <v>22</v>
      </c>
      <c r="E1980" s="123">
        <v>1998</v>
      </c>
      <c r="F1980" s="123">
        <v>2.57</v>
      </c>
      <c r="G1980" s="123">
        <v>-0.04</v>
      </c>
      <c r="H1980" s="123">
        <v>1.1299999999999999</v>
      </c>
      <c r="I1980" s="123">
        <v>0.39</v>
      </c>
      <c r="J1980" s="123">
        <v>33.380000000000003</v>
      </c>
      <c r="K1980" s="123">
        <v>1.25</v>
      </c>
      <c r="L1980" s="123">
        <v>0.45</v>
      </c>
      <c r="M1980" s="123">
        <v>-0.06</v>
      </c>
      <c r="N1980" s="123">
        <v>0.02</v>
      </c>
      <c r="O1980" s="123">
        <v>9.32</v>
      </c>
      <c r="P1980" s="123">
        <v>0.06</v>
      </c>
      <c r="Q1980" s="123">
        <v>-0.02</v>
      </c>
      <c r="R1980" s="123" t="s">
        <v>3792</v>
      </c>
      <c r="S1980" s="123">
        <v>2021</v>
      </c>
      <c r="T1980" s="123">
        <v>0.09</v>
      </c>
      <c r="U1980" s="123">
        <v>0.13</v>
      </c>
      <c r="V1980" s="123">
        <v>0</v>
      </c>
      <c r="W1980" s="123">
        <v>0.1</v>
      </c>
      <c r="X1980" s="123">
        <v>-0.08</v>
      </c>
      <c r="Y1980" s="123">
        <v>-0.13</v>
      </c>
    </row>
    <row r="1981" spans="1:25" x14ac:dyDescent="0.25">
      <c r="A1981" s="60" t="s">
        <v>1826</v>
      </c>
      <c r="B1981" s="60" t="s">
        <v>86</v>
      </c>
      <c r="C1981" s="123" t="s">
        <v>96</v>
      </c>
      <c r="D1981" s="123">
        <v>21</v>
      </c>
      <c r="E1981" s="123">
        <v>1999</v>
      </c>
      <c r="F1981" s="123">
        <v>1.18</v>
      </c>
      <c r="G1981" s="123">
        <v>-0.01</v>
      </c>
      <c r="H1981" s="123">
        <v>3.39</v>
      </c>
      <c r="I1981" s="123">
        <v>3.24</v>
      </c>
      <c r="J1981" s="123">
        <v>99.95</v>
      </c>
      <c r="K1981" s="123">
        <v>3.27</v>
      </c>
      <c r="L1981" s="123">
        <v>3.32</v>
      </c>
      <c r="M1981" s="123">
        <v>-0.05</v>
      </c>
      <c r="N1981" s="123">
        <v>-0.02</v>
      </c>
      <c r="O1981" s="123">
        <v>18.27</v>
      </c>
      <c r="P1981" s="123">
        <v>-0.08</v>
      </c>
      <c r="Q1981" s="123">
        <v>-0.05</v>
      </c>
      <c r="R1981" s="123" t="s">
        <v>3792</v>
      </c>
      <c r="S1981" s="123">
        <v>2021</v>
      </c>
      <c r="T1981" s="123">
        <v>0.1</v>
      </c>
      <c r="U1981" s="123">
        <v>0.48</v>
      </c>
      <c r="V1981" s="123">
        <v>0.42</v>
      </c>
      <c r="W1981" s="123">
        <v>0.13</v>
      </c>
      <c r="X1981" s="123">
        <v>-0.5</v>
      </c>
      <c r="Y1981" s="123">
        <v>-0.51</v>
      </c>
    </row>
    <row r="1982" spans="1:25" x14ac:dyDescent="0.25">
      <c r="A1982" s="60" t="s">
        <v>4760</v>
      </c>
      <c r="B1982" s="60" t="s">
        <v>86</v>
      </c>
      <c r="C1982" s="123" t="s">
        <v>96</v>
      </c>
      <c r="D1982" s="123">
        <v>25</v>
      </c>
      <c r="E1982" s="123">
        <v>1995</v>
      </c>
      <c r="F1982" s="123">
        <v>1.7</v>
      </c>
      <c r="G1982" s="123">
        <v>-0.04</v>
      </c>
      <c r="H1982" s="123">
        <v>0.48</v>
      </c>
      <c r="I1982" s="123">
        <v>0.09</v>
      </c>
      <c r="J1982" s="123">
        <v>-0.04</v>
      </c>
      <c r="K1982" s="123">
        <v>0.63</v>
      </c>
      <c r="L1982" s="123">
        <v>0.09</v>
      </c>
      <c r="M1982" s="123">
        <v>0.02</v>
      </c>
      <c r="N1982" s="123"/>
      <c r="O1982" s="123">
        <v>22</v>
      </c>
      <c r="P1982" s="123">
        <v>0.02</v>
      </c>
      <c r="Q1982" s="123">
        <v>0.04</v>
      </c>
      <c r="R1982" s="123" t="s">
        <v>3792</v>
      </c>
      <c r="S1982" s="123">
        <v>2021</v>
      </c>
      <c r="T1982" s="123">
        <v>-0.02</v>
      </c>
      <c r="U1982" s="123">
        <v>-0.09</v>
      </c>
      <c r="V1982" s="123">
        <v>-0.02</v>
      </c>
      <c r="W1982" s="123">
        <v>0.05</v>
      </c>
      <c r="X1982" s="123">
        <v>-7.0000000000000007E-2</v>
      </c>
      <c r="Y1982" s="123">
        <v>0.01</v>
      </c>
    </row>
    <row r="1983" spans="1:25" x14ac:dyDescent="0.25">
      <c r="A1983" s="60" t="s">
        <v>938</v>
      </c>
      <c r="B1983" s="60" t="s">
        <v>86</v>
      </c>
      <c r="C1983" s="123" t="s">
        <v>96</v>
      </c>
      <c r="D1983" s="123">
        <v>23</v>
      </c>
      <c r="E1983" s="123">
        <v>1997</v>
      </c>
      <c r="F1983" s="123">
        <v>3.05</v>
      </c>
      <c r="G1983" s="123">
        <v>-0.06</v>
      </c>
      <c r="H1983" s="123">
        <v>0.31</v>
      </c>
      <c r="I1983" s="123">
        <v>-0.02</v>
      </c>
      <c r="J1983" s="123">
        <v>-0.01</v>
      </c>
      <c r="K1983" s="123">
        <v>0.28999999999999998</v>
      </c>
      <c r="L1983" s="123">
        <v>7.0000000000000007E-2</v>
      </c>
      <c r="M1983" s="123">
        <v>0.05</v>
      </c>
      <c r="N1983" s="123"/>
      <c r="O1983" s="123">
        <v>21.93</v>
      </c>
      <c r="P1983" s="123">
        <v>7.0000000000000007E-2</v>
      </c>
      <c r="Q1983" s="123">
        <v>-0.02</v>
      </c>
      <c r="R1983" s="123" t="s">
        <v>3792</v>
      </c>
      <c r="S1983" s="123">
        <v>2021</v>
      </c>
      <c r="T1983" s="123">
        <v>-0.03</v>
      </c>
      <c r="U1983" s="123">
        <v>0.04</v>
      </c>
      <c r="V1983" s="123">
        <v>-0.04</v>
      </c>
      <c r="W1983" s="123">
        <v>0.04</v>
      </c>
      <c r="X1983" s="123">
        <v>-7.0000000000000007E-2</v>
      </c>
      <c r="Y1983" s="123">
        <v>-0.01</v>
      </c>
    </row>
    <row r="1984" spans="1:25" x14ac:dyDescent="0.25">
      <c r="A1984" s="60" t="s">
        <v>445</v>
      </c>
      <c r="B1984" s="60" t="s">
        <v>86</v>
      </c>
      <c r="C1984" s="123" t="s">
        <v>96</v>
      </c>
      <c r="D1984" s="123">
        <v>24</v>
      </c>
      <c r="E1984" s="123">
        <v>1996</v>
      </c>
      <c r="F1984" s="123">
        <v>3.02</v>
      </c>
      <c r="G1984" s="123">
        <v>-0.08</v>
      </c>
      <c r="H1984" s="123">
        <v>0.3</v>
      </c>
      <c r="I1984" s="123">
        <v>0.08</v>
      </c>
      <c r="J1984" s="123">
        <v>0.02</v>
      </c>
      <c r="K1984" s="123">
        <v>0.42</v>
      </c>
      <c r="L1984" s="123">
        <v>0</v>
      </c>
      <c r="M1984" s="123">
        <v>-0.01</v>
      </c>
      <c r="N1984" s="123"/>
      <c r="O1984" s="123">
        <v>11.04</v>
      </c>
      <c r="P1984" s="123">
        <v>0</v>
      </c>
      <c r="Q1984" s="123">
        <v>-0.1</v>
      </c>
      <c r="R1984" s="123" t="s">
        <v>3792</v>
      </c>
      <c r="S1984" s="123">
        <v>2021</v>
      </c>
      <c r="T1984" s="123">
        <v>0.03</v>
      </c>
      <c r="U1984" s="123">
        <v>0.02</v>
      </c>
      <c r="V1984" s="123">
        <v>-0.03</v>
      </c>
      <c r="W1984" s="123">
        <v>7.0000000000000007E-2</v>
      </c>
      <c r="X1984" s="123">
        <v>-0.02</v>
      </c>
      <c r="Y1984" s="123">
        <v>0.05</v>
      </c>
    </row>
    <row r="1985" spans="1:25" x14ac:dyDescent="0.25">
      <c r="A1985" s="60" t="s">
        <v>3115</v>
      </c>
      <c r="B1985" s="60" t="s">
        <v>86</v>
      </c>
      <c r="C1985" s="123" t="s">
        <v>109</v>
      </c>
      <c r="D1985" s="123">
        <v>35</v>
      </c>
      <c r="E1985" s="123">
        <v>1985</v>
      </c>
      <c r="F1985" s="123">
        <v>3.03</v>
      </c>
      <c r="G1985" s="123">
        <v>0.05</v>
      </c>
      <c r="H1985" s="123">
        <v>3.41</v>
      </c>
      <c r="I1985" s="123">
        <v>0.38</v>
      </c>
      <c r="J1985" s="123">
        <v>10.06</v>
      </c>
      <c r="K1985" s="123">
        <v>3.35</v>
      </c>
      <c r="L1985" s="123">
        <v>0.26</v>
      </c>
      <c r="M1985" s="123">
        <v>-0.08</v>
      </c>
      <c r="N1985" s="123">
        <v>-0.04</v>
      </c>
      <c r="O1985" s="123">
        <v>14.27</v>
      </c>
      <c r="P1985" s="123">
        <v>-0.03</v>
      </c>
      <c r="Q1985" s="123">
        <v>0.06</v>
      </c>
      <c r="R1985" s="123" t="s">
        <v>3792</v>
      </c>
      <c r="S1985" s="123">
        <v>2021</v>
      </c>
      <c r="T1985" s="123">
        <v>-0.04</v>
      </c>
      <c r="U1985" s="123">
        <v>0.28000000000000003</v>
      </c>
      <c r="V1985" s="123">
        <v>0.43</v>
      </c>
      <c r="W1985" s="123">
        <v>7.0000000000000007E-2</v>
      </c>
      <c r="X1985" s="123">
        <v>-0.41</v>
      </c>
      <c r="Y1985" s="123">
        <v>-0.42</v>
      </c>
    </row>
    <row r="1986" spans="1:25" x14ac:dyDescent="0.25">
      <c r="A1986" s="60" t="s">
        <v>4765</v>
      </c>
      <c r="B1986" s="60" t="s">
        <v>86</v>
      </c>
      <c r="C1986" s="123" t="s">
        <v>116</v>
      </c>
      <c r="D1986" s="123">
        <v>24</v>
      </c>
      <c r="E1986" s="123">
        <v>1996</v>
      </c>
      <c r="F1986" s="123">
        <v>3.03</v>
      </c>
      <c r="G1986" s="123">
        <v>0.1</v>
      </c>
      <c r="H1986" s="123">
        <v>-0.01</v>
      </c>
      <c r="I1986" s="123">
        <v>0.1</v>
      </c>
      <c r="J1986" s="123"/>
      <c r="K1986" s="123">
        <v>0.06</v>
      </c>
      <c r="L1986" s="123">
        <v>-0.03</v>
      </c>
      <c r="M1986" s="123"/>
      <c r="N1986" s="123"/>
      <c r="O1986" s="123"/>
      <c r="P1986" s="123">
        <v>-0.1</v>
      </c>
      <c r="Q1986" s="123">
        <v>-0.02</v>
      </c>
      <c r="R1986" s="123" t="s">
        <v>3792</v>
      </c>
      <c r="S1986" s="123">
        <v>2021</v>
      </c>
      <c r="T1986" s="123">
        <v>-0.02</v>
      </c>
      <c r="U1986" s="123">
        <v>-0.06</v>
      </c>
      <c r="V1986" s="123">
        <v>7.0000000000000007E-2</v>
      </c>
      <c r="W1986" s="123"/>
      <c r="X1986" s="123">
        <v>0.01</v>
      </c>
      <c r="Y1986" s="123">
        <v>0.09</v>
      </c>
    </row>
    <row r="1987" spans="1:25" x14ac:dyDescent="0.25">
      <c r="A1987" s="60" t="s">
        <v>2497</v>
      </c>
      <c r="B1987" s="60" t="s">
        <v>86</v>
      </c>
      <c r="C1987" s="123" t="s">
        <v>122</v>
      </c>
      <c r="D1987" s="123">
        <v>26</v>
      </c>
      <c r="E1987" s="123">
        <v>1994</v>
      </c>
      <c r="F1987" s="123">
        <v>1.59</v>
      </c>
      <c r="G1987" s="123">
        <v>-0.05</v>
      </c>
      <c r="H1987" s="123">
        <v>-0.06</v>
      </c>
      <c r="I1987" s="123">
        <v>0.08</v>
      </c>
      <c r="J1987" s="123"/>
      <c r="K1987" s="123">
        <v>0.04</v>
      </c>
      <c r="L1987" s="123">
        <v>0</v>
      </c>
      <c r="M1987" s="123"/>
      <c r="N1987" s="123"/>
      <c r="O1987" s="123"/>
      <c r="P1987" s="123">
        <v>0.08</v>
      </c>
      <c r="Q1987" s="123">
        <v>-0.06</v>
      </c>
      <c r="R1987" s="123" t="s">
        <v>3792</v>
      </c>
      <c r="S1987" s="123">
        <v>2021</v>
      </c>
      <c r="T1987" s="123">
        <v>-7.0000000000000007E-2</v>
      </c>
      <c r="U1987" s="123">
        <v>0.01</v>
      </c>
      <c r="V1987" s="123">
        <v>0.03</v>
      </c>
      <c r="W1987" s="123"/>
      <c r="X1987" s="123">
        <v>-0.1</v>
      </c>
      <c r="Y1987" s="123">
        <v>0.02</v>
      </c>
    </row>
    <row r="1988" spans="1:25" x14ac:dyDescent="0.25">
      <c r="A1988" s="60" t="s">
        <v>4851</v>
      </c>
      <c r="B1988" s="60" t="s">
        <v>86</v>
      </c>
      <c r="C1988" s="123" t="s">
        <v>122</v>
      </c>
      <c r="D1988" s="123">
        <v>24</v>
      </c>
      <c r="E1988" s="123">
        <v>1996</v>
      </c>
      <c r="F1988" s="123">
        <v>0.13</v>
      </c>
      <c r="G1988" s="123">
        <v>0.09</v>
      </c>
      <c r="H1988" s="123">
        <v>0.02</v>
      </c>
      <c r="I1988" s="123">
        <v>0.02</v>
      </c>
      <c r="J1988" s="123"/>
      <c r="K1988" s="123">
        <v>7.0000000000000007E-2</v>
      </c>
      <c r="L1988" s="123">
        <v>-0.04</v>
      </c>
      <c r="M1988" s="123"/>
      <c r="N1988" s="123"/>
      <c r="O1988" s="123"/>
      <c r="P1988" s="123">
        <v>0.04</v>
      </c>
      <c r="Q1988" s="123">
        <v>0.08</v>
      </c>
      <c r="R1988" s="123" t="s">
        <v>3792</v>
      </c>
      <c r="S1988" s="123">
        <v>2021</v>
      </c>
      <c r="T1988" s="123">
        <v>-0.09</v>
      </c>
      <c r="U1988" s="123">
        <v>-0.03</v>
      </c>
      <c r="V1988" s="123">
        <v>-0.02</v>
      </c>
      <c r="W1988" s="123"/>
      <c r="X1988" s="123">
        <v>-0.06</v>
      </c>
      <c r="Y1988" s="123">
        <v>0.04</v>
      </c>
    </row>
    <row r="1989" spans="1:25" x14ac:dyDescent="0.25">
      <c r="A1989" s="60" t="s">
        <v>4768</v>
      </c>
      <c r="B1989" s="60" t="s">
        <v>86</v>
      </c>
      <c r="C1989" s="123" t="s">
        <v>122</v>
      </c>
      <c r="D1989" s="123">
        <v>25</v>
      </c>
      <c r="E1989" s="123">
        <v>1995</v>
      </c>
      <c r="F1989" s="123">
        <v>1.96</v>
      </c>
      <c r="G1989" s="123">
        <v>-0.05</v>
      </c>
      <c r="H1989" s="123">
        <v>1.07</v>
      </c>
      <c r="I1989" s="123">
        <v>-0.08</v>
      </c>
      <c r="J1989" s="123">
        <v>-0.04</v>
      </c>
      <c r="K1989" s="123">
        <v>0.97</v>
      </c>
      <c r="L1989" s="123">
        <v>-0.06</v>
      </c>
      <c r="M1989" s="123">
        <v>0.1</v>
      </c>
      <c r="N1989" s="123"/>
      <c r="O1989" s="123">
        <v>26.97</v>
      </c>
      <c r="P1989" s="123">
        <v>0.09</v>
      </c>
      <c r="Q1989" s="123">
        <v>-0.02</v>
      </c>
      <c r="R1989" s="123" t="s">
        <v>3792</v>
      </c>
      <c r="S1989" s="123">
        <v>2021</v>
      </c>
      <c r="T1989" s="123">
        <v>0.05</v>
      </c>
      <c r="U1989" s="123">
        <v>-0.04</v>
      </c>
      <c r="V1989" s="123">
        <v>0.01</v>
      </c>
      <c r="W1989" s="123">
        <v>0.09</v>
      </c>
      <c r="X1989" s="123">
        <v>-0.03</v>
      </c>
      <c r="Y1989" s="123">
        <v>0.08</v>
      </c>
    </row>
    <row r="1990" spans="1:25" x14ac:dyDescent="0.25">
      <c r="A1990" s="60" t="s">
        <v>2762</v>
      </c>
      <c r="B1990" s="60" t="s">
        <v>86</v>
      </c>
      <c r="C1990" s="123" t="s">
        <v>122</v>
      </c>
      <c r="D1990" s="123">
        <v>26</v>
      </c>
      <c r="E1990" s="123">
        <v>1994</v>
      </c>
      <c r="F1990" s="123">
        <v>1.86</v>
      </c>
      <c r="G1990" s="123">
        <v>-0.02</v>
      </c>
      <c r="H1990" s="123">
        <v>1.0900000000000001</v>
      </c>
      <c r="I1990" s="123">
        <v>-0.02</v>
      </c>
      <c r="J1990" s="123">
        <v>7.0000000000000007E-2</v>
      </c>
      <c r="K1990" s="123">
        <v>1.23</v>
      </c>
      <c r="L1990" s="123">
        <v>-7.0000000000000007E-2</v>
      </c>
      <c r="M1990" s="123">
        <v>0.04</v>
      </c>
      <c r="N1990" s="123"/>
      <c r="O1990" s="123">
        <v>8.51</v>
      </c>
      <c r="P1990" s="123">
        <v>-0.08</v>
      </c>
      <c r="Q1990" s="123">
        <v>0.08</v>
      </c>
      <c r="R1990" s="123" t="s">
        <v>3792</v>
      </c>
      <c r="S1990" s="123">
        <v>2021</v>
      </c>
      <c r="T1990" s="123">
        <v>7.0000000000000007E-2</v>
      </c>
      <c r="U1990" s="123">
        <v>0.13</v>
      </c>
      <c r="V1990" s="123">
        <v>0.17</v>
      </c>
      <c r="W1990" s="123">
        <v>0.01</v>
      </c>
      <c r="X1990" s="123">
        <v>-0.17</v>
      </c>
      <c r="Y1990" s="123">
        <v>-0.16</v>
      </c>
    </row>
    <row r="1991" spans="1:25" x14ac:dyDescent="0.25">
      <c r="A1991" s="60" t="s">
        <v>4769</v>
      </c>
      <c r="B1991" s="60" t="s">
        <v>86</v>
      </c>
      <c r="C1991" s="123" t="s">
        <v>122</v>
      </c>
      <c r="D1991" s="123">
        <v>25</v>
      </c>
      <c r="E1991" s="123">
        <v>1995</v>
      </c>
      <c r="F1991" s="123">
        <v>1.3</v>
      </c>
      <c r="G1991" s="123">
        <v>0.7</v>
      </c>
      <c r="H1991" s="123">
        <v>1.52</v>
      </c>
      <c r="I1991" s="123">
        <v>0.72</v>
      </c>
      <c r="J1991" s="123">
        <v>50.02</v>
      </c>
      <c r="K1991" s="123">
        <v>1.61</v>
      </c>
      <c r="L1991" s="123">
        <v>0.71</v>
      </c>
      <c r="M1991" s="123">
        <v>0.56000000000000005</v>
      </c>
      <c r="N1991" s="123">
        <v>0.96</v>
      </c>
      <c r="O1991" s="123">
        <v>24.73</v>
      </c>
      <c r="P1991" s="123">
        <v>0.02</v>
      </c>
      <c r="Q1991" s="123">
        <v>0.02</v>
      </c>
      <c r="R1991" s="123" t="s">
        <v>3792</v>
      </c>
      <c r="S1991" s="123">
        <v>2021</v>
      </c>
      <c r="T1991" s="123">
        <v>-0.03</v>
      </c>
      <c r="U1991" s="123">
        <v>-0.01</v>
      </c>
      <c r="V1991" s="123">
        <v>0.15</v>
      </c>
      <c r="W1991" s="123">
        <v>0.05</v>
      </c>
      <c r="X1991" s="123">
        <v>0.78</v>
      </c>
      <c r="Y1991" s="123">
        <v>0.77</v>
      </c>
    </row>
    <row r="1992" spans="1:25" x14ac:dyDescent="0.25">
      <c r="A1992" s="60" t="s">
        <v>2726</v>
      </c>
      <c r="B1992" s="60" t="s">
        <v>86</v>
      </c>
      <c r="C1992" s="123" t="s">
        <v>122</v>
      </c>
      <c r="D1992" s="123">
        <v>26</v>
      </c>
      <c r="E1992" s="123">
        <v>1994</v>
      </c>
      <c r="F1992" s="123">
        <v>2.97</v>
      </c>
      <c r="G1992" s="123">
        <v>0.01</v>
      </c>
      <c r="H1992" s="123">
        <v>0.31</v>
      </c>
      <c r="I1992" s="123">
        <v>0.26</v>
      </c>
      <c r="J1992" s="123">
        <v>99.96</v>
      </c>
      <c r="K1992" s="123">
        <v>0.34</v>
      </c>
      <c r="L1992" s="123">
        <v>0.44</v>
      </c>
      <c r="M1992" s="123">
        <v>0.08</v>
      </c>
      <c r="N1992" s="123">
        <v>0.05</v>
      </c>
      <c r="O1992" s="123">
        <v>29.2</v>
      </c>
      <c r="P1992" s="123">
        <v>-0.1</v>
      </c>
      <c r="Q1992" s="123">
        <v>0.05</v>
      </c>
      <c r="R1992" s="123" t="s">
        <v>3792</v>
      </c>
      <c r="S1992" s="123">
        <v>2021</v>
      </c>
      <c r="T1992" s="123">
        <v>-0.05</v>
      </c>
      <c r="U1992" s="123">
        <v>-0.01</v>
      </c>
      <c r="V1992" s="123">
        <v>-0.1</v>
      </c>
      <c r="W1992" s="123">
        <v>0.06</v>
      </c>
      <c r="X1992" s="123">
        <v>-0.09</v>
      </c>
      <c r="Y1992" s="123">
        <v>0.04</v>
      </c>
    </row>
    <row r="1993" spans="1:25" x14ac:dyDescent="0.25">
      <c r="A1993" s="60" t="s">
        <v>4770</v>
      </c>
      <c r="B1993" s="60" t="s">
        <v>86</v>
      </c>
      <c r="C1993" s="123" t="s">
        <v>122</v>
      </c>
      <c r="D1993" s="123">
        <v>20</v>
      </c>
      <c r="E1993" s="123">
        <v>2000</v>
      </c>
      <c r="F1993" s="123">
        <v>0.17</v>
      </c>
      <c r="G1993" s="123">
        <v>-0.04</v>
      </c>
      <c r="H1993" s="123">
        <v>0</v>
      </c>
      <c r="I1993" s="123">
        <v>0.08</v>
      </c>
      <c r="J1993" s="123"/>
      <c r="K1993" s="123">
        <v>0.1</v>
      </c>
      <c r="L1993" s="123">
        <v>0.08</v>
      </c>
      <c r="M1993" s="123"/>
      <c r="N1993" s="123"/>
      <c r="O1993" s="123"/>
      <c r="P1993" s="123">
        <v>0.04</v>
      </c>
      <c r="Q1993" s="123">
        <v>0.02</v>
      </c>
      <c r="R1993" s="123" t="s">
        <v>3792</v>
      </c>
      <c r="S1993" s="123">
        <v>2021</v>
      </c>
      <c r="T1993" s="123">
        <v>7.0000000000000007E-2</v>
      </c>
      <c r="U1993" s="123">
        <v>-0.03</v>
      </c>
      <c r="V1993" s="123">
        <v>-0.01</v>
      </c>
      <c r="W1993" s="123"/>
      <c r="X1993" s="123">
        <v>-0.05</v>
      </c>
      <c r="Y1993" s="123">
        <v>0.08</v>
      </c>
    </row>
    <row r="1994" spans="1:25" x14ac:dyDescent="0.25">
      <c r="A1994" s="60" t="s">
        <v>1978</v>
      </c>
      <c r="B1994" s="60" t="s">
        <v>86</v>
      </c>
      <c r="C1994" s="123" t="s">
        <v>122</v>
      </c>
      <c r="D1994" s="123">
        <v>23</v>
      </c>
      <c r="E1994" s="123">
        <v>1997</v>
      </c>
      <c r="F1994" s="123">
        <v>2.34</v>
      </c>
      <c r="G1994" s="123">
        <v>-0.1</v>
      </c>
      <c r="H1994" s="123">
        <v>4.01</v>
      </c>
      <c r="I1994" s="123">
        <v>0.38</v>
      </c>
      <c r="J1994" s="123">
        <v>11.01</v>
      </c>
      <c r="K1994" s="123">
        <v>3.92</v>
      </c>
      <c r="L1994" s="123">
        <v>0.34</v>
      </c>
      <c r="M1994" s="123">
        <v>0.05</v>
      </c>
      <c r="N1994" s="123">
        <v>0.02</v>
      </c>
      <c r="O1994" s="123">
        <v>18.829999999999998</v>
      </c>
      <c r="P1994" s="123">
        <v>-0.03</v>
      </c>
      <c r="Q1994" s="123">
        <v>-0.04</v>
      </c>
      <c r="R1994" s="123" t="s">
        <v>3792</v>
      </c>
      <c r="S1994" s="123">
        <v>2021</v>
      </c>
      <c r="T1994" s="123">
        <v>0.02</v>
      </c>
      <c r="U1994" s="123">
        <v>0.17</v>
      </c>
      <c r="V1994" s="123">
        <v>0.15</v>
      </c>
      <c r="W1994" s="123">
        <v>0.06</v>
      </c>
      <c r="X1994" s="123">
        <v>-0.17</v>
      </c>
      <c r="Y1994" s="123">
        <v>-0.27</v>
      </c>
    </row>
    <row r="1995" spans="1:25" x14ac:dyDescent="0.25">
      <c r="A1995" s="60" t="s">
        <v>4852</v>
      </c>
      <c r="B1995" s="60" t="s">
        <v>86</v>
      </c>
      <c r="C1995" s="123" t="s">
        <v>122</v>
      </c>
      <c r="D1995" s="123">
        <v>21</v>
      </c>
      <c r="E1995" s="123">
        <v>1999</v>
      </c>
      <c r="F1995" s="123">
        <v>0.21</v>
      </c>
      <c r="G1995" s="123">
        <v>-0.1</v>
      </c>
      <c r="H1995" s="123">
        <v>3.41</v>
      </c>
      <c r="I1995" s="123">
        <v>-0.01</v>
      </c>
      <c r="J1995" s="123">
        <v>-7.0000000000000007E-2</v>
      </c>
      <c r="K1995" s="123">
        <v>2.98</v>
      </c>
      <c r="L1995" s="123">
        <v>-7.0000000000000007E-2</v>
      </c>
      <c r="M1995" s="123">
        <v>-0.09</v>
      </c>
      <c r="N1995" s="123"/>
      <c r="O1995" s="123">
        <v>22.07</v>
      </c>
      <c r="P1995" s="123">
        <v>-0.02</v>
      </c>
      <c r="Q1995" s="123">
        <v>-0.05</v>
      </c>
      <c r="R1995" s="123" t="s">
        <v>3792</v>
      </c>
      <c r="S1995" s="123">
        <v>2021</v>
      </c>
      <c r="T1995" s="123">
        <v>-0.02</v>
      </c>
      <c r="U1995" s="123">
        <v>0.02</v>
      </c>
      <c r="V1995" s="123">
        <v>-0.04</v>
      </c>
      <c r="W1995" s="123">
        <v>0.06</v>
      </c>
      <c r="X1995" s="123">
        <v>-0.03</v>
      </c>
      <c r="Y1995" s="123">
        <v>-0.06</v>
      </c>
    </row>
    <row r="1996" spans="1:25" x14ac:dyDescent="0.25">
      <c r="A1996" s="60" t="s">
        <v>2755</v>
      </c>
      <c r="B1996" s="60" t="s">
        <v>86</v>
      </c>
      <c r="C1996" s="123" t="s">
        <v>129</v>
      </c>
      <c r="D1996" s="123">
        <v>26</v>
      </c>
      <c r="E1996" s="123">
        <v>1994</v>
      </c>
      <c r="F1996" s="123">
        <v>1.92</v>
      </c>
      <c r="G1996" s="123">
        <v>0.06</v>
      </c>
      <c r="H1996" s="123">
        <v>1.55</v>
      </c>
      <c r="I1996" s="123">
        <v>1.07</v>
      </c>
      <c r="J1996" s="123">
        <v>66.599999999999994</v>
      </c>
      <c r="K1996" s="123">
        <v>1.46</v>
      </c>
      <c r="L1996" s="123">
        <v>0.96</v>
      </c>
      <c r="M1996" s="123">
        <v>0</v>
      </c>
      <c r="N1996" s="123">
        <v>0.08</v>
      </c>
      <c r="O1996" s="123">
        <v>13.96</v>
      </c>
      <c r="P1996" s="123">
        <v>-7.0000000000000007E-2</v>
      </c>
      <c r="Q1996" s="123">
        <v>0.06</v>
      </c>
      <c r="R1996" s="123" t="s">
        <v>3792</v>
      </c>
      <c r="S1996" s="123">
        <v>2021</v>
      </c>
      <c r="T1996" s="123">
        <v>7.0000000000000007E-2</v>
      </c>
      <c r="U1996" s="123">
        <v>0.09</v>
      </c>
      <c r="V1996" s="123">
        <v>0</v>
      </c>
      <c r="W1996" s="123">
        <v>-0.02</v>
      </c>
      <c r="X1996" s="123">
        <v>-7.0000000000000007E-2</v>
      </c>
      <c r="Y1996" s="123">
        <v>-0.02</v>
      </c>
    </row>
    <row r="1997" spans="1:25" x14ac:dyDescent="0.25">
      <c r="A1997" s="60" t="s">
        <v>956</v>
      </c>
      <c r="B1997" s="60" t="s">
        <v>86</v>
      </c>
      <c r="C1997" s="123" t="s">
        <v>131</v>
      </c>
      <c r="D1997" s="123">
        <v>24</v>
      </c>
      <c r="E1997" s="123">
        <v>1997</v>
      </c>
      <c r="F1997" s="123">
        <v>1.26</v>
      </c>
      <c r="G1997" s="123">
        <v>0.02</v>
      </c>
      <c r="H1997" s="123">
        <v>0.85</v>
      </c>
      <c r="I1997" s="123">
        <v>-7.0000000000000007E-2</v>
      </c>
      <c r="J1997" s="123">
        <v>0.04</v>
      </c>
      <c r="K1997" s="123">
        <v>0.7</v>
      </c>
      <c r="L1997" s="123">
        <v>-0.03</v>
      </c>
      <c r="M1997" s="123">
        <v>0.03</v>
      </c>
      <c r="N1997" s="123"/>
      <c r="O1997" s="123">
        <v>23.92</v>
      </c>
      <c r="P1997" s="123">
        <v>0.08</v>
      </c>
      <c r="Q1997" s="123">
        <v>-0.03</v>
      </c>
      <c r="R1997" s="123" t="s">
        <v>3792</v>
      </c>
      <c r="S1997" s="123">
        <v>2021</v>
      </c>
      <c r="T1997" s="123">
        <v>0.04</v>
      </c>
      <c r="U1997" s="123">
        <v>0</v>
      </c>
      <c r="V1997" s="123">
        <v>-0.02</v>
      </c>
      <c r="W1997" s="123">
        <v>0.05</v>
      </c>
      <c r="X1997" s="123">
        <v>-0.03</v>
      </c>
      <c r="Y1997" s="123">
        <v>0</v>
      </c>
    </row>
    <row r="1998" spans="1:25" x14ac:dyDescent="0.25">
      <c r="A1998" s="60" t="s">
        <v>4800</v>
      </c>
      <c r="B1998" s="60" t="s">
        <v>29</v>
      </c>
      <c r="C1998" s="123" t="s">
        <v>96</v>
      </c>
      <c r="D1998" s="123">
        <v>34</v>
      </c>
      <c r="E1998" s="123">
        <v>1986</v>
      </c>
      <c r="F1998" s="123">
        <v>3.42</v>
      </c>
      <c r="G1998" s="123">
        <v>0.03</v>
      </c>
      <c r="H1998" s="123">
        <v>0.24</v>
      </c>
      <c r="I1998" s="123">
        <v>-0.06</v>
      </c>
      <c r="J1998" s="123">
        <v>0.04</v>
      </c>
      <c r="K1998" s="123">
        <v>0.21</v>
      </c>
      <c r="L1998" s="123">
        <v>0.06</v>
      </c>
      <c r="M1998" s="123">
        <v>-0.05</v>
      </c>
      <c r="N1998" s="123"/>
      <c r="O1998" s="123">
        <v>10.84</v>
      </c>
      <c r="P1998" s="123">
        <v>-0.01</v>
      </c>
      <c r="Q1998" s="123">
        <v>0.01</v>
      </c>
      <c r="R1998" s="123" t="s">
        <v>3792</v>
      </c>
      <c r="S1998" s="123">
        <v>2021</v>
      </c>
      <c r="T1998" s="123">
        <v>0.02</v>
      </c>
      <c r="U1998" s="123">
        <v>-0.09</v>
      </c>
      <c r="V1998" s="123">
        <v>0.04</v>
      </c>
      <c r="W1998" s="123">
        <v>0.1</v>
      </c>
      <c r="X1998" s="123">
        <v>7.0000000000000007E-2</v>
      </c>
      <c r="Y1998" s="123">
        <v>0.05</v>
      </c>
    </row>
    <row r="1999" spans="1:25" x14ac:dyDescent="0.25">
      <c r="A1999" s="60" t="s">
        <v>211</v>
      </c>
      <c r="B1999" s="60" t="s">
        <v>29</v>
      </c>
      <c r="C1999" s="123" t="s">
        <v>96</v>
      </c>
      <c r="D1999" s="123">
        <v>26</v>
      </c>
      <c r="E1999" s="123">
        <v>1994</v>
      </c>
      <c r="F1999" s="123">
        <v>4.2699999999999996</v>
      </c>
      <c r="G1999" s="123">
        <v>0.03</v>
      </c>
      <c r="H1999" s="123">
        <v>7.0000000000000007E-2</v>
      </c>
      <c r="I1999" s="123">
        <v>-0.09</v>
      </c>
      <c r="J1999" s="123"/>
      <c r="K1999" s="123">
        <v>-0.08</v>
      </c>
      <c r="L1999" s="123">
        <v>-7.0000000000000007E-2</v>
      </c>
      <c r="M1999" s="123"/>
      <c r="N1999" s="123"/>
      <c r="O1999" s="123"/>
      <c r="P1999" s="123">
        <v>0.03</v>
      </c>
      <c r="Q1999" s="123">
        <v>-0.1</v>
      </c>
      <c r="R1999" s="123" t="s">
        <v>3792</v>
      </c>
      <c r="S1999" s="123">
        <v>2021</v>
      </c>
      <c r="T1999" s="123">
        <v>0.04</v>
      </c>
      <c r="U1999" s="123">
        <v>0.05</v>
      </c>
      <c r="V1999" s="123">
        <v>-7.0000000000000007E-2</v>
      </c>
      <c r="W1999" s="123"/>
      <c r="X1999" s="123">
        <v>0.08</v>
      </c>
      <c r="Y1999" s="123">
        <v>-7.0000000000000007E-2</v>
      </c>
    </row>
    <row r="2000" spans="1:25" x14ac:dyDescent="0.25">
      <c r="A2000" s="60" t="s">
        <v>4803</v>
      </c>
      <c r="B2000" s="60" t="s">
        <v>29</v>
      </c>
      <c r="C2000" s="123" t="s">
        <v>96</v>
      </c>
      <c r="D2000" s="123">
        <v>31</v>
      </c>
      <c r="E2000" s="123">
        <v>1989</v>
      </c>
      <c r="F2000" s="123">
        <v>4.1100000000000003</v>
      </c>
      <c r="G2000" s="123">
        <v>-7.0000000000000007E-2</v>
      </c>
      <c r="H2000" s="123">
        <v>0.33</v>
      </c>
      <c r="I2000" s="123">
        <v>0.03</v>
      </c>
      <c r="J2000" s="123">
        <v>0.06</v>
      </c>
      <c r="K2000" s="123">
        <v>0.24</v>
      </c>
      <c r="L2000" s="123">
        <v>-0.04</v>
      </c>
      <c r="M2000" s="123">
        <v>-7.0000000000000007E-2</v>
      </c>
      <c r="N2000" s="123"/>
      <c r="O2000" s="123">
        <v>3.94</v>
      </c>
      <c r="P2000" s="123">
        <v>-7.0000000000000007E-2</v>
      </c>
      <c r="Q2000" s="123">
        <v>0.04</v>
      </c>
      <c r="R2000" s="123" t="s">
        <v>3792</v>
      </c>
      <c r="S2000" s="123">
        <v>2021</v>
      </c>
      <c r="T2000" s="123">
        <v>-0.09</v>
      </c>
      <c r="U2000" s="123">
        <v>0.11</v>
      </c>
      <c r="V2000" s="123">
        <v>0.17</v>
      </c>
      <c r="W2000" s="123">
        <v>0.33</v>
      </c>
      <c r="X2000" s="123">
        <v>-0.08</v>
      </c>
      <c r="Y2000" s="123">
        <v>0</v>
      </c>
    </row>
    <row r="2001" spans="1:25" x14ac:dyDescent="0.25">
      <c r="A2001" s="60" t="s">
        <v>472</v>
      </c>
      <c r="B2001" s="60" t="s">
        <v>29</v>
      </c>
      <c r="C2001" s="123" t="s">
        <v>96</v>
      </c>
      <c r="D2001" s="123">
        <v>26</v>
      </c>
      <c r="E2001" s="123">
        <v>1994</v>
      </c>
      <c r="F2001" s="123">
        <v>0.83</v>
      </c>
      <c r="G2001" s="123">
        <v>0.02</v>
      </c>
      <c r="H2001" s="123">
        <v>1.1299999999999999</v>
      </c>
      <c r="I2001" s="123">
        <v>0.04</v>
      </c>
      <c r="J2001" s="123">
        <v>-0.06</v>
      </c>
      <c r="K2001" s="123">
        <v>1.18</v>
      </c>
      <c r="L2001" s="123">
        <v>-0.02</v>
      </c>
      <c r="M2001" s="123">
        <v>0.06</v>
      </c>
      <c r="N2001" s="123"/>
      <c r="O2001" s="123">
        <v>23.94</v>
      </c>
      <c r="P2001" s="123">
        <v>-0.02</v>
      </c>
      <c r="Q2001" s="123">
        <v>0.08</v>
      </c>
      <c r="R2001" s="123" t="s">
        <v>3792</v>
      </c>
      <c r="S2001" s="123">
        <v>2021</v>
      </c>
      <c r="T2001" s="123">
        <v>0.04</v>
      </c>
      <c r="U2001" s="123">
        <v>-0.04</v>
      </c>
      <c r="V2001" s="123">
        <v>0.04</v>
      </c>
      <c r="W2001" s="123">
        <v>0.04</v>
      </c>
      <c r="X2001" s="123">
        <v>0.09</v>
      </c>
      <c r="Y2001" s="123">
        <v>-0.08</v>
      </c>
    </row>
    <row r="2002" spans="1:25" x14ac:dyDescent="0.25">
      <c r="A2002" s="60" t="s">
        <v>1163</v>
      </c>
      <c r="B2002" s="60" t="s">
        <v>29</v>
      </c>
      <c r="C2002" s="123" t="s">
        <v>96</v>
      </c>
      <c r="D2002" s="123">
        <v>26</v>
      </c>
      <c r="E2002" s="123">
        <v>1994</v>
      </c>
      <c r="F2002" s="123">
        <v>3.86</v>
      </c>
      <c r="G2002" s="123">
        <v>-0.1</v>
      </c>
      <c r="H2002" s="123">
        <v>0.31</v>
      </c>
      <c r="I2002" s="123">
        <v>0.33</v>
      </c>
      <c r="J2002" s="123">
        <v>100.04</v>
      </c>
      <c r="K2002" s="123">
        <v>0.32</v>
      </c>
      <c r="L2002" s="123">
        <v>0.35</v>
      </c>
      <c r="M2002" s="123">
        <v>0.01</v>
      </c>
      <c r="N2002" s="123">
        <v>0.06</v>
      </c>
      <c r="O2002" s="123">
        <v>7</v>
      </c>
      <c r="P2002" s="123">
        <v>0.05</v>
      </c>
      <c r="Q2002" s="123">
        <v>-0.1</v>
      </c>
      <c r="R2002" s="123" t="s">
        <v>3792</v>
      </c>
      <c r="S2002" s="123">
        <v>2021</v>
      </c>
      <c r="T2002" s="123">
        <v>-0.01</v>
      </c>
      <c r="U2002" s="123">
        <v>0.03</v>
      </c>
      <c r="V2002" s="123">
        <v>7.0000000000000007E-2</v>
      </c>
      <c r="W2002" s="123">
        <v>0.16</v>
      </c>
      <c r="X2002" s="123">
        <v>-0.02</v>
      </c>
      <c r="Y2002" s="123">
        <v>-0.05</v>
      </c>
    </row>
    <row r="2003" spans="1:25" x14ac:dyDescent="0.25">
      <c r="A2003" s="60" t="s">
        <v>4799</v>
      </c>
      <c r="B2003" s="60" t="s">
        <v>29</v>
      </c>
      <c r="C2003" s="123" t="s">
        <v>213</v>
      </c>
      <c r="D2003" s="123">
        <v>32</v>
      </c>
      <c r="E2003" s="123">
        <v>1988</v>
      </c>
      <c r="F2003" s="123">
        <v>0.41</v>
      </c>
      <c r="G2003" s="123">
        <v>-0.05</v>
      </c>
      <c r="H2003" s="123">
        <v>0.06</v>
      </c>
      <c r="I2003" s="123">
        <v>7.0000000000000007E-2</v>
      </c>
      <c r="J2003" s="123"/>
      <c r="K2003" s="123">
        <v>0</v>
      </c>
      <c r="L2003" s="123">
        <v>-0.06</v>
      </c>
      <c r="M2003" s="123"/>
      <c r="N2003" s="123"/>
      <c r="O2003" s="123"/>
      <c r="P2003" s="123">
        <v>7.0000000000000007E-2</v>
      </c>
      <c r="Q2003" s="123">
        <v>-0.06</v>
      </c>
      <c r="R2003" s="123" t="s">
        <v>3792</v>
      </c>
      <c r="S2003" s="123">
        <v>2021</v>
      </c>
      <c r="T2003" s="123">
        <v>-0.02</v>
      </c>
      <c r="U2003" s="123">
        <v>0.1</v>
      </c>
      <c r="V2003" s="123">
        <v>-0.02</v>
      </c>
      <c r="W2003" s="123"/>
      <c r="X2003" s="123">
        <v>-0.03</v>
      </c>
      <c r="Y2003" s="123">
        <v>-0.06</v>
      </c>
    </row>
    <row r="2004" spans="1:25" x14ac:dyDescent="0.25">
      <c r="A2004" s="60" t="s">
        <v>4804</v>
      </c>
      <c r="B2004" s="60" t="s">
        <v>29</v>
      </c>
      <c r="C2004" s="123" t="s">
        <v>213</v>
      </c>
      <c r="D2004" s="123">
        <v>27</v>
      </c>
      <c r="E2004" s="123">
        <v>1993</v>
      </c>
      <c r="F2004" s="123">
        <v>0.28000000000000003</v>
      </c>
      <c r="G2004" s="123">
        <v>0.03</v>
      </c>
      <c r="H2004" s="123">
        <v>7.0000000000000007E-2</v>
      </c>
      <c r="I2004" s="123">
        <v>-0.1</v>
      </c>
      <c r="J2004" s="123"/>
      <c r="K2004" s="123">
        <v>-0.04</v>
      </c>
      <c r="L2004" s="123">
        <v>-0.01</v>
      </c>
      <c r="M2004" s="123"/>
      <c r="N2004" s="123"/>
      <c r="O2004" s="123"/>
      <c r="P2004" s="123">
        <v>-7.0000000000000007E-2</v>
      </c>
      <c r="Q2004" s="123">
        <v>-0.02</v>
      </c>
      <c r="R2004" s="123" t="s">
        <v>3792</v>
      </c>
      <c r="S2004" s="123">
        <v>2021</v>
      </c>
      <c r="T2004" s="123">
        <v>7.0000000000000007E-2</v>
      </c>
      <c r="U2004" s="123">
        <v>0.05</v>
      </c>
      <c r="V2004" s="123">
        <v>0.09</v>
      </c>
      <c r="W2004" s="123"/>
      <c r="X2004" s="123">
        <v>-0.01</v>
      </c>
      <c r="Y2004" s="123">
        <v>-0.04</v>
      </c>
    </row>
    <row r="2005" spans="1:25" x14ac:dyDescent="0.25">
      <c r="A2005" s="60" t="s">
        <v>1231</v>
      </c>
      <c r="B2005" s="60" t="s">
        <v>29</v>
      </c>
      <c r="C2005" s="123" t="s">
        <v>109</v>
      </c>
      <c r="D2005" s="123">
        <v>27</v>
      </c>
      <c r="E2005" s="123">
        <v>1993</v>
      </c>
      <c r="F2005" s="123">
        <v>1.31</v>
      </c>
      <c r="G2005" s="123">
        <v>0.1</v>
      </c>
      <c r="H2005" s="123">
        <v>0.61</v>
      </c>
      <c r="I2005" s="123">
        <v>0.67</v>
      </c>
      <c r="J2005" s="123">
        <v>99.98</v>
      </c>
      <c r="K2005" s="123">
        <v>0.79</v>
      </c>
      <c r="L2005" s="123">
        <v>0.62</v>
      </c>
      <c r="M2005" s="123">
        <v>-7.0000000000000007E-2</v>
      </c>
      <c r="N2005" s="123">
        <v>-0.08</v>
      </c>
      <c r="O2005" s="123">
        <v>16.18</v>
      </c>
      <c r="P2005" s="123">
        <v>-0.01</v>
      </c>
      <c r="Q2005" s="123">
        <v>0.08</v>
      </c>
      <c r="R2005" s="123" t="s">
        <v>3792</v>
      </c>
      <c r="S2005" s="123">
        <v>2021</v>
      </c>
      <c r="T2005" s="123">
        <v>-0.1</v>
      </c>
      <c r="U2005" s="123">
        <v>0.14000000000000001</v>
      </c>
      <c r="V2005" s="123">
        <v>0.04</v>
      </c>
      <c r="W2005" s="123">
        <v>0.02</v>
      </c>
      <c r="X2005" s="123">
        <v>-0.13</v>
      </c>
      <c r="Y2005" s="123">
        <v>-0.04</v>
      </c>
    </row>
    <row r="2006" spans="1:25" x14ac:dyDescent="0.25">
      <c r="A2006" s="60" t="s">
        <v>4806</v>
      </c>
      <c r="B2006" s="60" t="s">
        <v>29</v>
      </c>
      <c r="C2006" s="123" t="s">
        <v>109</v>
      </c>
      <c r="D2006" s="123">
        <v>34</v>
      </c>
      <c r="E2006" s="123">
        <v>1986</v>
      </c>
      <c r="F2006" s="123">
        <v>1.98</v>
      </c>
      <c r="G2006" s="123">
        <v>0.05</v>
      </c>
      <c r="H2006" s="123">
        <v>0.92</v>
      </c>
      <c r="I2006" s="123">
        <v>0.03</v>
      </c>
      <c r="J2006" s="123">
        <v>0.06</v>
      </c>
      <c r="K2006" s="123">
        <v>0.96</v>
      </c>
      <c r="L2006" s="123">
        <v>-0.02</v>
      </c>
      <c r="M2006" s="123">
        <v>0</v>
      </c>
      <c r="N2006" s="123"/>
      <c r="O2006" s="123">
        <v>9.0500000000000007</v>
      </c>
      <c r="P2006" s="123">
        <v>0.09</v>
      </c>
      <c r="Q2006" s="123">
        <v>0.08</v>
      </c>
      <c r="R2006" s="123" t="s">
        <v>3792</v>
      </c>
      <c r="S2006" s="123">
        <v>2021</v>
      </c>
      <c r="T2006" s="123">
        <v>-0.08</v>
      </c>
      <c r="U2006" s="123">
        <v>0.41</v>
      </c>
      <c r="V2006" s="123">
        <v>0.38</v>
      </c>
      <c r="W2006" s="123">
        <v>0.39</v>
      </c>
      <c r="X2006" s="123">
        <v>-0.42</v>
      </c>
      <c r="Y2006" s="123">
        <v>-0.49</v>
      </c>
    </row>
    <row r="2007" spans="1:25" x14ac:dyDescent="0.25">
      <c r="A2007" s="60" t="s">
        <v>2289</v>
      </c>
      <c r="B2007" s="60" t="s">
        <v>29</v>
      </c>
      <c r="C2007" s="123" t="s">
        <v>109</v>
      </c>
      <c r="D2007" s="123">
        <v>21</v>
      </c>
      <c r="E2007" s="123">
        <v>1999</v>
      </c>
      <c r="F2007" s="123">
        <v>3.63</v>
      </c>
      <c r="G2007" s="123">
        <v>0.03</v>
      </c>
      <c r="H2007" s="123">
        <v>2.19</v>
      </c>
      <c r="I2007" s="123">
        <v>0.32</v>
      </c>
      <c r="J2007" s="123">
        <v>12.52</v>
      </c>
      <c r="K2007" s="123">
        <v>2.23</v>
      </c>
      <c r="L2007" s="123">
        <v>0.21</v>
      </c>
      <c r="M2007" s="123">
        <v>0.05</v>
      </c>
      <c r="N2007" s="123">
        <v>0</v>
      </c>
      <c r="O2007" s="123">
        <v>14.66</v>
      </c>
      <c r="P2007" s="123">
        <v>0.05</v>
      </c>
      <c r="Q2007" s="123">
        <v>-0.05</v>
      </c>
      <c r="R2007" s="123" t="s">
        <v>3792</v>
      </c>
      <c r="S2007" s="123">
        <v>2021</v>
      </c>
      <c r="T2007" s="123">
        <v>-0.1</v>
      </c>
      <c r="U2007" s="123">
        <v>0.34</v>
      </c>
      <c r="V2007" s="123">
        <v>0.18</v>
      </c>
      <c r="W2007" s="123">
        <v>0.06</v>
      </c>
      <c r="X2007" s="123">
        <v>-0.27</v>
      </c>
      <c r="Y2007" s="123">
        <v>-0.24</v>
      </c>
    </row>
    <row r="2008" spans="1:25" x14ac:dyDescent="0.25">
      <c r="A2008" s="60" t="s">
        <v>1622</v>
      </c>
      <c r="B2008" s="60" t="s">
        <v>29</v>
      </c>
      <c r="C2008" s="123" t="s">
        <v>109</v>
      </c>
      <c r="D2008" s="123">
        <v>20</v>
      </c>
      <c r="E2008" s="123">
        <v>2000</v>
      </c>
      <c r="F2008" s="123">
        <v>1.53</v>
      </c>
      <c r="G2008" s="123">
        <v>-0.09</v>
      </c>
      <c r="H2008" s="123">
        <v>2.09</v>
      </c>
      <c r="I2008" s="123">
        <v>0.6</v>
      </c>
      <c r="J2008" s="123">
        <v>33.270000000000003</v>
      </c>
      <c r="K2008" s="123">
        <v>2.15</v>
      </c>
      <c r="L2008" s="123">
        <v>0.69</v>
      </c>
      <c r="M2008" s="123">
        <v>-0.1</v>
      </c>
      <c r="N2008" s="123">
        <v>-0.1</v>
      </c>
      <c r="O2008" s="123">
        <v>13.56</v>
      </c>
      <c r="P2008" s="123">
        <v>-0.08</v>
      </c>
      <c r="Q2008" s="123">
        <v>-0.09</v>
      </c>
      <c r="R2008" s="123" t="s">
        <v>3792</v>
      </c>
      <c r="S2008" s="123">
        <v>2021</v>
      </c>
      <c r="T2008" s="123">
        <v>-0.05</v>
      </c>
      <c r="U2008" s="123">
        <v>7.0000000000000007E-2</v>
      </c>
      <c r="V2008" s="123">
        <v>0.09</v>
      </c>
      <c r="W2008" s="123">
        <v>0</v>
      </c>
      <c r="X2008" s="123">
        <v>-0.04</v>
      </c>
      <c r="Y2008" s="123">
        <v>-0.1</v>
      </c>
    </row>
    <row r="2009" spans="1:25" x14ac:dyDescent="0.25">
      <c r="A2009" s="60" t="s">
        <v>1772</v>
      </c>
      <c r="B2009" s="60" t="s">
        <v>29</v>
      </c>
      <c r="C2009" s="123" t="s">
        <v>116</v>
      </c>
      <c r="D2009" s="123">
        <v>31</v>
      </c>
      <c r="E2009" s="123">
        <v>1990</v>
      </c>
      <c r="F2009" s="123">
        <v>4.24</v>
      </c>
      <c r="G2009" s="123">
        <v>0.05</v>
      </c>
      <c r="H2009" s="123">
        <v>-0.06</v>
      </c>
      <c r="I2009" s="123">
        <v>-0.06</v>
      </c>
      <c r="J2009" s="123"/>
      <c r="K2009" s="123">
        <v>7.0000000000000007E-2</v>
      </c>
      <c r="L2009" s="123">
        <v>0</v>
      </c>
      <c r="M2009" s="123"/>
      <c r="N2009" s="123"/>
      <c r="O2009" s="123"/>
      <c r="P2009" s="123">
        <v>0.08</v>
      </c>
      <c r="Q2009" s="123">
        <v>-0.03</v>
      </c>
      <c r="R2009" s="123" t="s">
        <v>3792</v>
      </c>
      <c r="S2009" s="123">
        <v>2021</v>
      </c>
      <c r="T2009" s="123">
        <v>7.0000000000000007E-2</v>
      </c>
      <c r="U2009" s="123">
        <v>-7.0000000000000007E-2</v>
      </c>
      <c r="V2009" s="123">
        <v>0.01</v>
      </c>
      <c r="W2009" s="123"/>
      <c r="X2009" s="123">
        <v>0.04</v>
      </c>
      <c r="Y2009" s="123">
        <v>-0.1</v>
      </c>
    </row>
    <row r="2010" spans="1:25" x14ac:dyDescent="0.25">
      <c r="A2010" s="60" t="s">
        <v>1893</v>
      </c>
      <c r="B2010" s="60" t="s">
        <v>29</v>
      </c>
      <c r="C2010" s="123" t="s">
        <v>122</v>
      </c>
      <c r="D2010" s="123">
        <v>31</v>
      </c>
      <c r="E2010" s="123">
        <v>1989</v>
      </c>
      <c r="F2010" s="123">
        <v>4.28</v>
      </c>
      <c r="G2010" s="123">
        <v>0</v>
      </c>
      <c r="H2010" s="123">
        <v>0.54</v>
      </c>
      <c r="I2010" s="123">
        <v>0.06</v>
      </c>
      <c r="J2010" s="123">
        <v>-0.09</v>
      </c>
      <c r="K2010" s="123">
        <v>0.38</v>
      </c>
      <c r="L2010" s="123">
        <v>0.05</v>
      </c>
      <c r="M2010" s="123">
        <v>-0.02</v>
      </c>
      <c r="N2010" s="123"/>
      <c r="O2010" s="123">
        <v>21.49</v>
      </c>
      <c r="P2010" s="123">
        <v>7.0000000000000007E-2</v>
      </c>
      <c r="Q2010" s="123">
        <v>0.06</v>
      </c>
      <c r="R2010" s="123" t="s">
        <v>3792</v>
      </c>
      <c r="S2010" s="123">
        <v>2021</v>
      </c>
      <c r="T2010" s="123">
        <v>0.01</v>
      </c>
      <c r="U2010" s="123">
        <v>-0.04</v>
      </c>
      <c r="V2010" s="123">
        <v>0.1</v>
      </c>
      <c r="W2010" s="123">
        <v>0</v>
      </c>
      <c r="X2010" s="123">
        <v>-7.0000000000000007E-2</v>
      </c>
      <c r="Y2010" s="123">
        <v>0.04</v>
      </c>
    </row>
    <row r="2011" spans="1:25" x14ac:dyDescent="0.25">
      <c r="A2011" s="60" t="s">
        <v>4808</v>
      </c>
      <c r="B2011" s="60" t="s">
        <v>29</v>
      </c>
      <c r="C2011" s="123" t="s">
        <v>122</v>
      </c>
      <c r="D2011" s="123">
        <v>25</v>
      </c>
      <c r="E2011" s="123">
        <v>1995</v>
      </c>
      <c r="F2011" s="123">
        <v>3.61</v>
      </c>
      <c r="G2011" s="123">
        <v>-0.09</v>
      </c>
      <c r="H2011" s="123">
        <v>0.27</v>
      </c>
      <c r="I2011" s="123">
        <v>-0.02</v>
      </c>
      <c r="J2011" s="123">
        <v>0.02</v>
      </c>
      <c r="K2011" s="123">
        <v>0.34</v>
      </c>
      <c r="L2011" s="123">
        <v>-0.09</v>
      </c>
      <c r="M2011" s="123">
        <v>0.08</v>
      </c>
      <c r="N2011" s="123"/>
      <c r="O2011" s="123">
        <v>24.43</v>
      </c>
      <c r="P2011" s="123">
        <v>-0.02</v>
      </c>
      <c r="Q2011" s="123">
        <v>-0.01</v>
      </c>
      <c r="R2011" s="123" t="s">
        <v>3792</v>
      </c>
      <c r="S2011" s="123">
        <v>2021</v>
      </c>
      <c r="T2011" s="123">
        <v>7.0000000000000007E-2</v>
      </c>
      <c r="U2011" s="123">
        <v>0.01</v>
      </c>
      <c r="V2011" s="123">
        <v>-0.01</v>
      </c>
      <c r="W2011" s="123">
        <v>0.13</v>
      </c>
      <c r="X2011" s="123">
        <v>0.05</v>
      </c>
      <c r="Y2011" s="123">
        <v>0.04</v>
      </c>
    </row>
    <row r="2012" spans="1:25" x14ac:dyDescent="0.25">
      <c r="A2012" s="60" t="s">
        <v>4809</v>
      </c>
      <c r="B2012" s="60" t="s">
        <v>29</v>
      </c>
      <c r="C2012" s="123" t="s">
        <v>122</v>
      </c>
      <c r="D2012" s="123">
        <v>21</v>
      </c>
      <c r="E2012" s="123">
        <v>1999</v>
      </c>
      <c r="F2012" s="123">
        <v>0</v>
      </c>
      <c r="G2012" s="123">
        <v>7.0000000000000007E-2</v>
      </c>
      <c r="H2012" s="123">
        <v>-0.08</v>
      </c>
      <c r="I2012" s="123">
        <v>-0.05</v>
      </c>
      <c r="J2012" s="123"/>
      <c r="K2012" s="123">
        <v>0.01</v>
      </c>
      <c r="L2012" s="123">
        <v>-0.03</v>
      </c>
      <c r="M2012" s="123"/>
      <c r="N2012" s="123"/>
      <c r="O2012" s="123"/>
      <c r="P2012" s="123">
        <v>-0.05</v>
      </c>
      <c r="Q2012" s="123">
        <v>-0.03</v>
      </c>
      <c r="R2012" s="123" t="s">
        <v>3792</v>
      </c>
      <c r="S2012" s="123">
        <v>2021</v>
      </c>
      <c r="T2012" s="123">
        <v>0.1</v>
      </c>
      <c r="U2012" s="123">
        <v>-0.01</v>
      </c>
      <c r="V2012" s="123">
        <v>-0.02</v>
      </c>
      <c r="W2012" s="123"/>
      <c r="X2012" s="123">
        <v>-0.05</v>
      </c>
      <c r="Y2012" s="123">
        <v>7.0000000000000007E-2</v>
      </c>
    </row>
    <row r="2013" spans="1:25" x14ac:dyDescent="0.25">
      <c r="A2013" s="60" t="s">
        <v>1604</v>
      </c>
      <c r="B2013" s="60" t="s">
        <v>29</v>
      </c>
      <c r="C2013" s="123" t="s">
        <v>122</v>
      </c>
      <c r="D2013" s="123">
        <v>29</v>
      </c>
      <c r="E2013" s="123">
        <v>1991</v>
      </c>
      <c r="F2013" s="123">
        <v>4</v>
      </c>
      <c r="G2013" s="123">
        <v>0.89</v>
      </c>
      <c r="H2013" s="123">
        <v>3.2</v>
      </c>
      <c r="I2013" s="123">
        <v>0.67</v>
      </c>
      <c r="J2013" s="123">
        <v>23.01</v>
      </c>
      <c r="K2013" s="123">
        <v>3.14</v>
      </c>
      <c r="L2013" s="123">
        <v>0.77</v>
      </c>
      <c r="M2013" s="123">
        <v>0.21</v>
      </c>
      <c r="N2013" s="123">
        <v>0.96</v>
      </c>
      <c r="O2013" s="123">
        <v>19.71</v>
      </c>
      <c r="P2013" s="123">
        <v>0.16</v>
      </c>
      <c r="Q2013" s="123">
        <v>0.33</v>
      </c>
      <c r="R2013" s="123" t="s">
        <v>3792</v>
      </c>
      <c r="S2013" s="123">
        <v>2021</v>
      </c>
      <c r="T2013" s="123">
        <v>-0.02</v>
      </c>
      <c r="U2013" s="123">
        <v>0.41</v>
      </c>
      <c r="V2013" s="123">
        <v>0.32</v>
      </c>
      <c r="W2013" s="123">
        <v>-0.01</v>
      </c>
      <c r="X2013" s="123">
        <v>0.62</v>
      </c>
      <c r="Y2013" s="123">
        <v>0.47</v>
      </c>
    </row>
    <row r="2014" spans="1:25" x14ac:dyDescent="0.25">
      <c r="A2014" s="60" t="s">
        <v>4810</v>
      </c>
      <c r="B2014" s="60" t="s">
        <v>29</v>
      </c>
      <c r="C2014" s="123" t="s">
        <v>122</v>
      </c>
      <c r="D2014" s="123">
        <v>35</v>
      </c>
      <c r="E2014" s="123">
        <v>1985</v>
      </c>
      <c r="F2014" s="123">
        <v>4.03</v>
      </c>
      <c r="G2014" s="123">
        <v>0.03</v>
      </c>
      <c r="H2014" s="123">
        <v>0.99</v>
      </c>
      <c r="I2014" s="123">
        <v>0.41</v>
      </c>
      <c r="J2014" s="123">
        <v>50.03</v>
      </c>
      <c r="K2014" s="123">
        <v>0.89</v>
      </c>
      <c r="L2014" s="123">
        <v>0.54</v>
      </c>
      <c r="M2014" s="123">
        <v>-0.05</v>
      </c>
      <c r="N2014" s="123">
        <v>0.05</v>
      </c>
      <c r="O2014" s="123">
        <v>28.97</v>
      </c>
      <c r="P2014" s="123">
        <v>0.08</v>
      </c>
      <c r="Q2014" s="123">
        <v>0.02</v>
      </c>
      <c r="R2014" s="123" t="s">
        <v>3792</v>
      </c>
      <c r="S2014" s="123">
        <v>2021</v>
      </c>
      <c r="T2014" s="123">
        <v>0.15</v>
      </c>
      <c r="U2014" s="123">
        <v>0.01</v>
      </c>
      <c r="V2014" s="123">
        <v>0.03</v>
      </c>
      <c r="W2014" s="123">
        <v>0.02</v>
      </c>
      <c r="X2014" s="123">
        <v>0.06</v>
      </c>
      <c r="Y2014" s="123">
        <v>0.05</v>
      </c>
    </row>
    <row r="2015" spans="1:25" x14ac:dyDescent="0.25">
      <c r="A2015" s="60" t="s">
        <v>4811</v>
      </c>
      <c r="B2015" s="60" t="s">
        <v>29</v>
      </c>
      <c r="C2015" s="123" t="s">
        <v>122</v>
      </c>
      <c r="D2015" s="123">
        <v>33</v>
      </c>
      <c r="E2015" s="123">
        <v>1987</v>
      </c>
      <c r="F2015" s="123">
        <v>0.01</v>
      </c>
      <c r="G2015" s="123">
        <v>0.09</v>
      </c>
      <c r="H2015" s="123">
        <v>0</v>
      </c>
      <c r="I2015" s="123">
        <v>0.08</v>
      </c>
      <c r="J2015" s="123"/>
      <c r="K2015" s="123">
        <v>0.04</v>
      </c>
      <c r="L2015" s="123">
        <v>0.03</v>
      </c>
      <c r="M2015" s="123"/>
      <c r="N2015" s="123"/>
      <c r="O2015" s="123"/>
      <c r="P2015" s="123">
        <v>-0.06</v>
      </c>
      <c r="Q2015" s="123">
        <v>-0.05</v>
      </c>
      <c r="R2015" s="123" t="s">
        <v>3792</v>
      </c>
      <c r="S2015" s="123">
        <v>2021</v>
      </c>
      <c r="T2015" s="123">
        <v>0.1</v>
      </c>
      <c r="U2015" s="123">
        <v>-0.03</v>
      </c>
      <c r="V2015" s="123">
        <v>-0.08</v>
      </c>
      <c r="W2015" s="123"/>
      <c r="X2015" s="123">
        <v>7.0000000000000007E-2</v>
      </c>
      <c r="Y2015" s="123">
        <v>0</v>
      </c>
    </row>
    <row r="2016" spans="1:25" x14ac:dyDescent="0.25">
      <c r="A2016" s="60" t="s">
        <v>4807</v>
      </c>
      <c r="B2016" s="60" t="s">
        <v>29</v>
      </c>
      <c r="C2016" s="123" t="s">
        <v>131</v>
      </c>
      <c r="D2016" s="123">
        <v>29</v>
      </c>
      <c r="E2016" s="123">
        <v>1992</v>
      </c>
      <c r="F2016" s="123">
        <v>1.01</v>
      </c>
      <c r="G2016" s="123">
        <v>0.98</v>
      </c>
      <c r="H2016" s="123">
        <v>2.06</v>
      </c>
      <c r="I2016" s="123">
        <v>1.0900000000000001</v>
      </c>
      <c r="J2016" s="123">
        <v>50.01</v>
      </c>
      <c r="K2016" s="123">
        <v>2.0499999999999998</v>
      </c>
      <c r="L2016" s="123">
        <v>1.05</v>
      </c>
      <c r="M2016" s="123">
        <v>0.43</v>
      </c>
      <c r="N2016" s="123">
        <v>1.05</v>
      </c>
      <c r="O2016" s="123">
        <v>13.77</v>
      </c>
      <c r="P2016" s="123">
        <v>0.04</v>
      </c>
      <c r="Q2016" s="123">
        <v>7.0000000000000007E-2</v>
      </c>
      <c r="R2016" s="123" t="s">
        <v>3792</v>
      </c>
      <c r="S2016" s="123">
        <v>2021</v>
      </c>
      <c r="T2016" s="123">
        <v>0.01</v>
      </c>
      <c r="U2016" s="123">
        <v>0.38</v>
      </c>
      <c r="V2016" s="123">
        <v>0.5</v>
      </c>
      <c r="W2016" s="123">
        <v>0.13</v>
      </c>
      <c r="X2016" s="123">
        <v>0.52</v>
      </c>
      <c r="Y2016" s="123">
        <v>0.59</v>
      </c>
    </row>
  </sheetData>
  <conditionalFormatting sqref="A2:Y2016">
    <cfRule type="expression" dxfId="3" priority="1">
      <formula>ISODD(ROW())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77B72-42F6-4955-AA1C-17A0C755EC6D}">
  <dimension ref="A1:AD489"/>
  <sheetViews>
    <sheetView workbookViewId="0">
      <selection activeCell="A2" sqref="A2:A489"/>
    </sheetView>
  </sheetViews>
  <sheetFormatPr defaultRowHeight="15" x14ac:dyDescent="0.25"/>
  <sheetData>
    <row r="1" spans="1:30" ht="15.75" x14ac:dyDescent="0.25">
      <c r="A1" s="8" t="s">
        <v>3770</v>
      </c>
      <c r="B1" s="10" t="s">
        <v>4</v>
      </c>
      <c r="C1" s="10" t="s">
        <v>3768</v>
      </c>
      <c r="D1" s="10" t="s">
        <v>3771</v>
      </c>
      <c r="E1" s="8" t="s">
        <v>3772</v>
      </c>
      <c r="F1" s="8" t="s">
        <v>3773</v>
      </c>
      <c r="G1" s="8" t="s">
        <v>4853</v>
      </c>
      <c r="H1" s="8" t="s">
        <v>4854</v>
      </c>
      <c r="I1" s="8" t="s">
        <v>4855</v>
      </c>
      <c r="J1" s="8" t="s">
        <v>4856</v>
      </c>
      <c r="K1" s="8" t="s">
        <v>4857</v>
      </c>
      <c r="L1" s="8" t="s">
        <v>4858</v>
      </c>
      <c r="M1" s="8" t="s">
        <v>4859</v>
      </c>
      <c r="N1" s="8" t="s">
        <v>4860</v>
      </c>
      <c r="O1" s="8" t="s">
        <v>4861</v>
      </c>
      <c r="P1" s="8" t="s">
        <v>4862</v>
      </c>
      <c r="Q1" s="8" t="s">
        <v>4863</v>
      </c>
      <c r="R1" s="8" t="s">
        <v>4864</v>
      </c>
      <c r="S1" s="8" t="s">
        <v>4865</v>
      </c>
      <c r="T1" s="8" t="s">
        <v>4866</v>
      </c>
      <c r="U1" s="8" t="s">
        <v>4867</v>
      </c>
      <c r="V1" s="8" t="s">
        <v>4868</v>
      </c>
      <c r="W1" s="8" t="s">
        <v>4869</v>
      </c>
      <c r="X1" s="8" t="s">
        <v>4870</v>
      </c>
      <c r="Y1" s="8" t="s">
        <v>4871</v>
      </c>
      <c r="Z1" s="8" t="s">
        <v>4872</v>
      </c>
      <c r="AA1" s="8" t="s">
        <v>4873</v>
      </c>
      <c r="AB1" s="8" t="s">
        <v>4874</v>
      </c>
      <c r="AC1" s="8" t="s">
        <v>88</v>
      </c>
      <c r="AD1" s="8" t="s">
        <v>48</v>
      </c>
    </row>
    <row r="2" spans="1:30" x14ac:dyDescent="0.25">
      <c r="A2" s="13" t="s">
        <v>3793</v>
      </c>
      <c r="B2" s="15" t="s">
        <v>9</v>
      </c>
      <c r="C2" s="122" t="s">
        <v>96</v>
      </c>
      <c r="D2" s="13">
        <v>18</v>
      </c>
      <c r="E2" s="123">
        <v>2002</v>
      </c>
      <c r="F2" s="123">
        <v>5.26</v>
      </c>
      <c r="G2" s="123">
        <v>54.57</v>
      </c>
      <c r="H2" s="123">
        <v>59.23</v>
      </c>
      <c r="I2" s="123">
        <v>92</v>
      </c>
      <c r="J2" s="123">
        <v>1127.58</v>
      </c>
      <c r="K2" s="123">
        <v>306.18</v>
      </c>
      <c r="L2" s="123">
        <v>15.64</v>
      </c>
      <c r="M2" s="123">
        <v>16.239999999999998</v>
      </c>
      <c r="N2" s="123">
        <v>96.53</v>
      </c>
      <c r="O2" s="123">
        <v>31.79</v>
      </c>
      <c r="P2" s="123">
        <v>33.29</v>
      </c>
      <c r="Q2" s="123">
        <v>95.4</v>
      </c>
      <c r="R2" s="123">
        <v>7.09</v>
      </c>
      <c r="S2" s="123">
        <v>9.39</v>
      </c>
      <c r="T2" s="123">
        <v>76.010000000000005</v>
      </c>
      <c r="U2" s="123">
        <v>-0.01</v>
      </c>
      <c r="V2" s="123">
        <v>0.05</v>
      </c>
      <c r="W2" s="123">
        <v>-0.05</v>
      </c>
      <c r="X2" s="123">
        <v>0.1</v>
      </c>
      <c r="Y2" s="123">
        <v>3</v>
      </c>
      <c r="Z2" s="123">
        <v>0.04</v>
      </c>
      <c r="AA2" s="60">
        <v>-0.02</v>
      </c>
      <c r="AB2" s="60">
        <v>1.35</v>
      </c>
      <c r="AC2" s="60" t="s">
        <v>3792</v>
      </c>
      <c r="AD2" s="60">
        <v>2021</v>
      </c>
    </row>
    <row r="3" spans="1:30" x14ac:dyDescent="0.25">
      <c r="A3" s="13" t="s">
        <v>3794</v>
      </c>
      <c r="B3" s="15" t="s">
        <v>9</v>
      </c>
      <c r="C3" s="122" t="s">
        <v>96</v>
      </c>
      <c r="D3" s="13">
        <v>21</v>
      </c>
      <c r="E3" s="123">
        <v>1999</v>
      </c>
      <c r="F3" s="123">
        <v>3.88</v>
      </c>
      <c r="G3" s="123">
        <v>45.51</v>
      </c>
      <c r="H3" s="123">
        <v>54.45</v>
      </c>
      <c r="I3" s="123">
        <v>83.91</v>
      </c>
      <c r="J3" s="123">
        <v>789.71</v>
      </c>
      <c r="K3" s="123">
        <v>182.57</v>
      </c>
      <c r="L3" s="123">
        <v>20.25</v>
      </c>
      <c r="M3" s="123">
        <v>22.21</v>
      </c>
      <c r="N3" s="123">
        <v>90.78</v>
      </c>
      <c r="O3" s="123">
        <v>20.78</v>
      </c>
      <c r="P3" s="123">
        <v>23.67</v>
      </c>
      <c r="Q3" s="123">
        <v>87.9</v>
      </c>
      <c r="R3" s="123">
        <v>3.67</v>
      </c>
      <c r="S3" s="123">
        <v>6.11</v>
      </c>
      <c r="T3" s="123">
        <v>58.2</v>
      </c>
      <c r="U3" s="123">
        <v>-0.1</v>
      </c>
      <c r="V3" s="123">
        <v>-0.08</v>
      </c>
      <c r="W3" s="123">
        <v>-0.08</v>
      </c>
      <c r="X3" s="123">
        <v>0.35</v>
      </c>
      <c r="Y3" s="123">
        <v>0.72</v>
      </c>
      <c r="Z3" s="123">
        <v>0.51</v>
      </c>
      <c r="AA3" s="60">
        <v>0.25</v>
      </c>
      <c r="AB3" s="60">
        <v>2.33</v>
      </c>
      <c r="AC3" s="60" t="s">
        <v>3792</v>
      </c>
      <c r="AD3" s="60">
        <v>2021</v>
      </c>
    </row>
    <row r="4" spans="1:30" x14ac:dyDescent="0.25">
      <c r="A4" s="13" t="s">
        <v>3795</v>
      </c>
      <c r="B4" s="15" t="s">
        <v>9</v>
      </c>
      <c r="C4" s="122" t="s">
        <v>96</v>
      </c>
      <c r="D4" s="13">
        <v>28</v>
      </c>
      <c r="E4" s="123">
        <v>1992</v>
      </c>
      <c r="F4" s="123">
        <v>5.37</v>
      </c>
      <c r="G4" s="123">
        <v>45.6</v>
      </c>
      <c r="H4" s="123">
        <v>54.68</v>
      </c>
      <c r="I4" s="123">
        <v>83.34</v>
      </c>
      <c r="J4" s="123">
        <v>823.44</v>
      </c>
      <c r="K4" s="123">
        <v>241.38</v>
      </c>
      <c r="L4" s="123">
        <v>21.59</v>
      </c>
      <c r="M4" s="123">
        <v>24.28</v>
      </c>
      <c r="N4" s="123">
        <v>88.44</v>
      </c>
      <c r="O4" s="123">
        <v>17.260000000000002</v>
      </c>
      <c r="P4" s="123">
        <v>19.39</v>
      </c>
      <c r="Q4" s="123">
        <v>88.3</v>
      </c>
      <c r="R4" s="123">
        <v>5.66</v>
      </c>
      <c r="S4" s="123">
        <v>8.18</v>
      </c>
      <c r="T4" s="123">
        <v>69.760000000000005</v>
      </c>
      <c r="U4" s="123">
        <v>0.19</v>
      </c>
      <c r="V4" s="123">
        <v>7.0000000000000007E-2</v>
      </c>
      <c r="W4" s="123">
        <v>0.06</v>
      </c>
      <c r="X4" s="123">
        <v>0.92</v>
      </c>
      <c r="Y4" s="123">
        <v>1.99</v>
      </c>
      <c r="Z4" s="123">
        <v>0.77</v>
      </c>
      <c r="AA4" s="60">
        <v>-7.0000000000000007E-2</v>
      </c>
      <c r="AB4" s="60">
        <v>3.16</v>
      </c>
      <c r="AC4" s="60" t="s">
        <v>3792</v>
      </c>
      <c r="AD4" s="60">
        <v>2021</v>
      </c>
    </row>
    <row r="5" spans="1:30" x14ac:dyDescent="0.25">
      <c r="A5" s="13" t="s">
        <v>3799</v>
      </c>
      <c r="B5" s="15" t="s">
        <v>9</v>
      </c>
      <c r="C5" s="122" t="s">
        <v>96</v>
      </c>
      <c r="D5" s="13">
        <v>24</v>
      </c>
      <c r="E5" s="123">
        <v>1996</v>
      </c>
      <c r="F5" s="123">
        <v>5.34</v>
      </c>
      <c r="G5" s="123">
        <v>66.040000000000006</v>
      </c>
      <c r="H5" s="123">
        <v>71.430000000000007</v>
      </c>
      <c r="I5" s="123">
        <v>92.24</v>
      </c>
      <c r="J5" s="123">
        <v>1336.26</v>
      </c>
      <c r="K5" s="123">
        <v>416.59</v>
      </c>
      <c r="L5" s="123">
        <v>22.7</v>
      </c>
      <c r="M5" s="123">
        <v>23.15</v>
      </c>
      <c r="N5" s="123">
        <v>97.61</v>
      </c>
      <c r="O5" s="123">
        <v>32.549999999999997</v>
      </c>
      <c r="P5" s="123">
        <v>34.130000000000003</v>
      </c>
      <c r="Q5" s="123">
        <v>95.67</v>
      </c>
      <c r="R5" s="123">
        <v>10.199999999999999</v>
      </c>
      <c r="S5" s="123">
        <v>13.28</v>
      </c>
      <c r="T5" s="123">
        <v>77.05</v>
      </c>
      <c r="U5" s="123">
        <v>-0.03</v>
      </c>
      <c r="V5" s="123">
        <v>-0.08</v>
      </c>
      <c r="W5" s="123">
        <v>0.06</v>
      </c>
      <c r="X5" s="123">
        <v>0.06</v>
      </c>
      <c r="Y5" s="123">
        <v>5.77</v>
      </c>
      <c r="Z5" s="123">
        <v>0.03</v>
      </c>
      <c r="AA5" s="60">
        <v>0</v>
      </c>
      <c r="AB5" s="60">
        <v>5.25</v>
      </c>
      <c r="AC5" s="60" t="s">
        <v>3792</v>
      </c>
      <c r="AD5" s="60">
        <v>2021</v>
      </c>
    </row>
    <row r="6" spans="1:30" x14ac:dyDescent="0.25">
      <c r="A6" s="13" t="s">
        <v>3800</v>
      </c>
      <c r="B6" s="15" t="s">
        <v>9</v>
      </c>
      <c r="C6" s="122" t="s">
        <v>96</v>
      </c>
      <c r="D6" s="13">
        <v>29</v>
      </c>
      <c r="E6" s="123">
        <v>1991</v>
      </c>
      <c r="F6" s="123">
        <v>1.76</v>
      </c>
      <c r="G6" s="123">
        <v>57.5</v>
      </c>
      <c r="H6" s="123">
        <v>60.05</v>
      </c>
      <c r="I6" s="123">
        <v>96.17</v>
      </c>
      <c r="J6" s="123">
        <v>1372.89</v>
      </c>
      <c r="K6" s="123">
        <v>169.35</v>
      </c>
      <c r="L6" s="123">
        <v>9.42</v>
      </c>
      <c r="M6" s="123">
        <v>10.07</v>
      </c>
      <c r="N6" s="123">
        <v>94.13</v>
      </c>
      <c r="O6" s="123">
        <v>32.32</v>
      </c>
      <c r="P6" s="123">
        <v>32.43</v>
      </c>
      <c r="Q6" s="123">
        <v>100.06</v>
      </c>
      <c r="R6" s="123">
        <v>15.34</v>
      </c>
      <c r="S6" s="123">
        <v>17.18</v>
      </c>
      <c r="T6" s="123">
        <v>89.71</v>
      </c>
      <c r="U6" s="123">
        <v>7.0000000000000007E-2</v>
      </c>
      <c r="V6" s="123">
        <v>0</v>
      </c>
      <c r="W6" s="123">
        <v>-0.08</v>
      </c>
      <c r="X6" s="123">
        <v>-0.06</v>
      </c>
      <c r="Y6" s="123">
        <v>0.05</v>
      </c>
      <c r="Z6" s="123">
        <v>-0.04</v>
      </c>
      <c r="AA6" s="60">
        <v>-7.0000000000000007E-2</v>
      </c>
      <c r="AB6" s="60">
        <v>0.51</v>
      </c>
      <c r="AC6" s="60" t="s">
        <v>3792</v>
      </c>
      <c r="AD6" s="60">
        <v>2021</v>
      </c>
    </row>
    <row r="7" spans="1:30" x14ac:dyDescent="0.25">
      <c r="A7" s="13" t="s">
        <v>3813</v>
      </c>
      <c r="B7" s="15" t="s">
        <v>9</v>
      </c>
      <c r="C7" s="122" t="s">
        <v>109</v>
      </c>
      <c r="D7" s="13">
        <v>25</v>
      </c>
      <c r="E7" s="123">
        <v>1995</v>
      </c>
      <c r="F7" s="123">
        <v>4.84</v>
      </c>
      <c r="G7" s="123">
        <v>20.23</v>
      </c>
      <c r="H7" s="123">
        <v>23.94</v>
      </c>
      <c r="I7" s="123">
        <v>84.27</v>
      </c>
      <c r="J7" s="123">
        <v>278.08999999999997</v>
      </c>
      <c r="K7" s="123">
        <v>33.08</v>
      </c>
      <c r="L7" s="123">
        <v>14.32</v>
      </c>
      <c r="M7" s="123">
        <v>15.75</v>
      </c>
      <c r="N7" s="123">
        <v>90.8</v>
      </c>
      <c r="O7" s="123">
        <v>3.73</v>
      </c>
      <c r="P7" s="123">
        <v>4.72</v>
      </c>
      <c r="Q7" s="123">
        <v>78.31</v>
      </c>
      <c r="R7" s="123">
        <v>1.55</v>
      </c>
      <c r="S7" s="123">
        <v>1.62</v>
      </c>
      <c r="T7" s="123">
        <v>87.5</v>
      </c>
      <c r="U7" s="123">
        <v>0.22</v>
      </c>
      <c r="V7" s="123">
        <v>-0.03</v>
      </c>
      <c r="W7" s="123">
        <v>0.09</v>
      </c>
      <c r="X7" s="123">
        <v>0.51</v>
      </c>
      <c r="Y7" s="123">
        <v>0.99</v>
      </c>
      <c r="Z7" s="123">
        <v>0.48</v>
      </c>
      <c r="AA7" s="60">
        <v>-0.06</v>
      </c>
      <c r="AB7" s="60">
        <v>1.52</v>
      </c>
      <c r="AC7" s="60" t="s">
        <v>3792</v>
      </c>
      <c r="AD7" s="60">
        <v>2021</v>
      </c>
    </row>
    <row r="8" spans="1:30" x14ac:dyDescent="0.25">
      <c r="A8" s="13" t="s">
        <v>3802</v>
      </c>
      <c r="B8" s="15" t="s">
        <v>9</v>
      </c>
      <c r="C8" s="122" t="s">
        <v>109</v>
      </c>
      <c r="D8" s="13">
        <v>24</v>
      </c>
      <c r="E8" s="123">
        <v>1996</v>
      </c>
      <c r="F8" s="123">
        <v>0.01</v>
      </c>
      <c r="G8" s="123">
        <v>40.01</v>
      </c>
      <c r="H8" s="123">
        <v>40.01</v>
      </c>
      <c r="I8" s="123">
        <v>100.04</v>
      </c>
      <c r="J8" s="123">
        <v>700.09</v>
      </c>
      <c r="K8" s="123">
        <v>410.02</v>
      </c>
      <c r="L8" s="123">
        <v>10.039999999999999</v>
      </c>
      <c r="M8" s="123">
        <v>10.09</v>
      </c>
      <c r="N8" s="123">
        <v>100.08</v>
      </c>
      <c r="O8" s="123">
        <v>29.98</v>
      </c>
      <c r="P8" s="123">
        <v>30.06</v>
      </c>
      <c r="Q8" s="123">
        <v>100.1</v>
      </c>
      <c r="R8" s="123">
        <v>-0.06</v>
      </c>
      <c r="S8" s="123">
        <v>0.06</v>
      </c>
      <c r="T8" s="123"/>
      <c r="U8" s="123">
        <v>0</v>
      </c>
      <c r="V8" s="123">
        <v>-0.04</v>
      </c>
      <c r="W8" s="123">
        <v>0.02</v>
      </c>
      <c r="X8" s="123">
        <v>-0.06</v>
      </c>
      <c r="Y8" s="123">
        <v>0.01</v>
      </c>
      <c r="Z8" s="123">
        <v>0.1</v>
      </c>
      <c r="AA8" s="60">
        <v>0.06</v>
      </c>
      <c r="AB8" s="60">
        <v>7.0000000000000007E-2</v>
      </c>
      <c r="AC8" s="60" t="s">
        <v>3792</v>
      </c>
      <c r="AD8" s="60">
        <v>2021</v>
      </c>
    </row>
    <row r="9" spans="1:30" x14ac:dyDescent="0.25">
      <c r="A9" s="13" t="s">
        <v>130</v>
      </c>
      <c r="B9" s="15" t="s">
        <v>9</v>
      </c>
      <c r="C9" s="122" t="s">
        <v>109</v>
      </c>
      <c r="D9" s="13">
        <v>31</v>
      </c>
      <c r="E9" s="123">
        <v>1989</v>
      </c>
      <c r="F9" s="123">
        <v>4.97</v>
      </c>
      <c r="G9" s="123">
        <v>24.14</v>
      </c>
      <c r="H9" s="123">
        <v>33.07</v>
      </c>
      <c r="I9" s="123">
        <v>72.77</v>
      </c>
      <c r="J9" s="123">
        <v>381.32</v>
      </c>
      <c r="K9" s="123">
        <v>91.22</v>
      </c>
      <c r="L9" s="123">
        <v>12.91</v>
      </c>
      <c r="M9" s="123">
        <v>15.19</v>
      </c>
      <c r="N9" s="123">
        <v>85.02</v>
      </c>
      <c r="O9" s="123">
        <v>8.36</v>
      </c>
      <c r="P9" s="123">
        <v>10.72</v>
      </c>
      <c r="Q9" s="123">
        <v>77.489999999999995</v>
      </c>
      <c r="R9" s="123">
        <v>2.12</v>
      </c>
      <c r="S9" s="123">
        <v>3.3</v>
      </c>
      <c r="T9" s="123">
        <v>62.51</v>
      </c>
      <c r="U9" s="123">
        <v>0.49</v>
      </c>
      <c r="V9" s="123">
        <v>7.0000000000000007E-2</v>
      </c>
      <c r="W9" s="123">
        <v>0.35</v>
      </c>
      <c r="X9" s="123">
        <v>1.3</v>
      </c>
      <c r="Y9" s="123">
        <v>2.14</v>
      </c>
      <c r="Z9" s="123">
        <v>1.42</v>
      </c>
      <c r="AA9" s="60">
        <v>0.15</v>
      </c>
      <c r="AB9" s="60">
        <v>2.63</v>
      </c>
      <c r="AC9" s="60" t="s">
        <v>3792</v>
      </c>
      <c r="AD9" s="60">
        <v>2021</v>
      </c>
    </row>
    <row r="10" spans="1:30" x14ac:dyDescent="0.25">
      <c r="A10" s="13" t="s">
        <v>3804</v>
      </c>
      <c r="B10" s="15" t="s">
        <v>9</v>
      </c>
      <c r="C10" s="122" t="s">
        <v>109</v>
      </c>
      <c r="D10" s="13">
        <v>23</v>
      </c>
      <c r="E10" s="123">
        <v>1997</v>
      </c>
      <c r="F10" s="123">
        <v>1.53</v>
      </c>
      <c r="G10" s="123">
        <v>36.25</v>
      </c>
      <c r="H10" s="123">
        <v>47.46</v>
      </c>
      <c r="I10" s="123">
        <v>76.33</v>
      </c>
      <c r="J10" s="123">
        <v>524.92999999999995</v>
      </c>
      <c r="K10" s="123">
        <v>91.21</v>
      </c>
      <c r="L10" s="123">
        <v>20.61</v>
      </c>
      <c r="M10" s="123">
        <v>25.08</v>
      </c>
      <c r="N10" s="123">
        <v>82.54</v>
      </c>
      <c r="O10" s="123">
        <v>10.65</v>
      </c>
      <c r="P10" s="123">
        <v>13.08</v>
      </c>
      <c r="Q10" s="123">
        <v>81.02</v>
      </c>
      <c r="R10" s="123">
        <v>2.48</v>
      </c>
      <c r="S10" s="123">
        <v>3.76</v>
      </c>
      <c r="T10" s="123">
        <v>66.7</v>
      </c>
      <c r="U10" s="123">
        <v>0.02</v>
      </c>
      <c r="V10" s="123">
        <v>-0.02</v>
      </c>
      <c r="W10" s="123">
        <v>-0.05</v>
      </c>
      <c r="X10" s="123">
        <v>1.24</v>
      </c>
      <c r="Y10" s="123">
        <v>1.22</v>
      </c>
      <c r="Z10" s="123">
        <v>1.2</v>
      </c>
      <c r="AA10" s="60">
        <v>0.04</v>
      </c>
      <c r="AB10" s="60">
        <v>3.77</v>
      </c>
      <c r="AC10" s="60" t="s">
        <v>3792</v>
      </c>
      <c r="AD10" s="60">
        <v>2021</v>
      </c>
    </row>
    <row r="11" spans="1:30" x14ac:dyDescent="0.25">
      <c r="A11" s="13" t="s">
        <v>4812</v>
      </c>
      <c r="B11" s="15" t="s">
        <v>9</v>
      </c>
      <c r="C11" s="122" t="s">
        <v>109</v>
      </c>
      <c r="D11" s="13">
        <v>23</v>
      </c>
      <c r="E11" s="123">
        <v>1997</v>
      </c>
      <c r="F11" s="123">
        <v>0.15</v>
      </c>
      <c r="G11" s="123">
        <v>19.989999999999998</v>
      </c>
      <c r="H11" s="123">
        <v>25.09</v>
      </c>
      <c r="I11" s="123">
        <v>80.010000000000005</v>
      </c>
      <c r="J11" s="123">
        <v>214.92</v>
      </c>
      <c r="K11" s="123">
        <v>55.03</v>
      </c>
      <c r="L11" s="123">
        <v>20.059999999999999</v>
      </c>
      <c r="M11" s="123">
        <v>19.95</v>
      </c>
      <c r="N11" s="123">
        <v>100.05</v>
      </c>
      <c r="O11" s="123">
        <v>0.05</v>
      </c>
      <c r="P11" s="123">
        <v>0.05</v>
      </c>
      <c r="Q11" s="123"/>
      <c r="R11" s="123">
        <v>0.09</v>
      </c>
      <c r="S11" s="123">
        <v>4.97</v>
      </c>
      <c r="T11" s="123">
        <v>0.1</v>
      </c>
      <c r="U11" s="123">
        <v>0</v>
      </c>
      <c r="V11" s="123">
        <v>0.5</v>
      </c>
      <c r="W11" s="123">
        <v>-0.51</v>
      </c>
      <c r="X11" s="123">
        <v>4.95</v>
      </c>
      <c r="Y11" s="123">
        <v>0.05</v>
      </c>
      <c r="Z11" s="123">
        <v>-0.08</v>
      </c>
      <c r="AA11" s="60">
        <v>0.06</v>
      </c>
      <c r="AB11" s="60">
        <v>-0.1</v>
      </c>
      <c r="AC11" s="60" t="s">
        <v>3792</v>
      </c>
      <c r="AD11" s="60">
        <v>2021</v>
      </c>
    </row>
    <row r="12" spans="1:30" x14ac:dyDescent="0.25">
      <c r="A12" s="13" t="s">
        <v>4813</v>
      </c>
      <c r="B12" s="15" t="s">
        <v>9</v>
      </c>
      <c r="C12" s="122" t="s">
        <v>221</v>
      </c>
      <c r="D12" s="13">
        <v>24</v>
      </c>
      <c r="E12" s="123">
        <v>1996</v>
      </c>
      <c r="F12" s="123">
        <v>0.37</v>
      </c>
      <c r="G12" s="123">
        <v>20.010000000000002</v>
      </c>
      <c r="H12" s="123">
        <v>25.08</v>
      </c>
      <c r="I12" s="123">
        <v>80.069999999999993</v>
      </c>
      <c r="J12" s="123">
        <v>362.53</v>
      </c>
      <c r="K12" s="123">
        <v>62.41</v>
      </c>
      <c r="L12" s="123">
        <v>12.48</v>
      </c>
      <c r="M12" s="123">
        <v>14.97</v>
      </c>
      <c r="N12" s="123">
        <v>83.39</v>
      </c>
      <c r="O12" s="123">
        <v>5</v>
      </c>
      <c r="P12" s="123">
        <v>7.55</v>
      </c>
      <c r="Q12" s="123">
        <v>66.64</v>
      </c>
      <c r="R12" s="123">
        <v>2.42</v>
      </c>
      <c r="S12" s="123">
        <v>2.46</v>
      </c>
      <c r="T12" s="123">
        <v>100.05</v>
      </c>
      <c r="U12" s="123">
        <v>0.03</v>
      </c>
      <c r="V12" s="123">
        <v>0.02</v>
      </c>
      <c r="W12" s="123">
        <v>0.08</v>
      </c>
      <c r="X12" s="123">
        <v>2.56</v>
      </c>
      <c r="Y12" s="123">
        <v>0.06</v>
      </c>
      <c r="Z12" s="123">
        <v>0.06</v>
      </c>
      <c r="AA12" s="60">
        <v>-0.01</v>
      </c>
      <c r="AB12" s="60">
        <v>2.42</v>
      </c>
      <c r="AC12" s="60" t="s">
        <v>3792</v>
      </c>
      <c r="AD12" s="60">
        <v>2021</v>
      </c>
    </row>
    <row r="13" spans="1:30" x14ac:dyDescent="0.25">
      <c r="A13" s="13" t="s">
        <v>3803</v>
      </c>
      <c r="B13" s="15" t="s">
        <v>9</v>
      </c>
      <c r="C13" s="122" t="s">
        <v>153</v>
      </c>
      <c r="D13" s="13">
        <v>32</v>
      </c>
      <c r="E13" s="123">
        <v>1988</v>
      </c>
      <c r="F13" s="123">
        <v>0.78</v>
      </c>
      <c r="G13" s="123">
        <v>31.26</v>
      </c>
      <c r="H13" s="123">
        <v>38.880000000000003</v>
      </c>
      <c r="I13" s="123">
        <v>80.680000000000007</v>
      </c>
      <c r="J13" s="123">
        <v>461.22</v>
      </c>
      <c r="K13" s="123">
        <v>75.040000000000006</v>
      </c>
      <c r="L13" s="123">
        <v>16.2</v>
      </c>
      <c r="M13" s="123">
        <v>18.87</v>
      </c>
      <c r="N13" s="123">
        <v>86.63</v>
      </c>
      <c r="O13" s="123">
        <v>11.32</v>
      </c>
      <c r="P13" s="123">
        <v>11.37</v>
      </c>
      <c r="Q13" s="123">
        <v>99.9</v>
      </c>
      <c r="R13" s="123">
        <v>1.26</v>
      </c>
      <c r="S13" s="123">
        <v>5.05</v>
      </c>
      <c r="T13" s="123">
        <v>24.93</v>
      </c>
      <c r="U13" s="123">
        <v>-0.03</v>
      </c>
      <c r="V13" s="123">
        <v>0.01</v>
      </c>
      <c r="W13" s="123">
        <v>0</v>
      </c>
      <c r="X13" s="123">
        <v>-0.05</v>
      </c>
      <c r="Y13" s="123">
        <v>1.32</v>
      </c>
      <c r="Z13" s="123">
        <v>1.18</v>
      </c>
      <c r="AA13" s="60">
        <v>-0.02</v>
      </c>
      <c r="AB13" s="60">
        <v>1.21</v>
      </c>
      <c r="AC13" s="60" t="s">
        <v>3792</v>
      </c>
      <c r="AD13" s="60">
        <v>2021</v>
      </c>
    </row>
    <row r="14" spans="1:30" x14ac:dyDescent="0.25">
      <c r="A14" s="13" t="s">
        <v>3805</v>
      </c>
      <c r="B14" s="15" t="s">
        <v>9</v>
      </c>
      <c r="C14" s="122" t="s">
        <v>116</v>
      </c>
      <c r="D14" s="13">
        <v>26</v>
      </c>
      <c r="E14" s="123">
        <v>1994</v>
      </c>
      <c r="F14" s="123">
        <v>5.25</v>
      </c>
      <c r="G14" s="123">
        <v>19.39</v>
      </c>
      <c r="H14" s="123">
        <v>27.35</v>
      </c>
      <c r="I14" s="123">
        <v>70.98</v>
      </c>
      <c r="J14" s="123">
        <v>574.1</v>
      </c>
      <c r="K14" s="123">
        <v>362.54</v>
      </c>
      <c r="L14" s="123">
        <v>4.76</v>
      </c>
      <c r="M14" s="123">
        <v>4.63</v>
      </c>
      <c r="N14" s="123">
        <v>100.01</v>
      </c>
      <c r="O14" s="123">
        <v>7.22</v>
      </c>
      <c r="P14" s="123">
        <v>7.23</v>
      </c>
      <c r="Q14" s="123">
        <v>100.07</v>
      </c>
      <c r="R14" s="123">
        <v>7.59</v>
      </c>
      <c r="S14" s="123">
        <v>15.56</v>
      </c>
      <c r="T14" s="123">
        <v>48.81</v>
      </c>
      <c r="U14" s="123">
        <v>0.05</v>
      </c>
      <c r="V14" s="123">
        <v>0.09</v>
      </c>
      <c r="W14" s="123">
        <v>0.08</v>
      </c>
      <c r="X14" s="123">
        <v>-0.02</v>
      </c>
      <c r="Y14" s="123">
        <v>0.12</v>
      </c>
      <c r="Z14" s="123">
        <v>0.09</v>
      </c>
      <c r="AA14" s="60">
        <v>0.06</v>
      </c>
      <c r="AB14" s="60">
        <v>0.03</v>
      </c>
      <c r="AC14" s="60" t="s">
        <v>3792</v>
      </c>
      <c r="AD14" s="60">
        <v>2021</v>
      </c>
    </row>
    <row r="15" spans="1:30" x14ac:dyDescent="0.25">
      <c r="A15" s="13" t="s">
        <v>3791</v>
      </c>
      <c r="B15" s="15" t="s">
        <v>9</v>
      </c>
      <c r="C15" s="122" t="s">
        <v>122</v>
      </c>
      <c r="D15" s="13">
        <v>25</v>
      </c>
      <c r="E15" s="123">
        <v>1995</v>
      </c>
      <c r="F15" s="123">
        <v>-0.06</v>
      </c>
      <c r="G15" s="123">
        <v>0.06</v>
      </c>
      <c r="H15" s="123">
        <v>-0.06</v>
      </c>
      <c r="I15" s="123"/>
      <c r="J15" s="123">
        <v>-0.04</v>
      </c>
      <c r="K15" s="123">
        <v>0.01</v>
      </c>
      <c r="L15" s="123">
        <v>-0.05</v>
      </c>
      <c r="M15" s="123">
        <v>-7.0000000000000007E-2</v>
      </c>
      <c r="N15" s="123"/>
      <c r="O15" s="123">
        <v>0.08</v>
      </c>
      <c r="P15" s="123">
        <v>-7.0000000000000007E-2</v>
      </c>
      <c r="Q15" s="123"/>
      <c r="R15" s="123">
        <v>-0.02</v>
      </c>
      <c r="S15" s="123">
        <v>-0.02</v>
      </c>
      <c r="T15" s="123"/>
      <c r="U15" s="123">
        <v>-0.02</v>
      </c>
      <c r="V15" s="123">
        <v>-0.01</v>
      </c>
      <c r="W15" s="123">
        <v>0.05</v>
      </c>
      <c r="X15" s="123">
        <v>-0.06</v>
      </c>
      <c r="Y15" s="123">
        <v>0.05</v>
      </c>
      <c r="Z15" s="123">
        <v>-0.08</v>
      </c>
      <c r="AA15" s="60">
        <v>-7.0000000000000007E-2</v>
      </c>
      <c r="AB15" s="60">
        <v>-0.01</v>
      </c>
      <c r="AC15" s="60" t="s">
        <v>3792</v>
      </c>
      <c r="AD15" s="60">
        <v>2021</v>
      </c>
    </row>
    <row r="16" spans="1:30" x14ac:dyDescent="0.25">
      <c r="A16" s="13" t="s">
        <v>4814</v>
      </c>
      <c r="B16" s="15" t="s">
        <v>9</v>
      </c>
      <c r="C16" s="122" t="s">
        <v>122</v>
      </c>
      <c r="D16" s="13">
        <v>30</v>
      </c>
      <c r="E16" s="123">
        <v>1990</v>
      </c>
      <c r="F16" s="123">
        <v>0.08</v>
      </c>
      <c r="G16" s="123">
        <v>1.02</v>
      </c>
      <c r="H16" s="123">
        <v>1.01</v>
      </c>
      <c r="I16" s="123">
        <v>99.94</v>
      </c>
      <c r="J16" s="123">
        <v>17.940000000000001</v>
      </c>
      <c r="K16" s="123">
        <v>-0.08</v>
      </c>
      <c r="L16" s="123">
        <v>0.06</v>
      </c>
      <c r="M16" s="123">
        <v>-7.0000000000000007E-2</v>
      </c>
      <c r="N16" s="123"/>
      <c r="O16" s="123">
        <v>1</v>
      </c>
      <c r="P16" s="123">
        <v>1.03</v>
      </c>
      <c r="Q16" s="123">
        <v>100.07</v>
      </c>
      <c r="R16" s="123">
        <v>0.06</v>
      </c>
      <c r="S16" s="123">
        <v>7.0000000000000007E-2</v>
      </c>
      <c r="T16" s="123"/>
      <c r="U16" s="123">
        <v>-0.04</v>
      </c>
      <c r="V16" s="123">
        <v>0.02</v>
      </c>
      <c r="W16" s="123">
        <v>0</v>
      </c>
      <c r="X16" s="123">
        <v>-0.01</v>
      </c>
      <c r="Y16" s="123">
        <v>0.01</v>
      </c>
      <c r="Z16" s="123">
        <v>0.03</v>
      </c>
      <c r="AA16" s="60">
        <v>-0.03</v>
      </c>
      <c r="AB16" s="60">
        <v>0.01</v>
      </c>
      <c r="AC16" s="60" t="s">
        <v>3792</v>
      </c>
      <c r="AD16" s="60">
        <v>2021</v>
      </c>
    </row>
    <row r="17" spans="1:30" x14ac:dyDescent="0.25">
      <c r="A17" s="13" t="s">
        <v>3808</v>
      </c>
      <c r="B17" s="15" t="s">
        <v>9</v>
      </c>
      <c r="C17" s="122" t="s">
        <v>122</v>
      </c>
      <c r="D17" s="13">
        <v>31</v>
      </c>
      <c r="E17" s="123">
        <v>1989</v>
      </c>
      <c r="F17" s="123">
        <v>1.95</v>
      </c>
      <c r="G17" s="123">
        <v>39.42</v>
      </c>
      <c r="H17" s="123">
        <v>49.08</v>
      </c>
      <c r="I17" s="123">
        <v>80.680000000000007</v>
      </c>
      <c r="J17" s="123">
        <v>669.1</v>
      </c>
      <c r="K17" s="123">
        <v>142.59</v>
      </c>
      <c r="L17" s="123">
        <v>18.5</v>
      </c>
      <c r="M17" s="123">
        <v>21.91</v>
      </c>
      <c r="N17" s="123">
        <v>84.15</v>
      </c>
      <c r="O17" s="123">
        <v>17.02</v>
      </c>
      <c r="P17" s="123">
        <v>19.96</v>
      </c>
      <c r="Q17" s="123">
        <v>85.05</v>
      </c>
      <c r="R17" s="123">
        <v>2.98</v>
      </c>
      <c r="S17" s="123">
        <v>4.42</v>
      </c>
      <c r="T17" s="123">
        <v>66.8</v>
      </c>
      <c r="U17" s="123">
        <v>-0.06</v>
      </c>
      <c r="V17" s="123">
        <v>0.09</v>
      </c>
      <c r="W17" s="123">
        <v>0.09</v>
      </c>
      <c r="X17" s="123">
        <v>0.5</v>
      </c>
      <c r="Y17" s="123">
        <v>2.44</v>
      </c>
      <c r="Z17" s="123">
        <v>0.05</v>
      </c>
      <c r="AA17" s="60">
        <v>0.1</v>
      </c>
      <c r="AB17" s="60">
        <v>2.06</v>
      </c>
      <c r="AC17" s="60" t="s">
        <v>3792</v>
      </c>
      <c r="AD17" s="60">
        <v>2021</v>
      </c>
    </row>
    <row r="18" spans="1:30" x14ac:dyDescent="0.25">
      <c r="A18" s="13" t="s">
        <v>3809</v>
      </c>
      <c r="B18" s="15" t="s">
        <v>9</v>
      </c>
      <c r="C18" s="122" t="s">
        <v>122</v>
      </c>
      <c r="D18" s="13">
        <v>22</v>
      </c>
      <c r="E18" s="123">
        <v>1998</v>
      </c>
      <c r="F18" s="123">
        <v>3.65</v>
      </c>
      <c r="G18" s="123">
        <v>56.08</v>
      </c>
      <c r="H18" s="123">
        <v>62.1</v>
      </c>
      <c r="I18" s="123">
        <v>90.18</v>
      </c>
      <c r="J18" s="123">
        <v>974.39</v>
      </c>
      <c r="K18" s="123">
        <v>196.11</v>
      </c>
      <c r="L18" s="123">
        <v>25.06</v>
      </c>
      <c r="M18" s="123">
        <v>27.3</v>
      </c>
      <c r="N18" s="123">
        <v>91.85</v>
      </c>
      <c r="O18" s="123">
        <v>25.67</v>
      </c>
      <c r="P18" s="123">
        <v>26.68</v>
      </c>
      <c r="Q18" s="123">
        <v>95.85</v>
      </c>
      <c r="R18" s="123">
        <v>4.5</v>
      </c>
      <c r="S18" s="123">
        <v>6.57</v>
      </c>
      <c r="T18" s="123">
        <v>66.72</v>
      </c>
      <c r="U18" s="123">
        <v>-7.0000000000000007E-2</v>
      </c>
      <c r="V18" s="123">
        <v>-0.05</v>
      </c>
      <c r="W18" s="123">
        <v>-0.06</v>
      </c>
      <c r="X18" s="123">
        <v>1.1000000000000001</v>
      </c>
      <c r="Y18" s="123">
        <v>4.51</v>
      </c>
      <c r="Z18" s="123">
        <v>0.05</v>
      </c>
      <c r="AA18" s="60">
        <v>0.02</v>
      </c>
      <c r="AB18" s="60">
        <v>3.1</v>
      </c>
      <c r="AC18" s="60" t="s">
        <v>3792</v>
      </c>
      <c r="AD18" s="60">
        <v>2021</v>
      </c>
    </row>
    <row r="19" spans="1:30" x14ac:dyDescent="0.25">
      <c r="A19" s="13" t="s">
        <v>3810</v>
      </c>
      <c r="B19" s="15" t="s">
        <v>9</v>
      </c>
      <c r="C19" s="122" t="s">
        <v>122</v>
      </c>
      <c r="D19" s="13">
        <v>29</v>
      </c>
      <c r="E19" s="123">
        <v>1991</v>
      </c>
      <c r="F19" s="123">
        <v>0.7</v>
      </c>
      <c r="G19" s="123">
        <v>76.680000000000007</v>
      </c>
      <c r="H19" s="123">
        <v>81.66</v>
      </c>
      <c r="I19" s="123">
        <v>93.96</v>
      </c>
      <c r="J19" s="123">
        <v>1604.91</v>
      </c>
      <c r="K19" s="123">
        <v>378.28</v>
      </c>
      <c r="L19" s="123">
        <v>25</v>
      </c>
      <c r="M19" s="123">
        <v>24.98</v>
      </c>
      <c r="N19" s="123">
        <v>99.94</v>
      </c>
      <c r="O19" s="123">
        <v>35.01</v>
      </c>
      <c r="P19" s="123">
        <v>36.65</v>
      </c>
      <c r="Q19" s="123">
        <v>95.42</v>
      </c>
      <c r="R19" s="123">
        <v>14.97</v>
      </c>
      <c r="S19" s="123">
        <v>15.07</v>
      </c>
      <c r="T19" s="123">
        <v>99.98</v>
      </c>
      <c r="U19" s="123">
        <v>-0.03</v>
      </c>
      <c r="V19" s="123">
        <v>0.03</v>
      </c>
      <c r="W19" s="123">
        <v>-0.06</v>
      </c>
      <c r="X19" s="123">
        <v>0.08</v>
      </c>
      <c r="Y19" s="123">
        <v>11.6</v>
      </c>
      <c r="Z19" s="123">
        <v>-0.09</v>
      </c>
      <c r="AA19" s="60">
        <v>7.0000000000000007E-2</v>
      </c>
      <c r="AB19" s="60">
        <v>5.0999999999999996</v>
      </c>
      <c r="AC19" s="60" t="s">
        <v>3792</v>
      </c>
      <c r="AD19" s="60">
        <v>2021</v>
      </c>
    </row>
    <row r="20" spans="1:30" x14ac:dyDescent="0.25">
      <c r="A20" s="13" t="s">
        <v>3812</v>
      </c>
      <c r="B20" s="15" t="s">
        <v>9</v>
      </c>
      <c r="C20" s="122" t="s">
        <v>122</v>
      </c>
      <c r="D20" s="13">
        <v>29</v>
      </c>
      <c r="E20" s="123">
        <v>1991</v>
      </c>
      <c r="F20" s="123">
        <v>4.1900000000000004</v>
      </c>
      <c r="G20" s="123">
        <v>40.409999999999997</v>
      </c>
      <c r="H20" s="123">
        <v>46.68</v>
      </c>
      <c r="I20" s="123">
        <v>86.81</v>
      </c>
      <c r="J20" s="123">
        <v>734.59</v>
      </c>
      <c r="K20" s="123">
        <v>149.26</v>
      </c>
      <c r="L20" s="123">
        <v>17.13</v>
      </c>
      <c r="M20" s="123">
        <v>19.53</v>
      </c>
      <c r="N20" s="123">
        <v>87.42</v>
      </c>
      <c r="O20" s="123">
        <v>17.7</v>
      </c>
      <c r="P20" s="123">
        <v>18.579999999999998</v>
      </c>
      <c r="Q20" s="123">
        <v>96.08</v>
      </c>
      <c r="R20" s="123">
        <v>4.88</v>
      </c>
      <c r="S20" s="123">
        <v>6.49</v>
      </c>
      <c r="T20" s="123">
        <v>74.02</v>
      </c>
      <c r="U20" s="123">
        <v>0.02</v>
      </c>
      <c r="V20" s="123">
        <v>-0.09</v>
      </c>
      <c r="W20" s="123">
        <v>0.04</v>
      </c>
      <c r="X20" s="123">
        <v>0.14000000000000001</v>
      </c>
      <c r="Y20" s="123">
        <v>3.87</v>
      </c>
      <c r="Z20" s="123">
        <v>-0.08</v>
      </c>
      <c r="AA20" s="60">
        <v>0.05</v>
      </c>
      <c r="AB20" s="60">
        <v>1.76</v>
      </c>
      <c r="AC20" s="60" t="s">
        <v>3792</v>
      </c>
      <c r="AD20" s="60">
        <v>2021</v>
      </c>
    </row>
    <row r="21" spans="1:30" x14ac:dyDescent="0.25">
      <c r="A21" s="13" t="s">
        <v>2828</v>
      </c>
      <c r="B21" s="15" t="s">
        <v>9</v>
      </c>
      <c r="C21" s="122" t="s">
        <v>129</v>
      </c>
      <c r="D21" s="13">
        <v>24</v>
      </c>
      <c r="E21" s="123">
        <v>1996</v>
      </c>
      <c r="F21" s="123">
        <v>5.28</v>
      </c>
      <c r="G21" s="123">
        <v>45.67</v>
      </c>
      <c r="H21" s="123">
        <v>55.07</v>
      </c>
      <c r="I21" s="123">
        <v>82.91</v>
      </c>
      <c r="J21" s="123">
        <v>738.56</v>
      </c>
      <c r="K21" s="123">
        <v>145.18</v>
      </c>
      <c r="L21" s="123">
        <v>25.27</v>
      </c>
      <c r="M21" s="123">
        <v>27.57</v>
      </c>
      <c r="N21" s="123">
        <v>91.73</v>
      </c>
      <c r="O21" s="123">
        <v>14.71</v>
      </c>
      <c r="P21" s="123">
        <v>18.86</v>
      </c>
      <c r="Q21" s="123">
        <v>77.92</v>
      </c>
      <c r="R21" s="123">
        <v>3.94</v>
      </c>
      <c r="S21" s="123">
        <v>5.66</v>
      </c>
      <c r="T21" s="123">
        <v>70.08</v>
      </c>
      <c r="U21" s="123">
        <v>0.17</v>
      </c>
      <c r="V21" s="123">
        <v>0.06</v>
      </c>
      <c r="W21" s="123">
        <v>0.02</v>
      </c>
      <c r="X21" s="123">
        <v>0.67</v>
      </c>
      <c r="Y21" s="123">
        <v>2.71</v>
      </c>
      <c r="Z21" s="123">
        <v>1.22</v>
      </c>
      <c r="AA21" s="60">
        <v>0.4</v>
      </c>
      <c r="AB21" s="60">
        <v>3.19</v>
      </c>
      <c r="AC21" s="60" t="s">
        <v>3792</v>
      </c>
      <c r="AD21" s="60">
        <v>2021</v>
      </c>
    </row>
    <row r="22" spans="1:30" x14ac:dyDescent="0.25">
      <c r="A22" s="13" t="s">
        <v>1811</v>
      </c>
      <c r="B22" s="15" t="s">
        <v>9</v>
      </c>
      <c r="C22" s="122" t="s">
        <v>131</v>
      </c>
      <c r="D22" s="13">
        <v>27</v>
      </c>
      <c r="E22" s="123">
        <v>1993</v>
      </c>
      <c r="F22" s="123">
        <v>3.16</v>
      </c>
      <c r="G22" s="123">
        <v>31.26</v>
      </c>
      <c r="H22" s="123">
        <v>39.159999999999997</v>
      </c>
      <c r="I22" s="123">
        <v>80.08</v>
      </c>
      <c r="J22" s="123">
        <v>634.73</v>
      </c>
      <c r="K22" s="123">
        <v>190.38</v>
      </c>
      <c r="L22" s="123">
        <v>12.77</v>
      </c>
      <c r="M22" s="123">
        <v>14.07</v>
      </c>
      <c r="N22" s="123">
        <v>91.18</v>
      </c>
      <c r="O22" s="123">
        <v>12.59</v>
      </c>
      <c r="P22" s="123">
        <v>16</v>
      </c>
      <c r="Q22" s="123">
        <v>78.459999999999994</v>
      </c>
      <c r="R22" s="123">
        <v>5.37</v>
      </c>
      <c r="S22" s="123">
        <v>7.53</v>
      </c>
      <c r="T22" s="123">
        <v>70.86</v>
      </c>
      <c r="U22" s="123">
        <v>0.38</v>
      </c>
      <c r="V22" s="123">
        <v>0.67</v>
      </c>
      <c r="W22" s="123">
        <v>-0.42</v>
      </c>
      <c r="X22" s="123">
        <v>2.71</v>
      </c>
      <c r="Y22" s="123">
        <v>2.85</v>
      </c>
      <c r="Z22" s="123">
        <v>2.13</v>
      </c>
      <c r="AA22" s="60">
        <v>-0.03</v>
      </c>
      <c r="AB22" s="60">
        <v>5.37</v>
      </c>
      <c r="AC22" s="60" t="s">
        <v>3792</v>
      </c>
      <c r="AD22" s="60">
        <v>2021</v>
      </c>
    </row>
    <row r="23" spans="1:30" x14ac:dyDescent="0.25">
      <c r="A23" s="60" t="s">
        <v>329</v>
      </c>
      <c r="B23" s="60" t="s">
        <v>10</v>
      </c>
      <c r="C23" s="123" t="s">
        <v>96</v>
      </c>
      <c r="D23" s="60">
        <v>25</v>
      </c>
      <c r="E23" s="123">
        <v>1995</v>
      </c>
      <c r="F23" s="123">
        <v>0.66</v>
      </c>
      <c r="G23" s="123">
        <v>53.36</v>
      </c>
      <c r="H23" s="123">
        <v>58.35</v>
      </c>
      <c r="I23" s="123">
        <v>91.36</v>
      </c>
      <c r="J23" s="123">
        <v>1123.33</v>
      </c>
      <c r="K23" s="123">
        <v>150.09</v>
      </c>
      <c r="L23" s="123">
        <v>11.76</v>
      </c>
      <c r="M23" s="123">
        <v>11.67</v>
      </c>
      <c r="N23" s="123">
        <v>99.93</v>
      </c>
      <c r="O23" s="123">
        <v>35.049999999999997</v>
      </c>
      <c r="P23" s="123">
        <v>40.08</v>
      </c>
      <c r="Q23" s="123">
        <v>87.6</v>
      </c>
      <c r="R23" s="123">
        <v>6.59</v>
      </c>
      <c r="S23" s="123">
        <v>6.61</v>
      </c>
      <c r="T23" s="123">
        <v>100</v>
      </c>
      <c r="U23" s="123">
        <v>1.66</v>
      </c>
      <c r="V23" s="123">
        <v>-0.03</v>
      </c>
      <c r="W23" s="123">
        <v>1.77</v>
      </c>
      <c r="X23" s="123">
        <v>1.58</v>
      </c>
      <c r="Y23" s="123">
        <v>1.64</v>
      </c>
      <c r="Z23" s="123">
        <v>1.58</v>
      </c>
      <c r="AA23" s="60">
        <v>1.73</v>
      </c>
      <c r="AB23" s="60">
        <v>-0.05</v>
      </c>
      <c r="AC23" s="60" t="s">
        <v>3792</v>
      </c>
      <c r="AD23" s="60">
        <v>2021</v>
      </c>
    </row>
    <row r="24" spans="1:30" x14ac:dyDescent="0.25">
      <c r="A24" s="60" t="s">
        <v>410</v>
      </c>
      <c r="B24" s="60" t="s">
        <v>10</v>
      </c>
      <c r="C24" s="123" t="s">
        <v>96</v>
      </c>
      <c r="D24" s="60">
        <v>30</v>
      </c>
      <c r="E24" s="123">
        <v>1990</v>
      </c>
      <c r="F24" s="123">
        <v>3.25</v>
      </c>
      <c r="G24" s="123">
        <v>42.43</v>
      </c>
      <c r="H24" s="123">
        <v>53.81</v>
      </c>
      <c r="I24" s="123">
        <v>78.739999999999995</v>
      </c>
      <c r="J24" s="123">
        <v>717.35</v>
      </c>
      <c r="K24" s="123">
        <v>214.79</v>
      </c>
      <c r="L24" s="123">
        <v>21.88</v>
      </c>
      <c r="M24" s="123">
        <v>24.51</v>
      </c>
      <c r="N24" s="123">
        <v>88.86</v>
      </c>
      <c r="O24" s="123">
        <v>16.12</v>
      </c>
      <c r="P24" s="123">
        <v>20.89</v>
      </c>
      <c r="Q24" s="123">
        <v>76.77</v>
      </c>
      <c r="R24" s="123">
        <v>3.74</v>
      </c>
      <c r="S24" s="123">
        <v>5.7</v>
      </c>
      <c r="T24" s="123">
        <v>63.18</v>
      </c>
      <c r="U24" s="123">
        <v>-0.03</v>
      </c>
      <c r="V24" s="123">
        <v>0.2</v>
      </c>
      <c r="W24" s="123">
        <v>-0.06</v>
      </c>
      <c r="X24" s="123">
        <v>0.82</v>
      </c>
      <c r="Y24" s="123">
        <v>2.0499999999999998</v>
      </c>
      <c r="Z24" s="123">
        <v>0.62</v>
      </c>
      <c r="AA24" s="60">
        <v>0.09</v>
      </c>
      <c r="AB24" s="60">
        <v>2.95</v>
      </c>
      <c r="AC24" s="60" t="s">
        <v>3792</v>
      </c>
      <c r="AD24" s="60">
        <v>2021</v>
      </c>
    </row>
    <row r="25" spans="1:30" x14ac:dyDescent="0.25">
      <c r="A25" s="60" t="s">
        <v>4815</v>
      </c>
      <c r="B25" s="60" t="s">
        <v>10</v>
      </c>
      <c r="C25" s="123" t="s">
        <v>96</v>
      </c>
      <c r="D25" s="60">
        <v>19</v>
      </c>
      <c r="E25" s="123">
        <v>2001</v>
      </c>
      <c r="F25" s="123">
        <v>1.64</v>
      </c>
      <c r="G25" s="123">
        <v>64.36</v>
      </c>
      <c r="H25" s="123">
        <v>68.16</v>
      </c>
      <c r="I25" s="123">
        <v>94.46</v>
      </c>
      <c r="J25" s="123">
        <v>1174.3399999999999</v>
      </c>
      <c r="K25" s="123">
        <v>275.63</v>
      </c>
      <c r="L25" s="123">
        <v>24.46</v>
      </c>
      <c r="M25" s="123">
        <v>26.33</v>
      </c>
      <c r="N25" s="123">
        <v>92.85</v>
      </c>
      <c r="O25" s="123">
        <v>34.979999999999997</v>
      </c>
      <c r="P25" s="123">
        <v>34.909999999999997</v>
      </c>
      <c r="Q25" s="123">
        <v>100.08</v>
      </c>
      <c r="R25" s="123">
        <v>4.96</v>
      </c>
      <c r="S25" s="123">
        <v>6.35</v>
      </c>
      <c r="T25" s="123">
        <v>80.08</v>
      </c>
      <c r="U25" s="123">
        <v>-0.08</v>
      </c>
      <c r="V25" s="123">
        <v>-0.08</v>
      </c>
      <c r="W25" s="123">
        <v>0</v>
      </c>
      <c r="X25" s="123">
        <v>-0.09</v>
      </c>
      <c r="Y25" s="123">
        <v>6.96</v>
      </c>
      <c r="Z25" s="123">
        <v>-0.05</v>
      </c>
      <c r="AA25" s="60">
        <v>0.05</v>
      </c>
      <c r="AB25" s="60">
        <v>7.46</v>
      </c>
      <c r="AC25" s="60" t="s">
        <v>3792</v>
      </c>
      <c r="AD25" s="60">
        <v>2021</v>
      </c>
    </row>
    <row r="26" spans="1:30" x14ac:dyDescent="0.25">
      <c r="A26" s="60" t="s">
        <v>2113</v>
      </c>
      <c r="B26" s="60" t="s">
        <v>10</v>
      </c>
      <c r="C26" s="123" t="s">
        <v>96</v>
      </c>
      <c r="D26" s="60">
        <v>28</v>
      </c>
      <c r="E26" s="123">
        <v>1992</v>
      </c>
      <c r="F26" s="123">
        <v>3.55</v>
      </c>
      <c r="G26" s="123">
        <v>47.03</v>
      </c>
      <c r="H26" s="123">
        <v>50.97</v>
      </c>
      <c r="I26" s="123">
        <v>92.69</v>
      </c>
      <c r="J26" s="123">
        <v>1102.3900000000001</v>
      </c>
      <c r="K26" s="123">
        <v>246.88</v>
      </c>
      <c r="L26" s="123">
        <v>11.73</v>
      </c>
      <c r="M26" s="123">
        <v>12.32</v>
      </c>
      <c r="N26" s="123">
        <v>95.23</v>
      </c>
      <c r="O26" s="123">
        <v>23.5</v>
      </c>
      <c r="P26" s="123">
        <v>24.06</v>
      </c>
      <c r="Q26" s="123">
        <v>97.57</v>
      </c>
      <c r="R26" s="123">
        <v>10.66</v>
      </c>
      <c r="S26" s="123">
        <v>12.99</v>
      </c>
      <c r="T26" s="123">
        <v>82.22</v>
      </c>
      <c r="U26" s="123">
        <v>7.0000000000000007E-2</v>
      </c>
      <c r="V26" s="123">
        <v>0.05</v>
      </c>
      <c r="W26" s="123">
        <v>0.01</v>
      </c>
      <c r="X26" s="123">
        <v>0.38</v>
      </c>
      <c r="Y26" s="123">
        <v>4.38</v>
      </c>
      <c r="Z26" s="123">
        <v>0.06</v>
      </c>
      <c r="AA26" s="60">
        <v>-0.08</v>
      </c>
      <c r="AB26" s="60">
        <v>2.64</v>
      </c>
      <c r="AC26" s="60" t="s">
        <v>3792</v>
      </c>
      <c r="AD26" s="60">
        <v>2021</v>
      </c>
    </row>
    <row r="27" spans="1:30" x14ac:dyDescent="0.25">
      <c r="A27" s="60" t="s">
        <v>3838</v>
      </c>
      <c r="B27" s="60" t="s">
        <v>10</v>
      </c>
      <c r="C27" s="123" t="s">
        <v>96</v>
      </c>
      <c r="D27" s="60">
        <v>30</v>
      </c>
      <c r="E27" s="123">
        <v>1990</v>
      </c>
      <c r="F27" s="123">
        <v>3.28</v>
      </c>
      <c r="G27" s="123">
        <v>84.29</v>
      </c>
      <c r="H27" s="123">
        <v>93.65</v>
      </c>
      <c r="I27" s="123">
        <v>89.95</v>
      </c>
      <c r="J27" s="123">
        <v>1593.85</v>
      </c>
      <c r="K27" s="123">
        <v>847.54</v>
      </c>
      <c r="L27" s="123">
        <v>32.15</v>
      </c>
      <c r="M27" s="123">
        <v>32.68</v>
      </c>
      <c r="N27" s="123">
        <v>98.17</v>
      </c>
      <c r="O27" s="123">
        <v>42.77</v>
      </c>
      <c r="P27" s="123">
        <v>45.78</v>
      </c>
      <c r="Q27" s="123">
        <v>93.47</v>
      </c>
      <c r="R27" s="123">
        <v>8.4</v>
      </c>
      <c r="S27" s="123">
        <v>13.3</v>
      </c>
      <c r="T27" s="123">
        <v>63.59</v>
      </c>
      <c r="U27" s="123">
        <v>0.03</v>
      </c>
      <c r="V27" s="123">
        <v>0.2</v>
      </c>
      <c r="W27" s="123">
        <v>-0.17</v>
      </c>
      <c r="X27" s="123">
        <v>0.57999999999999996</v>
      </c>
      <c r="Y27" s="123">
        <v>13.2</v>
      </c>
      <c r="Z27" s="123">
        <v>2.0299999999999998</v>
      </c>
      <c r="AA27" s="60">
        <v>0.39</v>
      </c>
      <c r="AB27" s="60">
        <v>13.57</v>
      </c>
      <c r="AC27" s="60" t="s">
        <v>3792</v>
      </c>
      <c r="AD27" s="60">
        <v>2021</v>
      </c>
    </row>
    <row r="28" spans="1:30" x14ac:dyDescent="0.25">
      <c r="A28" s="60" t="s">
        <v>2898</v>
      </c>
      <c r="B28" s="60" t="s">
        <v>10</v>
      </c>
      <c r="C28" s="123" t="s">
        <v>96</v>
      </c>
      <c r="D28" s="60">
        <v>29</v>
      </c>
      <c r="E28" s="123">
        <v>1992</v>
      </c>
      <c r="F28" s="123">
        <v>0.01</v>
      </c>
      <c r="G28" s="123">
        <v>7.04</v>
      </c>
      <c r="H28" s="123">
        <v>8.07</v>
      </c>
      <c r="I28" s="123">
        <v>87.6</v>
      </c>
      <c r="J28" s="123">
        <v>184.97</v>
      </c>
      <c r="K28" s="123">
        <v>94.03</v>
      </c>
      <c r="L28" s="123">
        <v>0.96</v>
      </c>
      <c r="M28" s="123">
        <v>1.98</v>
      </c>
      <c r="N28" s="123">
        <v>49.97</v>
      </c>
      <c r="O28" s="123">
        <v>3.02</v>
      </c>
      <c r="P28" s="123">
        <v>2.92</v>
      </c>
      <c r="Q28" s="123">
        <v>99.99</v>
      </c>
      <c r="R28" s="123">
        <v>2.99</v>
      </c>
      <c r="S28" s="123">
        <v>2.91</v>
      </c>
      <c r="T28" s="123">
        <v>99.91</v>
      </c>
      <c r="U28" s="123">
        <v>-0.09</v>
      </c>
      <c r="V28" s="123">
        <v>0.09</v>
      </c>
      <c r="W28" s="123">
        <v>0</v>
      </c>
      <c r="X28" s="123">
        <v>7.0000000000000007E-2</v>
      </c>
      <c r="Y28" s="123">
        <v>1.01</v>
      </c>
      <c r="Z28" s="123">
        <v>0.91</v>
      </c>
      <c r="AA28" s="60">
        <v>0.06</v>
      </c>
      <c r="AB28" s="60">
        <v>1.9</v>
      </c>
      <c r="AC28" s="60" t="s">
        <v>3792</v>
      </c>
      <c r="AD28" s="60">
        <v>2021</v>
      </c>
    </row>
    <row r="29" spans="1:30" x14ac:dyDescent="0.25">
      <c r="A29" s="60" t="s">
        <v>3836</v>
      </c>
      <c r="B29" s="60" t="s">
        <v>10</v>
      </c>
      <c r="C29" s="123" t="s">
        <v>96</v>
      </c>
      <c r="D29" s="60">
        <v>24</v>
      </c>
      <c r="E29" s="123">
        <v>1996</v>
      </c>
      <c r="F29" s="123">
        <v>3.6</v>
      </c>
      <c r="G29" s="123">
        <v>27.04</v>
      </c>
      <c r="H29" s="123">
        <v>36.89</v>
      </c>
      <c r="I29" s="123">
        <v>73.61</v>
      </c>
      <c r="J29" s="123">
        <v>461.11</v>
      </c>
      <c r="K29" s="123">
        <v>182.04</v>
      </c>
      <c r="L29" s="123">
        <v>14.67</v>
      </c>
      <c r="M29" s="123">
        <v>17.66</v>
      </c>
      <c r="N29" s="123">
        <v>82.31</v>
      </c>
      <c r="O29" s="123">
        <v>9.49</v>
      </c>
      <c r="P29" s="123">
        <v>11.77</v>
      </c>
      <c r="Q29" s="123">
        <v>80.42</v>
      </c>
      <c r="R29" s="123">
        <v>2.76</v>
      </c>
      <c r="S29" s="123">
        <v>5.97</v>
      </c>
      <c r="T29" s="123">
        <v>47.53</v>
      </c>
      <c r="U29" s="123">
        <v>0.05</v>
      </c>
      <c r="V29" s="123">
        <v>0.13</v>
      </c>
      <c r="W29" s="123">
        <v>-0.13</v>
      </c>
      <c r="X29" s="123">
        <v>1.06</v>
      </c>
      <c r="Y29" s="123">
        <v>1.1599999999999999</v>
      </c>
      <c r="Z29" s="123">
        <v>0.55000000000000004</v>
      </c>
      <c r="AA29" s="60">
        <v>0.2</v>
      </c>
      <c r="AB29" s="60">
        <v>3.46</v>
      </c>
      <c r="AC29" s="60" t="s">
        <v>3792</v>
      </c>
      <c r="AD29" s="60">
        <v>2021</v>
      </c>
    </row>
    <row r="30" spans="1:30" x14ac:dyDescent="0.25">
      <c r="A30" s="60" t="s">
        <v>3837</v>
      </c>
      <c r="B30" s="60" t="s">
        <v>10</v>
      </c>
      <c r="C30" s="123" t="s">
        <v>96</v>
      </c>
      <c r="D30" s="60">
        <v>21</v>
      </c>
      <c r="E30" s="123">
        <v>1999</v>
      </c>
      <c r="F30" s="123">
        <v>0.62</v>
      </c>
      <c r="G30" s="123">
        <v>33.21</v>
      </c>
      <c r="H30" s="123">
        <v>43.22</v>
      </c>
      <c r="I30" s="123">
        <v>76.94</v>
      </c>
      <c r="J30" s="123">
        <v>639.91999999999996</v>
      </c>
      <c r="K30" s="123">
        <v>205.03</v>
      </c>
      <c r="L30" s="123">
        <v>11.71</v>
      </c>
      <c r="M30" s="123">
        <v>11.72</v>
      </c>
      <c r="N30" s="123">
        <v>99.99</v>
      </c>
      <c r="O30" s="123">
        <v>20</v>
      </c>
      <c r="P30" s="123">
        <v>24.94</v>
      </c>
      <c r="Q30" s="123">
        <v>80.069999999999993</v>
      </c>
      <c r="R30" s="123">
        <v>1.65</v>
      </c>
      <c r="S30" s="123">
        <v>5.01</v>
      </c>
      <c r="T30" s="123">
        <v>33.26</v>
      </c>
      <c r="U30" s="123">
        <v>-0.08</v>
      </c>
      <c r="V30" s="123">
        <v>-0.03</v>
      </c>
      <c r="W30" s="123">
        <v>-0.06</v>
      </c>
      <c r="X30" s="123">
        <v>0.04</v>
      </c>
      <c r="Y30" s="123">
        <v>1.76</v>
      </c>
      <c r="Z30" s="123">
        <v>0.02</v>
      </c>
      <c r="AA30" s="60">
        <v>7.0000000000000007E-2</v>
      </c>
      <c r="AB30" s="60">
        <v>1.75</v>
      </c>
      <c r="AC30" s="60" t="s">
        <v>3792</v>
      </c>
      <c r="AD30" s="60">
        <v>2021</v>
      </c>
    </row>
    <row r="31" spans="1:30" x14ac:dyDescent="0.25">
      <c r="A31" s="60" t="s">
        <v>3839</v>
      </c>
      <c r="B31" s="60" t="s">
        <v>10</v>
      </c>
      <c r="C31" s="123" t="s">
        <v>148</v>
      </c>
      <c r="D31" s="60">
        <v>29</v>
      </c>
      <c r="E31" s="123">
        <v>1991</v>
      </c>
      <c r="F31" s="123">
        <v>0.59</v>
      </c>
      <c r="G31" s="123">
        <v>36.61</v>
      </c>
      <c r="H31" s="123">
        <v>61.66</v>
      </c>
      <c r="I31" s="123">
        <v>59.59</v>
      </c>
      <c r="J31" s="123">
        <v>663.27</v>
      </c>
      <c r="K31" s="123">
        <v>256.62</v>
      </c>
      <c r="L31" s="123">
        <v>18.37</v>
      </c>
      <c r="M31" s="123">
        <v>25.03</v>
      </c>
      <c r="N31" s="123">
        <v>73.34</v>
      </c>
      <c r="O31" s="123">
        <v>15.09</v>
      </c>
      <c r="P31" s="123">
        <v>18.34</v>
      </c>
      <c r="Q31" s="123">
        <v>81.760000000000005</v>
      </c>
      <c r="R31" s="123">
        <v>3.35</v>
      </c>
      <c r="S31" s="123">
        <v>13.37</v>
      </c>
      <c r="T31" s="123">
        <v>24.94</v>
      </c>
      <c r="U31" s="123">
        <v>-7.0000000000000007E-2</v>
      </c>
      <c r="V31" s="123">
        <v>0.08</v>
      </c>
      <c r="W31" s="123">
        <v>-0.22</v>
      </c>
      <c r="X31" s="123">
        <v>3.38</v>
      </c>
      <c r="Y31" s="123">
        <v>3.35</v>
      </c>
      <c r="Z31" s="123">
        <v>1.65</v>
      </c>
      <c r="AA31" s="60">
        <v>-0.02</v>
      </c>
      <c r="AB31" s="60">
        <v>8.24</v>
      </c>
      <c r="AC31" s="60" t="s">
        <v>3792</v>
      </c>
      <c r="AD31" s="60">
        <v>2021</v>
      </c>
    </row>
    <row r="32" spans="1:30" x14ac:dyDescent="0.25">
      <c r="A32" s="60" t="s">
        <v>1689</v>
      </c>
      <c r="B32" s="60" t="s">
        <v>10</v>
      </c>
      <c r="C32" s="123" t="s">
        <v>213</v>
      </c>
      <c r="D32" s="60">
        <v>21</v>
      </c>
      <c r="E32" s="123">
        <v>1999</v>
      </c>
      <c r="F32" s="123">
        <v>2.66</v>
      </c>
      <c r="G32" s="123">
        <v>45.74</v>
      </c>
      <c r="H32" s="123">
        <v>48.75</v>
      </c>
      <c r="I32" s="123">
        <v>93.64</v>
      </c>
      <c r="J32" s="123">
        <v>1033.53</v>
      </c>
      <c r="K32" s="123">
        <v>233.1</v>
      </c>
      <c r="L32" s="123">
        <v>10.89</v>
      </c>
      <c r="M32" s="123">
        <v>11.23</v>
      </c>
      <c r="N32" s="123">
        <v>96.52</v>
      </c>
      <c r="O32" s="123">
        <v>26.47</v>
      </c>
      <c r="P32" s="123">
        <v>28.11</v>
      </c>
      <c r="Q32" s="123">
        <v>94.51</v>
      </c>
      <c r="R32" s="123">
        <v>8.5299999999999994</v>
      </c>
      <c r="S32" s="123">
        <v>9.64</v>
      </c>
      <c r="T32" s="123">
        <v>88.09</v>
      </c>
      <c r="U32" s="123">
        <v>-0.01</v>
      </c>
      <c r="V32" s="123">
        <v>0</v>
      </c>
      <c r="W32" s="123">
        <v>-0.04</v>
      </c>
      <c r="X32" s="123">
        <v>0.09</v>
      </c>
      <c r="Y32" s="123">
        <v>1.23</v>
      </c>
      <c r="Z32" s="123">
        <v>-0.09</v>
      </c>
      <c r="AA32" s="60">
        <v>0.02</v>
      </c>
      <c r="AB32" s="60">
        <v>2.0099999999999998</v>
      </c>
      <c r="AC32" s="60" t="s">
        <v>3792</v>
      </c>
      <c r="AD32" s="60">
        <v>2021</v>
      </c>
    </row>
    <row r="33" spans="1:30" x14ac:dyDescent="0.25">
      <c r="A33" s="60" t="s">
        <v>1414</v>
      </c>
      <c r="B33" s="60" t="s">
        <v>10</v>
      </c>
      <c r="C33" s="123" t="s">
        <v>109</v>
      </c>
      <c r="D33" s="60">
        <v>28</v>
      </c>
      <c r="E33" s="123">
        <v>1992</v>
      </c>
      <c r="F33" s="123">
        <v>2.17</v>
      </c>
      <c r="G33" s="123">
        <v>17.18</v>
      </c>
      <c r="H33" s="123">
        <v>25.18</v>
      </c>
      <c r="I33" s="123">
        <v>67.92</v>
      </c>
      <c r="J33" s="123">
        <v>212.89</v>
      </c>
      <c r="K33" s="123">
        <v>30.96</v>
      </c>
      <c r="L33" s="123">
        <v>11.09</v>
      </c>
      <c r="M33" s="123">
        <v>14.36</v>
      </c>
      <c r="N33" s="123">
        <v>76.7</v>
      </c>
      <c r="O33" s="123">
        <v>3.85</v>
      </c>
      <c r="P33" s="123">
        <v>7.56</v>
      </c>
      <c r="Q33" s="123">
        <v>49.93</v>
      </c>
      <c r="R33" s="123">
        <v>0.92</v>
      </c>
      <c r="S33" s="123">
        <v>0.99</v>
      </c>
      <c r="T33" s="123">
        <v>99.95</v>
      </c>
      <c r="U33" s="123">
        <v>0.01</v>
      </c>
      <c r="V33" s="123">
        <v>0.52</v>
      </c>
      <c r="W33" s="123">
        <v>-0.47</v>
      </c>
      <c r="X33" s="123">
        <v>1.48</v>
      </c>
      <c r="Y33" s="123">
        <v>0.08</v>
      </c>
      <c r="Z33" s="123">
        <v>0.56999999999999995</v>
      </c>
      <c r="AA33" s="60">
        <v>-0.01</v>
      </c>
      <c r="AB33" s="60">
        <v>0.56999999999999995</v>
      </c>
      <c r="AC33" s="60" t="s">
        <v>3792</v>
      </c>
      <c r="AD33" s="60">
        <v>2021</v>
      </c>
    </row>
    <row r="34" spans="1:30" x14ac:dyDescent="0.25">
      <c r="A34" s="60" t="s">
        <v>3840</v>
      </c>
      <c r="B34" s="60" t="s">
        <v>10</v>
      </c>
      <c r="C34" s="123" t="s">
        <v>109</v>
      </c>
      <c r="D34" s="60">
        <v>22</v>
      </c>
      <c r="E34" s="123">
        <v>1999</v>
      </c>
      <c r="F34" s="123">
        <v>1.8</v>
      </c>
      <c r="G34" s="123">
        <v>27.11</v>
      </c>
      <c r="H34" s="123">
        <v>32.369999999999997</v>
      </c>
      <c r="I34" s="123">
        <v>83.52</v>
      </c>
      <c r="J34" s="123">
        <v>370.64</v>
      </c>
      <c r="K34" s="123">
        <v>72.36</v>
      </c>
      <c r="L34" s="123">
        <v>17.2</v>
      </c>
      <c r="M34" s="123">
        <v>19.36</v>
      </c>
      <c r="N34" s="123">
        <v>87.85</v>
      </c>
      <c r="O34" s="123">
        <v>8.26</v>
      </c>
      <c r="P34" s="123">
        <v>10.06</v>
      </c>
      <c r="Q34" s="123">
        <v>82.35</v>
      </c>
      <c r="R34" s="123">
        <v>0.67</v>
      </c>
      <c r="S34" s="123">
        <v>1.28</v>
      </c>
      <c r="T34" s="123">
        <v>50.09</v>
      </c>
      <c r="U34" s="123">
        <v>1.1499999999999999</v>
      </c>
      <c r="V34" s="123">
        <v>1.0900000000000001</v>
      </c>
      <c r="W34" s="123">
        <v>0.13</v>
      </c>
      <c r="X34" s="123">
        <v>2.94</v>
      </c>
      <c r="Y34" s="123">
        <v>0.68</v>
      </c>
      <c r="Z34" s="123">
        <v>1.1399999999999999</v>
      </c>
      <c r="AA34" s="60">
        <v>-0.06</v>
      </c>
      <c r="AB34" s="60">
        <v>4.03</v>
      </c>
      <c r="AC34" s="60" t="s">
        <v>3792</v>
      </c>
      <c r="AD34" s="60">
        <v>2021</v>
      </c>
    </row>
    <row r="35" spans="1:30" x14ac:dyDescent="0.25">
      <c r="A35" s="60" t="s">
        <v>2511</v>
      </c>
      <c r="B35" s="60" t="s">
        <v>10</v>
      </c>
      <c r="C35" s="123" t="s">
        <v>109</v>
      </c>
      <c r="D35" s="60">
        <v>30</v>
      </c>
      <c r="E35" s="123">
        <v>1990</v>
      </c>
      <c r="F35" s="123">
        <v>0.12</v>
      </c>
      <c r="G35" s="123">
        <v>90.03</v>
      </c>
      <c r="H35" s="123">
        <v>140.06</v>
      </c>
      <c r="I35" s="123">
        <v>64.37</v>
      </c>
      <c r="J35" s="123">
        <v>989.96</v>
      </c>
      <c r="K35" s="123">
        <v>180</v>
      </c>
      <c r="L35" s="123">
        <v>60.09</v>
      </c>
      <c r="M35" s="123">
        <v>70.03</v>
      </c>
      <c r="N35" s="123">
        <v>85.62</v>
      </c>
      <c r="O35" s="123">
        <v>19.989999999999998</v>
      </c>
      <c r="P35" s="123">
        <v>39.979999999999997</v>
      </c>
      <c r="Q35" s="123">
        <v>50.09</v>
      </c>
      <c r="R35" s="123">
        <v>-7.0000000000000007E-2</v>
      </c>
      <c r="S35" s="123">
        <v>20.07</v>
      </c>
      <c r="T35" s="123">
        <v>-0.08</v>
      </c>
      <c r="U35" s="123">
        <v>0.04</v>
      </c>
      <c r="V35" s="123">
        <v>-0.03</v>
      </c>
      <c r="W35" s="123">
        <v>-0.05</v>
      </c>
      <c r="X35" s="123">
        <v>0.01</v>
      </c>
      <c r="Y35" s="123">
        <v>9.9499999999999993</v>
      </c>
      <c r="Z35" s="123">
        <v>-0.06</v>
      </c>
      <c r="AA35" s="60">
        <v>7.0000000000000007E-2</v>
      </c>
      <c r="AB35" s="60">
        <v>10.1</v>
      </c>
      <c r="AC35" s="60" t="s">
        <v>3792</v>
      </c>
      <c r="AD35" s="60">
        <v>2021</v>
      </c>
    </row>
    <row r="36" spans="1:30" x14ac:dyDescent="0.25">
      <c r="A36" s="60" t="s">
        <v>1029</v>
      </c>
      <c r="B36" s="60" t="s">
        <v>10</v>
      </c>
      <c r="C36" s="123" t="s">
        <v>109</v>
      </c>
      <c r="D36" s="60">
        <v>26</v>
      </c>
      <c r="E36" s="123">
        <v>1994</v>
      </c>
      <c r="F36" s="123">
        <v>3.53</v>
      </c>
      <c r="G36" s="123">
        <v>34.15</v>
      </c>
      <c r="H36" s="123">
        <v>48.88</v>
      </c>
      <c r="I36" s="123">
        <v>69.98</v>
      </c>
      <c r="J36" s="123">
        <v>544.95000000000005</v>
      </c>
      <c r="K36" s="123">
        <v>174.37</v>
      </c>
      <c r="L36" s="123">
        <v>21.8</v>
      </c>
      <c r="M36" s="123">
        <v>26.19</v>
      </c>
      <c r="N36" s="123">
        <v>82.96</v>
      </c>
      <c r="O36" s="123">
        <v>8.56</v>
      </c>
      <c r="P36" s="123">
        <v>11.47</v>
      </c>
      <c r="Q36" s="123">
        <v>75.599999999999994</v>
      </c>
      <c r="R36" s="123">
        <v>2.87</v>
      </c>
      <c r="S36" s="123">
        <v>8.86</v>
      </c>
      <c r="T36" s="123">
        <v>31.36</v>
      </c>
      <c r="U36" s="123">
        <v>0.61</v>
      </c>
      <c r="V36" s="123">
        <v>0.25</v>
      </c>
      <c r="W36" s="123">
        <v>0.32</v>
      </c>
      <c r="X36" s="123">
        <v>1.74</v>
      </c>
      <c r="Y36" s="123">
        <v>3.31</v>
      </c>
      <c r="Z36" s="123">
        <v>2.58</v>
      </c>
      <c r="AA36" s="60">
        <v>0.21</v>
      </c>
      <c r="AB36" s="60">
        <v>5.28</v>
      </c>
      <c r="AC36" s="60" t="s">
        <v>3792</v>
      </c>
      <c r="AD36" s="60">
        <v>2021</v>
      </c>
    </row>
    <row r="37" spans="1:30" x14ac:dyDescent="0.25">
      <c r="A37" s="60" t="s">
        <v>3842</v>
      </c>
      <c r="B37" s="60" t="s">
        <v>10</v>
      </c>
      <c r="C37" s="123" t="s">
        <v>221</v>
      </c>
      <c r="D37" s="60">
        <v>29</v>
      </c>
      <c r="E37" s="123">
        <v>1992</v>
      </c>
      <c r="F37" s="123">
        <v>0.71</v>
      </c>
      <c r="G37" s="123">
        <v>44.33</v>
      </c>
      <c r="H37" s="123">
        <v>58.68</v>
      </c>
      <c r="I37" s="123">
        <v>75.59</v>
      </c>
      <c r="J37" s="123">
        <v>658.64</v>
      </c>
      <c r="K37" s="123">
        <v>97.19</v>
      </c>
      <c r="L37" s="123">
        <v>22.98</v>
      </c>
      <c r="M37" s="123">
        <v>30.06</v>
      </c>
      <c r="N37" s="123">
        <v>76.25</v>
      </c>
      <c r="O37" s="123">
        <v>15.75</v>
      </c>
      <c r="P37" s="123">
        <v>21.43</v>
      </c>
      <c r="Q37" s="123">
        <v>73.260000000000005</v>
      </c>
      <c r="R37" s="123">
        <v>2.91</v>
      </c>
      <c r="S37" s="123">
        <v>2.95</v>
      </c>
      <c r="T37" s="123">
        <v>100.03</v>
      </c>
      <c r="U37" s="123">
        <v>-0.01</v>
      </c>
      <c r="V37" s="123">
        <v>-7.0000000000000007E-2</v>
      </c>
      <c r="W37" s="123">
        <v>0.08</v>
      </c>
      <c r="X37" s="123">
        <v>0.03</v>
      </c>
      <c r="Y37" s="123">
        <v>-0.09</v>
      </c>
      <c r="Z37" s="123">
        <v>1.48</v>
      </c>
      <c r="AA37" s="60">
        <v>1.46</v>
      </c>
      <c r="AB37" s="60">
        <v>-7.0000000000000007E-2</v>
      </c>
      <c r="AC37" s="60" t="s">
        <v>3792</v>
      </c>
      <c r="AD37" s="60">
        <v>2021</v>
      </c>
    </row>
    <row r="38" spans="1:30" x14ac:dyDescent="0.25">
      <c r="A38" s="60" t="s">
        <v>4816</v>
      </c>
      <c r="B38" s="60" t="s">
        <v>10</v>
      </c>
      <c r="C38" s="123" t="s">
        <v>116</v>
      </c>
      <c r="D38" s="60">
        <v>38</v>
      </c>
      <c r="E38" s="123">
        <v>1982</v>
      </c>
      <c r="F38" s="123">
        <v>4.04</v>
      </c>
      <c r="G38" s="123">
        <v>23.5</v>
      </c>
      <c r="H38" s="123">
        <v>35.28</v>
      </c>
      <c r="I38" s="123">
        <v>66.790000000000006</v>
      </c>
      <c r="J38" s="123">
        <v>803.09</v>
      </c>
      <c r="K38" s="123">
        <v>543.09</v>
      </c>
      <c r="L38" s="123">
        <v>2.8</v>
      </c>
      <c r="M38" s="123">
        <v>2.7</v>
      </c>
      <c r="N38" s="123">
        <v>100.06</v>
      </c>
      <c r="O38" s="123">
        <v>10.220000000000001</v>
      </c>
      <c r="P38" s="123">
        <v>10.39</v>
      </c>
      <c r="Q38" s="123">
        <v>100.04</v>
      </c>
      <c r="R38" s="123">
        <v>10.44</v>
      </c>
      <c r="S38" s="123">
        <v>21.94</v>
      </c>
      <c r="T38" s="123">
        <v>47.78</v>
      </c>
      <c r="U38" s="123">
        <v>-0.01</v>
      </c>
      <c r="V38" s="123">
        <v>-0.02</v>
      </c>
      <c r="W38" s="123">
        <v>0</v>
      </c>
      <c r="X38" s="123">
        <v>0.1</v>
      </c>
      <c r="Y38" s="123">
        <v>0.51</v>
      </c>
      <c r="Z38" s="123">
        <v>0.02</v>
      </c>
      <c r="AA38" s="60">
        <v>0</v>
      </c>
      <c r="AB38" s="60">
        <v>0.08</v>
      </c>
      <c r="AC38" s="60" t="s">
        <v>3792</v>
      </c>
      <c r="AD38" s="60">
        <v>2021</v>
      </c>
    </row>
    <row r="39" spans="1:30" x14ac:dyDescent="0.25">
      <c r="A39" s="60" t="s">
        <v>4817</v>
      </c>
      <c r="B39" s="60" t="s">
        <v>10</v>
      </c>
      <c r="C39" s="123" t="s">
        <v>122</v>
      </c>
      <c r="D39" s="60">
        <v>21</v>
      </c>
      <c r="E39" s="123">
        <v>1999</v>
      </c>
      <c r="F39" s="123">
        <v>0.2</v>
      </c>
      <c r="G39" s="123">
        <v>40.03</v>
      </c>
      <c r="H39" s="123">
        <v>59.98</v>
      </c>
      <c r="I39" s="123">
        <v>66.78</v>
      </c>
      <c r="J39" s="123">
        <v>439.94</v>
      </c>
      <c r="K39" s="123">
        <v>79.95</v>
      </c>
      <c r="L39" s="123">
        <v>39.93</v>
      </c>
      <c r="M39" s="123">
        <v>50.07</v>
      </c>
      <c r="N39" s="123">
        <v>80.02</v>
      </c>
      <c r="O39" s="123">
        <v>0.08</v>
      </c>
      <c r="P39" s="123">
        <v>0.06</v>
      </c>
      <c r="Q39" s="123"/>
      <c r="R39" s="123">
        <v>-0.01</v>
      </c>
      <c r="S39" s="123">
        <v>9.99</v>
      </c>
      <c r="T39" s="123">
        <v>-0.02</v>
      </c>
      <c r="U39" s="123">
        <v>0.05</v>
      </c>
      <c r="V39" s="123">
        <v>-0.02</v>
      </c>
      <c r="W39" s="123">
        <v>0.03</v>
      </c>
      <c r="X39" s="123">
        <v>-0.04</v>
      </c>
      <c r="Y39" s="123">
        <v>0.04</v>
      </c>
      <c r="Z39" s="123">
        <v>9.9600000000000009</v>
      </c>
      <c r="AA39" s="60">
        <v>0.05</v>
      </c>
      <c r="AB39" s="60">
        <v>9.9700000000000006</v>
      </c>
      <c r="AC39" s="60" t="s">
        <v>3792</v>
      </c>
      <c r="AD39" s="60">
        <v>2021</v>
      </c>
    </row>
    <row r="40" spans="1:30" x14ac:dyDescent="0.25">
      <c r="A40" s="60" t="s">
        <v>2242</v>
      </c>
      <c r="B40" s="60" t="s">
        <v>10</v>
      </c>
      <c r="C40" s="123" t="s">
        <v>122</v>
      </c>
      <c r="D40" s="60">
        <v>23</v>
      </c>
      <c r="E40" s="123">
        <v>1997</v>
      </c>
      <c r="F40" s="123">
        <v>3.96</v>
      </c>
      <c r="G40" s="123">
        <v>60.86</v>
      </c>
      <c r="H40" s="123">
        <v>68.900000000000006</v>
      </c>
      <c r="I40" s="123">
        <v>88.14</v>
      </c>
      <c r="J40" s="123">
        <v>1055.8399999999999</v>
      </c>
      <c r="K40" s="123">
        <v>263.33</v>
      </c>
      <c r="L40" s="123">
        <v>27.14</v>
      </c>
      <c r="M40" s="123">
        <v>31.42</v>
      </c>
      <c r="N40" s="123">
        <v>86.25</v>
      </c>
      <c r="O40" s="123">
        <v>27.71</v>
      </c>
      <c r="P40" s="123">
        <v>28.51</v>
      </c>
      <c r="Q40" s="123">
        <v>97.31</v>
      </c>
      <c r="R40" s="123">
        <v>4.79</v>
      </c>
      <c r="S40" s="123">
        <v>6.44</v>
      </c>
      <c r="T40" s="123">
        <v>76.05</v>
      </c>
      <c r="U40" s="123">
        <v>-7.0000000000000007E-2</v>
      </c>
      <c r="V40" s="123">
        <v>0.03</v>
      </c>
      <c r="W40" s="123">
        <v>-0.14000000000000001</v>
      </c>
      <c r="X40" s="123">
        <v>1.01</v>
      </c>
      <c r="Y40" s="123">
        <v>6.47</v>
      </c>
      <c r="Z40" s="123">
        <v>1.0900000000000001</v>
      </c>
      <c r="AA40" s="60">
        <v>0.03</v>
      </c>
      <c r="AB40" s="60">
        <v>4.62</v>
      </c>
      <c r="AC40" s="60" t="s">
        <v>3792</v>
      </c>
      <c r="AD40" s="60">
        <v>2021</v>
      </c>
    </row>
    <row r="41" spans="1:30" x14ac:dyDescent="0.25">
      <c r="A41" s="60" t="s">
        <v>376</v>
      </c>
      <c r="B41" s="60" t="s">
        <v>10</v>
      </c>
      <c r="C41" s="123" t="s">
        <v>122</v>
      </c>
      <c r="D41" s="60">
        <v>30</v>
      </c>
      <c r="E41" s="123">
        <v>1990</v>
      </c>
      <c r="F41" s="123">
        <v>4.04</v>
      </c>
      <c r="G41" s="123">
        <v>26.95</v>
      </c>
      <c r="H41" s="123">
        <v>31.33</v>
      </c>
      <c r="I41" s="123">
        <v>86.3</v>
      </c>
      <c r="J41" s="123">
        <v>448.46</v>
      </c>
      <c r="K41" s="123">
        <v>102.23</v>
      </c>
      <c r="L41" s="123">
        <v>13.34</v>
      </c>
      <c r="M41" s="123">
        <v>15.08</v>
      </c>
      <c r="N41" s="123">
        <v>88.39</v>
      </c>
      <c r="O41" s="123">
        <v>9.7100000000000009</v>
      </c>
      <c r="P41" s="123">
        <v>11.02</v>
      </c>
      <c r="Q41" s="123">
        <v>88.6</v>
      </c>
      <c r="R41" s="123">
        <v>2.8</v>
      </c>
      <c r="S41" s="123">
        <v>3.52</v>
      </c>
      <c r="T41" s="123">
        <v>78.599999999999994</v>
      </c>
      <c r="U41" s="123">
        <v>-0.02</v>
      </c>
      <c r="V41" s="123">
        <v>7.0000000000000007E-2</v>
      </c>
      <c r="W41" s="123">
        <v>-0.11</v>
      </c>
      <c r="X41" s="123">
        <v>0.53</v>
      </c>
      <c r="Y41" s="123">
        <v>2.44</v>
      </c>
      <c r="Z41" s="123">
        <v>0.45</v>
      </c>
      <c r="AA41" s="60">
        <v>-0.02</v>
      </c>
      <c r="AB41" s="60">
        <v>3.72</v>
      </c>
      <c r="AC41" s="60" t="s">
        <v>3792</v>
      </c>
      <c r="AD41" s="60">
        <v>2021</v>
      </c>
    </row>
    <row r="42" spans="1:30" x14ac:dyDescent="0.25">
      <c r="A42" s="60" t="s">
        <v>1809</v>
      </c>
      <c r="B42" s="60" t="s">
        <v>10</v>
      </c>
      <c r="C42" s="123" t="s">
        <v>122</v>
      </c>
      <c r="D42" s="60">
        <v>29</v>
      </c>
      <c r="E42" s="123">
        <v>1991</v>
      </c>
      <c r="F42" s="123">
        <v>2.5</v>
      </c>
      <c r="G42" s="123">
        <v>48.71</v>
      </c>
      <c r="H42" s="123">
        <v>58.89</v>
      </c>
      <c r="I42" s="123">
        <v>82.93</v>
      </c>
      <c r="J42" s="123">
        <v>903.82</v>
      </c>
      <c r="K42" s="123">
        <v>178.56</v>
      </c>
      <c r="L42" s="123">
        <v>20.34</v>
      </c>
      <c r="M42" s="123">
        <v>23.52</v>
      </c>
      <c r="N42" s="123">
        <v>86.81</v>
      </c>
      <c r="O42" s="123">
        <v>22.36</v>
      </c>
      <c r="P42" s="123">
        <v>25.34</v>
      </c>
      <c r="Q42" s="123">
        <v>87.92</v>
      </c>
      <c r="R42" s="123">
        <v>5.33</v>
      </c>
      <c r="S42" s="123">
        <v>8.48</v>
      </c>
      <c r="T42" s="123">
        <v>63.53</v>
      </c>
      <c r="U42" s="123">
        <v>0.08</v>
      </c>
      <c r="V42" s="123">
        <v>0.12</v>
      </c>
      <c r="W42" s="123">
        <v>0.04</v>
      </c>
      <c r="X42" s="123">
        <v>0.73</v>
      </c>
      <c r="Y42" s="123">
        <v>5.37</v>
      </c>
      <c r="Z42" s="123">
        <v>0.03</v>
      </c>
      <c r="AA42" s="60">
        <v>0.09</v>
      </c>
      <c r="AB42" s="60">
        <v>1.49</v>
      </c>
      <c r="AC42" s="60" t="s">
        <v>3792</v>
      </c>
      <c r="AD42" s="60">
        <v>2021</v>
      </c>
    </row>
    <row r="43" spans="1:30" x14ac:dyDescent="0.25">
      <c r="A43" s="60" t="s">
        <v>4818</v>
      </c>
      <c r="B43" s="60" t="s">
        <v>10</v>
      </c>
      <c r="C43" s="123" t="s">
        <v>122</v>
      </c>
      <c r="D43" s="60">
        <v>18</v>
      </c>
      <c r="E43" s="123">
        <v>2002</v>
      </c>
      <c r="F43" s="123">
        <v>1.29</v>
      </c>
      <c r="G43" s="123">
        <v>70.81</v>
      </c>
      <c r="H43" s="123">
        <v>79.260000000000005</v>
      </c>
      <c r="I43" s="123">
        <v>89.55</v>
      </c>
      <c r="J43" s="123">
        <v>1105.8399999999999</v>
      </c>
      <c r="K43" s="123">
        <v>326.69</v>
      </c>
      <c r="L43" s="123">
        <v>34.18</v>
      </c>
      <c r="M43" s="123">
        <v>34.9</v>
      </c>
      <c r="N43" s="123">
        <v>97.61</v>
      </c>
      <c r="O43" s="123">
        <v>31.75</v>
      </c>
      <c r="P43" s="123">
        <v>34.979999999999997</v>
      </c>
      <c r="Q43" s="123">
        <v>90.51</v>
      </c>
      <c r="R43" s="123">
        <v>2.44</v>
      </c>
      <c r="S43" s="123">
        <v>4.17</v>
      </c>
      <c r="T43" s="123">
        <v>59.95</v>
      </c>
      <c r="U43" s="123">
        <v>-0.02</v>
      </c>
      <c r="V43" s="123">
        <v>-0.03</v>
      </c>
      <c r="W43" s="123">
        <v>0.03</v>
      </c>
      <c r="X43" s="123">
        <v>0.79</v>
      </c>
      <c r="Y43" s="123">
        <v>6.66</v>
      </c>
      <c r="Z43" s="123">
        <v>2.5099999999999998</v>
      </c>
      <c r="AA43" s="60">
        <v>0.03</v>
      </c>
      <c r="AB43" s="60">
        <v>9.93</v>
      </c>
      <c r="AC43" s="60" t="s">
        <v>3792</v>
      </c>
      <c r="AD43" s="60">
        <v>2021</v>
      </c>
    </row>
    <row r="44" spans="1:30" x14ac:dyDescent="0.25">
      <c r="A44" s="60" t="s">
        <v>2944</v>
      </c>
      <c r="B44" s="60" t="s">
        <v>12</v>
      </c>
      <c r="C44" s="123" t="s">
        <v>96</v>
      </c>
      <c r="D44" s="60">
        <v>23</v>
      </c>
      <c r="E44" s="123">
        <v>1997</v>
      </c>
      <c r="F44" s="123">
        <v>4.09</v>
      </c>
      <c r="G44" s="123">
        <v>25.51</v>
      </c>
      <c r="H44" s="123">
        <v>29.27</v>
      </c>
      <c r="I44" s="123">
        <v>87.26</v>
      </c>
      <c r="J44" s="123">
        <v>578.91999999999996</v>
      </c>
      <c r="K44" s="123">
        <v>146.75</v>
      </c>
      <c r="L44" s="123">
        <v>5.53</v>
      </c>
      <c r="M44" s="123">
        <v>5.91</v>
      </c>
      <c r="N44" s="123">
        <v>91.72</v>
      </c>
      <c r="O44" s="123">
        <v>15.43</v>
      </c>
      <c r="P44" s="123">
        <v>16.829999999999998</v>
      </c>
      <c r="Q44" s="123">
        <v>92.43</v>
      </c>
      <c r="R44" s="123">
        <v>4.2699999999999996</v>
      </c>
      <c r="S44" s="123">
        <v>6.01</v>
      </c>
      <c r="T44" s="123">
        <v>70.89</v>
      </c>
      <c r="U44" s="123">
        <v>0.03</v>
      </c>
      <c r="V44" s="123">
        <v>0.02</v>
      </c>
      <c r="W44" s="123">
        <v>-0.2</v>
      </c>
      <c r="X44" s="123">
        <v>0.18</v>
      </c>
      <c r="Y44" s="123">
        <v>0.75</v>
      </c>
      <c r="Z44" s="123">
        <v>0.01</v>
      </c>
      <c r="AA44" s="60">
        <v>-0.01</v>
      </c>
      <c r="AB44" s="60">
        <v>0.52</v>
      </c>
      <c r="AC44" s="60" t="s">
        <v>3792</v>
      </c>
      <c r="AD44" s="60">
        <v>2021</v>
      </c>
    </row>
    <row r="45" spans="1:30" x14ac:dyDescent="0.25">
      <c r="A45" s="60" t="s">
        <v>360</v>
      </c>
      <c r="B45" s="60" t="s">
        <v>12</v>
      </c>
      <c r="C45" s="123" t="s">
        <v>96</v>
      </c>
      <c r="D45" s="60">
        <v>19</v>
      </c>
      <c r="E45" s="123">
        <v>2001</v>
      </c>
      <c r="F45" s="123">
        <v>1.47</v>
      </c>
      <c r="G45" s="123">
        <v>40.61</v>
      </c>
      <c r="H45" s="123">
        <v>49.31</v>
      </c>
      <c r="I45" s="123">
        <v>82.48</v>
      </c>
      <c r="J45" s="123">
        <v>792.01</v>
      </c>
      <c r="K45" s="123">
        <v>260.68</v>
      </c>
      <c r="L45" s="123">
        <v>23.25</v>
      </c>
      <c r="M45" s="123">
        <v>23.33</v>
      </c>
      <c r="N45" s="123">
        <v>100.08</v>
      </c>
      <c r="O45" s="123">
        <v>10.64</v>
      </c>
      <c r="P45" s="123">
        <v>13.95</v>
      </c>
      <c r="Q45" s="123">
        <v>76.12</v>
      </c>
      <c r="R45" s="123">
        <v>6.76</v>
      </c>
      <c r="S45" s="123">
        <v>10.67</v>
      </c>
      <c r="T45" s="123">
        <v>62.49</v>
      </c>
      <c r="U45" s="123">
        <v>-0.01</v>
      </c>
      <c r="V45" s="123">
        <v>0.13</v>
      </c>
      <c r="W45" s="123">
        <v>-0.11</v>
      </c>
      <c r="X45" s="123">
        <v>0.74</v>
      </c>
      <c r="Y45" s="123">
        <v>5.96</v>
      </c>
      <c r="Z45" s="123">
        <v>0.75</v>
      </c>
      <c r="AA45" s="60">
        <v>7.0000000000000007E-2</v>
      </c>
      <c r="AB45" s="60">
        <v>3.92</v>
      </c>
      <c r="AC45" s="60" t="s">
        <v>3792</v>
      </c>
      <c r="AD45" s="60">
        <v>2021</v>
      </c>
    </row>
    <row r="46" spans="1:30" x14ac:dyDescent="0.25">
      <c r="A46" s="60" t="s">
        <v>3979</v>
      </c>
      <c r="B46" s="60" t="s">
        <v>12</v>
      </c>
      <c r="C46" s="123" t="s">
        <v>96</v>
      </c>
      <c r="D46" s="60">
        <v>25</v>
      </c>
      <c r="E46" s="123">
        <v>1995</v>
      </c>
      <c r="F46" s="123">
        <v>3.33</v>
      </c>
      <c r="G46" s="123">
        <v>28.54</v>
      </c>
      <c r="H46" s="123">
        <v>35.229999999999997</v>
      </c>
      <c r="I46" s="123">
        <v>80.739999999999995</v>
      </c>
      <c r="J46" s="123">
        <v>566.21</v>
      </c>
      <c r="K46" s="123">
        <v>259.76</v>
      </c>
      <c r="L46" s="123">
        <v>13.29</v>
      </c>
      <c r="M46" s="123">
        <v>13.55</v>
      </c>
      <c r="N46" s="123">
        <v>97.71</v>
      </c>
      <c r="O46" s="123">
        <v>11.51</v>
      </c>
      <c r="P46" s="123">
        <v>14.16</v>
      </c>
      <c r="Q46" s="123">
        <v>81.23</v>
      </c>
      <c r="R46" s="123">
        <v>3.54</v>
      </c>
      <c r="S46" s="123">
        <v>6.45</v>
      </c>
      <c r="T46" s="123">
        <v>54.45</v>
      </c>
      <c r="U46" s="123">
        <v>-0.02</v>
      </c>
      <c r="V46" s="123">
        <v>-0.01</v>
      </c>
      <c r="W46" s="123">
        <v>-0.06</v>
      </c>
      <c r="X46" s="123">
        <v>0.36</v>
      </c>
      <c r="Y46" s="123">
        <v>2.31</v>
      </c>
      <c r="Z46" s="123">
        <v>0.21</v>
      </c>
      <c r="AA46" s="60">
        <v>0.03</v>
      </c>
      <c r="AB46" s="60">
        <v>3</v>
      </c>
      <c r="AC46" s="60" t="s">
        <v>3792</v>
      </c>
      <c r="AD46" s="60">
        <v>2021</v>
      </c>
    </row>
    <row r="47" spans="1:30" x14ac:dyDescent="0.25">
      <c r="A47" s="60" t="s">
        <v>494</v>
      </c>
      <c r="B47" s="60" t="s">
        <v>12</v>
      </c>
      <c r="C47" s="123" t="s">
        <v>96</v>
      </c>
      <c r="D47" s="60">
        <v>27</v>
      </c>
      <c r="E47" s="123">
        <v>1993</v>
      </c>
      <c r="F47" s="123">
        <v>3.01</v>
      </c>
      <c r="G47" s="123">
        <v>27.72</v>
      </c>
      <c r="H47" s="123">
        <v>38.67</v>
      </c>
      <c r="I47" s="123">
        <v>71.69</v>
      </c>
      <c r="J47" s="123">
        <v>529.70000000000005</v>
      </c>
      <c r="K47" s="123">
        <v>183.81</v>
      </c>
      <c r="L47" s="123">
        <v>10.61</v>
      </c>
      <c r="M47" s="123">
        <v>11.89</v>
      </c>
      <c r="N47" s="123">
        <v>89.2</v>
      </c>
      <c r="O47" s="123">
        <v>13.99</v>
      </c>
      <c r="P47" s="123">
        <v>19.07</v>
      </c>
      <c r="Q47" s="123">
        <v>72.94</v>
      </c>
      <c r="R47" s="123">
        <v>3.25</v>
      </c>
      <c r="S47" s="123">
        <v>6.79</v>
      </c>
      <c r="T47" s="123">
        <v>47.67</v>
      </c>
      <c r="U47" s="123">
        <v>0.03</v>
      </c>
      <c r="V47" s="123">
        <v>-7.0000000000000007E-2</v>
      </c>
      <c r="W47" s="123">
        <v>0.03</v>
      </c>
      <c r="X47" s="123">
        <v>0.05</v>
      </c>
      <c r="Y47" s="123">
        <v>1.05</v>
      </c>
      <c r="Z47" s="123">
        <v>0.61</v>
      </c>
      <c r="AA47" s="60">
        <v>0.38</v>
      </c>
      <c r="AB47" s="60">
        <v>2.2000000000000002</v>
      </c>
      <c r="AC47" s="60" t="s">
        <v>3792</v>
      </c>
      <c r="AD47" s="60">
        <v>2021</v>
      </c>
    </row>
    <row r="48" spans="1:30" x14ac:dyDescent="0.25">
      <c r="A48" s="60" t="s">
        <v>331</v>
      </c>
      <c r="B48" s="60" t="s">
        <v>12</v>
      </c>
      <c r="C48" s="123" t="s">
        <v>96</v>
      </c>
      <c r="D48" s="60">
        <v>23</v>
      </c>
      <c r="E48" s="123">
        <v>1997</v>
      </c>
      <c r="F48" s="123">
        <v>3.05</v>
      </c>
      <c r="G48" s="123">
        <v>25.79</v>
      </c>
      <c r="H48" s="123">
        <v>29.04</v>
      </c>
      <c r="I48" s="123">
        <v>88.43</v>
      </c>
      <c r="J48" s="123">
        <v>624.4</v>
      </c>
      <c r="K48" s="123">
        <v>215.21</v>
      </c>
      <c r="L48" s="123">
        <v>4.3499999999999996</v>
      </c>
      <c r="M48" s="123">
        <v>4.9000000000000004</v>
      </c>
      <c r="N48" s="123">
        <v>86.76</v>
      </c>
      <c r="O48" s="123">
        <v>14.79</v>
      </c>
      <c r="P48" s="123">
        <v>14.78</v>
      </c>
      <c r="Q48" s="123">
        <v>100.05</v>
      </c>
      <c r="R48" s="123">
        <v>6.77</v>
      </c>
      <c r="S48" s="123">
        <v>9.24</v>
      </c>
      <c r="T48" s="123">
        <v>71.34</v>
      </c>
      <c r="U48" s="123">
        <v>0.01</v>
      </c>
      <c r="V48" s="123">
        <v>-0.03</v>
      </c>
      <c r="W48" s="123">
        <v>0.04</v>
      </c>
      <c r="X48" s="123">
        <v>0.03</v>
      </c>
      <c r="Y48" s="123">
        <v>2.2999999999999998</v>
      </c>
      <c r="Z48" s="123">
        <v>-7.0000000000000007E-2</v>
      </c>
      <c r="AA48" s="60">
        <v>-0.05</v>
      </c>
      <c r="AB48" s="60">
        <v>1.62</v>
      </c>
      <c r="AC48" s="60" t="s">
        <v>3792</v>
      </c>
      <c r="AD48" s="60">
        <v>2021</v>
      </c>
    </row>
    <row r="49" spans="1:30" x14ac:dyDescent="0.25">
      <c r="A49" s="60" t="s">
        <v>3982</v>
      </c>
      <c r="B49" s="60" t="s">
        <v>12</v>
      </c>
      <c r="C49" s="123" t="s">
        <v>96</v>
      </c>
      <c r="D49" s="60">
        <v>31</v>
      </c>
      <c r="E49" s="123">
        <v>1989</v>
      </c>
      <c r="F49" s="123">
        <v>0.99</v>
      </c>
      <c r="G49" s="123">
        <v>25.07</v>
      </c>
      <c r="H49" s="123">
        <v>30.06</v>
      </c>
      <c r="I49" s="123">
        <v>83.37</v>
      </c>
      <c r="J49" s="123">
        <v>494.06</v>
      </c>
      <c r="K49" s="123">
        <v>123.08</v>
      </c>
      <c r="L49" s="123">
        <v>8.07</v>
      </c>
      <c r="M49" s="123">
        <v>8.09</v>
      </c>
      <c r="N49" s="123">
        <v>99.91</v>
      </c>
      <c r="O49" s="123">
        <v>14.05</v>
      </c>
      <c r="P49" s="123">
        <v>15.06</v>
      </c>
      <c r="Q49" s="123">
        <v>93.34</v>
      </c>
      <c r="R49" s="123">
        <v>3.09</v>
      </c>
      <c r="S49" s="123">
        <v>6.91</v>
      </c>
      <c r="T49" s="123">
        <v>42.82</v>
      </c>
      <c r="U49" s="123">
        <v>7.0000000000000007E-2</v>
      </c>
      <c r="V49" s="123">
        <v>7.0000000000000007E-2</v>
      </c>
      <c r="W49" s="123">
        <v>-7.0000000000000007E-2</v>
      </c>
      <c r="X49" s="123">
        <v>0.06</v>
      </c>
      <c r="Y49" s="123">
        <v>0.04</v>
      </c>
      <c r="Z49" s="123">
        <v>7.0000000000000007E-2</v>
      </c>
      <c r="AA49" s="60">
        <v>7.0000000000000007E-2</v>
      </c>
      <c r="AB49" s="60">
        <v>-0.02</v>
      </c>
      <c r="AC49" s="60" t="s">
        <v>3792</v>
      </c>
      <c r="AD49" s="60">
        <v>2021</v>
      </c>
    </row>
    <row r="50" spans="1:30" x14ac:dyDescent="0.25">
      <c r="A50" s="60" t="s">
        <v>1577</v>
      </c>
      <c r="B50" s="60" t="s">
        <v>12</v>
      </c>
      <c r="C50" s="123" t="s">
        <v>213</v>
      </c>
      <c r="D50" s="60">
        <v>20</v>
      </c>
      <c r="E50" s="123">
        <v>2000</v>
      </c>
      <c r="F50" s="123">
        <v>0.87</v>
      </c>
      <c r="G50" s="123">
        <v>33.85</v>
      </c>
      <c r="H50" s="123">
        <v>38.729999999999997</v>
      </c>
      <c r="I50" s="123">
        <v>87.19</v>
      </c>
      <c r="J50" s="123">
        <v>694.91</v>
      </c>
      <c r="K50" s="123">
        <v>197.52</v>
      </c>
      <c r="L50" s="123">
        <v>8.67</v>
      </c>
      <c r="M50" s="123">
        <v>8.65</v>
      </c>
      <c r="N50" s="123">
        <v>99.93</v>
      </c>
      <c r="O50" s="123">
        <v>17.47</v>
      </c>
      <c r="P50" s="123">
        <v>19.91</v>
      </c>
      <c r="Q50" s="123">
        <v>87.43</v>
      </c>
      <c r="R50" s="123">
        <v>6.2</v>
      </c>
      <c r="S50" s="123">
        <v>8.73</v>
      </c>
      <c r="T50" s="123">
        <v>71.44</v>
      </c>
      <c r="U50" s="123">
        <v>0.1</v>
      </c>
      <c r="V50" s="123">
        <v>0.04</v>
      </c>
      <c r="W50" s="123">
        <v>-0.06</v>
      </c>
      <c r="X50" s="123">
        <v>1.29</v>
      </c>
      <c r="Y50" s="123">
        <v>3.68</v>
      </c>
      <c r="Z50" s="123">
        <v>1.34</v>
      </c>
      <c r="AA50" s="60">
        <v>-0.05</v>
      </c>
      <c r="AB50" s="60">
        <v>4.91</v>
      </c>
      <c r="AC50" s="60" t="s">
        <v>3792</v>
      </c>
      <c r="AD50" s="60">
        <v>2021</v>
      </c>
    </row>
    <row r="51" spans="1:30" x14ac:dyDescent="0.25">
      <c r="A51" s="60" t="s">
        <v>3679</v>
      </c>
      <c r="B51" s="60" t="s">
        <v>12</v>
      </c>
      <c r="C51" s="123" t="s">
        <v>109</v>
      </c>
      <c r="D51" s="60">
        <v>22</v>
      </c>
      <c r="E51" s="123">
        <v>1999</v>
      </c>
      <c r="F51" s="123">
        <v>0.18</v>
      </c>
      <c r="G51" s="123">
        <v>49.97</v>
      </c>
      <c r="H51" s="123">
        <v>50.08</v>
      </c>
      <c r="I51" s="123">
        <v>100.02</v>
      </c>
      <c r="J51" s="123">
        <v>670.01</v>
      </c>
      <c r="K51" s="123">
        <v>140.01</v>
      </c>
      <c r="L51" s="123">
        <v>29.96</v>
      </c>
      <c r="M51" s="123">
        <v>30.03</v>
      </c>
      <c r="N51" s="123">
        <v>99.92</v>
      </c>
      <c r="O51" s="123">
        <v>9.93</v>
      </c>
      <c r="P51" s="123">
        <v>9.94</v>
      </c>
      <c r="Q51" s="123">
        <v>100</v>
      </c>
      <c r="R51" s="123">
        <v>0.02</v>
      </c>
      <c r="S51" s="123">
        <v>-7.0000000000000007E-2</v>
      </c>
      <c r="T51" s="123"/>
      <c r="U51" s="123">
        <v>-0.03</v>
      </c>
      <c r="V51" s="123">
        <v>-7.0000000000000007E-2</v>
      </c>
      <c r="W51" s="123">
        <v>0.02</v>
      </c>
      <c r="X51" s="123">
        <v>0.05</v>
      </c>
      <c r="Y51" s="123">
        <v>-0.09</v>
      </c>
      <c r="Z51" s="123">
        <v>-7.0000000000000007E-2</v>
      </c>
      <c r="AA51" s="60">
        <v>0.01</v>
      </c>
      <c r="AB51" s="60">
        <v>0.08</v>
      </c>
      <c r="AC51" s="60" t="s">
        <v>3792</v>
      </c>
      <c r="AD51" s="60">
        <v>2021</v>
      </c>
    </row>
    <row r="52" spans="1:30" x14ac:dyDescent="0.25">
      <c r="A52" s="60" t="s">
        <v>348</v>
      </c>
      <c r="B52" s="60" t="s">
        <v>12</v>
      </c>
      <c r="C52" s="123" t="s">
        <v>153</v>
      </c>
      <c r="D52" s="60">
        <v>23</v>
      </c>
      <c r="E52" s="123">
        <v>1997</v>
      </c>
      <c r="F52" s="123">
        <v>0.32</v>
      </c>
      <c r="G52" s="123">
        <v>12.59</v>
      </c>
      <c r="H52" s="123">
        <v>20.03</v>
      </c>
      <c r="I52" s="123">
        <v>62.57</v>
      </c>
      <c r="J52" s="123">
        <v>280.02</v>
      </c>
      <c r="K52" s="123">
        <v>52.48</v>
      </c>
      <c r="L52" s="123">
        <v>2.54</v>
      </c>
      <c r="M52" s="123">
        <v>4.9800000000000004</v>
      </c>
      <c r="N52" s="123">
        <v>50.04</v>
      </c>
      <c r="O52" s="123">
        <v>7.56</v>
      </c>
      <c r="P52" s="123">
        <v>7.45</v>
      </c>
      <c r="Q52" s="123">
        <v>100.02</v>
      </c>
      <c r="R52" s="123">
        <v>2.52</v>
      </c>
      <c r="S52" s="123">
        <v>5.0999999999999996</v>
      </c>
      <c r="T52" s="123">
        <v>49.99</v>
      </c>
      <c r="U52" s="123">
        <v>-7.0000000000000007E-2</v>
      </c>
      <c r="V52" s="123">
        <v>0</v>
      </c>
      <c r="W52" s="123">
        <v>-0.02</v>
      </c>
      <c r="X52" s="123">
        <v>0.09</v>
      </c>
      <c r="Y52" s="123">
        <v>0.09</v>
      </c>
      <c r="Z52" s="123">
        <v>-0.09</v>
      </c>
      <c r="AA52" s="60">
        <v>0.03</v>
      </c>
      <c r="AB52" s="60">
        <v>-0.08</v>
      </c>
      <c r="AC52" s="60" t="s">
        <v>3792</v>
      </c>
      <c r="AD52" s="60">
        <v>2021</v>
      </c>
    </row>
    <row r="53" spans="1:30" x14ac:dyDescent="0.25">
      <c r="A53" s="60" t="s">
        <v>3983</v>
      </c>
      <c r="B53" s="60" t="s">
        <v>12</v>
      </c>
      <c r="C53" s="123" t="s">
        <v>153</v>
      </c>
      <c r="D53" s="60">
        <v>28</v>
      </c>
      <c r="E53" s="123">
        <v>1992</v>
      </c>
      <c r="F53" s="123">
        <v>3.22</v>
      </c>
      <c r="G53" s="123">
        <v>10.01</v>
      </c>
      <c r="H53" s="123">
        <v>16.690000000000001</v>
      </c>
      <c r="I53" s="123">
        <v>60.43</v>
      </c>
      <c r="J53" s="123">
        <v>145.33000000000001</v>
      </c>
      <c r="K53" s="123">
        <v>20.95</v>
      </c>
      <c r="L53" s="123">
        <v>6.9</v>
      </c>
      <c r="M53" s="123">
        <v>9.1300000000000008</v>
      </c>
      <c r="N53" s="123">
        <v>75.989999999999995</v>
      </c>
      <c r="O53" s="123">
        <v>1.95</v>
      </c>
      <c r="P53" s="123">
        <v>3.41</v>
      </c>
      <c r="Q53" s="123">
        <v>54.6</v>
      </c>
      <c r="R53" s="123">
        <v>0.96</v>
      </c>
      <c r="S53" s="123">
        <v>2.14</v>
      </c>
      <c r="T53" s="123">
        <v>42.95</v>
      </c>
      <c r="U53" s="123">
        <v>0</v>
      </c>
      <c r="V53" s="123">
        <v>0.05</v>
      </c>
      <c r="W53" s="123">
        <v>0.03</v>
      </c>
      <c r="X53" s="123">
        <v>-7.0000000000000007E-2</v>
      </c>
      <c r="Y53" s="123">
        <v>0.56999999999999995</v>
      </c>
      <c r="Z53" s="123">
        <v>0.37</v>
      </c>
      <c r="AA53" s="60">
        <v>0.08</v>
      </c>
      <c r="AB53" s="60">
        <v>0.65</v>
      </c>
      <c r="AC53" s="60" t="s">
        <v>3792</v>
      </c>
      <c r="AD53" s="60">
        <v>2021</v>
      </c>
    </row>
    <row r="54" spans="1:30" x14ac:dyDescent="0.25">
      <c r="A54" s="60" t="s">
        <v>3985</v>
      </c>
      <c r="B54" s="60" t="s">
        <v>12</v>
      </c>
      <c r="C54" s="123" t="s">
        <v>116</v>
      </c>
      <c r="D54" s="60">
        <v>27</v>
      </c>
      <c r="E54" s="123">
        <v>1993</v>
      </c>
      <c r="F54" s="123">
        <v>4.0599999999999996</v>
      </c>
      <c r="G54" s="123">
        <v>19.489999999999998</v>
      </c>
      <c r="H54" s="123">
        <v>31.21</v>
      </c>
      <c r="I54" s="123">
        <v>62.39</v>
      </c>
      <c r="J54" s="123">
        <v>752.04</v>
      </c>
      <c r="K54" s="123">
        <v>551.52</v>
      </c>
      <c r="L54" s="123">
        <v>2.71</v>
      </c>
      <c r="M54" s="123">
        <v>2.72</v>
      </c>
      <c r="N54" s="123">
        <v>99.92</v>
      </c>
      <c r="O54" s="123">
        <v>6.58</v>
      </c>
      <c r="P54" s="123">
        <v>6.45</v>
      </c>
      <c r="Q54" s="123">
        <v>100</v>
      </c>
      <c r="R54" s="123">
        <v>10.37</v>
      </c>
      <c r="S54" s="123">
        <v>22.05</v>
      </c>
      <c r="T54" s="123">
        <v>46.57</v>
      </c>
      <c r="U54" s="123">
        <v>-7.0000000000000007E-2</v>
      </c>
      <c r="V54" s="123">
        <v>-7.0000000000000007E-2</v>
      </c>
      <c r="W54" s="123">
        <v>0</v>
      </c>
      <c r="X54" s="123">
        <v>-0.02</v>
      </c>
      <c r="Y54" s="123">
        <v>1.3</v>
      </c>
      <c r="Z54" s="123">
        <v>-0.08</v>
      </c>
      <c r="AA54" s="60">
        <v>0.09</v>
      </c>
      <c r="AB54" s="60">
        <v>0</v>
      </c>
      <c r="AC54" s="60" t="s">
        <v>3792</v>
      </c>
      <c r="AD54" s="60">
        <v>2021</v>
      </c>
    </row>
    <row r="55" spans="1:30" x14ac:dyDescent="0.25">
      <c r="A55" s="60" t="s">
        <v>4819</v>
      </c>
      <c r="B55" s="60" t="s">
        <v>12</v>
      </c>
      <c r="C55" s="123" t="s">
        <v>122</v>
      </c>
      <c r="D55" s="60">
        <v>30</v>
      </c>
      <c r="E55" s="123">
        <v>1990</v>
      </c>
      <c r="F55" s="123">
        <v>3.73</v>
      </c>
      <c r="G55" s="123">
        <v>30.58</v>
      </c>
      <c r="H55" s="123">
        <v>35.380000000000003</v>
      </c>
      <c r="I55" s="123">
        <v>86.33</v>
      </c>
      <c r="J55" s="123">
        <v>574.20000000000005</v>
      </c>
      <c r="K55" s="123">
        <v>116.96</v>
      </c>
      <c r="L55" s="123">
        <v>11.6</v>
      </c>
      <c r="M55" s="123">
        <v>13.2</v>
      </c>
      <c r="N55" s="123">
        <v>87.9</v>
      </c>
      <c r="O55" s="123">
        <v>14.38</v>
      </c>
      <c r="P55" s="123">
        <v>15.97</v>
      </c>
      <c r="Q55" s="123">
        <v>89.84</v>
      </c>
      <c r="R55" s="123">
        <v>4.13</v>
      </c>
      <c r="S55" s="123">
        <v>5.43</v>
      </c>
      <c r="T55" s="123">
        <v>74.94</v>
      </c>
      <c r="U55" s="123">
        <v>-0.1</v>
      </c>
      <c r="V55" s="123">
        <v>0.08</v>
      </c>
      <c r="W55" s="123">
        <v>-0.09</v>
      </c>
      <c r="X55" s="123">
        <v>0.35</v>
      </c>
      <c r="Y55" s="123">
        <v>2.73</v>
      </c>
      <c r="Z55" s="123">
        <v>0.01</v>
      </c>
      <c r="AA55" s="60">
        <v>0.08</v>
      </c>
      <c r="AB55" s="60">
        <v>1.29</v>
      </c>
      <c r="AC55" s="60" t="s">
        <v>3792</v>
      </c>
      <c r="AD55" s="60">
        <v>2021</v>
      </c>
    </row>
    <row r="56" spans="1:30" x14ac:dyDescent="0.25">
      <c r="A56" s="60" t="s">
        <v>3990</v>
      </c>
      <c r="B56" s="60" t="s">
        <v>12</v>
      </c>
      <c r="C56" s="123" t="s">
        <v>122</v>
      </c>
      <c r="D56" s="60">
        <v>24</v>
      </c>
      <c r="E56" s="123">
        <v>1997</v>
      </c>
      <c r="F56" s="123">
        <v>3.37</v>
      </c>
      <c r="G56" s="123">
        <v>32.1</v>
      </c>
      <c r="H56" s="123">
        <v>36.700000000000003</v>
      </c>
      <c r="I56" s="123">
        <v>87.55</v>
      </c>
      <c r="J56" s="123">
        <v>639.66999999999996</v>
      </c>
      <c r="K56" s="123">
        <v>147.66999999999999</v>
      </c>
      <c r="L56" s="123">
        <v>12.09</v>
      </c>
      <c r="M56" s="123">
        <v>13.33</v>
      </c>
      <c r="N56" s="123">
        <v>90.93</v>
      </c>
      <c r="O56" s="123">
        <v>13.57</v>
      </c>
      <c r="P56" s="123">
        <v>15.58</v>
      </c>
      <c r="Q56" s="123">
        <v>88.26</v>
      </c>
      <c r="R56" s="123">
        <v>5.67</v>
      </c>
      <c r="S56" s="123">
        <v>7.02</v>
      </c>
      <c r="T56" s="123">
        <v>82.56</v>
      </c>
      <c r="U56" s="123">
        <v>0.35</v>
      </c>
      <c r="V56" s="123">
        <v>7.0000000000000007E-2</v>
      </c>
      <c r="W56" s="123">
        <v>0.28000000000000003</v>
      </c>
      <c r="X56" s="123">
        <v>1.18</v>
      </c>
      <c r="Y56" s="123">
        <v>2.4500000000000002</v>
      </c>
      <c r="Z56" s="123">
        <v>0.81</v>
      </c>
      <c r="AA56" s="60">
        <v>0</v>
      </c>
      <c r="AB56" s="60">
        <v>3.54</v>
      </c>
      <c r="AC56" s="60" t="s">
        <v>3792</v>
      </c>
      <c r="AD56" s="60">
        <v>2021</v>
      </c>
    </row>
    <row r="57" spans="1:30" x14ac:dyDescent="0.25">
      <c r="A57" s="60" t="s">
        <v>3991</v>
      </c>
      <c r="B57" s="60" t="s">
        <v>12</v>
      </c>
      <c r="C57" s="123" t="s">
        <v>122</v>
      </c>
      <c r="D57" s="60">
        <v>20</v>
      </c>
      <c r="E57" s="123">
        <v>2000</v>
      </c>
      <c r="F57" s="123">
        <v>0.12</v>
      </c>
      <c r="G57" s="123">
        <v>-0.04</v>
      </c>
      <c r="H57" s="123">
        <v>0.08</v>
      </c>
      <c r="I57" s="123"/>
      <c r="J57" s="123">
        <v>-0.09</v>
      </c>
      <c r="K57" s="123">
        <v>0</v>
      </c>
      <c r="L57" s="123">
        <v>-0.02</v>
      </c>
      <c r="M57" s="123">
        <v>0.09</v>
      </c>
      <c r="N57" s="123"/>
      <c r="O57" s="123">
        <v>0.09</v>
      </c>
      <c r="P57" s="123">
        <v>-0.04</v>
      </c>
      <c r="Q57" s="123"/>
      <c r="R57" s="123">
        <v>0.06</v>
      </c>
      <c r="S57" s="123">
        <v>-0.06</v>
      </c>
      <c r="T57" s="123"/>
      <c r="U57" s="123">
        <v>-0.05</v>
      </c>
      <c r="V57" s="123">
        <v>-0.05</v>
      </c>
      <c r="W57" s="123">
        <v>-0.09</v>
      </c>
      <c r="X57" s="123">
        <v>7.0000000000000007E-2</v>
      </c>
      <c r="Y57" s="123">
        <v>7.0000000000000007E-2</v>
      </c>
      <c r="Z57" s="123">
        <v>0.01</v>
      </c>
      <c r="AA57" s="60">
        <v>-0.06</v>
      </c>
      <c r="AB57" s="60">
        <v>-0.01</v>
      </c>
      <c r="AC57" s="60" t="s">
        <v>3792</v>
      </c>
      <c r="AD57" s="60">
        <v>2021</v>
      </c>
    </row>
    <row r="58" spans="1:30" x14ac:dyDescent="0.25">
      <c r="A58" s="60" t="s">
        <v>214</v>
      </c>
      <c r="B58" s="60" t="s">
        <v>12</v>
      </c>
      <c r="C58" s="123" t="s">
        <v>131</v>
      </c>
      <c r="D58" s="60">
        <v>23</v>
      </c>
      <c r="E58" s="123">
        <v>1997</v>
      </c>
      <c r="F58" s="123">
        <v>3.58</v>
      </c>
      <c r="G58" s="123">
        <v>15.17</v>
      </c>
      <c r="H58" s="123">
        <v>20.59</v>
      </c>
      <c r="I58" s="123">
        <v>73.7</v>
      </c>
      <c r="J58" s="123">
        <v>321.16000000000003</v>
      </c>
      <c r="K58" s="123">
        <v>120.82</v>
      </c>
      <c r="L58" s="123">
        <v>6.35</v>
      </c>
      <c r="M58" s="123">
        <v>7.51</v>
      </c>
      <c r="N58" s="123">
        <v>84.62</v>
      </c>
      <c r="O58" s="123">
        <v>4.58</v>
      </c>
      <c r="P58" s="123">
        <v>6.6</v>
      </c>
      <c r="Q58" s="123">
        <v>69.55</v>
      </c>
      <c r="R58" s="123">
        <v>3.92</v>
      </c>
      <c r="S58" s="123">
        <v>5.43</v>
      </c>
      <c r="T58" s="123">
        <v>73.69</v>
      </c>
      <c r="U58" s="123">
        <v>0.08</v>
      </c>
      <c r="V58" s="123">
        <v>0.08</v>
      </c>
      <c r="W58" s="123">
        <v>-0.21</v>
      </c>
      <c r="X58" s="123">
        <v>2.83</v>
      </c>
      <c r="Y58" s="123">
        <v>0.33</v>
      </c>
      <c r="Z58" s="123">
        <v>1.41</v>
      </c>
      <c r="AA58" s="60">
        <v>1.1000000000000001</v>
      </c>
      <c r="AB58" s="60">
        <v>1.21</v>
      </c>
      <c r="AC58" s="60" t="s">
        <v>3792</v>
      </c>
      <c r="AD58" s="60">
        <v>2021</v>
      </c>
    </row>
    <row r="59" spans="1:30" x14ac:dyDescent="0.25">
      <c r="A59" s="60" t="s">
        <v>1710</v>
      </c>
      <c r="B59" s="60" t="s">
        <v>12</v>
      </c>
      <c r="C59" s="123" t="s">
        <v>131</v>
      </c>
      <c r="D59" s="60">
        <v>30</v>
      </c>
      <c r="E59" s="123">
        <v>1990</v>
      </c>
      <c r="F59" s="123">
        <v>3.93</v>
      </c>
      <c r="G59" s="123">
        <v>30.29</v>
      </c>
      <c r="H59" s="123">
        <v>39.54</v>
      </c>
      <c r="I59" s="123">
        <v>76.53</v>
      </c>
      <c r="J59" s="123">
        <v>608.54</v>
      </c>
      <c r="K59" s="123">
        <v>140.75</v>
      </c>
      <c r="L59" s="123">
        <v>13.28</v>
      </c>
      <c r="M59" s="123">
        <v>16.690000000000001</v>
      </c>
      <c r="N59" s="123">
        <v>79.989999999999995</v>
      </c>
      <c r="O59" s="123">
        <v>11.59</v>
      </c>
      <c r="P59" s="123">
        <v>13.34</v>
      </c>
      <c r="Q59" s="123">
        <v>86.45</v>
      </c>
      <c r="R59" s="123">
        <v>5.45</v>
      </c>
      <c r="S59" s="123">
        <v>8.56</v>
      </c>
      <c r="T59" s="123">
        <v>63.65</v>
      </c>
      <c r="U59" s="123">
        <v>0.09</v>
      </c>
      <c r="V59" s="123">
        <v>0.15</v>
      </c>
      <c r="W59" s="123">
        <v>-0.15</v>
      </c>
      <c r="X59" s="123">
        <v>1.05</v>
      </c>
      <c r="Y59" s="123">
        <v>2.87</v>
      </c>
      <c r="Z59" s="123">
        <v>1.34</v>
      </c>
      <c r="AA59" s="60">
        <v>0.26</v>
      </c>
      <c r="AB59" s="60">
        <v>4.05</v>
      </c>
      <c r="AC59" s="60" t="s">
        <v>3792</v>
      </c>
      <c r="AD59" s="60">
        <v>2021</v>
      </c>
    </row>
    <row r="60" spans="1:30" x14ac:dyDescent="0.25">
      <c r="A60" s="60" t="s">
        <v>2348</v>
      </c>
      <c r="B60" s="60" t="s">
        <v>12</v>
      </c>
      <c r="C60" s="123" t="s">
        <v>131</v>
      </c>
      <c r="D60" s="60">
        <v>31</v>
      </c>
      <c r="E60" s="123">
        <v>1989</v>
      </c>
      <c r="F60" s="123">
        <v>3.83</v>
      </c>
      <c r="G60" s="123">
        <v>17.12</v>
      </c>
      <c r="H60" s="123">
        <v>26.17</v>
      </c>
      <c r="I60" s="123">
        <v>65.61</v>
      </c>
      <c r="J60" s="123">
        <v>439.07</v>
      </c>
      <c r="K60" s="123">
        <v>169.08</v>
      </c>
      <c r="L60" s="123">
        <v>3.77</v>
      </c>
      <c r="M60" s="123">
        <v>4.9000000000000004</v>
      </c>
      <c r="N60" s="123">
        <v>79</v>
      </c>
      <c r="O60" s="123">
        <v>8.77</v>
      </c>
      <c r="P60" s="123">
        <v>10.81</v>
      </c>
      <c r="Q60" s="123">
        <v>81.05</v>
      </c>
      <c r="R60" s="123">
        <v>4.53</v>
      </c>
      <c r="S60" s="123">
        <v>8.68</v>
      </c>
      <c r="T60" s="123">
        <v>52.83</v>
      </c>
      <c r="U60" s="123">
        <v>0.54</v>
      </c>
      <c r="V60" s="123">
        <v>0.33</v>
      </c>
      <c r="W60" s="123">
        <v>0.11</v>
      </c>
      <c r="X60" s="123">
        <v>1.48</v>
      </c>
      <c r="Y60" s="123">
        <v>3.4</v>
      </c>
      <c r="Z60" s="123">
        <v>2.34</v>
      </c>
      <c r="AA60" s="60">
        <v>0.61</v>
      </c>
      <c r="AB60" s="60">
        <v>4.3</v>
      </c>
      <c r="AC60" s="60" t="s">
        <v>3792</v>
      </c>
      <c r="AD60" s="60">
        <v>2021</v>
      </c>
    </row>
    <row r="61" spans="1:30" x14ac:dyDescent="0.25">
      <c r="A61" s="60" t="s">
        <v>355</v>
      </c>
      <c r="B61" s="60" t="s">
        <v>12</v>
      </c>
      <c r="C61" s="123" t="s">
        <v>131</v>
      </c>
      <c r="D61" s="60">
        <v>23</v>
      </c>
      <c r="E61" s="123">
        <v>1997</v>
      </c>
      <c r="F61" s="123">
        <v>0.63</v>
      </c>
      <c r="G61" s="123">
        <v>25.02</v>
      </c>
      <c r="H61" s="123">
        <v>28.22</v>
      </c>
      <c r="I61" s="123">
        <v>88.21</v>
      </c>
      <c r="J61" s="123">
        <v>348.24</v>
      </c>
      <c r="K61" s="123">
        <v>93.33</v>
      </c>
      <c r="L61" s="123">
        <v>13.25</v>
      </c>
      <c r="M61" s="123">
        <v>13.21</v>
      </c>
      <c r="N61" s="123">
        <v>99.93</v>
      </c>
      <c r="O61" s="123">
        <v>6.66</v>
      </c>
      <c r="P61" s="123">
        <v>8.34</v>
      </c>
      <c r="Q61" s="123">
        <v>79.94</v>
      </c>
      <c r="R61" s="123">
        <v>1.7</v>
      </c>
      <c r="S61" s="123">
        <v>3.3</v>
      </c>
      <c r="T61" s="123">
        <v>49.93</v>
      </c>
      <c r="U61" s="123">
        <v>0.08</v>
      </c>
      <c r="V61" s="123">
        <v>0.1</v>
      </c>
      <c r="W61" s="123">
        <v>-0.18</v>
      </c>
      <c r="X61" s="123">
        <v>1.61</v>
      </c>
      <c r="Y61" s="123">
        <v>1.58</v>
      </c>
      <c r="Z61" s="123">
        <v>0.1</v>
      </c>
      <c r="AA61" s="60">
        <v>0</v>
      </c>
      <c r="AB61" s="60">
        <v>1.71</v>
      </c>
      <c r="AC61" s="60" t="s">
        <v>3792</v>
      </c>
      <c r="AD61" s="60">
        <v>2021</v>
      </c>
    </row>
    <row r="62" spans="1:30" x14ac:dyDescent="0.25">
      <c r="A62" s="60" t="s">
        <v>1491</v>
      </c>
      <c r="B62" s="60" t="s">
        <v>13</v>
      </c>
      <c r="C62" s="123" t="s">
        <v>96</v>
      </c>
      <c r="D62" s="60">
        <v>24</v>
      </c>
      <c r="E62" s="123">
        <v>1996</v>
      </c>
      <c r="F62" s="123">
        <v>3.24</v>
      </c>
      <c r="G62" s="123">
        <v>51.54</v>
      </c>
      <c r="H62" s="123">
        <v>60.09</v>
      </c>
      <c r="I62" s="123">
        <v>85.87</v>
      </c>
      <c r="J62" s="123">
        <v>853.98</v>
      </c>
      <c r="K62" s="123">
        <v>292.45999999999998</v>
      </c>
      <c r="L62" s="123">
        <v>24.58</v>
      </c>
      <c r="M62" s="123">
        <v>27.09</v>
      </c>
      <c r="N62" s="123">
        <v>91.07</v>
      </c>
      <c r="O62" s="123">
        <v>19.8</v>
      </c>
      <c r="P62" s="123">
        <v>24.22</v>
      </c>
      <c r="Q62" s="123">
        <v>81.38</v>
      </c>
      <c r="R62" s="123">
        <v>5.15</v>
      </c>
      <c r="S62" s="123">
        <v>6.13</v>
      </c>
      <c r="T62" s="123">
        <v>85.05</v>
      </c>
      <c r="U62" s="123">
        <v>0.09</v>
      </c>
      <c r="V62" s="123">
        <v>7.0000000000000007E-2</v>
      </c>
      <c r="W62" s="123">
        <v>-0.03</v>
      </c>
      <c r="X62" s="123">
        <v>0.57999999999999996</v>
      </c>
      <c r="Y62" s="123">
        <v>3.85</v>
      </c>
      <c r="Z62" s="123">
        <v>0.33</v>
      </c>
      <c r="AA62" s="60">
        <v>0.05</v>
      </c>
      <c r="AB62" s="60">
        <v>4.54</v>
      </c>
      <c r="AC62" s="60" t="s">
        <v>3792</v>
      </c>
      <c r="AD62" s="60">
        <v>2021</v>
      </c>
    </row>
    <row r="63" spans="1:30" x14ac:dyDescent="0.25">
      <c r="A63" s="60" t="s">
        <v>2501</v>
      </c>
      <c r="B63" s="60" t="s">
        <v>13</v>
      </c>
      <c r="C63" s="123" t="s">
        <v>96</v>
      </c>
      <c r="D63" s="60">
        <v>22</v>
      </c>
      <c r="E63" s="123">
        <v>1998</v>
      </c>
      <c r="F63" s="123">
        <v>1.02</v>
      </c>
      <c r="G63" s="123">
        <v>41</v>
      </c>
      <c r="H63" s="123">
        <v>48.98</v>
      </c>
      <c r="I63" s="123">
        <v>83.77</v>
      </c>
      <c r="J63" s="123">
        <v>676.02</v>
      </c>
      <c r="K63" s="123">
        <v>288.94</v>
      </c>
      <c r="L63" s="123">
        <v>23.93</v>
      </c>
      <c r="M63" s="123">
        <v>27.06</v>
      </c>
      <c r="N63" s="123">
        <v>88.9</v>
      </c>
      <c r="O63" s="123">
        <v>13.95</v>
      </c>
      <c r="P63" s="123">
        <v>14.94</v>
      </c>
      <c r="Q63" s="123">
        <v>93.29</v>
      </c>
      <c r="R63" s="123">
        <v>2.91</v>
      </c>
      <c r="S63" s="123">
        <v>6.04</v>
      </c>
      <c r="T63" s="123">
        <v>49.99</v>
      </c>
      <c r="U63" s="123">
        <v>0.09</v>
      </c>
      <c r="V63" s="123">
        <v>-0.06</v>
      </c>
      <c r="W63" s="123">
        <v>0.06</v>
      </c>
      <c r="X63" s="123">
        <v>7.0000000000000007E-2</v>
      </c>
      <c r="Y63" s="123">
        <v>3.07</v>
      </c>
      <c r="Z63" s="123">
        <v>1.07</v>
      </c>
      <c r="AA63" s="60">
        <v>0.1</v>
      </c>
      <c r="AB63" s="60">
        <v>4.0199999999999996</v>
      </c>
      <c r="AC63" s="60" t="s">
        <v>3792</v>
      </c>
      <c r="AD63" s="60">
        <v>2021</v>
      </c>
    </row>
    <row r="64" spans="1:30" x14ac:dyDescent="0.25">
      <c r="A64" s="60" t="s">
        <v>1492</v>
      </c>
      <c r="B64" s="60" t="s">
        <v>13</v>
      </c>
      <c r="C64" s="123" t="s">
        <v>96</v>
      </c>
      <c r="D64" s="60">
        <v>24</v>
      </c>
      <c r="E64" s="123">
        <v>1996</v>
      </c>
      <c r="F64" s="123">
        <v>1.57</v>
      </c>
      <c r="G64" s="123">
        <v>46.72</v>
      </c>
      <c r="H64" s="123">
        <v>53.28</v>
      </c>
      <c r="I64" s="123">
        <v>87.47</v>
      </c>
      <c r="J64" s="123">
        <v>731.26</v>
      </c>
      <c r="K64" s="123">
        <v>212.76</v>
      </c>
      <c r="L64" s="123">
        <v>25.94</v>
      </c>
      <c r="M64" s="123">
        <v>27.39</v>
      </c>
      <c r="N64" s="123">
        <v>95.02</v>
      </c>
      <c r="O64" s="123">
        <v>17.25</v>
      </c>
      <c r="P64" s="123">
        <v>19.97</v>
      </c>
      <c r="Q64" s="123">
        <v>86.7</v>
      </c>
      <c r="R64" s="123">
        <v>2.0499999999999998</v>
      </c>
      <c r="S64" s="123">
        <v>4.68</v>
      </c>
      <c r="T64" s="123">
        <v>42.99</v>
      </c>
      <c r="U64" s="123">
        <v>0.04</v>
      </c>
      <c r="V64" s="123">
        <v>-0.06</v>
      </c>
      <c r="W64" s="123">
        <v>0.03</v>
      </c>
      <c r="X64" s="123">
        <v>-0.03</v>
      </c>
      <c r="Y64" s="123">
        <v>2.64</v>
      </c>
      <c r="Z64" s="123">
        <v>-0.06</v>
      </c>
      <c r="AA64" s="60">
        <v>7.0000000000000007E-2</v>
      </c>
      <c r="AB64" s="60">
        <v>2.76</v>
      </c>
      <c r="AC64" s="60" t="s">
        <v>3792</v>
      </c>
      <c r="AD64" s="60">
        <v>2021</v>
      </c>
    </row>
    <row r="65" spans="1:30" x14ac:dyDescent="0.25">
      <c r="A65" s="60" t="s">
        <v>2225</v>
      </c>
      <c r="B65" s="60" t="s">
        <v>13</v>
      </c>
      <c r="C65" s="123" t="s">
        <v>96</v>
      </c>
      <c r="D65" s="60">
        <v>25</v>
      </c>
      <c r="E65" s="123">
        <v>1995</v>
      </c>
      <c r="F65" s="123">
        <v>0.49</v>
      </c>
      <c r="G65" s="123">
        <v>77.959999999999994</v>
      </c>
      <c r="H65" s="123">
        <v>81.99</v>
      </c>
      <c r="I65" s="123">
        <v>95.05</v>
      </c>
      <c r="J65" s="123">
        <v>1568.07</v>
      </c>
      <c r="K65" s="123">
        <v>463.92</v>
      </c>
      <c r="L65" s="123">
        <v>29.99</v>
      </c>
      <c r="M65" s="123">
        <v>32.06</v>
      </c>
      <c r="N65" s="123">
        <v>93.77</v>
      </c>
      <c r="O65" s="123">
        <v>31.99</v>
      </c>
      <c r="P65" s="123">
        <v>31.95</v>
      </c>
      <c r="Q65" s="123">
        <v>99.99</v>
      </c>
      <c r="R65" s="123">
        <v>16.02</v>
      </c>
      <c r="S65" s="123">
        <v>16</v>
      </c>
      <c r="T65" s="123">
        <v>99.99</v>
      </c>
      <c r="U65" s="123">
        <v>0.03</v>
      </c>
      <c r="V65" s="123">
        <v>7.0000000000000007E-2</v>
      </c>
      <c r="W65" s="123">
        <v>-0.04</v>
      </c>
      <c r="X65" s="123">
        <v>0</v>
      </c>
      <c r="Y65" s="123">
        <v>5.99</v>
      </c>
      <c r="Z65" s="123">
        <v>-0.03</v>
      </c>
      <c r="AA65" s="60">
        <v>-0.05</v>
      </c>
      <c r="AB65" s="60">
        <v>9.93</v>
      </c>
      <c r="AC65" s="60" t="s">
        <v>3792</v>
      </c>
      <c r="AD65" s="60">
        <v>2021</v>
      </c>
    </row>
    <row r="66" spans="1:30" x14ac:dyDescent="0.25">
      <c r="A66" s="60" t="s">
        <v>385</v>
      </c>
      <c r="B66" s="60" t="s">
        <v>13</v>
      </c>
      <c r="C66" s="123" t="s">
        <v>96</v>
      </c>
      <c r="D66" s="60">
        <v>27</v>
      </c>
      <c r="E66" s="123">
        <v>1993</v>
      </c>
      <c r="F66" s="123">
        <v>1.1000000000000001</v>
      </c>
      <c r="G66" s="123">
        <v>56.41</v>
      </c>
      <c r="H66" s="123">
        <v>67.239999999999995</v>
      </c>
      <c r="I66" s="123">
        <v>83.84</v>
      </c>
      <c r="J66" s="123">
        <v>755.43</v>
      </c>
      <c r="K66" s="123">
        <v>227.32</v>
      </c>
      <c r="L66" s="123">
        <v>39.93</v>
      </c>
      <c r="M66" s="123">
        <v>43.61</v>
      </c>
      <c r="N66" s="123">
        <v>91.61</v>
      </c>
      <c r="O66" s="123">
        <v>15.57</v>
      </c>
      <c r="P66" s="123">
        <v>18.239999999999998</v>
      </c>
      <c r="Q66" s="123">
        <v>84.96</v>
      </c>
      <c r="R66" s="123">
        <v>0.96</v>
      </c>
      <c r="S66" s="123">
        <v>1.88</v>
      </c>
      <c r="T66" s="123">
        <v>50.03</v>
      </c>
      <c r="U66" s="123">
        <v>-0.05</v>
      </c>
      <c r="V66" s="123">
        <v>0.22</v>
      </c>
      <c r="W66" s="123">
        <v>-0.18</v>
      </c>
      <c r="X66" s="123">
        <v>0.81</v>
      </c>
      <c r="Y66" s="123">
        <v>2.64</v>
      </c>
      <c r="Z66" s="123">
        <v>1.8</v>
      </c>
      <c r="AA66" s="60">
        <v>1.73</v>
      </c>
      <c r="AB66" s="60">
        <v>2.72</v>
      </c>
      <c r="AC66" s="60" t="s">
        <v>3792</v>
      </c>
      <c r="AD66" s="60">
        <v>2021</v>
      </c>
    </row>
    <row r="67" spans="1:30" x14ac:dyDescent="0.25">
      <c r="A67" s="60" t="s">
        <v>585</v>
      </c>
      <c r="B67" s="60" t="s">
        <v>13</v>
      </c>
      <c r="C67" s="123" t="s">
        <v>96</v>
      </c>
      <c r="D67" s="60">
        <v>25</v>
      </c>
      <c r="E67" s="123">
        <v>1995</v>
      </c>
      <c r="F67" s="123">
        <v>4.28</v>
      </c>
      <c r="G67" s="123">
        <v>60.43</v>
      </c>
      <c r="H67" s="123">
        <v>64.13</v>
      </c>
      <c r="I67" s="123">
        <v>94.13</v>
      </c>
      <c r="J67" s="123">
        <v>1185.95</v>
      </c>
      <c r="K67" s="123">
        <v>338.57</v>
      </c>
      <c r="L67" s="123">
        <v>18.39</v>
      </c>
      <c r="M67" s="123">
        <v>19.55</v>
      </c>
      <c r="N67" s="123">
        <v>94.02</v>
      </c>
      <c r="O67" s="123">
        <v>34.69</v>
      </c>
      <c r="P67" s="123">
        <v>35.86</v>
      </c>
      <c r="Q67" s="123">
        <v>96.84</v>
      </c>
      <c r="R67" s="123">
        <v>6.71</v>
      </c>
      <c r="S67" s="123">
        <v>7.7</v>
      </c>
      <c r="T67" s="123">
        <v>87.87</v>
      </c>
      <c r="U67" s="123">
        <v>-0.04</v>
      </c>
      <c r="V67" s="123">
        <v>7.0000000000000007E-2</v>
      </c>
      <c r="W67" s="123">
        <v>0.04</v>
      </c>
      <c r="X67" s="123">
        <v>0.19</v>
      </c>
      <c r="Y67" s="123">
        <v>3.2</v>
      </c>
      <c r="Z67" s="123">
        <v>0.32</v>
      </c>
      <c r="AA67" s="60">
        <v>0.01</v>
      </c>
      <c r="AB67" s="60">
        <v>3.08</v>
      </c>
      <c r="AC67" s="60" t="s">
        <v>3792</v>
      </c>
      <c r="AD67" s="60">
        <v>2021</v>
      </c>
    </row>
    <row r="68" spans="1:30" x14ac:dyDescent="0.25">
      <c r="A68" s="60" t="s">
        <v>2336</v>
      </c>
      <c r="B68" s="60" t="s">
        <v>13</v>
      </c>
      <c r="C68" s="123" t="s">
        <v>96</v>
      </c>
      <c r="D68" s="60">
        <v>27</v>
      </c>
      <c r="E68" s="123">
        <v>1993</v>
      </c>
      <c r="F68" s="123">
        <v>4.24</v>
      </c>
      <c r="G68" s="123">
        <v>60.65</v>
      </c>
      <c r="H68" s="123">
        <v>64.599999999999994</v>
      </c>
      <c r="I68" s="123">
        <v>93.98</v>
      </c>
      <c r="J68" s="123">
        <v>1405.72</v>
      </c>
      <c r="K68" s="123">
        <v>380.86</v>
      </c>
      <c r="L68" s="123">
        <v>10.039999999999999</v>
      </c>
      <c r="M68" s="123">
        <v>9.92</v>
      </c>
      <c r="N68" s="123">
        <v>99.95</v>
      </c>
      <c r="O68" s="123">
        <v>39.21</v>
      </c>
      <c r="P68" s="123">
        <v>40.44</v>
      </c>
      <c r="Q68" s="123">
        <v>97.14</v>
      </c>
      <c r="R68" s="123">
        <v>10.63</v>
      </c>
      <c r="S68" s="123">
        <v>13.39</v>
      </c>
      <c r="T68" s="123">
        <v>80.77</v>
      </c>
      <c r="U68" s="123">
        <v>-0.03</v>
      </c>
      <c r="V68" s="123">
        <v>-0.08</v>
      </c>
      <c r="W68" s="123">
        <v>-0.04</v>
      </c>
      <c r="X68" s="123">
        <v>0.28999999999999998</v>
      </c>
      <c r="Y68" s="123">
        <v>7.26</v>
      </c>
      <c r="Z68" s="123">
        <v>0.41</v>
      </c>
      <c r="AA68" s="60">
        <v>-0.04</v>
      </c>
      <c r="AB68" s="60">
        <v>3.93</v>
      </c>
      <c r="AC68" s="60" t="s">
        <v>3792</v>
      </c>
      <c r="AD68" s="60">
        <v>2021</v>
      </c>
    </row>
    <row r="69" spans="1:30" x14ac:dyDescent="0.25">
      <c r="A69" s="60" t="s">
        <v>1711</v>
      </c>
      <c r="B69" s="60" t="s">
        <v>13</v>
      </c>
      <c r="C69" s="123" t="s">
        <v>213</v>
      </c>
      <c r="D69" s="60">
        <v>25</v>
      </c>
      <c r="E69" s="123">
        <v>1995</v>
      </c>
      <c r="F69" s="123">
        <v>3.36</v>
      </c>
      <c r="G69" s="123">
        <v>51.84</v>
      </c>
      <c r="H69" s="123">
        <v>59.38</v>
      </c>
      <c r="I69" s="123">
        <v>87.01</v>
      </c>
      <c r="J69" s="123">
        <v>832.13</v>
      </c>
      <c r="K69" s="123">
        <v>224.13</v>
      </c>
      <c r="L69" s="123">
        <v>27.06</v>
      </c>
      <c r="M69" s="123">
        <v>29.7</v>
      </c>
      <c r="N69" s="123">
        <v>91.06</v>
      </c>
      <c r="O69" s="123">
        <v>21.22</v>
      </c>
      <c r="P69" s="123">
        <v>24.38</v>
      </c>
      <c r="Q69" s="123">
        <v>86.74</v>
      </c>
      <c r="R69" s="123">
        <v>2.9</v>
      </c>
      <c r="S69" s="123">
        <v>3.6</v>
      </c>
      <c r="T69" s="123">
        <v>83.3</v>
      </c>
      <c r="U69" s="123">
        <v>0.1</v>
      </c>
      <c r="V69" s="123">
        <v>0.02</v>
      </c>
      <c r="W69" s="123">
        <v>0.09</v>
      </c>
      <c r="X69" s="123">
        <v>0.37</v>
      </c>
      <c r="Y69" s="123">
        <v>4.5</v>
      </c>
      <c r="Z69" s="123">
        <v>0.92</v>
      </c>
      <c r="AA69" s="60">
        <v>-0.03</v>
      </c>
      <c r="AB69" s="60">
        <v>4.05</v>
      </c>
      <c r="AC69" s="60" t="s">
        <v>3792</v>
      </c>
      <c r="AD69" s="60">
        <v>2021</v>
      </c>
    </row>
    <row r="70" spans="1:30" x14ac:dyDescent="0.25">
      <c r="A70" s="60" t="s">
        <v>592</v>
      </c>
      <c r="B70" s="60" t="s">
        <v>13</v>
      </c>
      <c r="C70" s="123" t="s">
        <v>109</v>
      </c>
      <c r="D70" s="60">
        <v>22</v>
      </c>
      <c r="E70" s="123">
        <v>1998</v>
      </c>
      <c r="F70" s="123">
        <v>4.3499999999999996</v>
      </c>
      <c r="G70" s="123">
        <v>20.440000000000001</v>
      </c>
      <c r="H70" s="123">
        <v>25.98</v>
      </c>
      <c r="I70" s="123">
        <v>78.66</v>
      </c>
      <c r="J70" s="123">
        <v>337.24</v>
      </c>
      <c r="K70" s="123">
        <v>63.38</v>
      </c>
      <c r="L70" s="123">
        <v>10.88</v>
      </c>
      <c r="M70" s="123">
        <v>12.7</v>
      </c>
      <c r="N70" s="123">
        <v>87.01</v>
      </c>
      <c r="O70" s="123">
        <v>7.22</v>
      </c>
      <c r="P70" s="123">
        <v>8.65</v>
      </c>
      <c r="Q70" s="123">
        <v>83.78</v>
      </c>
      <c r="R70" s="123">
        <v>1.86</v>
      </c>
      <c r="S70" s="123">
        <v>3.27</v>
      </c>
      <c r="T70" s="123">
        <v>57.05</v>
      </c>
      <c r="U70" s="123">
        <v>0.32</v>
      </c>
      <c r="V70" s="123">
        <v>0.25</v>
      </c>
      <c r="W70" s="123">
        <v>-0.09</v>
      </c>
      <c r="X70" s="123">
        <v>1.56</v>
      </c>
      <c r="Y70" s="123">
        <v>1.43</v>
      </c>
      <c r="Z70" s="123">
        <v>0.88</v>
      </c>
      <c r="AA70" s="60">
        <v>0.09</v>
      </c>
      <c r="AB70" s="60">
        <v>2.1</v>
      </c>
      <c r="AC70" s="60" t="s">
        <v>3792</v>
      </c>
      <c r="AD70" s="60">
        <v>2021</v>
      </c>
    </row>
    <row r="71" spans="1:30" x14ac:dyDescent="0.25">
      <c r="A71" s="60" t="s">
        <v>2461</v>
      </c>
      <c r="B71" s="60" t="s">
        <v>13</v>
      </c>
      <c r="C71" s="123" t="s">
        <v>109</v>
      </c>
      <c r="D71" s="60">
        <v>25</v>
      </c>
      <c r="E71" s="123">
        <v>1995</v>
      </c>
      <c r="F71" s="123">
        <v>0.08</v>
      </c>
      <c r="G71" s="123">
        <v>5.96</v>
      </c>
      <c r="H71" s="123">
        <v>6.9</v>
      </c>
      <c r="I71" s="123">
        <v>85.73</v>
      </c>
      <c r="J71" s="123">
        <v>107.91</v>
      </c>
      <c r="K71" s="123">
        <v>26.06</v>
      </c>
      <c r="L71" s="123">
        <v>2.98</v>
      </c>
      <c r="M71" s="123">
        <v>3</v>
      </c>
      <c r="N71" s="123">
        <v>100.06</v>
      </c>
      <c r="O71" s="123">
        <v>2.0099999999999998</v>
      </c>
      <c r="P71" s="123">
        <v>1.98</v>
      </c>
      <c r="Q71" s="123">
        <v>99.97</v>
      </c>
      <c r="R71" s="123">
        <v>1.03</v>
      </c>
      <c r="S71" s="123">
        <v>2.06</v>
      </c>
      <c r="T71" s="123">
        <v>50.07</v>
      </c>
      <c r="U71" s="123">
        <v>0.02</v>
      </c>
      <c r="V71" s="123">
        <v>0.05</v>
      </c>
      <c r="W71" s="123">
        <v>-0.16</v>
      </c>
      <c r="X71" s="123">
        <v>1.03</v>
      </c>
      <c r="Y71" s="123">
        <v>7.0000000000000007E-2</v>
      </c>
      <c r="Z71" s="123">
        <v>0.91</v>
      </c>
      <c r="AA71" s="60">
        <v>0.93</v>
      </c>
      <c r="AB71" s="60">
        <v>0.08</v>
      </c>
      <c r="AC71" s="60" t="s">
        <v>3792</v>
      </c>
      <c r="AD71" s="60">
        <v>2021</v>
      </c>
    </row>
    <row r="72" spans="1:30" x14ac:dyDescent="0.25">
      <c r="A72" s="60" t="s">
        <v>243</v>
      </c>
      <c r="B72" s="60" t="s">
        <v>13</v>
      </c>
      <c r="C72" s="123" t="s">
        <v>109</v>
      </c>
      <c r="D72" s="60">
        <v>34</v>
      </c>
      <c r="E72" s="123">
        <v>1986</v>
      </c>
      <c r="F72" s="123">
        <v>0.51</v>
      </c>
      <c r="G72" s="123">
        <v>13.9</v>
      </c>
      <c r="H72" s="123">
        <v>22</v>
      </c>
      <c r="I72" s="123">
        <v>63.6</v>
      </c>
      <c r="J72" s="123">
        <v>197.98</v>
      </c>
      <c r="K72" s="123">
        <v>39.94</v>
      </c>
      <c r="L72" s="123">
        <v>12.09</v>
      </c>
      <c r="M72" s="123">
        <v>16.059999999999999</v>
      </c>
      <c r="N72" s="123">
        <v>74.94</v>
      </c>
      <c r="O72" s="123">
        <v>-0.04</v>
      </c>
      <c r="P72" s="123">
        <v>1.98</v>
      </c>
      <c r="Q72" s="123">
        <v>-0.09</v>
      </c>
      <c r="R72" s="123">
        <v>2.0499999999999998</v>
      </c>
      <c r="S72" s="123">
        <v>1.95</v>
      </c>
      <c r="T72" s="123">
        <v>99.9</v>
      </c>
      <c r="U72" s="123">
        <v>-0.09</v>
      </c>
      <c r="V72" s="123">
        <v>0.24</v>
      </c>
      <c r="W72" s="123">
        <v>-0.13</v>
      </c>
      <c r="X72" s="123">
        <v>1.92</v>
      </c>
      <c r="Y72" s="123">
        <v>-0.03</v>
      </c>
      <c r="Z72" s="123">
        <v>1.92</v>
      </c>
      <c r="AA72" s="60">
        <v>0.05</v>
      </c>
      <c r="AB72" s="60">
        <v>2.0099999999999998</v>
      </c>
      <c r="AC72" s="60" t="s">
        <v>3792</v>
      </c>
      <c r="AD72" s="60">
        <v>2021</v>
      </c>
    </row>
    <row r="73" spans="1:30" x14ac:dyDescent="0.25">
      <c r="A73" s="60" t="s">
        <v>2342</v>
      </c>
      <c r="B73" s="60" t="s">
        <v>13</v>
      </c>
      <c r="C73" s="123" t="s">
        <v>109</v>
      </c>
      <c r="D73" s="60">
        <v>33</v>
      </c>
      <c r="E73" s="123">
        <v>1987</v>
      </c>
      <c r="F73" s="123">
        <v>3.73</v>
      </c>
      <c r="G73" s="123">
        <v>31.89</v>
      </c>
      <c r="H73" s="123">
        <v>36.64</v>
      </c>
      <c r="I73" s="123">
        <v>87.18</v>
      </c>
      <c r="J73" s="123">
        <v>472.95</v>
      </c>
      <c r="K73" s="123">
        <v>101.17</v>
      </c>
      <c r="L73" s="123">
        <v>21.13</v>
      </c>
      <c r="M73" s="123">
        <v>22.65</v>
      </c>
      <c r="N73" s="123">
        <v>93.08</v>
      </c>
      <c r="O73" s="123">
        <v>9.3800000000000008</v>
      </c>
      <c r="P73" s="123">
        <v>11.03</v>
      </c>
      <c r="Q73" s="123">
        <v>85.68</v>
      </c>
      <c r="R73" s="123">
        <v>1.29</v>
      </c>
      <c r="S73" s="123">
        <v>1.31</v>
      </c>
      <c r="T73" s="123">
        <v>100.09</v>
      </c>
      <c r="U73" s="123">
        <v>-0.01</v>
      </c>
      <c r="V73" s="123">
        <v>-0.01</v>
      </c>
      <c r="W73" s="123">
        <v>0.01</v>
      </c>
      <c r="X73" s="123">
        <v>0.86</v>
      </c>
      <c r="Y73" s="123">
        <v>2.4500000000000002</v>
      </c>
      <c r="Z73" s="123">
        <v>0.25</v>
      </c>
      <c r="AA73" s="60">
        <v>-0.06</v>
      </c>
      <c r="AB73" s="60">
        <v>2.42</v>
      </c>
      <c r="AC73" s="60" t="s">
        <v>3792</v>
      </c>
      <c r="AD73" s="60">
        <v>2021</v>
      </c>
    </row>
    <row r="74" spans="1:30" x14ac:dyDescent="0.25">
      <c r="A74" s="60" t="s">
        <v>2234</v>
      </c>
      <c r="B74" s="60" t="s">
        <v>13</v>
      </c>
      <c r="C74" s="123" t="s">
        <v>153</v>
      </c>
      <c r="D74" s="60">
        <v>23</v>
      </c>
      <c r="E74" s="123">
        <v>1997</v>
      </c>
      <c r="F74" s="123">
        <v>0.25</v>
      </c>
      <c r="G74" s="123">
        <v>19.91</v>
      </c>
      <c r="H74" s="123">
        <v>36.61</v>
      </c>
      <c r="I74" s="123">
        <v>54.6</v>
      </c>
      <c r="J74" s="123">
        <v>396.73</v>
      </c>
      <c r="K74" s="123">
        <v>73.22</v>
      </c>
      <c r="L74" s="123">
        <v>6.71</v>
      </c>
      <c r="M74" s="123">
        <v>10.09</v>
      </c>
      <c r="N74" s="123">
        <v>66.739999999999995</v>
      </c>
      <c r="O74" s="123">
        <v>10.07</v>
      </c>
      <c r="P74" s="123">
        <v>16.68</v>
      </c>
      <c r="Q74" s="123">
        <v>59.93</v>
      </c>
      <c r="R74" s="123">
        <v>3.33</v>
      </c>
      <c r="S74" s="123">
        <v>6.7</v>
      </c>
      <c r="T74" s="123">
        <v>49.99</v>
      </c>
      <c r="U74" s="123">
        <v>-0.04</v>
      </c>
      <c r="V74" s="123">
        <v>0.03</v>
      </c>
      <c r="W74" s="123">
        <v>-0.06</v>
      </c>
      <c r="X74" s="123">
        <v>3.26</v>
      </c>
      <c r="Y74" s="123">
        <v>0.09</v>
      </c>
      <c r="Z74" s="123">
        <v>0.06</v>
      </c>
      <c r="AA74" s="60">
        <v>-0.01</v>
      </c>
      <c r="AB74" s="60">
        <v>3.37</v>
      </c>
      <c r="AC74" s="60" t="s">
        <v>3792</v>
      </c>
      <c r="AD74" s="60">
        <v>2021</v>
      </c>
    </row>
    <row r="75" spans="1:30" x14ac:dyDescent="0.25">
      <c r="A75" s="60" t="s">
        <v>1511</v>
      </c>
      <c r="B75" s="60" t="s">
        <v>13</v>
      </c>
      <c r="C75" s="123" t="s">
        <v>153</v>
      </c>
      <c r="D75" s="60">
        <v>26</v>
      </c>
      <c r="E75" s="123">
        <v>1994</v>
      </c>
      <c r="F75" s="123">
        <v>0.88</v>
      </c>
      <c r="G75" s="123">
        <v>65.599999999999994</v>
      </c>
      <c r="H75" s="123">
        <v>67.83</v>
      </c>
      <c r="I75" s="123">
        <v>96.68</v>
      </c>
      <c r="J75" s="123">
        <v>1288.99</v>
      </c>
      <c r="K75" s="123">
        <v>205.69</v>
      </c>
      <c r="L75" s="123">
        <v>26.63</v>
      </c>
      <c r="M75" s="123">
        <v>26.61</v>
      </c>
      <c r="N75" s="123">
        <v>100.09</v>
      </c>
      <c r="O75" s="123">
        <v>24.37</v>
      </c>
      <c r="P75" s="123">
        <v>25.58</v>
      </c>
      <c r="Q75" s="123">
        <v>95.73</v>
      </c>
      <c r="R75" s="123">
        <v>13.3</v>
      </c>
      <c r="S75" s="123">
        <v>14.49</v>
      </c>
      <c r="T75" s="123">
        <v>92.3</v>
      </c>
      <c r="U75" s="123">
        <v>0.04</v>
      </c>
      <c r="V75" s="123">
        <v>-0.02</v>
      </c>
      <c r="W75" s="123">
        <v>-7.0000000000000007E-2</v>
      </c>
      <c r="X75" s="123">
        <v>1.1399999999999999</v>
      </c>
      <c r="Y75" s="123">
        <v>4.4000000000000004</v>
      </c>
      <c r="Z75" s="123">
        <v>1.07</v>
      </c>
      <c r="AA75" s="60">
        <v>0.08</v>
      </c>
      <c r="AB75" s="60">
        <v>3.37</v>
      </c>
      <c r="AC75" s="60" t="s">
        <v>3792</v>
      </c>
      <c r="AD75" s="60">
        <v>2021</v>
      </c>
    </row>
    <row r="76" spans="1:30" x14ac:dyDescent="0.25">
      <c r="A76" s="60" t="s">
        <v>511</v>
      </c>
      <c r="B76" s="60" t="s">
        <v>13</v>
      </c>
      <c r="C76" s="123" t="s">
        <v>122</v>
      </c>
      <c r="D76" s="60">
        <v>31</v>
      </c>
      <c r="E76" s="123">
        <v>1989</v>
      </c>
      <c r="F76" s="123">
        <v>0.3</v>
      </c>
      <c r="G76" s="123">
        <v>37.46</v>
      </c>
      <c r="H76" s="123">
        <v>47.43</v>
      </c>
      <c r="I76" s="123">
        <v>78.95</v>
      </c>
      <c r="J76" s="123">
        <v>600.09</v>
      </c>
      <c r="K76" s="123">
        <v>29.93</v>
      </c>
      <c r="L76" s="123">
        <v>22.51</v>
      </c>
      <c r="M76" s="123">
        <v>22.46</v>
      </c>
      <c r="N76" s="123">
        <v>100</v>
      </c>
      <c r="O76" s="123">
        <v>12.42</v>
      </c>
      <c r="P76" s="123">
        <v>20.079999999999998</v>
      </c>
      <c r="Q76" s="123">
        <v>62.47</v>
      </c>
      <c r="R76" s="123">
        <v>2.56</v>
      </c>
      <c r="S76" s="123">
        <v>4.96</v>
      </c>
      <c r="T76" s="123">
        <v>50.01</v>
      </c>
      <c r="U76" s="123">
        <v>7.0000000000000007E-2</v>
      </c>
      <c r="V76" s="123">
        <v>0.31</v>
      </c>
      <c r="W76" s="123">
        <v>-0.25</v>
      </c>
      <c r="X76" s="123">
        <v>2.59</v>
      </c>
      <c r="Y76" s="123">
        <v>-0.01</v>
      </c>
      <c r="Z76" s="123">
        <v>2.48</v>
      </c>
      <c r="AA76" s="60">
        <v>2.59</v>
      </c>
      <c r="AB76" s="60">
        <v>-0.05</v>
      </c>
      <c r="AC76" s="60" t="s">
        <v>3792</v>
      </c>
      <c r="AD76" s="60">
        <v>2021</v>
      </c>
    </row>
    <row r="77" spans="1:30" x14ac:dyDescent="0.25">
      <c r="A77" s="60" t="s">
        <v>223</v>
      </c>
      <c r="B77" s="60" t="s">
        <v>13</v>
      </c>
      <c r="C77" s="123" t="s">
        <v>122</v>
      </c>
      <c r="D77" s="60">
        <v>27</v>
      </c>
      <c r="E77" s="123">
        <v>1993</v>
      </c>
      <c r="F77" s="123">
        <v>4.12</v>
      </c>
      <c r="G77" s="123">
        <v>58.35</v>
      </c>
      <c r="H77" s="123">
        <v>68.02</v>
      </c>
      <c r="I77" s="123">
        <v>85.61</v>
      </c>
      <c r="J77" s="123">
        <v>1078.75</v>
      </c>
      <c r="K77" s="123">
        <v>298.68</v>
      </c>
      <c r="L77" s="123">
        <v>28.51</v>
      </c>
      <c r="M77" s="123">
        <v>32.42</v>
      </c>
      <c r="N77" s="123">
        <v>88.22</v>
      </c>
      <c r="O77" s="123">
        <v>20.14</v>
      </c>
      <c r="P77" s="123">
        <v>22.05</v>
      </c>
      <c r="Q77" s="123">
        <v>91.35</v>
      </c>
      <c r="R77" s="123">
        <v>8.0299999999999994</v>
      </c>
      <c r="S77" s="123">
        <v>11.09</v>
      </c>
      <c r="T77" s="123">
        <v>73.819999999999993</v>
      </c>
      <c r="U77" s="123">
        <v>0.33</v>
      </c>
      <c r="V77" s="123">
        <v>0.2</v>
      </c>
      <c r="W77" s="123">
        <v>-0.15</v>
      </c>
      <c r="X77" s="123">
        <v>1.94</v>
      </c>
      <c r="Y77" s="123">
        <v>7.67</v>
      </c>
      <c r="Z77" s="123">
        <v>1.73</v>
      </c>
      <c r="AA77" s="60">
        <v>0.16</v>
      </c>
      <c r="AB77" s="60">
        <v>4.74</v>
      </c>
      <c r="AC77" s="60" t="s">
        <v>3792</v>
      </c>
      <c r="AD77" s="60">
        <v>2021</v>
      </c>
    </row>
    <row r="78" spans="1:30" x14ac:dyDescent="0.25">
      <c r="A78" s="60" t="s">
        <v>1275</v>
      </c>
      <c r="B78" s="60" t="s">
        <v>13</v>
      </c>
      <c r="C78" s="123" t="s">
        <v>122</v>
      </c>
      <c r="D78" s="60">
        <v>23</v>
      </c>
      <c r="E78" s="123">
        <v>1997</v>
      </c>
      <c r="F78" s="123">
        <v>0.09</v>
      </c>
      <c r="G78" s="123">
        <v>20.09</v>
      </c>
      <c r="H78" s="123">
        <v>30</v>
      </c>
      <c r="I78" s="123">
        <v>66.66</v>
      </c>
      <c r="J78" s="123">
        <v>309.99</v>
      </c>
      <c r="K78" s="123">
        <v>20.09</v>
      </c>
      <c r="L78" s="123">
        <v>9.9600000000000009</v>
      </c>
      <c r="M78" s="123">
        <v>9.9499999999999993</v>
      </c>
      <c r="N78" s="123">
        <v>99.96</v>
      </c>
      <c r="O78" s="123">
        <v>10.01</v>
      </c>
      <c r="P78" s="123">
        <v>20.07</v>
      </c>
      <c r="Q78" s="123">
        <v>50.04</v>
      </c>
      <c r="R78" s="123">
        <v>-7.0000000000000007E-2</v>
      </c>
      <c r="S78" s="123">
        <v>-0.1</v>
      </c>
      <c r="T78" s="123"/>
      <c r="U78" s="123">
        <v>-0.05</v>
      </c>
      <c r="V78" s="123">
        <v>0.95</v>
      </c>
      <c r="W78" s="123">
        <v>-1.04</v>
      </c>
      <c r="X78" s="123">
        <v>10.07</v>
      </c>
      <c r="Y78" s="123">
        <v>0.04</v>
      </c>
      <c r="Z78" s="123">
        <v>-0.03</v>
      </c>
      <c r="AA78" s="60">
        <v>-0.09</v>
      </c>
      <c r="AB78" s="60">
        <v>0.05</v>
      </c>
      <c r="AC78" s="60" t="s">
        <v>3792</v>
      </c>
      <c r="AD78" s="60">
        <v>2021</v>
      </c>
    </row>
    <row r="79" spans="1:30" x14ac:dyDescent="0.25">
      <c r="A79" s="60" t="s">
        <v>256</v>
      </c>
      <c r="B79" s="60" t="s">
        <v>13</v>
      </c>
      <c r="C79" s="123" t="s">
        <v>122</v>
      </c>
      <c r="D79" s="60">
        <v>29</v>
      </c>
      <c r="E79" s="123">
        <v>1991</v>
      </c>
      <c r="F79" s="123">
        <v>4.38</v>
      </c>
      <c r="G79" s="123">
        <v>54.06</v>
      </c>
      <c r="H79" s="123">
        <v>58.74</v>
      </c>
      <c r="I79" s="123">
        <v>91.71</v>
      </c>
      <c r="J79" s="123">
        <v>986.06</v>
      </c>
      <c r="K79" s="123">
        <v>201.66</v>
      </c>
      <c r="L79" s="123">
        <v>25.82</v>
      </c>
      <c r="M79" s="123">
        <v>27.7</v>
      </c>
      <c r="N79" s="123">
        <v>93.35</v>
      </c>
      <c r="O79" s="123">
        <v>20.52</v>
      </c>
      <c r="P79" s="123">
        <v>22</v>
      </c>
      <c r="Q79" s="123">
        <v>93.65</v>
      </c>
      <c r="R79" s="123">
        <v>7.11</v>
      </c>
      <c r="S79" s="123">
        <v>7.53</v>
      </c>
      <c r="T79" s="123">
        <v>96.82</v>
      </c>
      <c r="U79" s="123">
        <v>0.05</v>
      </c>
      <c r="V79" s="123">
        <v>-0.09</v>
      </c>
      <c r="W79" s="123">
        <v>0.01</v>
      </c>
      <c r="X79" s="123">
        <v>0.26</v>
      </c>
      <c r="Y79" s="123">
        <v>5.62</v>
      </c>
      <c r="Z79" s="123">
        <v>0.28000000000000003</v>
      </c>
      <c r="AA79" s="60">
        <v>0.03</v>
      </c>
      <c r="AB79" s="60">
        <v>3.75</v>
      </c>
      <c r="AC79" s="60" t="s">
        <v>3792</v>
      </c>
      <c r="AD79" s="60">
        <v>2021</v>
      </c>
    </row>
    <row r="80" spans="1:30" x14ac:dyDescent="0.25">
      <c r="A80" s="60" t="s">
        <v>1504</v>
      </c>
      <c r="B80" s="60" t="s">
        <v>13</v>
      </c>
      <c r="C80" s="123" t="s">
        <v>131</v>
      </c>
      <c r="D80" s="60">
        <v>24</v>
      </c>
      <c r="E80" s="123">
        <v>1996</v>
      </c>
      <c r="F80" s="123">
        <v>0.92</v>
      </c>
      <c r="G80" s="123">
        <v>32.97</v>
      </c>
      <c r="H80" s="123">
        <v>41.99</v>
      </c>
      <c r="I80" s="123">
        <v>78.599999999999994</v>
      </c>
      <c r="J80" s="123">
        <v>510.02</v>
      </c>
      <c r="K80" s="123">
        <v>102.01</v>
      </c>
      <c r="L80" s="123">
        <v>18.02</v>
      </c>
      <c r="M80" s="123">
        <v>21.92</v>
      </c>
      <c r="N80" s="123">
        <v>81.900000000000006</v>
      </c>
      <c r="O80" s="123">
        <v>13.09</v>
      </c>
      <c r="P80" s="123">
        <v>16.100000000000001</v>
      </c>
      <c r="Q80" s="123">
        <v>81.3</v>
      </c>
      <c r="R80" s="123">
        <v>2.0099999999999998</v>
      </c>
      <c r="S80" s="123">
        <v>3.99</v>
      </c>
      <c r="T80" s="123">
        <v>50.06</v>
      </c>
      <c r="U80" s="123">
        <v>0.08</v>
      </c>
      <c r="V80" s="123">
        <v>0.23</v>
      </c>
      <c r="W80" s="123">
        <v>-0.27</v>
      </c>
      <c r="X80" s="123">
        <v>3.91</v>
      </c>
      <c r="Y80" s="123">
        <v>0.92</v>
      </c>
      <c r="Z80" s="123">
        <v>-0.1</v>
      </c>
      <c r="AA80" s="60">
        <v>-7.0000000000000007E-2</v>
      </c>
      <c r="AB80" s="60">
        <v>2.98</v>
      </c>
      <c r="AC80" s="60" t="s">
        <v>3792</v>
      </c>
      <c r="AD80" s="60">
        <v>2021</v>
      </c>
    </row>
    <row r="81" spans="1:30" x14ac:dyDescent="0.25">
      <c r="A81" s="60" t="s">
        <v>2233</v>
      </c>
      <c r="B81" s="60" t="s">
        <v>13</v>
      </c>
      <c r="C81" s="123" t="s">
        <v>131</v>
      </c>
      <c r="D81" s="60">
        <v>29</v>
      </c>
      <c r="E81" s="123">
        <v>1991</v>
      </c>
      <c r="F81" s="123">
        <v>3.82</v>
      </c>
      <c r="G81" s="123">
        <v>39.03</v>
      </c>
      <c r="H81" s="123">
        <v>48.46</v>
      </c>
      <c r="I81" s="123">
        <v>80.430000000000007</v>
      </c>
      <c r="J81" s="123">
        <v>825.83</v>
      </c>
      <c r="K81" s="123">
        <v>194.82</v>
      </c>
      <c r="L81" s="123">
        <v>14.13</v>
      </c>
      <c r="M81" s="123">
        <v>16.3</v>
      </c>
      <c r="N81" s="123">
        <v>86</v>
      </c>
      <c r="O81" s="123">
        <v>16.23</v>
      </c>
      <c r="P81" s="123">
        <v>17.920000000000002</v>
      </c>
      <c r="Q81" s="123">
        <v>90.03</v>
      </c>
      <c r="R81" s="123">
        <v>8.81</v>
      </c>
      <c r="S81" s="123">
        <v>13.34</v>
      </c>
      <c r="T81" s="123">
        <v>65.42</v>
      </c>
      <c r="U81" s="123">
        <v>0.09</v>
      </c>
      <c r="V81" s="123">
        <v>0.17</v>
      </c>
      <c r="W81" s="123">
        <v>-0.19</v>
      </c>
      <c r="X81" s="123">
        <v>2.3199999999999998</v>
      </c>
      <c r="Y81" s="123">
        <v>3.83</v>
      </c>
      <c r="Z81" s="123">
        <v>1.59</v>
      </c>
      <c r="AA81" s="60">
        <v>0.02</v>
      </c>
      <c r="AB81" s="60">
        <v>5.14</v>
      </c>
      <c r="AC81" s="60" t="s">
        <v>3792</v>
      </c>
      <c r="AD81" s="60">
        <v>2021</v>
      </c>
    </row>
    <row r="82" spans="1:30" x14ac:dyDescent="0.25">
      <c r="A82" s="60" t="s">
        <v>3992</v>
      </c>
      <c r="B82" s="60" t="s">
        <v>85</v>
      </c>
      <c r="C82" s="123" t="s">
        <v>96</v>
      </c>
      <c r="D82" s="60">
        <v>25</v>
      </c>
      <c r="E82" s="123">
        <v>1995</v>
      </c>
      <c r="F82" s="123">
        <v>2.9</v>
      </c>
      <c r="G82" s="123">
        <v>34.700000000000003</v>
      </c>
      <c r="H82" s="123">
        <v>40.68</v>
      </c>
      <c r="I82" s="123">
        <v>85.59</v>
      </c>
      <c r="J82" s="123">
        <v>802</v>
      </c>
      <c r="K82" s="123">
        <v>287.93</v>
      </c>
      <c r="L82" s="123">
        <v>8.67</v>
      </c>
      <c r="M82" s="123">
        <v>8.9499999999999993</v>
      </c>
      <c r="N82" s="123">
        <v>96.16</v>
      </c>
      <c r="O82" s="123">
        <v>18.309999999999999</v>
      </c>
      <c r="P82" s="123">
        <v>20.38</v>
      </c>
      <c r="Q82" s="123">
        <v>89.76</v>
      </c>
      <c r="R82" s="123">
        <v>7.59</v>
      </c>
      <c r="S82" s="123">
        <v>10.23</v>
      </c>
      <c r="T82" s="123">
        <v>73.400000000000006</v>
      </c>
      <c r="U82" s="123">
        <v>0.04</v>
      </c>
      <c r="V82" s="123">
        <v>-7.0000000000000007E-2</v>
      </c>
      <c r="W82" s="123">
        <v>-0.04</v>
      </c>
      <c r="X82" s="123">
        <v>7.0000000000000007E-2</v>
      </c>
      <c r="Y82" s="123">
        <v>1.3</v>
      </c>
      <c r="Z82" s="123">
        <v>-0.04</v>
      </c>
      <c r="AA82" s="60">
        <v>0.06</v>
      </c>
      <c r="AB82" s="60">
        <v>0.63</v>
      </c>
      <c r="AC82" s="60" t="s">
        <v>3792</v>
      </c>
      <c r="AD82" s="60">
        <v>2021</v>
      </c>
    </row>
    <row r="83" spans="1:30" x14ac:dyDescent="0.25">
      <c r="A83" s="60" t="s">
        <v>3662</v>
      </c>
      <c r="B83" s="60" t="s">
        <v>85</v>
      </c>
      <c r="C83" s="123" t="s">
        <v>96</v>
      </c>
      <c r="D83" s="60">
        <v>28</v>
      </c>
      <c r="E83" s="123">
        <v>1992</v>
      </c>
      <c r="F83" s="123">
        <v>3.01</v>
      </c>
      <c r="G83" s="123">
        <v>41.7</v>
      </c>
      <c r="H83" s="123">
        <v>56.25</v>
      </c>
      <c r="I83" s="123">
        <v>74.09</v>
      </c>
      <c r="J83" s="123">
        <v>768.31</v>
      </c>
      <c r="K83" s="123">
        <v>375.08</v>
      </c>
      <c r="L83" s="123">
        <v>19.71</v>
      </c>
      <c r="M83" s="123">
        <v>21.08</v>
      </c>
      <c r="N83" s="123">
        <v>93.71</v>
      </c>
      <c r="O83" s="123">
        <v>16.010000000000002</v>
      </c>
      <c r="P83" s="123">
        <v>19.940000000000001</v>
      </c>
      <c r="Q83" s="123">
        <v>80.05</v>
      </c>
      <c r="R83" s="123">
        <v>5.6</v>
      </c>
      <c r="S83" s="123">
        <v>12.39</v>
      </c>
      <c r="T83" s="123">
        <v>45.96</v>
      </c>
      <c r="U83" s="123">
        <v>-7.0000000000000007E-2</v>
      </c>
      <c r="V83" s="123">
        <v>0.03</v>
      </c>
      <c r="W83" s="123">
        <v>-0.03</v>
      </c>
      <c r="X83" s="123">
        <v>0.92</v>
      </c>
      <c r="Y83" s="123">
        <v>3.27</v>
      </c>
      <c r="Z83" s="123">
        <v>0.93</v>
      </c>
      <c r="AA83" s="60">
        <v>0.74</v>
      </c>
      <c r="AB83" s="60">
        <v>5.75</v>
      </c>
      <c r="AC83" s="60" t="s">
        <v>3792</v>
      </c>
      <c r="AD83" s="60">
        <v>2021</v>
      </c>
    </row>
    <row r="84" spans="1:30" x14ac:dyDescent="0.25">
      <c r="A84" s="60" t="s">
        <v>3996</v>
      </c>
      <c r="B84" s="60" t="s">
        <v>85</v>
      </c>
      <c r="C84" s="123" t="s">
        <v>96</v>
      </c>
      <c r="D84" s="60">
        <v>26</v>
      </c>
      <c r="E84" s="123">
        <v>1994</v>
      </c>
      <c r="F84" s="123">
        <v>2.82</v>
      </c>
      <c r="G84" s="123">
        <v>34.04</v>
      </c>
      <c r="H84" s="123">
        <v>37.86</v>
      </c>
      <c r="I84" s="123">
        <v>90.04</v>
      </c>
      <c r="J84" s="123">
        <v>689.73</v>
      </c>
      <c r="K84" s="123">
        <v>144.55000000000001</v>
      </c>
      <c r="L84" s="123">
        <v>12.06</v>
      </c>
      <c r="M84" s="123">
        <v>13.15</v>
      </c>
      <c r="N84" s="123">
        <v>92.19</v>
      </c>
      <c r="O84" s="123">
        <v>15.58</v>
      </c>
      <c r="P84" s="123">
        <v>16.809999999999999</v>
      </c>
      <c r="Q84" s="123">
        <v>91.71</v>
      </c>
      <c r="R84" s="123">
        <v>5.84</v>
      </c>
      <c r="S84" s="123">
        <v>6.92</v>
      </c>
      <c r="T84" s="123">
        <v>85.08</v>
      </c>
      <c r="U84" s="123">
        <v>0.09</v>
      </c>
      <c r="V84" s="123">
        <v>-0.04</v>
      </c>
      <c r="W84" s="123">
        <v>-0.01</v>
      </c>
      <c r="X84" s="123">
        <v>0.71</v>
      </c>
      <c r="Y84" s="123">
        <v>0.42</v>
      </c>
      <c r="Z84" s="123">
        <v>-0.03</v>
      </c>
      <c r="AA84" s="60">
        <v>0.08</v>
      </c>
      <c r="AB84" s="60">
        <v>1.46</v>
      </c>
      <c r="AC84" s="60" t="s">
        <v>3792</v>
      </c>
      <c r="AD84" s="60">
        <v>2021</v>
      </c>
    </row>
    <row r="85" spans="1:30" x14ac:dyDescent="0.25">
      <c r="A85" s="60" t="s">
        <v>3998</v>
      </c>
      <c r="B85" s="60" t="s">
        <v>85</v>
      </c>
      <c r="C85" s="123" t="s">
        <v>96</v>
      </c>
      <c r="D85" s="60">
        <v>28</v>
      </c>
      <c r="E85" s="123">
        <v>1992</v>
      </c>
      <c r="F85" s="123">
        <v>2.93</v>
      </c>
      <c r="G85" s="123">
        <v>41.62</v>
      </c>
      <c r="H85" s="123">
        <v>53.9</v>
      </c>
      <c r="I85" s="123">
        <v>77.19</v>
      </c>
      <c r="J85" s="123">
        <v>776</v>
      </c>
      <c r="K85" s="123">
        <v>284.26</v>
      </c>
      <c r="L85" s="123">
        <v>18.05</v>
      </c>
      <c r="M85" s="123">
        <v>21.24</v>
      </c>
      <c r="N85" s="123">
        <v>84.35</v>
      </c>
      <c r="O85" s="123">
        <v>17.27</v>
      </c>
      <c r="P85" s="123">
        <v>20.91</v>
      </c>
      <c r="Q85" s="123">
        <v>82.47</v>
      </c>
      <c r="R85" s="123">
        <v>5.76</v>
      </c>
      <c r="S85" s="123">
        <v>9.6199999999999992</v>
      </c>
      <c r="T85" s="123">
        <v>58.51</v>
      </c>
      <c r="U85" s="123">
        <v>-0.01</v>
      </c>
      <c r="V85" s="123">
        <v>-0.08</v>
      </c>
      <c r="W85" s="123">
        <v>0.02</v>
      </c>
      <c r="X85" s="123">
        <v>-0.04</v>
      </c>
      <c r="Y85" s="123">
        <v>1.68</v>
      </c>
      <c r="Z85" s="123">
        <v>-0.02</v>
      </c>
      <c r="AA85" s="60">
        <v>0.04</v>
      </c>
      <c r="AB85" s="60">
        <v>3.03</v>
      </c>
      <c r="AC85" s="60" t="s">
        <v>3792</v>
      </c>
      <c r="AD85" s="60">
        <v>2021</v>
      </c>
    </row>
    <row r="86" spans="1:30" x14ac:dyDescent="0.25">
      <c r="A86" s="60" t="s">
        <v>4010</v>
      </c>
      <c r="B86" s="60" t="s">
        <v>85</v>
      </c>
      <c r="C86" s="123" t="s">
        <v>213</v>
      </c>
      <c r="D86" s="60">
        <v>27</v>
      </c>
      <c r="E86" s="123">
        <v>1994</v>
      </c>
      <c r="F86" s="123">
        <v>0.32</v>
      </c>
      <c r="G86" s="123">
        <v>20.07</v>
      </c>
      <c r="H86" s="123">
        <v>33.29</v>
      </c>
      <c r="I86" s="123">
        <v>60</v>
      </c>
      <c r="J86" s="123">
        <v>419.96</v>
      </c>
      <c r="K86" s="123">
        <v>209.93</v>
      </c>
      <c r="L86" s="123">
        <v>3.23</v>
      </c>
      <c r="M86" s="123">
        <v>6.75</v>
      </c>
      <c r="N86" s="123">
        <v>49.98</v>
      </c>
      <c r="O86" s="123">
        <v>9.91</v>
      </c>
      <c r="P86" s="123">
        <v>16.75</v>
      </c>
      <c r="Q86" s="123">
        <v>59.96</v>
      </c>
      <c r="R86" s="123">
        <v>3.37</v>
      </c>
      <c r="S86" s="123">
        <v>6.73</v>
      </c>
      <c r="T86" s="123">
        <v>50.08</v>
      </c>
      <c r="U86" s="123">
        <v>0.05</v>
      </c>
      <c r="V86" s="123">
        <v>0.03</v>
      </c>
      <c r="W86" s="123">
        <v>-7.0000000000000007E-2</v>
      </c>
      <c r="X86" s="123">
        <v>-0.03</v>
      </c>
      <c r="Y86" s="123">
        <v>-7.0000000000000007E-2</v>
      </c>
      <c r="Z86" s="123">
        <v>-0.03</v>
      </c>
      <c r="AA86" s="60">
        <v>0.06</v>
      </c>
      <c r="AB86" s="60">
        <v>-0.1</v>
      </c>
      <c r="AC86" s="60" t="s">
        <v>3792</v>
      </c>
      <c r="AD86" s="60">
        <v>2021</v>
      </c>
    </row>
    <row r="87" spans="1:30" x14ac:dyDescent="0.25">
      <c r="A87" s="60" t="s">
        <v>4008</v>
      </c>
      <c r="B87" s="60" t="s">
        <v>85</v>
      </c>
      <c r="C87" s="123" t="s">
        <v>213</v>
      </c>
      <c r="D87" s="60">
        <v>26</v>
      </c>
      <c r="E87" s="123">
        <v>1994</v>
      </c>
      <c r="F87" s="123">
        <v>1.31</v>
      </c>
      <c r="G87" s="123">
        <v>20.78</v>
      </c>
      <c r="H87" s="123">
        <v>27.75</v>
      </c>
      <c r="I87" s="123">
        <v>75.010000000000005</v>
      </c>
      <c r="J87" s="123">
        <v>358.59</v>
      </c>
      <c r="K87" s="123">
        <v>112.39</v>
      </c>
      <c r="L87" s="123">
        <v>9.94</v>
      </c>
      <c r="M87" s="123">
        <v>12.21</v>
      </c>
      <c r="N87" s="123">
        <v>81.31</v>
      </c>
      <c r="O87" s="123">
        <v>9.92</v>
      </c>
      <c r="P87" s="123">
        <v>10.72</v>
      </c>
      <c r="Q87" s="123">
        <v>92.91</v>
      </c>
      <c r="R87" s="123">
        <v>0.71</v>
      </c>
      <c r="S87" s="123">
        <v>2.37</v>
      </c>
      <c r="T87" s="123">
        <v>33.24</v>
      </c>
      <c r="U87" s="123">
        <v>-0.05</v>
      </c>
      <c r="V87" s="123">
        <v>0.08</v>
      </c>
      <c r="W87" s="123">
        <v>-0.04</v>
      </c>
      <c r="X87" s="123">
        <v>0.81</v>
      </c>
      <c r="Y87" s="123">
        <v>0.67</v>
      </c>
      <c r="Z87" s="123">
        <v>0.82</v>
      </c>
      <c r="AA87" s="60">
        <v>-0.05</v>
      </c>
      <c r="AB87" s="60">
        <v>1.56</v>
      </c>
      <c r="AC87" s="60" t="s">
        <v>3792</v>
      </c>
      <c r="AD87" s="60">
        <v>2021</v>
      </c>
    </row>
    <row r="88" spans="1:30" x14ac:dyDescent="0.25">
      <c r="A88" s="60" t="s">
        <v>1440</v>
      </c>
      <c r="B88" s="60" t="s">
        <v>85</v>
      </c>
      <c r="C88" s="123" t="s">
        <v>109</v>
      </c>
      <c r="D88" s="60">
        <v>20</v>
      </c>
      <c r="E88" s="123">
        <v>2000</v>
      </c>
      <c r="F88" s="123">
        <v>0.99</v>
      </c>
      <c r="G88" s="123">
        <v>13.26</v>
      </c>
      <c r="H88" s="123">
        <v>17.88</v>
      </c>
      <c r="I88" s="123">
        <v>74.92</v>
      </c>
      <c r="J88" s="123">
        <v>205.65</v>
      </c>
      <c r="K88" s="123">
        <v>29.9</v>
      </c>
      <c r="L88" s="123">
        <v>5.54</v>
      </c>
      <c r="M88" s="123">
        <v>6.66</v>
      </c>
      <c r="N88" s="123">
        <v>83.25</v>
      </c>
      <c r="O88" s="123">
        <v>6.73</v>
      </c>
      <c r="P88" s="123">
        <v>8.86</v>
      </c>
      <c r="Q88" s="123">
        <v>74.92</v>
      </c>
      <c r="R88" s="123">
        <v>1.17</v>
      </c>
      <c r="S88" s="123">
        <v>1.04</v>
      </c>
      <c r="T88" s="123">
        <v>100</v>
      </c>
      <c r="U88" s="123">
        <v>0.05</v>
      </c>
      <c r="V88" s="123">
        <v>-7.0000000000000007E-2</v>
      </c>
      <c r="W88" s="123">
        <v>-0.1</v>
      </c>
      <c r="X88" s="123">
        <v>2.2200000000000002</v>
      </c>
      <c r="Y88" s="123">
        <v>1.1599999999999999</v>
      </c>
      <c r="Z88" s="123">
        <v>1.18</v>
      </c>
      <c r="AA88" s="60">
        <v>1.08</v>
      </c>
      <c r="AB88" s="60">
        <v>0.02</v>
      </c>
      <c r="AC88" s="60" t="s">
        <v>3792</v>
      </c>
      <c r="AD88" s="60">
        <v>2021</v>
      </c>
    </row>
    <row r="89" spans="1:30" x14ac:dyDescent="0.25">
      <c r="A89" s="60" t="s">
        <v>2380</v>
      </c>
      <c r="B89" s="60" t="s">
        <v>85</v>
      </c>
      <c r="C89" s="123" t="s">
        <v>109</v>
      </c>
      <c r="D89" s="60">
        <v>28</v>
      </c>
      <c r="E89" s="123">
        <v>1992</v>
      </c>
      <c r="F89" s="123">
        <v>1.82</v>
      </c>
      <c r="G89" s="123">
        <v>27.92</v>
      </c>
      <c r="H89" s="123">
        <v>33.299999999999997</v>
      </c>
      <c r="I89" s="123">
        <v>84.08</v>
      </c>
      <c r="J89" s="123">
        <v>466.8</v>
      </c>
      <c r="K89" s="123">
        <v>71.08</v>
      </c>
      <c r="L89" s="123">
        <v>13.27</v>
      </c>
      <c r="M89" s="123">
        <v>15.38</v>
      </c>
      <c r="N89" s="123">
        <v>86.21</v>
      </c>
      <c r="O89" s="123">
        <v>9</v>
      </c>
      <c r="P89" s="123">
        <v>11.08</v>
      </c>
      <c r="Q89" s="123">
        <v>81.08</v>
      </c>
      <c r="R89" s="123">
        <v>2.68</v>
      </c>
      <c r="S89" s="123">
        <v>2.72</v>
      </c>
      <c r="T89" s="123">
        <v>100.08</v>
      </c>
      <c r="U89" s="123">
        <v>0</v>
      </c>
      <c r="V89" s="123">
        <v>0.03</v>
      </c>
      <c r="W89" s="123">
        <v>0.02</v>
      </c>
      <c r="X89" s="123">
        <v>1.67</v>
      </c>
      <c r="Y89" s="123">
        <v>1.53</v>
      </c>
      <c r="Z89" s="123">
        <v>1.56</v>
      </c>
      <c r="AA89" s="60">
        <v>0.46</v>
      </c>
      <c r="AB89" s="60">
        <v>2.61</v>
      </c>
      <c r="AC89" s="60" t="s">
        <v>3792</v>
      </c>
      <c r="AD89" s="60">
        <v>2021</v>
      </c>
    </row>
    <row r="90" spans="1:30" x14ac:dyDescent="0.25">
      <c r="A90" s="60" t="s">
        <v>2070</v>
      </c>
      <c r="B90" s="60" t="s">
        <v>85</v>
      </c>
      <c r="C90" s="123" t="s">
        <v>109</v>
      </c>
      <c r="D90" s="60">
        <v>37</v>
      </c>
      <c r="E90" s="123">
        <v>1983</v>
      </c>
      <c r="F90" s="123">
        <v>2.85</v>
      </c>
      <c r="G90" s="123">
        <v>15.39</v>
      </c>
      <c r="H90" s="123">
        <v>22.14</v>
      </c>
      <c r="I90" s="123">
        <v>69.36</v>
      </c>
      <c r="J90" s="123">
        <v>251.84</v>
      </c>
      <c r="K90" s="123">
        <v>38.270000000000003</v>
      </c>
      <c r="L90" s="123">
        <v>8.58</v>
      </c>
      <c r="M90" s="123">
        <v>11.44</v>
      </c>
      <c r="N90" s="123">
        <v>74.930000000000007</v>
      </c>
      <c r="O90" s="123">
        <v>4.74</v>
      </c>
      <c r="P90" s="123">
        <v>5.3</v>
      </c>
      <c r="Q90" s="123">
        <v>86.68</v>
      </c>
      <c r="R90" s="123">
        <v>1.33</v>
      </c>
      <c r="S90" s="123">
        <v>1.77</v>
      </c>
      <c r="T90" s="123">
        <v>79.95</v>
      </c>
      <c r="U90" s="123">
        <v>0.08</v>
      </c>
      <c r="V90" s="123">
        <v>0.16</v>
      </c>
      <c r="W90" s="123">
        <v>-0.21</v>
      </c>
      <c r="X90" s="123">
        <v>1.0900000000000001</v>
      </c>
      <c r="Y90" s="123">
        <v>1.1499999999999999</v>
      </c>
      <c r="Z90" s="123">
        <v>0.28000000000000003</v>
      </c>
      <c r="AA90" s="60">
        <v>-0.05</v>
      </c>
      <c r="AB90" s="60">
        <v>1.07</v>
      </c>
      <c r="AC90" s="60" t="s">
        <v>3792</v>
      </c>
      <c r="AD90" s="60">
        <v>2021</v>
      </c>
    </row>
    <row r="91" spans="1:30" x14ac:dyDescent="0.25">
      <c r="A91" s="60" t="s">
        <v>4820</v>
      </c>
      <c r="B91" s="60" t="s">
        <v>85</v>
      </c>
      <c r="C91" s="123" t="s">
        <v>109</v>
      </c>
      <c r="D91" s="60">
        <v>22</v>
      </c>
      <c r="E91" s="123">
        <v>1998</v>
      </c>
      <c r="F91" s="123">
        <v>0.18</v>
      </c>
      <c r="G91" s="123">
        <v>-0.01</v>
      </c>
      <c r="H91" s="123">
        <v>-0.04</v>
      </c>
      <c r="I91" s="123"/>
      <c r="J91" s="123">
        <v>0.03</v>
      </c>
      <c r="K91" s="123">
        <v>0.01</v>
      </c>
      <c r="L91" s="123">
        <v>-0.02</v>
      </c>
      <c r="M91" s="123">
        <v>0.01</v>
      </c>
      <c r="N91" s="123"/>
      <c r="O91" s="123">
        <v>-0.04</v>
      </c>
      <c r="P91" s="123">
        <v>-0.09</v>
      </c>
      <c r="Q91" s="123"/>
      <c r="R91" s="123">
        <v>0.05</v>
      </c>
      <c r="S91" s="123">
        <v>0.03</v>
      </c>
      <c r="T91" s="123"/>
      <c r="U91" s="123">
        <v>-0.05</v>
      </c>
      <c r="V91" s="123">
        <v>-0.03</v>
      </c>
      <c r="W91" s="123">
        <v>0.1</v>
      </c>
      <c r="X91" s="123">
        <v>0.05</v>
      </c>
      <c r="Y91" s="123">
        <v>0.09</v>
      </c>
      <c r="Z91" s="123">
        <v>-7.0000000000000007E-2</v>
      </c>
      <c r="AA91" s="60">
        <v>-0.08</v>
      </c>
      <c r="AB91" s="60">
        <v>-0.03</v>
      </c>
      <c r="AC91" s="60" t="s">
        <v>3792</v>
      </c>
      <c r="AD91" s="60">
        <v>2021</v>
      </c>
    </row>
    <row r="92" spans="1:30" x14ac:dyDescent="0.25">
      <c r="A92" s="60" t="s">
        <v>4009</v>
      </c>
      <c r="B92" s="60" t="s">
        <v>85</v>
      </c>
      <c r="C92" s="123" t="s">
        <v>109</v>
      </c>
      <c r="D92" s="60">
        <v>30</v>
      </c>
      <c r="E92" s="123">
        <v>1990</v>
      </c>
      <c r="F92" s="123">
        <v>0.33</v>
      </c>
      <c r="G92" s="123">
        <v>16.739999999999998</v>
      </c>
      <c r="H92" s="123">
        <v>26.79</v>
      </c>
      <c r="I92" s="123">
        <v>62.41</v>
      </c>
      <c r="J92" s="123">
        <v>316.63</v>
      </c>
      <c r="K92" s="123">
        <v>169.98</v>
      </c>
      <c r="L92" s="123">
        <v>10.07</v>
      </c>
      <c r="M92" s="123">
        <v>10.02</v>
      </c>
      <c r="N92" s="123">
        <v>99.93</v>
      </c>
      <c r="O92" s="123">
        <v>3.31</v>
      </c>
      <c r="P92" s="123">
        <v>10.050000000000001</v>
      </c>
      <c r="Q92" s="123">
        <v>33.32</v>
      </c>
      <c r="R92" s="123">
        <v>3.28</v>
      </c>
      <c r="S92" s="123">
        <v>6.69</v>
      </c>
      <c r="T92" s="123">
        <v>50.01</v>
      </c>
      <c r="U92" s="123">
        <v>-7.0000000000000007E-2</v>
      </c>
      <c r="V92" s="123">
        <v>-7.0000000000000007E-2</v>
      </c>
      <c r="W92" s="123">
        <v>7.0000000000000007E-2</v>
      </c>
      <c r="X92" s="123">
        <v>0.05</v>
      </c>
      <c r="Y92" s="123">
        <v>3.36</v>
      </c>
      <c r="Z92" s="123">
        <v>0.03</v>
      </c>
      <c r="AA92" s="60">
        <v>0.02</v>
      </c>
      <c r="AB92" s="60">
        <v>6.68</v>
      </c>
      <c r="AC92" s="60" t="s">
        <v>3792</v>
      </c>
      <c r="AD92" s="60">
        <v>2021</v>
      </c>
    </row>
    <row r="93" spans="1:30" x14ac:dyDescent="0.25">
      <c r="A93" s="60" t="s">
        <v>4011</v>
      </c>
      <c r="B93" s="60" t="s">
        <v>85</v>
      </c>
      <c r="C93" s="123" t="s">
        <v>221</v>
      </c>
      <c r="D93" s="60">
        <v>33</v>
      </c>
      <c r="E93" s="123">
        <v>1987</v>
      </c>
      <c r="F93" s="123">
        <v>0.75</v>
      </c>
      <c r="G93" s="123">
        <v>17.600000000000001</v>
      </c>
      <c r="H93" s="123">
        <v>21.3</v>
      </c>
      <c r="I93" s="123">
        <v>82.48</v>
      </c>
      <c r="J93" s="123">
        <v>304.97000000000003</v>
      </c>
      <c r="K93" s="123">
        <v>32.53</v>
      </c>
      <c r="L93" s="123">
        <v>8.74</v>
      </c>
      <c r="M93" s="123">
        <v>9.9600000000000009</v>
      </c>
      <c r="N93" s="123">
        <v>87.5</v>
      </c>
      <c r="O93" s="123">
        <v>7.55</v>
      </c>
      <c r="P93" s="123">
        <v>10.029999999999999</v>
      </c>
      <c r="Q93" s="123">
        <v>74.959999999999994</v>
      </c>
      <c r="R93" s="123">
        <v>1.26</v>
      </c>
      <c r="S93" s="123">
        <v>1.1599999999999999</v>
      </c>
      <c r="T93" s="123">
        <v>99.93</v>
      </c>
      <c r="U93" s="123">
        <v>-0.02</v>
      </c>
      <c r="V93" s="123">
        <v>-0.09</v>
      </c>
      <c r="W93" s="123">
        <v>0.08</v>
      </c>
      <c r="X93" s="123">
        <v>-7.0000000000000007E-2</v>
      </c>
      <c r="Y93" s="123">
        <v>-0.02</v>
      </c>
      <c r="Z93" s="123">
        <v>-0.05</v>
      </c>
      <c r="AA93" s="60">
        <v>0.1</v>
      </c>
      <c r="AB93" s="60">
        <v>1.28</v>
      </c>
      <c r="AC93" s="60" t="s">
        <v>3792</v>
      </c>
      <c r="AD93" s="60">
        <v>2021</v>
      </c>
    </row>
    <row r="94" spans="1:30" x14ac:dyDescent="0.25">
      <c r="A94" s="60" t="s">
        <v>4001</v>
      </c>
      <c r="B94" s="60" t="s">
        <v>85</v>
      </c>
      <c r="C94" s="123" t="s">
        <v>116</v>
      </c>
      <c r="D94" s="60">
        <v>27</v>
      </c>
      <c r="E94" s="123">
        <v>1993</v>
      </c>
      <c r="F94" s="123">
        <v>3</v>
      </c>
      <c r="G94" s="123">
        <v>24.66</v>
      </c>
      <c r="H94" s="123">
        <v>32.68</v>
      </c>
      <c r="I94" s="123">
        <v>75.47</v>
      </c>
      <c r="J94" s="123">
        <v>883.93</v>
      </c>
      <c r="K94" s="123">
        <v>569.05999999999995</v>
      </c>
      <c r="L94" s="123">
        <v>3.27</v>
      </c>
      <c r="M94" s="123">
        <v>3.34</v>
      </c>
      <c r="N94" s="123">
        <v>100.08</v>
      </c>
      <c r="O94" s="123">
        <v>8.4</v>
      </c>
      <c r="P94" s="123">
        <v>8.35</v>
      </c>
      <c r="Q94" s="123">
        <v>100.03</v>
      </c>
      <c r="R94" s="123">
        <v>12.93</v>
      </c>
      <c r="S94" s="123">
        <v>21.04</v>
      </c>
      <c r="T94" s="123">
        <v>61.91</v>
      </c>
      <c r="U94" s="123">
        <v>0.05</v>
      </c>
      <c r="V94" s="123">
        <v>0.01</v>
      </c>
      <c r="W94" s="123">
        <v>0.01</v>
      </c>
      <c r="X94" s="123">
        <v>0.3</v>
      </c>
      <c r="Y94" s="123">
        <v>0.94</v>
      </c>
      <c r="Z94" s="123">
        <v>0</v>
      </c>
      <c r="AA94" s="60">
        <v>-0.08</v>
      </c>
      <c r="AB94" s="60">
        <v>0</v>
      </c>
      <c r="AC94" s="60" t="s">
        <v>3792</v>
      </c>
      <c r="AD94" s="60">
        <v>2021</v>
      </c>
    </row>
    <row r="95" spans="1:30" x14ac:dyDescent="0.25">
      <c r="A95" s="60" t="s">
        <v>3993</v>
      </c>
      <c r="B95" s="60" t="s">
        <v>85</v>
      </c>
      <c r="C95" s="123" t="s">
        <v>122</v>
      </c>
      <c r="D95" s="60">
        <v>30</v>
      </c>
      <c r="E95" s="123">
        <v>1990</v>
      </c>
      <c r="F95" s="123">
        <v>0.17</v>
      </c>
      <c r="G95" s="123">
        <v>69.930000000000007</v>
      </c>
      <c r="H95" s="123">
        <v>80.010000000000005</v>
      </c>
      <c r="I95" s="123">
        <v>87.41</v>
      </c>
      <c r="J95" s="123">
        <v>1560.08</v>
      </c>
      <c r="K95" s="123">
        <v>499.94</v>
      </c>
      <c r="L95" s="123">
        <v>-0.06</v>
      </c>
      <c r="M95" s="123">
        <v>-0.09</v>
      </c>
      <c r="N95" s="123"/>
      <c r="O95" s="123">
        <v>69.92</v>
      </c>
      <c r="P95" s="123">
        <v>70</v>
      </c>
      <c r="Q95" s="123">
        <v>99.97</v>
      </c>
      <c r="R95" s="123">
        <v>0.01</v>
      </c>
      <c r="S95" s="123">
        <v>0.05</v>
      </c>
      <c r="T95" s="123"/>
      <c r="U95" s="123">
        <v>0.03</v>
      </c>
      <c r="V95" s="123">
        <v>0.06</v>
      </c>
      <c r="W95" s="123">
        <v>0.06</v>
      </c>
      <c r="X95" s="123">
        <v>0.04</v>
      </c>
      <c r="Y95" s="123">
        <v>19.93</v>
      </c>
      <c r="Z95" s="123">
        <v>0.03</v>
      </c>
      <c r="AA95" s="60">
        <v>-0.09</v>
      </c>
      <c r="AB95" s="60">
        <v>10.039999999999999</v>
      </c>
      <c r="AC95" s="60" t="s">
        <v>3792</v>
      </c>
      <c r="AD95" s="60">
        <v>2021</v>
      </c>
    </row>
    <row r="96" spans="1:30" x14ac:dyDescent="0.25">
      <c r="A96" s="60" t="s">
        <v>2323</v>
      </c>
      <c r="B96" s="60" t="s">
        <v>85</v>
      </c>
      <c r="C96" s="123" t="s">
        <v>122</v>
      </c>
      <c r="D96" s="60">
        <v>25</v>
      </c>
      <c r="E96" s="123">
        <v>1995</v>
      </c>
      <c r="F96" s="123">
        <v>2.64</v>
      </c>
      <c r="G96" s="123">
        <v>36.5</v>
      </c>
      <c r="H96" s="123">
        <v>45.32</v>
      </c>
      <c r="I96" s="123">
        <v>80.44</v>
      </c>
      <c r="J96" s="123">
        <v>760.3</v>
      </c>
      <c r="K96" s="123">
        <v>164.69</v>
      </c>
      <c r="L96" s="123">
        <v>12.25</v>
      </c>
      <c r="M96" s="123">
        <v>14.29</v>
      </c>
      <c r="N96" s="123">
        <v>86.6</v>
      </c>
      <c r="O96" s="123">
        <v>15.07</v>
      </c>
      <c r="P96" s="123">
        <v>17.329999999999998</v>
      </c>
      <c r="Q96" s="123">
        <v>86.63</v>
      </c>
      <c r="R96" s="123">
        <v>6.83</v>
      </c>
      <c r="S96" s="123">
        <v>9.9700000000000006</v>
      </c>
      <c r="T96" s="123">
        <v>69.22</v>
      </c>
      <c r="U96" s="123">
        <v>-0.1</v>
      </c>
      <c r="V96" s="123">
        <v>0.13</v>
      </c>
      <c r="W96" s="123">
        <v>-0.15</v>
      </c>
      <c r="X96" s="123">
        <v>1.86</v>
      </c>
      <c r="Y96" s="123">
        <v>4.53</v>
      </c>
      <c r="Z96" s="123">
        <v>1.18</v>
      </c>
      <c r="AA96" s="60">
        <v>0.37</v>
      </c>
      <c r="AB96" s="60">
        <v>3.05</v>
      </c>
      <c r="AC96" s="60" t="s">
        <v>3792</v>
      </c>
      <c r="AD96" s="60">
        <v>2021</v>
      </c>
    </row>
    <row r="97" spans="1:30" x14ac:dyDescent="0.25">
      <c r="A97" s="60" t="s">
        <v>4005</v>
      </c>
      <c r="B97" s="60" t="s">
        <v>85</v>
      </c>
      <c r="C97" s="123" t="s">
        <v>122</v>
      </c>
      <c r="D97" s="60">
        <v>30</v>
      </c>
      <c r="E97" s="123">
        <v>1990</v>
      </c>
      <c r="F97" s="123">
        <v>0.45</v>
      </c>
      <c r="G97" s="123">
        <v>21.95</v>
      </c>
      <c r="H97" s="123">
        <v>25.94</v>
      </c>
      <c r="I97" s="123">
        <v>84.54</v>
      </c>
      <c r="J97" s="123">
        <v>372</v>
      </c>
      <c r="K97" s="123">
        <v>120.05</v>
      </c>
      <c r="L97" s="123">
        <v>9.93</v>
      </c>
      <c r="M97" s="123">
        <v>9.9600000000000009</v>
      </c>
      <c r="N97" s="123">
        <v>100.1</v>
      </c>
      <c r="O97" s="123">
        <v>10.029999999999999</v>
      </c>
      <c r="P97" s="123">
        <v>12.03</v>
      </c>
      <c r="Q97" s="123">
        <v>83.3</v>
      </c>
      <c r="R97" s="123">
        <v>1.94</v>
      </c>
      <c r="S97" s="123">
        <v>1.96</v>
      </c>
      <c r="T97" s="123">
        <v>99.97</v>
      </c>
      <c r="U97" s="123">
        <v>0.04</v>
      </c>
      <c r="V97" s="123">
        <v>-0.1</v>
      </c>
      <c r="W97" s="123">
        <v>0.1</v>
      </c>
      <c r="X97" s="123">
        <v>-0.04</v>
      </c>
      <c r="Y97" s="123">
        <v>3.95</v>
      </c>
      <c r="Z97" s="123">
        <v>0.08</v>
      </c>
      <c r="AA97" s="60">
        <v>-0.1</v>
      </c>
      <c r="AB97" s="60">
        <v>2.04</v>
      </c>
      <c r="AC97" s="60" t="s">
        <v>3792</v>
      </c>
      <c r="AD97" s="60">
        <v>2021</v>
      </c>
    </row>
    <row r="98" spans="1:30" x14ac:dyDescent="0.25">
      <c r="A98" s="60" t="s">
        <v>4006</v>
      </c>
      <c r="B98" s="60" t="s">
        <v>85</v>
      </c>
      <c r="C98" s="123" t="s">
        <v>122</v>
      </c>
      <c r="D98" s="60">
        <v>29</v>
      </c>
      <c r="E98" s="123">
        <v>1991</v>
      </c>
      <c r="F98" s="123">
        <v>2.82</v>
      </c>
      <c r="G98" s="123">
        <v>29.7</v>
      </c>
      <c r="H98" s="123">
        <v>33.17</v>
      </c>
      <c r="I98" s="123">
        <v>89.21</v>
      </c>
      <c r="J98" s="123">
        <v>464.37</v>
      </c>
      <c r="K98" s="123">
        <v>122.97</v>
      </c>
      <c r="L98" s="123">
        <v>15.36</v>
      </c>
      <c r="M98" s="123">
        <v>16.809999999999999</v>
      </c>
      <c r="N98" s="123">
        <v>91.42</v>
      </c>
      <c r="O98" s="123">
        <v>12.19</v>
      </c>
      <c r="P98" s="123">
        <v>13.87</v>
      </c>
      <c r="Q98" s="123">
        <v>87.11</v>
      </c>
      <c r="R98" s="123">
        <v>1.79</v>
      </c>
      <c r="S98" s="123">
        <v>2.2400000000000002</v>
      </c>
      <c r="T98" s="123">
        <v>83.28</v>
      </c>
      <c r="U98" s="123">
        <v>0.05</v>
      </c>
      <c r="V98" s="123">
        <v>0.09</v>
      </c>
      <c r="W98" s="123">
        <v>-7.0000000000000007E-2</v>
      </c>
      <c r="X98" s="123">
        <v>0.31</v>
      </c>
      <c r="Y98" s="123">
        <v>1.33</v>
      </c>
      <c r="Z98" s="123">
        <v>0.05</v>
      </c>
      <c r="AA98" s="60">
        <v>-0.03</v>
      </c>
      <c r="AB98" s="60">
        <v>3.2</v>
      </c>
      <c r="AC98" s="60" t="s">
        <v>3792</v>
      </c>
      <c r="AD98" s="60">
        <v>2021</v>
      </c>
    </row>
    <row r="99" spans="1:30" x14ac:dyDescent="0.25">
      <c r="A99" s="60" t="s">
        <v>4821</v>
      </c>
      <c r="B99" s="60" t="s">
        <v>85</v>
      </c>
      <c r="C99" s="123" t="s">
        <v>122</v>
      </c>
      <c r="D99" s="60">
        <v>25</v>
      </c>
      <c r="E99" s="123">
        <v>1995</v>
      </c>
      <c r="F99" s="123">
        <v>0.21</v>
      </c>
      <c r="G99" s="123">
        <v>20.07</v>
      </c>
      <c r="H99" s="123">
        <v>19.95</v>
      </c>
      <c r="I99" s="123">
        <v>99.96</v>
      </c>
      <c r="J99" s="123">
        <v>499.95</v>
      </c>
      <c r="K99" s="123">
        <v>-0.01</v>
      </c>
      <c r="L99" s="123">
        <v>0.06</v>
      </c>
      <c r="M99" s="123">
        <v>-0.05</v>
      </c>
      <c r="N99" s="123"/>
      <c r="O99" s="123">
        <v>14.95</v>
      </c>
      <c r="P99" s="123">
        <v>14.98</v>
      </c>
      <c r="Q99" s="123">
        <v>99.96</v>
      </c>
      <c r="R99" s="123">
        <v>5.0199999999999996</v>
      </c>
      <c r="S99" s="123">
        <v>4.9800000000000004</v>
      </c>
      <c r="T99" s="123">
        <v>99.93</v>
      </c>
      <c r="U99" s="123">
        <v>-0.01</v>
      </c>
      <c r="V99" s="123">
        <v>0.05</v>
      </c>
      <c r="W99" s="123">
        <v>-0.08</v>
      </c>
      <c r="X99" s="123">
        <v>0.08</v>
      </c>
      <c r="Y99" s="123">
        <v>0.08</v>
      </c>
      <c r="Z99" s="123">
        <v>0.1</v>
      </c>
      <c r="AA99" s="60">
        <v>-0.03</v>
      </c>
      <c r="AB99" s="60">
        <v>0.02</v>
      </c>
      <c r="AC99" s="60" t="s">
        <v>3792</v>
      </c>
      <c r="AD99" s="60">
        <v>2021</v>
      </c>
    </row>
    <row r="100" spans="1:30" x14ac:dyDescent="0.25">
      <c r="A100" s="60" t="s">
        <v>1139</v>
      </c>
      <c r="B100" s="60" t="s">
        <v>85</v>
      </c>
      <c r="C100" s="123" t="s">
        <v>131</v>
      </c>
      <c r="D100" s="60">
        <v>23</v>
      </c>
      <c r="E100" s="123">
        <v>1997</v>
      </c>
      <c r="F100" s="123">
        <v>0.04</v>
      </c>
      <c r="G100" s="123">
        <v>20.02</v>
      </c>
      <c r="H100" s="123">
        <v>19.91</v>
      </c>
      <c r="I100" s="123">
        <v>99.91</v>
      </c>
      <c r="J100" s="123">
        <v>300.04000000000002</v>
      </c>
      <c r="K100" s="123">
        <v>-0.02</v>
      </c>
      <c r="L100" s="123">
        <v>10.050000000000001</v>
      </c>
      <c r="M100" s="123">
        <v>9.99</v>
      </c>
      <c r="N100" s="123">
        <v>100.02</v>
      </c>
      <c r="O100" s="123">
        <v>9.92</v>
      </c>
      <c r="P100" s="123">
        <v>9.9</v>
      </c>
      <c r="Q100" s="123">
        <v>99.99</v>
      </c>
      <c r="R100" s="123">
        <v>0</v>
      </c>
      <c r="S100" s="123">
        <v>-0.03</v>
      </c>
      <c r="T100" s="123"/>
      <c r="U100" s="123">
        <v>-0.06</v>
      </c>
      <c r="V100" s="123">
        <v>0</v>
      </c>
      <c r="W100" s="123">
        <v>0.06</v>
      </c>
      <c r="X100" s="123">
        <v>0.02</v>
      </c>
      <c r="Y100" s="123">
        <v>-0.09</v>
      </c>
      <c r="Z100" s="123">
        <v>-7.0000000000000007E-2</v>
      </c>
      <c r="AA100" s="60">
        <v>-0.01</v>
      </c>
      <c r="AB100" s="60">
        <v>-0.02</v>
      </c>
      <c r="AC100" s="60" t="s">
        <v>3792</v>
      </c>
      <c r="AD100" s="60">
        <v>2021</v>
      </c>
    </row>
    <row r="101" spans="1:30" x14ac:dyDescent="0.25">
      <c r="A101" s="60" t="s">
        <v>4004</v>
      </c>
      <c r="B101" s="60" t="s">
        <v>85</v>
      </c>
      <c r="C101" s="123" t="s">
        <v>131</v>
      </c>
      <c r="D101" s="60">
        <v>24</v>
      </c>
      <c r="E101" s="123">
        <v>1996</v>
      </c>
      <c r="F101" s="123">
        <v>0.66</v>
      </c>
      <c r="G101" s="123">
        <v>21.7</v>
      </c>
      <c r="H101" s="123">
        <v>28.24</v>
      </c>
      <c r="I101" s="123">
        <v>76.52</v>
      </c>
      <c r="J101" s="123">
        <v>355.05</v>
      </c>
      <c r="K101" s="123">
        <v>69.94</v>
      </c>
      <c r="L101" s="123">
        <v>10.029999999999999</v>
      </c>
      <c r="M101" s="123">
        <v>10</v>
      </c>
      <c r="N101" s="123">
        <v>100.06</v>
      </c>
      <c r="O101" s="123">
        <v>11.64</v>
      </c>
      <c r="P101" s="123">
        <v>11.8</v>
      </c>
      <c r="Q101" s="123">
        <v>99.99</v>
      </c>
      <c r="R101" s="123">
        <v>-0.01</v>
      </c>
      <c r="S101" s="123">
        <v>6.58</v>
      </c>
      <c r="T101" s="123">
        <v>7.0000000000000007E-2</v>
      </c>
      <c r="U101" s="123">
        <v>-0.09</v>
      </c>
      <c r="V101" s="123">
        <v>0.02</v>
      </c>
      <c r="W101" s="123">
        <v>0.04</v>
      </c>
      <c r="X101" s="123">
        <v>1.68</v>
      </c>
      <c r="Y101" s="123">
        <v>3.34</v>
      </c>
      <c r="Z101" s="123">
        <v>0.03</v>
      </c>
      <c r="AA101" s="60">
        <v>0.09</v>
      </c>
      <c r="AB101" s="60">
        <v>1.66</v>
      </c>
      <c r="AC101" s="60" t="s">
        <v>3792</v>
      </c>
      <c r="AD101" s="60">
        <v>2021</v>
      </c>
    </row>
    <row r="102" spans="1:30" x14ac:dyDescent="0.25">
      <c r="A102" s="60" t="s">
        <v>1684</v>
      </c>
      <c r="B102" s="60" t="s">
        <v>85</v>
      </c>
      <c r="C102" s="123" t="s">
        <v>131</v>
      </c>
      <c r="D102" s="60">
        <v>21</v>
      </c>
      <c r="E102" s="123">
        <v>1999</v>
      </c>
      <c r="F102" s="123">
        <v>3.04</v>
      </c>
      <c r="G102" s="123">
        <v>31.28</v>
      </c>
      <c r="H102" s="123">
        <v>35.33</v>
      </c>
      <c r="I102" s="123">
        <v>88.72</v>
      </c>
      <c r="J102" s="123">
        <v>557.37</v>
      </c>
      <c r="K102" s="123">
        <v>124.97</v>
      </c>
      <c r="L102" s="123">
        <v>13.02</v>
      </c>
      <c r="M102" s="123">
        <v>14.37</v>
      </c>
      <c r="N102" s="123">
        <v>90.78</v>
      </c>
      <c r="O102" s="123">
        <v>14.1</v>
      </c>
      <c r="P102" s="123">
        <v>15.23</v>
      </c>
      <c r="Q102" s="123">
        <v>91.28</v>
      </c>
      <c r="R102" s="123">
        <v>3.35</v>
      </c>
      <c r="S102" s="123">
        <v>3.62</v>
      </c>
      <c r="T102" s="123">
        <v>90.89</v>
      </c>
      <c r="U102" s="123">
        <v>-0.03</v>
      </c>
      <c r="V102" s="123">
        <v>-7.0000000000000007E-2</v>
      </c>
      <c r="W102" s="123">
        <v>0.08</v>
      </c>
      <c r="X102" s="123">
        <v>0.25</v>
      </c>
      <c r="Y102" s="123">
        <v>2.33</v>
      </c>
      <c r="Z102" s="123">
        <v>0.27</v>
      </c>
      <c r="AA102" s="60">
        <v>-0.02</v>
      </c>
      <c r="AB102" s="60">
        <v>3.6</v>
      </c>
      <c r="AC102" s="60" t="s">
        <v>3792</v>
      </c>
      <c r="AD102" s="60">
        <v>2021</v>
      </c>
    </row>
    <row r="103" spans="1:30" x14ac:dyDescent="0.25">
      <c r="A103" s="60" t="s">
        <v>4012</v>
      </c>
      <c r="B103" s="60" t="s">
        <v>14</v>
      </c>
      <c r="C103" s="123" t="s">
        <v>96</v>
      </c>
      <c r="D103" s="60">
        <v>31</v>
      </c>
      <c r="E103" s="123">
        <v>1989</v>
      </c>
      <c r="F103" s="123">
        <v>1.03</v>
      </c>
      <c r="G103" s="123">
        <v>44.03</v>
      </c>
      <c r="H103" s="123">
        <v>53.91</v>
      </c>
      <c r="I103" s="123">
        <v>81.55</v>
      </c>
      <c r="J103" s="123">
        <v>994.97</v>
      </c>
      <c r="K103" s="123">
        <v>262.91000000000003</v>
      </c>
      <c r="L103" s="123">
        <v>12.08</v>
      </c>
      <c r="M103" s="123">
        <v>12.04</v>
      </c>
      <c r="N103" s="123">
        <v>100.02</v>
      </c>
      <c r="O103" s="123">
        <v>23.07</v>
      </c>
      <c r="P103" s="123">
        <v>26.97</v>
      </c>
      <c r="Q103" s="123">
        <v>85.23</v>
      </c>
      <c r="R103" s="123">
        <v>8.93</v>
      </c>
      <c r="S103" s="123">
        <v>15.09</v>
      </c>
      <c r="T103" s="123">
        <v>60.06</v>
      </c>
      <c r="U103" s="123">
        <v>0.05</v>
      </c>
      <c r="V103" s="123">
        <v>0.04</v>
      </c>
      <c r="W103" s="123">
        <v>0.09</v>
      </c>
      <c r="X103" s="123">
        <v>0</v>
      </c>
      <c r="Y103" s="123">
        <v>1.91</v>
      </c>
      <c r="Z103" s="123">
        <v>7.0000000000000007E-2</v>
      </c>
      <c r="AA103" s="60">
        <v>0.03</v>
      </c>
      <c r="AB103" s="60">
        <v>2</v>
      </c>
      <c r="AC103" s="60" t="s">
        <v>3792</v>
      </c>
      <c r="AD103" s="60">
        <v>2021</v>
      </c>
    </row>
    <row r="104" spans="1:30" x14ac:dyDescent="0.25">
      <c r="A104" s="60" t="s">
        <v>4013</v>
      </c>
      <c r="B104" s="60" t="s">
        <v>14</v>
      </c>
      <c r="C104" s="123" t="s">
        <v>96</v>
      </c>
      <c r="D104" s="60">
        <v>27</v>
      </c>
      <c r="E104" s="123">
        <v>1993</v>
      </c>
      <c r="F104" s="123">
        <v>2.99</v>
      </c>
      <c r="G104" s="123">
        <v>36.61</v>
      </c>
      <c r="H104" s="123">
        <v>44.03</v>
      </c>
      <c r="I104" s="123">
        <v>83.25</v>
      </c>
      <c r="J104" s="123">
        <v>750.78</v>
      </c>
      <c r="K104" s="123">
        <v>204.68</v>
      </c>
      <c r="L104" s="123">
        <v>10.95</v>
      </c>
      <c r="M104" s="123">
        <v>11.69</v>
      </c>
      <c r="N104" s="123">
        <v>94.21</v>
      </c>
      <c r="O104" s="123">
        <v>19.68</v>
      </c>
      <c r="P104" s="123">
        <v>19.96</v>
      </c>
      <c r="Q104" s="123">
        <v>98.33</v>
      </c>
      <c r="R104" s="123">
        <v>5.28</v>
      </c>
      <c r="S104" s="123">
        <v>11.78</v>
      </c>
      <c r="T104" s="123">
        <v>45.77</v>
      </c>
      <c r="U104" s="123">
        <v>-7.0000000000000007E-2</v>
      </c>
      <c r="V104" s="123">
        <v>0.05</v>
      </c>
      <c r="W104" s="123">
        <v>-7.0000000000000007E-2</v>
      </c>
      <c r="X104" s="123">
        <v>-0.02</v>
      </c>
      <c r="Y104" s="123">
        <v>1.65</v>
      </c>
      <c r="Z104" s="123">
        <v>0.41</v>
      </c>
      <c r="AA104" s="60">
        <v>0.01</v>
      </c>
      <c r="AB104" s="60">
        <v>1.02</v>
      </c>
      <c r="AC104" s="60" t="s">
        <v>3792</v>
      </c>
      <c r="AD104" s="60">
        <v>2021</v>
      </c>
    </row>
    <row r="105" spans="1:30" x14ac:dyDescent="0.25">
      <c r="A105" s="60" t="s">
        <v>4015</v>
      </c>
      <c r="B105" s="60" t="s">
        <v>14</v>
      </c>
      <c r="C105" s="123" t="s">
        <v>96</v>
      </c>
      <c r="D105" s="60">
        <v>30</v>
      </c>
      <c r="E105" s="123">
        <v>1990</v>
      </c>
      <c r="F105" s="123">
        <v>2.2799999999999998</v>
      </c>
      <c r="G105" s="123">
        <v>25.73</v>
      </c>
      <c r="H105" s="123">
        <v>32.950000000000003</v>
      </c>
      <c r="I105" s="123">
        <v>77.63</v>
      </c>
      <c r="J105" s="123">
        <v>445.22</v>
      </c>
      <c r="K105" s="123">
        <v>152.66999999999999</v>
      </c>
      <c r="L105" s="123">
        <v>10.96</v>
      </c>
      <c r="M105" s="123">
        <v>12.17</v>
      </c>
      <c r="N105" s="123">
        <v>89.36</v>
      </c>
      <c r="O105" s="123">
        <v>12.15</v>
      </c>
      <c r="P105" s="123">
        <v>15.76</v>
      </c>
      <c r="Q105" s="123">
        <v>77.77</v>
      </c>
      <c r="R105" s="123">
        <v>1.66</v>
      </c>
      <c r="S105" s="123">
        <v>4.3099999999999996</v>
      </c>
      <c r="T105" s="123">
        <v>40.049999999999997</v>
      </c>
      <c r="U105" s="123">
        <v>-7.0000000000000007E-2</v>
      </c>
      <c r="V105" s="123">
        <v>0.09</v>
      </c>
      <c r="W105" s="123">
        <v>-0.09</v>
      </c>
      <c r="X105" s="123">
        <v>-0.02</v>
      </c>
      <c r="Y105" s="123">
        <v>1.35</v>
      </c>
      <c r="Z105" s="123">
        <v>1.21</v>
      </c>
      <c r="AA105" s="60">
        <v>0.36</v>
      </c>
      <c r="AB105" s="60">
        <v>3.01</v>
      </c>
      <c r="AC105" s="60" t="s">
        <v>3792</v>
      </c>
      <c r="AD105" s="60">
        <v>2021</v>
      </c>
    </row>
    <row r="106" spans="1:30" x14ac:dyDescent="0.25">
      <c r="A106" s="60" t="s">
        <v>4016</v>
      </c>
      <c r="B106" s="60" t="s">
        <v>14</v>
      </c>
      <c r="C106" s="123" t="s">
        <v>96</v>
      </c>
      <c r="D106" s="60">
        <v>33</v>
      </c>
      <c r="E106" s="123">
        <v>1987</v>
      </c>
      <c r="F106" s="123">
        <v>0.71</v>
      </c>
      <c r="G106" s="123">
        <v>24.37</v>
      </c>
      <c r="H106" s="123">
        <v>34.24</v>
      </c>
      <c r="I106" s="123">
        <v>70.790000000000006</v>
      </c>
      <c r="J106" s="123">
        <v>430.05</v>
      </c>
      <c r="K106" s="123">
        <v>294.23</v>
      </c>
      <c r="L106" s="123">
        <v>8.49</v>
      </c>
      <c r="M106" s="123">
        <v>9.93</v>
      </c>
      <c r="N106" s="123">
        <v>85.61</v>
      </c>
      <c r="O106" s="123">
        <v>15.64</v>
      </c>
      <c r="P106" s="123">
        <v>19.97</v>
      </c>
      <c r="Q106" s="123">
        <v>78.53</v>
      </c>
      <c r="R106" s="123">
        <v>-0.08</v>
      </c>
      <c r="S106" s="123">
        <v>4.29</v>
      </c>
      <c r="T106" s="123">
        <v>0.05</v>
      </c>
      <c r="U106" s="123">
        <v>-0.01</v>
      </c>
      <c r="V106" s="123">
        <v>0.01</v>
      </c>
      <c r="W106" s="123">
        <v>-0.06</v>
      </c>
      <c r="X106" s="123">
        <v>-0.04</v>
      </c>
      <c r="Y106" s="123">
        <v>1.51</v>
      </c>
      <c r="Z106" s="123">
        <v>0.04</v>
      </c>
      <c r="AA106" s="60">
        <v>0.06</v>
      </c>
      <c r="AB106" s="60">
        <v>1.44</v>
      </c>
      <c r="AC106" s="60" t="s">
        <v>3792</v>
      </c>
      <c r="AD106" s="60">
        <v>2021</v>
      </c>
    </row>
    <row r="107" spans="1:30" x14ac:dyDescent="0.25">
      <c r="A107" s="60" t="s">
        <v>4018</v>
      </c>
      <c r="B107" s="60" t="s">
        <v>14</v>
      </c>
      <c r="C107" s="123" t="s">
        <v>96</v>
      </c>
      <c r="D107" s="60">
        <v>37</v>
      </c>
      <c r="E107" s="123">
        <v>1983</v>
      </c>
      <c r="F107" s="123">
        <v>0.46</v>
      </c>
      <c r="G107" s="123">
        <v>28.05</v>
      </c>
      <c r="H107" s="123">
        <v>36.1</v>
      </c>
      <c r="I107" s="123">
        <v>77.78</v>
      </c>
      <c r="J107" s="123">
        <v>557.94000000000005</v>
      </c>
      <c r="K107" s="123">
        <v>216.07</v>
      </c>
      <c r="L107" s="123">
        <v>14.01</v>
      </c>
      <c r="M107" s="123">
        <v>13.99</v>
      </c>
      <c r="N107" s="123">
        <v>99.93</v>
      </c>
      <c r="O107" s="123">
        <v>9.93</v>
      </c>
      <c r="P107" s="123">
        <v>11.92</v>
      </c>
      <c r="Q107" s="123">
        <v>83.29</v>
      </c>
      <c r="R107" s="123">
        <v>3.96</v>
      </c>
      <c r="S107" s="123">
        <v>9.91</v>
      </c>
      <c r="T107" s="123">
        <v>40.03</v>
      </c>
      <c r="U107" s="123">
        <v>-7.0000000000000007E-2</v>
      </c>
      <c r="V107" s="123">
        <v>-0.08</v>
      </c>
      <c r="W107" s="123">
        <v>0.05</v>
      </c>
      <c r="X107" s="123">
        <v>-0.04</v>
      </c>
      <c r="Y107" s="123">
        <v>2.0299999999999998</v>
      </c>
      <c r="Z107" s="123">
        <v>-0.06</v>
      </c>
      <c r="AA107" s="60">
        <v>0.09</v>
      </c>
      <c r="AB107" s="60">
        <v>6.01</v>
      </c>
      <c r="AC107" s="60" t="s">
        <v>3792</v>
      </c>
      <c r="AD107" s="60">
        <v>2021</v>
      </c>
    </row>
    <row r="108" spans="1:30" x14ac:dyDescent="0.25">
      <c r="A108" s="60" t="s">
        <v>4020</v>
      </c>
      <c r="B108" s="60" t="s">
        <v>14</v>
      </c>
      <c r="C108" s="123" t="s">
        <v>96</v>
      </c>
      <c r="D108" s="60">
        <v>25</v>
      </c>
      <c r="E108" s="123">
        <v>1995</v>
      </c>
      <c r="F108" s="123">
        <v>1.53</v>
      </c>
      <c r="G108" s="123">
        <v>30.05</v>
      </c>
      <c r="H108" s="123">
        <v>44.04</v>
      </c>
      <c r="I108" s="123">
        <v>68.290000000000006</v>
      </c>
      <c r="J108" s="123">
        <v>475.25</v>
      </c>
      <c r="K108" s="123">
        <v>103.39</v>
      </c>
      <c r="L108" s="123">
        <v>11.94</v>
      </c>
      <c r="M108" s="123">
        <v>13.91</v>
      </c>
      <c r="N108" s="123">
        <v>85.71</v>
      </c>
      <c r="O108" s="123">
        <v>16.64</v>
      </c>
      <c r="P108" s="123">
        <v>20.78</v>
      </c>
      <c r="Q108" s="123">
        <v>80.569999999999993</v>
      </c>
      <c r="R108" s="123">
        <v>-0.1</v>
      </c>
      <c r="S108" s="123">
        <v>5.31</v>
      </c>
      <c r="T108" s="123">
        <v>-0.1</v>
      </c>
      <c r="U108" s="123">
        <v>0.08</v>
      </c>
      <c r="V108" s="123">
        <v>0.13</v>
      </c>
      <c r="W108" s="123">
        <v>0</v>
      </c>
      <c r="X108" s="123">
        <v>0.77</v>
      </c>
      <c r="Y108" s="123">
        <v>0.73</v>
      </c>
      <c r="Z108" s="123">
        <v>-0.08</v>
      </c>
      <c r="AA108" s="60">
        <v>-0.09</v>
      </c>
      <c r="AB108" s="60">
        <v>1.39</v>
      </c>
      <c r="AC108" s="60" t="s">
        <v>3792</v>
      </c>
      <c r="AD108" s="60">
        <v>2021</v>
      </c>
    </row>
    <row r="109" spans="1:30" x14ac:dyDescent="0.25">
      <c r="A109" s="60" t="s">
        <v>4019</v>
      </c>
      <c r="B109" s="60" t="s">
        <v>14</v>
      </c>
      <c r="C109" s="123" t="s">
        <v>96</v>
      </c>
      <c r="D109" s="60">
        <v>21</v>
      </c>
      <c r="E109" s="123">
        <v>1999</v>
      </c>
      <c r="F109" s="123">
        <v>2.4700000000000002</v>
      </c>
      <c r="G109" s="123">
        <v>37.909999999999997</v>
      </c>
      <c r="H109" s="123">
        <v>46.88</v>
      </c>
      <c r="I109" s="123">
        <v>81.180000000000007</v>
      </c>
      <c r="J109" s="123">
        <v>1031.19</v>
      </c>
      <c r="K109" s="123">
        <v>324.83</v>
      </c>
      <c r="L109" s="123">
        <v>5.69</v>
      </c>
      <c r="M109" s="123">
        <v>5.91</v>
      </c>
      <c r="N109" s="123">
        <v>93.37</v>
      </c>
      <c r="O109" s="123">
        <v>19.55</v>
      </c>
      <c r="P109" s="123">
        <v>20.41</v>
      </c>
      <c r="Q109" s="123">
        <v>96.03</v>
      </c>
      <c r="R109" s="123">
        <v>12.74</v>
      </c>
      <c r="S109" s="123">
        <v>19.97</v>
      </c>
      <c r="T109" s="123">
        <v>64.06</v>
      </c>
      <c r="U109" s="123">
        <v>-0.09</v>
      </c>
      <c r="V109" s="123">
        <v>0.09</v>
      </c>
      <c r="W109" s="123">
        <v>-0.05</v>
      </c>
      <c r="X109" s="123">
        <v>0.05</v>
      </c>
      <c r="Y109" s="123">
        <v>3.15</v>
      </c>
      <c r="Z109" s="123">
        <v>0.1</v>
      </c>
      <c r="AA109" s="60">
        <v>7.0000000000000007E-2</v>
      </c>
      <c r="AB109" s="60">
        <v>3.19</v>
      </c>
      <c r="AC109" s="60" t="s">
        <v>3792</v>
      </c>
      <c r="AD109" s="60">
        <v>2021</v>
      </c>
    </row>
    <row r="110" spans="1:30" x14ac:dyDescent="0.25">
      <c r="A110" s="60" t="s">
        <v>4038</v>
      </c>
      <c r="B110" s="60" t="s">
        <v>14</v>
      </c>
      <c r="C110" s="123" t="s">
        <v>148</v>
      </c>
      <c r="D110" s="60">
        <v>28</v>
      </c>
      <c r="E110" s="123">
        <v>1993</v>
      </c>
      <c r="F110" s="123">
        <v>2.16</v>
      </c>
      <c r="G110" s="123">
        <v>40.44</v>
      </c>
      <c r="H110" s="123">
        <v>47.51</v>
      </c>
      <c r="I110" s="123">
        <v>85.05</v>
      </c>
      <c r="J110" s="123">
        <v>710.45</v>
      </c>
      <c r="K110" s="123">
        <v>188.96</v>
      </c>
      <c r="L110" s="123">
        <v>18</v>
      </c>
      <c r="M110" s="123">
        <v>19.510000000000002</v>
      </c>
      <c r="N110" s="123">
        <v>92.66</v>
      </c>
      <c r="O110" s="123">
        <v>18.62</v>
      </c>
      <c r="P110" s="123">
        <v>21.06</v>
      </c>
      <c r="Q110" s="123">
        <v>88.55</v>
      </c>
      <c r="R110" s="123">
        <v>3.37</v>
      </c>
      <c r="S110" s="123">
        <v>5.68</v>
      </c>
      <c r="T110" s="123">
        <v>58.31</v>
      </c>
      <c r="U110" s="123">
        <v>-0.06</v>
      </c>
      <c r="V110" s="123">
        <v>0.09</v>
      </c>
      <c r="W110" s="123">
        <v>0.08</v>
      </c>
      <c r="X110" s="123">
        <v>0.5</v>
      </c>
      <c r="Y110" s="123">
        <v>2.29</v>
      </c>
      <c r="Z110" s="123">
        <v>1.4</v>
      </c>
      <c r="AA110" s="60">
        <v>0.96</v>
      </c>
      <c r="AB110" s="60">
        <v>1.94</v>
      </c>
      <c r="AC110" s="60" t="s">
        <v>3792</v>
      </c>
      <c r="AD110" s="60">
        <v>2021</v>
      </c>
    </row>
    <row r="111" spans="1:30" x14ac:dyDescent="0.25">
      <c r="A111" s="60" t="s">
        <v>4822</v>
      </c>
      <c r="B111" s="60" t="s">
        <v>14</v>
      </c>
      <c r="C111" s="123" t="s">
        <v>213</v>
      </c>
      <c r="D111" s="60">
        <v>24</v>
      </c>
      <c r="E111" s="123">
        <v>1996</v>
      </c>
      <c r="F111" s="123">
        <v>1.47</v>
      </c>
      <c r="G111" s="123">
        <v>54.62</v>
      </c>
      <c r="H111" s="123">
        <v>69.31</v>
      </c>
      <c r="I111" s="123">
        <v>78.89</v>
      </c>
      <c r="J111" s="123">
        <v>1057.23</v>
      </c>
      <c r="K111" s="123">
        <v>304.68</v>
      </c>
      <c r="L111" s="123">
        <v>24.05</v>
      </c>
      <c r="M111" s="123">
        <v>27.97</v>
      </c>
      <c r="N111" s="123">
        <v>85.66</v>
      </c>
      <c r="O111" s="123">
        <v>20.77</v>
      </c>
      <c r="P111" s="123">
        <v>25.98</v>
      </c>
      <c r="Q111" s="123">
        <v>79.53</v>
      </c>
      <c r="R111" s="123">
        <v>8.65</v>
      </c>
      <c r="S111" s="123">
        <v>12.07</v>
      </c>
      <c r="T111" s="123">
        <v>72.14</v>
      </c>
      <c r="U111" s="123">
        <v>-0.06</v>
      </c>
      <c r="V111" s="123">
        <v>-0.03</v>
      </c>
      <c r="W111" s="123">
        <v>-7.0000000000000007E-2</v>
      </c>
      <c r="X111" s="123">
        <v>-0.05</v>
      </c>
      <c r="Y111" s="123">
        <v>5.42</v>
      </c>
      <c r="Z111" s="123">
        <v>0.09</v>
      </c>
      <c r="AA111" s="60">
        <v>-0.01</v>
      </c>
      <c r="AB111" s="60">
        <v>4.04</v>
      </c>
      <c r="AC111" s="60" t="s">
        <v>3792</v>
      </c>
      <c r="AD111" s="60">
        <v>2021</v>
      </c>
    </row>
    <row r="112" spans="1:30" x14ac:dyDescent="0.25">
      <c r="A112" s="60" t="s">
        <v>4022</v>
      </c>
      <c r="B112" s="60" t="s">
        <v>14</v>
      </c>
      <c r="C112" s="123" t="s">
        <v>109</v>
      </c>
      <c r="D112" s="60">
        <v>23</v>
      </c>
      <c r="E112" s="123">
        <v>1997</v>
      </c>
      <c r="F112" s="123">
        <v>0.32</v>
      </c>
      <c r="G112" s="123">
        <v>27.46</v>
      </c>
      <c r="H112" s="123">
        <v>34.93</v>
      </c>
      <c r="I112" s="123">
        <v>78.7</v>
      </c>
      <c r="J112" s="123">
        <v>424.97</v>
      </c>
      <c r="K112" s="123">
        <v>137.52000000000001</v>
      </c>
      <c r="L112" s="123">
        <v>15.06</v>
      </c>
      <c r="M112" s="123">
        <v>17.48</v>
      </c>
      <c r="N112" s="123">
        <v>85.75</v>
      </c>
      <c r="O112" s="123">
        <v>12.59</v>
      </c>
      <c r="P112" s="123">
        <v>17.47</v>
      </c>
      <c r="Q112" s="123">
        <v>71.36</v>
      </c>
      <c r="R112" s="123">
        <v>-7.0000000000000007E-2</v>
      </c>
      <c r="S112" s="123">
        <v>-0.01</v>
      </c>
      <c r="T112" s="123"/>
      <c r="U112" s="123">
        <v>0.05</v>
      </c>
      <c r="V112" s="123">
        <v>0.17</v>
      </c>
      <c r="W112" s="123">
        <v>-0.23</v>
      </c>
      <c r="X112" s="123">
        <v>2.4300000000000002</v>
      </c>
      <c r="Y112" s="123">
        <v>7.0000000000000007E-2</v>
      </c>
      <c r="Z112" s="123">
        <v>2.41</v>
      </c>
      <c r="AA112" s="60">
        <v>-0.06</v>
      </c>
      <c r="AB112" s="60">
        <v>4.97</v>
      </c>
      <c r="AC112" s="60" t="s">
        <v>3792</v>
      </c>
      <c r="AD112" s="60">
        <v>2021</v>
      </c>
    </row>
    <row r="113" spans="1:30" x14ac:dyDescent="0.25">
      <c r="A113" s="60" t="s">
        <v>4024</v>
      </c>
      <c r="B113" s="60" t="s">
        <v>14</v>
      </c>
      <c r="C113" s="123" t="s">
        <v>109</v>
      </c>
      <c r="D113" s="60">
        <v>32</v>
      </c>
      <c r="E113" s="123">
        <v>1988</v>
      </c>
      <c r="F113" s="123">
        <v>2.85</v>
      </c>
      <c r="G113" s="123">
        <v>17.23</v>
      </c>
      <c r="H113" s="123">
        <v>28.36</v>
      </c>
      <c r="I113" s="123">
        <v>60.99</v>
      </c>
      <c r="J113" s="123">
        <v>208.54</v>
      </c>
      <c r="K113" s="123">
        <v>54.53</v>
      </c>
      <c r="L113" s="123">
        <v>9.9600000000000009</v>
      </c>
      <c r="M113" s="123">
        <v>14.46</v>
      </c>
      <c r="N113" s="123">
        <v>69.03</v>
      </c>
      <c r="O113" s="123">
        <v>4.49</v>
      </c>
      <c r="P113" s="123">
        <v>7.68</v>
      </c>
      <c r="Q113" s="123">
        <v>59.1</v>
      </c>
      <c r="R113" s="123">
        <v>0.42</v>
      </c>
      <c r="S113" s="123">
        <v>1.48</v>
      </c>
      <c r="T113" s="123">
        <v>25</v>
      </c>
      <c r="U113" s="123">
        <v>0.39</v>
      </c>
      <c r="V113" s="123">
        <v>0.14000000000000001</v>
      </c>
      <c r="W113" s="123">
        <v>0.27</v>
      </c>
      <c r="X113" s="123">
        <v>1.69</v>
      </c>
      <c r="Y113" s="123">
        <v>0.95</v>
      </c>
      <c r="Z113" s="123">
        <v>0.7</v>
      </c>
      <c r="AA113" s="60">
        <v>-0.02</v>
      </c>
      <c r="AB113" s="60">
        <v>1.39</v>
      </c>
      <c r="AC113" s="60" t="s">
        <v>3792</v>
      </c>
      <c r="AD113" s="60">
        <v>2021</v>
      </c>
    </row>
    <row r="114" spans="1:30" x14ac:dyDescent="0.25">
      <c r="A114" s="60" t="s">
        <v>2636</v>
      </c>
      <c r="B114" s="60" t="s">
        <v>14</v>
      </c>
      <c r="C114" s="123" t="s">
        <v>153</v>
      </c>
      <c r="D114" s="60">
        <v>30</v>
      </c>
      <c r="E114" s="123">
        <v>1990</v>
      </c>
      <c r="F114" s="123">
        <v>0.42</v>
      </c>
      <c r="G114" s="123">
        <v>5</v>
      </c>
      <c r="H114" s="123">
        <v>7.49</v>
      </c>
      <c r="I114" s="123">
        <v>66.739999999999995</v>
      </c>
      <c r="J114" s="123">
        <v>80.02</v>
      </c>
      <c r="K114" s="123">
        <v>7.45</v>
      </c>
      <c r="L114" s="123">
        <v>2.46</v>
      </c>
      <c r="M114" s="123">
        <v>5.01</v>
      </c>
      <c r="N114" s="123">
        <v>50.03</v>
      </c>
      <c r="O114" s="123">
        <v>2.59</v>
      </c>
      <c r="P114" s="123">
        <v>2.56</v>
      </c>
      <c r="Q114" s="123">
        <v>100.02</v>
      </c>
      <c r="R114" s="123">
        <v>0.02</v>
      </c>
      <c r="S114" s="123">
        <v>-0.03</v>
      </c>
      <c r="T114" s="123"/>
      <c r="U114" s="123">
        <v>-0.02</v>
      </c>
      <c r="V114" s="123">
        <v>0.09</v>
      </c>
      <c r="W114" s="123">
        <v>-7.0000000000000007E-2</v>
      </c>
      <c r="X114" s="123">
        <v>2.5099999999999998</v>
      </c>
      <c r="Y114" s="123">
        <v>0.1</v>
      </c>
      <c r="Z114" s="123">
        <v>-0.06</v>
      </c>
      <c r="AA114" s="60">
        <v>0.04</v>
      </c>
      <c r="AB114" s="60">
        <v>0.08</v>
      </c>
      <c r="AC114" s="60" t="s">
        <v>3792</v>
      </c>
      <c r="AD114" s="60">
        <v>2021</v>
      </c>
    </row>
    <row r="115" spans="1:30" x14ac:dyDescent="0.25">
      <c r="A115" s="60" t="s">
        <v>4027</v>
      </c>
      <c r="B115" s="60" t="s">
        <v>14</v>
      </c>
      <c r="C115" s="123" t="s">
        <v>116</v>
      </c>
      <c r="D115" s="60">
        <v>34</v>
      </c>
      <c r="E115" s="123">
        <v>1987</v>
      </c>
      <c r="F115" s="123">
        <v>0.92</v>
      </c>
      <c r="G115" s="123">
        <v>15.91</v>
      </c>
      <c r="H115" s="123">
        <v>27.91</v>
      </c>
      <c r="I115" s="123">
        <v>57.18</v>
      </c>
      <c r="J115" s="123">
        <v>630.08000000000004</v>
      </c>
      <c r="K115" s="123">
        <v>447.09</v>
      </c>
      <c r="L115" s="123">
        <v>2.97</v>
      </c>
      <c r="M115" s="123">
        <v>2.97</v>
      </c>
      <c r="N115" s="123">
        <v>99.94</v>
      </c>
      <c r="O115" s="123">
        <v>3.03</v>
      </c>
      <c r="P115" s="123">
        <v>2.93</v>
      </c>
      <c r="Q115" s="123">
        <v>99.92</v>
      </c>
      <c r="R115" s="123">
        <v>9.93</v>
      </c>
      <c r="S115" s="123">
        <v>21.93</v>
      </c>
      <c r="T115" s="123">
        <v>45.52</v>
      </c>
      <c r="U115" s="123">
        <v>0.03</v>
      </c>
      <c r="V115" s="123">
        <v>0.05</v>
      </c>
      <c r="W115" s="123">
        <v>0.04</v>
      </c>
      <c r="X115" s="123">
        <v>0.03</v>
      </c>
      <c r="Y115" s="123">
        <v>0.99</v>
      </c>
      <c r="Z115" s="123">
        <v>-0.04</v>
      </c>
      <c r="AA115" s="60">
        <v>0.03</v>
      </c>
      <c r="AB115" s="60">
        <v>-0.05</v>
      </c>
      <c r="AC115" s="60" t="s">
        <v>3792</v>
      </c>
      <c r="AD115" s="60">
        <v>2021</v>
      </c>
    </row>
    <row r="116" spans="1:30" x14ac:dyDescent="0.25">
      <c r="A116" s="60" t="s">
        <v>4823</v>
      </c>
      <c r="B116" s="60" t="s">
        <v>14</v>
      </c>
      <c r="C116" s="123" t="s">
        <v>116</v>
      </c>
      <c r="D116" s="60">
        <v>21</v>
      </c>
      <c r="E116" s="123">
        <v>1999</v>
      </c>
      <c r="F116" s="123">
        <v>1.97</v>
      </c>
      <c r="G116" s="123">
        <v>18.48</v>
      </c>
      <c r="H116" s="123">
        <v>26.09</v>
      </c>
      <c r="I116" s="123">
        <v>71.150000000000006</v>
      </c>
      <c r="J116" s="123">
        <v>843.96</v>
      </c>
      <c r="K116" s="123">
        <v>644.57000000000005</v>
      </c>
      <c r="L116" s="123">
        <v>1.56</v>
      </c>
      <c r="M116" s="123">
        <v>1.59</v>
      </c>
      <c r="N116" s="123">
        <v>100.04</v>
      </c>
      <c r="O116" s="123">
        <v>4.07</v>
      </c>
      <c r="P116" s="123">
        <v>4.08</v>
      </c>
      <c r="Q116" s="123">
        <v>99.95</v>
      </c>
      <c r="R116" s="123">
        <v>12.96</v>
      </c>
      <c r="S116" s="123">
        <v>20.5</v>
      </c>
      <c r="T116" s="123">
        <v>63.33</v>
      </c>
      <c r="U116" s="123">
        <v>-0.08</v>
      </c>
      <c r="V116" s="123">
        <v>0.09</v>
      </c>
      <c r="W116" s="123">
        <v>0.01</v>
      </c>
      <c r="X116" s="123">
        <v>0.03</v>
      </c>
      <c r="Y116" s="123">
        <v>0.08</v>
      </c>
      <c r="Z116" s="123">
        <v>-0.03</v>
      </c>
      <c r="AA116" s="60">
        <v>-0.05</v>
      </c>
      <c r="AB116" s="60">
        <v>-0.02</v>
      </c>
      <c r="AC116" s="60" t="s">
        <v>3792</v>
      </c>
      <c r="AD116" s="60">
        <v>2021</v>
      </c>
    </row>
    <row r="117" spans="1:30" x14ac:dyDescent="0.25">
      <c r="A117" s="60" t="s">
        <v>4824</v>
      </c>
      <c r="B117" s="60" t="s">
        <v>14</v>
      </c>
      <c r="C117" s="123" t="s">
        <v>122</v>
      </c>
      <c r="D117" s="60">
        <v>19</v>
      </c>
      <c r="E117" s="123">
        <v>2001</v>
      </c>
      <c r="F117" s="123">
        <v>0.65</v>
      </c>
      <c r="G117" s="123">
        <v>21.74</v>
      </c>
      <c r="H117" s="123">
        <v>31.65</v>
      </c>
      <c r="I117" s="123">
        <v>68.349999999999994</v>
      </c>
      <c r="J117" s="123">
        <v>530</v>
      </c>
      <c r="K117" s="123">
        <v>158.36000000000001</v>
      </c>
      <c r="L117" s="123">
        <v>1.6</v>
      </c>
      <c r="M117" s="123">
        <v>3.39</v>
      </c>
      <c r="N117" s="123">
        <v>50.04</v>
      </c>
      <c r="O117" s="123">
        <v>15.03</v>
      </c>
      <c r="P117" s="123">
        <v>16.77</v>
      </c>
      <c r="Q117" s="123">
        <v>90.07</v>
      </c>
      <c r="R117" s="123">
        <v>5.03</v>
      </c>
      <c r="S117" s="123">
        <v>10.09</v>
      </c>
      <c r="T117" s="123">
        <v>50.03</v>
      </c>
      <c r="U117" s="123">
        <v>0.09</v>
      </c>
      <c r="V117" s="123">
        <v>0.01</v>
      </c>
      <c r="W117" s="123">
        <v>-0.05</v>
      </c>
      <c r="X117" s="123">
        <v>7.0000000000000007E-2</v>
      </c>
      <c r="Y117" s="123">
        <v>3.23</v>
      </c>
      <c r="Z117" s="123">
        <v>1.66</v>
      </c>
      <c r="AA117" s="60">
        <v>0.02</v>
      </c>
      <c r="AB117" s="60">
        <v>5.0599999999999996</v>
      </c>
      <c r="AC117" s="60" t="s">
        <v>3792</v>
      </c>
      <c r="AD117" s="60">
        <v>2021</v>
      </c>
    </row>
    <row r="118" spans="1:30" x14ac:dyDescent="0.25">
      <c r="A118" s="60" t="s">
        <v>4825</v>
      </c>
      <c r="B118" s="60" t="s">
        <v>14</v>
      </c>
      <c r="C118" s="123" t="s">
        <v>122</v>
      </c>
      <c r="D118" s="60">
        <v>24</v>
      </c>
      <c r="E118" s="123">
        <v>1996</v>
      </c>
      <c r="F118" s="123">
        <v>0.79</v>
      </c>
      <c r="G118" s="123">
        <v>21.39</v>
      </c>
      <c r="H118" s="123">
        <v>27.11</v>
      </c>
      <c r="I118" s="123">
        <v>78.819999999999993</v>
      </c>
      <c r="J118" s="123">
        <v>264.39</v>
      </c>
      <c r="K118" s="123">
        <v>70.02</v>
      </c>
      <c r="L118" s="123">
        <v>15.72</v>
      </c>
      <c r="M118" s="123">
        <v>18.61</v>
      </c>
      <c r="N118" s="123">
        <v>84.56</v>
      </c>
      <c r="O118" s="123">
        <v>4.2</v>
      </c>
      <c r="P118" s="123">
        <v>5.67</v>
      </c>
      <c r="Q118" s="123">
        <v>74.95</v>
      </c>
      <c r="R118" s="123">
        <v>-0.06</v>
      </c>
      <c r="S118" s="123">
        <v>1.46</v>
      </c>
      <c r="T118" s="123">
        <v>-0.01</v>
      </c>
      <c r="U118" s="123">
        <v>-0.08</v>
      </c>
      <c r="V118" s="123">
        <v>0.06</v>
      </c>
      <c r="W118" s="123">
        <v>0.06</v>
      </c>
      <c r="X118" s="123">
        <v>-0.09</v>
      </c>
      <c r="Y118" s="123">
        <v>1.39</v>
      </c>
      <c r="Z118" s="123">
        <v>-0.02</v>
      </c>
      <c r="AA118" s="60">
        <v>0.05</v>
      </c>
      <c r="AB118" s="60">
        <v>1.36</v>
      </c>
      <c r="AC118" s="60" t="s">
        <v>3792</v>
      </c>
      <c r="AD118" s="60">
        <v>2021</v>
      </c>
    </row>
    <row r="119" spans="1:30" x14ac:dyDescent="0.25">
      <c r="A119" s="60" t="s">
        <v>4032</v>
      </c>
      <c r="B119" s="60" t="s">
        <v>14</v>
      </c>
      <c r="C119" s="123" t="s">
        <v>122</v>
      </c>
      <c r="D119" s="60">
        <v>28</v>
      </c>
      <c r="E119" s="123">
        <v>1992</v>
      </c>
      <c r="F119" s="123">
        <v>2.2400000000000002</v>
      </c>
      <c r="G119" s="123">
        <v>31.71</v>
      </c>
      <c r="H119" s="123">
        <v>42.25</v>
      </c>
      <c r="I119" s="123">
        <v>75.23</v>
      </c>
      <c r="J119" s="123">
        <v>638.22</v>
      </c>
      <c r="K119" s="123">
        <v>147.31</v>
      </c>
      <c r="L119" s="123">
        <v>14.25</v>
      </c>
      <c r="M119" s="123">
        <v>16.11</v>
      </c>
      <c r="N119" s="123">
        <v>89.17</v>
      </c>
      <c r="O119" s="123">
        <v>8.69</v>
      </c>
      <c r="P119" s="123">
        <v>12.56</v>
      </c>
      <c r="Q119" s="123">
        <v>69.05</v>
      </c>
      <c r="R119" s="123">
        <v>7.93</v>
      </c>
      <c r="S119" s="123">
        <v>11.29</v>
      </c>
      <c r="T119" s="123">
        <v>69.16</v>
      </c>
      <c r="U119" s="123">
        <v>-0.04</v>
      </c>
      <c r="V119" s="123">
        <v>0.04</v>
      </c>
      <c r="W119" s="123">
        <v>-0.01</v>
      </c>
      <c r="X119" s="123">
        <v>0.5</v>
      </c>
      <c r="Y119" s="123">
        <v>3.06</v>
      </c>
      <c r="Z119" s="123">
        <v>0.84</v>
      </c>
      <c r="AA119" s="60">
        <v>0.87</v>
      </c>
      <c r="AB119" s="60">
        <v>2.64</v>
      </c>
      <c r="AC119" s="60" t="s">
        <v>3792</v>
      </c>
      <c r="AD119" s="60">
        <v>2021</v>
      </c>
    </row>
    <row r="120" spans="1:30" x14ac:dyDescent="0.25">
      <c r="A120" s="60" t="s">
        <v>3382</v>
      </c>
      <c r="B120" s="60" t="s">
        <v>14</v>
      </c>
      <c r="C120" s="123" t="s">
        <v>131</v>
      </c>
      <c r="D120" s="60">
        <v>25</v>
      </c>
      <c r="E120" s="123">
        <v>1995</v>
      </c>
      <c r="F120" s="123">
        <v>1.81</v>
      </c>
      <c r="G120" s="123">
        <v>24.18</v>
      </c>
      <c r="H120" s="123">
        <v>31.14</v>
      </c>
      <c r="I120" s="123">
        <v>77.91</v>
      </c>
      <c r="J120" s="123">
        <v>388.49</v>
      </c>
      <c r="K120" s="123">
        <v>88.95</v>
      </c>
      <c r="L120" s="123">
        <v>11.69</v>
      </c>
      <c r="M120" s="123">
        <v>13.16</v>
      </c>
      <c r="N120" s="123">
        <v>87.95</v>
      </c>
      <c r="O120" s="123">
        <v>11.12</v>
      </c>
      <c r="P120" s="123">
        <v>12.66</v>
      </c>
      <c r="Q120" s="123">
        <v>87.59</v>
      </c>
      <c r="R120" s="123">
        <v>1</v>
      </c>
      <c r="S120" s="123">
        <v>3.15</v>
      </c>
      <c r="T120" s="123">
        <v>33.29</v>
      </c>
      <c r="U120" s="123">
        <v>-7.0000000000000007E-2</v>
      </c>
      <c r="V120" s="123">
        <v>0.32</v>
      </c>
      <c r="W120" s="123">
        <v>-0.24</v>
      </c>
      <c r="X120" s="123">
        <v>2.17</v>
      </c>
      <c r="Y120" s="123">
        <v>2.7</v>
      </c>
      <c r="Z120" s="123">
        <v>2.57</v>
      </c>
      <c r="AA120" s="60">
        <v>-7.0000000000000007E-2</v>
      </c>
      <c r="AB120" s="60">
        <v>4.82</v>
      </c>
      <c r="AC120" s="60" t="s">
        <v>3792</v>
      </c>
      <c r="AD120" s="60">
        <v>2021</v>
      </c>
    </row>
    <row r="121" spans="1:30" x14ac:dyDescent="0.25">
      <c r="A121" s="60" t="s">
        <v>1010</v>
      </c>
      <c r="B121" s="60" t="s">
        <v>14</v>
      </c>
      <c r="C121" s="123" t="s">
        <v>131</v>
      </c>
      <c r="D121" s="60">
        <v>24</v>
      </c>
      <c r="E121" s="123">
        <v>1996</v>
      </c>
      <c r="F121" s="123">
        <v>2.92</v>
      </c>
      <c r="G121" s="123">
        <v>33.25</v>
      </c>
      <c r="H121" s="123">
        <v>43.32</v>
      </c>
      <c r="I121" s="123">
        <v>76.84</v>
      </c>
      <c r="J121" s="123">
        <v>616</v>
      </c>
      <c r="K121" s="123">
        <v>187.2</v>
      </c>
      <c r="L121" s="123">
        <v>13.95</v>
      </c>
      <c r="M121" s="123">
        <v>16.05</v>
      </c>
      <c r="N121" s="123">
        <v>87.42</v>
      </c>
      <c r="O121" s="123">
        <v>12.99</v>
      </c>
      <c r="P121" s="123">
        <v>17.03</v>
      </c>
      <c r="Q121" s="123">
        <v>76.430000000000007</v>
      </c>
      <c r="R121" s="123">
        <v>5.08</v>
      </c>
      <c r="S121" s="123">
        <v>8.3699999999999992</v>
      </c>
      <c r="T121" s="123">
        <v>60.09</v>
      </c>
      <c r="U121" s="123">
        <v>-0.04</v>
      </c>
      <c r="V121" s="123">
        <v>0.09</v>
      </c>
      <c r="W121" s="123">
        <v>0</v>
      </c>
      <c r="X121" s="123">
        <v>1.08</v>
      </c>
      <c r="Y121" s="123">
        <v>1.75</v>
      </c>
      <c r="Z121" s="123">
        <v>1.97</v>
      </c>
      <c r="AA121" s="60">
        <v>1.31</v>
      </c>
      <c r="AB121" s="60">
        <v>3.27</v>
      </c>
      <c r="AC121" s="60" t="s">
        <v>3792</v>
      </c>
      <c r="AD121" s="60">
        <v>2021</v>
      </c>
    </row>
    <row r="122" spans="1:30" x14ac:dyDescent="0.25">
      <c r="A122" s="60" t="s">
        <v>4033</v>
      </c>
      <c r="B122" s="60" t="s">
        <v>14</v>
      </c>
      <c r="C122" s="123" t="s">
        <v>131</v>
      </c>
      <c r="D122" s="60">
        <v>26</v>
      </c>
      <c r="E122" s="123">
        <v>1994</v>
      </c>
      <c r="F122" s="123">
        <v>2.73</v>
      </c>
      <c r="G122" s="123">
        <v>31.57</v>
      </c>
      <c r="H122" s="123">
        <v>40.64</v>
      </c>
      <c r="I122" s="123">
        <v>77.38</v>
      </c>
      <c r="J122" s="123">
        <v>601.16999999999996</v>
      </c>
      <c r="K122" s="123">
        <v>97.38</v>
      </c>
      <c r="L122" s="123">
        <v>12.54</v>
      </c>
      <c r="M122" s="123">
        <v>15.97</v>
      </c>
      <c r="N122" s="123">
        <v>79.08</v>
      </c>
      <c r="O122" s="123">
        <v>13.32</v>
      </c>
      <c r="P122" s="123">
        <v>16.28</v>
      </c>
      <c r="Q122" s="123">
        <v>81.75</v>
      </c>
      <c r="R122" s="123">
        <v>5.25</v>
      </c>
      <c r="S122" s="123">
        <v>6.96</v>
      </c>
      <c r="T122" s="123">
        <v>73.64</v>
      </c>
      <c r="U122" s="123">
        <v>-0.04</v>
      </c>
      <c r="V122" s="123">
        <v>0.14000000000000001</v>
      </c>
      <c r="W122" s="123">
        <v>-0.1</v>
      </c>
      <c r="X122" s="123">
        <v>0.28999999999999998</v>
      </c>
      <c r="Y122" s="123">
        <v>2.13</v>
      </c>
      <c r="Z122" s="123">
        <v>0.32</v>
      </c>
      <c r="AA122" s="60">
        <v>0.01</v>
      </c>
      <c r="AB122" s="60">
        <v>1.49</v>
      </c>
      <c r="AC122" s="60" t="s">
        <v>3792</v>
      </c>
      <c r="AD122" s="60">
        <v>2021</v>
      </c>
    </row>
    <row r="123" spans="1:30" x14ac:dyDescent="0.25">
      <c r="A123" s="60" t="s">
        <v>1267</v>
      </c>
      <c r="B123" s="60" t="s">
        <v>15</v>
      </c>
      <c r="C123" s="123" t="s">
        <v>96</v>
      </c>
      <c r="D123" s="60">
        <v>27</v>
      </c>
      <c r="E123" s="123">
        <v>1994</v>
      </c>
      <c r="F123" s="123">
        <v>3.88</v>
      </c>
      <c r="G123" s="123">
        <v>69.150000000000006</v>
      </c>
      <c r="H123" s="123">
        <v>78.92</v>
      </c>
      <c r="I123" s="123">
        <v>87.65</v>
      </c>
      <c r="J123" s="123">
        <v>1386.84</v>
      </c>
      <c r="K123" s="123">
        <v>412.18</v>
      </c>
      <c r="L123" s="123">
        <v>22.62</v>
      </c>
      <c r="M123" s="123">
        <v>23.89</v>
      </c>
      <c r="N123" s="123">
        <v>94.58</v>
      </c>
      <c r="O123" s="123">
        <v>36.380000000000003</v>
      </c>
      <c r="P123" s="123">
        <v>39.72</v>
      </c>
      <c r="Q123" s="123">
        <v>91.49</v>
      </c>
      <c r="R123" s="123">
        <v>9.65</v>
      </c>
      <c r="S123" s="123">
        <v>14.27</v>
      </c>
      <c r="T123" s="123">
        <v>68.52</v>
      </c>
      <c r="U123" s="123">
        <v>0.04</v>
      </c>
      <c r="V123" s="123">
        <v>-0.1</v>
      </c>
      <c r="W123" s="123">
        <v>0.1</v>
      </c>
      <c r="X123" s="123">
        <v>0.33</v>
      </c>
      <c r="Y123" s="123">
        <v>7.28</v>
      </c>
      <c r="Z123" s="123">
        <v>0.52</v>
      </c>
      <c r="AA123" s="60">
        <v>-0.04</v>
      </c>
      <c r="AB123" s="60">
        <v>5.35</v>
      </c>
      <c r="AC123" s="60" t="s">
        <v>3792</v>
      </c>
      <c r="AD123" s="60">
        <v>2021</v>
      </c>
    </row>
    <row r="124" spans="1:30" x14ac:dyDescent="0.25">
      <c r="A124" s="60" t="s">
        <v>1788</v>
      </c>
      <c r="B124" s="60" t="s">
        <v>15</v>
      </c>
      <c r="C124" s="123" t="s">
        <v>96</v>
      </c>
      <c r="D124" s="60">
        <v>26</v>
      </c>
      <c r="E124" s="123">
        <v>1994</v>
      </c>
      <c r="F124" s="123">
        <v>3.58</v>
      </c>
      <c r="G124" s="123">
        <v>45.31</v>
      </c>
      <c r="H124" s="123">
        <v>54.27</v>
      </c>
      <c r="I124" s="123">
        <v>83.69</v>
      </c>
      <c r="J124" s="123">
        <v>770.29</v>
      </c>
      <c r="K124" s="123">
        <v>175.96</v>
      </c>
      <c r="L124" s="123">
        <v>20.64</v>
      </c>
      <c r="M124" s="123">
        <v>22.37</v>
      </c>
      <c r="N124" s="123">
        <v>92.23</v>
      </c>
      <c r="O124" s="123">
        <v>20.64</v>
      </c>
      <c r="P124" s="123">
        <v>24.53</v>
      </c>
      <c r="Q124" s="123">
        <v>83.71</v>
      </c>
      <c r="R124" s="123">
        <v>3.42</v>
      </c>
      <c r="S124" s="123">
        <v>5.65</v>
      </c>
      <c r="T124" s="123">
        <v>59.9</v>
      </c>
      <c r="U124" s="123">
        <v>0.3</v>
      </c>
      <c r="V124" s="123">
        <v>0.23</v>
      </c>
      <c r="W124" s="123">
        <v>0</v>
      </c>
      <c r="X124" s="123">
        <v>1.34</v>
      </c>
      <c r="Y124" s="123">
        <v>1.23</v>
      </c>
      <c r="Z124" s="123">
        <v>1.76</v>
      </c>
      <c r="AA124" s="60">
        <v>1.08</v>
      </c>
      <c r="AB124" s="60">
        <v>2.87</v>
      </c>
      <c r="AC124" s="60" t="s">
        <v>3792</v>
      </c>
      <c r="AD124" s="60">
        <v>2021</v>
      </c>
    </row>
    <row r="125" spans="1:30" x14ac:dyDescent="0.25">
      <c r="A125" s="60" t="s">
        <v>236</v>
      </c>
      <c r="B125" s="60" t="s">
        <v>15</v>
      </c>
      <c r="C125" s="123" t="s">
        <v>96</v>
      </c>
      <c r="D125" s="60">
        <v>27</v>
      </c>
      <c r="E125" s="123">
        <v>1993</v>
      </c>
      <c r="F125" s="123">
        <v>4.08</v>
      </c>
      <c r="G125" s="123">
        <v>69.040000000000006</v>
      </c>
      <c r="H125" s="123">
        <v>73.41</v>
      </c>
      <c r="I125" s="123">
        <v>93.9</v>
      </c>
      <c r="J125" s="123">
        <v>1400.42</v>
      </c>
      <c r="K125" s="123">
        <v>437.8</v>
      </c>
      <c r="L125" s="123">
        <v>19.8</v>
      </c>
      <c r="M125" s="123">
        <v>20.37</v>
      </c>
      <c r="N125" s="123">
        <v>97.51</v>
      </c>
      <c r="O125" s="123">
        <v>41.99</v>
      </c>
      <c r="P125" s="123">
        <v>42.78</v>
      </c>
      <c r="Q125" s="123">
        <v>98.17</v>
      </c>
      <c r="R125" s="123">
        <v>6.93</v>
      </c>
      <c r="S125" s="123">
        <v>9.75</v>
      </c>
      <c r="T125" s="123">
        <v>71.78</v>
      </c>
      <c r="U125" s="123">
        <v>-0.03</v>
      </c>
      <c r="V125" s="123">
        <v>0</v>
      </c>
      <c r="W125" s="123">
        <v>0.09</v>
      </c>
      <c r="X125" s="123">
        <v>-0.01</v>
      </c>
      <c r="Y125" s="123">
        <v>9.17</v>
      </c>
      <c r="Z125" s="123">
        <v>7.0000000000000007E-2</v>
      </c>
      <c r="AA125" s="60">
        <v>0</v>
      </c>
      <c r="AB125" s="60">
        <v>4.2699999999999996</v>
      </c>
      <c r="AC125" s="60" t="s">
        <v>3792</v>
      </c>
      <c r="AD125" s="60">
        <v>2021</v>
      </c>
    </row>
    <row r="126" spans="1:30" x14ac:dyDescent="0.25">
      <c r="A126" s="60" t="s">
        <v>1515</v>
      </c>
      <c r="B126" s="60" t="s">
        <v>15</v>
      </c>
      <c r="C126" s="123" t="s">
        <v>96</v>
      </c>
      <c r="D126" s="60">
        <v>25</v>
      </c>
      <c r="E126" s="123">
        <v>1995</v>
      </c>
      <c r="F126" s="123">
        <v>3.99</v>
      </c>
      <c r="G126" s="123">
        <v>55.54</v>
      </c>
      <c r="H126" s="123">
        <v>65.27</v>
      </c>
      <c r="I126" s="123">
        <v>85.1</v>
      </c>
      <c r="J126" s="123">
        <v>1021.34</v>
      </c>
      <c r="K126" s="123">
        <v>261.81</v>
      </c>
      <c r="L126" s="123">
        <v>23.24</v>
      </c>
      <c r="M126" s="123">
        <v>24.23</v>
      </c>
      <c r="N126" s="123">
        <v>95.89</v>
      </c>
      <c r="O126" s="123">
        <v>26.27</v>
      </c>
      <c r="P126" s="123">
        <v>30.05</v>
      </c>
      <c r="Q126" s="123">
        <v>87.51</v>
      </c>
      <c r="R126" s="123">
        <v>5.47</v>
      </c>
      <c r="S126" s="123">
        <v>10.23</v>
      </c>
      <c r="T126" s="123">
        <v>53.72</v>
      </c>
      <c r="U126" s="123">
        <v>0.21</v>
      </c>
      <c r="V126" s="123">
        <v>0.19</v>
      </c>
      <c r="W126" s="123">
        <v>7.0000000000000007E-2</v>
      </c>
      <c r="X126" s="123">
        <v>1.66</v>
      </c>
      <c r="Y126" s="123">
        <v>3.19</v>
      </c>
      <c r="Z126" s="123">
        <v>3.17</v>
      </c>
      <c r="AA126" s="60">
        <v>1.19</v>
      </c>
      <c r="AB126" s="60">
        <v>3.91</v>
      </c>
      <c r="AC126" s="60" t="s">
        <v>3792</v>
      </c>
      <c r="AD126" s="60">
        <v>2021</v>
      </c>
    </row>
    <row r="127" spans="1:30" x14ac:dyDescent="0.25">
      <c r="A127" s="60" t="s">
        <v>1379</v>
      </c>
      <c r="B127" s="60" t="s">
        <v>15</v>
      </c>
      <c r="C127" s="123" t="s">
        <v>96</v>
      </c>
      <c r="D127" s="60">
        <v>32</v>
      </c>
      <c r="E127" s="123">
        <v>1988</v>
      </c>
      <c r="F127" s="123">
        <v>3.6</v>
      </c>
      <c r="G127" s="123">
        <v>80.38</v>
      </c>
      <c r="H127" s="123">
        <v>85.49</v>
      </c>
      <c r="I127" s="123">
        <v>93.97</v>
      </c>
      <c r="J127" s="123">
        <v>1815.99</v>
      </c>
      <c r="K127" s="123">
        <v>502.12</v>
      </c>
      <c r="L127" s="123">
        <v>18.37</v>
      </c>
      <c r="M127" s="123">
        <v>18.559999999999999</v>
      </c>
      <c r="N127" s="123">
        <v>98.66</v>
      </c>
      <c r="O127" s="123">
        <v>44</v>
      </c>
      <c r="P127" s="123">
        <v>45.66</v>
      </c>
      <c r="Q127" s="123">
        <v>96.44</v>
      </c>
      <c r="R127" s="123">
        <v>17.61</v>
      </c>
      <c r="S127" s="123">
        <v>20.32</v>
      </c>
      <c r="T127" s="123">
        <v>86.62</v>
      </c>
      <c r="U127" s="123">
        <v>0.24</v>
      </c>
      <c r="V127" s="123">
        <v>-0.05</v>
      </c>
      <c r="W127" s="123">
        <v>0.14000000000000001</v>
      </c>
      <c r="X127" s="123">
        <v>0.64</v>
      </c>
      <c r="Y127" s="123">
        <v>7.34</v>
      </c>
      <c r="Z127" s="123">
        <v>0.83</v>
      </c>
      <c r="AA127" s="60">
        <v>0.08</v>
      </c>
      <c r="AB127" s="60">
        <v>5.76</v>
      </c>
      <c r="AC127" s="60" t="s">
        <v>3792</v>
      </c>
      <c r="AD127" s="60">
        <v>2021</v>
      </c>
    </row>
    <row r="128" spans="1:30" x14ac:dyDescent="0.25">
      <c r="A128" s="60" t="s">
        <v>1582</v>
      </c>
      <c r="B128" s="60" t="s">
        <v>15</v>
      </c>
      <c r="C128" s="123" t="s">
        <v>96</v>
      </c>
      <c r="D128" s="60">
        <v>29</v>
      </c>
      <c r="E128" s="123">
        <v>1991</v>
      </c>
      <c r="F128" s="123">
        <v>0.36</v>
      </c>
      <c r="G128" s="123">
        <v>30.04</v>
      </c>
      <c r="H128" s="123">
        <v>36.770000000000003</v>
      </c>
      <c r="I128" s="123">
        <v>81.75</v>
      </c>
      <c r="J128" s="123">
        <v>626.79</v>
      </c>
      <c r="K128" s="123">
        <v>263.20999999999998</v>
      </c>
      <c r="L128" s="123">
        <v>6.71</v>
      </c>
      <c r="M128" s="123">
        <v>6.7</v>
      </c>
      <c r="N128" s="123">
        <v>99.95</v>
      </c>
      <c r="O128" s="123">
        <v>13.27</v>
      </c>
      <c r="P128" s="123">
        <v>20.059999999999999</v>
      </c>
      <c r="Q128" s="123">
        <v>66.72</v>
      </c>
      <c r="R128" s="123">
        <v>6.61</v>
      </c>
      <c r="S128" s="123">
        <v>6.64</v>
      </c>
      <c r="T128" s="123">
        <v>100.1</v>
      </c>
      <c r="U128" s="123">
        <v>-0.08</v>
      </c>
      <c r="V128" s="123">
        <v>0.34</v>
      </c>
      <c r="W128" s="123">
        <v>-0.33</v>
      </c>
      <c r="X128" s="123">
        <v>3.25</v>
      </c>
      <c r="Y128" s="123">
        <v>0.1</v>
      </c>
      <c r="Z128" s="123">
        <v>3.33</v>
      </c>
      <c r="AA128" s="60">
        <v>3.38</v>
      </c>
      <c r="AB128" s="60">
        <v>-0.02</v>
      </c>
      <c r="AC128" s="60" t="s">
        <v>3792</v>
      </c>
      <c r="AD128" s="60">
        <v>2021</v>
      </c>
    </row>
    <row r="129" spans="1:30" x14ac:dyDescent="0.25">
      <c r="A129" s="60" t="s">
        <v>1493</v>
      </c>
      <c r="B129" s="60" t="s">
        <v>15</v>
      </c>
      <c r="C129" s="123" t="s">
        <v>213</v>
      </c>
      <c r="D129" s="60">
        <v>25</v>
      </c>
      <c r="E129" s="123">
        <v>1995</v>
      </c>
      <c r="F129" s="123">
        <v>0.19</v>
      </c>
      <c r="G129" s="123">
        <v>35.08</v>
      </c>
      <c r="H129" s="123">
        <v>34.93</v>
      </c>
      <c r="I129" s="123">
        <v>100.06</v>
      </c>
      <c r="J129" s="123">
        <v>655.01</v>
      </c>
      <c r="K129" s="123">
        <v>304.92</v>
      </c>
      <c r="L129" s="123">
        <v>10.07</v>
      </c>
      <c r="M129" s="123">
        <v>9.91</v>
      </c>
      <c r="N129" s="123">
        <v>100.05</v>
      </c>
      <c r="O129" s="123">
        <v>24.93</v>
      </c>
      <c r="P129" s="123">
        <v>25.04</v>
      </c>
      <c r="Q129" s="123">
        <v>99.97</v>
      </c>
      <c r="R129" s="123">
        <v>7.0000000000000007E-2</v>
      </c>
      <c r="S129" s="123">
        <v>0.01</v>
      </c>
      <c r="T129" s="123"/>
      <c r="U129" s="123">
        <v>-0.09</v>
      </c>
      <c r="V129" s="123">
        <v>-0.02</v>
      </c>
      <c r="W129" s="123">
        <v>0.06</v>
      </c>
      <c r="X129" s="123">
        <v>-0.02</v>
      </c>
      <c r="Y129" s="123">
        <v>0</v>
      </c>
      <c r="Z129" s="123">
        <v>-0.01</v>
      </c>
      <c r="AA129" s="60">
        <v>0.1</v>
      </c>
      <c r="AB129" s="60">
        <v>0.06</v>
      </c>
      <c r="AC129" s="60" t="s">
        <v>3792</v>
      </c>
      <c r="AD129" s="60">
        <v>2021</v>
      </c>
    </row>
    <row r="130" spans="1:30" x14ac:dyDescent="0.25">
      <c r="A130" s="60" t="s">
        <v>1400</v>
      </c>
      <c r="B130" s="60" t="s">
        <v>15</v>
      </c>
      <c r="C130" s="123" t="s">
        <v>213</v>
      </c>
      <c r="D130" s="60">
        <v>27</v>
      </c>
      <c r="E130" s="123">
        <v>1994</v>
      </c>
      <c r="F130" s="123">
        <v>0.31</v>
      </c>
      <c r="G130" s="123">
        <v>102.54</v>
      </c>
      <c r="H130" s="123">
        <v>112.44</v>
      </c>
      <c r="I130" s="123">
        <v>91.01</v>
      </c>
      <c r="J130" s="123">
        <v>2157.4299999999998</v>
      </c>
      <c r="K130" s="123">
        <v>454.9</v>
      </c>
      <c r="L130" s="123">
        <v>25</v>
      </c>
      <c r="M130" s="123">
        <v>24.93</v>
      </c>
      <c r="N130" s="123">
        <v>99.97</v>
      </c>
      <c r="O130" s="123">
        <v>60.06</v>
      </c>
      <c r="P130" s="123">
        <v>60.04</v>
      </c>
      <c r="Q130" s="123">
        <v>100.07</v>
      </c>
      <c r="R130" s="123">
        <v>14.92</v>
      </c>
      <c r="S130" s="123">
        <v>22.55</v>
      </c>
      <c r="T130" s="123">
        <v>66.760000000000005</v>
      </c>
      <c r="U130" s="123">
        <v>0</v>
      </c>
      <c r="V130" s="123">
        <v>-0.06</v>
      </c>
      <c r="W130" s="123">
        <v>-0.04</v>
      </c>
      <c r="X130" s="123">
        <v>-0.02</v>
      </c>
      <c r="Y130" s="123">
        <v>15.07</v>
      </c>
      <c r="Z130" s="123">
        <v>2.5299999999999998</v>
      </c>
      <c r="AA130" s="60">
        <v>-0.02</v>
      </c>
      <c r="AB130" s="60">
        <v>7.59</v>
      </c>
      <c r="AC130" s="60" t="s">
        <v>3792</v>
      </c>
      <c r="AD130" s="60">
        <v>2021</v>
      </c>
    </row>
    <row r="131" spans="1:30" x14ac:dyDescent="0.25">
      <c r="A131" s="60" t="s">
        <v>1587</v>
      </c>
      <c r="B131" s="60" t="s">
        <v>15</v>
      </c>
      <c r="C131" s="123" t="s">
        <v>109</v>
      </c>
      <c r="D131" s="60">
        <v>24</v>
      </c>
      <c r="E131" s="123">
        <v>1996</v>
      </c>
      <c r="F131" s="123">
        <v>1.1100000000000001</v>
      </c>
      <c r="G131" s="123">
        <v>21.69</v>
      </c>
      <c r="H131" s="123">
        <v>28.37</v>
      </c>
      <c r="I131" s="123">
        <v>76.5</v>
      </c>
      <c r="J131" s="123">
        <v>305.82</v>
      </c>
      <c r="K131" s="123">
        <v>49.2</v>
      </c>
      <c r="L131" s="123">
        <v>11.76</v>
      </c>
      <c r="M131" s="123">
        <v>13.27</v>
      </c>
      <c r="N131" s="123">
        <v>87.55</v>
      </c>
      <c r="O131" s="123">
        <v>9.1300000000000008</v>
      </c>
      <c r="P131" s="123">
        <v>11.79</v>
      </c>
      <c r="Q131" s="123">
        <v>78.56</v>
      </c>
      <c r="R131" s="123">
        <v>-0.03</v>
      </c>
      <c r="S131" s="123">
        <v>0.88</v>
      </c>
      <c r="T131" s="123">
        <v>0.03</v>
      </c>
      <c r="U131" s="123">
        <v>0.03</v>
      </c>
      <c r="V131" s="123">
        <v>-0.06</v>
      </c>
      <c r="W131" s="123">
        <v>-0.08</v>
      </c>
      <c r="X131" s="123">
        <v>-0.05</v>
      </c>
      <c r="Y131" s="123">
        <v>0.83</v>
      </c>
      <c r="Z131" s="123">
        <v>-7.0000000000000007E-2</v>
      </c>
      <c r="AA131" s="60">
        <v>-0.09</v>
      </c>
      <c r="AB131" s="60">
        <v>0.9</v>
      </c>
      <c r="AC131" s="60" t="s">
        <v>3792</v>
      </c>
      <c r="AD131" s="60">
        <v>2021</v>
      </c>
    </row>
    <row r="132" spans="1:30" x14ac:dyDescent="0.25">
      <c r="A132" s="60" t="s">
        <v>1507</v>
      </c>
      <c r="B132" s="60" t="s">
        <v>15</v>
      </c>
      <c r="C132" s="123" t="s">
        <v>109</v>
      </c>
      <c r="D132" s="60">
        <v>25</v>
      </c>
      <c r="E132" s="123">
        <v>1995</v>
      </c>
      <c r="F132" s="123">
        <v>2.71</v>
      </c>
      <c r="G132" s="123">
        <v>22.56</v>
      </c>
      <c r="H132" s="123">
        <v>28.6</v>
      </c>
      <c r="I132" s="123">
        <v>78.87</v>
      </c>
      <c r="J132" s="123">
        <v>329.3</v>
      </c>
      <c r="K132" s="123">
        <v>17.97</v>
      </c>
      <c r="L132" s="123">
        <v>13.23</v>
      </c>
      <c r="M132" s="123">
        <v>16.100000000000001</v>
      </c>
      <c r="N132" s="123">
        <v>82.26</v>
      </c>
      <c r="O132" s="123">
        <v>6.74</v>
      </c>
      <c r="P132" s="123">
        <v>8.1999999999999993</v>
      </c>
      <c r="Q132" s="123">
        <v>82.62</v>
      </c>
      <c r="R132" s="123">
        <v>1.1499999999999999</v>
      </c>
      <c r="S132" s="123">
        <v>2.0699999999999998</v>
      </c>
      <c r="T132" s="123">
        <v>49.93</v>
      </c>
      <c r="U132" s="123">
        <v>-0.09</v>
      </c>
      <c r="V132" s="123">
        <v>0.03</v>
      </c>
      <c r="W132" s="123">
        <v>-0.02</v>
      </c>
      <c r="X132" s="123">
        <v>0.42</v>
      </c>
      <c r="Y132" s="123">
        <v>1.1299999999999999</v>
      </c>
      <c r="Z132" s="123">
        <v>-0.08</v>
      </c>
      <c r="AA132" s="60">
        <v>-0.06</v>
      </c>
      <c r="AB132" s="60">
        <v>0.01</v>
      </c>
      <c r="AC132" s="60" t="s">
        <v>3792</v>
      </c>
      <c r="AD132" s="60">
        <v>2021</v>
      </c>
    </row>
    <row r="133" spans="1:30" x14ac:dyDescent="0.25">
      <c r="A133" s="60" t="s">
        <v>2838</v>
      </c>
      <c r="B133" s="60" t="s">
        <v>15</v>
      </c>
      <c r="C133" s="123" t="s">
        <v>221</v>
      </c>
      <c r="D133" s="60">
        <v>25</v>
      </c>
      <c r="E133" s="123">
        <v>1996</v>
      </c>
      <c r="F133" s="123">
        <v>1.29</v>
      </c>
      <c r="G133" s="123">
        <v>39.94</v>
      </c>
      <c r="H133" s="123">
        <v>49.24</v>
      </c>
      <c r="I133" s="123">
        <v>81.33</v>
      </c>
      <c r="J133" s="123">
        <v>626.97</v>
      </c>
      <c r="K133" s="123">
        <v>97</v>
      </c>
      <c r="L133" s="123">
        <v>22.22</v>
      </c>
      <c r="M133" s="123">
        <v>23.19</v>
      </c>
      <c r="N133" s="123">
        <v>96.8</v>
      </c>
      <c r="O133" s="123">
        <v>14.66</v>
      </c>
      <c r="P133" s="123">
        <v>16.27</v>
      </c>
      <c r="Q133" s="123">
        <v>90.55</v>
      </c>
      <c r="R133" s="123">
        <v>2.37</v>
      </c>
      <c r="S133" s="123">
        <v>6.2</v>
      </c>
      <c r="T133" s="123">
        <v>37.54</v>
      </c>
      <c r="U133" s="123">
        <v>-7.0000000000000007E-2</v>
      </c>
      <c r="V133" s="123">
        <v>-7.0000000000000007E-2</v>
      </c>
      <c r="W133" s="123">
        <v>-0.08</v>
      </c>
      <c r="X133" s="123">
        <v>0.81</v>
      </c>
      <c r="Y133" s="123">
        <v>0.68</v>
      </c>
      <c r="Z133" s="123">
        <v>3.05</v>
      </c>
      <c r="AA133" s="60">
        <v>1.54</v>
      </c>
      <c r="AB133" s="60">
        <v>3</v>
      </c>
      <c r="AC133" s="60" t="s">
        <v>3792</v>
      </c>
      <c r="AD133" s="60">
        <v>2021</v>
      </c>
    </row>
    <row r="134" spans="1:30" x14ac:dyDescent="0.25">
      <c r="A134" s="60" t="s">
        <v>1252</v>
      </c>
      <c r="B134" s="60" t="s">
        <v>15</v>
      </c>
      <c r="C134" s="123" t="s">
        <v>221</v>
      </c>
      <c r="D134" s="60">
        <v>28</v>
      </c>
      <c r="E134" s="123">
        <v>1992</v>
      </c>
      <c r="F134" s="123">
        <v>0.09</v>
      </c>
      <c r="G134" s="123">
        <v>79.959999999999994</v>
      </c>
      <c r="H134" s="123">
        <v>99.92</v>
      </c>
      <c r="I134" s="123">
        <v>80.05</v>
      </c>
      <c r="J134" s="123">
        <v>929.94</v>
      </c>
      <c r="K134" s="123">
        <v>289.95</v>
      </c>
      <c r="L134" s="123">
        <v>49.93</v>
      </c>
      <c r="M134" s="123">
        <v>50.02</v>
      </c>
      <c r="N134" s="123">
        <v>100.08</v>
      </c>
      <c r="O134" s="123">
        <v>20.100000000000001</v>
      </c>
      <c r="P134" s="123">
        <v>30.03</v>
      </c>
      <c r="Q134" s="123">
        <v>66.64</v>
      </c>
      <c r="R134" s="123">
        <v>0.02</v>
      </c>
      <c r="S134" s="123">
        <v>9.99</v>
      </c>
      <c r="T134" s="123">
        <v>-0.06</v>
      </c>
      <c r="U134" s="123">
        <v>-0.04</v>
      </c>
      <c r="V134" s="123">
        <v>0.04</v>
      </c>
      <c r="W134" s="123">
        <v>0.03</v>
      </c>
      <c r="X134" s="123">
        <v>-0.03</v>
      </c>
      <c r="Y134" s="123">
        <v>9.92</v>
      </c>
      <c r="Z134" s="123">
        <v>0.02</v>
      </c>
      <c r="AA134" s="60">
        <v>-0.06</v>
      </c>
      <c r="AB134" s="60">
        <v>0.04</v>
      </c>
      <c r="AC134" s="60" t="s">
        <v>3792</v>
      </c>
      <c r="AD134" s="60">
        <v>2021</v>
      </c>
    </row>
    <row r="135" spans="1:30" x14ac:dyDescent="0.25">
      <c r="A135" s="60" t="s">
        <v>1265</v>
      </c>
      <c r="B135" s="60" t="s">
        <v>15</v>
      </c>
      <c r="C135" s="123" t="s">
        <v>153</v>
      </c>
      <c r="D135" s="60">
        <v>21</v>
      </c>
      <c r="E135" s="123">
        <v>1999</v>
      </c>
      <c r="F135" s="123">
        <v>3.31</v>
      </c>
      <c r="G135" s="123">
        <v>29.11</v>
      </c>
      <c r="H135" s="123">
        <v>35.42</v>
      </c>
      <c r="I135" s="123">
        <v>82.14</v>
      </c>
      <c r="J135" s="123">
        <v>454.72</v>
      </c>
      <c r="K135" s="123">
        <v>112.7</v>
      </c>
      <c r="L135" s="123">
        <v>17.37</v>
      </c>
      <c r="M135" s="123">
        <v>19.989999999999998</v>
      </c>
      <c r="N135" s="123">
        <v>86.5</v>
      </c>
      <c r="O135" s="123">
        <v>9.92</v>
      </c>
      <c r="P135" s="123">
        <v>10.88</v>
      </c>
      <c r="Q135" s="123">
        <v>91.69</v>
      </c>
      <c r="R135" s="123">
        <v>1.79</v>
      </c>
      <c r="S135" s="123">
        <v>2.83</v>
      </c>
      <c r="T135" s="123">
        <v>66.75</v>
      </c>
      <c r="U135" s="123">
        <v>-7.0000000000000007E-2</v>
      </c>
      <c r="V135" s="123">
        <v>0.37</v>
      </c>
      <c r="W135" s="123">
        <v>-0.2</v>
      </c>
      <c r="X135" s="123">
        <v>1.24</v>
      </c>
      <c r="Y135" s="123">
        <v>1.27</v>
      </c>
      <c r="Z135" s="123">
        <v>1.85</v>
      </c>
      <c r="AA135" s="60">
        <v>0.08</v>
      </c>
      <c r="AB135" s="60">
        <v>3.07</v>
      </c>
      <c r="AC135" s="60" t="s">
        <v>3792</v>
      </c>
      <c r="AD135" s="60">
        <v>2021</v>
      </c>
    </row>
    <row r="136" spans="1:30" x14ac:dyDescent="0.25">
      <c r="A136" s="60" t="s">
        <v>1510</v>
      </c>
      <c r="B136" s="60" t="s">
        <v>15</v>
      </c>
      <c r="C136" s="123" t="s">
        <v>116</v>
      </c>
      <c r="D136" s="60">
        <v>34</v>
      </c>
      <c r="E136" s="123">
        <v>1986</v>
      </c>
      <c r="F136" s="123">
        <v>3.92</v>
      </c>
      <c r="G136" s="123">
        <v>30.1</v>
      </c>
      <c r="H136" s="123">
        <v>35.39</v>
      </c>
      <c r="I136" s="123">
        <v>85.07</v>
      </c>
      <c r="J136" s="123">
        <v>828.45</v>
      </c>
      <c r="K136" s="123">
        <v>467.57</v>
      </c>
      <c r="L136" s="123">
        <v>5.52</v>
      </c>
      <c r="M136" s="123">
        <v>5.4</v>
      </c>
      <c r="N136" s="123">
        <v>99.97</v>
      </c>
      <c r="O136" s="123">
        <v>13.39</v>
      </c>
      <c r="P136" s="123">
        <v>13.23</v>
      </c>
      <c r="Q136" s="123">
        <v>100</v>
      </c>
      <c r="R136" s="123">
        <v>11.33</v>
      </c>
      <c r="S136" s="123">
        <v>16.55</v>
      </c>
      <c r="T136" s="123">
        <v>68.27</v>
      </c>
      <c r="U136" s="123">
        <v>0.1</v>
      </c>
      <c r="V136" s="123">
        <v>-0.06</v>
      </c>
      <c r="W136" s="123">
        <v>-0.03</v>
      </c>
      <c r="X136" s="123">
        <v>0.06</v>
      </c>
      <c r="Y136" s="123">
        <v>0.17</v>
      </c>
      <c r="Z136" s="123">
        <v>-0.03</v>
      </c>
      <c r="AA136" s="60">
        <v>0.01</v>
      </c>
      <c r="AB136" s="60">
        <v>0.09</v>
      </c>
      <c r="AC136" s="60" t="s">
        <v>3792</v>
      </c>
      <c r="AD136" s="60">
        <v>2021</v>
      </c>
    </row>
    <row r="137" spans="1:30" x14ac:dyDescent="0.25">
      <c r="A137" s="60" t="s">
        <v>2847</v>
      </c>
      <c r="B137" s="60" t="s">
        <v>15</v>
      </c>
      <c r="C137" s="123" t="s">
        <v>122</v>
      </c>
      <c r="D137" s="60">
        <v>30</v>
      </c>
      <c r="E137" s="123">
        <v>1990</v>
      </c>
      <c r="F137" s="123">
        <v>2.44</v>
      </c>
      <c r="G137" s="123">
        <v>71.64</v>
      </c>
      <c r="H137" s="123">
        <v>76.39</v>
      </c>
      <c r="I137" s="123">
        <v>93.95</v>
      </c>
      <c r="J137" s="123">
        <v>1362.46</v>
      </c>
      <c r="K137" s="123">
        <v>206.38</v>
      </c>
      <c r="L137" s="123">
        <v>29.63</v>
      </c>
      <c r="M137" s="123">
        <v>31.21</v>
      </c>
      <c r="N137" s="123">
        <v>94.71</v>
      </c>
      <c r="O137" s="123">
        <v>32.119999999999997</v>
      </c>
      <c r="P137" s="123">
        <v>33.83</v>
      </c>
      <c r="Q137" s="123">
        <v>95.02</v>
      </c>
      <c r="R137" s="123">
        <v>9.26</v>
      </c>
      <c r="S137" s="123">
        <v>9.64</v>
      </c>
      <c r="T137" s="123">
        <v>95.67</v>
      </c>
      <c r="U137" s="123">
        <v>-7.0000000000000007E-2</v>
      </c>
      <c r="V137" s="123">
        <v>0.05</v>
      </c>
      <c r="W137" s="123">
        <v>0.04</v>
      </c>
      <c r="X137" s="123">
        <v>0</v>
      </c>
      <c r="Y137" s="123">
        <v>9.09</v>
      </c>
      <c r="Z137" s="123">
        <v>-0.05</v>
      </c>
      <c r="AA137" s="60">
        <v>0.04</v>
      </c>
      <c r="AB137" s="60">
        <v>3.78</v>
      </c>
      <c r="AC137" s="60" t="s">
        <v>3792</v>
      </c>
      <c r="AD137" s="60">
        <v>2021</v>
      </c>
    </row>
    <row r="138" spans="1:30" x14ac:dyDescent="0.25">
      <c r="A138" s="60" t="s">
        <v>2354</v>
      </c>
      <c r="B138" s="60" t="s">
        <v>15</v>
      </c>
      <c r="C138" s="123" t="s">
        <v>122</v>
      </c>
      <c r="D138" s="60">
        <v>31</v>
      </c>
      <c r="E138" s="123">
        <v>1990</v>
      </c>
      <c r="F138" s="123">
        <v>3.98</v>
      </c>
      <c r="G138" s="123">
        <v>87.77</v>
      </c>
      <c r="H138" s="123">
        <v>97.56</v>
      </c>
      <c r="I138" s="123">
        <v>90.09</v>
      </c>
      <c r="J138" s="123">
        <v>1947.79</v>
      </c>
      <c r="K138" s="123">
        <v>597.47</v>
      </c>
      <c r="L138" s="123">
        <v>27.26</v>
      </c>
      <c r="M138" s="123">
        <v>29.02</v>
      </c>
      <c r="N138" s="123">
        <v>94.07</v>
      </c>
      <c r="O138" s="123">
        <v>39.43</v>
      </c>
      <c r="P138" s="123">
        <v>42.31</v>
      </c>
      <c r="Q138" s="123">
        <v>93.41</v>
      </c>
      <c r="R138" s="123">
        <v>19.510000000000002</v>
      </c>
      <c r="S138" s="123">
        <v>24.76</v>
      </c>
      <c r="T138" s="123">
        <v>78.87</v>
      </c>
      <c r="U138" s="123">
        <v>0.05</v>
      </c>
      <c r="V138" s="123">
        <v>0.05</v>
      </c>
      <c r="W138" s="123">
        <v>-0.1</v>
      </c>
      <c r="X138" s="123">
        <v>1.57</v>
      </c>
      <c r="Y138" s="123">
        <v>16.07</v>
      </c>
      <c r="Z138" s="123">
        <v>1.25</v>
      </c>
      <c r="AA138" s="60">
        <v>-0.05</v>
      </c>
      <c r="AB138" s="60">
        <v>13.27</v>
      </c>
      <c r="AC138" s="60" t="s">
        <v>3792</v>
      </c>
      <c r="AD138" s="60">
        <v>2021</v>
      </c>
    </row>
    <row r="139" spans="1:30" x14ac:dyDescent="0.25">
      <c r="A139" s="60" t="s">
        <v>1512</v>
      </c>
      <c r="B139" s="60" t="s">
        <v>15</v>
      </c>
      <c r="C139" s="123" t="s">
        <v>131</v>
      </c>
      <c r="D139" s="60">
        <v>17</v>
      </c>
      <c r="E139" s="123">
        <v>2003</v>
      </c>
      <c r="F139" s="123">
        <v>0.06</v>
      </c>
      <c r="G139" s="123">
        <v>59.92</v>
      </c>
      <c r="H139" s="123">
        <v>60.01</v>
      </c>
      <c r="I139" s="123">
        <v>99.95</v>
      </c>
      <c r="J139" s="123">
        <v>840.05</v>
      </c>
      <c r="K139" s="123">
        <v>9.91</v>
      </c>
      <c r="L139" s="123">
        <v>40.03</v>
      </c>
      <c r="M139" s="123">
        <v>40.090000000000003</v>
      </c>
      <c r="N139" s="123">
        <v>99.94</v>
      </c>
      <c r="O139" s="123">
        <v>20.010000000000002</v>
      </c>
      <c r="P139" s="123">
        <v>19.940000000000001</v>
      </c>
      <c r="Q139" s="123">
        <v>100.01</v>
      </c>
      <c r="R139" s="123">
        <v>0</v>
      </c>
      <c r="S139" s="123">
        <v>7.0000000000000007E-2</v>
      </c>
      <c r="T139" s="123"/>
      <c r="U139" s="123">
        <v>-0.05</v>
      </c>
      <c r="V139" s="123">
        <v>0.06</v>
      </c>
      <c r="W139" s="123">
        <v>-0.01</v>
      </c>
      <c r="X139" s="123">
        <v>0.1</v>
      </c>
      <c r="Y139" s="123">
        <v>-0.09</v>
      </c>
      <c r="Z139" s="123">
        <v>0</v>
      </c>
      <c r="AA139" s="60">
        <v>0.02</v>
      </c>
      <c r="AB139" s="60">
        <v>-0.03</v>
      </c>
      <c r="AC139" s="60" t="s">
        <v>3792</v>
      </c>
      <c r="AD139" s="60">
        <v>2021</v>
      </c>
    </row>
    <row r="140" spans="1:30" x14ac:dyDescent="0.25">
      <c r="A140" s="60" t="s">
        <v>1517</v>
      </c>
      <c r="B140" s="60" t="s">
        <v>15</v>
      </c>
      <c r="C140" s="123" t="s">
        <v>131</v>
      </c>
      <c r="D140" s="60">
        <v>31</v>
      </c>
      <c r="E140" s="123">
        <v>1989</v>
      </c>
      <c r="F140" s="123">
        <v>3.19</v>
      </c>
      <c r="G140" s="123">
        <v>35.340000000000003</v>
      </c>
      <c r="H140" s="123">
        <v>46.5</v>
      </c>
      <c r="I140" s="123">
        <v>75.77</v>
      </c>
      <c r="J140" s="123">
        <v>539.62</v>
      </c>
      <c r="K140" s="123">
        <v>123.17</v>
      </c>
      <c r="L140" s="123">
        <v>16.22</v>
      </c>
      <c r="M140" s="123">
        <v>20.96</v>
      </c>
      <c r="N140" s="123">
        <v>77.67</v>
      </c>
      <c r="O140" s="123">
        <v>15.69</v>
      </c>
      <c r="P140" s="123">
        <v>18.14</v>
      </c>
      <c r="Q140" s="123">
        <v>86.23</v>
      </c>
      <c r="R140" s="123">
        <v>1.1599999999999999</v>
      </c>
      <c r="S140" s="123">
        <v>3.52</v>
      </c>
      <c r="T140" s="123">
        <v>36.42</v>
      </c>
      <c r="U140" s="123">
        <v>0.02</v>
      </c>
      <c r="V140" s="123">
        <v>0.16</v>
      </c>
      <c r="W140" s="123">
        <v>-0.16</v>
      </c>
      <c r="X140" s="123">
        <v>1.27</v>
      </c>
      <c r="Y140" s="123">
        <v>2.44</v>
      </c>
      <c r="Z140" s="123">
        <v>1.23</v>
      </c>
      <c r="AA140" s="60">
        <v>0.22</v>
      </c>
      <c r="AB140" s="60">
        <v>4.72</v>
      </c>
      <c r="AC140" s="60" t="s">
        <v>3792</v>
      </c>
      <c r="AD140" s="60">
        <v>2021</v>
      </c>
    </row>
    <row r="141" spans="1:30" x14ac:dyDescent="0.25">
      <c r="A141" s="60" t="s">
        <v>1513</v>
      </c>
      <c r="B141" s="60" t="s">
        <v>15</v>
      </c>
      <c r="C141" s="123" t="s">
        <v>131</v>
      </c>
      <c r="D141" s="60">
        <v>25</v>
      </c>
      <c r="E141" s="123">
        <v>1995</v>
      </c>
      <c r="F141" s="123">
        <v>1.53</v>
      </c>
      <c r="G141" s="123">
        <v>41.33</v>
      </c>
      <c r="H141" s="123">
        <v>45.07</v>
      </c>
      <c r="I141" s="123">
        <v>91.75</v>
      </c>
      <c r="J141" s="123">
        <v>711.98</v>
      </c>
      <c r="K141" s="123">
        <v>156.91</v>
      </c>
      <c r="L141" s="123">
        <v>16.920000000000002</v>
      </c>
      <c r="M141" s="123">
        <v>17.48</v>
      </c>
      <c r="N141" s="123">
        <v>96.35</v>
      </c>
      <c r="O141" s="123">
        <v>20.09</v>
      </c>
      <c r="P141" s="123">
        <v>21.92</v>
      </c>
      <c r="Q141" s="123">
        <v>91.41</v>
      </c>
      <c r="R141" s="123">
        <v>3.14</v>
      </c>
      <c r="S141" s="123">
        <v>3.84</v>
      </c>
      <c r="T141" s="123">
        <v>83.29</v>
      </c>
      <c r="U141" s="123">
        <v>-0.08</v>
      </c>
      <c r="V141" s="123">
        <v>0.11</v>
      </c>
      <c r="W141" s="123">
        <v>0.02</v>
      </c>
      <c r="X141" s="123">
        <v>0.65</v>
      </c>
      <c r="Y141" s="123">
        <v>4.47</v>
      </c>
      <c r="Z141" s="123">
        <v>-7.0000000000000007E-2</v>
      </c>
      <c r="AA141" s="60">
        <v>-0.08</v>
      </c>
      <c r="AB141" s="60">
        <v>4.4400000000000004</v>
      </c>
      <c r="AC141" s="60" t="s">
        <v>3792</v>
      </c>
      <c r="AD141" s="60">
        <v>2021</v>
      </c>
    </row>
    <row r="142" spans="1:30" x14ac:dyDescent="0.25">
      <c r="A142" s="60" t="s">
        <v>4039</v>
      </c>
      <c r="B142" s="60" t="s">
        <v>16</v>
      </c>
      <c r="C142" s="123" t="s">
        <v>96</v>
      </c>
      <c r="D142" s="60">
        <v>27</v>
      </c>
      <c r="E142" s="123">
        <v>1993</v>
      </c>
      <c r="F142" s="123">
        <v>4.99</v>
      </c>
      <c r="G142" s="123">
        <v>32.770000000000003</v>
      </c>
      <c r="H142" s="123">
        <v>38.29</v>
      </c>
      <c r="I142" s="123">
        <v>85.87</v>
      </c>
      <c r="J142" s="123">
        <v>769.02</v>
      </c>
      <c r="K142" s="123">
        <v>228.05</v>
      </c>
      <c r="L142" s="123">
        <v>10.050000000000001</v>
      </c>
      <c r="M142" s="123">
        <v>10.99</v>
      </c>
      <c r="N142" s="123">
        <v>90.81</v>
      </c>
      <c r="O142" s="123">
        <v>14.03</v>
      </c>
      <c r="P142" s="123">
        <v>14.9</v>
      </c>
      <c r="Q142" s="123">
        <v>94.51</v>
      </c>
      <c r="R142" s="123">
        <v>8.86</v>
      </c>
      <c r="S142" s="123">
        <v>11.99</v>
      </c>
      <c r="T142" s="123">
        <v>73.34</v>
      </c>
      <c r="U142" s="123">
        <v>0.39</v>
      </c>
      <c r="V142" s="123">
        <v>0.14000000000000001</v>
      </c>
      <c r="W142" s="123">
        <v>0.42</v>
      </c>
      <c r="X142" s="123">
        <v>0.11</v>
      </c>
      <c r="Y142" s="123">
        <v>1.63</v>
      </c>
      <c r="Z142" s="123">
        <v>0.19</v>
      </c>
      <c r="AA142" s="60">
        <v>0.01</v>
      </c>
      <c r="AB142" s="60">
        <v>2.08</v>
      </c>
      <c r="AC142" s="60" t="s">
        <v>3792</v>
      </c>
      <c r="AD142" s="60">
        <v>2021</v>
      </c>
    </row>
    <row r="143" spans="1:30" x14ac:dyDescent="0.25">
      <c r="A143" s="60" t="s">
        <v>4040</v>
      </c>
      <c r="B143" s="60" t="s">
        <v>16</v>
      </c>
      <c r="C143" s="123" t="s">
        <v>96</v>
      </c>
      <c r="D143" s="60">
        <v>30</v>
      </c>
      <c r="E143" s="123">
        <v>1991</v>
      </c>
      <c r="F143" s="123">
        <v>3.93</v>
      </c>
      <c r="G143" s="123">
        <v>36.47</v>
      </c>
      <c r="H143" s="123">
        <v>47.02</v>
      </c>
      <c r="I143" s="123">
        <v>77.75</v>
      </c>
      <c r="J143" s="123">
        <v>637.41</v>
      </c>
      <c r="K143" s="123">
        <v>272.02999999999997</v>
      </c>
      <c r="L143" s="123">
        <v>19.059999999999999</v>
      </c>
      <c r="M143" s="123">
        <v>20.41</v>
      </c>
      <c r="N143" s="123">
        <v>92.64</v>
      </c>
      <c r="O143" s="123">
        <v>12.87</v>
      </c>
      <c r="P143" s="123">
        <v>15.93</v>
      </c>
      <c r="Q143" s="123">
        <v>79.75</v>
      </c>
      <c r="R143" s="123">
        <v>4.16</v>
      </c>
      <c r="S143" s="123">
        <v>9.81</v>
      </c>
      <c r="T143" s="123">
        <v>43.57</v>
      </c>
      <c r="U143" s="123">
        <v>-0.04</v>
      </c>
      <c r="V143" s="123">
        <v>0.05</v>
      </c>
      <c r="W143" s="123">
        <v>-0.02</v>
      </c>
      <c r="X143" s="123">
        <v>0.43</v>
      </c>
      <c r="Y143" s="123">
        <v>2.97</v>
      </c>
      <c r="Z143" s="123">
        <v>0.7</v>
      </c>
      <c r="AA143" s="60">
        <v>7.0000000000000007E-2</v>
      </c>
      <c r="AB143" s="60">
        <v>3.82</v>
      </c>
      <c r="AC143" s="60" t="s">
        <v>3792</v>
      </c>
      <c r="AD143" s="60">
        <v>2021</v>
      </c>
    </row>
    <row r="144" spans="1:30" x14ac:dyDescent="0.25">
      <c r="A144" s="60" t="s">
        <v>4045</v>
      </c>
      <c r="B144" s="60" t="s">
        <v>16</v>
      </c>
      <c r="C144" s="123" t="s">
        <v>96</v>
      </c>
      <c r="D144" s="60">
        <v>31</v>
      </c>
      <c r="E144" s="123">
        <v>1989</v>
      </c>
      <c r="F144" s="123">
        <v>4.6399999999999997</v>
      </c>
      <c r="G144" s="123">
        <v>31.69</v>
      </c>
      <c r="H144" s="123">
        <v>37.380000000000003</v>
      </c>
      <c r="I144" s="123">
        <v>84.73</v>
      </c>
      <c r="J144" s="123">
        <v>754.27</v>
      </c>
      <c r="K144" s="123">
        <v>217.21</v>
      </c>
      <c r="L144" s="123">
        <v>8.36</v>
      </c>
      <c r="M144" s="123">
        <v>8.69</v>
      </c>
      <c r="N144" s="123">
        <v>95.17</v>
      </c>
      <c r="O144" s="123">
        <v>14.77</v>
      </c>
      <c r="P144" s="123">
        <v>16.21</v>
      </c>
      <c r="Q144" s="123">
        <v>90.79</v>
      </c>
      <c r="R144" s="123">
        <v>8.7899999999999991</v>
      </c>
      <c r="S144" s="123">
        <v>12.04</v>
      </c>
      <c r="T144" s="123">
        <v>71.98</v>
      </c>
      <c r="U144" s="123">
        <v>0.08</v>
      </c>
      <c r="V144" s="123">
        <v>0.05</v>
      </c>
      <c r="W144" s="123">
        <v>-0.08</v>
      </c>
      <c r="X144" s="123">
        <v>-0.1</v>
      </c>
      <c r="Y144" s="123">
        <v>1.05</v>
      </c>
      <c r="Z144" s="123">
        <v>0.42</v>
      </c>
      <c r="AA144" s="60">
        <v>0.1</v>
      </c>
      <c r="AB144" s="60">
        <v>1.71</v>
      </c>
      <c r="AC144" s="60" t="s">
        <v>3792</v>
      </c>
      <c r="AD144" s="60">
        <v>2021</v>
      </c>
    </row>
    <row r="145" spans="1:30" x14ac:dyDescent="0.25">
      <c r="A145" s="60" t="s">
        <v>4049</v>
      </c>
      <c r="B145" s="60" t="s">
        <v>16</v>
      </c>
      <c r="C145" s="123" t="s">
        <v>96</v>
      </c>
      <c r="D145" s="60">
        <v>28</v>
      </c>
      <c r="E145" s="123">
        <v>1992</v>
      </c>
      <c r="F145" s="123">
        <v>0.27</v>
      </c>
      <c r="G145" s="123">
        <v>56.77</v>
      </c>
      <c r="H145" s="123">
        <v>63.23</v>
      </c>
      <c r="I145" s="123">
        <v>89.43</v>
      </c>
      <c r="J145" s="123">
        <v>1219.98</v>
      </c>
      <c r="K145" s="123">
        <v>270.08999999999997</v>
      </c>
      <c r="L145" s="123">
        <v>13.24</v>
      </c>
      <c r="M145" s="123">
        <v>13.27</v>
      </c>
      <c r="N145" s="123">
        <v>100.06</v>
      </c>
      <c r="O145" s="123">
        <v>36.630000000000003</v>
      </c>
      <c r="P145" s="123">
        <v>36.65</v>
      </c>
      <c r="Q145" s="123">
        <v>100.01</v>
      </c>
      <c r="R145" s="123">
        <v>6.65</v>
      </c>
      <c r="S145" s="123">
        <v>13.28</v>
      </c>
      <c r="T145" s="123">
        <v>49.99</v>
      </c>
      <c r="U145" s="123">
        <v>0.02</v>
      </c>
      <c r="V145" s="123">
        <v>0.01</v>
      </c>
      <c r="W145" s="123">
        <v>0.1</v>
      </c>
      <c r="X145" s="123">
        <v>-0.08</v>
      </c>
      <c r="Y145" s="123">
        <v>10.02</v>
      </c>
      <c r="Z145" s="123">
        <v>0.03</v>
      </c>
      <c r="AA145" s="60">
        <v>-7.0000000000000007E-2</v>
      </c>
      <c r="AB145" s="60">
        <v>0</v>
      </c>
      <c r="AC145" s="60" t="s">
        <v>3792</v>
      </c>
      <c r="AD145" s="60">
        <v>2021</v>
      </c>
    </row>
    <row r="146" spans="1:30" x14ac:dyDescent="0.25">
      <c r="A146" s="60" t="s">
        <v>2896</v>
      </c>
      <c r="B146" s="60" t="s">
        <v>16</v>
      </c>
      <c r="C146" s="123" t="s">
        <v>96</v>
      </c>
      <c r="D146" s="60">
        <v>28</v>
      </c>
      <c r="E146" s="123">
        <v>1992</v>
      </c>
      <c r="F146" s="123">
        <v>4.91</v>
      </c>
      <c r="G146" s="123">
        <v>47.1</v>
      </c>
      <c r="H146" s="123">
        <v>65.19</v>
      </c>
      <c r="I146" s="123">
        <v>72.09</v>
      </c>
      <c r="J146" s="123">
        <v>806.1</v>
      </c>
      <c r="K146" s="123">
        <v>473.58</v>
      </c>
      <c r="L146" s="123">
        <v>24.82</v>
      </c>
      <c r="M146" s="123">
        <v>26.08</v>
      </c>
      <c r="N146" s="123">
        <v>95.34</v>
      </c>
      <c r="O146" s="123">
        <v>16.32</v>
      </c>
      <c r="P146" s="123">
        <v>24</v>
      </c>
      <c r="Q146" s="123">
        <v>68.23</v>
      </c>
      <c r="R146" s="123">
        <v>5.45</v>
      </c>
      <c r="S146" s="123">
        <v>13.27</v>
      </c>
      <c r="T146" s="123">
        <v>41</v>
      </c>
      <c r="U146" s="123">
        <v>0.14000000000000001</v>
      </c>
      <c r="V146" s="123">
        <v>0.21</v>
      </c>
      <c r="W146" s="123">
        <v>-0.03</v>
      </c>
      <c r="X146" s="123">
        <v>1.41</v>
      </c>
      <c r="Y146" s="123">
        <v>3.32</v>
      </c>
      <c r="Z146" s="123">
        <v>2.29</v>
      </c>
      <c r="AA146" s="60">
        <v>0.95</v>
      </c>
      <c r="AB146" s="60">
        <v>6.72</v>
      </c>
      <c r="AC146" s="60" t="s">
        <v>3792</v>
      </c>
      <c r="AD146" s="60">
        <v>2021</v>
      </c>
    </row>
    <row r="147" spans="1:30" x14ac:dyDescent="0.25">
      <c r="A147" s="60" t="s">
        <v>1196</v>
      </c>
      <c r="B147" s="60" t="s">
        <v>16</v>
      </c>
      <c r="C147" s="123" t="s">
        <v>96</v>
      </c>
      <c r="D147" s="60">
        <v>28</v>
      </c>
      <c r="E147" s="123">
        <v>1992</v>
      </c>
      <c r="F147" s="123">
        <v>0.98</v>
      </c>
      <c r="G147" s="123">
        <v>37.950000000000003</v>
      </c>
      <c r="H147" s="123">
        <v>49.03</v>
      </c>
      <c r="I147" s="123">
        <v>77.599999999999994</v>
      </c>
      <c r="J147" s="123">
        <v>694.92</v>
      </c>
      <c r="K147" s="123">
        <v>284.10000000000002</v>
      </c>
      <c r="L147" s="123">
        <v>19.04</v>
      </c>
      <c r="M147" s="123">
        <v>20.100000000000001</v>
      </c>
      <c r="N147" s="123">
        <v>95.02</v>
      </c>
      <c r="O147" s="123">
        <v>13.96</v>
      </c>
      <c r="P147" s="123">
        <v>21</v>
      </c>
      <c r="Q147" s="123">
        <v>66.8</v>
      </c>
      <c r="R147" s="123">
        <v>5.08</v>
      </c>
      <c r="S147" s="123">
        <v>7.9</v>
      </c>
      <c r="T147" s="123">
        <v>62.49</v>
      </c>
      <c r="U147" s="123">
        <v>-0.03</v>
      </c>
      <c r="V147" s="123">
        <v>0.02</v>
      </c>
      <c r="W147" s="123">
        <v>0.08</v>
      </c>
      <c r="X147" s="123">
        <v>-0.09</v>
      </c>
      <c r="Y147" s="123">
        <v>2.93</v>
      </c>
      <c r="Z147" s="123">
        <v>0.03</v>
      </c>
      <c r="AA147" s="60">
        <v>0.09</v>
      </c>
      <c r="AB147" s="60">
        <v>2.02</v>
      </c>
      <c r="AC147" s="60" t="s">
        <v>3792</v>
      </c>
      <c r="AD147" s="60">
        <v>2021</v>
      </c>
    </row>
    <row r="148" spans="1:30" x14ac:dyDescent="0.25">
      <c r="A148" s="60" t="s">
        <v>4065</v>
      </c>
      <c r="B148" s="60" t="s">
        <v>16</v>
      </c>
      <c r="C148" s="123" t="s">
        <v>109</v>
      </c>
      <c r="D148" s="60">
        <v>27</v>
      </c>
      <c r="E148" s="123">
        <v>1993</v>
      </c>
      <c r="F148" s="123">
        <v>3.44</v>
      </c>
      <c r="G148" s="123">
        <v>25.12</v>
      </c>
      <c r="H148" s="123">
        <v>31.66</v>
      </c>
      <c r="I148" s="123">
        <v>79.34</v>
      </c>
      <c r="J148" s="123">
        <v>357.63</v>
      </c>
      <c r="K148" s="123">
        <v>84.32</v>
      </c>
      <c r="L148" s="123">
        <v>14.54</v>
      </c>
      <c r="M148" s="123">
        <v>16.3</v>
      </c>
      <c r="N148" s="123">
        <v>89.54</v>
      </c>
      <c r="O148" s="123">
        <v>6.88</v>
      </c>
      <c r="P148" s="123">
        <v>8.48</v>
      </c>
      <c r="Q148" s="123">
        <v>80.010000000000005</v>
      </c>
      <c r="R148" s="123">
        <v>1.48</v>
      </c>
      <c r="S148" s="123">
        <v>2.86</v>
      </c>
      <c r="T148" s="123">
        <v>49.91</v>
      </c>
      <c r="U148" s="123">
        <v>7.0000000000000007E-2</v>
      </c>
      <c r="V148" s="123">
        <v>0.16</v>
      </c>
      <c r="W148" s="123">
        <v>-0.05</v>
      </c>
      <c r="X148" s="123">
        <v>0.92</v>
      </c>
      <c r="Y148" s="123">
        <v>0.95</v>
      </c>
      <c r="Z148" s="123">
        <v>1.1299999999999999</v>
      </c>
      <c r="AA148" s="60">
        <v>0.24</v>
      </c>
      <c r="AB148" s="60">
        <v>1.34</v>
      </c>
      <c r="AC148" s="60" t="s">
        <v>3792</v>
      </c>
      <c r="AD148" s="60">
        <v>2021</v>
      </c>
    </row>
    <row r="149" spans="1:30" x14ac:dyDescent="0.25">
      <c r="A149" s="60" t="s">
        <v>2735</v>
      </c>
      <c r="B149" s="60" t="s">
        <v>16</v>
      </c>
      <c r="C149" s="123" t="s">
        <v>109</v>
      </c>
      <c r="D149" s="60">
        <v>28</v>
      </c>
      <c r="E149" s="123">
        <v>1992</v>
      </c>
      <c r="F149" s="123">
        <v>0.34</v>
      </c>
      <c r="G149" s="123">
        <v>19.940000000000001</v>
      </c>
      <c r="H149" s="123">
        <v>30.1</v>
      </c>
      <c r="I149" s="123">
        <v>66.67</v>
      </c>
      <c r="J149" s="123">
        <v>284.91000000000003</v>
      </c>
      <c r="K149" s="123">
        <v>84.91</v>
      </c>
      <c r="L149" s="123">
        <v>12.54</v>
      </c>
      <c r="M149" s="123">
        <v>17.52</v>
      </c>
      <c r="N149" s="123">
        <v>71.430000000000007</v>
      </c>
      <c r="O149" s="123">
        <v>2.5099999999999998</v>
      </c>
      <c r="P149" s="123">
        <v>2.44</v>
      </c>
      <c r="Q149" s="123">
        <v>100.03</v>
      </c>
      <c r="R149" s="123">
        <v>2.46</v>
      </c>
      <c r="S149" s="123">
        <v>5.05</v>
      </c>
      <c r="T149" s="123">
        <v>50.07</v>
      </c>
      <c r="U149" s="123">
        <v>-0.01</v>
      </c>
      <c r="V149" s="123">
        <v>0.76</v>
      </c>
      <c r="W149" s="123">
        <v>-0.8</v>
      </c>
      <c r="X149" s="123">
        <v>2.4900000000000002</v>
      </c>
      <c r="Y149" s="123">
        <v>-0.01</v>
      </c>
      <c r="Z149" s="123">
        <v>-0.05</v>
      </c>
      <c r="AA149" s="60">
        <v>0.02</v>
      </c>
      <c r="AB149" s="60">
        <v>-0.05</v>
      </c>
      <c r="AC149" s="60" t="s">
        <v>3792</v>
      </c>
      <c r="AD149" s="60">
        <v>2021</v>
      </c>
    </row>
    <row r="150" spans="1:30" x14ac:dyDescent="0.25">
      <c r="A150" s="60" t="s">
        <v>4052</v>
      </c>
      <c r="B150" s="60" t="s">
        <v>16</v>
      </c>
      <c r="C150" s="123" t="s">
        <v>109</v>
      </c>
      <c r="D150" s="60">
        <v>27</v>
      </c>
      <c r="E150" s="123">
        <v>1993</v>
      </c>
      <c r="F150" s="123">
        <v>0.68</v>
      </c>
      <c r="G150" s="123">
        <v>12.86</v>
      </c>
      <c r="H150" s="123">
        <v>18.7</v>
      </c>
      <c r="I150" s="123">
        <v>69.13</v>
      </c>
      <c r="J150" s="123">
        <v>152.86000000000001</v>
      </c>
      <c r="K150" s="123">
        <v>35.75</v>
      </c>
      <c r="L150" s="123">
        <v>5.74</v>
      </c>
      <c r="M150" s="123">
        <v>8.57</v>
      </c>
      <c r="N150" s="123">
        <v>66.66</v>
      </c>
      <c r="O150" s="123">
        <v>4.2</v>
      </c>
      <c r="P150" s="123">
        <v>4.21</v>
      </c>
      <c r="Q150" s="123">
        <v>100.1</v>
      </c>
      <c r="R150" s="123">
        <v>0.01</v>
      </c>
      <c r="S150" s="123">
        <v>-0.05</v>
      </c>
      <c r="T150" s="123"/>
      <c r="U150" s="123">
        <v>-0.02</v>
      </c>
      <c r="V150" s="123">
        <v>0.04</v>
      </c>
      <c r="W150" s="123">
        <v>-0.09</v>
      </c>
      <c r="X150" s="123">
        <v>1.49</v>
      </c>
      <c r="Y150" s="123">
        <v>1.48</v>
      </c>
      <c r="Z150" s="123">
        <v>0</v>
      </c>
      <c r="AA150" s="60">
        <v>-0.01</v>
      </c>
      <c r="AB150" s="60">
        <v>1.34</v>
      </c>
      <c r="AC150" s="60" t="s">
        <v>3792</v>
      </c>
      <c r="AD150" s="60">
        <v>2021</v>
      </c>
    </row>
    <row r="151" spans="1:30" x14ac:dyDescent="0.25">
      <c r="A151" s="60" t="s">
        <v>4826</v>
      </c>
      <c r="B151" s="60" t="s">
        <v>16</v>
      </c>
      <c r="C151" s="123" t="s">
        <v>109</v>
      </c>
      <c r="D151" s="60">
        <v>31</v>
      </c>
      <c r="E151" s="123">
        <v>1989</v>
      </c>
      <c r="F151" s="123">
        <v>0.25</v>
      </c>
      <c r="G151" s="123">
        <v>4.96</v>
      </c>
      <c r="H151" s="123">
        <v>19.989999999999998</v>
      </c>
      <c r="I151" s="123">
        <v>25.01</v>
      </c>
      <c r="J151" s="123">
        <v>55.09</v>
      </c>
      <c r="K151" s="123">
        <v>-0.01</v>
      </c>
      <c r="L151" s="123">
        <v>5.01</v>
      </c>
      <c r="M151" s="123">
        <v>19.98</v>
      </c>
      <c r="N151" s="123">
        <v>25.07</v>
      </c>
      <c r="O151" s="123">
        <v>-0.06</v>
      </c>
      <c r="P151" s="123">
        <v>0.09</v>
      </c>
      <c r="Q151" s="123"/>
      <c r="R151" s="123">
        <v>-0.04</v>
      </c>
      <c r="S151" s="123">
        <v>-0.03</v>
      </c>
      <c r="T151" s="123"/>
      <c r="U151" s="123">
        <v>-7.0000000000000007E-2</v>
      </c>
      <c r="V151" s="123">
        <v>-0.09</v>
      </c>
      <c r="W151" s="123">
        <v>0.09</v>
      </c>
      <c r="X151" s="123">
        <v>-0.04</v>
      </c>
      <c r="Y151" s="123">
        <v>0.03</v>
      </c>
      <c r="Z151" s="123">
        <v>0.05</v>
      </c>
      <c r="AA151" s="60">
        <v>0.09</v>
      </c>
      <c r="AB151" s="60">
        <v>0.02</v>
      </c>
      <c r="AC151" s="60" t="s">
        <v>3792</v>
      </c>
      <c r="AD151" s="60">
        <v>2021</v>
      </c>
    </row>
    <row r="152" spans="1:30" x14ac:dyDescent="0.25">
      <c r="A152" s="60" t="s">
        <v>1589</v>
      </c>
      <c r="B152" s="60" t="s">
        <v>16</v>
      </c>
      <c r="C152" s="123" t="s">
        <v>109</v>
      </c>
      <c r="D152" s="60">
        <v>25</v>
      </c>
      <c r="E152" s="123">
        <v>1996</v>
      </c>
      <c r="F152" s="123">
        <v>4.3600000000000003</v>
      </c>
      <c r="G152" s="123">
        <v>16.420000000000002</v>
      </c>
      <c r="H152" s="123">
        <v>22.77</v>
      </c>
      <c r="I152" s="123">
        <v>71.94</v>
      </c>
      <c r="J152" s="123">
        <v>257.31</v>
      </c>
      <c r="K152" s="123">
        <v>41.52</v>
      </c>
      <c r="L152" s="123">
        <v>7.65</v>
      </c>
      <c r="M152" s="123">
        <v>10.64</v>
      </c>
      <c r="N152" s="123">
        <v>72.2</v>
      </c>
      <c r="O152" s="123">
        <v>7.14</v>
      </c>
      <c r="P152" s="123">
        <v>7.66</v>
      </c>
      <c r="Q152" s="123">
        <v>91.12</v>
      </c>
      <c r="R152" s="123">
        <v>0.81</v>
      </c>
      <c r="S152" s="123">
        <v>1.41</v>
      </c>
      <c r="T152" s="123">
        <v>66.680000000000007</v>
      </c>
      <c r="U152" s="123">
        <v>-0.03</v>
      </c>
      <c r="V152" s="123">
        <v>0.01</v>
      </c>
      <c r="W152" s="123">
        <v>-0.01</v>
      </c>
      <c r="X152" s="123">
        <v>7.0000000000000007E-2</v>
      </c>
      <c r="Y152" s="123">
        <v>1.52</v>
      </c>
      <c r="Z152" s="123">
        <v>0.37</v>
      </c>
      <c r="AA152" s="60">
        <v>-0.02</v>
      </c>
      <c r="AB152" s="60">
        <v>1.01</v>
      </c>
      <c r="AC152" s="60" t="s">
        <v>3792</v>
      </c>
      <c r="AD152" s="60">
        <v>2021</v>
      </c>
    </row>
    <row r="153" spans="1:30" x14ac:dyDescent="0.25">
      <c r="A153" s="60" t="s">
        <v>4053</v>
      </c>
      <c r="B153" s="60" t="s">
        <v>16</v>
      </c>
      <c r="C153" s="123" t="s">
        <v>109</v>
      </c>
      <c r="D153" s="60">
        <v>18</v>
      </c>
      <c r="E153" s="123">
        <v>2002</v>
      </c>
      <c r="F153" s="123">
        <v>0.91</v>
      </c>
      <c r="G153" s="123">
        <v>17.78</v>
      </c>
      <c r="H153" s="123">
        <v>27.88</v>
      </c>
      <c r="I153" s="123">
        <v>63.95</v>
      </c>
      <c r="J153" s="123">
        <v>302.20999999999998</v>
      </c>
      <c r="K153" s="123">
        <v>96.61</v>
      </c>
      <c r="L153" s="123">
        <v>8.9600000000000009</v>
      </c>
      <c r="M153" s="123">
        <v>12.23</v>
      </c>
      <c r="N153" s="123">
        <v>72.61</v>
      </c>
      <c r="O153" s="123">
        <v>7.78</v>
      </c>
      <c r="P153" s="123">
        <v>11.13</v>
      </c>
      <c r="Q153" s="123">
        <v>69.94</v>
      </c>
      <c r="R153" s="123">
        <v>1.02</v>
      </c>
      <c r="S153" s="123">
        <v>4.5</v>
      </c>
      <c r="T153" s="123">
        <v>24.98</v>
      </c>
      <c r="U153" s="123">
        <v>-0.06</v>
      </c>
      <c r="V153" s="123">
        <v>0.16</v>
      </c>
      <c r="W153" s="123">
        <v>-0.22</v>
      </c>
      <c r="X153" s="123">
        <v>1.17</v>
      </c>
      <c r="Y153" s="123">
        <v>-0.04</v>
      </c>
      <c r="Z153" s="123">
        <v>3.42</v>
      </c>
      <c r="AA153" s="60">
        <v>2.2400000000000002</v>
      </c>
      <c r="AB153" s="60">
        <v>5.56</v>
      </c>
      <c r="AC153" s="60" t="s">
        <v>3792</v>
      </c>
      <c r="AD153" s="60">
        <v>2021</v>
      </c>
    </row>
    <row r="154" spans="1:30" x14ac:dyDescent="0.25">
      <c r="A154" s="60" t="s">
        <v>4069</v>
      </c>
      <c r="B154" s="60" t="s">
        <v>16</v>
      </c>
      <c r="C154" s="123" t="s">
        <v>153</v>
      </c>
      <c r="D154" s="60">
        <v>26</v>
      </c>
      <c r="E154" s="123">
        <v>1994</v>
      </c>
      <c r="F154" s="123">
        <v>2.44</v>
      </c>
      <c r="G154" s="123">
        <v>32.72</v>
      </c>
      <c r="H154" s="123">
        <v>43.22</v>
      </c>
      <c r="I154" s="123">
        <v>75.989999999999995</v>
      </c>
      <c r="J154" s="123">
        <v>535.11</v>
      </c>
      <c r="K154" s="123">
        <v>123.12</v>
      </c>
      <c r="L154" s="123">
        <v>17.14</v>
      </c>
      <c r="M154" s="123">
        <v>20.5</v>
      </c>
      <c r="N154" s="123">
        <v>84.24</v>
      </c>
      <c r="O154" s="123">
        <v>11.53</v>
      </c>
      <c r="P154" s="123">
        <v>12.31</v>
      </c>
      <c r="Q154" s="123">
        <v>93.5</v>
      </c>
      <c r="R154" s="123">
        <v>2.41</v>
      </c>
      <c r="S154" s="123">
        <v>6.75</v>
      </c>
      <c r="T154" s="123">
        <v>35.32</v>
      </c>
      <c r="U154" s="123">
        <v>0.03</v>
      </c>
      <c r="V154" s="123">
        <v>0.25</v>
      </c>
      <c r="W154" s="123">
        <v>-0.26</v>
      </c>
      <c r="X154" s="123">
        <v>1.69</v>
      </c>
      <c r="Y154" s="123">
        <v>1.68</v>
      </c>
      <c r="Z154" s="123">
        <v>0.84</v>
      </c>
      <c r="AA154" s="60">
        <v>0.79</v>
      </c>
      <c r="AB154" s="60">
        <v>1.98</v>
      </c>
      <c r="AC154" s="60" t="s">
        <v>3792</v>
      </c>
      <c r="AD154" s="60">
        <v>2021</v>
      </c>
    </row>
    <row r="155" spans="1:30" x14ac:dyDescent="0.25">
      <c r="A155" s="60" t="s">
        <v>1886</v>
      </c>
      <c r="B155" s="60" t="s">
        <v>16</v>
      </c>
      <c r="C155" s="123" t="s">
        <v>153</v>
      </c>
      <c r="D155" s="60">
        <v>25</v>
      </c>
      <c r="E155" s="123">
        <v>1996</v>
      </c>
      <c r="F155" s="123">
        <v>2.66</v>
      </c>
      <c r="G155" s="123">
        <v>29.51</v>
      </c>
      <c r="H155" s="123">
        <v>39.69</v>
      </c>
      <c r="I155" s="123">
        <v>74.75</v>
      </c>
      <c r="J155" s="123">
        <v>556.64</v>
      </c>
      <c r="K155" s="123">
        <v>141.02000000000001</v>
      </c>
      <c r="L155" s="123">
        <v>17.739999999999998</v>
      </c>
      <c r="M155" s="123">
        <v>18.55</v>
      </c>
      <c r="N155" s="123">
        <v>96.07</v>
      </c>
      <c r="O155" s="123">
        <v>7.32</v>
      </c>
      <c r="P155" s="123">
        <v>11.51</v>
      </c>
      <c r="Q155" s="123">
        <v>64.55</v>
      </c>
      <c r="R155" s="123">
        <v>4.3499999999999996</v>
      </c>
      <c r="S155" s="123">
        <v>7.74</v>
      </c>
      <c r="T155" s="123">
        <v>57.09</v>
      </c>
      <c r="U155" s="123">
        <v>-0.02</v>
      </c>
      <c r="V155" s="123">
        <v>0.15</v>
      </c>
      <c r="W155" s="123">
        <v>-0.25</v>
      </c>
      <c r="X155" s="123">
        <v>2.58</v>
      </c>
      <c r="Y155" s="123">
        <v>1.2</v>
      </c>
      <c r="Z155" s="123">
        <v>0.46</v>
      </c>
      <c r="AA155" s="60">
        <v>0.02</v>
      </c>
      <c r="AB155" s="60">
        <v>2.54</v>
      </c>
      <c r="AC155" s="60" t="s">
        <v>3792</v>
      </c>
      <c r="AD155" s="60">
        <v>2021</v>
      </c>
    </row>
    <row r="156" spans="1:30" x14ac:dyDescent="0.25">
      <c r="A156" s="60" t="s">
        <v>2516</v>
      </c>
      <c r="B156" s="60" t="s">
        <v>16</v>
      </c>
      <c r="C156" s="123" t="s">
        <v>116</v>
      </c>
      <c r="D156" s="60">
        <v>31</v>
      </c>
      <c r="E156" s="123">
        <v>1989</v>
      </c>
      <c r="F156" s="123">
        <v>4.93</v>
      </c>
      <c r="G156" s="123">
        <v>17.84</v>
      </c>
      <c r="H156" s="123">
        <v>30.31</v>
      </c>
      <c r="I156" s="123">
        <v>58.62</v>
      </c>
      <c r="J156" s="123">
        <v>592.36</v>
      </c>
      <c r="K156" s="123">
        <v>367.95</v>
      </c>
      <c r="L156" s="123">
        <v>1.67</v>
      </c>
      <c r="M156" s="123">
        <v>1.6</v>
      </c>
      <c r="N156" s="123">
        <v>100.05</v>
      </c>
      <c r="O156" s="123">
        <v>8.08</v>
      </c>
      <c r="P156" s="123">
        <v>8.01</v>
      </c>
      <c r="Q156" s="123">
        <v>99.98</v>
      </c>
      <c r="R156" s="123">
        <v>8.14</v>
      </c>
      <c r="S156" s="123">
        <v>20.69</v>
      </c>
      <c r="T156" s="123">
        <v>39.75</v>
      </c>
      <c r="U156" s="123">
        <v>0.08</v>
      </c>
      <c r="V156" s="123">
        <v>0.08</v>
      </c>
      <c r="W156" s="123">
        <v>7.0000000000000007E-2</v>
      </c>
      <c r="X156" s="123">
        <v>-7.0000000000000007E-2</v>
      </c>
      <c r="Y156" s="123">
        <v>0.02</v>
      </c>
      <c r="Z156" s="123">
        <v>0.06</v>
      </c>
      <c r="AA156" s="60">
        <v>-0.1</v>
      </c>
      <c r="AB156" s="60">
        <v>0.09</v>
      </c>
      <c r="AC156" s="60" t="s">
        <v>3792</v>
      </c>
      <c r="AD156" s="60">
        <v>2021</v>
      </c>
    </row>
    <row r="157" spans="1:30" x14ac:dyDescent="0.25">
      <c r="A157" s="60" t="s">
        <v>121</v>
      </c>
      <c r="B157" s="60" t="s">
        <v>16</v>
      </c>
      <c r="C157" s="123" t="s">
        <v>122</v>
      </c>
      <c r="D157" s="60">
        <v>25</v>
      </c>
      <c r="E157" s="123">
        <v>1995</v>
      </c>
      <c r="F157" s="123">
        <v>5.09</v>
      </c>
      <c r="G157" s="123">
        <v>35.01</v>
      </c>
      <c r="H157" s="123">
        <v>43.84</v>
      </c>
      <c r="I157" s="123">
        <v>79.930000000000007</v>
      </c>
      <c r="J157" s="123">
        <v>730.2</v>
      </c>
      <c r="K157" s="123">
        <v>148.91</v>
      </c>
      <c r="L157" s="123">
        <v>13.34</v>
      </c>
      <c r="M157" s="123">
        <v>16.190000000000001</v>
      </c>
      <c r="N157" s="123">
        <v>82.63</v>
      </c>
      <c r="O157" s="123">
        <v>14.03</v>
      </c>
      <c r="P157" s="123">
        <v>17.07</v>
      </c>
      <c r="Q157" s="123">
        <v>82.4</v>
      </c>
      <c r="R157" s="123">
        <v>7.06</v>
      </c>
      <c r="S157" s="123">
        <v>8.86</v>
      </c>
      <c r="T157" s="123">
        <v>79.58</v>
      </c>
      <c r="U157" s="123">
        <v>-0.02</v>
      </c>
      <c r="V157" s="123">
        <v>-0.02</v>
      </c>
      <c r="W157" s="123">
        <v>0.02</v>
      </c>
      <c r="X157" s="123">
        <v>0.84</v>
      </c>
      <c r="Y157" s="123">
        <v>2.7</v>
      </c>
      <c r="Z157" s="123">
        <v>0.28000000000000003</v>
      </c>
      <c r="AA157" s="60">
        <v>-0.09</v>
      </c>
      <c r="AB157" s="60">
        <v>1.94</v>
      </c>
      <c r="AC157" s="60" t="s">
        <v>3792</v>
      </c>
      <c r="AD157" s="60">
        <v>2021</v>
      </c>
    </row>
    <row r="158" spans="1:30" x14ac:dyDescent="0.25">
      <c r="A158" s="60" t="s">
        <v>4067</v>
      </c>
      <c r="B158" s="60" t="s">
        <v>16</v>
      </c>
      <c r="C158" s="123" t="s">
        <v>122</v>
      </c>
      <c r="D158" s="60">
        <v>22</v>
      </c>
      <c r="E158" s="123">
        <v>1998</v>
      </c>
      <c r="F158" s="123">
        <v>1.43</v>
      </c>
      <c r="G158" s="123">
        <v>32.950000000000003</v>
      </c>
      <c r="H158" s="123">
        <v>50.1</v>
      </c>
      <c r="I158" s="123">
        <v>65.63</v>
      </c>
      <c r="J158" s="123">
        <v>584.94000000000005</v>
      </c>
      <c r="K158" s="123">
        <v>129.24</v>
      </c>
      <c r="L158" s="123">
        <v>15.75</v>
      </c>
      <c r="M158" s="123">
        <v>20.09</v>
      </c>
      <c r="N158" s="123">
        <v>78.569999999999993</v>
      </c>
      <c r="O158" s="123">
        <v>11.46</v>
      </c>
      <c r="P158" s="123">
        <v>16.41</v>
      </c>
      <c r="Q158" s="123">
        <v>69.56</v>
      </c>
      <c r="R158" s="123">
        <v>4.97</v>
      </c>
      <c r="S158" s="123">
        <v>9.98</v>
      </c>
      <c r="T158" s="123">
        <v>50.01</v>
      </c>
      <c r="U158" s="123">
        <v>0</v>
      </c>
      <c r="V158" s="123">
        <v>0.06</v>
      </c>
      <c r="W158" s="123">
        <v>0.03</v>
      </c>
      <c r="X158" s="123">
        <v>0.01</v>
      </c>
      <c r="Y158" s="123">
        <v>2.81</v>
      </c>
      <c r="Z158" s="123">
        <v>0.04</v>
      </c>
      <c r="AA158" s="60">
        <v>-0.1</v>
      </c>
      <c r="AB158" s="60">
        <v>2.83</v>
      </c>
      <c r="AC158" s="60" t="s">
        <v>3792</v>
      </c>
      <c r="AD158" s="60">
        <v>2021</v>
      </c>
    </row>
    <row r="159" spans="1:30" x14ac:dyDescent="0.25">
      <c r="A159" s="60" t="s">
        <v>1571</v>
      </c>
      <c r="B159" s="60" t="s">
        <v>16</v>
      </c>
      <c r="C159" s="123" t="s">
        <v>122</v>
      </c>
      <c r="D159" s="60">
        <v>30</v>
      </c>
      <c r="E159" s="123">
        <v>1990</v>
      </c>
      <c r="F159" s="123">
        <v>2.62</v>
      </c>
      <c r="G159" s="123">
        <v>34.32</v>
      </c>
      <c r="H159" s="123">
        <v>46.21</v>
      </c>
      <c r="I159" s="123">
        <v>74.48</v>
      </c>
      <c r="J159" s="123">
        <v>643.22</v>
      </c>
      <c r="K159" s="123">
        <v>184.79</v>
      </c>
      <c r="L159" s="123">
        <v>14.13</v>
      </c>
      <c r="M159" s="123">
        <v>17.829999999999998</v>
      </c>
      <c r="N159" s="123">
        <v>79.23</v>
      </c>
      <c r="O159" s="123">
        <v>14.37</v>
      </c>
      <c r="P159" s="123">
        <v>18.13</v>
      </c>
      <c r="Q159" s="123">
        <v>79.55</v>
      </c>
      <c r="R159" s="123">
        <v>4.7699999999999996</v>
      </c>
      <c r="S159" s="123">
        <v>7.83</v>
      </c>
      <c r="T159" s="123">
        <v>61.99</v>
      </c>
      <c r="U159" s="123">
        <v>-0.05</v>
      </c>
      <c r="V159" s="123">
        <v>0.09</v>
      </c>
      <c r="W159" s="123">
        <v>-0.01</v>
      </c>
      <c r="X159" s="123">
        <v>0.67</v>
      </c>
      <c r="Y159" s="123">
        <v>3.01</v>
      </c>
      <c r="Z159" s="123">
        <v>1.21</v>
      </c>
      <c r="AA159" s="60">
        <v>0</v>
      </c>
      <c r="AB159" s="60">
        <v>4.7699999999999996</v>
      </c>
      <c r="AC159" s="60" t="s">
        <v>3792</v>
      </c>
      <c r="AD159" s="60">
        <v>2021</v>
      </c>
    </row>
    <row r="160" spans="1:30" x14ac:dyDescent="0.25">
      <c r="A160" s="60" t="s">
        <v>4827</v>
      </c>
      <c r="B160" s="60" t="s">
        <v>16</v>
      </c>
      <c r="C160" s="123" t="s">
        <v>122</v>
      </c>
      <c r="D160" s="60">
        <v>21</v>
      </c>
      <c r="E160" s="123">
        <v>1999</v>
      </c>
      <c r="F160" s="123">
        <v>0.03</v>
      </c>
      <c r="G160" s="123">
        <v>1.06</v>
      </c>
      <c r="H160" s="123">
        <v>1.05</v>
      </c>
      <c r="I160" s="123">
        <v>100.09</v>
      </c>
      <c r="J160" s="123">
        <v>8.06</v>
      </c>
      <c r="K160" s="123">
        <v>-0.08</v>
      </c>
      <c r="L160" s="123">
        <v>1</v>
      </c>
      <c r="M160" s="123">
        <v>0.99</v>
      </c>
      <c r="N160" s="123">
        <v>100.05</v>
      </c>
      <c r="O160" s="123">
        <v>0.06</v>
      </c>
      <c r="P160" s="123">
        <v>-0.04</v>
      </c>
      <c r="Q160" s="123"/>
      <c r="R160" s="123">
        <v>-0.08</v>
      </c>
      <c r="S160" s="123">
        <v>-0.03</v>
      </c>
      <c r="T160" s="123"/>
      <c r="U160" s="123">
        <v>0</v>
      </c>
      <c r="V160" s="123">
        <v>-0.1</v>
      </c>
      <c r="W160" s="123">
        <v>0.01</v>
      </c>
      <c r="X160" s="123">
        <v>0.1</v>
      </c>
      <c r="Y160" s="123">
        <v>-0.09</v>
      </c>
      <c r="Z160" s="123">
        <v>0.08</v>
      </c>
      <c r="AA160" s="60">
        <v>0.05</v>
      </c>
      <c r="AB160" s="60">
        <v>-0.02</v>
      </c>
      <c r="AC160" s="60" t="s">
        <v>3792</v>
      </c>
      <c r="AD160" s="60">
        <v>2021</v>
      </c>
    </row>
    <row r="161" spans="1:30" x14ac:dyDescent="0.25">
      <c r="A161" s="60" t="s">
        <v>4048</v>
      </c>
      <c r="B161" s="60" t="s">
        <v>16</v>
      </c>
      <c r="C161" s="123" t="s">
        <v>122</v>
      </c>
      <c r="D161" s="60">
        <v>27</v>
      </c>
      <c r="E161" s="123">
        <v>1993</v>
      </c>
      <c r="F161" s="123">
        <v>3.27</v>
      </c>
      <c r="G161" s="123">
        <v>26.93</v>
      </c>
      <c r="H161" s="123">
        <v>33.92</v>
      </c>
      <c r="I161" s="123">
        <v>79.599999999999994</v>
      </c>
      <c r="J161" s="123">
        <v>463.27</v>
      </c>
      <c r="K161" s="123">
        <v>139.34</v>
      </c>
      <c r="L161" s="123">
        <v>14.53</v>
      </c>
      <c r="M161" s="123">
        <v>16.95</v>
      </c>
      <c r="N161" s="123">
        <v>85.76</v>
      </c>
      <c r="O161" s="123">
        <v>8.1199999999999992</v>
      </c>
      <c r="P161" s="123">
        <v>10.57</v>
      </c>
      <c r="Q161" s="123">
        <v>77.069999999999993</v>
      </c>
      <c r="R161" s="123">
        <v>3.31</v>
      </c>
      <c r="S161" s="123">
        <v>4.88</v>
      </c>
      <c r="T161" s="123">
        <v>68.87</v>
      </c>
      <c r="U161" s="123">
        <v>0.39</v>
      </c>
      <c r="V161" s="123">
        <v>-0.03</v>
      </c>
      <c r="W161" s="123">
        <v>0.31</v>
      </c>
      <c r="X161" s="123">
        <v>0.56000000000000005</v>
      </c>
      <c r="Y161" s="123">
        <v>2.81</v>
      </c>
      <c r="Z161" s="123">
        <v>0.32</v>
      </c>
      <c r="AA161" s="60">
        <v>0.01</v>
      </c>
      <c r="AB161" s="60">
        <v>2.98</v>
      </c>
      <c r="AC161" s="60" t="s">
        <v>3792</v>
      </c>
      <c r="AD161" s="60">
        <v>2021</v>
      </c>
    </row>
    <row r="162" spans="1:30" x14ac:dyDescent="0.25">
      <c r="A162" s="60" t="s">
        <v>1654</v>
      </c>
      <c r="B162" s="60" t="s">
        <v>16</v>
      </c>
      <c r="C162" s="123" t="s">
        <v>122</v>
      </c>
      <c r="D162" s="60">
        <v>26</v>
      </c>
      <c r="E162" s="123">
        <v>1994</v>
      </c>
      <c r="F162" s="123">
        <v>1.91</v>
      </c>
      <c r="G162" s="123">
        <v>40.549999999999997</v>
      </c>
      <c r="H162" s="123">
        <v>50.51</v>
      </c>
      <c r="I162" s="123">
        <v>80.260000000000005</v>
      </c>
      <c r="J162" s="123">
        <v>730.99</v>
      </c>
      <c r="K162" s="123">
        <v>213.98</v>
      </c>
      <c r="L162" s="123">
        <v>18.96</v>
      </c>
      <c r="M162" s="123">
        <v>19.97</v>
      </c>
      <c r="N162" s="123">
        <v>94.91</v>
      </c>
      <c r="O162" s="123">
        <v>15.5</v>
      </c>
      <c r="P162" s="123">
        <v>18.52</v>
      </c>
      <c r="Q162" s="123">
        <v>83.7</v>
      </c>
      <c r="R162" s="123">
        <v>5.53</v>
      </c>
      <c r="S162" s="123">
        <v>10.48</v>
      </c>
      <c r="T162" s="123">
        <v>52.49</v>
      </c>
      <c r="U162" s="123">
        <v>0.02</v>
      </c>
      <c r="V162" s="123">
        <v>0.1</v>
      </c>
      <c r="W162" s="123">
        <v>-0.23</v>
      </c>
      <c r="X162" s="123">
        <v>2.02</v>
      </c>
      <c r="Y162" s="123">
        <v>1.5</v>
      </c>
      <c r="Z162" s="123">
        <v>1.01</v>
      </c>
      <c r="AA162" s="60">
        <v>0.59</v>
      </c>
      <c r="AB162" s="60">
        <v>1.98</v>
      </c>
      <c r="AC162" s="60" t="s">
        <v>3792</v>
      </c>
      <c r="AD162" s="60">
        <v>2021</v>
      </c>
    </row>
    <row r="163" spans="1:30" x14ac:dyDescent="0.25">
      <c r="A163" s="60" t="s">
        <v>1271</v>
      </c>
      <c r="B163" s="60" t="s">
        <v>17</v>
      </c>
      <c r="C163" s="123" t="s">
        <v>96</v>
      </c>
      <c r="D163" s="60">
        <v>28</v>
      </c>
      <c r="E163" s="123">
        <v>1992</v>
      </c>
      <c r="F163" s="123">
        <v>4.2300000000000004</v>
      </c>
      <c r="G163" s="123">
        <v>40.729999999999997</v>
      </c>
      <c r="H163" s="123">
        <v>53.5</v>
      </c>
      <c r="I163" s="123">
        <v>76.08</v>
      </c>
      <c r="J163" s="123">
        <v>677.82</v>
      </c>
      <c r="K163" s="123">
        <v>290.64</v>
      </c>
      <c r="L163" s="123">
        <v>21.53</v>
      </c>
      <c r="M163" s="123">
        <v>26.05</v>
      </c>
      <c r="N163" s="123">
        <v>83.09</v>
      </c>
      <c r="O163" s="123">
        <v>15.31</v>
      </c>
      <c r="P163" s="123">
        <v>18.46</v>
      </c>
      <c r="Q163" s="123">
        <v>83.58</v>
      </c>
      <c r="R163" s="123">
        <v>3.57</v>
      </c>
      <c r="S163" s="123">
        <v>7.96</v>
      </c>
      <c r="T163" s="123">
        <v>44.18</v>
      </c>
      <c r="U163" s="123">
        <v>0.09</v>
      </c>
      <c r="V163" s="123">
        <v>0.04</v>
      </c>
      <c r="W163" s="123">
        <v>-0.05</v>
      </c>
      <c r="X163" s="123">
        <v>-0.06</v>
      </c>
      <c r="Y163" s="123">
        <v>1.83</v>
      </c>
      <c r="Z163" s="123">
        <v>0.43</v>
      </c>
      <c r="AA163" s="60">
        <v>0.47</v>
      </c>
      <c r="AB163" s="60">
        <v>3.22</v>
      </c>
      <c r="AC163" s="60" t="s">
        <v>3792</v>
      </c>
      <c r="AD163" s="60">
        <v>2021</v>
      </c>
    </row>
    <row r="164" spans="1:30" x14ac:dyDescent="0.25">
      <c r="A164" s="60" t="s">
        <v>1300</v>
      </c>
      <c r="B164" s="60" t="s">
        <v>17</v>
      </c>
      <c r="C164" s="123" t="s">
        <v>96</v>
      </c>
      <c r="D164" s="60">
        <v>24</v>
      </c>
      <c r="E164" s="123">
        <v>1996</v>
      </c>
      <c r="F164" s="123">
        <v>0.57999999999999996</v>
      </c>
      <c r="G164" s="123">
        <v>61.71</v>
      </c>
      <c r="H164" s="123">
        <v>68.22</v>
      </c>
      <c r="I164" s="123">
        <v>90.1</v>
      </c>
      <c r="J164" s="123">
        <v>1310.08</v>
      </c>
      <c r="K164" s="123">
        <v>336.62</v>
      </c>
      <c r="L164" s="123">
        <v>21.62</v>
      </c>
      <c r="M164" s="123">
        <v>23.37</v>
      </c>
      <c r="N164" s="123">
        <v>92.94</v>
      </c>
      <c r="O164" s="123">
        <v>28.31</v>
      </c>
      <c r="P164" s="123">
        <v>29.9</v>
      </c>
      <c r="Q164" s="123">
        <v>94.46</v>
      </c>
      <c r="R164" s="123">
        <v>11.63</v>
      </c>
      <c r="S164" s="123">
        <v>14.95</v>
      </c>
      <c r="T164" s="123">
        <v>77.739999999999995</v>
      </c>
      <c r="U164" s="123">
        <v>-0.04</v>
      </c>
      <c r="V164" s="123">
        <v>0.05</v>
      </c>
      <c r="W164" s="123">
        <v>0.08</v>
      </c>
      <c r="X164" s="123">
        <v>-0.02</v>
      </c>
      <c r="Y164" s="123">
        <v>4.99</v>
      </c>
      <c r="Z164" s="123">
        <v>-7.0000000000000007E-2</v>
      </c>
      <c r="AA164" s="60">
        <v>0.08</v>
      </c>
      <c r="AB164" s="60">
        <v>3.35</v>
      </c>
      <c r="AC164" s="60" t="s">
        <v>3792</v>
      </c>
      <c r="AD164" s="60">
        <v>2021</v>
      </c>
    </row>
    <row r="165" spans="1:30" x14ac:dyDescent="0.25">
      <c r="A165" s="60" t="s">
        <v>4072</v>
      </c>
      <c r="B165" s="60" t="s">
        <v>17</v>
      </c>
      <c r="C165" s="123" t="s">
        <v>96</v>
      </c>
      <c r="D165" s="60">
        <v>35</v>
      </c>
      <c r="E165" s="123">
        <v>1985</v>
      </c>
      <c r="F165" s="123">
        <v>2.0699999999999998</v>
      </c>
      <c r="G165" s="123">
        <v>32.08</v>
      </c>
      <c r="H165" s="123">
        <v>42.47</v>
      </c>
      <c r="I165" s="123">
        <v>75.209999999999994</v>
      </c>
      <c r="J165" s="123">
        <v>466.01</v>
      </c>
      <c r="K165" s="123">
        <v>95.57</v>
      </c>
      <c r="L165" s="123">
        <v>16.02</v>
      </c>
      <c r="M165" s="123">
        <v>19.96</v>
      </c>
      <c r="N165" s="123">
        <v>79.94</v>
      </c>
      <c r="O165" s="123">
        <v>11.96</v>
      </c>
      <c r="P165" s="123">
        <v>15.54</v>
      </c>
      <c r="Q165" s="123">
        <v>77.349999999999994</v>
      </c>
      <c r="R165" s="123">
        <v>1.58</v>
      </c>
      <c r="S165" s="123">
        <v>3.51</v>
      </c>
      <c r="T165" s="123">
        <v>42.93</v>
      </c>
      <c r="U165" s="123">
        <v>0.09</v>
      </c>
      <c r="V165" s="123">
        <v>-0.09</v>
      </c>
      <c r="W165" s="123">
        <v>-0.06</v>
      </c>
      <c r="X165" s="123">
        <v>-0.06</v>
      </c>
      <c r="Y165" s="123">
        <v>0.54</v>
      </c>
      <c r="Z165" s="123">
        <v>0.56999999999999995</v>
      </c>
      <c r="AA165" s="60">
        <v>-0.04</v>
      </c>
      <c r="AB165" s="60">
        <v>1.43</v>
      </c>
      <c r="AC165" s="60" t="s">
        <v>3792</v>
      </c>
      <c r="AD165" s="60">
        <v>2021</v>
      </c>
    </row>
    <row r="166" spans="1:30" x14ac:dyDescent="0.25">
      <c r="A166" s="60" t="s">
        <v>1494</v>
      </c>
      <c r="B166" s="60" t="s">
        <v>17</v>
      </c>
      <c r="C166" s="123" t="s">
        <v>96</v>
      </c>
      <c r="D166" s="60">
        <v>28</v>
      </c>
      <c r="E166" s="123">
        <v>1992</v>
      </c>
      <c r="F166" s="123">
        <v>4.3499999999999996</v>
      </c>
      <c r="G166" s="123">
        <v>63.92</v>
      </c>
      <c r="H166" s="123">
        <v>77.66</v>
      </c>
      <c r="I166" s="123">
        <v>82.23</v>
      </c>
      <c r="J166" s="123">
        <v>1322.24</v>
      </c>
      <c r="K166" s="123">
        <v>453.64</v>
      </c>
      <c r="L166" s="123">
        <v>22.1</v>
      </c>
      <c r="M166" s="123">
        <v>24.09</v>
      </c>
      <c r="N166" s="123">
        <v>92.17</v>
      </c>
      <c r="O166" s="123">
        <v>30.99</v>
      </c>
      <c r="P166" s="123">
        <v>34</v>
      </c>
      <c r="Q166" s="123">
        <v>91.03</v>
      </c>
      <c r="R166" s="123">
        <v>10.64</v>
      </c>
      <c r="S166" s="123">
        <v>17.149999999999999</v>
      </c>
      <c r="T166" s="123">
        <v>62.28</v>
      </c>
      <c r="U166" s="123">
        <v>0.47</v>
      </c>
      <c r="V166" s="123">
        <v>0.17</v>
      </c>
      <c r="W166" s="123">
        <v>0.27</v>
      </c>
      <c r="X166" s="123">
        <v>2.35</v>
      </c>
      <c r="Y166" s="123">
        <v>3.94</v>
      </c>
      <c r="Z166" s="123">
        <v>1.03</v>
      </c>
      <c r="AA166" s="60">
        <v>0.26</v>
      </c>
      <c r="AB166" s="60">
        <v>6.69</v>
      </c>
      <c r="AC166" s="60" t="s">
        <v>3792</v>
      </c>
      <c r="AD166" s="60">
        <v>2021</v>
      </c>
    </row>
    <row r="167" spans="1:30" x14ac:dyDescent="0.25">
      <c r="A167" s="60" t="s">
        <v>1522</v>
      </c>
      <c r="B167" s="60" t="s">
        <v>17</v>
      </c>
      <c r="C167" s="123" t="s">
        <v>96</v>
      </c>
      <c r="D167" s="60">
        <v>28</v>
      </c>
      <c r="E167" s="123">
        <v>1992</v>
      </c>
      <c r="F167" s="123">
        <v>4.34</v>
      </c>
      <c r="G167" s="123">
        <v>50.1</v>
      </c>
      <c r="H167" s="123">
        <v>59.14</v>
      </c>
      <c r="I167" s="123">
        <v>84.6</v>
      </c>
      <c r="J167" s="123">
        <v>990.69</v>
      </c>
      <c r="K167" s="123">
        <v>323.74</v>
      </c>
      <c r="L167" s="123">
        <v>16.059999999999999</v>
      </c>
      <c r="M167" s="123">
        <v>17.21</v>
      </c>
      <c r="N167" s="123">
        <v>93.18</v>
      </c>
      <c r="O167" s="123">
        <v>26.22</v>
      </c>
      <c r="P167" s="123">
        <v>29.31</v>
      </c>
      <c r="Q167" s="123">
        <v>89.64</v>
      </c>
      <c r="R167" s="123">
        <v>6.66</v>
      </c>
      <c r="S167" s="123">
        <v>11.32</v>
      </c>
      <c r="T167" s="123">
        <v>59.14</v>
      </c>
      <c r="U167" s="123">
        <v>-0.05</v>
      </c>
      <c r="V167" s="123">
        <v>-0.09</v>
      </c>
      <c r="W167" s="123">
        <v>-0.04</v>
      </c>
      <c r="X167" s="123">
        <v>0.05</v>
      </c>
      <c r="Y167" s="123">
        <v>3.75</v>
      </c>
      <c r="Z167" s="123">
        <v>0.4</v>
      </c>
      <c r="AA167" s="60">
        <v>0.08</v>
      </c>
      <c r="AB167" s="60">
        <v>3.52</v>
      </c>
      <c r="AC167" s="60" t="s">
        <v>3792</v>
      </c>
      <c r="AD167" s="60">
        <v>2021</v>
      </c>
    </row>
    <row r="168" spans="1:30" x14ac:dyDescent="0.25">
      <c r="A168" s="60" t="s">
        <v>1355</v>
      </c>
      <c r="B168" s="60" t="s">
        <v>17</v>
      </c>
      <c r="C168" s="123" t="s">
        <v>96</v>
      </c>
      <c r="D168" s="60">
        <v>33</v>
      </c>
      <c r="E168" s="123">
        <v>1987</v>
      </c>
      <c r="F168" s="123">
        <v>0.16</v>
      </c>
      <c r="G168" s="123">
        <v>9.92</v>
      </c>
      <c r="H168" s="123">
        <v>10.07</v>
      </c>
      <c r="I168" s="123">
        <v>99.99</v>
      </c>
      <c r="J168" s="123">
        <v>180.07</v>
      </c>
      <c r="K168" s="123">
        <v>140.08000000000001</v>
      </c>
      <c r="L168" s="123">
        <v>-0.04</v>
      </c>
      <c r="M168" s="123">
        <v>-0.02</v>
      </c>
      <c r="N168" s="123"/>
      <c r="O168" s="123">
        <v>10.06</v>
      </c>
      <c r="P168" s="123">
        <v>10.02</v>
      </c>
      <c r="Q168" s="123">
        <v>99.96</v>
      </c>
      <c r="R168" s="123">
        <v>-0.05</v>
      </c>
      <c r="S168" s="123">
        <v>0</v>
      </c>
      <c r="T168" s="123"/>
      <c r="U168" s="123">
        <v>0.02</v>
      </c>
      <c r="V168" s="123">
        <v>0.03</v>
      </c>
      <c r="W168" s="123">
        <v>0.08</v>
      </c>
      <c r="X168" s="123">
        <v>0.04</v>
      </c>
      <c r="Y168" s="123">
        <v>9.9600000000000009</v>
      </c>
      <c r="Z168" s="123">
        <v>0.08</v>
      </c>
      <c r="AA168" s="60">
        <v>-0.09</v>
      </c>
      <c r="AB168" s="60">
        <v>9.99</v>
      </c>
      <c r="AC168" s="60" t="s">
        <v>3792</v>
      </c>
      <c r="AD168" s="60">
        <v>2021</v>
      </c>
    </row>
    <row r="169" spans="1:30" x14ac:dyDescent="0.25">
      <c r="A169" s="60" t="s">
        <v>1247</v>
      </c>
      <c r="B169" s="60" t="s">
        <v>17</v>
      </c>
      <c r="C169" s="123" t="s">
        <v>96</v>
      </c>
      <c r="D169" s="60">
        <v>29</v>
      </c>
      <c r="E169" s="123">
        <v>1991</v>
      </c>
      <c r="F169" s="123">
        <v>3.7</v>
      </c>
      <c r="G169" s="123">
        <v>52.87</v>
      </c>
      <c r="H169" s="123">
        <v>61.1</v>
      </c>
      <c r="I169" s="123">
        <v>86.58</v>
      </c>
      <c r="J169" s="123">
        <v>1237.3800000000001</v>
      </c>
      <c r="K169" s="123">
        <v>412.9</v>
      </c>
      <c r="L169" s="123">
        <v>13.11</v>
      </c>
      <c r="M169" s="123">
        <v>15.5</v>
      </c>
      <c r="N169" s="123">
        <v>84.8</v>
      </c>
      <c r="O169" s="123">
        <v>26.65</v>
      </c>
      <c r="P169" s="123">
        <v>29.67</v>
      </c>
      <c r="Q169" s="123">
        <v>89.49</v>
      </c>
      <c r="R169" s="123">
        <v>12.6</v>
      </c>
      <c r="S169" s="123">
        <v>14.98</v>
      </c>
      <c r="T169" s="123">
        <v>84.27</v>
      </c>
      <c r="U169" s="123">
        <v>0.05</v>
      </c>
      <c r="V169" s="123">
        <v>-0.04</v>
      </c>
      <c r="W169" s="123">
        <v>-0.03</v>
      </c>
      <c r="X169" s="123">
        <v>-0.1</v>
      </c>
      <c r="Y169" s="123">
        <v>5.16</v>
      </c>
      <c r="Z169" s="123">
        <v>0.19</v>
      </c>
      <c r="AA169" s="60">
        <v>-0.03</v>
      </c>
      <c r="AB169" s="60">
        <v>5.0599999999999996</v>
      </c>
      <c r="AC169" s="60" t="s">
        <v>3792</v>
      </c>
      <c r="AD169" s="60">
        <v>2021</v>
      </c>
    </row>
    <row r="170" spans="1:30" x14ac:dyDescent="0.25">
      <c r="A170" s="60" t="s">
        <v>3297</v>
      </c>
      <c r="B170" s="60" t="s">
        <v>17</v>
      </c>
      <c r="C170" s="123" t="s">
        <v>109</v>
      </c>
      <c r="D170" s="60">
        <v>23</v>
      </c>
      <c r="E170" s="123">
        <v>1997</v>
      </c>
      <c r="F170" s="123">
        <v>1.28</v>
      </c>
      <c r="G170" s="123">
        <v>26.67</v>
      </c>
      <c r="H170" s="123">
        <v>32.57</v>
      </c>
      <c r="I170" s="123">
        <v>82.02</v>
      </c>
      <c r="J170" s="123">
        <v>426.66</v>
      </c>
      <c r="K170" s="123">
        <v>85.73</v>
      </c>
      <c r="L170" s="123">
        <v>15.87</v>
      </c>
      <c r="M170" s="123">
        <v>19.23</v>
      </c>
      <c r="N170" s="123">
        <v>82.67</v>
      </c>
      <c r="O170" s="123">
        <v>8.26</v>
      </c>
      <c r="P170" s="123">
        <v>10.84</v>
      </c>
      <c r="Q170" s="123">
        <v>76.88</v>
      </c>
      <c r="R170" s="123">
        <v>2.44</v>
      </c>
      <c r="S170" s="123">
        <v>2.5499999999999998</v>
      </c>
      <c r="T170" s="123">
        <v>99.97</v>
      </c>
      <c r="U170" s="123">
        <v>0.05</v>
      </c>
      <c r="V170" s="123">
        <v>0.15</v>
      </c>
      <c r="W170" s="123">
        <v>-0.02</v>
      </c>
      <c r="X170" s="123">
        <v>0.74</v>
      </c>
      <c r="Y170" s="123">
        <v>2.5299999999999998</v>
      </c>
      <c r="Z170" s="123">
        <v>1.62</v>
      </c>
      <c r="AA170" s="60">
        <v>0.05</v>
      </c>
      <c r="AB170" s="60">
        <v>3.3</v>
      </c>
      <c r="AC170" s="60" t="s">
        <v>3792</v>
      </c>
      <c r="AD170" s="60">
        <v>2021</v>
      </c>
    </row>
    <row r="171" spans="1:30" x14ac:dyDescent="0.25">
      <c r="A171" s="60" t="s">
        <v>1227</v>
      </c>
      <c r="B171" s="60" t="s">
        <v>17</v>
      </c>
      <c r="C171" s="123" t="s">
        <v>109</v>
      </c>
      <c r="D171" s="60">
        <v>28</v>
      </c>
      <c r="E171" s="123">
        <v>1992</v>
      </c>
      <c r="F171" s="123">
        <v>0.11</v>
      </c>
      <c r="G171" s="123">
        <v>10.06</v>
      </c>
      <c r="H171" s="123">
        <v>10.07</v>
      </c>
      <c r="I171" s="123">
        <v>99.94</v>
      </c>
      <c r="J171" s="123">
        <v>90.02</v>
      </c>
      <c r="K171" s="123">
        <v>-0.03</v>
      </c>
      <c r="L171" s="123">
        <v>9.9600000000000009</v>
      </c>
      <c r="M171" s="123">
        <v>10.07</v>
      </c>
      <c r="N171" s="123">
        <v>99.97</v>
      </c>
      <c r="O171" s="123">
        <v>0.01</v>
      </c>
      <c r="P171" s="123">
        <v>-0.02</v>
      </c>
      <c r="Q171" s="123"/>
      <c r="R171" s="123">
        <v>0.1</v>
      </c>
      <c r="S171" s="123">
        <v>-0.08</v>
      </c>
      <c r="T171" s="123"/>
      <c r="U171" s="123">
        <v>-0.04</v>
      </c>
      <c r="V171" s="123">
        <v>0.01</v>
      </c>
      <c r="W171" s="123">
        <v>0.1</v>
      </c>
      <c r="X171" s="123">
        <v>-0.08</v>
      </c>
      <c r="Y171" s="123">
        <v>0.09</v>
      </c>
      <c r="Z171" s="123">
        <v>-0.02</v>
      </c>
      <c r="AA171" s="60">
        <v>0.08</v>
      </c>
      <c r="AB171" s="60">
        <v>0.1</v>
      </c>
      <c r="AC171" s="60" t="s">
        <v>3792</v>
      </c>
      <c r="AD171" s="60">
        <v>2021</v>
      </c>
    </row>
    <row r="172" spans="1:30" x14ac:dyDescent="0.25">
      <c r="A172" s="60" t="s">
        <v>1214</v>
      </c>
      <c r="B172" s="60" t="s">
        <v>17</v>
      </c>
      <c r="C172" s="123" t="s">
        <v>109</v>
      </c>
      <c r="D172" s="60">
        <v>21</v>
      </c>
      <c r="E172" s="123">
        <v>1999</v>
      </c>
      <c r="F172" s="123">
        <v>2.64</v>
      </c>
      <c r="G172" s="123">
        <v>25.66</v>
      </c>
      <c r="H172" s="123">
        <v>33.6</v>
      </c>
      <c r="I172" s="123">
        <v>75.72</v>
      </c>
      <c r="J172" s="123">
        <v>352.94</v>
      </c>
      <c r="K172" s="123">
        <v>69.5</v>
      </c>
      <c r="L172" s="123">
        <v>17.329999999999998</v>
      </c>
      <c r="M172" s="123">
        <v>20.45</v>
      </c>
      <c r="N172" s="123">
        <v>85.51</v>
      </c>
      <c r="O172" s="123">
        <v>6.27</v>
      </c>
      <c r="P172" s="123">
        <v>8.11</v>
      </c>
      <c r="Q172" s="123">
        <v>77.22</v>
      </c>
      <c r="R172" s="123">
        <v>1.1599999999999999</v>
      </c>
      <c r="S172" s="123">
        <v>2.1800000000000002</v>
      </c>
      <c r="T172" s="123">
        <v>49.95</v>
      </c>
      <c r="U172" s="123">
        <v>0.03</v>
      </c>
      <c r="V172" s="123">
        <v>0.06</v>
      </c>
      <c r="W172" s="123">
        <v>0.02</v>
      </c>
      <c r="X172" s="123">
        <v>0.44</v>
      </c>
      <c r="Y172" s="123">
        <v>1.46</v>
      </c>
      <c r="Z172" s="123">
        <v>0.04</v>
      </c>
      <c r="AA172" s="60">
        <v>0.02</v>
      </c>
      <c r="AB172" s="60">
        <v>1.49</v>
      </c>
      <c r="AC172" s="60" t="s">
        <v>3792</v>
      </c>
      <c r="AD172" s="60">
        <v>2021</v>
      </c>
    </row>
    <row r="173" spans="1:30" x14ac:dyDescent="0.25">
      <c r="A173" s="60" t="s">
        <v>4074</v>
      </c>
      <c r="B173" s="60" t="s">
        <v>17</v>
      </c>
      <c r="C173" s="123" t="s">
        <v>109</v>
      </c>
      <c r="D173" s="60">
        <v>31</v>
      </c>
      <c r="E173" s="123">
        <v>1989</v>
      </c>
      <c r="F173" s="123">
        <v>2.33</v>
      </c>
      <c r="G173" s="123">
        <v>19.25</v>
      </c>
      <c r="H173" s="123">
        <v>28</v>
      </c>
      <c r="I173" s="123">
        <v>68.67</v>
      </c>
      <c r="J173" s="123">
        <v>278.87</v>
      </c>
      <c r="K173" s="123">
        <v>49.95</v>
      </c>
      <c r="L173" s="123">
        <v>11.37</v>
      </c>
      <c r="M173" s="123">
        <v>16.34</v>
      </c>
      <c r="N173" s="123">
        <v>69.180000000000007</v>
      </c>
      <c r="O173" s="123">
        <v>6.68</v>
      </c>
      <c r="P173" s="123">
        <v>7.83</v>
      </c>
      <c r="Q173" s="123">
        <v>84.22</v>
      </c>
      <c r="R173" s="123">
        <v>0.46</v>
      </c>
      <c r="S173" s="123">
        <v>1.22</v>
      </c>
      <c r="T173" s="123">
        <v>33.229999999999997</v>
      </c>
      <c r="U173" s="123">
        <v>0.06</v>
      </c>
      <c r="V173" s="123">
        <v>0.09</v>
      </c>
      <c r="W173" s="123">
        <v>-0.01</v>
      </c>
      <c r="X173" s="123">
        <v>1.61</v>
      </c>
      <c r="Y173" s="123">
        <v>0.83</v>
      </c>
      <c r="Z173" s="123">
        <v>1.73</v>
      </c>
      <c r="AA173" s="60">
        <v>0.34</v>
      </c>
      <c r="AB173" s="60">
        <v>1.19</v>
      </c>
      <c r="AC173" s="60" t="s">
        <v>3792</v>
      </c>
      <c r="AD173" s="60">
        <v>2021</v>
      </c>
    </row>
    <row r="174" spans="1:30" x14ac:dyDescent="0.25">
      <c r="A174" s="60" t="s">
        <v>1481</v>
      </c>
      <c r="B174" s="60" t="s">
        <v>17</v>
      </c>
      <c r="C174" s="123" t="s">
        <v>109</v>
      </c>
      <c r="D174" s="60">
        <v>26</v>
      </c>
      <c r="E174" s="123">
        <v>1994</v>
      </c>
      <c r="F174" s="123">
        <v>0.95</v>
      </c>
      <c r="G174" s="123">
        <v>37.909999999999997</v>
      </c>
      <c r="H174" s="123">
        <v>43.95</v>
      </c>
      <c r="I174" s="123">
        <v>86.39</v>
      </c>
      <c r="J174" s="123">
        <v>543.98</v>
      </c>
      <c r="K174" s="123">
        <v>90.02</v>
      </c>
      <c r="L174" s="123">
        <v>21.96</v>
      </c>
      <c r="M174" s="123">
        <v>25.01</v>
      </c>
      <c r="N174" s="123">
        <v>87.92</v>
      </c>
      <c r="O174" s="123">
        <v>7.95</v>
      </c>
      <c r="P174" s="123">
        <v>8.94</v>
      </c>
      <c r="Q174" s="123">
        <v>88.84</v>
      </c>
      <c r="R174" s="123">
        <v>4.07</v>
      </c>
      <c r="S174" s="123">
        <v>4.09</v>
      </c>
      <c r="T174" s="123">
        <v>99.96</v>
      </c>
      <c r="U174" s="123">
        <v>0.02</v>
      </c>
      <c r="V174" s="123">
        <v>0.65</v>
      </c>
      <c r="W174" s="123">
        <v>-0.52</v>
      </c>
      <c r="X174" s="123">
        <v>3.06</v>
      </c>
      <c r="Y174" s="123">
        <v>0.98</v>
      </c>
      <c r="Z174" s="123">
        <v>0.97</v>
      </c>
      <c r="AA174" s="60">
        <v>1.02</v>
      </c>
      <c r="AB174" s="60">
        <v>1.02</v>
      </c>
      <c r="AC174" s="60" t="s">
        <v>3792</v>
      </c>
      <c r="AD174" s="60">
        <v>2021</v>
      </c>
    </row>
    <row r="175" spans="1:30" x14ac:dyDescent="0.25">
      <c r="A175" s="60" t="s">
        <v>1596</v>
      </c>
      <c r="B175" s="60" t="s">
        <v>17</v>
      </c>
      <c r="C175" s="123" t="s">
        <v>153</v>
      </c>
      <c r="D175" s="60">
        <v>23</v>
      </c>
      <c r="E175" s="123">
        <v>1997</v>
      </c>
      <c r="F175" s="123">
        <v>3.68</v>
      </c>
      <c r="G175" s="123">
        <v>22.18</v>
      </c>
      <c r="H175" s="123">
        <v>30.35</v>
      </c>
      <c r="I175" s="123">
        <v>73.3</v>
      </c>
      <c r="J175" s="123">
        <v>339.5</v>
      </c>
      <c r="K175" s="123">
        <v>81.47</v>
      </c>
      <c r="L175" s="123">
        <v>12.75</v>
      </c>
      <c r="M175" s="123">
        <v>14.84</v>
      </c>
      <c r="N175" s="123">
        <v>85.53</v>
      </c>
      <c r="O175" s="123">
        <v>7.35</v>
      </c>
      <c r="P175" s="123">
        <v>7.79</v>
      </c>
      <c r="Q175" s="123">
        <v>93.04</v>
      </c>
      <c r="R175" s="123">
        <v>1.67</v>
      </c>
      <c r="S175" s="123">
        <v>5.18</v>
      </c>
      <c r="T175" s="123">
        <v>31.51</v>
      </c>
      <c r="U175" s="123">
        <v>0.3</v>
      </c>
      <c r="V175" s="123">
        <v>7.0000000000000007E-2</v>
      </c>
      <c r="W175" s="123">
        <v>0.17</v>
      </c>
      <c r="X175" s="123">
        <v>0.76</v>
      </c>
      <c r="Y175" s="123">
        <v>1.82</v>
      </c>
      <c r="Z175" s="123">
        <v>0.73</v>
      </c>
      <c r="AA175" s="60">
        <v>0.03</v>
      </c>
      <c r="AB175" s="60">
        <v>2.62</v>
      </c>
      <c r="AC175" s="60" t="s">
        <v>3792</v>
      </c>
      <c r="AD175" s="60">
        <v>2021</v>
      </c>
    </row>
    <row r="176" spans="1:30" x14ac:dyDescent="0.25">
      <c r="A176" s="60" t="s">
        <v>1348</v>
      </c>
      <c r="B176" s="60" t="s">
        <v>17</v>
      </c>
      <c r="C176" s="123" t="s">
        <v>153</v>
      </c>
      <c r="D176" s="60">
        <v>26</v>
      </c>
      <c r="E176" s="123">
        <v>1994</v>
      </c>
      <c r="F176" s="123">
        <v>1.1200000000000001</v>
      </c>
      <c r="G176" s="123">
        <v>19.190000000000001</v>
      </c>
      <c r="H176" s="123">
        <v>22.43</v>
      </c>
      <c r="I176" s="123">
        <v>85.26</v>
      </c>
      <c r="J176" s="123">
        <v>256.77</v>
      </c>
      <c r="K176" s="123">
        <v>30</v>
      </c>
      <c r="L176" s="123">
        <v>10.039999999999999</v>
      </c>
      <c r="M176" s="123">
        <v>10.78</v>
      </c>
      <c r="N176" s="123">
        <v>92.26</v>
      </c>
      <c r="O176" s="123">
        <v>6.7</v>
      </c>
      <c r="P176" s="123">
        <v>9.24</v>
      </c>
      <c r="Q176" s="123">
        <v>72.67</v>
      </c>
      <c r="R176" s="123">
        <v>0.09</v>
      </c>
      <c r="S176" s="123">
        <v>-0.04</v>
      </c>
      <c r="T176" s="123"/>
      <c r="U176" s="123">
        <v>0.04</v>
      </c>
      <c r="V176" s="123">
        <v>0.11</v>
      </c>
      <c r="W176" s="123">
        <v>-0.14000000000000001</v>
      </c>
      <c r="X176" s="123">
        <v>0.85</v>
      </c>
      <c r="Y176" s="123">
        <v>-0.04</v>
      </c>
      <c r="Z176" s="123">
        <v>0.8</v>
      </c>
      <c r="AA176" s="60">
        <v>0.09</v>
      </c>
      <c r="AB176" s="60">
        <v>1.59</v>
      </c>
      <c r="AC176" s="60" t="s">
        <v>3792</v>
      </c>
      <c r="AD176" s="60">
        <v>2021</v>
      </c>
    </row>
    <row r="177" spans="1:30" x14ac:dyDescent="0.25">
      <c r="A177" s="60" t="s">
        <v>473</v>
      </c>
      <c r="B177" s="60" t="s">
        <v>17</v>
      </c>
      <c r="C177" s="123" t="s">
        <v>153</v>
      </c>
      <c r="D177" s="60">
        <v>24</v>
      </c>
      <c r="E177" s="123">
        <v>1996</v>
      </c>
      <c r="F177" s="123">
        <v>0.17</v>
      </c>
      <c r="G177" s="123">
        <v>69.97</v>
      </c>
      <c r="H177" s="123">
        <v>75.06</v>
      </c>
      <c r="I177" s="123">
        <v>93.33</v>
      </c>
      <c r="J177" s="123">
        <v>1350.02</v>
      </c>
      <c r="K177" s="123">
        <v>470.03</v>
      </c>
      <c r="L177" s="123">
        <v>30.02</v>
      </c>
      <c r="M177" s="123">
        <v>30.06</v>
      </c>
      <c r="N177" s="123">
        <v>99.95</v>
      </c>
      <c r="O177" s="123">
        <v>19.91</v>
      </c>
      <c r="P177" s="123">
        <v>24.94</v>
      </c>
      <c r="Q177" s="123">
        <v>79.91</v>
      </c>
      <c r="R177" s="123">
        <v>15.09</v>
      </c>
      <c r="S177" s="123">
        <v>15.06</v>
      </c>
      <c r="T177" s="123">
        <v>99.92</v>
      </c>
      <c r="U177" s="123">
        <v>0.09</v>
      </c>
      <c r="V177" s="123">
        <v>0.42</v>
      </c>
      <c r="W177" s="123">
        <v>-0.49</v>
      </c>
      <c r="X177" s="123">
        <v>10.02</v>
      </c>
      <c r="Y177" s="123">
        <v>10.09</v>
      </c>
      <c r="Z177" s="123">
        <v>5.0599999999999996</v>
      </c>
      <c r="AA177" s="60">
        <v>5.08</v>
      </c>
      <c r="AB177" s="60">
        <v>5.0599999999999996</v>
      </c>
      <c r="AC177" s="60" t="s">
        <v>3792</v>
      </c>
      <c r="AD177" s="60">
        <v>2021</v>
      </c>
    </row>
    <row r="178" spans="1:30" x14ac:dyDescent="0.25">
      <c r="A178" s="60" t="s">
        <v>4828</v>
      </c>
      <c r="B178" s="60" t="s">
        <v>17</v>
      </c>
      <c r="C178" s="123" t="s">
        <v>116</v>
      </c>
      <c r="D178" s="60">
        <v>26</v>
      </c>
      <c r="E178" s="123">
        <v>1994</v>
      </c>
      <c r="F178" s="123">
        <v>4.25</v>
      </c>
      <c r="G178" s="123">
        <v>27.92</v>
      </c>
      <c r="H178" s="123">
        <v>35.56</v>
      </c>
      <c r="I178" s="123">
        <v>78.44</v>
      </c>
      <c r="J178" s="123">
        <v>782.39</v>
      </c>
      <c r="K178" s="123">
        <v>479.83</v>
      </c>
      <c r="L178" s="123">
        <v>6.49</v>
      </c>
      <c r="M178" s="123">
        <v>6.42</v>
      </c>
      <c r="N178" s="123">
        <v>100.06</v>
      </c>
      <c r="O178" s="123">
        <v>10.43</v>
      </c>
      <c r="P178" s="123">
        <v>10.45</v>
      </c>
      <c r="Q178" s="123">
        <v>99.93</v>
      </c>
      <c r="R178" s="123">
        <v>10.199999999999999</v>
      </c>
      <c r="S178" s="123">
        <v>17.920000000000002</v>
      </c>
      <c r="T178" s="123">
        <v>57.12</v>
      </c>
      <c r="U178" s="123">
        <v>-0.02</v>
      </c>
      <c r="V178" s="123">
        <v>-0.1</v>
      </c>
      <c r="W178" s="123">
        <v>-0.02</v>
      </c>
      <c r="X178" s="123">
        <v>-0.01</v>
      </c>
      <c r="Y178" s="123">
        <v>0.15</v>
      </c>
      <c r="Z178" s="123">
        <v>-7.0000000000000007E-2</v>
      </c>
      <c r="AA178" s="60">
        <v>0</v>
      </c>
      <c r="AB178" s="60">
        <v>0.06</v>
      </c>
      <c r="AC178" s="60" t="s">
        <v>3792</v>
      </c>
      <c r="AD178" s="60">
        <v>2021</v>
      </c>
    </row>
    <row r="179" spans="1:30" x14ac:dyDescent="0.25">
      <c r="A179" s="60" t="s">
        <v>1423</v>
      </c>
      <c r="B179" s="60" t="s">
        <v>17</v>
      </c>
      <c r="C179" s="123" t="s">
        <v>122</v>
      </c>
      <c r="D179" s="60">
        <v>23</v>
      </c>
      <c r="E179" s="123">
        <v>1997</v>
      </c>
      <c r="F179" s="123">
        <v>4.04</v>
      </c>
      <c r="G179" s="123">
        <v>31.04</v>
      </c>
      <c r="H179" s="123">
        <v>38.04</v>
      </c>
      <c r="I179" s="123">
        <v>81.42</v>
      </c>
      <c r="J179" s="123">
        <v>548.54999999999995</v>
      </c>
      <c r="K179" s="123">
        <v>146.59</v>
      </c>
      <c r="L179" s="123">
        <v>14.43</v>
      </c>
      <c r="M179" s="123">
        <v>15.68</v>
      </c>
      <c r="N179" s="123">
        <v>92.29</v>
      </c>
      <c r="O179" s="123">
        <v>12.49</v>
      </c>
      <c r="P179" s="123">
        <v>14.96</v>
      </c>
      <c r="Q179" s="123">
        <v>83.61</v>
      </c>
      <c r="R179" s="123">
        <v>3.9</v>
      </c>
      <c r="S179" s="123">
        <v>5.54</v>
      </c>
      <c r="T179" s="123">
        <v>69.7</v>
      </c>
      <c r="U179" s="123">
        <v>0.01</v>
      </c>
      <c r="V179" s="123">
        <v>0.12</v>
      </c>
      <c r="W179" s="123">
        <v>-0.08</v>
      </c>
      <c r="X179" s="123">
        <v>1.26</v>
      </c>
      <c r="Y179" s="123">
        <v>4.7300000000000004</v>
      </c>
      <c r="Z179" s="123">
        <v>0.68</v>
      </c>
      <c r="AA179" s="60">
        <v>0</v>
      </c>
      <c r="AB179" s="60">
        <v>4.1399999999999997</v>
      </c>
      <c r="AC179" s="60" t="s">
        <v>3792</v>
      </c>
      <c r="AD179" s="60">
        <v>2021</v>
      </c>
    </row>
    <row r="180" spans="1:30" x14ac:dyDescent="0.25">
      <c r="A180" s="60" t="s">
        <v>1260</v>
      </c>
      <c r="B180" s="60" t="s">
        <v>17</v>
      </c>
      <c r="C180" s="123" t="s">
        <v>122</v>
      </c>
      <c r="D180" s="60">
        <v>33</v>
      </c>
      <c r="E180" s="123">
        <v>1988</v>
      </c>
      <c r="F180" s="123">
        <v>0.08</v>
      </c>
      <c r="G180" s="123">
        <v>2.08</v>
      </c>
      <c r="H180" s="123">
        <v>2.06</v>
      </c>
      <c r="I180" s="123">
        <v>100.06</v>
      </c>
      <c r="J180" s="123">
        <v>31.02</v>
      </c>
      <c r="K180" s="123">
        <v>4.07</v>
      </c>
      <c r="L180" s="123">
        <v>1.05</v>
      </c>
      <c r="M180" s="123">
        <v>1.05</v>
      </c>
      <c r="N180" s="123">
        <v>99.93</v>
      </c>
      <c r="O180" s="123">
        <v>1.06</v>
      </c>
      <c r="P180" s="123">
        <v>1.05</v>
      </c>
      <c r="Q180" s="123">
        <v>100.06</v>
      </c>
      <c r="R180" s="123">
        <v>0</v>
      </c>
      <c r="S180" s="123">
        <v>-0.01</v>
      </c>
      <c r="T180" s="123"/>
      <c r="U180" s="123">
        <v>0.05</v>
      </c>
      <c r="V180" s="123">
        <v>-0.06</v>
      </c>
      <c r="W180" s="123">
        <v>-0.03</v>
      </c>
      <c r="X180" s="123">
        <v>-0.09</v>
      </c>
      <c r="Y180" s="123">
        <v>-0.06</v>
      </c>
      <c r="Z180" s="123">
        <v>-0.03</v>
      </c>
      <c r="AA180" s="60">
        <v>-0.02</v>
      </c>
      <c r="AB180" s="60">
        <v>-0.02</v>
      </c>
      <c r="AC180" s="60" t="s">
        <v>3792</v>
      </c>
      <c r="AD180" s="60">
        <v>2021</v>
      </c>
    </row>
    <row r="181" spans="1:30" x14ac:dyDescent="0.25">
      <c r="A181" s="60" t="s">
        <v>1213</v>
      </c>
      <c r="B181" s="60" t="s">
        <v>17</v>
      </c>
      <c r="C181" s="123" t="s">
        <v>122</v>
      </c>
      <c r="D181" s="60">
        <v>25</v>
      </c>
      <c r="E181" s="123">
        <v>1995</v>
      </c>
      <c r="F181" s="123">
        <v>2.59</v>
      </c>
      <c r="G181" s="123">
        <v>58.31</v>
      </c>
      <c r="H181" s="123">
        <v>67.67</v>
      </c>
      <c r="I181" s="123">
        <v>86.34</v>
      </c>
      <c r="J181" s="123">
        <v>1241.1300000000001</v>
      </c>
      <c r="K181" s="123">
        <v>301.23</v>
      </c>
      <c r="L181" s="123">
        <v>18.36</v>
      </c>
      <c r="M181" s="123">
        <v>19.510000000000002</v>
      </c>
      <c r="N181" s="123">
        <v>93.96</v>
      </c>
      <c r="O181" s="123">
        <v>28.44</v>
      </c>
      <c r="P181" s="123">
        <v>30.88</v>
      </c>
      <c r="Q181" s="123">
        <v>92.27</v>
      </c>
      <c r="R181" s="123">
        <v>11.3</v>
      </c>
      <c r="S181" s="123">
        <v>15.67</v>
      </c>
      <c r="T181" s="123">
        <v>71.73</v>
      </c>
      <c r="U181" s="123">
        <v>0.02</v>
      </c>
      <c r="V181" s="123">
        <v>-0.01</v>
      </c>
      <c r="W181" s="123">
        <v>0.03</v>
      </c>
      <c r="X181" s="123">
        <v>7.0000000000000007E-2</v>
      </c>
      <c r="Y181" s="123">
        <v>6.46</v>
      </c>
      <c r="Z181" s="123">
        <v>1.18</v>
      </c>
      <c r="AA181" s="60">
        <v>0.33</v>
      </c>
      <c r="AB181" s="60">
        <v>5.16</v>
      </c>
      <c r="AC181" s="60" t="s">
        <v>3792</v>
      </c>
      <c r="AD181" s="60">
        <v>2021</v>
      </c>
    </row>
    <row r="182" spans="1:30" x14ac:dyDescent="0.25">
      <c r="A182" s="60" t="s">
        <v>1452</v>
      </c>
      <c r="B182" s="60" t="s">
        <v>17</v>
      </c>
      <c r="C182" s="123" t="s">
        <v>122</v>
      </c>
      <c r="D182" s="60">
        <v>26</v>
      </c>
      <c r="E182" s="123">
        <v>1994</v>
      </c>
      <c r="F182" s="123">
        <v>0.1</v>
      </c>
      <c r="G182" s="123">
        <v>24.97</v>
      </c>
      <c r="H182" s="123">
        <v>30.01</v>
      </c>
      <c r="I182" s="123">
        <v>83.29</v>
      </c>
      <c r="J182" s="123">
        <v>435.08</v>
      </c>
      <c r="K182" s="123">
        <v>360.06</v>
      </c>
      <c r="L182" s="123">
        <v>9.98</v>
      </c>
      <c r="M182" s="123">
        <v>14.99</v>
      </c>
      <c r="N182" s="123">
        <v>66.760000000000005</v>
      </c>
      <c r="O182" s="123">
        <v>14.98</v>
      </c>
      <c r="P182" s="123">
        <v>15.01</v>
      </c>
      <c r="Q182" s="123">
        <v>99.97</v>
      </c>
      <c r="R182" s="123">
        <v>-0.01</v>
      </c>
      <c r="S182" s="123">
        <v>0.06</v>
      </c>
      <c r="T182" s="123"/>
      <c r="U182" s="123">
        <v>5.08</v>
      </c>
      <c r="V182" s="123">
        <v>0.51</v>
      </c>
      <c r="W182" s="123">
        <v>4.41</v>
      </c>
      <c r="X182" s="123">
        <v>4.93</v>
      </c>
      <c r="Y182" s="123">
        <v>-0.04</v>
      </c>
      <c r="Z182" s="123">
        <v>4.92</v>
      </c>
      <c r="AA182" s="60">
        <v>-0.1</v>
      </c>
      <c r="AB182" s="60">
        <v>9.9</v>
      </c>
      <c r="AC182" s="60" t="s">
        <v>3792</v>
      </c>
      <c r="AD182" s="60">
        <v>2021</v>
      </c>
    </row>
    <row r="183" spans="1:30" x14ac:dyDescent="0.25">
      <c r="A183" s="60" t="s">
        <v>1601</v>
      </c>
      <c r="B183" s="60" t="s">
        <v>17</v>
      </c>
      <c r="C183" s="123" t="s">
        <v>122</v>
      </c>
      <c r="D183" s="60">
        <v>26</v>
      </c>
      <c r="E183" s="123">
        <v>1994</v>
      </c>
      <c r="F183" s="123">
        <v>4.33</v>
      </c>
      <c r="G183" s="123">
        <v>47.75</v>
      </c>
      <c r="H183" s="123">
        <v>55.76</v>
      </c>
      <c r="I183" s="123">
        <v>85.44</v>
      </c>
      <c r="J183" s="123">
        <v>844.9</v>
      </c>
      <c r="K183" s="123">
        <v>196.45</v>
      </c>
      <c r="L183" s="123">
        <v>23.28</v>
      </c>
      <c r="M183" s="123">
        <v>25.17</v>
      </c>
      <c r="N183" s="123">
        <v>92.65</v>
      </c>
      <c r="O183" s="123">
        <v>16.440000000000001</v>
      </c>
      <c r="P183" s="123">
        <v>18.43</v>
      </c>
      <c r="Q183" s="123">
        <v>89.84</v>
      </c>
      <c r="R183" s="123">
        <v>6.2</v>
      </c>
      <c r="S183" s="123">
        <v>9.0299999999999994</v>
      </c>
      <c r="T183" s="123">
        <v>69.11</v>
      </c>
      <c r="U183" s="123">
        <v>0.16</v>
      </c>
      <c r="V183" s="123">
        <v>0.23</v>
      </c>
      <c r="W183" s="123">
        <v>0.01</v>
      </c>
      <c r="X183" s="123">
        <v>1.24</v>
      </c>
      <c r="Y183" s="123">
        <v>3.96</v>
      </c>
      <c r="Z183" s="123">
        <v>2.17</v>
      </c>
      <c r="AA183" s="60">
        <v>0.77</v>
      </c>
      <c r="AB183" s="60">
        <v>4.6399999999999997</v>
      </c>
      <c r="AC183" s="60" t="s">
        <v>3792</v>
      </c>
      <c r="AD183" s="60">
        <v>2021</v>
      </c>
    </row>
    <row r="184" spans="1:30" x14ac:dyDescent="0.25">
      <c r="A184" s="60" t="s">
        <v>1527</v>
      </c>
      <c r="B184" s="60" t="s">
        <v>17</v>
      </c>
      <c r="C184" s="123" t="s">
        <v>131</v>
      </c>
      <c r="D184" s="60">
        <v>31</v>
      </c>
      <c r="E184" s="123">
        <v>1989</v>
      </c>
      <c r="F184" s="123">
        <v>0.28999999999999998</v>
      </c>
      <c r="G184" s="123">
        <v>43.39</v>
      </c>
      <c r="H184" s="123">
        <v>49.94</v>
      </c>
      <c r="I184" s="123">
        <v>86.74</v>
      </c>
      <c r="J184" s="123">
        <v>710.1</v>
      </c>
      <c r="K184" s="123">
        <v>410.06</v>
      </c>
      <c r="L184" s="123">
        <v>26.77</v>
      </c>
      <c r="M184" s="123">
        <v>29.94</v>
      </c>
      <c r="N184" s="123">
        <v>88.93</v>
      </c>
      <c r="O184" s="123">
        <v>13.36</v>
      </c>
      <c r="P184" s="123">
        <v>16.79</v>
      </c>
      <c r="Q184" s="123">
        <v>80.069999999999993</v>
      </c>
      <c r="R184" s="123">
        <v>3.35</v>
      </c>
      <c r="S184" s="123">
        <v>3.4</v>
      </c>
      <c r="T184" s="123">
        <v>100.05</v>
      </c>
      <c r="U184" s="123">
        <v>-0.08</v>
      </c>
      <c r="V184" s="123">
        <v>-0.02</v>
      </c>
      <c r="W184" s="123">
        <v>-0.1</v>
      </c>
      <c r="X184" s="123">
        <v>0</v>
      </c>
      <c r="Y184" s="123">
        <v>-0.09</v>
      </c>
      <c r="Z184" s="123">
        <v>0</v>
      </c>
      <c r="AA184" s="60">
        <v>-0.09</v>
      </c>
      <c r="AB184" s="60">
        <v>3.31</v>
      </c>
      <c r="AC184" s="60" t="s">
        <v>3792</v>
      </c>
      <c r="AD184" s="60">
        <v>2021</v>
      </c>
    </row>
    <row r="185" spans="1:30" x14ac:dyDescent="0.25">
      <c r="A185" s="60" t="s">
        <v>3659</v>
      </c>
      <c r="B185" s="60" t="s">
        <v>18</v>
      </c>
      <c r="C185" s="123" t="s">
        <v>96</v>
      </c>
      <c r="D185" s="60">
        <v>23</v>
      </c>
      <c r="E185" s="123">
        <v>1997</v>
      </c>
      <c r="F185" s="123">
        <v>3.99</v>
      </c>
      <c r="G185" s="123">
        <v>71.41</v>
      </c>
      <c r="H185" s="123">
        <v>76.73</v>
      </c>
      <c r="I185" s="123">
        <v>93.18</v>
      </c>
      <c r="J185" s="123">
        <v>1689</v>
      </c>
      <c r="K185" s="123">
        <v>530.91</v>
      </c>
      <c r="L185" s="123">
        <v>16.850000000000001</v>
      </c>
      <c r="M185" s="123">
        <v>16.899999999999999</v>
      </c>
      <c r="N185" s="123">
        <v>98.44</v>
      </c>
      <c r="O185" s="123">
        <v>38.4</v>
      </c>
      <c r="P185" s="123">
        <v>38.450000000000003</v>
      </c>
      <c r="Q185" s="123">
        <v>99.39</v>
      </c>
      <c r="R185" s="123">
        <v>16.489999999999998</v>
      </c>
      <c r="S185" s="123">
        <v>20.49</v>
      </c>
      <c r="T185" s="123">
        <v>80.45</v>
      </c>
      <c r="U185" s="123">
        <v>7.0000000000000007E-2</v>
      </c>
      <c r="V185" s="123">
        <v>0.05</v>
      </c>
      <c r="W185" s="123">
        <v>-0.06</v>
      </c>
      <c r="X185" s="123">
        <v>0</v>
      </c>
      <c r="Y185" s="123">
        <v>3.74</v>
      </c>
      <c r="Z185" s="123">
        <v>0.56999999999999995</v>
      </c>
      <c r="AA185" s="60">
        <v>-0.09</v>
      </c>
      <c r="AB185" s="60">
        <v>3.06</v>
      </c>
      <c r="AC185" s="60" t="s">
        <v>3792</v>
      </c>
      <c r="AD185" s="60">
        <v>2021</v>
      </c>
    </row>
    <row r="186" spans="1:30" x14ac:dyDescent="0.25">
      <c r="A186" s="60" t="s">
        <v>2226</v>
      </c>
      <c r="B186" s="60" t="s">
        <v>18</v>
      </c>
      <c r="C186" s="123" t="s">
        <v>96</v>
      </c>
      <c r="D186" s="60">
        <v>27</v>
      </c>
      <c r="E186" s="123">
        <v>1993</v>
      </c>
      <c r="F186" s="123">
        <v>2.94</v>
      </c>
      <c r="G186" s="123">
        <v>48.61</v>
      </c>
      <c r="H186" s="123">
        <v>58.31</v>
      </c>
      <c r="I186" s="123">
        <v>83.41</v>
      </c>
      <c r="J186" s="123">
        <v>795.14</v>
      </c>
      <c r="K186" s="123">
        <v>243.4</v>
      </c>
      <c r="L186" s="123">
        <v>23.17</v>
      </c>
      <c r="M186" s="123">
        <v>24.52</v>
      </c>
      <c r="N186" s="123">
        <v>94.31</v>
      </c>
      <c r="O186" s="123">
        <v>21.72</v>
      </c>
      <c r="P186" s="123">
        <v>23.35</v>
      </c>
      <c r="Q186" s="123">
        <v>92.56</v>
      </c>
      <c r="R186" s="123">
        <v>3.03</v>
      </c>
      <c r="S186" s="123">
        <v>7</v>
      </c>
      <c r="T186" s="123">
        <v>44.93</v>
      </c>
      <c r="U186" s="123">
        <v>0.02</v>
      </c>
      <c r="V186" s="123">
        <v>0.16</v>
      </c>
      <c r="W186" s="123">
        <v>-0.06</v>
      </c>
      <c r="X186" s="123">
        <v>0.77</v>
      </c>
      <c r="Y186" s="123">
        <v>7.3</v>
      </c>
      <c r="Z186" s="123">
        <v>0.33</v>
      </c>
      <c r="AA186" s="60">
        <v>0.02</v>
      </c>
      <c r="AB186" s="60">
        <v>5.59</v>
      </c>
      <c r="AC186" s="60" t="s">
        <v>3792</v>
      </c>
      <c r="AD186" s="60">
        <v>2021</v>
      </c>
    </row>
    <row r="187" spans="1:30" x14ac:dyDescent="0.25">
      <c r="A187" s="60" t="s">
        <v>4078</v>
      </c>
      <c r="B187" s="60" t="s">
        <v>18</v>
      </c>
      <c r="C187" s="123" t="s">
        <v>96</v>
      </c>
      <c r="D187" s="60">
        <v>37</v>
      </c>
      <c r="E187" s="123">
        <v>1983</v>
      </c>
      <c r="F187" s="123">
        <v>4.03</v>
      </c>
      <c r="G187" s="123">
        <v>61.92</v>
      </c>
      <c r="H187" s="123">
        <v>69.28</v>
      </c>
      <c r="I187" s="123">
        <v>89.6</v>
      </c>
      <c r="J187" s="123">
        <v>1428.22</v>
      </c>
      <c r="K187" s="123">
        <v>396.35</v>
      </c>
      <c r="L187" s="123">
        <v>17.91</v>
      </c>
      <c r="M187" s="123">
        <v>18.57</v>
      </c>
      <c r="N187" s="123">
        <v>97.32</v>
      </c>
      <c r="O187" s="123">
        <v>30.5</v>
      </c>
      <c r="P187" s="123">
        <v>31.45</v>
      </c>
      <c r="Q187" s="123">
        <v>96.76</v>
      </c>
      <c r="R187" s="123">
        <v>13.32</v>
      </c>
      <c r="S187" s="123">
        <v>18.809999999999999</v>
      </c>
      <c r="T187" s="123">
        <v>70.650000000000006</v>
      </c>
      <c r="U187" s="123">
        <v>-0.04</v>
      </c>
      <c r="V187" s="123">
        <v>0.08</v>
      </c>
      <c r="W187" s="123">
        <v>0.02</v>
      </c>
      <c r="X187" s="123">
        <v>-0.06</v>
      </c>
      <c r="Y187" s="123">
        <v>2.78</v>
      </c>
      <c r="Z187" s="123">
        <v>0.31</v>
      </c>
      <c r="AA187" s="60">
        <v>-0.08</v>
      </c>
      <c r="AB187" s="60">
        <v>4.33</v>
      </c>
      <c r="AC187" s="60" t="s">
        <v>3792</v>
      </c>
      <c r="AD187" s="60">
        <v>2021</v>
      </c>
    </row>
    <row r="188" spans="1:30" x14ac:dyDescent="0.25">
      <c r="A188" s="60" t="s">
        <v>1381</v>
      </c>
      <c r="B188" s="60" t="s">
        <v>18</v>
      </c>
      <c r="C188" s="123" t="s">
        <v>96</v>
      </c>
      <c r="D188" s="60">
        <v>27</v>
      </c>
      <c r="E188" s="123">
        <v>1993</v>
      </c>
      <c r="F188" s="123">
        <v>3.96</v>
      </c>
      <c r="G188" s="123">
        <v>61.26</v>
      </c>
      <c r="H188" s="123">
        <v>68.72</v>
      </c>
      <c r="I188" s="123">
        <v>89.07</v>
      </c>
      <c r="J188" s="123">
        <v>990.22</v>
      </c>
      <c r="K188" s="123">
        <v>328.56</v>
      </c>
      <c r="L188" s="123">
        <v>33.299999999999997</v>
      </c>
      <c r="M188" s="123">
        <v>34.590000000000003</v>
      </c>
      <c r="N188" s="123">
        <v>96.37</v>
      </c>
      <c r="O188" s="123">
        <v>21.98</v>
      </c>
      <c r="P188" s="123">
        <v>24.45</v>
      </c>
      <c r="Q188" s="123">
        <v>89.71</v>
      </c>
      <c r="R188" s="123">
        <v>4.91</v>
      </c>
      <c r="S188" s="123">
        <v>7.8</v>
      </c>
      <c r="T188" s="123">
        <v>64.42</v>
      </c>
      <c r="U188" s="123">
        <v>-0.04</v>
      </c>
      <c r="V188" s="123">
        <v>0.15</v>
      </c>
      <c r="W188" s="123">
        <v>-0.05</v>
      </c>
      <c r="X188" s="123">
        <v>0.91</v>
      </c>
      <c r="Y188" s="123">
        <v>3.41</v>
      </c>
      <c r="Z188" s="123">
        <v>1.03</v>
      </c>
      <c r="AA188" s="60">
        <v>0.68</v>
      </c>
      <c r="AB188" s="60">
        <v>4.3499999999999996</v>
      </c>
      <c r="AC188" s="60" t="s">
        <v>3792</v>
      </c>
      <c r="AD188" s="60">
        <v>2021</v>
      </c>
    </row>
    <row r="189" spans="1:30" x14ac:dyDescent="0.25">
      <c r="A189" s="60" t="s">
        <v>2458</v>
      </c>
      <c r="B189" s="60" t="s">
        <v>18</v>
      </c>
      <c r="C189" s="123" t="s">
        <v>109</v>
      </c>
      <c r="D189" s="60">
        <v>21</v>
      </c>
      <c r="E189" s="123">
        <v>1999</v>
      </c>
      <c r="F189" s="123">
        <v>0.38</v>
      </c>
      <c r="G189" s="123">
        <v>40.07</v>
      </c>
      <c r="H189" s="123">
        <v>50.05</v>
      </c>
      <c r="I189" s="123">
        <v>79.959999999999994</v>
      </c>
      <c r="J189" s="123">
        <v>662.59</v>
      </c>
      <c r="K189" s="123">
        <v>130.09</v>
      </c>
      <c r="L189" s="123">
        <v>20.07</v>
      </c>
      <c r="M189" s="123">
        <v>27.59</v>
      </c>
      <c r="N189" s="123">
        <v>72.69</v>
      </c>
      <c r="O189" s="123">
        <v>15.08</v>
      </c>
      <c r="P189" s="123">
        <v>15.02</v>
      </c>
      <c r="Q189" s="123">
        <v>100.06</v>
      </c>
      <c r="R189" s="123">
        <v>5.07</v>
      </c>
      <c r="S189" s="123">
        <v>7.48</v>
      </c>
      <c r="T189" s="123">
        <v>66.75</v>
      </c>
      <c r="U189" s="123">
        <v>-0.05</v>
      </c>
      <c r="V189" s="123">
        <v>0.06</v>
      </c>
      <c r="W189" s="123">
        <v>-0.06</v>
      </c>
      <c r="X189" s="123">
        <v>0.03</v>
      </c>
      <c r="Y189" s="123">
        <v>2.54</v>
      </c>
      <c r="Z189" s="123">
        <v>2.56</v>
      </c>
      <c r="AA189" s="60">
        <v>7.0000000000000007E-2</v>
      </c>
      <c r="AB189" s="60">
        <v>7.44</v>
      </c>
      <c r="AC189" s="60" t="s">
        <v>3792</v>
      </c>
      <c r="AD189" s="60">
        <v>2021</v>
      </c>
    </row>
    <row r="190" spans="1:30" x14ac:dyDescent="0.25">
      <c r="A190" s="60" t="s">
        <v>1532</v>
      </c>
      <c r="B190" s="60" t="s">
        <v>18</v>
      </c>
      <c r="C190" s="123" t="s">
        <v>109</v>
      </c>
      <c r="D190" s="60">
        <v>25</v>
      </c>
      <c r="E190" s="123">
        <v>1995</v>
      </c>
      <c r="F190" s="123">
        <v>0.36</v>
      </c>
      <c r="G190" s="123">
        <v>25.04</v>
      </c>
      <c r="H190" s="123">
        <v>30.09</v>
      </c>
      <c r="I190" s="123">
        <v>83.36</v>
      </c>
      <c r="J190" s="123">
        <v>245.06</v>
      </c>
      <c r="K190" s="123">
        <v>0.04</v>
      </c>
      <c r="L190" s="123">
        <v>20.010000000000002</v>
      </c>
      <c r="M190" s="123">
        <v>22.45</v>
      </c>
      <c r="N190" s="123">
        <v>88.92</v>
      </c>
      <c r="O190" s="123">
        <v>2.41</v>
      </c>
      <c r="P190" s="123">
        <v>5.05</v>
      </c>
      <c r="Q190" s="123">
        <v>49.93</v>
      </c>
      <c r="R190" s="123">
        <v>-0.06</v>
      </c>
      <c r="S190" s="123">
        <v>-0.03</v>
      </c>
      <c r="T190" s="123"/>
      <c r="U190" s="123">
        <v>-0.04</v>
      </c>
      <c r="V190" s="123">
        <v>0.18</v>
      </c>
      <c r="W190" s="123">
        <v>-0.34</v>
      </c>
      <c r="X190" s="123">
        <v>5.01</v>
      </c>
      <c r="Y190" s="123">
        <v>-0.01</v>
      </c>
      <c r="Z190" s="123">
        <v>-0.08</v>
      </c>
      <c r="AA190" s="60">
        <v>0</v>
      </c>
      <c r="AB190" s="60">
        <v>0.09</v>
      </c>
      <c r="AC190" s="60" t="s">
        <v>3792</v>
      </c>
      <c r="AD190" s="60">
        <v>2021</v>
      </c>
    </row>
    <row r="191" spans="1:30" x14ac:dyDescent="0.25">
      <c r="A191" s="60" t="s">
        <v>1700</v>
      </c>
      <c r="B191" s="60" t="s">
        <v>18</v>
      </c>
      <c r="C191" s="123" t="s">
        <v>109</v>
      </c>
      <c r="D191" s="60">
        <v>35</v>
      </c>
      <c r="E191" s="123">
        <v>1985</v>
      </c>
      <c r="F191" s="123">
        <v>4.04</v>
      </c>
      <c r="G191" s="123">
        <v>27.23</v>
      </c>
      <c r="H191" s="123">
        <v>32.51</v>
      </c>
      <c r="I191" s="123">
        <v>83.82</v>
      </c>
      <c r="J191" s="123">
        <v>383.03</v>
      </c>
      <c r="K191" s="123">
        <v>68.260000000000005</v>
      </c>
      <c r="L191" s="123">
        <v>14.74</v>
      </c>
      <c r="M191" s="123">
        <v>16.41</v>
      </c>
      <c r="N191" s="123">
        <v>89.46</v>
      </c>
      <c r="O191" s="123">
        <v>9.25</v>
      </c>
      <c r="P191" s="123">
        <v>11.05</v>
      </c>
      <c r="Q191" s="123">
        <v>84.16</v>
      </c>
      <c r="R191" s="123">
        <v>0.91</v>
      </c>
      <c r="S191" s="123">
        <v>1.53</v>
      </c>
      <c r="T191" s="123">
        <v>66.72</v>
      </c>
      <c r="U191" s="123">
        <v>0.2</v>
      </c>
      <c r="V191" s="123">
        <v>0.21</v>
      </c>
      <c r="W191" s="123">
        <v>0.02</v>
      </c>
      <c r="X191" s="123">
        <v>0.95</v>
      </c>
      <c r="Y191" s="123">
        <v>1.52</v>
      </c>
      <c r="Z191" s="123">
        <v>1.85</v>
      </c>
      <c r="AA191" s="60">
        <v>0.06</v>
      </c>
      <c r="AB191" s="60">
        <v>2.94</v>
      </c>
      <c r="AC191" s="60" t="s">
        <v>3792</v>
      </c>
      <c r="AD191" s="60">
        <v>2021</v>
      </c>
    </row>
    <row r="192" spans="1:30" x14ac:dyDescent="0.25">
      <c r="A192" s="60" t="s">
        <v>2842</v>
      </c>
      <c r="B192" s="60" t="s">
        <v>18</v>
      </c>
      <c r="C192" s="123" t="s">
        <v>153</v>
      </c>
      <c r="D192" s="60">
        <v>26</v>
      </c>
      <c r="E192" s="123">
        <v>1994</v>
      </c>
      <c r="F192" s="123">
        <v>2.79</v>
      </c>
      <c r="G192" s="123">
        <v>33.78</v>
      </c>
      <c r="H192" s="123">
        <v>40.68</v>
      </c>
      <c r="I192" s="123">
        <v>82.67</v>
      </c>
      <c r="J192" s="123">
        <v>583.25</v>
      </c>
      <c r="K192" s="123">
        <v>158.16</v>
      </c>
      <c r="L192" s="123">
        <v>14.81</v>
      </c>
      <c r="M192" s="123">
        <v>15.18</v>
      </c>
      <c r="N192" s="123">
        <v>97.55</v>
      </c>
      <c r="O192" s="123">
        <v>15.51</v>
      </c>
      <c r="P192" s="123">
        <v>18.010000000000002</v>
      </c>
      <c r="Q192" s="123">
        <v>85.76</v>
      </c>
      <c r="R192" s="123">
        <v>2.64</v>
      </c>
      <c r="S192" s="123">
        <v>3.69</v>
      </c>
      <c r="T192" s="123">
        <v>69.989999999999995</v>
      </c>
      <c r="U192" s="123">
        <v>0</v>
      </c>
      <c r="V192" s="123">
        <v>0.11</v>
      </c>
      <c r="W192" s="123">
        <v>-0.18</v>
      </c>
      <c r="X192" s="123">
        <v>1.77</v>
      </c>
      <c r="Y192" s="123">
        <v>2.87</v>
      </c>
      <c r="Z192" s="123">
        <v>1.44</v>
      </c>
      <c r="AA192" s="60">
        <v>7.0000000000000007E-2</v>
      </c>
      <c r="AB192" s="60">
        <v>4.13</v>
      </c>
      <c r="AC192" s="60" t="s">
        <v>3792</v>
      </c>
      <c r="AD192" s="60">
        <v>2021</v>
      </c>
    </row>
    <row r="193" spans="1:30" x14ac:dyDescent="0.25">
      <c r="A193" s="60" t="s">
        <v>2887</v>
      </c>
      <c r="B193" s="60" t="s">
        <v>18</v>
      </c>
      <c r="C193" s="123" t="s">
        <v>153</v>
      </c>
      <c r="D193" s="60">
        <v>24</v>
      </c>
      <c r="E193" s="123">
        <v>1996</v>
      </c>
      <c r="F193" s="123">
        <v>3.56</v>
      </c>
      <c r="G193" s="123">
        <v>24.5</v>
      </c>
      <c r="H193" s="123">
        <v>29.72</v>
      </c>
      <c r="I193" s="123">
        <v>82.2</v>
      </c>
      <c r="J193" s="123">
        <v>388.63</v>
      </c>
      <c r="K193" s="123">
        <v>54.14</v>
      </c>
      <c r="L193" s="123">
        <v>13.08</v>
      </c>
      <c r="M193" s="123">
        <v>14.61</v>
      </c>
      <c r="N193" s="123">
        <v>88.69</v>
      </c>
      <c r="O193" s="123">
        <v>8.35</v>
      </c>
      <c r="P193" s="123">
        <v>10.25</v>
      </c>
      <c r="Q193" s="123">
        <v>81.17</v>
      </c>
      <c r="R193" s="123">
        <v>2.2999999999999998</v>
      </c>
      <c r="S193" s="123">
        <v>2.72</v>
      </c>
      <c r="T193" s="123">
        <v>79.930000000000007</v>
      </c>
      <c r="U193" s="123">
        <v>0.25</v>
      </c>
      <c r="V193" s="123">
        <v>0.38</v>
      </c>
      <c r="W193" s="123">
        <v>0.09</v>
      </c>
      <c r="X193" s="123">
        <v>1.45</v>
      </c>
      <c r="Y193" s="123">
        <v>1.48</v>
      </c>
      <c r="Z193" s="123">
        <v>0.08</v>
      </c>
      <c r="AA193" s="60">
        <v>0.09</v>
      </c>
      <c r="AB193" s="60">
        <v>0.81</v>
      </c>
      <c r="AC193" s="60" t="s">
        <v>3792</v>
      </c>
      <c r="AD193" s="60">
        <v>2021</v>
      </c>
    </row>
    <row r="194" spans="1:30" x14ac:dyDescent="0.25">
      <c r="A194" s="60" t="s">
        <v>4081</v>
      </c>
      <c r="B194" s="60" t="s">
        <v>18</v>
      </c>
      <c r="C194" s="123" t="s">
        <v>153</v>
      </c>
      <c r="D194" s="60">
        <v>27</v>
      </c>
      <c r="E194" s="123">
        <v>1993</v>
      </c>
      <c r="F194" s="123">
        <v>0.55000000000000004</v>
      </c>
      <c r="G194" s="123">
        <v>48.3</v>
      </c>
      <c r="H194" s="123">
        <v>55.05</v>
      </c>
      <c r="I194" s="123">
        <v>87.97</v>
      </c>
      <c r="J194" s="123">
        <v>619.9</v>
      </c>
      <c r="K194" s="123">
        <v>206.79</v>
      </c>
      <c r="L194" s="123">
        <v>36.799999999999997</v>
      </c>
      <c r="M194" s="123">
        <v>36.770000000000003</v>
      </c>
      <c r="N194" s="123">
        <v>99.94</v>
      </c>
      <c r="O194" s="123">
        <v>10.1</v>
      </c>
      <c r="P194" s="123">
        <v>11.76</v>
      </c>
      <c r="Q194" s="123">
        <v>85.6</v>
      </c>
      <c r="R194" s="123">
        <v>1.62</v>
      </c>
      <c r="S194" s="123">
        <v>1.7</v>
      </c>
      <c r="T194" s="123">
        <v>100</v>
      </c>
      <c r="U194" s="123">
        <v>3.35</v>
      </c>
      <c r="V194" s="123">
        <v>1.1299999999999999</v>
      </c>
      <c r="W194" s="123">
        <v>2.2599999999999998</v>
      </c>
      <c r="X194" s="123">
        <v>1.71</v>
      </c>
      <c r="Y194" s="123">
        <v>6.66</v>
      </c>
      <c r="Z194" s="123">
        <v>3.42</v>
      </c>
      <c r="AA194" s="60">
        <v>0.1</v>
      </c>
      <c r="AB194" s="60">
        <v>11.71</v>
      </c>
      <c r="AC194" s="60" t="s">
        <v>3792</v>
      </c>
      <c r="AD194" s="60">
        <v>2021</v>
      </c>
    </row>
    <row r="195" spans="1:30" x14ac:dyDescent="0.25">
      <c r="A195" s="60" t="s">
        <v>2891</v>
      </c>
      <c r="B195" s="60" t="s">
        <v>18</v>
      </c>
      <c r="C195" s="123" t="s">
        <v>116</v>
      </c>
      <c r="D195" s="60">
        <v>32</v>
      </c>
      <c r="E195" s="123">
        <v>1988</v>
      </c>
      <c r="F195" s="123">
        <v>4.0199999999999996</v>
      </c>
      <c r="G195" s="123">
        <v>20.86</v>
      </c>
      <c r="H195" s="123">
        <v>25.47</v>
      </c>
      <c r="I195" s="123">
        <v>81.489999999999995</v>
      </c>
      <c r="J195" s="123">
        <v>468.43</v>
      </c>
      <c r="K195" s="123">
        <v>232.07</v>
      </c>
      <c r="L195" s="123">
        <v>4.2</v>
      </c>
      <c r="M195" s="123">
        <v>4.22</v>
      </c>
      <c r="N195" s="123">
        <v>100.05</v>
      </c>
      <c r="O195" s="123">
        <v>12.04</v>
      </c>
      <c r="P195" s="123">
        <v>12.06</v>
      </c>
      <c r="Q195" s="123">
        <v>100.09</v>
      </c>
      <c r="R195" s="123">
        <v>3.94</v>
      </c>
      <c r="S195" s="123">
        <v>8.7100000000000009</v>
      </c>
      <c r="T195" s="123">
        <v>45.66</v>
      </c>
      <c r="U195" s="123">
        <v>0.03</v>
      </c>
      <c r="V195" s="123">
        <v>-0.03</v>
      </c>
      <c r="W195" s="123">
        <v>-0.1</v>
      </c>
      <c r="X195" s="123">
        <v>0.03</v>
      </c>
      <c r="Y195" s="123">
        <v>0.04</v>
      </c>
      <c r="Z195" s="123">
        <v>-0.06</v>
      </c>
      <c r="AA195" s="60">
        <v>0.02</v>
      </c>
      <c r="AB195" s="60">
        <v>0.1</v>
      </c>
      <c r="AC195" s="60" t="s">
        <v>3792</v>
      </c>
      <c r="AD195" s="60">
        <v>2021</v>
      </c>
    </row>
    <row r="196" spans="1:30" x14ac:dyDescent="0.25">
      <c r="A196" s="60" t="s">
        <v>224</v>
      </c>
      <c r="B196" s="60" t="s">
        <v>18</v>
      </c>
      <c r="C196" s="123" t="s">
        <v>122</v>
      </c>
      <c r="D196" s="60">
        <v>26</v>
      </c>
      <c r="E196" s="123">
        <v>1994</v>
      </c>
      <c r="F196" s="123">
        <v>2.38</v>
      </c>
      <c r="G196" s="123">
        <v>34.29</v>
      </c>
      <c r="H196" s="123">
        <v>45.64</v>
      </c>
      <c r="I196" s="123">
        <v>75.239999999999995</v>
      </c>
      <c r="J196" s="123">
        <v>775.13</v>
      </c>
      <c r="K196" s="123">
        <v>240.91</v>
      </c>
      <c r="L196" s="123">
        <v>13.06</v>
      </c>
      <c r="M196" s="123">
        <v>14.38</v>
      </c>
      <c r="N196" s="123">
        <v>90.83</v>
      </c>
      <c r="O196" s="123">
        <v>12.23</v>
      </c>
      <c r="P196" s="123">
        <v>16.59</v>
      </c>
      <c r="Q196" s="123">
        <v>73.78</v>
      </c>
      <c r="R196" s="123">
        <v>8.74</v>
      </c>
      <c r="S196" s="123">
        <v>13.06</v>
      </c>
      <c r="T196" s="123">
        <v>66.63</v>
      </c>
      <c r="U196" s="123">
        <v>-7.0000000000000007E-2</v>
      </c>
      <c r="V196" s="123">
        <v>0.43</v>
      </c>
      <c r="W196" s="123">
        <v>-0.25</v>
      </c>
      <c r="X196" s="123">
        <v>2.64</v>
      </c>
      <c r="Y196" s="123">
        <v>3</v>
      </c>
      <c r="Z196" s="123">
        <v>2.97</v>
      </c>
      <c r="AA196" s="60">
        <v>0.38</v>
      </c>
      <c r="AB196" s="60">
        <v>5.22</v>
      </c>
      <c r="AC196" s="60" t="s">
        <v>3792</v>
      </c>
      <c r="AD196" s="60">
        <v>2021</v>
      </c>
    </row>
    <row r="197" spans="1:30" x14ac:dyDescent="0.25">
      <c r="A197" s="60" t="s">
        <v>4829</v>
      </c>
      <c r="B197" s="60" t="s">
        <v>18</v>
      </c>
      <c r="C197" s="123" t="s">
        <v>122</v>
      </c>
      <c r="D197" s="60">
        <v>25</v>
      </c>
      <c r="E197" s="123">
        <v>1995</v>
      </c>
      <c r="F197" s="123">
        <v>1.4</v>
      </c>
      <c r="G197" s="123">
        <v>35.03</v>
      </c>
      <c r="H197" s="123">
        <v>39.24</v>
      </c>
      <c r="I197" s="123">
        <v>89.11</v>
      </c>
      <c r="J197" s="123">
        <v>742.1</v>
      </c>
      <c r="K197" s="123">
        <v>182.07</v>
      </c>
      <c r="L197" s="123">
        <v>12.88</v>
      </c>
      <c r="M197" s="123">
        <v>14.35</v>
      </c>
      <c r="N197" s="123">
        <v>89.98</v>
      </c>
      <c r="O197" s="123">
        <v>15</v>
      </c>
      <c r="P197" s="123">
        <v>15.71</v>
      </c>
      <c r="Q197" s="123">
        <v>95.48</v>
      </c>
      <c r="R197" s="123">
        <v>5.63</v>
      </c>
      <c r="S197" s="123">
        <v>7.8</v>
      </c>
      <c r="T197" s="123">
        <v>72.72</v>
      </c>
      <c r="U197" s="123">
        <v>-0.02</v>
      </c>
      <c r="V197" s="123">
        <v>0.02</v>
      </c>
      <c r="W197" s="123">
        <v>-0.05</v>
      </c>
      <c r="X197" s="123">
        <v>0.02</v>
      </c>
      <c r="Y197" s="123">
        <v>5.72</v>
      </c>
      <c r="Z197" s="123">
        <v>-0.03</v>
      </c>
      <c r="AA197" s="60">
        <v>-0.05</v>
      </c>
      <c r="AB197" s="60">
        <v>4.32</v>
      </c>
      <c r="AC197" s="60" t="s">
        <v>3792</v>
      </c>
      <c r="AD197" s="60">
        <v>2021</v>
      </c>
    </row>
    <row r="198" spans="1:30" x14ac:dyDescent="0.25">
      <c r="A198" s="60" t="s">
        <v>2690</v>
      </c>
      <c r="B198" s="60" t="s">
        <v>18</v>
      </c>
      <c r="C198" s="123" t="s">
        <v>122</v>
      </c>
      <c r="D198" s="60">
        <v>28</v>
      </c>
      <c r="E198" s="123">
        <v>1992</v>
      </c>
      <c r="F198" s="123">
        <v>1.47</v>
      </c>
      <c r="G198" s="123">
        <v>54.74</v>
      </c>
      <c r="H198" s="123">
        <v>61.24</v>
      </c>
      <c r="I198" s="123">
        <v>89.1</v>
      </c>
      <c r="J198" s="123">
        <v>1097.21</v>
      </c>
      <c r="K198" s="123">
        <v>167.95</v>
      </c>
      <c r="L198" s="123">
        <v>19.98</v>
      </c>
      <c r="M198" s="123">
        <v>20.6</v>
      </c>
      <c r="N198" s="123">
        <v>96.83</v>
      </c>
      <c r="O198" s="123">
        <v>23.32</v>
      </c>
      <c r="P198" s="123">
        <v>26.04</v>
      </c>
      <c r="Q198" s="123">
        <v>89.8</v>
      </c>
      <c r="R198" s="123">
        <v>10.71</v>
      </c>
      <c r="S198" s="123">
        <v>13.38</v>
      </c>
      <c r="T198" s="123">
        <v>80.02</v>
      </c>
      <c r="U198" s="123">
        <v>-0.02</v>
      </c>
      <c r="V198" s="123">
        <v>-0.09</v>
      </c>
      <c r="W198" s="123">
        <v>7.0000000000000007E-2</v>
      </c>
      <c r="X198" s="123">
        <v>-0.04</v>
      </c>
      <c r="Y198" s="123">
        <v>7.41</v>
      </c>
      <c r="Z198" s="123">
        <v>0.7</v>
      </c>
      <c r="AA198" s="60">
        <v>0.06</v>
      </c>
      <c r="AB198" s="60">
        <v>3.91</v>
      </c>
      <c r="AC198" s="60" t="s">
        <v>3792</v>
      </c>
      <c r="AD198" s="60">
        <v>2021</v>
      </c>
    </row>
    <row r="199" spans="1:30" x14ac:dyDescent="0.25">
      <c r="A199" s="60" t="s">
        <v>2892</v>
      </c>
      <c r="B199" s="60" t="s">
        <v>18</v>
      </c>
      <c r="C199" s="123" t="s">
        <v>122</v>
      </c>
      <c r="D199" s="60">
        <v>34</v>
      </c>
      <c r="E199" s="123">
        <v>1986</v>
      </c>
      <c r="F199" s="123">
        <v>1.66</v>
      </c>
      <c r="G199" s="123">
        <v>57.58</v>
      </c>
      <c r="H199" s="123">
        <v>65.28</v>
      </c>
      <c r="I199" s="123">
        <v>88.21</v>
      </c>
      <c r="J199" s="123">
        <v>1085.25</v>
      </c>
      <c r="K199" s="123">
        <v>266.58</v>
      </c>
      <c r="L199" s="123">
        <v>23.47</v>
      </c>
      <c r="M199" s="123">
        <v>24.66</v>
      </c>
      <c r="N199" s="123">
        <v>95.18</v>
      </c>
      <c r="O199" s="123">
        <v>25.97</v>
      </c>
      <c r="P199" s="123">
        <v>27.56</v>
      </c>
      <c r="Q199" s="123">
        <v>93.63</v>
      </c>
      <c r="R199" s="123">
        <v>7.03</v>
      </c>
      <c r="S199" s="123">
        <v>10.029999999999999</v>
      </c>
      <c r="T199" s="123">
        <v>70.510000000000005</v>
      </c>
      <c r="U199" s="123">
        <v>-7.0000000000000007E-2</v>
      </c>
      <c r="V199" s="123">
        <v>0.24</v>
      </c>
      <c r="W199" s="123">
        <v>-0.16</v>
      </c>
      <c r="X199" s="123">
        <v>2.44</v>
      </c>
      <c r="Y199" s="123">
        <v>4.6900000000000004</v>
      </c>
      <c r="Z199" s="123">
        <v>0.04</v>
      </c>
      <c r="AA199" s="60">
        <v>-7.0000000000000007E-2</v>
      </c>
      <c r="AB199" s="60">
        <v>3.46</v>
      </c>
      <c r="AC199" s="60" t="s">
        <v>3792</v>
      </c>
      <c r="AD199" s="60">
        <v>2021</v>
      </c>
    </row>
    <row r="200" spans="1:30" x14ac:dyDescent="0.25">
      <c r="A200" s="60" t="s">
        <v>4082</v>
      </c>
      <c r="B200" s="60" t="s">
        <v>18</v>
      </c>
      <c r="C200" s="123" t="s">
        <v>122</v>
      </c>
      <c r="D200" s="60">
        <v>28</v>
      </c>
      <c r="E200" s="123">
        <v>1992</v>
      </c>
      <c r="F200" s="123">
        <v>0.28000000000000003</v>
      </c>
      <c r="G200" s="123">
        <v>90.05</v>
      </c>
      <c r="H200" s="123">
        <v>124.93</v>
      </c>
      <c r="I200" s="123">
        <v>72.069999999999993</v>
      </c>
      <c r="J200" s="123">
        <v>2130.0300000000002</v>
      </c>
      <c r="K200" s="123">
        <v>494.97</v>
      </c>
      <c r="L200" s="123">
        <v>34.99</v>
      </c>
      <c r="M200" s="123">
        <v>40.03</v>
      </c>
      <c r="N200" s="123">
        <v>87.57</v>
      </c>
      <c r="O200" s="123">
        <v>24.95</v>
      </c>
      <c r="P200" s="123">
        <v>25</v>
      </c>
      <c r="Q200" s="123">
        <v>100</v>
      </c>
      <c r="R200" s="123">
        <v>30.05</v>
      </c>
      <c r="S200" s="123">
        <v>50.06</v>
      </c>
      <c r="T200" s="123">
        <v>60.04</v>
      </c>
      <c r="U200" s="123">
        <v>0.03</v>
      </c>
      <c r="V200" s="123">
        <v>-0.05</v>
      </c>
      <c r="W200" s="123">
        <v>-0.03</v>
      </c>
      <c r="X200" s="123">
        <v>0.09</v>
      </c>
      <c r="Y200" s="123">
        <v>15.06</v>
      </c>
      <c r="Z200" s="123">
        <v>5.0999999999999996</v>
      </c>
      <c r="AA200" s="60">
        <v>0.02</v>
      </c>
      <c r="AB200" s="60">
        <v>10.050000000000001</v>
      </c>
      <c r="AC200" s="60" t="s">
        <v>3792</v>
      </c>
      <c r="AD200" s="60">
        <v>2021</v>
      </c>
    </row>
    <row r="201" spans="1:30" x14ac:dyDescent="0.25">
      <c r="A201" s="60" t="s">
        <v>2893</v>
      </c>
      <c r="B201" s="60" t="s">
        <v>18</v>
      </c>
      <c r="C201" s="123" t="s">
        <v>122</v>
      </c>
      <c r="D201" s="60">
        <v>23</v>
      </c>
      <c r="E201" s="123">
        <v>1997</v>
      </c>
      <c r="F201" s="123">
        <v>0.18</v>
      </c>
      <c r="G201" s="123">
        <v>45.05</v>
      </c>
      <c r="H201" s="123">
        <v>44.98</v>
      </c>
      <c r="I201" s="123">
        <v>99.93</v>
      </c>
      <c r="J201" s="123">
        <v>1029.95</v>
      </c>
      <c r="K201" s="123">
        <v>0.01</v>
      </c>
      <c r="L201" s="123">
        <v>5.03</v>
      </c>
      <c r="M201" s="123">
        <v>4.95</v>
      </c>
      <c r="N201" s="123">
        <v>100.07</v>
      </c>
      <c r="O201" s="123">
        <v>30.02</v>
      </c>
      <c r="P201" s="123">
        <v>29.94</v>
      </c>
      <c r="Q201" s="123">
        <v>100</v>
      </c>
      <c r="R201" s="123">
        <v>9.93</v>
      </c>
      <c r="S201" s="123">
        <v>10</v>
      </c>
      <c r="T201" s="123">
        <v>100.07</v>
      </c>
      <c r="U201" s="123">
        <v>-0.02</v>
      </c>
      <c r="V201" s="123">
        <v>0.01</v>
      </c>
      <c r="W201" s="123">
        <v>-0.09</v>
      </c>
      <c r="X201" s="123">
        <v>0.06</v>
      </c>
      <c r="Y201" s="123">
        <v>-0.05</v>
      </c>
      <c r="Z201" s="123">
        <v>0.1</v>
      </c>
      <c r="AA201" s="60">
        <v>-0.04</v>
      </c>
      <c r="AB201" s="60">
        <v>7.0000000000000007E-2</v>
      </c>
      <c r="AC201" s="60" t="s">
        <v>3792</v>
      </c>
      <c r="AD201" s="60">
        <v>2021</v>
      </c>
    </row>
    <row r="202" spans="1:30" x14ac:dyDescent="0.25">
      <c r="A202" s="60" t="s">
        <v>954</v>
      </c>
      <c r="B202" s="60" t="s">
        <v>18</v>
      </c>
      <c r="C202" s="123" t="s">
        <v>122</v>
      </c>
      <c r="D202" s="60">
        <v>23</v>
      </c>
      <c r="E202" s="123">
        <v>1997</v>
      </c>
      <c r="F202" s="123">
        <v>2.31</v>
      </c>
      <c r="G202" s="123">
        <v>74.19</v>
      </c>
      <c r="H202" s="123">
        <v>80.88</v>
      </c>
      <c r="I202" s="123">
        <v>91.81</v>
      </c>
      <c r="J202" s="123">
        <v>1391.76</v>
      </c>
      <c r="K202" s="123">
        <v>312.02</v>
      </c>
      <c r="L202" s="123">
        <v>35.090000000000003</v>
      </c>
      <c r="M202" s="123">
        <v>36.32</v>
      </c>
      <c r="N202" s="123">
        <v>96.69</v>
      </c>
      <c r="O202" s="123">
        <v>25.36</v>
      </c>
      <c r="P202" s="123">
        <v>26.23</v>
      </c>
      <c r="Q202" s="123">
        <v>96.86</v>
      </c>
      <c r="R202" s="123">
        <v>11.39</v>
      </c>
      <c r="S202" s="123">
        <v>13.75</v>
      </c>
      <c r="T202" s="123">
        <v>81.819999999999993</v>
      </c>
      <c r="U202" s="123">
        <v>-0.09</v>
      </c>
      <c r="V202" s="123">
        <v>0.22</v>
      </c>
      <c r="W202" s="123">
        <v>-0.22</v>
      </c>
      <c r="X202" s="123">
        <v>1.17</v>
      </c>
      <c r="Y202" s="123">
        <v>9.27</v>
      </c>
      <c r="Z202" s="123">
        <v>2.5299999999999998</v>
      </c>
      <c r="AA202" s="60">
        <v>1.33</v>
      </c>
      <c r="AB202" s="60">
        <v>5.75</v>
      </c>
      <c r="AC202" s="60" t="s">
        <v>3792</v>
      </c>
      <c r="AD202" s="60">
        <v>2021</v>
      </c>
    </row>
    <row r="203" spans="1:30" x14ac:dyDescent="0.25">
      <c r="A203" s="60" t="s">
        <v>2981</v>
      </c>
      <c r="B203" s="60" t="s">
        <v>18</v>
      </c>
      <c r="C203" s="123" t="s">
        <v>122</v>
      </c>
      <c r="D203" s="60">
        <v>29</v>
      </c>
      <c r="E203" s="123">
        <v>1991</v>
      </c>
      <c r="F203" s="123">
        <v>2.67</v>
      </c>
      <c r="G203" s="123">
        <v>46.53</v>
      </c>
      <c r="H203" s="123">
        <v>50.07</v>
      </c>
      <c r="I203" s="123">
        <v>93.1</v>
      </c>
      <c r="J203" s="123">
        <v>1004.65</v>
      </c>
      <c r="K203" s="123">
        <v>244.16</v>
      </c>
      <c r="L203" s="123">
        <v>15.02</v>
      </c>
      <c r="M203" s="123">
        <v>15.33</v>
      </c>
      <c r="N203" s="123">
        <v>97.45</v>
      </c>
      <c r="O203" s="123">
        <v>22.73</v>
      </c>
      <c r="P203" s="123">
        <v>23.85</v>
      </c>
      <c r="Q203" s="123">
        <v>95.27</v>
      </c>
      <c r="R203" s="123">
        <v>8.92</v>
      </c>
      <c r="S203" s="123">
        <v>10.07</v>
      </c>
      <c r="T203" s="123">
        <v>88.49</v>
      </c>
      <c r="U203" s="123">
        <v>-0.01</v>
      </c>
      <c r="V203" s="123">
        <v>0.09</v>
      </c>
      <c r="W203" s="123">
        <v>0.08</v>
      </c>
      <c r="X203" s="123">
        <v>0.4</v>
      </c>
      <c r="Y203" s="123">
        <v>3.8</v>
      </c>
      <c r="Z203" s="123">
        <v>0.74</v>
      </c>
      <c r="AA203" s="60">
        <v>-0.06</v>
      </c>
      <c r="AB203" s="60">
        <v>2.66</v>
      </c>
      <c r="AC203" s="60" t="s">
        <v>3792</v>
      </c>
      <c r="AD203" s="60">
        <v>2021</v>
      </c>
    </row>
    <row r="204" spans="1:30" x14ac:dyDescent="0.25">
      <c r="A204" s="60" t="s">
        <v>1553</v>
      </c>
      <c r="B204" s="60" t="s">
        <v>82</v>
      </c>
      <c r="C204" s="123" t="s">
        <v>96</v>
      </c>
      <c r="D204" s="60">
        <v>34</v>
      </c>
      <c r="E204" s="123">
        <v>1986</v>
      </c>
      <c r="F204" s="123">
        <v>2.5499999999999998</v>
      </c>
      <c r="G204" s="123">
        <v>52.29</v>
      </c>
      <c r="H204" s="123">
        <v>59.94</v>
      </c>
      <c r="I204" s="123">
        <v>87.24</v>
      </c>
      <c r="J204" s="123">
        <v>912.67</v>
      </c>
      <c r="K204" s="123">
        <v>268.51</v>
      </c>
      <c r="L204" s="123">
        <v>25.79</v>
      </c>
      <c r="M204" s="123">
        <v>27.67</v>
      </c>
      <c r="N204" s="123">
        <v>93.04</v>
      </c>
      <c r="O204" s="123">
        <v>23.2</v>
      </c>
      <c r="P204" s="123">
        <v>24.21</v>
      </c>
      <c r="Q204" s="123">
        <v>95.3</v>
      </c>
      <c r="R204" s="123">
        <v>3.44</v>
      </c>
      <c r="S204" s="123">
        <v>6.55</v>
      </c>
      <c r="T204" s="123">
        <v>52.98</v>
      </c>
      <c r="U204" s="123">
        <v>-0.06</v>
      </c>
      <c r="V204" s="123">
        <v>0.04</v>
      </c>
      <c r="W204" s="123">
        <v>0</v>
      </c>
      <c r="X204" s="123">
        <v>1.17</v>
      </c>
      <c r="Y204" s="123">
        <v>1.51</v>
      </c>
      <c r="Z204" s="123">
        <v>0.85</v>
      </c>
      <c r="AA204" s="60">
        <v>0.34</v>
      </c>
      <c r="AB204" s="60">
        <v>1.59</v>
      </c>
      <c r="AC204" s="60" t="s">
        <v>3792</v>
      </c>
      <c r="AD204" s="60">
        <v>2021</v>
      </c>
    </row>
    <row r="205" spans="1:30" x14ac:dyDescent="0.25">
      <c r="A205" s="60" t="s">
        <v>4341</v>
      </c>
      <c r="B205" s="60" t="s">
        <v>82</v>
      </c>
      <c r="C205" s="123" t="s">
        <v>96</v>
      </c>
      <c r="D205" s="60">
        <v>35</v>
      </c>
      <c r="E205" s="123">
        <v>1985</v>
      </c>
      <c r="F205" s="123">
        <v>2.96</v>
      </c>
      <c r="G205" s="123">
        <v>36.880000000000003</v>
      </c>
      <c r="H205" s="123">
        <v>44.52</v>
      </c>
      <c r="I205" s="123">
        <v>82.8</v>
      </c>
      <c r="J205" s="123">
        <v>658.4</v>
      </c>
      <c r="K205" s="123">
        <v>311.39999999999998</v>
      </c>
      <c r="L205" s="123">
        <v>13.18</v>
      </c>
      <c r="M205" s="123">
        <v>14.51</v>
      </c>
      <c r="N205" s="123">
        <v>90.59</v>
      </c>
      <c r="O205" s="123">
        <v>21.02</v>
      </c>
      <c r="P205" s="123">
        <v>24.58</v>
      </c>
      <c r="Q205" s="123">
        <v>85.82</v>
      </c>
      <c r="R205" s="123">
        <v>2.35</v>
      </c>
      <c r="S205" s="123">
        <v>4.09</v>
      </c>
      <c r="T205" s="123">
        <v>58.24</v>
      </c>
      <c r="U205" s="123">
        <v>-7.0000000000000007E-2</v>
      </c>
      <c r="V205" s="123">
        <v>-0.03</v>
      </c>
      <c r="W205" s="123">
        <v>0.02</v>
      </c>
      <c r="X205" s="123">
        <v>1.34</v>
      </c>
      <c r="Y205" s="123">
        <v>2.41</v>
      </c>
      <c r="Z205" s="123">
        <v>1.0900000000000001</v>
      </c>
      <c r="AA205" s="60">
        <v>0.09</v>
      </c>
      <c r="AB205" s="60">
        <v>5.2</v>
      </c>
      <c r="AC205" s="60" t="s">
        <v>3792</v>
      </c>
      <c r="AD205" s="60">
        <v>2021</v>
      </c>
    </row>
    <row r="206" spans="1:30" x14ac:dyDescent="0.25">
      <c r="A206" s="60" t="s">
        <v>4830</v>
      </c>
      <c r="B206" s="60" t="s">
        <v>82</v>
      </c>
      <c r="C206" s="123" t="s">
        <v>96</v>
      </c>
      <c r="D206" s="60">
        <v>23</v>
      </c>
      <c r="E206" s="123">
        <v>1997</v>
      </c>
      <c r="F206" s="123">
        <v>0.19</v>
      </c>
      <c r="G206" s="123">
        <v>79.930000000000007</v>
      </c>
      <c r="H206" s="123">
        <v>99.91</v>
      </c>
      <c r="I206" s="123">
        <v>79.98</v>
      </c>
      <c r="J206" s="123">
        <v>1590.09</v>
      </c>
      <c r="K206" s="123">
        <v>970.02</v>
      </c>
      <c r="L206" s="123">
        <v>50.03</v>
      </c>
      <c r="M206" s="123">
        <v>50.06</v>
      </c>
      <c r="N206" s="123">
        <v>100.01</v>
      </c>
      <c r="O206" s="123">
        <v>20.04</v>
      </c>
      <c r="P206" s="123">
        <v>29.91</v>
      </c>
      <c r="Q206" s="123">
        <v>66.650000000000006</v>
      </c>
      <c r="R206" s="123">
        <v>9.98</v>
      </c>
      <c r="S206" s="123">
        <v>19.93</v>
      </c>
      <c r="T206" s="123">
        <v>49.94</v>
      </c>
      <c r="U206" s="123">
        <v>0.09</v>
      </c>
      <c r="V206" s="123">
        <v>-0.05</v>
      </c>
      <c r="W206" s="123">
        <v>-0.08</v>
      </c>
      <c r="X206" s="123">
        <v>0</v>
      </c>
      <c r="Y206" s="123">
        <v>9.9499999999999993</v>
      </c>
      <c r="Z206" s="123">
        <v>9.94</v>
      </c>
      <c r="AA206" s="60">
        <v>-0.06</v>
      </c>
      <c r="AB206" s="60">
        <v>9.99</v>
      </c>
      <c r="AC206" s="60" t="s">
        <v>3792</v>
      </c>
      <c r="AD206" s="60">
        <v>2021</v>
      </c>
    </row>
    <row r="207" spans="1:30" x14ac:dyDescent="0.25">
      <c r="A207" s="60" t="s">
        <v>4346</v>
      </c>
      <c r="B207" s="60" t="s">
        <v>82</v>
      </c>
      <c r="C207" s="123" t="s">
        <v>96</v>
      </c>
      <c r="D207" s="60">
        <v>25</v>
      </c>
      <c r="E207" s="123">
        <v>1995</v>
      </c>
      <c r="F207" s="123">
        <v>2.91</v>
      </c>
      <c r="G207" s="123">
        <v>60.06</v>
      </c>
      <c r="H207" s="123">
        <v>62.95</v>
      </c>
      <c r="I207" s="123">
        <v>95.18</v>
      </c>
      <c r="J207" s="123">
        <v>1309.94</v>
      </c>
      <c r="K207" s="123">
        <v>418.62</v>
      </c>
      <c r="L207" s="123">
        <v>15.03</v>
      </c>
      <c r="M207" s="123">
        <v>15.64</v>
      </c>
      <c r="N207" s="123">
        <v>95.75</v>
      </c>
      <c r="O207" s="123">
        <v>33.35</v>
      </c>
      <c r="P207" s="123">
        <v>34.1</v>
      </c>
      <c r="Q207" s="123">
        <v>98.01</v>
      </c>
      <c r="R207" s="123">
        <v>11.69</v>
      </c>
      <c r="S207" s="123">
        <v>13.37</v>
      </c>
      <c r="T207" s="123">
        <v>87.48</v>
      </c>
      <c r="U207" s="123">
        <v>7.0000000000000007E-2</v>
      </c>
      <c r="V207" s="123">
        <v>0.08</v>
      </c>
      <c r="W207" s="123">
        <v>-0.01</v>
      </c>
      <c r="X207" s="123">
        <v>0.41</v>
      </c>
      <c r="Y207" s="123">
        <v>1.7</v>
      </c>
      <c r="Z207" s="123">
        <v>0.02</v>
      </c>
      <c r="AA207" s="60">
        <v>-0.05</v>
      </c>
      <c r="AB207" s="60">
        <v>0.39</v>
      </c>
      <c r="AC207" s="60" t="s">
        <v>3792</v>
      </c>
      <c r="AD207" s="60">
        <v>2021</v>
      </c>
    </row>
    <row r="208" spans="1:30" x14ac:dyDescent="0.25">
      <c r="A208" s="60" t="s">
        <v>2116</v>
      </c>
      <c r="B208" s="60" t="s">
        <v>82</v>
      </c>
      <c r="C208" s="123" t="s">
        <v>96</v>
      </c>
      <c r="D208" s="60">
        <v>25</v>
      </c>
      <c r="E208" s="123">
        <v>1995</v>
      </c>
      <c r="F208" s="123">
        <v>2.91</v>
      </c>
      <c r="G208" s="123">
        <v>49.91</v>
      </c>
      <c r="H208" s="123">
        <v>54.97</v>
      </c>
      <c r="I208" s="123">
        <v>90.98</v>
      </c>
      <c r="J208" s="123">
        <v>1041.67</v>
      </c>
      <c r="K208" s="123">
        <v>240.02</v>
      </c>
      <c r="L208" s="123">
        <v>14.8</v>
      </c>
      <c r="M208" s="123">
        <v>15.39</v>
      </c>
      <c r="N208" s="123">
        <v>95.7</v>
      </c>
      <c r="O208" s="123">
        <v>26.69</v>
      </c>
      <c r="P208" s="123">
        <v>27.79</v>
      </c>
      <c r="Q208" s="123">
        <v>96.37</v>
      </c>
      <c r="R208" s="123">
        <v>8</v>
      </c>
      <c r="S208" s="123">
        <v>10.96</v>
      </c>
      <c r="T208" s="123">
        <v>72.69</v>
      </c>
      <c r="U208" s="123">
        <v>0.01</v>
      </c>
      <c r="V208" s="123">
        <v>0.1</v>
      </c>
      <c r="W208" s="123">
        <v>-0.1</v>
      </c>
      <c r="X208" s="123">
        <v>-0.01</v>
      </c>
      <c r="Y208" s="123">
        <v>0.27</v>
      </c>
      <c r="Z208" s="123">
        <v>-0.05</v>
      </c>
      <c r="AA208" s="60">
        <v>0.01</v>
      </c>
      <c r="AB208" s="60">
        <v>0.26</v>
      </c>
      <c r="AC208" s="60" t="s">
        <v>3792</v>
      </c>
      <c r="AD208" s="60">
        <v>2021</v>
      </c>
    </row>
    <row r="209" spans="1:30" x14ac:dyDescent="0.25">
      <c r="A209" s="60" t="s">
        <v>4357</v>
      </c>
      <c r="B209" s="60" t="s">
        <v>82</v>
      </c>
      <c r="C209" s="123" t="s">
        <v>109</v>
      </c>
      <c r="D209" s="60">
        <v>29</v>
      </c>
      <c r="E209" s="123">
        <v>1991</v>
      </c>
      <c r="F209" s="123">
        <v>2.7</v>
      </c>
      <c r="G209" s="123">
        <v>20.02</v>
      </c>
      <c r="H209" s="123">
        <v>24.97</v>
      </c>
      <c r="I209" s="123">
        <v>80.06</v>
      </c>
      <c r="J209" s="123">
        <v>325.85000000000002</v>
      </c>
      <c r="K209" s="123">
        <v>71.819999999999993</v>
      </c>
      <c r="L209" s="123">
        <v>13.75</v>
      </c>
      <c r="M209" s="123">
        <v>15.9</v>
      </c>
      <c r="N209" s="123">
        <v>87.85</v>
      </c>
      <c r="O209" s="123">
        <v>3.38</v>
      </c>
      <c r="P209" s="123">
        <v>3.44</v>
      </c>
      <c r="Q209" s="123">
        <v>99.95</v>
      </c>
      <c r="R209" s="123">
        <v>2.2599999999999998</v>
      </c>
      <c r="S209" s="123">
        <v>4.3</v>
      </c>
      <c r="T209" s="123">
        <v>54.59</v>
      </c>
      <c r="U209" s="123">
        <v>0.01</v>
      </c>
      <c r="V209" s="123">
        <v>-0.08</v>
      </c>
      <c r="W209" s="123">
        <v>-0.04</v>
      </c>
      <c r="X209" s="123">
        <v>0.44</v>
      </c>
      <c r="Y209" s="123">
        <v>1.87</v>
      </c>
      <c r="Z209" s="123">
        <v>0</v>
      </c>
      <c r="AA209" s="60">
        <v>0.05</v>
      </c>
      <c r="AB209" s="60">
        <v>1.64</v>
      </c>
      <c r="AC209" s="60" t="s">
        <v>3792</v>
      </c>
      <c r="AD209" s="60">
        <v>2021</v>
      </c>
    </row>
    <row r="210" spans="1:30" x14ac:dyDescent="0.25">
      <c r="A210" s="60" t="s">
        <v>4831</v>
      </c>
      <c r="B210" s="60" t="s">
        <v>82</v>
      </c>
      <c r="C210" s="123" t="s">
        <v>109</v>
      </c>
      <c r="D210" s="60">
        <v>31</v>
      </c>
      <c r="E210" s="123">
        <v>1989</v>
      </c>
      <c r="F210" s="123">
        <v>0.47</v>
      </c>
      <c r="G210" s="123">
        <v>45.08</v>
      </c>
      <c r="H210" s="123">
        <v>55.03</v>
      </c>
      <c r="I210" s="123">
        <v>81.73</v>
      </c>
      <c r="J210" s="123">
        <v>774.95</v>
      </c>
      <c r="K210" s="123">
        <v>244.94</v>
      </c>
      <c r="L210" s="123">
        <v>22.56</v>
      </c>
      <c r="M210" s="123">
        <v>27.57</v>
      </c>
      <c r="N210" s="123">
        <v>81.790000000000006</v>
      </c>
      <c r="O210" s="123">
        <v>17.5</v>
      </c>
      <c r="P210" s="123">
        <v>22.49</v>
      </c>
      <c r="Q210" s="123">
        <v>77.73</v>
      </c>
      <c r="R210" s="123">
        <v>4.9000000000000004</v>
      </c>
      <c r="S210" s="123">
        <v>4.91</v>
      </c>
      <c r="T210" s="123">
        <v>100.06</v>
      </c>
      <c r="U210" s="123">
        <v>-0.03</v>
      </c>
      <c r="V210" s="123">
        <v>-0.04</v>
      </c>
      <c r="W210" s="123">
        <v>0.08</v>
      </c>
      <c r="X210" s="123">
        <v>-0.08</v>
      </c>
      <c r="Y210" s="123">
        <v>5.03</v>
      </c>
      <c r="Z210" s="123">
        <v>-0.05</v>
      </c>
      <c r="AA210" s="60">
        <v>-0.05</v>
      </c>
      <c r="AB210" s="60">
        <v>5.04</v>
      </c>
      <c r="AC210" s="60" t="s">
        <v>3792</v>
      </c>
      <c r="AD210" s="60">
        <v>2021</v>
      </c>
    </row>
    <row r="211" spans="1:30" x14ac:dyDescent="0.25">
      <c r="A211" s="60" t="s">
        <v>4359</v>
      </c>
      <c r="B211" s="60" t="s">
        <v>82</v>
      </c>
      <c r="C211" s="123" t="s">
        <v>109</v>
      </c>
      <c r="D211" s="60">
        <v>18</v>
      </c>
      <c r="E211" s="123">
        <v>2002</v>
      </c>
      <c r="F211" s="123">
        <v>0.28000000000000003</v>
      </c>
      <c r="G211" s="123">
        <v>16.71</v>
      </c>
      <c r="H211" s="123">
        <v>16.649999999999999</v>
      </c>
      <c r="I211" s="123">
        <v>99.93</v>
      </c>
      <c r="J211" s="123">
        <v>320.07</v>
      </c>
      <c r="K211" s="123">
        <v>3.27</v>
      </c>
      <c r="L211" s="123">
        <v>3.4</v>
      </c>
      <c r="M211" s="123">
        <v>3.36</v>
      </c>
      <c r="N211" s="123">
        <v>100.05</v>
      </c>
      <c r="O211" s="123">
        <v>9.98</v>
      </c>
      <c r="P211" s="123">
        <v>10.01</v>
      </c>
      <c r="Q211" s="123">
        <v>99.99</v>
      </c>
      <c r="R211" s="123">
        <v>3.31</v>
      </c>
      <c r="S211" s="123">
        <v>3.26</v>
      </c>
      <c r="T211" s="123">
        <v>100.04</v>
      </c>
      <c r="U211" s="123">
        <v>-0.09</v>
      </c>
      <c r="V211" s="123">
        <v>0.03</v>
      </c>
      <c r="W211" s="123">
        <v>0.03</v>
      </c>
      <c r="X211" s="123">
        <v>-0.05</v>
      </c>
      <c r="Y211" s="123">
        <v>-0.01</v>
      </c>
      <c r="Z211" s="123">
        <v>-0.05</v>
      </c>
      <c r="AA211" s="60">
        <v>0.08</v>
      </c>
      <c r="AB211" s="60">
        <v>0.01</v>
      </c>
      <c r="AC211" s="60" t="s">
        <v>3792</v>
      </c>
      <c r="AD211" s="60">
        <v>2021</v>
      </c>
    </row>
    <row r="212" spans="1:30" x14ac:dyDescent="0.25">
      <c r="A212" s="60" t="s">
        <v>4360</v>
      </c>
      <c r="B212" s="60" t="s">
        <v>82</v>
      </c>
      <c r="C212" s="123" t="s">
        <v>109</v>
      </c>
      <c r="D212" s="60">
        <v>30</v>
      </c>
      <c r="E212" s="123">
        <v>1991</v>
      </c>
      <c r="F212" s="123">
        <v>0.08</v>
      </c>
      <c r="G212" s="123">
        <v>1.1000000000000001</v>
      </c>
      <c r="H212" s="123">
        <v>1.06</v>
      </c>
      <c r="I212" s="123">
        <v>99.93</v>
      </c>
      <c r="J212" s="123">
        <v>5.04</v>
      </c>
      <c r="K212" s="123">
        <v>-0.03</v>
      </c>
      <c r="L212" s="123">
        <v>0.01</v>
      </c>
      <c r="M212" s="123">
        <v>0.1</v>
      </c>
      <c r="N212" s="123"/>
      <c r="O212" s="123">
        <v>0</v>
      </c>
      <c r="P212" s="123">
        <v>0.09</v>
      </c>
      <c r="Q212" s="123"/>
      <c r="R212" s="123">
        <v>-0.04</v>
      </c>
      <c r="S212" s="123">
        <v>0.01</v>
      </c>
      <c r="T212" s="123"/>
      <c r="U212" s="123">
        <v>0</v>
      </c>
      <c r="V212" s="123">
        <v>0.08</v>
      </c>
      <c r="W212" s="123">
        <v>0</v>
      </c>
      <c r="X212" s="123">
        <v>-7.0000000000000007E-2</v>
      </c>
      <c r="Y212" s="123">
        <v>7.0000000000000007E-2</v>
      </c>
      <c r="Z212" s="123">
        <v>-0.1</v>
      </c>
      <c r="AA212" s="60">
        <v>7.0000000000000007E-2</v>
      </c>
      <c r="AB212" s="60">
        <v>7.0000000000000007E-2</v>
      </c>
      <c r="AC212" s="60" t="s">
        <v>3792</v>
      </c>
      <c r="AD212" s="60">
        <v>2021</v>
      </c>
    </row>
    <row r="213" spans="1:30" x14ac:dyDescent="0.25">
      <c r="A213" s="60" t="s">
        <v>1828</v>
      </c>
      <c r="B213" s="60" t="s">
        <v>82</v>
      </c>
      <c r="C213" s="123" t="s">
        <v>109</v>
      </c>
      <c r="D213" s="60">
        <v>24</v>
      </c>
      <c r="E213" s="123">
        <v>1996</v>
      </c>
      <c r="F213" s="123">
        <v>1.93</v>
      </c>
      <c r="G213" s="123">
        <v>15.07</v>
      </c>
      <c r="H213" s="123">
        <v>19.010000000000002</v>
      </c>
      <c r="I213" s="123">
        <v>78.959999999999994</v>
      </c>
      <c r="J213" s="123">
        <v>252.57</v>
      </c>
      <c r="K213" s="123">
        <v>28.47</v>
      </c>
      <c r="L213" s="123">
        <v>8.48</v>
      </c>
      <c r="M213" s="123">
        <v>9.99</v>
      </c>
      <c r="N213" s="123">
        <v>85.07</v>
      </c>
      <c r="O213" s="123">
        <v>4.5199999999999996</v>
      </c>
      <c r="P213" s="123">
        <v>5.49</v>
      </c>
      <c r="Q213" s="123">
        <v>81.73</v>
      </c>
      <c r="R213" s="123">
        <v>1.52</v>
      </c>
      <c r="S213" s="123">
        <v>2.08</v>
      </c>
      <c r="T213" s="123">
        <v>75.069999999999993</v>
      </c>
      <c r="U213" s="123">
        <v>-0.05</v>
      </c>
      <c r="V213" s="123">
        <v>-0.02</v>
      </c>
      <c r="W213" s="123">
        <v>0.05</v>
      </c>
      <c r="X213" s="123">
        <v>0.57999999999999996</v>
      </c>
      <c r="Y213" s="123">
        <v>0.08</v>
      </c>
      <c r="Z213" s="123">
        <v>0.09</v>
      </c>
      <c r="AA213" s="60">
        <v>-0.08</v>
      </c>
      <c r="AB213" s="60">
        <v>-0.08</v>
      </c>
      <c r="AC213" s="60" t="s">
        <v>3792</v>
      </c>
      <c r="AD213" s="60">
        <v>2021</v>
      </c>
    </row>
    <row r="214" spans="1:30" x14ac:dyDescent="0.25">
      <c r="A214" s="60" t="s">
        <v>548</v>
      </c>
      <c r="B214" s="60" t="s">
        <v>82</v>
      </c>
      <c r="C214" s="123" t="s">
        <v>109</v>
      </c>
      <c r="D214" s="60">
        <v>26</v>
      </c>
      <c r="E214" s="123">
        <v>1994</v>
      </c>
      <c r="F214" s="123">
        <v>2.58</v>
      </c>
      <c r="G214" s="123">
        <v>28.45</v>
      </c>
      <c r="H214" s="123">
        <v>35.19</v>
      </c>
      <c r="I214" s="123">
        <v>80.63</v>
      </c>
      <c r="J214" s="123">
        <v>561.62</v>
      </c>
      <c r="K214" s="123">
        <v>84.79</v>
      </c>
      <c r="L214" s="123">
        <v>13.18</v>
      </c>
      <c r="M214" s="123">
        <v>16.809999999999999</v>
      </c>
      <c r="N214" s="123">
        <v>78.55</v>
      </c>
      <c r="O214" s="123">
        <v>10.5</v>
      </c>
      <c r="P214" s="123">
        <v>11.6</v>
      </c>
      <c r="Q214" s="123">
        <v>89.76</v>
      </c>
      <c r="R214" s="123">
        <v>4.88</v>
      </c>
      <c r="S214" s="123">
        <v>6.5</v>
      </c>
      <c r="T214" s="123">
        <v>74.98</v>
      </c>
      <c r="U214" s="123">
        <v>0</v>
      </c>
      <c r="V214" s="123">
        <v>0</v>
      </c>
      <c r="W214" s="123">
        <v>-0.12</v>
      </c>
      <c r="X214" s="123">
        <v>1.64</v>
      </c>
      <c r="Y214" s="123">
        <v>2.09</v>
      </c>
      <c r="Z214" s="123">
        <v>0.88</v>
      </c>
      <c r="AA214" s="60">
        <v>-0.06</v>
      </c>
      <c r="AB214" s="60">
        <v>1.91</v>
      </c>
      <c r="AC214" s="60" t="s">
        <v>3792</v>
      </c>
      <c r="AD214" s="60">
        <v>2021</v>
      </c>
    </row>
    <row r="215" spans="1:30" x14ac:dyDescent="0.25">
      <c r="A215" s="60" t="s">
        <v>4339</v>
      </c>
      <c r="B215" s="60" t="s">
        <v>82</v>
      </c>
      <c r="C215" s="123" t="s">
        <v>221</v>
      </c>
      <c r="D215" s="60">
        <v>25</v>
      </c>
      <c r="E215" s="123">
        <v>1995</v>
      </c>
      <c r="F215" s="123">
        <v>1.19</v>
      </c>
      <c r="G215" s="123">
        <v>29.93</v>
      </c>
      <c r="H215" s="123">
        <v>38.299999999999997</v>
      </c>
      <c r="I215" s="123">
        <v>78.66</v>
      </c>
      <c r="J215" s="123">
        <v>585.48</v>
      </c>
      <c r="K215" s="123">
        <v>149.91</v>
      </c>
      <c r="L215" s="123">
        <v>11.86</v>
      </c>
      <c r="M215" s="123">
        <v>13.51</v>
      </c>
      <c r="N215" s="123">
        <v>86.71</v>
      </c>
      <c r="O215" s="123">
        <v>13.68</v>
      </c>
      <c r="P215" s="123">
        <v>16.43</v>
      </c>
      <c r="Q215" s="123">
        <v>83.38</v>
      </c>
      <c r="R215" s="123">
        <v>4.57</v>
      </c>
      <c r="S215" s="123">
        <v>8.1199999999999992</v>
      </c>
      <c r="T215" s="123">
        <v>55.58</v>
      </c>
      <c r="U215" s="123">
        <v>0.02</v>
      </c>
      <c r="V215" s="123">
        <v>0.03</v>
      </c>
      <c r="W215" s="123">
        <v>0.03</v>
      </c>
      <c r="X215" s="123">
        <v>-0.06</v>
      </c>
      <c r="Y215" s="123">
        <v>0.87</v>
      </c>
      <c r="Z215" s="123">
        <v>1.9</v>
      </c>
      <c r="AA215" s="60">
        <v>0.83</v>
      </c>
      <c r="AB215" s="60">
        <v>1.91</v>
      </c>
      <c r="AC215" s="60" t="s">
        <v>3792</v>
      </c>
      <c r="AD215" s="60">
        <v>2021</v>
      </c>
    </row>
    <row r="216" spans="1:30" x14ac:dyDescent="0.25">
      <c r="A216" s="60" t="s">
        <v>4352</v>
      </c>
      <c r="B216" s="60" t="s">
        <v>82</v>
      </c>
      <c r="C216" s="123" t="s">
        <v>153</v>
      </c>
      <c r="D216" s="60">
        <v>32</v>
      </c>
      <c r="E216" s="123">
        <v>1988</v>
      </c>
      <c r="F216" s="123">
        <v>0.59</v>
      </c>
      <c r="G216" s="123">
        <v>21.66</v>
      </c>
      <c r="H216" s="123">
        <v>21.71</v>
      </c>
      <c r="I216" s="123">
        <v>99.94</v>
      </c>
      <c r="J216" s="123">
        <v>341.67</v>
      </c>
      <c r="K216" s="123">
        <v>5.09</v>
      </c>
      <c r="L216" s="123">
        <v>9.9499999999999993</v>
      </c>
      <c r="M216" s="123">
        <v>10.07</v>
      </c>
      <c r="N216" s="123">
        <v>100.02</v>
      </c>
      <c r="O216" s="123">
        <v>6.7</v>
      </c>
      <c r="P216" s="123">
        <v>6.63</v>
      </c>
      <c r="Q216" s="123">
        <v>100</v>
      </c>
      <c r="R216" s="123">
        <v>1.66</v>
      </c>
      <c r="S216" s="123">
        <v>1.65</v>
      </c>
      <c r="T216" s="123">
        <v>100.07</v>
      </c>
      <c r="U216" s="123">
        <v>0.01</v>
      </c>
      <c r="V216" s="123">
        <v>-0.03</v>
      </c>
      <c r="W216" s="123">
        <v>0.04</v>
      </c>
      <c r="X216" s="123">
        <v>-7.0000000000000007E-2</v>
      </c>
      <c r="Y216" s="123">
        <v>-0.09</v>
      </c>
      <c r="Z216" s="123">
        <v>0.01</v>
      </c>
      <c r="AA216" s="60">
        <v>7.0000000000000007E-2</v>
      </c>
      <c r="AB216" s="60">
        <v>-0.01</v>
      </c>
      <c r="AC216" s="60" t="s">
        <v>3792</v>
      </c>
      <c r="AD216" s="60">
        <v>2021</v>
      </c>
    </row>
    <row r="217" spans="1:30" x14ac:dyDescent="0.25">
      <c r="A217" s="60" t="s">
        <v>481</v>
      </c>
      <c r="B217" s="60" t="s">
        <v>82</v>
      </c>
      <c r="C217" s="123" t="s">
        <v>116</v>
      </c>
      <c r="D217" s="60">
        <v>32</v>
      </c>
      <c r="E217" s="123">
        <v>1989</v>
      </c>
      <c r="F217" s="123">
        <v>2.95</v>
      </c>
      <c r="G217" s="123">
        <v>26.78</v>
      </c>
      <c r="H217" s="123">
        <v>40.01</v>
      </c>
      <c r="I217" s="123">
        <v>66.599999999999994</v>
      </c>
      <c r="J217" s="123">
        <v>772.04</v>
      </c>
      <c r="K217" s="123">
        <v>402.05</v>
      </c>
      <c r="L217" s="123">
        <v>5.76</v>
      </c>
      <c r="M217" s="123">
        <v>5.57</v>
      </c>
      <c r="N217" s="123">
        <v>99.91</v>
      </c>
      <c r="O217" s="123">
        <v>12.8</v>
      </c>
      <c r="P217" s="123">
        <v>13.06</v>
      </c>
      <c r="Q217" s="123">
        <v>97.35</v>
      </c>
      <c r="R217" s="123">
        <v>8.24</v>
      </c>
      <c r="S217" s="123">
        <v>20.62</v>
      </c>
      <c r="T217" s="123">
        <v>40.33</v>
      </c>
      <c r="U217" s="123">
        <v>0.03</v>
      </c>
      <c r="V217" s="123">
        <v>-0.1</v>
      </c>
      <c r="W217" s="123">
        <v>0.03</v>
      </c>
      <c r="X217" s="123">
        <v>0</v>
      </c>
      <c r="Y217" s="123">
        <v>0.31</v>
      </c>
      <c r="Z217" s="123">
        <v>0.09</v>
      </c>
      <c r="AA217" s="60">
        <v>-0.06</v>
      </c>
      <c r="AB217" s="60">
        <v>0.39</v>
      </c>
      <c r="AC217" s="60" t="s">
        <v>3792</v>
      </c>
      <c r="AD217" s="60">
        <v>2021</v>
      </c>
    </row>
    <row r="218" spans="1:30" x14ac:dyDescent="0.25">
      <c r="A218" s="60" t="s">
        <v>1630</v>
      </c>
      <c r="B218" s="60" t="s">
        <v>82</v>
      </c>
      <c r="C218" s="123" t="s">
        <v>122</v>
      </c>
      <c r="D218" s="60">
        <v>33</v>
      </c>
      <c r="E218" s="123">
        <v>1987</v>
      </c>
      <c r="F218" s="123">
        <v>3.06</v>
      </c>
      <c r="G218" s="123">
        <v>28.39</v>
      </c>
      <c r="H218" s="123">
        <v>35.94</v>
      </c>
      <c r="I218" s="123">
        <v>78.66</v>
      </c>
      <c r="J218" s="123">
        <v>534.67999999999995</v>
      </c>
      <c r="K218" s="123">
        <v>118.25</v>
      </c>
      <c r="L218" s="123">
        <v>14.79</v>
      </c>
      <c r="M218" s="123">
        <v>17.75</v>
      </c>
      <c r="N218" s="123">
        <v>83.09</v>
      </c>
      <c r="O218" s="123">
        <v>8.02</v>
      </c>
      <c r="P218" s="123">
        <v>10.3</v>
      </c>
      <c r="Q218" s="123">
        <v>77.36</v>
      </c>
      <c r="R218" s="123">
        <v>4.9000000000000004</v>
      </c>
      <c r="S218" s="123">
        <v>6.96</v>
      </c>
      <c r="T218" s="123">
        <v>71.39</v>
      </c>
      <c r="U218" s="123">
        <v>0.08</v>
      </c>
      <c r="V218" s="123">
        <v>-7.0000000000000007E-2</v>
      </c>
      <c r="W218" s="123">
        <v>0.06</v>
      </c>
      <c r="X218" s="123">
        <v>0.39</v>
      </c>
      <c r="Y218" s="123">
        <v>1.91</v>
      </c>
      <c r="Z218" s="123">
        <v>0.28000000000000003</v>
      </c>
      <c r="AA218" s="60">
        <v>-0.09</v>
      </c>
      <c r="AB218" s="60">
        <v>1.35</v>
      </c>
      <c r="AC218" s="60" t="s">
        <v>3792</v>
      </c>
      <c r="AD218" s="60">
        <v>2021</v>
      </c>
    </row>
    <row r="219" spans="1:30" x14ac:dyDescent="0.25">
      <c r="A219" s="60" t="s">
        <v>4356</v>
      </c>
      <c r="B219" s="60" t="s">
        <v>82</v>
      </c>
      <c r="C219" s="123" t="s">
        <v>122</v>
      </c>
      <c r="D219" s="60">
        <v>28</v>
      </c>
      <c r="E219" s="123">
        <v>1992</v>
      </c>
      <c r="F219" s="123">
        <v>1.2</v>
      </c>
      <c r="G219" s="123">
        <v>42.71</v>
      </c>
      <c r="H219" s="123">
        <v>48.3</v>
      </c>
      <c r="I219" s="123">
        <v>88.67</v>
      </c>
      <c r="J219" s="123">
        <v>825.49</v>
      </c>
      <c r="K219" s="123">
        <v>148.19</v>
      </c>
      <c r="L219" s="123">
        <v>20.82</v>
      </c>
      <c r="M219" s="123">
        <v>21.75</v>
      </c>
      <c r="N219" s="123">
        <v>95.8</v>
      </c>
      <c r="O219" s="123">
        <v>13.52</v>
      </c>
      <c r="P219" s="123">
        <v>14.57</v>
      </c>
      <c r="Q219" s="123">
        <v>93.9</v>
      </c>
      <c r="R219" s="123">
        <v>8.16</v>
      </c>
      <c r="S219" s="123">
        <v>9.98</v>
      </c>
      <c r="T219" s="123">
        <v>81.72</v>
      </c>
      <c r="U219" s="123">
        <v>-0.04</v>
      </c>
      <c r="V219" s="123">
        <v>-7.0000000000000007E-2</v>
      </c>
      <c r="W219" s="123">
        <v>7.0000000000000007E-2</v>
      </c>
      <c r="X219" s="123">
        <v>7.0000000000000007E-2</v>
      </c>
      <c r="Y219" s="123">
        <v>-0.08</v>
      </c>
      <c r="Z219" s="123">
        <v>0.84</v>
      </c>
      <c r="AA219" s="60">
        <v>0.86</v>
      </c>
      <c r="AB219" s="60">
        <v>0.99</v>
      </c>
      <c r="AC219" s="60" t="s">
        <v>3792</v>
      </c>
      <c r="AD219" s="60">
        <v>2021</v>
      </c>
    </row>
    <row r="220" spans="1:30" x14ac:dyDescent="0.25">
      <c r="A220" s="60" t="s">
        <v>4832</v>
      </c>
      <c r="B220" s="60" t="s">
        <v>82</v>
      </c>
      <c r="C220" s="123" t="s">
        <v>122</v>
      </c>
      <c r="D220" s="60">
        <v>24</v>
      </c>
      <c r="E220" s="123">
        <v>1996</v>
      </c>
      <c r="F220" s="123">
        <v>1.34</v>
      </c>
      <c r="G220" s="123">
        <v>21.43</v>
      </c>
      <c r="H220" s="123">
        <v>27.09</v>
      </c>
      <c r="I220" s="123">
        <v>78.930000000000007</v>
      </c>
      <c r="J220" s="123">
        <v>314.26</v>
      </c>
      <c r="K220" s="123">
        <v>49.24</v>
      </c>
      <c r="L220" s="123">
        <v>14.93</v>
      </c>
      <c r="M220" s="123">
        <v>16.309999999999999</v>
      </c>
      <c r="N220" s="123">
        <v>91.33</v>
      </c>
      <c r="O220" s="123">
        <v>5.78</v>
      </c>
      <c r="P220" s="123">
        <v>6.41</v>
      </c>
      <c r="Q220" s="123">
        <v>88.97</v>
      </c>
      <c r="R220" s="123">
        <v>0.69</v>
      </c>
      <c r="S220" s="123">
        <v>2.95</v>
      </c>
      <c r="T220" s="123">
        <v>24.93</v>
      </c>
      <c r="U220" s="123">
        <v>0.03</v>
      </c>
      <c r="V220" s="123">
        <v>-0.01</v>
      </c>
      <c r="W220" s="123">
        <v>0.09</v>
      </c>
      <c r="X220" s="123">
        <v>-0.04</v>
      </c>
      <c r="Y220" s="123">
        <v>0.8</v>
      </c>
      <c r="Z220" s="123">
        <v>0</v>
      </c>
      <c r="AA220" s="60">
        <v>-0.09</v>
      </c>
      <c r="AB220" s="60">
        <v>0.05</v>
      </c>
      <c r="AC220" s="60" t="s">
        <v>3792</v>
      </c>
      <c r="AD220" s="60">
        <v>2021</v>
      </c>
    </row>
    <row r="221" spans="1:30" x14ac:dyDescent="0.25">
      <c r="A221" s="60" t="s">
        <v>1685</v>
      </c>
      <c r="B221" s="60" t="s">
        <v>82</v>
      </c>
      <c r="C221" s="123" t="s">
        <v>122</v>
      </c>
      <c r="D221" s="60">
        <v>26</v>
      </c>
      <c r="E221" s="123">
        <v>1994</v>
      </c>
      <c r="F221" s="123">
        <v>0.44</v>
      </c>
      <c r="G221" s="123">
        <v>43.95</v>
      </c>
      <c r="H221" s="123">
        <v>46.03</v>
      </c>
      <c r="I221" s="123">
        <v>95.8</v>
      </c>
      <c r="J221" s="123">
        <v>855.98</v>
      </c>
      <c r="K221" s="123">
        <v>130.01</v>
      </c>
      <c r="L221" s="123">
        <v>19.93</v>
      </c>
      <c r="M221" s="123">
        <v>20.010000000000002</v>
      </c>
      <c r="N221" s="123">
        <v>100.03</v>
      </c>
      <c r="O221" s="123">
        <v>16.02</v>
      </c>
      <c r="P221" s="123">
        <v>17.93</v>
      </c>
      <c r="Q221" s="123">
        <v>88.81</v>
      </c>
      <c r="R221" s="123">
        <v>5.91</v>
      </c>
      <c r="S221" s="123">
        <v>5.97</v>
      </c>
      <c r="T221" s="123">
        <v>99.98</v>
      </c>
      <c r="U221" s="123">
        <v>-0.08</v>
      </c>
      <c r="V221" s="123">
        <v>-0.03</v>
      </c>
      <c r="W221" s="123">
        <v>0.03</v>
      </c>
      <c r="X221" s="123">
        <v>0.04</v>
      </c>
      <c r="Y221" s="123">
        <v>1.95</v>
      </c>
      <c r="Z221" s="123">
        <v>-0.02</v>
      </c>
      <c r="AA221" s="60">
        <v>0.03</v>
      </c>
      <c r="AB221" s="60">
        <v>0.05</v>
      </c>
      <c r="AC221" s="60" t="s">
        <v>3792</v>
      </c>
      <c r="AD221" s="60">
        <v>2021</v>
      </c>
    </row>
    <row r="222" spans="1:30" x14ac:dyDescent="0.25">
      <c r="A222" s="60" t="s">
        <v>1285</v>
      </c>
      <c r="B222" s="60" t="s">
        <v>82</v>
      </c>
      <c r="C222" s="123" t="s">
        <v>122</v>
      </c>
      <c r="D222" s="60">
        <v>23</v>
      </c>
      <c r="E222" s="123">
        <v>1997</v>
      </c>
      <c r="F222" s="123">
        <v>0.19</v>
      </c>
      <c r="G222" s="123">
        <v>65.09</v>
      </c>
      <c r="H222" s="123">
        <v>75.099999999999994</v>
      </c>
      <c r="I222" s="123">
        <v>86.73</v>
      </c>
      <c r="J222" s="123">
        <v>1235.0899999999999</v>
      </c>
      <c r="K222" s="123">
        <v>245.05</v>
      </c>
      <c r="L222" s="123">
        <v>20</v>
      </c>
      <c r="M222" s="123">
        <v>19.96</v>
      </c>
      <c r="N222" s="123">
        <v>100.08</v>
      </c>
      <c r="O222" s="123">
        <v>39.979999999999997</v>
      </c>
      <c r="P222" s="123">
        <v>44.97</v>
      </c>
      <c r="Q222" s="123">
        <v>88.8</v>
      </c>
      <c r="R222" s="123">
        <v>4.96</v>
      </c>
      <c r="S222" s="123">
        <v>9.9499999999999993</v>
      </c>
      <c r="T222" s="123">
        <v>50.09</v>
      </c>
      <c r="U222" s="123">
        <v>-0.08</v>
      </c>
      <c r="V222" s="123">
        <v>-7.0000000000000007E-2</v>
      </c>
      <c r="W222" s="123">
        <v>0.02</v>
      </c>
      <c r="X222" s="123">
        <v>4.91</v>
      </c>
      <c r="Y222" s="123">
        <v>5.04</v>
      </c>
      <c r="Z222" s="123">
        <v>0.06</v>
      </c>
      <c r="AA222" s="60">
        <v>-0.04</v>
      </c>
      <c r="AB222" s="60">
        <v>-0.05</v>
      </c>
      <c r="AC222" s="60" t="s">
        <v>3792</v>
      </c>
      <c r="AD222" s="60">
        <v>2021</v>
      </c>
    </row>
    <row r="223" spans="1:30" x14ac:dyDescent="0.25">
      <c r="A223" s="60" t="s">
        <v>4361</v>
      </c>
      <c r="B223" s="60" t="s">
        <v>82</v>
      </c>
      <c r="C223" s="123" t="s">
        <v>122</v>
      </c>
      <c r="D223" s="60">
        <v>33</v>
      </c>
      <c r="E223" s="123">
        <v>1987</v>
      </c>
      <c r="F223" s="123">
        <v>2.82</v>
      </c>
      <c r="G223" s="123">
        <v>45.46</v>
      </c>
      <c r="H223" s="123">
        <v>53.84</v>
      </c>
      <c r="I223" s="123">
        <v>84.01</v>
      </c>
      <c r="J223" s="123">
        <v>1003.94</v>
      </c>
      <c r="K223" s="123">
        <v>216.85</v>
      </c>
      <c r="L223" s="123">
        <v>18.670000000000002</v>
      </c>
      <c r="M223" s="123">
        <v>20.329999999999998</v>
      </c>
      <c r="N223" s="123">
        <v>91.21</v>
      </c>
      <c r="O223" s="123">
        <v>15.46</v>
      </c>
      <c r="P223" s="123">
        <v>18.66</v>
      </c>
      <c r="Q223" s="123">
        <v>82.61</v>
      </c>
      <c r="R223" s="123">
        <v>10.63</v>
      </c>
      <c r="S223" s="123">
        <v>13.17</v>
      </c>
      <c r="T223" s="123">
        <v>81.099999999999994</v>
      </c>
      <c r="U223" s="123">
        <v>0.33</v>
      </c>
      <c r="V223" s="123">
        <v>0.08</v>
      </c>
      <c r="W223" s="123">
        <v>0.25</v>
      </c>
      <c r="X223" s="123">
        <v>1.06</v>
      </c>
      <c r="Y223" s="123">
        <v>2.82</v>
      </c>
      <c r="Z223" s="123">
        <v>0.39</v>
      </c>
      <c r="AA223" s="60">
        <v>0.33</v>
      </c>
      <c r="AB223" s="60">
        <v>3.52</v>
      </c>
      <c r="AC223" s="60" t="s">
        <v>3792</v>
      </c>
      <c r="AD223" s="60">
        <v>2021</v>
      </c>
    </row>
    <row r="224" spans="1:30" x14ac:dyDescent="0.25">
      <c r="A224" s="60" t="s">
        <v>4383</v>
      </c>
      <c r="B224" s="60" t="s">
        <v>81</v>
      </c>
      <c r="C224" s="123" t="s">
        <v>96</v>
      </c>
      <c r="D224" s="60">
        <v>27</v>
      </c>
      <c r="E224" s="123">
        <v>1993</v>
      </c>
      <c r="F224" s="123">
        <v>0.2</v>
      </c>
      <c r="G224" s="123">
        <v>19.97</v>
      </c>
      <c r="H224" s="123">
        <v>34.950000000000003</v>
      </c>
      <c r="I224" s="123">
        <v>57.09</v>
      </c>
      <c r="J224" s="123">
        <v>234.97</v>
      </c>
      <c r="K224" s="123">
        <v>54.96</v>
      </c>
      <c r="L224" s="123">
        <v>15.07</v>
      </c>
      <c r="M224" s="123">
        <v>15.02</v>
      </c>
      <c r="N224" s="123">
        <v>100</v>
      </c>
      <c r="O224" s="123">
        <v>5.07</v>
      </c>
      <c r="P224" s="123">
        <v>10.01</v>
      </c>
      <c r="Q224" s="123">
        <v>50.08</v>
      </c>
      <c r="R224" s="123">
        <v>0.05</v>
      </c>
      <c r="S224" s="123">
        <v>10.1</v>
      </c>
      <c r="T224" s="123">
        <v>0.08</v>
      </c>
      <c r="U224" s="123">
        <v>0.03</v>
      </c>
      <c r="V224" s="123">
        <v>-0.03</v>
      </c>
      <c r="W224" s="123">
        <v>-7.0000000000000007E-2</v>
      </c>
      <c r="X224" s="123">
        <v>0.01</v>
      </c>
      <c r="Y224" s="123">
        <v>-0.1</v>
      </c>
      <c r="Z224" s="123">
        <v>-0.06</v>
      </c>
      <c r="AA224" s="60">
        <v>-0.1</v>
      </c>
      <c r="AB224" s="60">
        <v>-7.0000000000000007E-2</v>
      </c>
      <c r="AC224" s="60" t="s">
        <v>3792</v>
      </c>
      <c r="AD224" s="60">
        <v>2021</v>
      </c>
    </row>
    <row r="225" spans="1:30" x14ac:dyDescent="0.25">
      <c r="A225" s="60" t="s">
        <v>4365</v>
      </c>
      <c r="B225" s="60" t="s">
        <v>81</v>
      </c>
      <c r="C225" s="123" t="s">
        <v>96</v>
      </c>
      <c r="D225" s="60">
        <v>23</v>
      </c>
      <c r="E225" s="123">
        <v>1997</v>
      </c>
      <c r="F225" s="123">
        <v>-0.06</v>
      </c>
      <c r="G225" s="123">
        <v>0.01</v>
      </c>
      <c r="H225" s="123">
        <v>1.0900000000000001</v>
      </c>
      <c r="I225" s="123">
        <v>-0.05</v>
      </c>
      <c r="J225" s="123">
        <v>-0.06</v>
      </c>
      <c r="K225" s="123">
        <v>0.01</v>
      </c>
      <c r="L225" s="123">
        <v>-0.03</v>
      </c>
      <c r="M225" s="123">
        <v>-0.04</v>
      </c>
      <c r="N225" s="123"/>
      <c r="O225" s="123">
        <v>0.03</v>
      </c>
      <c r="P225" s="123">
        <v>0.1</v>
      </c>
      <c r="Q225" s="123"/>
      <c r="R225" s="123">
        <v>-0.1</v>
      </c>
      <c r="S225" s="123">
        <v>1.03</v>
      </c>
      <c r="T225" s="123">
        <v>-0.05</v>
      </c>
      <c r="U225" s="123">
        <v>0.05</v>
      </c>
      <c r="V225" s="123">
        <v>0.04</v>
      </c>
      <c r="W225" s="123">
        <v>0.04</v>
      </c>
      <c r="X225" s="123">
        <v>-0.03</v>
      </c>
      <c r="Y225" s="123">
        <v>-0.06</v>
      </c>
      <c r="Z225" s="123">
        <v>-0.06</v>
      </c>
      <c r="AA225" s="60">
        <v>0.08</v>
      </c>
      <c r="AB225" s="60">
        <v>0.06</v>
      </c>
      <c r="AC225" s="60" t="s">
        <v>3792</v>
      </c>
      <c r="AD225" s="60">
        <v>2021</v>
      </c>
    </row>
    <row r="226" spans="1:30" x14ac:dyDescent="0.25">
      <c r="A226" s="60" t="s">
        <v>4366</v>
      </c>
      <c r="B226" s="60" t="s">
        <v>81</v>
      </c>
      <c r="C226" s="123" t="s">
        <v>96</v>
      </c>
      <c r="D226" s="60">
        <v>32</v>
      </c>
      <c r="E226" s="123">
        <v>1988</v>
      </c>
      <c r="F226" s="123">
        <v>2.94</v>
      </c>
      <c r="G226" s="123">
        <v>26.67</v>
      </c>
      <c r="H226" s="123">
        <v>27.96</v>
      </c>
      <c r="I226" s="123">
        <v>95.27</v>
      </c>
      <c r="J226" s="123">
        <v>514.02</v>
      </c>
      <c r="K226" s="123">
        <v>156.99</v>
      </c>
      <c r="L226" s="123">
        <v>9.65</v>
      </c>
      <c r="M226" s="123">
        <v>9.68</v>
      </c>
      <c r="N226" s="123">
        <v>100.01</v>
      </c>
      <c r="O226" s="123">
        <v>13.35</v>
      </c>
      <c r="P226" s="123">
        <v>13.74</v>
      </c>
      <c r="Q226" s="123">
        <v>97.57</v>
      </c>
      <c r="R226" s="123">
        <v>3.66</v>
      </c>
      <c r="S226" s="123">
        <v>4.76</v>
      </c>
      <c r="T226" s="123">
        <v>78.69</v>
      </c>
      <c r="U226" s="123">
        <v>-7.0000000000000007E-2</v>
      </c>
      <c r="V226" s="123">
        <v>-0.05</v>
      </c>
      <c r="W226" s="123">
        <v>-0.09</v>
      </c>
      <c r="X226" s="123">
        <v>0.02</v>
      </c>
      <c r="Y226" s="123">
        <v>0.25</v>
      </c>
      <c r="Z226" s="123">
        <v>0.26</v>
      </c>
      <c r="AA226" s="60">
        <v>-0.05</v>
      </c>
      <c r="AB226" s="60">
        <v>1.68</v>
      </c>
      <c r="AC226" s="60" t="s">
        <v>3792</v>
      </c>
      <c r="AD226" s="60">
        <v>2021</v>
      </c>
    </row>
    <row r="227" spans="1:30" x14ac:dyDescent="0.25">
      <c r="A227" s="60" t="s">
        <v>4371</v>
      </c>
      <c r="B227" s="60" t="s">
        <v>81</v>
      </c>
      <c r="C227" s="123" t="s">
        <v>96</v>
      </c>
      <c r="D227" s="60">
        <v>26</v>
      </c>
      <c r="E227" s="123">
        <v>1994</v>
      </c>
      <c r="F227" s="123">
        <v>2.85</v>
      </c>
      <c r="G227" s="123">
        <v>29.36</v>
      </c>
      <c r="H227" s="123">
        <v>36.81</v>
      </c>
      <c r="I227" s="123">
        <v>79.53</v>
      </c>
      <c r="J227" s="123">
        <v>492.83</v>
      </c>
      <c r="K227" s="123">
        <v>181.49</v>
      </c>
      <c r="L227" s="123">
        <v>16.079999999999998</v>
      </c>
      <c r="M227" s="123">
        <v>17.41</v>
      </c>
      <c r="N227" s="123">
        <v>91.86</v>
      </c>
      <c r="O227" s="123">
        <v>10.01</v>
      </c>
      <c r="P227" s="123">
        <v>12.94</v>
      </c>
      <c r="Q227" s="123">
        <v>77.78</v>
      </c>
      <c r="R227" s="123">
        <v>2.94</v>
      </c>
      <c r="S227" s="123">
        <v>5.38</v>
      </c>
      <c r="T227" s="123">
        <v>53.21</v>
      </c>
      <c r="U227" s="123">
        <v>0.34</v>
      </c>
      <c r="V227" s="123">
        <v>0.24</v>
      </c>
      <c r="W227" s="123">
        <v>0.13</v>
      </c>
      <c r="X227" s="123">
        <v>1.42</v>
      </c>
      <c r="Y227" s="123">
        <v>1.1299999999999999</v>
      </c>
      <c r="Z227" s="123">
        <v>2.15</v>
      </c>
      <c r="AA227" s="60">
        <v>1.17</v>
      </c>
      <c r="AB227" s="60">
        <v>3.51</v>
      </c>
      <c r="AC227" s="60" t="s">
        <v>3792</v>
      </c>
      <c r="AD227" s="60">
        <v>2021</v>
      </c>
    </row>
    <row r="228" spans="1:30" x14ac:dyDescent="0.25">
      <c r="A228" s="60" t="s">
        <v>4367</v>
      </c>
      <c r="B228" s="60" t="s">
        <v>81</v>
      </c>
      <c r="C228" s="123" t="s">
        <v>96</v>
      </c>
      <c r="D228" s="60">
        <v>32</v>
      </c>
      <c r="E228" s="123">
        <v>1988</v>
      </c>
      <c r="F228" s="123">
        <v>2.77</v>
      </c>
      <c r="G228" s="123">
        <v>22.98</v>
      </c>
      <c r="H228" s="123">
        <v>32.17</v>
      </c>
      <c r="I228" s="123">
        <v>71.19</v>
      </c>
      <c r="J228" s="123">
        <v>398.14</v>
      </c>
      <c r="K228" s="123">
        <v>181.03</v>
      </c>
      <c r="L228" s="123">
        <v>10.34</v>
      </c>
      <c r="M228" s="123">
        <v>11.76</v>
      </c>
      <c r="N228" s="123">
        <v>87.93</v>
      </c>
      <c r="O228" s="123">
        <v>10.32</v>
      </c>
      <c r="P228" s="123">
        <v>12.91</v>
      </c>
      <c r="Q228" s="123">
        <v>80.66</v>
      </c>
      <c r="R228" s="123">
        <v>2.1</v>
      </c>
      <c r="S228" s="123">
        <v>7.2</v>
      </c>
      <c r="T228" s="123">
        <v>30.1</v>
      </c>
      <c r="U228" s="123">
        <v>0.02</v>
      </c>
      <c r="V228" s="123">
        <v>-0.06</v>
      </c>
      <c r="W228" s="123">
        <v>0.06</v>
      </c>
      <c r="X228" s="123">
        <v>-7.0000000000000007E-2</v>
      </c>
      <c r="Y228" s="123">
        <v>0.62</v>
      </c>
      <c r="Z228" s="123">
        <v>-7.0000000000000007E-2</v>
      </c>
      <c r="AA228" s="60">
        <v>0.04</v>
      </c>
      <c r="AB228" s="60">
        <v>2.76</v>
      </c>
      <c r="AC228" s="60" t="s">
        <v>3792</v>
      </c>
      <c r="AD228" s="60">
        <v>2021</v>
      </c>
    </row>
    <row r="229" spans="1:30" x14ac:dyDescent="0.25">
      <c r="A229" s="60" t="s">
        <v>4368</v>
      </c>
      <c r="B229" s="60" t="s">
        <v>81</v>
      </c>
      <c r="C229" s="123" t="s">
        <v>96</v>
      </c>
      <c r="D229" s="60">
        <v>26</v>
      </c>
      <c r="E229" s="123">
        <v>1994</v>
      </c>
      <c r="F229" s="123">
        <v>3.08</v>
      </c>
      <c r="G229" s="123">
        <v>38.33</v>
      </c>
      <c r="H229" s="123">
        <v>50.23</v>
      </c>
      <c r="I229" s="123">
        <v>76.260000000000005</v>
      </c>
      <c r="J229" s="123">
        <v>794.75</v>
      </c>
      <c r="K229" s="123">
        <v>310.07</v>
      </c>
      <c r="L229" s="123">
        <v>13.65</v>
      </c>
      <c r="M229" s="123">
        <v>14.37</v>
      </c>
      <c r="N229" s="123">
        <v>95.23</v>
      </c>
      <c r="O229" s="123">
        <v>15.03</v>
      </c>
      <c r="P229" s="123">
        <v>18.36</v>
      </c>
      <c r="Q229" s="123">
        <v>81.86</v>
      </c>
      <c r="R229" s="123">
        <v>8.66</v>
      </c>
      <c r="S229" s="123">
        <v>15.92</v>
      </c>
      <c r="T229" s="123">
        <v>54.27</v>
      </c>
      <c r="U229" s="123">
        <v>-0.03</v>
      </c>
      <c r="V229" s="123">
        <v>0.03</v>
      </c>
      <c r="W229" s="123">
        <v>-0.06</v>
      </c>
      <c r="X229" s="123">
        <v>0.98</v>
      </c>
      <c r="Y229" s="123">
        <v>1.63</v>
      </c>
      <c r="Z229" s="123">
        <v>0.6</v>
      </c>
      <c r="AA229" s="60">
        <v>0.36</v>
      </c>
      <c r="AB229" s="60">
        <v>1.61</v>
      </c>
      <c r="AC229" s="60" t="s">
        <v>3792</v>
      </c>
      <c r="AD229" s="60">
        <v>2021</v>
      </c>
    </row>
    <row r="230" spans="1:30" x14ac:dyDescent="0.25">
      <c r="A230" s="60" t="s">
        <v>4377</v>
      </c>
      <c r="B230" s="60" t="s">
        <v>81</v>
      </c>
      <c r="C230" s="123" t="s">
        <v>96</v>
      </c>
      <c r="D230" s="60">
        <v>26</v>
      </c>
      <c r="E230" s="123">
        <v>1994</v>
      </c>
      <c r="F230" s="123">
        <v>0.2</v>
      </c>
      <c r="G230" s="123">
        <v>55.03</v>
      </c>
      <c r="H230" s="123">
        <v>59.99</v>
      </c>
      <c r="I230" s="123">
        <v>91.75</v>
      </c>
      <c r="J230" s="123">
        <v>765.01</v>
      </c>
      <c r="K230" s="123">
        <v>279.98</v>
      </c>
      <c r="L230" s="123">
        <v>29.95</v>
      </c>
      <c r="M230" s="123">
        <v>29.91</v>
      </c>
      <c r="N230" s="123">
        <v>99.96</v>
      </c>
      <c r="O230" s="123">
        <v>25.02</v>
      </c>
      <c r="P230" s="123">
        <v>24.95</v>
      </c>
      <c r="Q230" s="123">
        <v>100.1</v>
      </c>
      <c r="R230" s="123">
        <v>7.0000000000000007E-2</v>
      </c>
      <c r="S230" s="123">
        <v>-0.06</v>
      </c>
      <c r="T230" s="123"/>
      <c r="U230" s="123">
        <v>0.06</v>
      </c>
      <c r="V230" s="123">
        <v>-0.08</v>
      </c>
      <c r="W230" s="123">
        <v>0.1</v>
      </c>
      <c r="X230" s="123">
        <v>7.0000000000000007E-2</v>
      </c>
      <c r="Y230" s="123">
        <v>5.03</v>
      </c>
      <c r="Z230" s="123">
        <v>0.08</v>
      </c>
      <c r="AA230" s="60">
        <v>0.05</v>
      </c>
      <c r="AB230" s="60">
        <v>10.1</v>
      </c>
      <c r="AC230" s="60" t="s">
        <v>3792</v>
      </c>
      <c r="AD230" s="60">
        <v>2021</v>
      </c>
    </row>
    <row r="231" spans="1:30" x14ac:dyDescent="0.25">
      <c r="A231" s="60" t="s">
        <v>4370</v>
      </c>
      <c r="B231" s="60" t="s">
        <v>81</v>
      </c>
      <c r="C231" s="123" t="s">
        <v>96</v>
      </c>
      <c r="D231" s="60">
        <v>32</v>
      </c>
      <c r="E231" s="123">
        <v>1988</v>
      </c>
      <c r="F231" s="123">
        <v>2.86</v>
      </c>
      <c r="G231" s="123">
        <v>30.99</v>
      </c>
      <c r="H231" s="123">
        <v>38.53</v>
      </c>
      <c r="I231" s="123">
        <v>80.459999999999994</v>
      </c>
      <c r="J231" s="123">
        <v>638.22</v>
      </c>
      <c r="K231" s="123">
        <v>284.77999999999997</v>
      </c>
      <c r="L231" s="123">
        <v>8.94</v>
      </c>
      <c r="M231" s="123">
        <v>9.06</v>
      </c>
      <c r="N231" s="123">
        <v>99.95</v>
      </c>
      <c r="O231" s="123">
        <v>18.309999999999999</v>
      </c>
      <c r="P231" s="123">
        <v>20.28</v>
      </c>
      <c r="Q231" s="123">
        <v>89.88</v>
      </c>
      <c r="R231" s="123">
        <v>3.87</v>
      </c>
      <c r="S231" s="123">
        <v>8.98</v>
      </c>
      <c r="T231" s="123">
        <v>42.39</v>
      </c>
      <c r="U231" s="123">
        <v>0.01</v>
      </c>
      <c r="V231" s="123">
        <v>0.02</v>
      </c>
      <c r="W231" s="123">
        <v>0.05</v>
      </c>
      <c r="X231" s="123">
        <v>0.4</v>
      </c>
      <c r="Y231" s="123">
        <v>0.68</v>
      </c>
      <c r="Z231" s="123">
        <v>0.08</v>
      </c>
      <c r="AA231" s="60">
        <v>0</v>
      </c>
      <c r="AB231" s="60">
        <v>1.69</v>
      </c>
      <c r="AC231" s="60" t="s">
        <v>3792</v>
      </c>
      <c r="AD231" s="60">
        <v>2021</v>
      </c>
    </row>
    <row r="232" spans="1:30" x14ac:dyDescent="0.25">
      <c r="A232" s="60" t="s">
        <v>1335</v>
      </c>
      <c r="B232" s="60" t="s">
        <v>81</v>
      </c>
      <c r="C232" s="123" t="s">
        <v>148</v>
      </c>
      <c r="D232" s="60">
        <v>23</v>
      </c>
      <c r="E232" s="123">
        <v>1997</v>
      </c>
      <c r="F232" s="123">
        <v>0.15</v>
      </c>
      <c r="G232" s="123">
        <v>9.93</v>
      </c>
      <c r="H232" s="123">
        <v>30.09</v>
      </c>
      <c r="I232" s="123">
        <v>33.28</v>
      </c>
      <c r="J232" s="123">
        <v>169.95</v>
      </c>
      <c r="K232" s="123">
        <v>49.9</v>
      </c>
      <c r="L232" s="123">
        <v>-0.05</v>
      </c>
      <c r="M232" s="123">
        <v>9.98</v>
      </c>
      <c r="N232" s="123">
        <v>7.0000000000000007E-2</v>
      </c>
      <c r="O232" s="123">
        <v>9.9600000000000009</v>
      </c>
      <c r="P232" s="123">
        <v>10.06</v>
      </c>
      <c r="Q232" s="123">
        <v>100.04</v>
      </c>
      <c r="R232" s="123">
        <v>-0.02</v>
      </c>
      <c r="S232" s="123">
        <v>0</v>
      </c>
      <c r="T232" s="123"/>
      <c r="U232" s="123">
        <v>-0.09</v>
      </c>
      <c r="V232" s="123">
        <v>0.01</v>
      </c>
      <c r="W232" s="123">
        <v>-0.03</v>
      </c>
      <c r="X232" s="123">
        <v>-0.06</v>
      </c>
      <c r="Y232" s="123">
        <v>10.01</v>
      </c>
      <c r="Z232" s="123">
        <v>-0.09</v>
      </c>
      <c r="AA232" s="60">
        <v>-0.06</v>
      </c>
      <c r="AB232" s="60">
        <v>0.05</v>
      </c>
      <c r="AC232" s="60" t="s">
        <v>3792</v>
      </c>
      <c r="AD232" s="60">
        <v>2021</v>
      </c>
    </row>
    <row r="233" spans="1:30" x14ac:dyDescent="0.25">
      <c r="A233" s="60" t="s">
        <v>1262</v>
      </c>
      <c r="B233" s="60" t="s">
        <v>81</v>
      </c>
      <c r="C233" s="123" t="s">
        <v>109</v>
      </c>
      <c r="D233" s="60">
        <v>26</v>
      </c>
      <c r="E233" s="123">
        <v>1994</v>
      </c>
      <c r="F233" s="123">
        <v>2.68</v>
      </c>
      <c r="G233" s="123">
        <v>12</v>
      </c>
      <c r="H233" s="123">
        <v>18.86</v>
      </c>
      <c r="I233" s="123">
        <v>62.69</v>
      </c>
      <c r="J233" s="123">
        <v>198.48</v>
      </c>
      <c r="K233" s="123">
        <v>40.6</v>
      </c>
      <c r="L233" s="123">
        <v>6.73</v>
      </c>
      <c r="M233" s="123">
        <v>10.77</v>
      </c>
      <c r="N233" s="123">
        <v>62.13</v>
      </c>
      <c r="O233" s="123">
        <v>3.76</v>
      </c>
      <c r="P233" s="123">
        <v>4.87</v>
      </c>
      <c r="Q233" s="123">
        <v>76.83</v>
      </c>
      <c r="R233" s="123">
        <v>1.44</v>
      </c>
      <c r="S233" s="123">
        <v>2.1800000000000002</v>
      </c>
      <c r="T233" s="123">
        <v>66.64</v>
      </c>
      <c r="U233" s="123">
        <v>-0.01</v>
      </c>
      <c r="V233" s="123">
        <v>7.0000000000000007E-2</v>
      </c>
      <c r="W233" s="123">
        <v>-7.0000000000000007E-2</v>
      </c>
      <c r="X233" s="123">
        <v>0.67</v>
      </c>
      <c r="Y233" s="123">
        <v>0.7</v>
      </c>
      <c r="Z233" s="123">
        <v>-7.0000000000000007E-2</v>
      </c>
      <c r="AA233" s="60">
        <v>0.02</v>
      </c>
      <c r="AB233" s="60">
        <v>0.64</v>
      </c>
      <c r="AC233" s="60" t="s">
        <v>3792</v>
      </c>
      <c r="AD233" s="60">
        <v>2021</v>
      </c>
    </row>
    <row r="234" spans="1:30" x14ac:dyDescent="0.25">
      <c r="A234" s="60" t="s">
        <v>531</v>
      </c>
      <c r="B234" s="60" t="s">
        <v>81</v>
      </c>
      <c r="C234" s="123" t="s">
        <v>109</v>
      </c>
      <c r="D234" s="60">
        <v>30</v>
      </c>
      <c r="E234" s="123">
        <v>1990</v>
      </c>
      <c r="F234" s="123">
        <v>2.68</v>
      </c>
      <c r="G234" s="123">
        <v>11.56</v>
      </c>
      <c r="H234" s="123">
        <v>15.85</v>
      </c>
      <c r="I234" s="123">
        <v>73.12</v>
      </c>
      <c r="J234" s="123">
        <v>178.01</v>
      </c>
      <c r="K234" s="123">
        <v>29.18</v>
      </c>
      <c r="L234" s="123">
        <v>6.96</v>
      </c>
      <c r="M234" s="123">
        <v>9.14</v>
      </c>
      <c r="N234" s="123">
        <v>74.900000000000006</v>
      </c>
      <c r="O234" s="123">
        <v>2.98</v>
      </c>
      <c r="P234" s="123">
        <v>4.22</v>
      </c>
      <c r="Q234" s="123">
        <v>72.77</v>
      </c>
      <c r="R234" s="123">
        <v>1.06</v>
      </c>
      <c r="S234" s="123">
        <v>1.1399999999999999</v>
      </c>
      <c r="T234" s="123">
        <v>100.06</v>
      </c>
      <c r="U234" s="123">
        <v>0.02</v>
      </c>
      <c r="V234" s="123">
        <v>0.04</v>
      </c>
      <c r="W234" s="123">
        <v>-0.13</v>
      </c>
      <c r="X234" s="123">
        <v>1.1000000000000001</v>
      </c>
      <c r="Y234" s="123">
        <v>0.81</v>
      </c>
      <c r="Z234" s="123">
        <v>1.24</v>
      </c>
      <c r="AA234" s="60">
        <v>0.33</v>
      </c>
      <c r="AB234" s="60">
        <v>1.22</v>
      </c>
      <c r="AC234" s="60" t="s">
        <v>3792</v>
      </c>
      <c r="AD234" s="60">
        <v>2021</v>
      </c>
    </row>
    <row r="235" spans="1:30" x14ac:dyDescent="0.25">
      <c r="A235" s="60" t="s">
        <v>4833</v>
      </c>
      <c r="B235" s="60" t="s">
        <v>81</v>
      </c>
      <c r="C235" s="123" t="s">
        <v>109</v>
      </c>
      <c r="D235" s="60">
        <v>22</v>
      </c>
      <c r="E235" s="123">
        <v>1998</v>
      </c>
      <c r="F235" s="123">
        <v>0.17</v>
      </c>
      <c r="G235" s="123">
        <v>15.1</v>
      </c>
      <c r="H235" s="123">
        <v>25.01</v>
      </c>
      <c r="I235" s="123">
        <v>59.91</v>
      </c>
      <c r="J235" s="123">
        <v>129.94999999999999</v>
      </c>
      <c r="K235" s="123">
        <v>19.989999999999998</v>
      </c>
      <c r="L235" s="123">
        <v>14.98</v>
      </c>
      <c r="M235" s="123">
        <v>19.989999999999998</v>
      </c>
      <c r="N235" s="123">
        <v>74.91</v>
      </c>
      <c r="O235" s="123">
        <v>-0.04</v>
      </c>
      <c r="P235" s="123">
        <v>-7.0000000000000007E-2</v>
      </c>
      <c r="Q235" s="123"/>
      <c r="R235" s="123">
        <v>-0.1</v>
      </c>
      <c r="S235" s="123">
        <v>4.9800000000000004</v>
      </c>
      <c r="T235" s="123">
        <v>-0.03</v>
      </c>
      <c r="U235" s="123">
        <v>0.04</v>
      </c>
      <c r="V235" s="123">
        <v>0</v>
      </c>
      <c r="W235" s="123">
        <v>-0.04</v>
      </c>
      <c r="X235" s="123">
        <v>-0.01</v>
      </c>
      <c r="Y235" s="123">
        <v>7.0000000000000007E-2</v>
      </c>
      <c r="Z235" s="123">
        <v>-0.04</v>
      </c>
      <c r="AA235" s="60">
        <v>0</v>
      </c>
      <c r="AB235" s="60">
        <v>-7.0000000000000007E-2</v>
      </c>
      <c r="AC235" s="60" t="s">
        <v>3792</v>
      </c>
      <c r="AD235" s="60">
        <v>2021</v>
      </c>
    </row>
    <row r="236" spans="1:30" x14ac:dyDescent="0.25">
      <c r="A236" s="60" t="s">
        <v>4373</v>
      </c>
      <c r="B236" s="60" t="s">
        <v>81</v>
      </c>
      <c r="C236" s="123" t="s">
        <v>109</v>
      </c>
      <c r="D236" s="60">
        <v>21</v>
      </c>
      <c r="E236" s="123">
        <v>1999</v>
      </c>
      <c r="F236" s="123">
        <v>0.14000000000000001</v>
      </c>
      <c r="G236" s="123">
        <v>10.029999999999999</v>
      </c>
      <c r="H236" s="123">
        <v>19.97</v>
      </c>
      <c r="I236" s="123">
        <v>49.91</v>
      </c>
      <c r="J236" s="123">
        <v>99.97</v>
      </c>
      <c r="K236" s="123">
        <v>0.09</v>
      </c>
      <c r="L236" s="123">
        <v>10.02</v>
      </c>
      <c r="M236" s="123">
        <v>9.92</v>
      </c>
      <c r="N236" s="123">
        <v>100</v>
      </c>
      <c r="O236" s="123">
        <v>0.09</v>
      </c>
      <c r="P236" s="123">
        <v>-0.05</v>
      </c>
      <c r="Q236" s="123"/>
      <c r="R236" s="123">
        <v>0.05</v>
      </c>
      <c r="S236" s="123">
        <v>-0.02</v>
      </c>
      <c r="T236" s="123"/>
      <c r="U236" s="123">
        <v>0.08</v>
      </c>
      <c r="V236" s="123">
        <v>0.06</v>
      </c>
      <c r="W236" s="123">
        <v>-0.01</v>
      </c>
      <c r="X236" s="123">
        <v>0.08</v>
      </c>
      <c r="Y236" s="123">
        <v>0.05</v>
      </c>
      <c r="Z236" s="123">
        <v>-0.05</v>
      </c>
      <c r="AA236" s="60">
        <v>0.02</v>
      </c>
      <c r="AB236" s="60">
        <v>0.05</v>
      </c>
      <c r="AC236" s="60" t="s">
        <v>3792</v>
      </c>
      <c r="AD236" s="60">
        <v>2021</v>
      </c>
    </row>
    <row r="237" spans="1:30" x14ac:dyDescent="0.25">
      <c r="A237" s="60" t="s">
        <v>1258</v>
      </c>
      <c r="B237" s="60" t="s">
        <v>81</v>
      </c>
      <c r="C237" s="123" t="s">
        <v>116</v>
      </c>
      <c r="D237" s="60">
        <v>31</v>
      </c>
      <c r="E237" s="123">
        <v>1989</v>
      </c>
      <c r="F237" s="123">
        <v>2.92</v>
      </c>
      <c r="G237" s="123">
        <v>21.72</v>
      </c>
      <c r="H237" s="123">
        <v>38.369999999999997</v>
      </c>
      <c r="I237" s="123">
        <v>56.53</v>
      </c>
      <c r="J237" s="123">
        <v>760.07</v>
      </c>
      <c r="K237" s="123">
        <v>522.64</v>
      </c>
      <c r="L237" s="123">
        <v>3.33</v>
      </c>
      <c r="M237" s="123">
        <v>3.38</v>
      </c>
      <c r="N237" s="123">
        <v>100.08</v>
      </c>
      <c r="O237" s="123">
        <v>7.37</v>
      </c>
      <c r="P237" s="123">
        <v>8.08</v>
      </c>
      <c r="Q237" s="123">
        <v>91.64</v>
      </c>
      <c r="R237" s="123">
        <v>10.95</v>
      </c>
      <c r="S237" s="123">
        <v>27.04</v>
      </c>
      <c r="T237" s="123">
        <v>40.61</v>
      </c>
      <c r="U237" s="123">
        <v>0.04</v>
      </c>
      <c r="V237" s="123">
        <v>-0.03</v>
      </c>
      <c r="W237" s="123">
        <v>0.01</v>
      </c>
      <c r="X237" s="123">
        <v>-0.01</v>
      </c>
      <c r="Y237" s="123">
        <v>0.65</v>
      </c>
      <c r="Z237" s="123">
        <v>-0.01</v>
      </c>
      <c r="AA237" s="60">
        <v>-0.09</v>
      </c>
      <c r="AB237" s="60">
        <v>0.08</v>
      </c>
      <c r="AC237" s="60" t="s">
        <v>3792</v>
      </c>
      <c r="AD237" s="60">
        <v>2021</v>
      </c>
    </row>
    <row r="238" spans="1:30" x14ac:dyDescent="0.25">
      <c r="A238" s="60" t="s">
        <v>4374</v>
      </c>
      <c r="B238" s="60" t="s">
        <v>81</v>
      </c>
      <c r="C238" s="123" t="s">
        <v>122</v>
      </c>
      <c r="D238" s="60">
        <v>33</v>
      </c>
      <c r="E238" s="123">
        <v>1987</v>
      </c>
      <c r="F238" s="123">
        <v>1.46</v>
      </c>
      <c r="G238" s="123">
        <v>40.03</v>
      </c>
      <c r="H238" s="123">
        <v>45.37</v>
      </c>
      <c r="I238" s="123">
        <v>88.19</v>
      </c>
      <c r="J238" s="123">
        <v>790.74</v>
      </c>
      <c r="K238" s="123">
        <v>121.93</v>
      </c>
      <c r="L238" s="123">
        <v>13.97</v>
      </c>
      <c r="M238" s="123">
        <v>14.73</v>
      </c>
      <c r="N238" s="123">
        <v>95.55</v>
      </c>
      <c r="O238" s="123">
        <v>19.260000000000002</v>
      </c>
      <c r="P238" s="123">
        <v>20.78</v>
      </c>
      <c r="Q238" s="123">
        <v>93.45</v>
      </c>
      <c r="R238" s="123">
        <v>6.57</v>
      </c>
      <c r="S238" s="123">
        <v>8.65</v>
      </c>
      <c r="T238" s="123">
        <v>76.84</v>
      </c>
      <c r="U238" s="123">
        <v>-0.08</v>
      </c>
      <c r="V238" s="123">
        <v>0.08</v>
      </c>
      <c r="W238" s="123">
        <v>0.09</v>
      </c>
      <c r="X238" s="123">
        <v>0.02</v>
      </c>
      <c r="Y238" s="123">
        <v>2.64</v>
      </c>
      <c r="Z238" s="123">
        <v>0.02</v>
      </c>
      <c r="AA238" s="60">
        <v>-0.05</v>
      </c>
      <c r="AB238" s="60">
        <v>0.6</v>
      </c>
      <c r="AC238" s="60" t="s">
        <v>3792</v>
      </c>
      <c r="AD238" s="60">
        <v>2021</v>
      </c>
    </row>
    <row r="239" spans="1:30" x14ac:dyDescent="0.25">
      <c r="A239" s="60" t="s">
        <v>4376</v>
      </c>
      <c r="B239" s="60" t="s">
        <v>81</v>
      </c>
      <c r="C239" s="123" t="s">
        <v>122</v>
      </c>
      <c r="D239" s="60">
        <v>25</v>
      </c>
      <c r="E239" s="123">
        <v>1995</v>
      </c>
      <c r="F239" s="123">
        <v>3.1</v>
      </c>
      <c r="G239" s="123">
        <v>47.38</v>
      </c>
      <c r="H239" s="123">
        <v>52.98</v>
      </c>
      <c r="I239" s="123">
        <v>89.21</v>
      </c>
      <c r="J239" s="123">
        <v>838.61</v>
      </c>
      <c r="K239" s="123">
        <v>209.67</v>
      </c>
      <c r="L239" s="123">
        <v>21.7</v>
      </c>
      <c r="M239" s="123">
        <v>24.32</v>
      </c>
      <c r="N239" s="123">
        <v>89</v>
      </c>
      <c r="O239" s="123">
        <v>18.899999999999999</v>
      </c>
      <c r="P239" s="123">
        <v>21</v>
      </c>
      <c r="Q239" s="123">
        <v>90.4</v>
      </c>
      <c r="R239" s="123">
        <v>6.07</v>
      </c>
      <c r="S239" s="123">
        <v>5.99</v>
      </c>
      <c r="T239" s="123">
        <v>100.03</v>
      </c>
      <c r="U239" s="123">
        <v>-0.01</v>
      </c>
      <c r="V239" s="123">
        <v>0.1</v>
      </c>
      <c r="W239" s="123">
        <v>-0.06</v>
      </c>
      <c r="X239" s="123">
        <v>0.6</v>
      </c>
      <c r="Y239" s="123">
        <v>4.05</v>
      </c>
      <c r="Z239" s="123">
        <v>0.62</v>
      </c>
      <c r="AA239" s="60">
        <v>0.32</v>
      </c>
      <c r="AB239" s="60">
        <v>3.03</v>
      </c>
      <c r="AC239" s="60" t="s">
        <v>3792</v>
      </c>
      <c r="AD239" s="60">
        <v>2021</v>
      </c>
    </row>
    <row r="240" spans="1:30" x14ac:dyDescent="0.25">
      <c r="A240" s="60" t="s">
        <v>4384</v>
      </c>
      <c r="B240" s="60" t="s">
        <v>81</v>
      </c>
      <c r="C240" s="123" t="s">
        <v>122</v>
      </c>
      <c r="D240" s="60">
        <v>27</v>
      </c>
      <c r="E240" s="123">
        <v>1993</v>
      </c>
      <c r="F240" s="123">
        <v>3.06</v>
      </c>
      <c r="G240" s="123">
        <v>27.74</v>
      </c>
      <c r="H240" s="123">
        <v>34.28</v>
      </c>
      <c r="I240" s="123">
        <v>80.61</v>
      </c>
      <c r="J240" s="123">
        <v>443.4</v>
      </c>
      <c r="K240" s="123">
        <v>109.71</v>
      </c>
      <c r="L240" s="123">
        <v>13.04</v>
      </c>
      <c r="M240" s="123">
        <v>15.21</v>
      </c>
      <c r="N240" s="123">
        <v>84.83</v>
      </c>
      <c r="O240" s="123">
        <v>12.97</v>
      </c>
      <c r="P240" s="123">
        <v>15.1</v>
      </c>
      <c r="Q240" s="123">
        <v>86.63</v>
      </c>
      <c r="R240" s="123">
        <v>1.41</v>
      </c>
      <c r="S240" s="123">
        <v>2.3199999999999998</v>
      </c>
      <c r="T240" s="123">
        <v>57.09</v>
      </c>
      <c r="U240" s="123">
        <v>7.0000000000000007E-2</v>
      </c>
      <c r="V240" s="123">
        <v>0.25</v>
      </c>
      <c r="W240" s="123">
        <v>-0.19</v>
      </c>
      <c r="X240" s="123">
        <v>0.99</v>
      </c>
      <c r="Y240" s="123">
        <v>1.25</v>
      </c>
      <c r="Z240" s="123">
        <v>0.91</v>
      </c>
      <c r="AA240" s="60">
        <v>-0.08</v>
      </c>
      <c r="AB240" s="60">
        <v>2.6</v>
      </c>
      <c r="AC240" s="60" t="s">
        <v>3792</v>
      </c>
      <c r="AD240" s="60">
        <v>2021</v>
      </c>
    </row>
    <row r="241" spans="1:30" x14ac:dyDescent="0.25">
      <c r="A241" s="60" t="s">
        <v>4378</v>
      </c>
      <c r="B241" s="60" t="s">
        <v>81</v>
      </c>
      <c r="C241" s="123" t="s">
        <v>122</v>
      </c>
      <c r="D241" s="60">
        <v>29</v>
      </c>
      <c r="E241" s="123">
        <v>1991</v>
      </c>
      <c r="F241" s="123">
        <v>1.31</v>
      </c>
      <c r="G241" s="123">
        <v>31.56</v>
      </c>
      <c r="H241" s="123">
        <v>40.06</v>
      </c>
      <c r="I241" s="123">
        <v>78.760000000000005</v>
      </c>
      <c r="J241" s="123">
        <v>593.79999999999995</v>
      </c>
      <c r="K241" s="123">
        <v>97.64</v>
      </c>
      <c r="L241" s="123">
        <v>11.46</v>
      </c>
      <c r="M241" s="123">
        <v>11.54</v>
      </c>
      <c r="N241" s="123">
        <v>99.93</v>
      </c>
      <c r="O241" s="123">
        <v>15.36</v>
      </c>
      <c r="P241" s="123">
        <v>19.940000000000001</v>
      </c>
      <c r="Q241" s="123">
        <v>76.97</v>
      </c>
      <c r="R241" s="123">
        <v>4.71</v>
      </c>
      <c r="S241" s="123">
        <v>7.02</v>
      </c>
      <c r="T241" s="123">
        <v>66.77</v>
      </c>
      <c r="U241" s="123">
        <v>0.05</v>
      </c>
      <c r="V241" s="123">
        <v>0.01</v>
      </c>
      <c r="W241" s="123">
        <v>7.0000000000000007E-2</v>
      </c>
      <c r="X241" s="123">
        <v>0.09</v>
      </c>
      <c r="Y241" s="123">
        <v>0.69</v>
      </c>
      <c r="Z241" s="123">
        <v>-0.04</v>
      </c>
      <c r="AA241" s="60">
        <v>0.04</v>
      </c>
      <c r="AB241" s="60">
        <v>0.01</v>
      </c>
      <c r="AC241" s="60" t="s">
        <v>3792</v>
      </c>
      <c r="AD241" s="60">
        <v>2021</v>
      </c>
    </row>
    <row r="242" spans="1:30" x14ac:dyDescent="0.25">
      <c r="A242" s="60" t="s">
        <v>4375</v>
      </c>
      <c r="B242" s="60" t="s">
        <v>81</v>
      </c>
      <c r="C242" s="123" t="s">
        <v>131</v>
      </c>
      <c r="D242" s="60">
        <v>30</v>
      </c>
      <c r="E242" s="123">
        <v>1990</v>
      </c>
      <c r="F242" s="123">
        <v>0.77</v>
      </c>
      <c r="G242" s="123">
        <v>34.24</v>
      </c>
      <c r="H242" s="123">
        <v>44.36</v>
      </c>
      <c r="I242" s="123">
        <v>77.430000000000007</v>
      </c>
      <c r="J242" s="123">
        <v>589.92999999999995</v>
      </c>
      <c r="K242" s="123">
        <v>119.92</v>
      </c>
      <c r="L242" s="123">
        <v>18.59</v>
      </c>
      <c r="M242" s="123">
        <v>18.510000000000002</v>
      </c>
      <c r="N242" s="123">
        <v>100.09</v>
      </c>
      <c r="O242" s="123">
        <v>12.91</v>
      </c>
      <c r="P242" s="123">
        <v>18.600000000000001</v>
      </c>
      <c r="Q242" s="123">
        <v>69.2</v>
      </c>
      <c r="R242" s="123">
        <v>2.86</v>
      </c>
      <c r="S242" s="123">
        <v>5.8</v>
      </c>
      <c r="T242" s="123">
        <v>50.04</v>
      </c>
      <c r="U242" s="123">
        <v>0.02</v>
      </c>
      <c r="V242" s="123">
        <v>-0.08</v>
      </c>
      <c r="W242" s="123">
        <v>0.03</v>
      </c>
      <c r="X242" s="123">
        <v>-0.02</v>
      </c>
      <c r="Y242" s="123">
        <v>2.83</v>
      </c>
      <c r="Z242" s="123">
        <v>1.42</v>
      </c>
      <c r="AA242" s="60">
        <v>0.06</v>
      </c>
      <c r="AB242" s="60">
        <v>2.8</v>
      </c>
      <c r="AC242" s="60" t="s">
        <v>3792</v>
      </c>
      <c r="AD242" s="60">
        <v>2021</v>
      </c>
    </row>
    <row r="243" spans="1:30" x14ac:dyDescent="0.25">
      <c r="A243" s="60" t="s">
        <v>4446</v>
      </c>
      <c r="B243" s="60" t="s">
        <v>19</v>
      </c>
      <c r="C243" s="123" t="s">
        <v>96</v>
      </c>
      <c r="D243" s="60">
        <v>25</v>
      </c>
      <c r="E243" s="123">
        <v>1995</v>
      </c>
      <c r="F243" s="123">
        <v>1.84</v>
      </c>
      <c r="G243" s="123">
        <v>42.25</v>
      </c>
      <c r="H243" s="123">
        <v>50.53</v>
      </c>
      <c r="I243" s="123">
        <v>83.55</v>
      </c>
      <c r="J243" s="123">
        <v>715.63</v>
      </c>
      <c r="K243" s="123">
        <v>169.41</v>
      </c>
      <c r="L243" s="123">
        <v>19.96</v>
      </c>
      <c r="M243" s="123">
        <v>21.15</v>
      </c>
      <c r="N243" s="123">
        <v>94.69</v>
      </c>
      <c r="O243" s="123">
        <v>15.02</v>
      </c>
      <c r="P243" s="123">
        <v>16.68</v>
      </c>
      <c r="Q243" s="123">
        <v>89.94</v>
      </c>
      <c r="R243" s="123">
        <v>4.38</v>
      </c>
      <c r="S243" s="123">
        <v>8.8000000000000007</v>
      </c>
      <c r="T243" s="123">
        <v>49.93</v>
      </c>
      <c r="U243" s="123">
        <v>0.03</v>
      </c>
      <c r="V243" s="123">
        <v>0.09</v>
      </c>
      <c r="W243" s="123">
        <v>0.1</v>
      </c>
      <c r="X243" s="123">
        <v>-0.06</v>
      </c>
      <c r="Y243" s="123">
        <v>0.04</v>
      </c>
      <c r="Z243" s="123">
        <v>0.6</v>
      </c>
      <c r="AA243" s="60">
        <v>0.61</v>
      </c>
      <c r="AB243" s="60">
        <v>3.42</v>
      </c>
      <c r="AC243" s="60" t="s">
        <v>3792</v>
      </c>
      <c r="AD243" s="60">
        <v>2021</v>
      </c>
    </row>
    <row r="244" spans="1:30" x14ac:dyDescent="0.25">
      <c r="A244" s="60" t="s">
        <v>4834</v>
      </c>
      <c r="B244" s="60" t="s">
        <v>19</v>
      </c>
      <c r="C244" s="123" t="s">
        <v>96</v>
      </c>
      <c r="D244" s="60">
        <v>19</v>
      </c>
      <c r="E244" s="123">
        <v>2002</v>
      </c>
      <c r="F244" s="123">
        <v>4.16</v>
      </c>
      <c r="G244" s="123">
        <v>42.5</v>
      </c>
      <c r="H244" s="123">
        <v>50.9</v>
      </c>
      <c r="I244" s="123">
        <v>83.23</v>
      </c>
      <c r="J244" s="123">
        <v>723.76</v>
      </c>
      <c r="K244" s="123">
        <v>282.07</v>
      </c>
      <c r="L244" s="123">
        <v>20.98</v>
      </c>
      <c r="M244" s="123">
        <v>22.8</v>
      </c>
      <c r="N244" s="123">
        <v>91.47</v>
      </c>
      <c r="O244" s="123">
        <v>15.84</v>
      </c>
      <c r="P244" s="123">
        <v>18.03</v>
      </c>
      <c r="Q244" s="123">
        <v>87.74</v>
      </c>
      <c r="R244" s="123">
        <v>4.12</v>
      </c>
      <c r="S244" s="123">
        <v>7.24</v>
      </c>
      <c r="T244" s="123">
        <v>56.61</v>
      </c>
      <c r="U244" s="123">
        <v>-0.05</v>
      </c>
      <c r="V244" s="123">
        <v>0.09</v>
      </c>
      <c r="W244" s="123">
        <v>0.03</v>
      </c>
      <c r="X244" s="123">
        <v>0.31</v>
      </c>
      <c r="Y244" s="123">
        <v>1.74</v>
      </c>
      <c r="Z244" s="123">
        <v>1.43</v>
      </c>
      <c r="AA244" s="60">
        <v>0.4</v>
      </c>
      <c r="AB244" s="60">
        <v>3.96</v>
      </c>
      <c r="AC244" s="60" t="s">
        <v>3792</v>
      </c>
      <c r="AD244" s="60">
        <v>2021</v>
      </c>
    </row>
    <row r="245" spans="1:30" x14ac:dyDescent="0.25">
      <c r="A245" s="60" t="s">
        <v>2446</v>
      </c>
      <c r="B245" s="60" t="s">
        <v>19</v>
      </c>
      <c r="C245" s="123" t="s">
        <v>96</v>
      </c>
      <c r="D245" s="60">
        <v>29</v>
      </c>
      <c r="E245" s="123">
        <v>1992</v>
      </c>
      <c r="F245" s="123">
        <v>1.91</v>
      </c>
      <c r="G245" s="123">
        <v>44.97</v>
      </c>
      <c r="H245" s="123">
        <v>59.06</v>
      </c>
      <c r="I245" s="123">
        <v>76.37</v>
      </c>
      <c r="J245" s="123">
        <v>767.95</v>
      </c>
      <c r="K245" s="123">
        <v>309.05</v>
      </c>
      <c r="L245" s="123">
        <v>23.05</v>
      </c>
      <c r="M245" s="123">
        <v>24.97</v>
      </c>
      <c r="N245" s="123">
        <v>91.98</v>
      </c>
      <c r="O245" s="123">
        <v>15.9</v>
      </c>
      <c r="P245" s="123">
        <v>19.47</v>
      </c>
      <c r="Q245" s="123">
        <v>82.01</v>
      </c>
      <c r="R245" s="123">
        <v>5.08</v>
      </c>
      <c r="S245" s="123">
        <v>11.43</v>
      </c>
      <c r="T245" s="123">
        <v>43.53</v>
      </c>
      <c r="U245" s="123">
        <v>0.1</v>
      </c>
      <c r="V245" s="123">
        <v>0.02</v>
      </c>
      <c r="W245" s="123">
        <v>-0.04</v>
      </c>
      <c r="X245" s="123">
        <v>0.56000000000000005</v>
      </c>
      <c r="Y245" s="123">
        <v>2.0699999999999998</v>
      </c>
      <c r="Z245" s="123">
        <v>0.98</v>
      </c>
      <c r="AA245" s="60">
        <v>0.6</v>
      </c>
      <c r="AB245" s="60">
        <v>2.5499999999999998</v>
      </c>
      <c r="AC245" s="60" t="s">
        <v>3792</v>
      </c>
      <c r="AD245" s="60">
        <v>2021</v>
      </c>
    </row>
    <row r="246" spans="1:30" x14ac:dyDescent="0.25">
      <c r="A246" s="60" t="s">
        <v>4450</v>
      </c>
      <c r="B246" s="60" t="s">
        <v>19</v>
      </c>
      <c r="C246" s="123" t="s">
        <v>96</v>
      </c>
      <c r="D246" s="60">
        <v>28</v>
      </c>
      <c r="E246" s="123">
        <v>1992</v>
      </c>
      <c r="F246" s="123">
        <v>0.22</v>
      </c>
      <c r="G246" s="123">
        <v>59.9</v>
      </c>
      <c r="H246" s="123">
        <v>75.010000000000005</v>
      </c>
      <c r="I246" s="123">
        <v>79.92</v>
      </c>
      <c r="J246" s="123">
        <v>939.99</v>
      </c>
      <c r="K246" s="123">
        <v>584.97</v>
      </c>
      <c r="L246" s="123">
        <v>30.07</v>
      </c>
      <c r="M246" s="123">
        <v>39.99</v>
      </c>
      <c r="N246" s="123">
        <v>75.08</v>
      </c>
      <c r="O246" s="123">
        <v>30.07</v>
      </c>
      <c r="P246" s="123">
        <v>29.96</v>
      </c>
      <c r="Q246" s="123">
        <v>99.93</v>
      </c>
      <c r="R246" s="123">
        <v>-0.02</v>
      </c>
      <c r="S246" s="123">
        <v>5.07</v>
      </c>
      <c r="T246" s="123">
        <v>-0.02</v>
      </c>
      <c r="U246" s="123">
        <v>-0.05</v>
      </c>
      <c r="V246" s="123">
        <v>0</v>
      </c>
      <c r="W246" s="123">
        <v>0.02</v>
      </c>
      <c r="X246" s="123">
        <v>-0.09</v>
      </c>
      <c r="Y246" s="123">
        <v>-0.04</v>
      </c>
      <c r="Z246" s="123">
        <v>-0.06</v>
      </c>
      <c r="AA246" s="60">
        <v>0</v>
      </c>
      <c r="AB246" s="60">
        <v>-0.01</v>
      </c>
      <c r="AC246" s="60" t="s">
        <v>3792</v>
      </c>
      <c r="AD246" s="60">
        <v>2021</v>
      </c>
    </row>
    <row r="247" spans="1:30" x14ac:dyDescent="0.25">
      <c r="A247" s="60" t="s">
        <v>908</v>
      </c>
      <c r="B247" s="60" t="s">
        <v>19</v>
      </c>
      <c r="C247" s="123" t="s">
        <v>96</v>
      </c>
      <c r="D247" s="60">
        <v>24</v>
      </c>
      <c r="E247" s="123">
        <v>1996</v>
      </c>
      <c r="F247" s="123">
        <v>2.2999999999999998</v>
      </c>
      <c r="G247" s="123">
        <v>39.020000000000003</v>
      </c>
      <c r="H247" s="123">
        <v>42.17</v>
      </c>
      <c r="I247" s="123">
        <v>92.77</v>
      </c>
      <c r="J247" s="123">
        <v>918.73</v>
      </c>
      <c r="K247" s="123">
        <v>289.13</v>
      </c>
      <c r="L247" s="123">
        <v>11.79</v>
      </c>
      <c r="M247" s="123">
        <v>12.16</v>
      </c>
      <c r="N247" s="123">
        <v>96.44</v>
      </c>
      <c r="O247" s="123">
        <v>17.809999999999999</v>
      </c>
      <c r="P247" s="123">
        <v>17.78</v>
      </c>
      <c r="Q247" s="123">
        <v>99.91</v>
      </c>
      <c r="R247" s="123">
        <v>9.66</v>
      </c>
      <c r="S247" s="123">
        <v>11.39</v>
      </c>
      <c r="T247" s="123">
        <v>84.62</v>
      </c>
      <c r="U247" s="123">
        <v>-0.05</v>
      </c>
      <c r="V247" s="123">
        <v>-0.04</v>
      </c>
      <c r="W247" s="123">
        <v>0.06</v>
      </c>
      <c r="X247" s="123">
        <v>0.03</v>
      </c>
      <c r="Y247" s="123">
        <v>1.35</v>
      </c>
      <c r="Z247" s="123">
        <v>0.41</v>
      </c>
      <c r="AA247" s="60">
        <v>-0.1</v>
      </c>
      <c r="AB247" s="60">
        <v>0.87</v>
      </c>
      <c r="AC247" s="60" t="s">
        <v>3792</v>
      </c>
      <c r="AD247" s="60">
        <v>2021</v>
      </c>
    </row>
    <row r="248" spans="1:30" x14ac:dyDescent="0.25">
      <c r="A248" s="60" t="s">
        <v>361</v>
      </c>
      <c r="B248" s="60" t="s">
        <v>19</v>
      </c>
      <c r="C248" s="123" t="s">
        <v>96</v>
      </c>
      <c r="D248" s="60">
        <v>31</v>
      </c>
      <c r="E248" s="123">
        <v>1989</v>
      </c>
      <c r="F248" s="123">
        <v>2.0099999999999998</v>
      </c>
      <c r="G248" s="123">
        <v>49.96</v>
      </c>
      <c r="H248" s="123">
        <v>56.93</v>
      </c>
      <c r="I248" s="123">
        <v>87.71</v>
      </c>
      <c r="J248" s="123">
        <v>1158.06</v>
      </c>
      <c r="K248" s="123">
        <v>310.58</v>
      </c>
      <c r="L248" s="123">
        <v>11.42</v>
      </c>
      <c r="M248" s="123">
        <v>11.53</v>
      </c>
      <c r="N248" s="123">
        <v>100.07</v>
      </c>
      <c r="O248" s="123">
        <v>26.08</v>
      </c>
      <c r="P248" s="123">
        <v>28.48</v>
      </c>
      <c r="Q248" s="123">
        <v>91.12</v>
      </c>
      <c r="R248" s="123">
        <v>12.45</v>
      </c>
      <c r="S248" s="123">
        <v>16.440000000000001</v>
      </c>
      <c r="T248" s="123">
        <v>75.819999999999993</v>
      </c>
      <c r="U248" s="123">
        <v>0.08</v>
      </c>
      <c r="V248" s="123">
        <v>-7.0000000000000007E-2</v>
      </c>
      <c r="W248" s="123">
        <v>-0.05</v>
      </c>
      <c r="X248" s="123">
        <v>0.1</v>
      </c>
      <c r="Y248" s="123">
        <v>0.98</v>
      </c>
      <c r="Z248" s="123">
        <v>0.04</v>
      </c>
      <c r="AA248" s="60">
        <v>-0.04</v>
      </c>
      <c r="AB248" s="60">
        <v>2</v>
      </c>
      <c r="AC248" s="60" t="s">
        <v>3792</v>
      </c>
      <c r="AD248" s="60">
        <v>2021</v>
      </c>
    </row>
    <row r="249" spans="1:30" x14ac:dyDescent="0.25">
      <c r="A249" s="60" t="s">
        <v>4451</v>
      </c>
      <c r="B249" s="60" t="s">
        <v>19</v>
      </c>
      <c r="C249" s="123" t="s">
        <v>96</v>
      </c>
      <c r="D249" s="60">
        <v>31</v>
      </c>
      <c r="E249" s="123">
        <v>1989</v>
      </c>
      <c r="F249" s="123">
        <v>4.3099999999999996</v>
      </c>
      <c r="G249" s="123">
        <v>38.090000000000003</v>
      </c>
      <c r="H249" s="123">
        <v>40.75</v>
      </c>
      <c r="I249" s="123">
        <v>93.66</v>
      </c>
      <c r="J249" s="123">
        <v>756.23</v>
      </c>
      <c r="K249" s="123">
        <v>250.58</v>
      </c>
      <c r="L249" s="123">
        <v>11.15</v>
      </c>
      <c r="M249" s="123">
        <v>12.28</v>
      </c>
      <c r="N249" s="123">
        <v>90.53</v>
      </c>
      <c r="O249" s="123">
        <v>22.1</v>
      </c>
      <c r="P249" s="123">
        <v>22.39</v>
      </c>
      <c r="Q249" s="123">
        <v>99.02</v>
      </c>
      <c r="R249" s="123">
        <v>4.67</v>
      </c>
      <c r="S249" s="123">
        <v>5.41</v>
      </c>
      <c r="T249" s="123">
        <v>86.96</v>
      </c>
      <c r="U249" s="123">
        <v>-0.09</v>
      </c>
      <c r="V249" s="123">
        <v>-7.0000000000000007E-2</v>
      </c>
      <c r="W249" s="123">
        <v>0.05</v>
      </c>
      <c r="X249" s="123">
        <v>0.08</v>
      </c>
      <c r="Y249" s="123">
        <v>0.95</v>
      </c>
      <c r="Z249" s="123">
        <v>-7.0000000000000007E-2</v>
      </c>
      <c r="AA249" s="60">
        <v>0.1</v>
      </c>
      <c r="AB249" s="60">
        <v>0.74</v>
      </c>
      <c r="AC249" s="60" t="s">
        <v>3792</v>
      </c>
      <c r="AD249" s="60">
        <v>2021</v>
      </c>
    </row>
    <row r="250" spans="1:30" x14ac:dyDescent="0.25">
      <c r="A250" s="60" t="s">
        <v>4453</v>
      </c>
      <c r="B250" s="60" t="s">
        <v>19</v>
      </c>
      <c r="C250" s="123" t="s">
        <v>109</v>
      </c>
      <c r="D250" s="60">
        <v>28</v>
      </c>
      <c r="E250" s="123">
        <v>1992</v>
      </c>
      <c r="F250" s="123">
        <v>0.5</v>
      </c>
      <c r="G250" s="123">
        <v>13.34</v>
      </c>
      <c r="H250" s="123">
        <v>25.03</v>
      </c>
      <c r="I250" s="123">
        <v>53.25</v>
      </c>
      <c r="J250" s="123">
        <v>198.27</v>
      </c>
      <c r="K250" s="123">
        <v>100.08</v>
      </c>
      <c r="L250" s="123">
        <v>10.09</v>
      </c>
      <c r="M250" s="123">
        <v>13.26</v>
      </c>
      <c r="N250" s="123">
        <v>74.92</v>
      </c>
      <c r="O250" s="123">
        <v>1.74</v>
      </c>
      <c r="P250" s="123">
        <v>4.99</v>
      </c>
      <c r="Q250" s="123">
        <v>33.35</v>
      </c>
      <c r="R250" s="123">
        <v>1.66</v>
      </c>
      <c r="S250" s="123">
        <v>5.0199999999999996</v>
      </c>
      <c r="T250" s="123">
        <v>33.28</v>
      </c>
      <c r="U250" s="123">
        <v>1.74</v>
      </c>
      <c r="V250" s="123">
        <v>0.53</v>
      </c>
      <c r="W250" s="123">
        <v>1.08</v>
      </c>
      <c r="X250" s="123">
        <v>3.31</v>
      </c>
      <c r="Y250" s="123">
        <v>3.31</v>
      </c>
      <c r="Z250" s="123">
        <v>1.73</v>
      </c>
      <c r="AA250" s="60">
        <v>1.61</v>
      </c>
      <c r="AB250" s="60">
        <v>3.3</v>
      </c>
      <c r="AC250" s="60" t="s">
        <v>3792</v>
      </c>
      <c r="AD250" s="60">
        <v>2021</v>
      </c>
    </row>
    <row r="251" spans="1:30" x14ac:dyDescent="0.25">
      <c r="A251" s="60" t="s">
        <v>1534</v>
      </c>
      <c r="B251" s="60" t="s">
        <v>19</v>
      </c>
      <c r="C251" s="123" t="s">
        <v>109</v>
      </c>
      <c r="D251" s="60">
        <v>27</v>
      </c>
      <c r="E251" s="123">
        <v>1993</v>
      </c>
      <c r="F251" s="123">
        <v>2.2400000000000002</v>
      </c>
      <c r="G251" s="123">
        <v>10.5</v>
      </c>
      <c r="H251" s="123">
        <v>19.440000000000001</v>
      </c>
      <c r="I251" s="123">
        <v>53.58</v>
      </c>
      <c r="J251" s="123">
        <v>144.55000000000001</v>
      </c>
      <c r="K251" s="123">
        <v>32.79</v>
      </c>
      <c r="L251" s="123">
        <v>6.74</v>
      </c>
      <c r="M251" s="123">
        <v>9.9499999999999993</v>
      </c>
      <c r="N251" s="123">
        <v>68.239999999999995</v>
      </c>
      <c r="O251" s="123">
        <v>3.66</v>
      </c>
      <c r="P251" s="123">
        <v>6.35</v>
      </c>
      <c r="Q251" s="123">
        <v>57.13</v>
      </c>
      <c r="R251" s="123">
        <v>0.03</v>
      </c>
      <c r="S251" s="123">
        <v>1.33</v>
      </c>
      <c r="T251" s="123">
        <v>0.03</v>
      </c>
      <c r="U251" s="123">
        <v>-0.06</v>
      </c>
      <c r="V251" s="123">
        <v>-0.01</v>
      </c>
      <c r="W251" s="123">
        <v>-0.03</v>
      </c>
      <c r="X251" s="123">
        <v>0.41</v>
      </c>
      <c r="Y251" s="123">
        <v>1.29</v>
      </c>
      <c r="Z251" s="123">
        <v>0.42</v>
      </c>
      <c r="AA251" s="60">
        <v>-7.0000000000000007E-2</v>
      </c>
      <c r="AB251" s="60">
        <v>0.97</v>
      </c>
      <c r="AC251" s="60" t="s">
        <v>3792</v>
      </c>
      <c r="AD251" s="60">
        <v>2021</v>
      </c>
    </row>
    <row r="252" spans="1:30" x14ac:dyDescent="0.25">
      <c r="A252" s="60" t="s">
        <v>4452</v>
      </c>
      <c r="B252" s="60" t="s">
        <v>19</v>
      </c>
      <c r="C252" s="123" t="s">
        <v>109</v>
      </c>
      <c r="D252" s="60">
        <v>26</v>
      </c>
      <c r="E252" s="123">
        <v>1994</v>
      </c>
      <c r="F252" s="123">
        <v>1.88</v>
      </c>
      <c r="G252" s="123">
        <v>19.97</v>
      </c>
      <c r="H252" s="123">
        <v>27.83</v>
      </c>
      <c r="I252" s="123">
        <v>71.73</v>
      </c>
      <c r="J252" s="123">
        <v>261.66000000000003</v>
      </c>
      <c r="K252" s="123">
        <v>39.44</v>
      </c>
      <c r="L252" s="123">
        <v>14.24</v>
      </c>
      <c r="M252" s="123">
        <v>17.329999999999998</v>
      </c>
      <c r="N252" s="123">
        <v>81.8</v>
      </c>
      <c r="O252" s="123">
        <v>4.78</v>
      </c>
      <c r="P252" s="123">
        <v>5.32</v>
      </c>
      <c r="Q252" s="123">
        <v>89.91</v>
      </c>
      <c r="R252" s="123">
        <v>0.6</v>
      </c>
      <c r="S252" s="123">
        <v>2.17</v>
      </c>
      <c r="T252" s="123">
        <v>24.99</v>
      </c>
      <c r="U252" s="123">
        <v>-0.01</v>
      </c>
      <c r="V252" s="123">
        <v>-0.05</v>
      </c>
      <c r="W252" s="123">
        <v>-7.0000000000000007E-2</v>
      </c>
      <c r="X252" s="123">
        <v>0.62</v>
      </c>
      <c r="Y252" s="123">
        <v>1.67</v>
      </c>
      <c r="Z252" s="123">
        <v>0.54</v>
      </c>
      <c r="AA252" s="60">
        <v>0.03</v>
      </c>
      <c r="AB252" s="60">
        <v>1.61</v>
      </c>
      <c r="AC252" s="60" t="s">
        <v>3792</v>
      </c>
      <c r="AD252" s="60">
        <v>2021</v>
      </c>
    </row>
    <row r="253" spans="1:30" x14ac:dyDescent="0.25">
      <c r="A253" s="60" t="s">
        <v>1508</v>
      </c>
      <c r="B253" s="60" t="s">
        <v>19</v>
      </c>
      <c r="C253" s="123" t="s">
        <v>109</v>
      </c>
      <c r="D253" s="60">
        <v>31</v>
      </c>
      <c r="E253" s="123">
        <v>1989</v>
      </c>
      <c r="F253" s="123">
        <v>2.91</v>
      </c>
      <c r="G253" s="123">
        <v>24.5</v>
      </c>
      <c r="H253" s="123">
        <v>34.07</v>
      </c>
      <c r="I253" s="123">
        <v>71.790000000000006</v>
      </c>
      <c r="J253" s="123">
        <v>409.96</v>
      </c>
      <c r="K253" s="123">
        <v>127.99</v>
      </c>
      <c r="L253" s="123">
        <v>13.87</v>
      </c>
      <c r="M253" s="123">
        <v>15.84</v>
      </c>
      <c r="N253" s="123">
        <v>87.08</v>
      </c>
      <c r="O253" s="123">
        <v>7.98</v>
      </c>
      <c r="P253" s="123">
        <v>10.26</v>
      </c>
      <c r="Q253" s="123">
        <v>76.709999999999994</v>
      </c>
      <c r="R253" s="123">
        <v>2.39</v>
      </c>
      <c r="S253" s="123">
        <v>5.79</v>
      </c>
      <c r="T253" s="123">
        <v>41.25</v>
      </c>
      <c r="U253" s="123">
        <v>0.36</v>
      </c>
      <c r="V253" s="123">
        <v>0.26</v>
      </c>
      <c r="W253" s="123">
        <v>0.04</v>
      </c>
      <c r="X253" s="123">
        <v>2.37</v>
      </c>
      <c r="Y253" s="123">
        <v>1.68</v>
      </c>
      <c r="Z253" s="123">
        <v>1.07</v>
      </c>
      <c r="AA253" s="60">
        <v>0.43</v>
      </c>
      <c r="AB253" s="60">
        <v>2.83</v>
      </c>
      <c r="AC253" s="60" t="s">
        <v>3792</v>
      </c>
      <c r="AD253" s="60">
        <v>2021</v>
      </c>
    </row>
    <row r="254" spans="1:30" x14ac:dyDescent="0.25">
      <c r="A254" s="60" t="s">
        <v>1427</v>
      </c>
      <c r="B254" s="60" t="s">
        <v>19</v>
      </c>
      <c r="C254" s="123" t="s">
        <v>221</v>
      </c>
      <c r="D254" s="60">
        <v>22</v>
      </c>
      <c r="E254" s="123">
        <v>1998</v>
      </c>
      <c r="F254" s="123">
        <v>1.39</v>
      </c>
      <c r="G254" s="123">
        <v>27.67</v>
      </c>
      <c r="H254" s="123">
        <v>34.68</v>
      </c>
      <c r="I254" s="123">
        <v>79.91</v>
      </c>
      <c r="J254" s="123">
        <v>525.4</v>
      </c>
      <c r="K254" s="123">
        <v>93.85</v>
      </c>
      <c r="L254" s="123">
        <v>11.49</v>
      </c>
      <c r="M254" s="123">
        <v>13.14</v>
      </c>
      <c r="N254" s="123">
        <v>88.19</v>
      </c>
      <c r="O254" s="123">
        <v>11.52</v>
      </c>
      <c r="P254" s="123">
        <v>14.59</v>
      </c>
      <c r="Q254" s="123">
        <v>78.89</v>
      </c>
      <c r="R254" s="123">
        <v>3.82</v>
      </c>
      <c r="S254" s="123">
        <v>4.54</v>
      </c>
      <c r="T254" s="123">
        <v>83.38</v>
      </c>
      <c r="U254" s="123">
        <v>-0.01</v>
      </c>
      <c r="V254" s="123">
        <v>0.19</v>
      </c>
      <c r="W254" s="123">
        <v>-0.27</v>
      </c>
      <c r="X254" s="123">
        <v>0.85</v>
      </c>
      <c r="Y254" s="123">
        <v>0.68</v>
      </c>
      <c r="Z254" s="123">
        <v>-0.04</v>
      </c>
      <c r="AA254" s="60">
        <v>-0.08</v>
      </c>
      <c r="AB254" s="60">
        <v>1.61</v>
      </c>
      <c r="AC254" s="60" t="s">
        <v>3792</v>
      </c>
      <c r="AD254" s="60">
        <v>2021</v>
      </c>
    </row>
    <row r="255" spans="1:30" x14ac:dyDescent="0.25">
      <c r="A255" s="60" t="s">
        <v>4835</v>
      </c>
      <c r="B255" s="60" t="s">
        <v>19</v>
      </c>
      <c r="C255" s="123" t="s">
        <v>153</v>
      </c>
      <c r="D255" s="60">
        <v>22</v>
      </c>
      <c r="E255" s="123">
        <v>1998</v>
      </c>
      <c r="F255" s="123">
        <v>0.63</v>
      </c>
      <c r="G255" s="123">
        <v>27.01</v>
      </c>
      <c r="H255" s="123">
        <v>35.61</v>
      </c>
      <c r="I255" s="123">
        <v>75.92</v>
      </c>
      <c r="J255" s="123">
        <v>408.52</v>
      </c>
      <c r="K255" s="123">
        <v>104.34</v>
      </c>
      <c r="L255" s="123">
        <v>15.72</v>
      </c>
      <c r="M255" s="123">
        <v>20</v>
      </c>
      <c r="N255" s="123">
        <v>78.62</v>
      </c>
      <c r="O255" s="123">
        <v>9.98</v>
      </c>
      <c r="P255" s="123">
        <v>12.86</v>
      </c>
      <c r="Q255" s="123">
        <v>77.73</v>
      </c>
      <c r="R255" s="123">
        <v>1.5</v>
      </c>
      <c r="S255" s="123">
        <v>1.38</v>
      </c>
      <c r="T255" s="123">
        <v>99.99</v>
      </c>
      <c r="U255" s="123">
        <v>0.04</v>
      </c>
      <c r="V255" s="123">
        <v>-0.03</v>
      </c>
      <c r="W255" s="123">
        <v>-0.09</v>
      </c>
      <c r="X255" s="123">
        <v>0.1</v>
      </c>
      <c r="Y255" s="123">
        <v>1.47</v>
      </c>
      <c r="Z255" s="123">
        <v>-0.08</v>
      </c>
      <c r="AA255" s="60">
        <v>-0.04</v>
      </c>
      <c r="AB255" s="60">
        <v>1.5</v>
      </c>
      <c r="AC255" s="60" t="s">
        <v>3792</v>
      </c>
      <c r="AD255" s="60">
        <v>2021</v>
      </c>
    </row>
    <row r="256" spans="1:30" x14ac:dyDescent="0.25">
      <c r="A256" s="60" t="s">
        <v>4455</v>
      </c>
      <c r="B256" s="60" t="s">
        <v>19</v>
      </c>
      <c r="C256" s="123" t="s">
        <v>153</v>
      </c>
      <c r="D256" s="60">
        <v>23</v>
      </c>
      <c r="E256" s="123">
        <v>1997</v>
      </c>
      <c r="F256" s="123">
        <v>2.25</v>
      </c>
      <c r="G256" s="123">
        <v>20.95</v>
      </c>
      <c r="H256" s="123">
        <v>24.22</v>
      </c>
      <c r="I256" s="123">
        <v>85.73</v>
      </c>
      <c r="J256" s="123">
        <v>261.32</v>
      </c>
      <c r="K256" s="123">
        <v>50.85</v>
      </c>
      <c r="L256" s="123">
        <v>14.37</v>
      </c>
      <c r="M256" s="123">
        <v>15.6</v>
      </c>
      <c r="N256" s="123">
        <v>91.64</v>
      </c>
      <c r="O256" s="123">
        <v>4.8099999999999996</v>
      </c>
      <c r="P256" s="123">
        <v>7.05</v>
      </c>
      <c r="Q256" s="123">
        <v>68.83</v>
      </c>
      <c r="R256" s="123">
        <v>0.5</v>
      </c>
      <c r="S256" s="123">
        <v>0.48</v>
      </c>
      <c r="T256" s="123">
        <v>100.04</v>
      </c>
      <c r="U256" s="123">
        <v>-0.05</v>
      </c>
      <c r="V256" s="123">
        <v>0.14000000000000001</v>
      </c>
      <c r="W256" s="123">
        <v>-0.28999999999999998</v>
      </c>
      <c r="X256" s="123">
        <v>0.86</v>
      </c>
      <c r="Y256" s="123">
        <v>1.32</v>
      </c>
      <c r="Z256" s="123">
        <v>-7.0000000000000007E-2</v>
      </c>
      <c r="AA256" s="60">
        <v>0.03</v>
      </c>
      <c r="AB256" s="60">
        <v>1.77</v>
      </c>
      <c r="AC256" s="60" t="s">
        <v>3792</v>
      </c>
      <c r="AD256" s="60">
        <v>2021</v>
      </c>
    </row>
    <row r="257" spans="1:30" x14ac:dyDescent="0.25">
      <c r="A257" s="60" t="s">
        <v>1813</v>
      </c>
      <c r="B257" s="60" t="s">
        <v>19</v>
      </c>
      <c r="C257" s="123" t="s">
        <v>153</v>
      </c>
      <c r="D257" s="60">
        <v>25</v>
      </c>
      <c r="E257" s="123">
        <v>1995</v>
      </c>
      <c r="F257" s="123">
        <v>0.4</v>
      </c>
      <c r="G257" s="123">
        <v>48.07</v>
      </c>
      <c r="H257" s="123">
        <v>49.9</v>
      </c>
      <c r="I257" s="123">
        <v>96</v>
      </c>
      <c r="J257" s="123">
        <v>793.99</v>
      </c>
      <c r="K257" s="123">
        <v>202</v>
      </c>
      <c r="L257" s="123">
        <v>20.100000000000001</v>
      </c>
      <c r="M257" s="123">
        <v>20.010000000000002</v>
      </c>
      <c r="N257" s="123">
        <v>100.02</v>
      </c>
      <c r="O257" s="123">
        <v>23.98</v>
      </c>
      <c r="P257" s="123">
        <v>24.04</v>
      </c>
      <c r="Q257" s="123">
        <v>100.01</v>
      </c>
      <c r="R257" s="123">
        <v>1.91</v>
      </c>
      <c r="S257" s="123">
        <v>3.94</v>
      </c>
      <c r="T257" s="123">
        <v>50.09</v>
      </c>
      <c r="U257" s="123">
        <v>0.08</v>
      </c>
      <c r="V257" s="123">
        <v>1.1000000000000001</v>
      </c>
      <c r="W257" s="123">
        <v>-1.22</v>
      </c>
      <c r="X257" s="123">
        <v>4</v>
      </c>
      <c r="Y257" s="123">
        <v>3.96</v>
      </c>
      <c r="Z257" s="123">
        <v>2.08</v>
      </c>
      <c r="AA257" s="60">
        <v>0.04</v>
      </c>
      <c r="AB257" s="60">
        <v>8.06</v>
      </c>
      <c r="AC257" s="60" t="s">
        <v>3792</v>
      </c>
      <c r="AD257" s="60">
        <v>2021</v>
      </c>
    </row>
    <row r="258" spans="1:30" x14ac:dyDescent="0.25">
      <c r="A258" s="60" t="s">
        <v>1201</v>
      </c>
      <c r="B258" s="60" t="s">
        <v>19</v>
      </c>
      <c r="C258" s="123" t="s">
        <v>153</v>
      </c>
      <c r="D258" s="60">
        <v>29</v>
      </c>
      <c r="E258" s="123">
        <v>1991</v>
      </c>
      <c r="F258" s="123">
        <v>2.6</v>
      </c>
      <c r="G258" s="123">
        <v>21.94</v>
      </c>
      <c r="H258" s="123">
        <v>24.83</v>
      </c>
      <c r="I258" s="123">
        <v>88.79</v>
      </c>
      <c r="J258" s="123">
        <v>349.63</v>
      </c>
      <c r="K258" s="123">
        <v>37.15</v>
      </c>
      <c r="L258" s="123">
        <v>12.38</v>
      </c>
      <c r="M258" s="123">
        <v>12.72</v>
      </c>
      <c r="N258" s="123">
        <v>96.8</v>
      </c>
      <c r="O258" s="123">
        <v>5.23</v>
      </c>
      <c r="P258" s="123">
        <v>6.34</v>
      </c>
      <c r="Q258" s="123">
        <v>81.31</v>
      </c>
      <c r="R258" s="123">
        <v>3.52</v>
      </c>
      <c r="S258" s="123">
        <v>4.0599999999999996</v>
      </c>
      <c r="T258" s="123">
        <v>90.06</v>
      </c>
      <c r="U258" s="123">
        <v>0.41</v>
      </c>
      <c r="V258" s="123">
        <v>0.09</v>
      </c>
      <c r="W258" s="123">
        <v>0.45</v>
      </c>
      <c r="X258" s="123">
        <v>0.71</v>
      </c>
      <c r="Y258" s="123">
        <v>0.84</v>
      </c>
      <c r="Z258" s="123">
        <v>0.78</v>
      </c>
      <c r="AA258" s="60">
        <v>0.49</v>
      </c>
      <c r="AB258" s="60">
        <v>0.45</v>
      </c>
      <c r="AC258" s="60" t="s">
        <v>3792</v>
      </c>
      <c r="AD258" s="60">
        <v>2021</v>
      </c>
    </row>
    <row r="259" spans="1:30" x14ac:dyDescent="0.25">
      <c r="A259" s="60" t="s">
        <v>4454</v>
      </c>
      <c r="B259" s="60" t="s">
        <v>19</v>
      </c>
      <c r="C259" s="123" t="s">
        <v>116</v>
      </c>
      <c r="D259" s="60">
        <v>26</v>
      </c>
      <c r="E259" s="123">
        <v>1995</v>
      </c>
      <c r="F259" s="123">
        <v>4.29</v>
      </c>
      <c r="G259" s="123">
        <v>23.01</v>
      </c>
      <c r="H259" s="123">
        <v>30.66</v>
      </c>
      <c r="I259" s="123">
        <v>75.099999999999994</v>
      </c>
      <c r="J259" s="123">
        <v>653.28</v>
      </c>
      <c r="K259" s="123">
        <v>390.49</v>
      </c>
      <c r="L259" s="123">
        <v>4.78</v>
      </c>
      <c r="M259" s="123">
        <v>5.03</v>
      </c>
      <c r="N259" s="123">
        <v>95.45</v>
      </c>
      <c r="O259" s="123">
        <v>9.9700000000000006</v>
      </c>
      <c r="P259" s="123">
        <v>9.91</v>
      </c>
      <c r="Q259" s="123">
        <v>99.95</v>
      </c>
      <c r="R259" s="123">
        <v>7.92</v>
      </c>
      <c r="S259" s="123">
        <v>15.22</v>
      </c>
      <c r="T259" s="123">
        <v>51.57</v>
      </c>
      <c r="U259" s="123">
        <v>-0.1</v>
      </c>
      <c r="V259" s="123">
        <v>-7.0000000000000007E-2</v>
      </c>
      <c r="W259" s="123">
        <v>0</v>
      </c>
      <c r="X259" s="123">
        <v>0.04</v>
      </c>
      <c r="Y259" s="123">
        <v>0.31</v>
      </c>
      <c r="Z259" s="123">
        <v>-0.05</v>
      </c>
      <c r="AA259" s="60">
        <v>7.0000000000000007E-2</v>
      </c>
      <c r="AB259" s="60">
        <v>-0.03</v>
      </c>
      <c r="AC259" s="60" t="s">
        <v>3792</v>
      </c>
      <c r="AD259" s="60">
        <v>2021</v>
      </c>
    </row>
    <row r="260" spans="1:30" x14ac:dyDescent="0.25">
      <c r="A260" s="60" t="s">
        <v>2372</v>
      </c>
      <c r="B260" s="60" t="s">
        <v>19</v>
      </c>
      <c r="C260" s="123" t="s">
        <v>122</v>
      </c>
      <c r="D260" s="60">
        <v>29</v>
      </c>
      <c r="E260" s="123">
        <v>1991</v>
      </c>
      <c r="F260" s="123">
        <v>0.5</v>
      </c>
      <c r="G260" s="123">
        <v>11.92</v>
      </c>
      <c r="H260" s="123">
        <v>13.95</v>
      </c>
      <c r="I260" s="123">
        <v>85.72</v>
      </c>
      <c r="J260" s="123">
        <v>195.99</v>
      </c>
      <c r="K260" s="123">
        <v>60.04</v>
      </c>
      <c r="L260" s="123">
        <v>3.99</v>
      </c>
      <c r="M260" s="123">
        <v>6.06</v>
      </c>
      <c r="N260" s="123">
        <v>66.709999999999994</v>
      </c>
      <c r="O260" s="123">
        <v>6.07</v>
      </c>
      <c r="P260" s="123">
        <v>6.08</v>
      </c>
      <c r="Q260" s="123">
        <v>99.96</v>
      </c>
      <c r="R260" s="123">
        <v>2.0099999999999998</v>
      </c>
      <c r="S260" s="123">
        <v>2.08</v>
      </c>
      <c r="T260" s="123">
        <v>100.01</v>
      </c>
      <c r="U260" s="123">
        <v>-0.04</v>
      </c>
      <c r="V260" s="123">
        <v>-0.09</v>
      </c>
      <c r="W260" s="123">
        <v>-7.0000000000000007E-2</v>
      </c>
      <c r="X260" s="123">
        <v>7.0000000000000007E-2</v>
      </c>
      <c r="Y260" s="123">
        <v>4.04</v>
      </c>
      <c r="Z260" s="123">
        <v>0.05</v>
      </c>
      <c r="AA260" s="60">
        <v>-7.0000000000000007E-2</v>
      </c>
      <c r="AB260" s="60">
        <v>1.91</v>
      </c>
      <c r="AC260" s="60" t="s">
        <v>3792</v>
      </c>
      <c r="AD260" s="60">
        <v>2021</v>
      </c>
    </row>
    <row r="261" spans="1:30" x14ac:dyDescent="0.25">
      <c r="A261" s="60" t="s">
        <v>2357</v>
      </c>
      <c r="B261" s="60" t="s">
        <v>19</v>
      </c>
      <c r="C261" s="123" t="s">
        <v>122</v>
      </c>
      <c r="D261" s="60">
        <v>35</v>
      </c>
      <c r="E261" s="123">
        <v>1985</v>
      </c>
      <c r="F261" s="123">
        <v>4.3899999999999997</v>
      </c>
      <c r="G261" s="123">
        <v>58.17</v>
      </c>
      <c r="H261" s="123">
        <v>67.78</v>
      </c>
      <c r="I261" s="123">
        <v>85.91</v>
      </c>
      <c r="J261" s="123">
        <v>1160.93</v>
      </c>
      <c r="K261" s="123">
        <v>339.09</v>
      </c>
      <c r="L261" s="123">
        <v>24.74</v>
      </c>
      <c r="M261" s="123">
        <v>27.35</v>
      </c>
      <c r="N261" s="123">
        <v>89.86</v>
      </c>
      <c r="O261" s="123">
        <v>22.1</v>
      </c>
      <c r="P261" s="123">
        <v>23.24</v>
      </c>
      <c r="Q261" s="123">
        <v>95.08</v>
      </c>
      <c r="R261" s="123">
        <v>9.92</v>
      </c>
      <c r="S261" s="123">
        <v>14.09</v>
      </c>
      <c r="T261" s="123">
        <v>71.739999999999995</v>
      </c>
      <c r="U261" s="123">
        <v>0.19</v>
      </c>
      <c r="V261" s="123">
        <v>0.16</v>
      </c>
      <c r="W261" s="123">
        <v>0.18</v>
      </c>
      <c r="X261" s="123">
        <v>1.38</v>
      </c>
      <c r="Y261" s="123">
        <v>5.19</v>
      </c>
      <c r="Z261" s="123">
        <v>1.01</v>
      </c>
      <c r="AA261" s="60">
        <v>0.15</v>
      </c>
      <c r="AB261" s="60">
        <v>4.7300000000000004</v>
      </c>
      <c r="AC261" s="60" t="s">
        <v>3792</v>
      </c>
      <c r="AD261" s="60">
        <v>2021</v>
      </c>
    </row>
    <row r="262" spans="1:30" x14ac:dyDescent="0.25">
      <c r="A262" s="60" t="s">
        <v>257</v>
      </c>
      <c r="B262" s="60" t="s">
        <v>19</v>
      </c>
      <c r="C262" s="123" t="s">
        <v>122</v>
      </c>
      <c r="D262" s="60">
        <v>26</v>
      </c>
      <c r="E262" s="123">
        <v>1994</v>
      </c>
      <c r="F262" s="123">
        <v>3.87</v>
      </c>
      <c r="G262" s="123">
        <v>51.11</v>
      </c>
      <c r="H262" s="123">
        <v>57.14</v>
      </c>
      <c r="I262" s="123">
        <v>89.32</v>
      </c>
      <c r="J262" s="123">
        <v>914.9</v>
      </c>
      <c r="K262" s="123">
        <v>206.27</v>
      </c>
      <c r="L262" s="123">
        <v>21.75</v>
      </c>
      <c r="M262" s="123">
        <v>23.9</v>
      </c>
      <c r="N262" s="123">
        <v>91.14</v>
      </c>
      <c r="O262" s="123">
        <v>22.64</v>
      </c>
      <c r="P262" s="123">
        <v>23.71</v>
      </c>
      <c r="Q262" s="123">
        <v>95.64</v>
      </c>
      <c r="R262" s="123">
        <v>4.7</v>
      </c>
      <c r="S262" s="123">
        <v>6.9</v>
      </c>
      <c r="T262" s="123">
        <v>69.209999999999994</v>
      </c>
      <c r="U262" s="123">
        <v>0.18</v>
      </c>
      <c r="V262" s="123">
        <v>0.03</v>
      </c>
      <c r="W262" s="123">
        <v>0.14000000000000001</v>
      </c>
      <c r="X262" s="123">
        <v>1.01</v>
      </c>
      <c r="Y262" s="123">
        <v>3.15</v>
      </c>
      <c r="Z262" s="123">
        <v>0.53</v>
      </c>
      <c r="AA262" s="60">
        <v>0.08</v>
      </c>
      <c r="AB262" s="60">
        <v>4.38</v>
      </c>
      <c r="AC262" s="60" t="s">
        <v>3792</v>
      </c>
      <c r="AD262" s="60">
        <v>2021</v>
      </c>
    </row>
    <row r="263" spans="1:30" x14ac:dyDescent="0.25">
      <c r="A263" s="60" t="s">
        <v>2133</v>
      </c>
      <c r="B263" s="60" t="s">
        <v>19</v>
      </c>
      <c r="C263" s="123" t="s">
        <v>122</v>
      </c>
      <c r="D263" s="60">
        <v>28</v>
      </c>
      <c r="E263" s="123">
        <v>1992</v>
      </c>
      <c r="F263" s="123">
        <v>3.12</v>
      </c>
      <c r="G263" s="123">
        <v>61.5</v>
      </c>
      <c r="H263" s="123">
        <v>68.48</v>
      </c>
      <c r="I263" s="123">
        <v>90.19</v>
      </c>
      <c r="J263" s="123">
        <v>1198.94</v>
      </c>
      <c r="K263" s="123">
        <v>278.76</v>
      </c>
      <c r="L263" s="123">
        <v>27.08</v>
      </c>
      <c r="M263" s="123">
        <v>28.09</v>
      </c>
      <c r="N263" s="123">
        <v>96.65</v>
      </c>
      <c r="O263" s="123">
        <v>22.8</v>
      </c>
      <c r="P263" s="123">
        <v>26.6</v>
      </c>
      <c r="Q263" s="123">
        <v>86.6</v>
      </c>
      <c r="R263" s="123">
        <v>11.36</v>
      </c>
      <c r="S263" s="123">
        <v>12.67</v>
      </c>
      <c r="T263" s="123">
        <v>89.69</v>
      </c>
      <c r="U263" s="123">
        <v>0.01</v>
      </c>
      <c r="V263" s="123">
        <v>7.0000000000000007E-2</v>
      </c>
      <c r="W263" s="123">
        <v>0.04</v>
      </c>
      <c r="X263" s="123">
        <v>0.95</v>
      </c>
      <c r="Y263" s="123">
        <v>3.61</v>
      </c>
      <c r="Z263" s="123">
        <v>0.56000000000000005</v>
      </c>
      <c r="AA263" s="60">
        <v>-0.05</v>
      </c>
      <c r="AB263" s="60">
        <v>2.61</v>
      </c>
      <c r="AC263" s="60" t="s">
        <v>3792</v>
      </c>
      <c r="AD263" s="60">
        <v>2021</v>
      </c>
    </row>
    <row r="264" spans="1:30" x14ac:dyDescent="0.25">
      <c r="A264" s="60" t="s">
        <v>2624</v>
      </c>
      <c r="B264" s="60" t="s">
        <v>20</v>
      </c>
      <c r="C264" s="123" t="s">
        <v>96</v>
      </c>
      <c r="D264" s="60">
        <v>31</v>
      </c>
      <c r="E264" s="123">
        <v>1989</v>
      </c>
      <c r="F264" s="123">
        <v>2.99</v>
      </c>
      <c r="G264" s="123">
        <v>56.06</v>
      </c>
      <c r="H264" s="123">
        <v>70.03</v>
      </c>
      <c r="I264" s="123">
        <v>80.069999999999993</v>
      </c>
      <c r="J264" s="123">
        <v>924.04</v>
      </c>
      <c r="K264" s="123">
        <v>397.32</v>
      </c>
      <c r="L264" s="123">
        <v>29.71</v>
      </c>
      <c r="M264" s="123">
        <v>31.74</v>
      </c>
      <c r="N264" s="123">
        <v>93.76</v>
      </c>
      <c r="O264" s="123">
        <v>22.08</v>
      </c>
      <c r="P264" s="123">
        <v>26.72</v>
      </c>
      <c r="Q264" s="123">
        <v>82.57</v>
      </c>
      <c r="R264" s="123">
        <v>4.08</v>
      </c>
      <c r="S264" s="123">
        <v>9.6300000000000008</v>
      </c>
      <c r="T264" s="123">
        <v>41.31</v>
      </c>
      <c r="U264" s="123">
        <v>-0.01</v>
      </c>
      <c r="V264" s="123">
        <v>-0.03</v>
      </c>
      <c r="W264" s="123">
        <v>0.02</v>
      </c>
      <c r="X264" s="123">
        <v>1.64</v>
      </c>
      <c r="Y264" s="123">
        <v>3.33</v>
      </c>
      <c r="Z264" s="123">
        <v>2.06</v>
      </c>
      <c r="AA264" s="60">
        <v>0.35</v>
      </c>
      <c r="AB264" s="60">
        <v>6.3</v>
      </c>
      <c r="AC264" s="60" t="s">
        <v>3792</v>
      </c>
      <c r="AD264" s="60">
        <v>2021</v>
      </c>
    </row>
    <row r="265" spans="1:30" x14ac:dyDescent="0.25">
      <c r="A265" s="60" t="s">
        <v>1022</v>
      </c>
      <c r="B265" s="60" t="s">
        <v>20</v>
      </c>
      <c r="C265" s="123" t="s">
        <v>96</v>
      </c>
      <c r="D265" s="60">
        <v>24</v>
      </c>
      <c r="E265" s="123">
        <v>1996</v>
      </c>
      <c r="F265" s="123">
        <v>0.72</v>
      </c>
      <c r="G265" s="123">
        <v>51.41</v>
      </c>
      <c r="H265" s="123">
        <v>54.24</v>
      </c>
      <c r="I265" s="123">
        <v>94.67</v>
      </c>
      <c r="J265" s="123">
        <v>1105.68</v>
      </c>
      <c r="K265" s="123">
        <v>401.3</v>
      </c>
      <c r="L265" s="123">
        <v>17.02</v>
      </c>
      <c r="M265" s="123">
        <v>17.02</v>
      </c>
      <c r="N265" s="123">
        <v>99.94</v>
      </c>
      <c r="O265" s="123">
        <v>24.26</v>
      </c>
      <c r="P265" s="123">
        <v>24.27</v>
      </c>
      <c r="Q265" s="123">
        <v>100.01</v>
      </c>
      <c r="R265" s="123">
        <v>10.09</v>
      </c>
      <c r="S265" s="123">
        <v>12.87</v>
      </c>
      <c r="T265" s="123">
        <v>77.88</v>
      </c>
      <c r="U265" s="123">
        <v>0.02</v>
      </c>
      <c r="V265" s="123">
        <v>0.09</v>
      </c>
      <c r="W265" s="123">
        <v>-0.05</v>
      </c>
      <c r="X265" s="123">
        <v>0.06</v>
      </c>
      <c r="Y265" s="123">
        <v>7.06</v>
      </c>
      <c r="Z265" s="123">
        <v>1.41</v>
      </c>
      <c r="AA265" s="60">
        <v>0.06</v>
      </c>
      <c r="AB265" s="60">
        <v>7.17</v>
      </c>
      <c r="AC265" s="60" t="s">
        <v>3792</v>
      </c>
      <c r="AD265" s="60">
        <v>2021</v>
      </c>
    </row>
    <row r="266" spans="1:30" x14ac:dyDescent="0.25">
      <c r="A266" s="60" t="s">
        <v>1793</v>
      </c>
      <c r="B266" s="60" t="s">
        <v>20</v>
      </c>
      <c r="C266" s="123" t="s">
        <v>96</v>
      </c>
      <c r="D266" s="60">
        <v>31</v>
      </c>
      <c r="E266" s="123">
        <v>1989</v>
      </c>
      <c r="F266" s="123">
        <v>5.96</v>
      </c>
      <c r="G266" s="123">
        <v>39.83</v>
      </c>
      <c r="H266" s="123">
        <v>44.64</v>
      </c>
      <c r="I266" s="123">
        <v>89.1</v>
      </c>
      <c r="J266" s="123">
        <v>901.2</v>
      </c>
      <c r="K266" s="123">
        <v>278.18</v>
      </c>
      <c r="L266" s="123">
        <v>10.210000000000001</v>
      </c>
      <c r="M266" s="123">
        <v>10.72</v>
      </c>
      <c r="N266" s="123">
        <v>93.76</v>
      </c>
      <c r="O266" s="123">
        <v>22.27</v>
      </c>
      <c r="P266" s="123">
        <v>23.67</v>
      </c>
      <c r="Q266" s="123">
        <v>94.13</v>
      </c>
      <c r="R266" s="123">
        <v>6.93</v>
      </c>
      <c r="S266" s="123">
        <v>9.92</v>
      </c>
      <c r="T266" s="123">
        <v>70.739999999999995</v>
      </c>
      <c r="U266" s="123">
        <v>7.0000000000000007E-2</v>
      </c>
      <c r="V266" s="123">
        <v>0.02</v>
      </c>
      <c r="W266" s="123">
        <v>0</v>
      </c>
      <c r="X266" s="123">
        <v>0.19</v>
      </c>
      <c r="Y266" s="123">
        <v>2.77</v>
      </c>
      <c r="Z266" s="123">
        <v>0</v>
      </c>
      <c r="AA266" s="60">
        <v>0.08</v>
      </c>
      <c r="AB266" s="60">
        <v>2</v>
      </c>
      <c r="AC266" s="60" t="s">
        <v>3792</v>
      </c>
      <c r="AD266" s="60">
        <v>2021</v>
      </c>
    </row>
    <row r="267" spans="1:30" x14ac:dyDescent="0.25">
      <c r="A267" s="60" t="s">
        <v>558</v>
      </c>
      <c r="B267" s="60" t="s">
        <v>20</v>
      </c>
      <c r="C267" s="123" t="s">
        <v>96</v>
      </c>
      <c r="D267" s="60">
        <v>28</v>
      </c>
      <c r="E267" s="123">
        <v>1992</v>
      </c>
      <c r="F267" s="123">
        <v>5.31</v>
      </c>
      <c r="G267" s="123">
        <v>40.82</v>
      </c>
      <c r="H267" s="123">
        <v>46.71</v>
      </c>
      <c r="I267" s="123">
        <v>87.73</v>
      </c>
      <c r="J267" s="123">
        <v>844.01</v>
      </c>
      <c r="K267" s="123">
        <v>282.14</v>
      </c>
      <c r="L267" s="123">
        <v>15.2</v>
      </c>
      <c r="M267" s="123">
        <v>16.68</v>
      </c>
      <c r="N267" s="123">
        <v>91.16</v>
      </c>
      <c r="O267" s="123">
        <v>18.97</v>
      </c>
      <c r="P267" s="123">
        <v>19.649999999999999</v>
      </c>
      <c r="Q267" s="123">
        <v>96.24</v>
      </c>
      <c r="R267" s="123">
        <v>6.38</v>
      </c>
      <c r="S267" s="123">
        <v>9.4700000000000006</v>
      </c>
      <c r="T267" s="123">
        <v>66.680000000000007</v>
      </c>
      <c r="U267" s="123">
        <v>0.05</v>
      </c>
      <c r="V267" s="123">
        <v>0.01</v>
      </c>
      <c r="W267" s="123">
        <v>-0.13</v>
      </c>
      <c r="X267" s="123">
        <v>0.45</v>
      </c>
      <c r="Y267" s="123">
        <v>3.18</v>
      </c>
      <c r="Z267" s="123">
        <v>0.06</v>
      </c>
      <c r="AA267" s="60">
        <v>-0.06</v>
      </c>
      <c r="AB267" s="60">
        <v>2.09</v>
      </c>
      <c r="AC267" s="60" t="s">
        <v>3792</v>
      </c>
      <c r="AD267" s="60">
        <v>2021</v>
      </c>
    </row>
    <row r="268" spans="1:30" x14ac:dyDescent="0.25">
      <c r="A268" s="60" t="s">
        <v>3376</v>
      </c>
      <c r="B268" s="60" t="s">
        <v>20</v>
      </c>
      <c r="C268" s="123" t="s">
        <v>96</v>
      </c>
      <c r="D268" s="60">
        <v>23</v>
      </c>
      <c r="E268" s="123">
        <v>1997</v>
      </c>
      <c r="F268" s="123">
        <v>6.22</v>
      </c>
      <c r="G268" s="123">
        <v>45.02</v>
      </c>
      <c r="H268" s="123">
        <v>52.95</v>
      </c>
      <c r="I268" s="123">
        <v>85.08</v>
      </c>
      <c r="J268" s="123">
        <v>690.48</v>
      </c>
      <c r="K268" s="123">
        <v>250.87</v>
      </c>
      <c r="L268" s="123">
        <v>24.46</v>
      </c>
      <c r="M268" s="123">
        <v>26.69</v>
      </c>
      <c r="N268" s="123">
        <v>91.66</v>
      </c>
      <c r="O268" s="123">
        <v>17.7</v>
      </c>
      <c r="P268" s="123">
        <v>20.69</v>
      </c>
      <c r="Q268" s="123">
        <v>86.17</v>
      </c>
      <c r="R268" s="123">
        <v>2.1</v>
      </c>
      <c r="S268" s="123">
        <v>3.36</v>
      </c>
      <c r="T268" s="123">
        <v>61.96</v>
      </c>
      <c r="U268" s="123">
        <v>0.13</v>
      </c>
      <c r="V268" s="123">
        <v>0.18</v>
      </c>
      <c r="W268" s="123">
        <v>0.16</v>
      </c>
      <c r="X268" s="123">
        <v>0.99</v>
      </c>
      <c r="Y268" s="123">
        <v>2.33</v>
      </c>
      <c r="Z268" s="123">
        <v>1.34</v>
      </c>
      <c r="AA268" s="60">
        <v>0.23</v>
      </c>
      <c r="AB268" s="60">
        <v>4.33</v>
      </c>
      <c r="AC268" s="60" t="s">
        <v>3792</v>
      </c>
      <c r="AD268" s="60">
        <v>2021</v>
      </c>
    </row>
    <row r="269" spans="1:30" x14ac:dyDescent="0.25">
      <c r="A269" s="60" t="s">
        <v>4836</v>
      </c>
      <c r="B269" s="60" t="s">
        <v>20</v>
      </c>
      <c r="C269" s="123" t="s">
        <v>96</v>
      </c>
      <c r="D269" s="60">
        <v>28</v>
      </c>
      <c r="E269" s="123">
        <v>1992</v>
      </c>
      <c r="F269" s="123">
        <v>0.23</v>
      </c>
      <c r="G269" s="123">
        <v>20</v>
      </c>
      <c r="H269" s="123">
        <v>25</v>
      </c>
      <c r="I269" s="123">
        <v>80.05</v>
      </c>
      <c r="J269" s="123">
        <v>280.02999999999997</v>
      </c>
      <c r="K269" s="123">
        <v>94.98</v>
      </c>
      <c r="L269" s="123">
        <v>15.01</v>
      </c>
      <c r="M269" s="123">
        <v>20.04</v>
      </c>
      <c r="N269" s="123">
        <v>75</v>
      </c>
      <c r="O269" s="123">
        <v>5.08</v>
      </c>
      <c r="P269" s="123">
        <v>5.04</v>
      </c>
      <c r="Q269" s="123">
        <v>100.07</v>
      </c>
      <c r="R269" s="123">
        <v>0.01</v>
      </c>
      <c r="S269" s="123">
        <v>-7.0000000000000007E-2</v>
      </c>
      <c r="T269" s="123"/>
      <c r="U269" s="123">
        <v>-0.06</v>
      </c>
      <c r="V269" s="123">
        <v>0.03</v>
      </c>
      <c r="W269" s="123">
        <v>-0.01</v>
      </c>
      <c r="X269" s="123">
        <v>-0.05</v>
      </c>
      <c r="Y269" s="123">
        <v>-0.04</v>
      </c>
      <c r="Z269" s="123">
        <v>-7.0000000000000007E-2</v>
      </c>
      <c r="AA269" s="60">
        <v>0.06</v>
      </c>
      <c r="AB269" s="60">
        <v>-7.0000000000000007E-2</v>
      </c>
      <c r="AC269" s="60" t="s">
        <v>3792</v>
      </c>
      <c r="AD269" s="60">
        <v>2021</v>
      </c>
    </row>
    <row r="270" spans="1:30" x14ac:dyDescent="0.25">
      <c r="A270" s="60" t="s">
        <v>237</v>
      </c>
      <c r="B270" s="60" t="s">
        <v>20</v>
      </c>
      <c r="C270" s="123" t="s">
        <v>96</v>
      </c>
      <c r="D270" s="60">
        <v>24</v>
      </c>
      <c r="E270" s="123">
        <v>1996</v>
      </c>
      <c r="F270" s="123">
        <v>5.9</v>
      </c>
      <c r="G270" s="123">
        <v>45.67</v>
      </c>
      <c r="H270" s="123">
        <v>50.27</v>
      </c>
      <c r="I270" s="123">
        <v>91.06</v>
      </c>
      <c r="J270" s="123">
        <v>876.66</v>
      </c>
      <c r="K270" s="123">
        <v>261.10000000000002</v>
      </c>
      <c r="L270" s="123">
        <v>16.23</v>
      </c>
      <c r="M270" s="123">
        <v>17.12</v>
      </c>
      <c r="N270" s="123">
        <v>94.91</v>
      </c>
      <c r="O270" s="123">
        <v>24.51</v>
      </c>
      <c r="P270" s="123">
        <v>26.66</v>
      </c>
      <c r="Q270" s="123">
        <v>92.1</v>
      </c>
      <c r="R270" s="123">
        <v>4.76</v>
      </c>
      <c r="S270" s="123">
        <v>6.31</v>
      </c>
      <c r="T270" s="123">
        <v>75.78</v>
      </c>
      <c r="U270" s="123">
        <v>0.01</v>
      </c>
      <c r="V270" s="123">
        <v>-0.08</v>
      </c>
      <c r="W270" s="123">
        <v>-0.04</v>
      </c>
      <c r="X270" s="123">
        <v>0.08</v>
      </c>
      <c r="Y270" s="123">
        <v>4.26</v>
      </c>
      <c r="Z270" s="123">
        <v>7.0000000000000007E-2</v>
      </c>
      <c r="AA270" s="60">
        <v>0.1</v>
      </c>
      <c r="AB270" s="60">
        <v>2.68</v>
      </c>
      <c r="AC270" s="60" t="s">
        <v>3792</v>
      </c>
      <c r="AD270" s="60">
        <v>2021</v>
      </c>
    </row>
    <row r="271" spans="1:30" x14ac:dyDescent="0.25">
      <c r="A271" s="60" t="s">
        <v>1854</v>
      </c>
      <c r="B271" s="60" t="s">
        <v>20</v>
      </c>
      <c r="C271" s="123" t="s">
        <v>96</v>
      </c>
      <c r="D271" s="60">
        <v>29</v>
      </c>
      <c r="E271" s="123">
        <v>1991</v>
      </c>
      <c r="F271" s="123">
        <v>3.22</v>
      </c>
      <c r="G271" s="123">
        <v>42.25</v>
      </c>
      <c r="H271" s="123">
        <v>59.19</v>
      </c>
      <c r="I271" s="123">
        <v>71.39</v>
      </c>
      <c r="J271" s="123">
        <v>789.43</v>
      </c>
      <c r="K271" s="123">
        <v>377.44</v>
      </c>
      <c r="L271" s="123">
        <v>19.329999999999998</v>
      </c>
      <c r="M271" s="123">
        <v>21.28</v>
      </c>
      <c r="N271" s="123">
        <v>91.17</v>
      </c>
      <c r="O271" s="123">
        <v>15.81</v>
      </c>
      <c r="P271" s="123">
        <v>19.77</v>
      </c>
      <c r="Q271" s="123">
        <v>80.959999999999994</v>
      </c>
      <c r="R271" s="123">
        <v>6.6</v>
      </c>
      <c r="S271" s="123">
        <v>17.12</v>
      </c>
      <c r="T271" s="123">
        <v>38.18</v>
      </c>
      <c r="U271" s="123">
        <v>0.28999999999999998</v>
      </c>
      <c r="V271" s="123">
        <v>0.38</v>
      </c>
      <c r="W271" s="123">
        <v>0.04</v>
      </c>
      <c r="X271" s="123">
        <v>2.1800000000000002</v>
      </c>
      <c r="Y271" s="123">
        <v>1.26</v>
      </c>
      <c r="Z271" s="123">
        <v>1.63</v>
      </c>
      <c r="AA271" s="60">
        <v>1.29</v>
      </c>
      <c r="AB271" s="60">
        <v>4.34</v>
      </c>
      <c r="AC271" s="60" t="s">
        <v>3792</v>
      </c>
      <c r="AD271" s="60">
        <v>2021</v>
      </c>
    </row>
    <row r="272" spans="1:30" x14ac:dyDescent="0.25">
      <c r="A272" s="60" t="s">
        <v>4456</v>
      </c>
      <c r="B272" s="60" t="s">
        <v>20</v>
      </c>
      <c r="C272" s="123" t="s">
        <v>109</v>
      </c>
      <c r="D272" s="60">
        <v>21</v>
      </c>
      <c r="E272" s="123">
        <v>1999</v>
      </c>
      <c r="F272" s="123">
        <v>0.99</v>
      </c>
      <c r="G272" s="123">
        <v>18.989999999999998</v>
      </c>
      <c r="H272" s="123">
        <v>19.91</v>
      </c>
      <c r="I272" s="123">
        <v>94.35</v>
      </c>
      <c r="J272" s="123">
        <v>342.1</v>
      </c>
      <c r="K272" s="123">
        <v>77.739999999999995</v>
      </c>
      <c r="L272" s="123">
        <v>11.16</v>
      </c>
      <c r="M272" s="123">
        <v>11.02</v>
      </c>
      <c r="N272" s="123">
        <v>99.99</v>
      </c>
      <c r="O272" s="123">
        <v>3.39</v>
      </c>
      <c r="P272" s="123">
        <v>4.4400000000000004</v>
      </c>
      <c r="Q272" s="123">
        <v>75.03</v>
      </c>
      <c r="R272" s="123">
        <v>3.4</v>
      </c>
      <c r="S272" s="123">
        <v>3.41</v>
      </c>
      <c r="T272" s="123">
        <v>100.05</v>
      </c>
      <c r="U272" s="123">
        <v>-0.03</v>
      </c>
      <c r="V272" s="123">
        <v>0.15</v>
      </c>
      <c r="W272" s="123">
        <v>-0.16</v>
      </c>
      <c r="X272" s="123">
        <v>2.27</v>
      </c>
      <c r="Y272" s="123">
        <v>2.2599999999999998</v>
      </c>
      <c r="Z272" s="123">
        <v>2.12</v>
      </c>
      <c r="AA272" s="60">
        <v>0.09</v>
      </c>
      <c r="AB272" s="60">
        <v>3.38</v>
      </c>
      <c r="AC272" s="60" t="s">
        <v>3792</v>
      </c>
      <c r="AD272" s="60">
        <v>2021</v>
      </c>
    </row>
    <row r="273" spans="1:30" x14ac:dyDescent="0.25">
      <c r="A273" s="60" t="s">
        <v>1616</v>
      </c>
      <c r="B273" s="60" t="s">
        <v>20</v>
      </c>
      <c r="C273" s="123" t="s">
        <v>109</v>
      </c>
      <c r="D273" s="60">
        <v>27</v>
      </c>
      <c r="E273" s="123">
        <v>1993</v>
      </c>
      <c r="F273" s="123">
        <v>0.74</v>
      </c>
      <c r="G273" s="123">
        <v>27.03</v>
      </c>
      <c r="H273" s="123">
        <v>38.58</v>
      </c>
      <c r="I273" s="123">
        <v>70.5</v>
      </c>
      <c r="J273" s="123">
        <v>459.99</v>
      </c>
      <c r="K273" s="123">
        <v>68.58</v>
      </c>
      <c r="L273" s="123">
        <v>15.79</v>
      </c>
      <c r="M273" s="123">
        <v>18.649999999999999</v>
      </c>
      <c r="N273" s="123">
        <v>84.62</v>
      </c>
      <c r="O273" s="123">
        <v>7.11</v>
      </c>
      <c r="P273" s="123">
        <v>9.99</v>
      </c>
      <c r="Q273" s="123">
        <v>71.38</v>
      </c>
      <c r="R273" s="123">
        <v>2.84</v>
      </c>
      <c r="S273" s="123">
        <v>7.1</v>
      </c>
      <c r="T273" s="123">
        <v>40.03</v>
      </c>
      <c r="U273" s="123">
        <v>1.44</v>
      </c>
      <c r="V273" s="123">
        <v>0.33</v>
      </c>
      <c r="W273" s="123">
        <v>0.98</v>
      </c>
      <c r="X273" s="123">
        <v>2.8</v>
      </c>
      <c r="Y273" s="123">
        <v>1.45</v>
      </c>
      <c r="Z273" s="123">
        <v>1.51</v>
      </c>
      <c r="AA273" s="60">
        <v>-7.0000000000000007E-2</v>
      </c>
      <c r="AB273" s="60">
        <v>2.94</v>
      </c>
      <c r="AC273" s="60" t="s">
        <v>3792</v>
      </c>
      <c r="AD273" s="60">
        <v>2021</v>
      </c>
    </row>
    <row r="274" spans="1:30" x14ac:dyDescent="0.25">
      <c r="A274" s="60" t="s">
        <v>1109</v>
      </c>
      <c r="B274" s="60" t="s">
        <v>20</v>
      </c>
      <c r="C274" s="123" t="s">
        <v>109</v>
      </c>
      <c r="D274" s="60">
        <v>23</v>
      </c>
      <c r="E274" s="123">
        <v>1997</v>
      </c>
      <c r="F274" s="123">
        <v>2.5499999999999998</v>
      </c>
      <c r="G274" s="123">
        <v>15.17</v>
      </c>
      <c r="H274" s="123">
        <v>19.670000000000002</v>
      </c>
      <c r="I274" s="123">
        <v>77.63</v>
      </c>
      <c r="J274" s="123">
        <v>189.58</v>
      </c>
      <c r="K274" s="123">
        <v>19.239999999999998</v>
      </c>
      <c r="L274" s="123">
        <v>10.35</v>
      </c>
      <c r="M274" s="123">
        <v>12.87</v>
      </c>
      <c r="N274" s="123">
        <v>81.33</v>
      </c>
      <c r="O274" s="123">
        <v>2.78</v>
      </c>
      <c r="P274" s="123">
        <v>3.53</v>
      </c>
      <c r="Q274" s="123">
        <v>77.75</v>
      </c>
      <c r="R274" s="123">
        <v>0.75</v>
      </c>
      <c r="S274" s="123">
        <v>1.55</v>
      </c>
      <c r="T274" s="123">
        <v>49.99</v>
      </c>
      <c r="U274" s="123">
        <v>-0.01</v>
      </c>
      <c r="V274" s="123">
        <v>0.13</v>
      </c>
      <c r="W274" s="123">
        <v>0.06</v>
      </c>
      <c r="X274" s="123">
        <v>0.79</v>
      </c>
      <c r="Y274" s="123">
        <v>0.45</v>
      </c>
      <c r="Z274" s="123">
        <v>0.06</v>
      </c>
      <c r="AA274" s="60">
        <v>0.04</v>
      </c>
      <c r="AB274" s="60">
        <v>-0.09</v>
      </c>
      <c r="AC274" s="60" t="s">
        <v>3792</v>
      </c>
      <c r="AD274" s="60">
        <v>2021</v>
      </c>
    </row>
    <row r="275" spans="1:30" x14ac:dyDescent="0.25">
      <c r="A275" s="60" t="s">
        <v>1590</v>
      </c>
      <c r="B275" s="60" t="s">
        <v>20</v>
      </c>
      <c r="C275" s="123" t="s">
        <v>109</v>
      </c>
      <c r="D275" s="60">
        <v>26</v>
      </c>
      <c r="E275" s="123">
        <v>1994</v>
      </c>
      <c r="F275" s="123">
        <v>3.21</v>
      </c>
      <c r="G275" s="123">
        <v>20.03</v>
      </c>
      <c r="H275" s="123">
        <v>29.61</v>
      </c>
      <c r="I275" s="123">
        <v>67.27</v>
      </c>
      <c r="J275" s="123">
        <v>267.38</v>
      </c>
      <c r="K275" s="123">
        <v>61.73</v>
      </c>
      <c r="L275" s="123">
        <v>13.59</v>
      </c>
      <c r="M275" s="123">
        <v>16.739999999999998</v>
      </c>
      <c r="N275" s="123">
        <v>81.819999999999993</v>
      </c>
      <c r="O275" s="123">
        <v>3.69</v>
      </c>
      <c r="P275" s="123">
        <v>7.37</v>
      </c>
      <c r="Q275" s="123">
        <v>49.97</v>
      </c>
      <c r="R275" s="123">
        <v>1.1200000000000001</v>
      </c>
      <c r="S275" s="123">
        <v>2.65</v>
      </c>
      <c r="T275" s="123">
        <v>44.35</v>
      </c>
      <c r="U275" s="123">
        <v>0.04</v>
      </c>
      <c r="V275" s="123">
        <v>0.08</v>
      </c>
      <c r="W275" s="123">
        <v>-0.15</v>
      </c>
      <c r="X275" s="123">
        <v>2.11</v>
      </c>
      <c r="Y275" s="123">
        <v>0.94</v>
      </c>
      <c r="Z275" s="123">
        <v>0.63</v>
      </c>
      <c r="AA275" s="60">
        <v>0.32</v>
      </c>
      <c r="AB275" s="60">
        <v>0.61</v>
      </c>
      <c r="AC275" s="60" t="s">
        <v>3792</v>
      </c>
      <c r="AD275" s="60">
        <v>2021</v>
      </c>
    </row>
    <row r="276" spans="1:30" x14ac:dyDescent="0.25">
      <c r="A276" s="60" t="s">
        <v>1734</v>
      </c>
      <c r="B276" s="60" t="s">
        <v>20</v>
      </c>
      <c r="C276" s="123" t="s">
        <v>153</v>
      </c>
      <c r="D276" s="60">
        <v>21</v>
      </c>
      <c r="E276" s="123">
        <v>1999</v>
      </c>
      <c r="F276" s="123">
        <v>0.35</v>
      </c>
      <c r="G276" s="123">
        <v>42.46</v>
      </c>
      <c r="H276" s="123">
        <v>47.42</v>
      </c>
      <c r="I276" s="123">
        <v>89.55</v>
      </c>
      <c r="J276" s="123">
        <v>699.97</v>
      </c>
      <c r="K276" s="123">
        <v>110.05</v>
      </c>
      <c r="L276" s="123">
        <v>24.9</v>
      </c>
      <c r="M276" s="123">
        <v>27.44</v>
      </c>
      <c r="N276" s="123">
        <v>90.89</v>
      </c>
      <c r="O276" s="123">
        <v>15</v>
      </c>
      <c r="P276" s="123">
        <v>17.420000000000002</v>
      </c>
      <c r="Q276" s="123">
        <v>85.76</v>
      </c>
      <c r="R276" s="123">
        <v>2.4</v>
      </c>
      <c r="S276" s="123">
        <v>2.41</v>
      </c>
      <c r="T276" s="123">
        <v>99.91</v>
      </c>
      <c r="U276" s="123">
        <v>0.02</v>
      </c>
      <c r="V276" s="123">
        <v>0.34</v>
      </c>
      <c r="W276" s="123">
        <v>-0.33</v>
      </c>
      <c r="X276" s="123">
        <v>2.42</v>
      </c>
      <c r="Y276" s="123">
        <v>2.44</v>
      </c>
      <c r="Z276" s="123">
        <v>0.01</v>
      </c>
      <c r="AA276" s="60">
        <v>0.01</v>
      </c>
      <c r="AB276" s="60">
        <v>2.46</v>
      </c>
      <c r="AC276" s="60" t="s">
        <v>3792</v>
      </c>
      <c r="AD276" s="60">
        <v>2021</v>
      </c>
    </row>
    <row r="277" spans="1:30" x14ac:dyDescent="0.25">
      <c r="A277" s="60" t="s">
        <v>2239</v>
      </c>
      <c r="B277" s="60" t="s">
        <v>20</v>
      </c>
      <c r="C277" s="123" t="s">
        <v>153</v>
      </c>
      <c r="D277" s="60">
        <v>29</v>
      </c>
      <c r="E277" s="123">
        <v>1991</v>
      </c>
      <c r="F277" s="123">
        <v>6.25</v>
      </c>
      <c r="G277" s="123">
        <v>22.22</v>
      </c>
      <c r="H277" s="123">
        <v>29.32</v>
      </c>
      <c r="I277" s="123">
        <v>75.63</v>
      </c>
      <c r="J277" s="123">
        <v>326.67</v>
      </c>
      <c r="K277" s="123">
        <v>62.07</v>
      </c>
      <c r="L277" s="123">
        <v>12.43</v>
      </c>
      <c r="M277" s="123">
        <v>14.6</v>
      </c>
      <c r="N277" s="123">
        <v>84.8</v>
      </c>
      <c r="O277" s="123">
        <v>7.91</v>
      </c>
      <c r="P277" s="123">
        <v>9.52</v>
      </c>
      <c r="Q277" s="123">
        <v>83.25</v>
      </c>
      <c r="R277" s="123">
        <v>0.89</v>
      </c>
      <c r="S277" s="123">
        <v>2.77</v>
      </c>
      <c r="T277" s="123">
        <v>35.25</v>
      </c>
      <c r="U277" s="123">
        <v>-0.09</v>
      </c>
      <c r="V277" s="123">
        <v>0.11</v>
      </c>
      <c r="W277" s="123">
        <v>-0.13</v>
      </c>
      <c r="X277" s="123">
        <v>1.35</v>
      </c>
      <c r="Y277" s="123">
        <v>1.31</v>
      </c>
      <c r="Z277" s="123">
        <v>0.73</v>
      </c>
      <c r="AA277" s="60">
        <v>0.02</v>
      </c>
      <c r="AB277" s="60">
        <v>1.98</v>
      </c>
      <c r="AC277" s="60" t="s">
        <v>3792</v>
      </c>
      <c r="AD277" s="60">
        <v>2021</v>
      </c>
    </row>
    <row r="278" spans="1:30" x14ac:dyDescent="0.25">
      <c r="A278" s="60" t="s">
        <v>449</v>
      </c>
      <c r="B278" s="60" t="s">
        <v>20</v>
      </c>
      <c r="C278" s="123" t="s">
        <v>116</v>
      </c>
      <c r="D278" s="60">
        <v>34</v>
      </c>
      <c r="E278" s="123">
        <v>1986</v>
      </c>
      <c r="F278" s="123">
        <v>6.21</v>
      </c>
      <c r="G278" s="123">
        <v>16.809999999999999</v>
      </c>
      <c r="H278" s="123">
        <v>24.81</v>
      </c>
      <c r="I278" s="123">
        <v>67.400000000000006</v>
      </c>
      <c r="J278" s="123">
        <v>700.65</v>
      </c>
      <c r="K278" s="123">
        <v>488</v>
      </c>
      <c r="L278" s="123">
        <v>2.0699999999999998</v>
      </c>
      <c r="M278" s="123">
        <v>2.09</v>
      </c>
      <c r="N278" s="123">
        <v>99.98</v>
      </c>
      <c r="O278" s="123">
        <v>4.1900000000000004</v>
      </c>
      <c r="P278" s="123">
        <v>4.0599999999999996</v>
      </c>
      <c r="Q278" s="123">
        <v>100.01</v>
      </c>
      <c r="R278" s="123">
        <v>10.69</v>
      </c>
      <c r="S278" s="123">
        <v>18.68</v>
      </c>
      <c r="T278" s="123">
        <v>56.71</v>
      </c>
      <c r="U278" s="123">
        <v>0.08</v>
      </c>
      <c r="V278" s="123">
        <v>-0.06</v>
      </c>
      <c r="W278" s="123">
        <v>-0.02</v>
      </c>
      <c r="X278" s="123">
        <v>0.08</v>
      </c>
      <c r="Y278" s="123">
        <v>0.56000000000000005</v>
      </c>
      <c r="Z278" s="123">
        <v>-7.0000000000000007E-2</v>
      </c>
      <c r="AA278" s="60">
        <v>0.09</v>
      </c>
      <c r="AB278" s="60">
        <v>0.05</v>
      </c>
      <c r="AC278" s="60" t="s">
        <v>3792</v>
      </c>
      <c r="AD278" s="60">
        <v>2021</v>
      </c>
    </row>
    <row r="279" spans="1:30" x14ac:dyDescent="0.25">
      <c r="A279" s="60" t="s">
        <v>570</v>
      </c>
      <c r="B279" s="60" t="s">
        <v>20</v>
      </c>
      <c r="C279" s="123" t="s">
        <v>122</v>
      </c>
      <c r="D279" s="60">
        <v>25</v>
      </c>
      <c r="E279" s="123">
        <v>1995</v>
      </c>
      <c r="F279" s="123">
        <v>6.35</v>
      </c>
      <c r="G279" s="123">
        <v>53.76</v>
      </c>
      <c r="H279" s="123">
        <v>63.28</v>
      </c>
      <c r="I279" s="123">
        <v>84.76</v>
      </c>
      <c r="J279" s="123">
        <v>1049.49</v>
      </c>
      <c r="K279" s="123">
        <v>249.87</v>
      </c>
      <c r="L279" s="123">
        <v>20.059999999999999</v>
      </c>
      <c r="M279" s="123">
        <v>21.64</v>
      </c>
      <c r="N279" s="123">
        <v>92.02</v>
      </c>
      <c r="O279" s="123">
        <v>25.11</v>
      </c>
      <c r="P279" s="123">
        <v>28.67</v>
      </c>
      <c r="Q279" s="123">
        <v>87.87</v>
      </c>
      <c r="R279" s="123">
        <v>7.87</v>
      </c>
      <c r="S279" s="123">
        <v>11.89</v>
      </c>
      <c r="T279" s="123">
        <v>65.209999999999994</v>
      </c>
      <c r="U279" s="123">
        <v>0.46</v>
      </c>
      <c r="V279" s="123">
        <v>0.03</v>
      </c>
      <c r="W279" s="123">
        <v>0.38</v>
      </c>
      <c r="X279" s="123">
        <v>1.37</v>
      </c>
      <c r="Y279" s="123">
        <v>5.98</v>
      </c>
      <c r="Z279" s="123">
        <v>1.72</v>
      </c>
      <c r="AA279" s="60">
        <v>0.16</v>
      </c>
      <c r="AB279" s="60">
        <v>6.32</v>
      </c>
      <c r="AC279" s="60" t="s">
        <v>3792</v>
      </c>
      <c r="AD279" s="60">
        <v>2021</v>
      </c>
    </row>
    <row r="280" spans="1:30" x14ac:dyDescent="0.25">
      <c r="A280" s="60" t="s">
        <v>4459</v>
      </c>
      <c r="B280" s="60" t="s">
        <v>20</v>
      </c>
      <c r="C280" s="123" t="s">
        <v>122</v>
      </c>
      <c r="D280" s="60">
        <v>26</v>
      </c>
      <c r="E280" s="123">
        <v>1994</v>
      </c>
      <c r="F280" s="123">
        <v>1.86</v>
      </c>
      <c r="G280" s="123">
        <v>50.09</v>
      </c>
      <c r="H280" s="123">
        <v>55.67</v>
      </c>
      <c r="I280" s="123">
        <v>90</v>
      </c>
      <c r="J280" s="123">
        <v>827.83</v>
      </c>
      <c r="K280" s="123">
        <v>204.32</v>
      </c>
      <c r="L280" s="123">
        <v>25</v>
      </c>
      <c r="M280" s="123">
        <v>27.24</v>
      </c>
      <c r="N280" s="123">
        <v>91.83</v>
      </c>
      <c r="O280" s="123">
        <v>19.489999999999998</v>
      </c>
      <c r="P280" s="123">
        <v>20.66</v>
      </c>
      <c r="Q280" s="123">
        <v>94.64</v>
      </c>
      <c r="R280" s="123">
        <v>4.47</v>
      </c>
      <c r="S280" s="123">
        <v>4.97</v>
      </c>
      <c r="T280" s="123">
        <v>88.84</v>
      </c>
      <c r="U280" s="123">
        <v>0.02</v>
      </c>
      <c r="V280" s="123">
        <v>0.12</v>
      </c>
      <c r="W280" s="123">
        <v>-0.09</v>
      </c>
      <c r="X280" s="123">
        <v>0.56999999999999995</v>
      </c>
      <c r="Y280" s="123">
        <v>2.25</v>
      </c>
      <c r="Z280" s="123">
        <v>0.63</v>
      </c>
      <c r="AA280" s="60">
        <v>-0.01</v>
      </c>
      <c r="AB280" s="60">
        <v>3.37</v>
      </c>
      <c r="AC280" s="60" t="s">
        <v>3792</v>
      </c>
      <c r="AD280" s="60">
        <v>2021</v>
      </c>
    </row>
    <row r="281" spans="1:30" x14ac:dyDescent="0.25">
      <c r="A281" s="60" t="s">
        <v>520</v>
      </c>
      <c r="B281" s="60" t="s">
        <v>20</v>
      </c>
      <c r="C281" s="123" t="s">
        <v>122</v>
      </c>
      <c r="D281" s="60">
        <v>28</v>
      </c>
      <c r="E281" s="123">
        <v>1992</v>
      </c>
      <c r="F281" s="123">
        <v>0.59</v>
      </c>
      <c r="G281" s="123">
        <v>43.95</v>
      </c>
      <c r="H281" s="123">
        <v>60.06</v>
      </c>
      <c r="I281" s="123">
        <v>73.27</v>
      </c>
      <c r="J281" s="123">
        <v>901.99</v>
      </c>
      <c r="K281" s="123">
        <v>169.95</v>
      </c>
      <c r="L281" s="123">
        <v>17.96</v>
      </c>
      <c r="M281" s="123">
        <v>18.079999999999998</v>
      </c>
      <c r="N281" s="123">
        <v>99.95</v>
      </c>
      <c r="O281" s="123">
        <v>11.95</v>
      </c>
      <c r="P281" s="123">
        <v>14.01</v>
      </c>
      <c r="Q281" s="123">
        <v>85.73</v>
      </c>
      <c r="R281" s="123">
        <v>12.01</v>
      </c>
      <c r="S281" s="123">
        <v>26.07</v>
      </c>
      <c r="T281" s="123">
        <v>46.17</v>
      </c>
      <c r="U281" s="123">
        <v>-0.03</v>
      </c>
      <c r="V281" s="123">
        <v>0.23</v>
      </c>
      <c r="W281" s="123">
        <v>-0.15</v>
      </c>
      <c r="X281" s="123">
        <v>3.96</v>
      </c>
      <c r="Y281" s="123">
        <v>2.06</v>
      </c>
      <c r="Z281" s="123">
        <v>-0.05</v>
      </c>
      <c r="AA281" s="60">
        <v>-0.04</v>
      </c>
      <c r="AB281" s="60">
        <v>1.92</v>
      </c>
      <c r="AC281" s="60" t="s">
        <v>3792</v>
      </c>
      <c r="AD281" s="60">
        <v>2021</v>
      </c>
    </row>
    <row r="282" spans="1:30" x14ac:dyDescent="0.25">
      <c r="A282" s="60" t="s">
        <v>1397</v>
      </c>
      <c r="B282" s="60" t="s">
        <v>20</v>
      </c>
      <c r="C282" s="123" t="s">
        <v>122</v>
      </c>
      <c r="D282" s="60">
        <v>29</v>
      </c>
      <c r="E282" s="123">
        <v>1991</v>
      </c>
      <c r="F282" s="123">
        <v>5.15</v>
      </c>
      <c r="G282" s="123">
        <v>38.700000000000003</v>
      </c>
      <c r="H282" s="123">
        <v>49.21</v>
      </c>
      <c r="I282" s="123">
        <v>78.87</v>
      </c>
      <c r="J282" s="123">
        <v>714.46</v>
      </c>
      <c r="K282" s="123">
        <v>170.35</v>
      </c>
      <c r="L282" s="123">
        <v>18.940000000000001</v>
      </c>
      <c r="M282" s="123">
        <v>21.69</v>
      </c>
      <c r="N282" s="123">
        <v>88.24</v>
      </c>
      <c r="O282" s="123">
        <v>14.33</v>
      </c>
      <c r="P282" s="123">
        <v>15.98</v>
      </c>
      <c r="Q282" s="123">
        <v>90.01</v>
      </c>
      <c r="R282" s="123">
        <v>5.1100000000000003</v>
      </c>
      <c r="S282" s="123">
        <v>9.25</v>
      </c>
      <c r="T282" s="123">
        <v>55.24</v>
      </c>
      <c r="U282" s="123">
        <v>0.05</v>
      </c>
      <c r="V282" s="123">
        <v>-0.01</v>
      </c>
      <c r="W282" s="123">
        <v>-0.04</v>
      </c>
      <c r="X282" s="123">
        <v>0.76</v>
      </c>
      <c r="Y282" s="123">
        <v>3.94</v>
      </c>
      <c r="Z282" s="123">
        <v>1.47</v>
      </c>
      <c r="AA282" s="60">
        <v>0.84</v>
      </c>
      <c r="AB282" s="60">
        <v>3.1</v>
      </c>
      <c r="AC282" s="60" t="s">
        <v>3792</v>
      </c>
      <c r="AD282" s="60">
        <v>2021</v>
      </c>
    </row>
    <row r="283" spans="1:30" x14ac:dyDescent="0.25">
      <c r="A283" s="60" t="s">
        <v>3400</v>
      </c>
      <c r="B283" s="60" t="s">
        <v>20</v>
      </c>
      <c r="C283" s="123" t="s">
        <v>131</v>
      </c>
      <c r="D283" s="60">
        <v>20</v>
      </c>
      <c r="E283" s="123">
        <v>2000</v>
      </c>
      <c r="F283" s="123">
        <v>3.5</v>
      </c>
      <c r="G283" s="123">
        <v>25.56</v>
      </c>
      <c r="H283" s="123">
        <v>34.229999999999997</v>
      </c>
      <c r="I283" s="123">
        <v>74.73</v>
      </c>
      <c r="J283" s="123">
        <v>430.69</v>
      </c>
      <c r="K283" s="123">
        <v>123.53</v>
      </c>
      <c r="L283" s="123">
        <v>13.69</v>
      </c>
      <c r="M283" s="123">
        <v>15.21</v>
      </c>
      <c r="N283" s="123">
        <v>89.17</v>
      </c>
      <c r="O283" s="123">
        <v>9.5</v>
      </c>
      <c r="P283" s="123">
        <v>13.96</v>
      </c>
      <c r="Q283" s="123">
        <v>68.08</v>
      </c>
      <c r="R283" s="123">
        <v>2.59</v>
      </c>
      <c r="S283" s="123">
        <v>3.35</v>
      </c>
      <c r="T283" s="123">
        <v>75.069999999999993</v>
      </c>
      <c r="U283" s="123">
        <v>0.37</v>
      </c>
      <c r="V283" s="123">
        <v>0.14000000000000001</v>
      </c>
      <c r="W283" s="123">
        <v>0.11</v>
      </c>
      <c r="X283" s="123">
        <v>1.73</v>
      </c>
      <c r="Y283" s="123">
        <v>3</v>
      </c>
      <c r="Z283" s="123">
        <v>1.9</v>
      </c>
      <c r="AA283" s="60">
        <v>0.51</v>
      </c>
      <c r="AB283" s="60">
        <v>4.22</v>
      </c>
      <c r="AC283" s="60" t="s">
        <v>3792</v>
      </c>
      <c r="AD283" s="60">
        <v>2021</v>
      </c>
    </row>
    <row r="284" spans="1:30" x14ac:dyDescent="0.25">
      <c r="A284" s="60" t="s">
        <v>4460</v>
      </c>
      <c r="B284" s="60" t="s">
        <v>20</v>
      </c>
      <c r="C284" s="123" t="s">
        <v>131</v>
      </c>
      <c r="D284" s="60">
        <v>25</v>
      </c>
      <c r="E284" s="123">
        <v>1996</v>
      </c>
      <c r="F284" s="123">
        <v>1.62</v>
      </c>
      <c r="G284" s="123">
        <v>56.35</v>
      </c>
      <c r="H284" s="123">
        <v>74.91</v>
      </c>
      <c r="I284" s="123">
        <v>74.95</v>
      </c>
      <c r="J284" s="123">
        <v>1146.8599999999999</v>
      </c>
      <c r="K284" s="123">
        <v>263.89</v>
      </c>
      <c r="L284" s="123">
        <v>26.35</v>
      </c>
      <c r="M284" s="123">
        <v>29.49</v>
      </c>
      <c r="N284" s="123">
        <v>89.31</v>
      </c>
      <c r="O284" s="123">
        <v>18.77</v>
      </c>
      <c r="P284" s="123">
        <v>23.07</v>
      </c>
      <c r="Q284" s="123">
        <v>81.03</v>
      </c>
      <c r="R284" s="123">
        <v>11.28</v>
      </c>
      <c r="S284" s="123">
        <v>21.89</v>
      </c>
      <c r="T284" s="123">
        <v>51.41</v>
      </c>
      <c r="U284" s="123">
        <v>0.54</v>
      </c>
      <c r="V284" s="123">
        <v>0.08</v>
      </c>
      <c r="W284" s="123">
        <v>0.59</v>
      </c>
      <c r="X284" s="123">
        <v>1.35</v>
      </c>
      <c r="Y284" s="123">
        <v>2.5099999999999998</v>
      </c>
      <c r="Z284" s="123">
        <v>2.58</v>
      </c>
      <c r="AA284" s="60">
        <v>0.56000000000000005</v>
      </c>
      <c r="AB284" s="60">
        <v>5.57</v>
      </c>
      <c r="AC284" s="60" t="s">
        <v>3792</v>
      </c>
      <c r="AD284" s="60">
        <v>2021</v>
      </c>
    </row>
    <row r="285" spans="1:30" x14ac:dyDescent="0.25">
      <c r="A285" s="60" t="s">
        <v>4507</v>
      </c>
      <c r="B285" s="60" t="s">
        <v>83</v>
      </c>
      <c r="C285" s="123" t="s">
        <v>96</v>
      </c>
      <c r="D285" s="60">
        <v>23</v>
      </c>
      <c r="E285" s="123">
        <v>1998</v>
      </c>
      <c r="F285" s="123">
        <v>2.93</v>
      </c>
      <c r="G285" s="123">
        <v>33.090000000000003</v>
      </c>
      <c r="H285" s="123">
        <v>43.08</v>
      </c>
      <c r="I285" s="123">
        <v>76.680000000000007</v>
      </c>
      <c r="J285" s="123">
        <v>709.23</v>
      </c>
      <c r="K285" s="123">
        <v>337.01</v>
      </c>
      <c r="L285" s="123">
        <v>13.38</v>
      </c>
      <c r="M285" s="123">
        <v>14.21</v>
      </c>
      <c r="N285" s="123">
        <v>92.99</v>
      </c>
      <c r="O285" s="123">
        <v>12.73</v>
      </c>
      <c r="P285" s="123">
        <v>13.35</v>
      </c>
      <c r="Q285" s="123">
        <v>95</v>
      </c>
      <c r="R285" s="123">
        <v>6.08</v>
      </c>
      <c r="S285" s="123">
        <v>13.64</v>
      </c>
      <c r="T285" s="123">
        <v>43.94</v>
      </c>
      <c r="U285" s="123">
        <v>-0.05</v>
      </c>
      <c r="V285" s="123">
        <v>-0.02</v>
      </c>
      <c r="W285" s="123">
        <v>-0.1</v>
      </c>
      <c r="X285" s="123">
        <v>0.06</v>
      </c>
      <c r="Y285" s="123">
        <v>0.96</v>
      </c>
      <c r="Z285" s="123">
        <v>0.03</v>
      </c>
      <c r="AA285" s="60">
        <v>0.03</v>
      </c>
      <c r="AB285" s="60">
        <v>1.41</v>
      </c>
      <c r="AC285" s="60" t="s">
        <v>3792</v>
      </c>
      <c r="AD285" s="60">
        <v>2021</v>
      </c>
    </row>
    <row r="286" spans="1:30" x14ac:dyDescent="0.25">
      <c r="A286" s="60" t="s">
        <v>4511</v>
      </c>
      <c r="B286" s="60" t="s">
        <v>83</v>
      </c>
      <c r="C286" s="123" t="s">
        <v>96</v>
      </c>
      <c r="D286" s="60">
        <v>26</v>
      </c>
      <c r="E286" s="123">
        <v>1994</v>
      </c>
      <c r="F286" s="123">
        <v>3.07</v>
      </c>
      <c r="G286" s="123">
        <v>17.22</v>
      </c>
      <c r="H286" s="123">
        <v>27.33</v>
      </c>
      <c r="I286" s="123">
        <v>63.4</v>
      </c>
      <c r="J286" s="123">
        <v>299.08999999999997</v>
      </c>
      <c r="K286" s="123">
        <v>114.2</v>
      </c>
      <c r="L286" s="123">
        <v>7.02</v>
      </c>
      <c r="M286" s="123">
        <v>7.1</v>
      </c>
      <c r="N286" s="123">
        <v>100</v>
      </c>
      <c r="O286" s="123">
        <v>7.23</v>
      </c>
      <c r="P286" s="123">
        <v>11.35</v>
      </c>
      <c r="Q286" s="123">
        <v>64.78</v>
      </c>
      <c r="R286" s="123">
        <v>1.6</v>
      </c>
      <c r="S286" s="123">
        <v>6.94</v>
      </c>
      <c r="T286" s="123">
        <v>23.77</v>
      </c>
      <c r="U286" s="123">
        <v>-0.04</v>
      </c>
      <c r="V286" s="123">
        <v>0.06</v>
      </c>
      <c r="W286" s="123">
        <v>0.09</v>
      </c>
      <c r="X286" s="123">
        <v>-0.08</v>
      </c>
      <c r="Y286" s="123">
        <v>0.9</v>
      </c>
      <c r="Z286" s="123">
        <v>0.03</v>
      </c>
      <c r="AA286" s="60">
        <v>0.09</v>
      </c>
      <c r="AB286" s="60">
        <v>0.61</v>
      </c>
      <c r="AC286" s="60" t="s">
        <v>3792</v>
      </c>
      <c r="AD286" s="60">
        <v>2021</v>
      </c>
    </row>
    <row r="287" spans="1:30" x14ac:dyDescent="0.25">
      <c r="A287" s="60" t="s">
        <v>1584</v>
      </c>
      <c r="B287" s="60" t="s">
        <v>83</v>
      </c>
      <c r="C287" s="123" t="s">
        <v>96</v>
      </c>
      <c r="D287" s="60">
        <v>28</v>
      </c>
      <c r="E287" s="123">
        <v>1992</v>
      </c>
      <c r="F287" s="123">
        <v>2.97</v>
      </c>
      <c r="G287" s="123">
        <v>24.93</v>
      </c>
      <c r="H287" s="123">
        <v>29.24</v>
      </c>
      <c r="I287" s="123">
        <v>85.22</v>
      </c>
      <c r="J287" s="123">
        <v>570.07000000000005</v>
      </c>
      <c r="K287" s="123">
        <v>165.71</v>
      </c>
      <c r="L287" s="123">
        <v>6.1</v>
      </c>
      <c r="M287" s="123">
        <v>6.3</v>
      </c>
      <c r="N287" s="123">
        <v>94.69</v>
      </c>
      <c r="O287" s="123">
        <v>14.96</v>
      </c>
      <c r="P287" s="123">
        <v>15.67</v>
      </c>
      <c r="Q287" s="123">
        <v>95.63</v>
      </c>
      <c r="R287" s="123">
        <v>3.91</v>
      </c>
      <c r="S287" s="123">
        <v>7.04</v>
      </c>
      <c r="T287" s="123">
        <v>57.06</v>
      </c>
      <c r="U287" s="123">
        <v>-0.03</v>
      </c>
      <c r="V287" s="123">
        <v>-0.03</v>
      </c>
      <c r="W287" s="123">
        <v>-0.02</v>
      </c>
      <c r="X287" s="123">
        <v>0</v>
      </c>
      <c r="Y287" s="123">
        <v>0.24</v>
      </c>
      <c r="Z287" s="123">
        <v>-0.01</v>
      </c>
      <c r="AA287" s="60">
        <v>-0.1</v>
      </c>
      <c r="AB287" s="60">
        <v>0.72</v>
      </c>
      <c r="AC287" s="60" t="s">
        <v>3792</v>
      </c>
      <c r="AD287" s="60">
        <v>2021</v>
      </c>
    </row>
    <row r="288" spans="1:30" x14ac:dyDescent="0.25">
      <c r="A288" s="60" t="s">
        <v>4510</v>
      </c>
      <c r="B288" s="60" t="s">
        <v>83</v>
      </c>
      <c r="C288" s="123" t="s">
        <v>96</v>
      </c>
      <c r="D288" s="60">
        <v>30</v>
      </c>
      <c r="E288" s="123">
        <v>1990</v>
      </c>
      <c r="F288" s="123">
        <v>2.97</v>
      </c>
      <c r="G288" s="123">
        <v>21.49</v>
      </c>
      <c r="H288" s="123">
        <v>31.48</v>
      </c>
      <c r="I288" s="123">
        <v>68.12</v>
      </c>
      <c r="J288" s="123">
        <v>325.92</v>
      </c>
      <c r="K288" s="123">
        <v>156.56</v>
      </c>
      <c r="L288" s="123">
        <v>10.62</v>
      </c>
      <c r="M288" s="123">
        <v>11.78</v>
      </c>
      <c r="N288" s="123">
        <v>91.23</v>
      </c>
      <c r="O288" s="123">
        <v>10.029999999999999</v>
      </c>
      <c r="P288" s="123">
        <v>14.55</v>
      </c>
      <c r="Q288" s="123">
        <v>68.959999999999994</v>
      </c>
      <c r="R288" s="123">
        <v>-0.06</v>
      </c>
      <c r="S288" s="123">
        <v>2.42</v>
      </c>
      <c r="T288" s="123">
        <v>-0.09</v>
      </c>
      <c r="U288" s="123">
        <v>-0.06</v>
      </c>
      <c r="V288" s="123">
        <v>-0.04</v>
      </c>
      <c r="W288" s="123">
        <v>-0.03</v>
      </c>
      <c r="X288" s="123">
        <v>0.01</v>
      </c>
      <c r="Y288" s="123">
        <v>0.76</v>
      </c>
      <c r="Z288" s="123">
        <v>-0.09</v>
      </c>
      <c r="AA288" s="60">
        <v>-0.09</v>
      </c>
      <c r="AB288" s="60">
        <v>1.4</v>
      </c>
      <c r="AC288" s="60" t="s">
        <v>3792</v>
      </c>
      <c r="AD288" s="60">
        <v>2021</v>
      </c>
    </row>
    <row r="289" spans="1:30" x14ac:dyDescent="0.25">
      <c r="A289" s="60" t="s">
        <v>4524</v>
      </c>
      <c r="B289" s="60" t="s">
        <v>83</v>
      </c>
      <c r="C289" s="123" t="s">
        <v>213</v>
      </c>
      <c r="D289" s="60">
        <v>30</v>
      </c>
      <c r="E289" s="123">
        <v>1991</v>
      </c>
      <c r="F289" s="123">
        <v>2.33</v>
      </c>
      <c r="G289" s="123">
        <v>22.15</v>
      </c>
      <c r="H289" s="123">
        <v>27.47</v>
      </c>
      <c r="I289" s="123">
        <v>81.05</v>
      </c>
      <c r="J289" s="123">
        <v>347.81</v>
      </c>
      <c r="K289" s="123">
        <v>181.7</v>
      </c>
      <c r="L289" s="123">
        <v>12.51</v>
      </c>
      <c r="M289" s="123">
        <v>14.85</v>
      </c>
      <c r="N289" s="123">
        <v>85.28</v>
      </c>
      <c r="O289" s="123">
        <v>8.7200000000000006</v>
      </c>
      <c r="P289" s="123">
        <v>9.94</v>
      </c>
      <c r="Q289" s="123">
        <v>87.1</v>
      </c>
      <c r="R289" s="123">
        <v>0.83</v>
      </c>
      <c r="S289" s="123">
        <v>1.83</v>
      </c>
      <c r="T289" s="123">
        <v>49.96</v>
      </c>
      <c r="U289" s="123">
        <v>0.05</v>
      </c>
      <c r="V289" s="123">
        <v>-0.04</v>
      </c>
      <c r="W289" s="123">
        <v>-0.08</v>
      </c>
      <c r="X289" s="123">
        <v>0.4</v>
      </c>
      <c r="Y289" s="123">
        <v>0.46</v>
      </c>
      <c r="Z289" s="123">
        <v>0.37</v>
      </c>
      <c r="AA289" s="60">
        <v>-0.03</v>
      </c>
      <c r="AB289" s="60">
        <v>2.11</v>
      </c>
      <c r="AC289" s="60" t="s">
        <v>3792</v>
      </c>
      <c r="AD289" s="60">
        <v>2021</v>
      </c>
    </row>
    <row r="290" spans="1:30" x14ac:dyDescent="0.25">
      <c r="A290" s="60" t="s">
        <v>4837</v>
      </c>
      <c r="B290" s="60" t="s">
        <v>83</v>
      </c>
      <c r="C290" s="123" t="s">
        <v>213</v>
      </c>
      <c r="D290" s="60">
        <v>32</v>
      </c>
      <c r="E290" s="123">
        <v>1988</v>
      </c>
      <c r="F290" s="123">
        <v>1.06</v>
      </c>
      <c r="G290" s="123">
        <v>25.43</v>
      </c>
      <c r="H290" s="123">
        <v>39.04</v>
      </c>
      <c r="I290" s="123">
        <v>65</v>
      </c>
      <c r="J290" s="123">
        <v>584.48</v>
      </c>
      <c r="K290" s="123">
        <v>313.51</v>
      </c>
      <c r="L290" s="123">
        <v>7.27</v>
      </c>
      <c r="M290" s="123">
        <v>10.81</v>
      </c>
      <c r="N290" s="123">
        <v>66.67</v>
      </c>
      <c r="O290" s="123">
        <v>9.91</v>
      </c>
      <c r="P290" s="123">
        <v>13.68</v>
      </c>
      <c r="Q290" s="123">
        <v>73.31</v>
      </c>
      <c r="R290" s="123">
        <v>7.19</v>
      </c>
      <c r="S290" s="123">
        <v>12.71</v>
      </c>
      <c r="T290" s="123">
        <v>57.18</v>
      </c>
      <c r="U290" s="123">
        <v>0.1</v>
      </c>
      <c r="V290" s="123">
        <v>0.04</v>
      </c>
      <c r="W290" s="123">
        <v>-0.12</v>
      </c>
      <c r="X290" s="123">
        <v>0.92</v>
      </c>
      <c r="Y290" s="123">
        <v>1.89</v>
      </c>
      <c r="Z290" s="123">
        <v>1.76</v>
      </c>
      <c r="AA290" s="60">
        <v>1.84</v>
      </c>
      <c r="AB290" s="60">
        <v>1.75</v>
      </c>
      <c r="AC290" s="60" t="s">
        <v>3792</v>
      </c>
      <c r="AD290" s="60">
        <v>2021</v>
      </c>
    </row>
    <row r="291" spans="1:30" x14ac:dyDescent="0.25">
      <c r="A291" s="60" t="s">
        <v>1318</v>
      </c>
      <c r="B291" s="60" t="s">
        <v>83</v>
      </c>
      <c r="C291" s="123" t="s">
        <v>109</v>
      </c>
      <c r="D291" s="60">
        <v>23</v>
      </c>
      <c r="E291" s="123">
        <v>1997</v>
      </c>
      <c r="F291" s="123">
        <v>2.72</v>
      </c>
      <c r="G291" s="123">
        <v>12.19</v>
      </c>
      <c r="H291" s="123">
        <v>17.71</v>
      </c>
      <c r="I291" s="123">
        <v>68.900000000000006</v>
      </c>
      <c r="J291" s="123">
        <v>183.67</v>
      </c>
      <c r="K291" s="123">
        <v>55.83</v>
      </c>
      <c r="L291" s="123">
        <v>8.09</v>
      </c>
      <c r="M291" s="123">
        <v>10.42</v>
      </c>
      <c r="N291" s="123">
        <v>78.63</v>
      </c>
      <c r="O291" s="123">
        <v>3.01</v>
      </c>
      <c r="P291" s="123">
        <v>4.1399999999999997</v>
      </c>
      <c r="Q291" s="123">
        <v>72.739999999999995</v>
      </c>
      <c r="R291" s="123">
        <v>0.78</v>
      </c>
      <c r="S291" s="123">
        <v>1.58</v>
      </c>
      <c r="T291" s="123">
        <v>49.91</v>
      </c>
      <c r="U291" s="123">
        <v>0.27</v>
      </c>
      <c r="V291" s="123">
        <v>0.04</v>
      </c>
      <c r="W291" s="123">
        <v>0.24</v>
      </c>
      <c r="X291" s="123">
        <v>1.45</v>
      </c>
      <c r="Y291" s="123">
        <v>0.75</v>
      </c>
      <c r="Z291" s="123">
        <v>0.75</v>
      </c>
      <c r="AA291" s="60">
        <v>0.08</v>
      </c>
      <c r="AB291" s="60">
        <v>1.17</v>
      </c>
      <c r="AC291" s="60" t="s">
        <v>3792</v>
      </c>
      <c r="AD291" s="60">
        <v>2021</v>
      </c>
    </row>
    <row r="292" spans="1:30" x14ac:dyDescent="0.25">
      <c r="A292" s="60" t="s">
        <v>4513</v>
      </c>
      <c r="B292" s="60" t="s">
        <v>83</v>
      </c>
      <c r="C292" s="123" t="s">
        <v>109</v>
      </c>
      <c r="D292" s="60">
        <v>33</v>
      </c>
      <c r="E292" s="123">
        <v>1987</v>
      </c>
      <c r="F292" s="123">
        <v>0.85</v>
      </c>
      <c r="G292" s="123">
        <v>13.86</v>
      </c>
      <c r="H292" s="123">
        <v>17.41</v>
      </c>
      <c r="I292" s="123">
        <v>78.69</v>
      </c>
      <c r="J292" s="123">
        <v>187.56</v>
      </c>
      <c r="K292" s="123">
        <v>0.01</v>
      </c>
      <c r="L292" s="123">
        <v>7.59</v>
      </c>
      <c r="M292" s="123">
        <v>10.029999999999999</v>
      </c>
      <c r="N292" s="123">
        <v>74.989999999999995</v>
      </c>
      <c r="O292" s="123">
        <v>4.96</v>
      </c>
      <c r="P292" s="123">
        <v>4.95</v>
      </c>
      <c r="Q292" s="123">
        <v>100.05</v>
      </c>
      <c r="R292" s="123">
        <v>0.03</v>
      </c>
      <c r="S292" s="123">
        <v>-0.04</v>
      </c>
      <c r="T292" s="123"/>
      <c r="U292" s="123">
        <v>0.04</v>
      </c>
      <c r="V292" s="123">
        <v>-0.1</v>
      </c>
      <c r="W292" s="123">
        <v>0.05</v>
      </c>
      <c r="X292" s="123">
        <v>7.0000000000000007E-2</v>
      </c>
      <c r="Y292" s="123">
        <v>-7.0000000000000007E-2</v>
      </c>
      <c r="Z292" s="123">
        <v>-0.03</v>
      </c>
      <c r="AA292" s="60">
        <v>-7.0000000000000007E-2</v>
      </c>
      <c r="AB292" s="60">
        <v>-0.04</v>
      </c>
      <c r="AC292" s="60" t="s">
        <v>3792</v>
      </c>
      <c r="AD292" s="60">
        <v>2021</v>
      </c>
    </row>
    <row r="293" spans="1:30" x14ac:dyDescent="0.25">
      <c r="A293" s="60" t="s">
        <v>4838</v>
      </c>
      <c r="B293" s="60" t="s">
        <v>83</v>
      </c>
      <c r="C293" s="123" t="s">
        <v>109</v>
      </c>
      <c r="D293" s="60">
        <v>20</v>
      </c>
      <c r="E293" s="123">
        <v>2000</v>
      </c>
      <c r="F293" s="123">
        <v>0.21</v>
      </c>
      <c r="G293" s="123">
        <v>16.72</v>
      </c>
      <c r="H293" s="123">
        <v>19.96</v>
      </c>
      <c r="I293" s="123">
        <v>83.4</v>
      </c>
      <c r="J293" s="123">
        <v>119.91</v>
      </c>
      <c r="K293" s="123">
        <v>16.7</v>
      </c>
      <c r="L293" s="123">
        <v>16.7</v>
      </c>
      <c r="M293" s="123">
        <v>16.73</v>
      </c>
      <c r="N293" s="123">
        <v>100.02</v>
      </c>
      <c r="O293" s="123">
        <v>-7.0000000000000007E-2</v>
      </c>
      <c r="P293" s="123">
        <v>0.09</v>
      </c>
      <c r="Q293" s="123"/>
      <c r="R293" s="123">
        <v>7.0000000000000007E-2</v>
      </c>
      <c r="S293" s="123">
        <v>3.41</v>
      </c>
      <c r="T293" s="123">
        <v>0.08</v>
      </c>
      <c r="U293" s="123">
        <v>0.01</v>
      </c>
      <c r="V293" s="123">
        <v>0.08</v>
      </c>
      <c r="W293" s="123">
        <v>-0.1</v>
      </c>
      <c r="X293" s="123">
        <v>7.0000000000000007E-2</v>
      </c>
      <c r="Y293" s="123">
        <v>-0.04</v>
      </c>
      <c r="Z293" s="123">
        <v>0.01</v>
      </c>
      <c r="AA293" s="60">
        <v>0.08</v>
      </c>
      <c r="AB293" s="60">
        <v>0.05</v>
      </c>
      <c r="AC293" s="60" t="s">
        <v>3792</v>
      </c>
      <c r="AD293" s="60">
        <v>2021</v>
      </c>
    </row>
    <row r="294" spans="1:30" x14ac:dyDescent="0.25">
      <c r="A294" s="60" t="s">
        <v>1229</v>
      </c>
      <c r="B294" s="60" t="s">
        <v>83</v>
      </c>
      <c r="C294" s="123" t="s">
        <v>109</v>
      </c>
      <c r="D294" s="60">
        <v>33</v>
      </c>
      <c r="E294" s="123">
        <v>1987</v>
      </c>
      <c r="F294" s="123">
        <v>2.14</v>
      </c>
      <c r="G294" s="123">
        <v>8.2200000000000006</v>
      </c>
      <c r="H294" s="123">
        <v>14.16</v>
      </c>
      <c r="I294" s="123">
        <v>58.1</v>
      </c>
      <c r="J294" s="123">
        <v>142.75</v>
      </c>
      <c r="K294" s="123">
        <v>55.88</v>
      </c>
      <c r="L294" s="123">
        <v>4.5999999999999996</v>
      </c>
      <c r="M294" s="123">
        <v>5.54</v>
      </c>
      <c r="N294" s="123">
        <v>83.23</v>
      </c>
      <c r="O294" s="123">
        <v>1.73</v>
      </c>
      <c r="P294" s="123">
        <v>3.22</v>
      </c>
      <c r="Q294" s="123">
        <v>57.07</v>
      </c>
      <c r="R294" s="123">
        <v>1.38</v>
      </c>
      <c r="S294" s="123">
        <v>2.3199999999999998</v>
      </c>
      <c r="T294" s="123">
        <v>59.99</v>
      </c>
      <c r="U294" s="123">
        <v>0.89</v>
      </c>
      <c r="V294" s="123">
        <v>0.14000000000000001</v>
      </c>
      <c r="W294" s="123">
        <v>0.81</v>
      </c>
      <c r="X294" s="123">
        <v>0.35</v>
      </c>
      <c r="Y294" s="123">
        <v>0.48</v>
      </c>
      <c r="Z294" s="123">
        <v>0.5</v>
      </c>
      <c r="AA294" s="60">
        <v>0.08</v>
      </c>
      <c r="AB294" s="60">
        <v>1.44</v>
      </c>
      <c r="AC294" s="60" t="s">
        <v>3792</v>
      </c>
      <c r="AD294" s="60">
        <v>2021</v>
      </c>
    </row>
    <row r="295" spans="1:30" x14ac:dyDescent="0.25">
      <c r="A295" s="60" t="s">
        <v>4526</v>
      </c>
      <c r="B295" s="60" t="s">
        <v>83</v>
      </c>
      <c r="C295" s="123" t="s">
        <v>221</v>
      </c>
      <c r="D295" s="60">
        <v>24</v>
      </c>
      <c r="E295" s="123">
        <v>1996</v>
      </c>
      <c r="F295" s="123">
        <v>0.06</v>
      </c>
      <c r="G295" s="123">
        <v>70.03</v>
      </c>
      <c r="H295" s="123">
        <v>79.900000000000006</v>
      </c>
      <c r="I295" s="123">
        <v>87.51</v>
      </c>
      <c r="J295" s="123">
        <v>1289.97</v>
      </c>
      <c r="K295" s="123">
        <v>140.1</v>
      </c>
      <c r="L295" s="123">
        <v>30</v>
      </c>
      <c r="M295" s="123">
        <v>29.93</v>
      </c>
      <c r="N295" s="123">
        <v>100.07</v>
      </c>
      <c r="O295" s="123">
        <v>10.06</v>
      </c>
      <c r="P295" s="123">
        <v>20.02</v>
      </c>
      <c r="Q295" s="123">
        <v>49.92</v>
      </c>
      <c r="R295" s="123">
        <v>20.09</v>
      </c>
      <c r="S295" s="123">
        <v>20.07</v>
      </c>
      <c r="T295" s="123">
        <v>100.1</v>
      </c>
      <c r="U295" s="123">
        <v>0.03</v>
      </c>
      <c r="V295" s="123">
        <v>0.08</v>
      </c>
      <c r="W295" s="123">
        <v>0.04</v>
      </c>
      <c r="X295" s="123">
        <v>-0.03</v>
      </c>
      <c r="Y295" s="123">
        <v>0.09</v>
      </c>
      <c r="Z295" s="123">
        <v>-0.08</v>
      </c>
      <c r="AA295" s="60">
        <v>-0.04</v>
      </c>
      <c r="AB295" s="60">
        <v>0.02</v>
      </c>
      <c r="AC295" s="60" t="s">
        <v>3792</v>
      </c>
      <c r="AD295" s="60">
        <v>2021</v>
      </c>
    </row>
    <row r="296" spans="1:30" x14ac:dyDescent="0.25">
      <c r="A296" s="60" t="s">
        <v>1592</v>
      </c>
      <c r="B296" s="60" t="s">
        <v>83</v>
      </c>
      <c r="C296" s="123" t="s">
        <v>116</v>
      </c>
      <c r="D296" s="60">
        <v>30</v>
      </c>
      <c r="E296" s="123">
        <v>1990</v>
      </c>
      <c r="F296" s="123">
        <v>3.08</v>
      </c>
      <c r="G296" s="123">
        <v>26.92</v>
      </c>
      <c r="H296" s="123">
        <v>34.06</v>
      </c>
      <c r="I296" s="123">
        <v>79.33</v>
      </c>
      <c r="J296" s="123">
        <v>637.65</v>
      </c>
      <c r="K296" s="123">
        <v>291.67</v>
      </c>
      <c r="L296" s="123">
        <v>9.33</v>
      </c>
      <c r="M296" s="123">
        <v>9.36</v>
      </c>
      <c r="N296" s="123">
        <v>99.93</v>
      </c>
      <c r="O296" s="123">
        <v>11.7</v>
      </c>
      <c r="P296" s="123">
        <v>11.67</v>
      </c>
      <c r="Q296" s="123">
        <v>100.09</v>
      </c>
      <c r="R296" s="123">
        <v>5.7</v>
      </c>
      <c r="S296" s="123">
        <v>12.27</v>
      </c>
      <c r="T296" s="123">
        <v>45.85</v>
      </c>
      <c r="U296" s="123">
        <v>0.06</v>
      </c>
      <c r="V296" s="123">
        <v>0.05</v>
      </c>
      <c r="W296" s="123">
        <v>-0.05</v>
      </c>
      <c r="X296" s="123">
        <v>0.03</v>
      </c>
      <c r="Y296" s="123">
        <v>0</v>
      </c>
      <c r="Z296" s="123">
        <v>7.0000000000000007E-2</v>
      </c>
      <c r="AA296" s="60">
        <v>0.04</v>
      </c>
      <c r="AB296" s="60">
        <v>0.02</v>
      </c>
      <c r="AC296" s="60" t="s">
        <v>3792</v>
      </c>
      <c r="AD296" s="60">
        <v>2021</v>
      </c>
    </row>
    <row r="297" spans="1:30" x14ac:dyDescent="0.25">
      <c r="A297" s="60" t="s">
        <v>4519</v>
      </c>
      <c r="B297" s="60" t="s">
        <v>83</v>
      </c>
      <c r="C297" s="123" t="s">
        <v>122</v>
      </c>
      <c r="D297" s="60">
        <v>21</v>
      </c>
      <c r="E297" s="123">
        <v>1999</v>
      </c>
      <c r="F297" s="123">
        <v>2.41</v>
      </c>
      <c r="G297" s="123">
        <v>23.9</v>
      </c>
      <c r="H297" s="123">
        <v>27.29</v>
      </c>
      <c r="I297" s="123">
        <v>88.15</v>
      </c>
      <c r="J297" s="123">
        <v>363.29</v>
      </c>
      <c r="K297" s="123">
        <v>84.01</v>
      </c>
      <c r="L297" s="123">
        <v>12.42</v>
      </c>
      <c r="M297" s="123">
        <v>13.65</v>
      </c>
      <c r="N297" s="123">
        <v>91.18</v>
      </c>
      <c r="O297" s="123">
        <v>10.06</v>
      </c>
      <c r="P297" s="123">
        <v>10.74</v>
      </c>
      <c r="Q297" s="123">
        <v>92.64</v>
      </c>
      <c r="R297" s="123">
        <v>0.86</v>
      </c>
      <c r="S297" s="123">
        <v>1.2</v>
      </c>
      <c r="T297" s="123">
        <v>66.69</v>
      </c>
      <c r="U297" s="123">
        <v>-0.05</v>
      </c>
      <c r="V297" s="123">
        <v>-0.02</v>
      </c>
      <c r="W297" s="123">
        <v>0</v>
      </c>
      <c r="X297" s="123">
        <v>1.3</v>
      </c>
      <c r="Y297" s="123">
        <v>2.87</v>
      </c>
      <c r="Z297" s="123">
        <v>0.38</v>
      </c>
      <c r="AA297" s="60">
        <v>0</v>
      </c>
      <c r="AB297" s="60">
        <v>1.97</v>
      </c>
      <c r="AC297" s="60" t="s">
        <v>3792</v>
      </c>
      <c r="AD297" s="60">
        <v>2021</v>
      </c>
    </row>
    <row r="298" spans="1:30" x14ac:dyDescent="0.25">
      <c r="A298" s="60" t="s">
        <v>4520</v>
      </c>
      <c r="B298" s="60" t="s">
        <v>83</v>
      </c>
      <c r="C298" s="123" t="s">
        <v>122</v>
      </c>
      <c r="D298" s="60">
        <v>30</v>
      </c>
      <c r="E298" s="123">
        <v>1990</v>
      </c>
      <c r="F298" s="123">
        <v>0</v>
      </c>
      <c r="G298" s="123">
        <v>30</v>
      </c>
      <c r="H298" s="123">
        <v>49.94</v>
      </c>
      <c r="I298" s="123">
        <v>60.01</v>
      </c>
      <c r="J298" s="123">
        <v>420.03</v>
      </c>
      <c r="K298" s="123">
        <v>0.02</v>
      </c>
      <c r="L298" s="123">
        <v>19.95</v>
      </c>
      <c r="M298" s="123">
        <v>30.02</v>
      </c>
      <c r="N298" s="123">
        <v>66.67</v>
      </c>
      <c r="O298" s="123">
        <v>9.94</v>
      </c>
      <c r="P298" s="123">
        <v>19.93</v>
      </c>
      <c r="Q298" s="123">
        <v>49.91</v>
      </c>
      <c r="R298" s="123">
        <v>0.06</v>
      </c>
      <c r="S298" s="123">
        <v>-0.09</v>
      </c>
      <c r="T298" s="123"/>
      <c r="U298" s="123">
        <v>0.04</v>
      </c>
      <c r="V298" s="123">
        <v>-0.02</v>
      </c>
      <c r="W298" s="123">
        <v>-0.02</v>
      </c>
      <c r="X298" s="123">
        <v>0.08</v>
      </c>
      <c r="Y298" s="123">
        <v>-0.04</v>
      </c>
      <c r="Z298" s="123">
        <v>0</v>
      </c>
      <c r="AA298" s="60">
        <v>-0.1</v>
      </c>
      <c r="AB298" s="60">
        <v>-0.03</v>
      </c>
      <c r="AC298" s="60" t="s">
        <v>3792</v>
      </c>
      <c r="AD298" s="60">
        <v>2021</v>
      </c>
    </row>
    <row r="299" spans="1:30" x14ac:dyDescent="0.25">
      <c r="A299" s="60" t="s">
        <v>4522</v>
      </c>
      <c r="B299" s="60" t="s">
        <v>83</v>
      </c>
      <c r="C299" s="123" t="s">
        <v>122</v>
      </c>
      <c r="D299" s="60">
        <v>25</v>
      </c>
      <c r="E299" s="123">
        <v>1995</v>
      </c>
      <c r="F299" s="123">
        <v>2.93</v>
      </c>
      <c r="G299" s="123">
        <v>29.99</v>
      </c>
      <c r="H299" s="123">
        <v>35.659999999999997</v>
      </c>
      <c r="I299" s="123">
        <v>84.15</v>
      </c>
      <c r="J299" s="123">
        <v>522.78</v>
      </c>
      <c r="K299" s="123">
        <v>167.34</v>
      </c>
      <c r="L299" s="123">
        <v>14.2</v>
      </c>
      <c r="M299" s="123">
        <v>16.350000000000001</v>
      </c>
      <c r="N299" s="123">
        <v>87.82</v>
      </c>
      <c r="O299" s="123">
        <v>11.63</v>
      </c>
      <c r="P299" s="123">
        <v>12.98</v>
      </c>
      <c r="Q299" s="123">
        <v>89.71</v>
      </c>
      <c r="R299" s="123">
        <v>2.95</v>
      </c>
      <c r="S299" s="123">
        <v>4.58</v>
      </c>
      <c r="T299" s="123">
        <v>64.260000000000005</v>
      </c>
      <c r="U299" s="123">
        <v>-0.05</v>
      </c>
      <c r="V299" s="123">
        <v>-0.1</v>
      </c>
      <c r="W299" s="123">
        <v>-0.01</v>
      </c>
      <c r="X299" s="123">
        <v>0.43</v>
      </c>
      <c r="Y299" s="123">
        <v>1.04</v>
      </c>
      <c r="Z299" s="123">
        <v>-0.03</v>
      </c>
      <c r="AA299" s="60">
        <v>0.08</v>
      </c>
      <c r="AB299" s="60">
        <v>1.32</v>
      </c>
      <c r="AC299" s="60" t="s">
        <v>3792</v>
      </c>
      <c r="AD299" s="60">
        <v>2021</v>
      </c>
    </row>
    <row r="300" spans="1:30" x14ac:dyDescent="0.25">
      <c r="A300" s="60" t="s">
        <v>4839</v>
      </c>
      <c r="B300" s="60" t="s">
        <v>83</v>
      </c>
      <c r="C300" s="123" t="s">
        <v>122</v>
      </c>
      <c r="D300" s="60">
        <v>31</v>
      </c>
      <c r="E300" s="123">
        <v>1990</v>
      </c>
      <c r="F300" s="123">
        <v>0.01</v>
      </c>
      <c r="G300" s="123">
        <v>1.08</v>
      </c>
      <c r="H300" s="123">
        <v>2.91</v>
      </c>
      <c r="I300" s="123">
        <v>33.380000000000003</v>
      </c>
      <c r="J300" s="123">
        <v>28.97</v>
      </c>
      <c r="K300" s="123">
        <v>6.99</v>
      </c>
      <c r="L300" s="123">
        <v>0.09</v>
      </c>
      <c r="M300" s="123">
        <v>0.01</v>
      </c>
      <c r="N300" s="123"/>
      <c r="O300" s="123">
        <v>1.03</v>
      </c>
      <c r="P300" s="123">
        <v>1.03</v>
      </c>
      <c r="Q300" s="123">
        <v>100.03</v>
      </c>
      <c r="R300" s="123">
        <v>-0.04</v>
      </c>
      <c r="S300" s="123">
        <v>2.0299999999999998</v>
      </c>
      <c r="T300" s="123">
        <v>-0.03</v>
      </c>
      <c r="U300" s="123">
        <v>-0.06</v>
      </c>
      <c r="V300" s="123">
        <v>-0.04</v>
      </c>
      <c r="W300" s="123">
        <v>0.05</v>
      </c>
      <c r="X300" s="123">
        <v>-7.0000000000000007E-2</v>
      </c>
      <c r="Y300" s="123">
        <v>1.07</v>
      </c>
      <c r="Z300" s="123">
        <v>-0.09</v>
      </c>
      <c r="AA300" s="60">
        <v>7.0000000000000007E-2</v>
      </c>
      <c r="AB300" s="60">
        <v>0.1</v>
      </c>
      <c r="AC300" s="60" t="s">
        <v>3792</v>
      </c>
      <c r="AD300" s="60">
        <v>2021</v>
      </c>
    </row>
    <row r="301" spans="1:30" x14ac:dyDescent="0.25">
      <c r="A301" s="60" t="s">
        <v>4840</v>
      </c>
      <c r="B301" s="60" t="s">
        <v>83</v>
      </c>
      <c r="C301" s="123" t="s">
        <v>122</v>
      </c>
      <c r="D301" s="60">
        <v>26</v>
      </c>
      <c r="E301" s="123">
        <v>1994</v>
      </c>
      <c r="F301" s="123">
        <v>2.74</v>
      </c>
      <c r="G301" s="123">
        <v>15.97</v>
      </c>
      <c r="H301" s="123">
        <v>21.81</v>
      </c>
      <c r="I301" s="123">
        <v>72.86</v>
      </c>
      <c r="J301" s="123">
        <v>263.32</v>
      </c>
      <c r="K301" s="123">
        <v>58.04</v>
      </c>
      <c r="L301" s="123">
        <v>7.78</v>
      </c>
      <c r="M301" s="123">
        <v>10.08</v>
      </c>
      <c r="N301" s="123">
        <v>77.78</v>
      </c>
      <c r="O301" s="123">
        <v>6.38</v>
      </c>
      <c r="P301" s="123">
        <v>7.45</v>
      </c>
      <c r="Q301" s="123">
        <v>85.08</v>
      </c>
      <c r="R301" s="123">
        <v>1.05</v>
      </c>
      <c r="S301" s="123">
        <v>2.66</v>
      </c>
      <c r="T301" s="123">
        <v>42.91</v>
      </c>
      <c r="U301" s="123">
        <v>-0.03</v>
      </c>
      <c r="V301" s="123">
        <v>0.04</v>
      </c>
      <c r="W301" s="123">
        <v>0.05</v>
      </c>
      <c r="X301" s="123">
        <v>0.8</v>
      </c>
      <c r="Y301" s="123">
        <v>0.73</v>
      </c>
      <c r="Z301" s="123">
        <v>-0.04</v>
      </c>
      <c r="AA301" s="60">
        <v>0.02</v>
      </c>
      <c r="AB301" s="60">
        <v>0.37</v>
      </c>
      <c r="AC301" s="60" t="s">
        <v>3792</v>
      </c>
      <c r="AD301" s="60">
        <v>2021</v>
      </c>
    </row>
    <row r="302" spans="1:30" x14ac:dyDescent="0.25">
      <c r="A302" s="60" t="s">
        <v>4525</v>
      </c>
      <c r="B302" s="60" t="s">
        <v>83</v>
      </c>
      <c r="C302" s="123" t="s">
        <v>122</v>
      </c>
      <c r="D302" s="60">
        <v>33</v>
      </c>
      <c r="E302" s="123">
        <v>1988</v>
      </c>
      <c r="F302" s="123">
        <v>0.28000000000000003</v>
      </c>
      <c r="G302" s="123">
        <v>4.97</v>
      </c>
      <c r="H302" s="123">
        <v>5.07</v>
      </c>
      <c r="I302" s="123">
        <v>99.92</v>
      </c>
      <c r="J302" s="123">
        <v>55.03</v>
      </c>
      <c r="K302" s="123">
        <v>-0.01</v>
      </c>
      <c r="L302" s="123">
        <v>5.0199999999999996</v>
      </c>
      <c r="M302" s="123">
        <v>5.03</v>
      </c>
      <c r="N302" s="123">
        <v>100</v>
      </c>
      <c r="O302" s="123">
        <v>0.09</v>
      </c>
      <c r="P302" s="123">
        <v>-0.02</v>
      </c>
      <c r="Q302" s="123"/>
      <c r="R302" s="123">
        <v>0.03</v>
      </c>
      <c r="S302" s="123">
        <v>-0.09</v>
      </c>
      <c r="T302" s="123"/>
      <c r="U302" s="123">
        <v>0.06</v>
      </c>
      <c r="V302" s="123">
        <v>-0.1</v>
      </c>
      <c r="W302" s="123">
        <v>0</v>
      </c>
      <c r="X302" s="123">
        <v>-0.08</v>
      </c>
      <c r="Y302" s="123">
        <v>-0.06</v>
      </c>
      <c r="Z302" s="123">
        <v>-7.0000000000000007E-2</v>
      </c>
      <c r="AA302" s="60">
        <v>0.06</v>
      </c>
      <c r="AB302" s="60">
        <v>0.01</v>
      </c>
      <c r="AC302" s="60" t="s">
        <v>3792</v>
      </c>
      <c r="AD302" s="60">
        <v>2021</v>
      </c>
    </row>
    <row r="303" spans="1:30" x14ac:dyDescent="0.25">
      <c r="A303" s="60" t="s">
        <v>2834</v>
      </c>
      <c r="B303" s="60" t="s">
        <v>21</v>
      </c>
      <c r="C303" s="123" t="s">
        <v>96</v>
      </c>
      <c r="D303" s="60">
        <v>20</v>
      </c>
      <c r="E303" s="123">
        <v>2001</v>
      </c>
      <c r="F303" s="123">
        <v>2.79</v>
      </c>
      <c r="G303" s="123">
        <v>98.88</v>
      </c>
      <c r="H303" s="123">
        <v>102.96</v>
      </c>
      <c r="I303" s="123">
        <v>96.13</v>
      </c>
      <c r="J303" s="123">
        <v>2171.31</v>
      </c>
      <c r="K303" s="123">
        <v>499.6</v>
      </c>
      <c r="L303" s="123">
        <v>18.52</v>
      </c>
      <c r="M303" s="123">
        <v>18.57</v>
      </c>
      <c r="N303" s="123">
        <v>100.03</v>
      </c>
      <c r="O303" s="123">
        <v>65.75</v>
      </c>
      <c r="P303" s="123">
        <v>67.08</v>
      </c>
      <c r="Q303" s="123">
        <v>97.91</v>
      </c>
      <c r="R303" s="123">
        <v>14.6</v>
      </c>
      <c r="S303" s="123">
        <v>17.079999999999998</v>
      </c>
      <c r="T303" s="123">
        <v>85.35</v>
      </c>
      <c r="U303" s="123">
        <v>0.03</v>
      </c>
      <c r="V303" s="123">
        <v>-0.03</v>
      </c>
      <c r="W303" s="123">
        <v>0.09</v>
      </c>
      <c r="X303" s="123">
        <v>-0.05</v>
      </c>
      <c r="Y303" s="123">
        <v>4.57</v>
      </c>
      <c r="Z303" s="123">
        <v>-0.04</v>
      </c>
      <c r="AA303" s="60">
        <v>0.06</v>
      </c>
      <c r="AB303" s="60">
        <v>5.08</v>
      </c>
      <c r="AC303" s="60" t="s">
        <v>3792</v>
      </c>
      <c r="AD303" s="60">
        <v>2021</v>
      </c>
    </row>
    <row r="304" spans="1:30" x14ac:dyDescent="0.25">
      <c r="A304" s="60" t="s">
        <v>2470</v>
      </c>
      <c r="B304" s="60" t="s">
        <v>21</v>
      </c>
      <c r="C304" s="123" t="s">
        <v>96</v>
      </c>
      <c r="D304" s="60">
        <v>26</v>
      </c>
      <c r="E304" s="123">
        <v>1995</v>
      </c>
      <c r="F304" s="123">
        <v>2.64</v>
      </c>
      <c r="G304" s="123">
        <v>89.21</v>
      </c>
      <c r="H304" s="123">
        <v>98.46</v>
      </c>
      <c r="I304" s="123">
        <v>90.54</v>
      </c>
      <c r="J304" s="123">
        <v>1403.71</v>
      </c>
      <c r="K304" s="123">
        <v>397.03</v>
      </c>
      <c r="L304" s="123">
        <v>45.21</v>
      </c>
      <c r="M304" s="123">
        <v>47.8</v>
      </c>
      <c r="N304" s="123">
        <v>94.52</v>
      </c>
      <c r="O304" s="123">
        <v>35.65</v>
      </c>
      <c r="P304" s="123">
        <v>38.82</v>
      </c>
      <c r="Q304" s="123">
        <v>91.48</v>
      </c>
      <c r="R304" s="123">
        <v>5.66</v>
      </c>
      <c r="S304" s="123">
        <v>7.12</v>
      </c>
      <c r="T304" s="123">
        <v>78.92</v>
      </c>
      <c r="U304" s="123">
        <v>-7.0000000000000007E-2</v>
      </c>
      <c r="V304" s="123">
        <v>0.21</v>
      </c>
      <c r="W304" s="123">
        <v>-0.05</v>
      </c>
      <c r="X304" s="123">
        <v>1.83</v>
      </c>
      <c r="Y304" s="123">
        <v>6.62</v>
      </c>
      <c r="Z304" s="123">
        <v>2.6</v>
      </c>
      <c r="AA304" s="60">
        <v>0.75</v>
      </c>
      <c r="AB304" s="60">
        <v>8.49</v>
      </c>
      <c r="AC304" s="60" t="s">
        <v>3792</v>
      </c>
      <c r="AD304" s="60">
        <v>2021</v>
      </c>
    </row>
    <row r="305" spans="1:30" x14ac:dyDescent="0.25">
      <c r="A305" s="60" t="s">
        <v>2835</v>
      </c>
      <c r="B305" s="60" t="s">
        <v>21</v>
      </c>
      <c r="C305" s="123" t="s">
        <v>96</v>
      </c>
      <c r="D305" s="60">
        <v>26</v>
      </c>
      <c r="E305" s="123">
        <v>1994</v>
      </c>
      <c r="F305" s="123">
        <v>7.06</v>
      </c>
      <c r="G305" s="123">
        <v>90.97</v>
      </c>
      <c r="H305" s="123">
        <v>96.03</v>
      </c>
      <c r="I305" s="123">
        <v>94.69</v>
      </c>
      <c r="J305" s="123">
        <v>2087.34</v>
      </c>
      <c r="K305" s="123">
        <v>613.23</v>
      </c>
      <c r="L305" s="123">
        <v>18.03</v>
      </c>
      <c r="M305" s="123">
        <v>18.3</v>
      </c>
      <c r="N305" s="123">
        <v>97.71</v>
      </c>
      <c r="O305" s="123">
        <v>55.3</v>
      </c>
      <c r="P305" s="123">
        <v>57.01</v>
      </c>
      <c r="Q305" s="123">
        <v>97.08</v>
      </c>
      <c r="R305" s="123">
        <v>17.39</v>
      </c>
      <c r="S305" s="123">
        <v>20.13</v>
      </c>
      <c r="T305" s="123">
        <v>86.42</v>
      </c>
      <c r="U305" s="123">
        <v>0.03</v>
      </c>
      <c r="V305" s="123">
        <v>0.05</v>
      </c>
      <c r="W305" s="123">
        <v>-0.13</v>
      </c>
      <c r="X305" s="123">
        <v>0.2</v>
      </c>
      <c r="Y305" s="123">
        <v>9.2100000000000009</v>
      </c>
      <c r="Z305" s="123">
        <v>0.25</v>
      </c>
      <c r="AA305" s="60">
        <v>0.03</v>
      </c>
      <c r="AB305" s="60">
        <v>5.19</v>
      </c>
      <c r="AC305" s="60" t="s">
        <v>3792</v>
      </c>
      <c r="AD305" s="60">
        <v>2021</v>
      </c>
    </row>
    <row r="306" spans="1:30" x14ac:dyDescent="0.25">
      <c r="A306" s="60" t="s">
        <v>2622</v>
      </c>
      <c r="B306" s="60" t="s">
        <v>21</v>
      </c>
      <c r="C306" s="123" t="s">
        <v>96</v>
      </c>
      <c r="D306" s="60">
        <v>25</v>
      </c>
      <c r="E306" s="123">
        <v>1995</v>
      </c>
      <c r="F306" s="123">
        <v>0.88</v>
      </c>
      <c r="G306" s="123">
        <v>57.44</v>
      </c>
      <c r="H306" s="123">
        <v>62.56</v>
      </c>
      <c r="I306" s="123">
        <v>92.05</v>
      </c>
      <c r="J306" s="123">
        <v>1082.42</v>
      </c>
      <c r="K306" s="123">
        <v>217.52</v>
      </c>
      <c r="L306" s="123">
        <v>21.21</v>
      </c>
      <c r="M306" s="123">
        <v>21.27</v>
      </c>
      <c r="N306" s="123">
        <v>100.09</v>
      </c>
      <c r="O306" s="123">
        <v>29.93</v>
      </c>
      <c r="P306" s="123">
        <v>32.49</v>
      </c>
      <c r="Q306" s="123">
        <v>92.27</v>
      </c>
      <c r="R306" s="123">
        <v>5.07</v>
      </c>
      <c r="S306" s="123">
        <v>7.51</v>
      </c>
      <c r="T306" s="123">
        <v>66.8</v>
      </c>
      <c r="U306" s="123">
        <v>0.06</v>
      </c>
      <c r="V306" s="123">
        <v>-0.06</v>
      </c>
      <c r="W306" s="123">
        <v>-0.04</v>
      </c>
      <c r="X306" s="123">
        <v>0.05</v>
      </c>
      <c r="Y306" s="123">
        <v>2.57</v>
      </c>
      <c r="Z306" s="123">
        <v>1.17</v>
      </c>
      <c r="AA306" s="60">
        <v>1.21</v>
      </c>
      <c r="AB306" s="60">
        <v>1.3</v>
      </c>
      <c r="AC306" s="60" t="s">
        <v>3792</v>
      </c>
      <c r="AD306" s="60">
        <v>2021</v>
      </c>
    </row>
    <row r="307" spans="1:30" x14ac:dyDescent="0.25">
      <c r="A307" s="60" t="s">
        <v>239</v>
      </c>
      <c r="B307" s="60" t="s">
        <v>21</v>
      </c>
      <c r="C307" s="123" t="s">
        <v>96</v>
      </c>
      <c r="D307" s="60">
        <v>31</v>
      </c>
      <c r="E307" s="123">
        <v>1989</v>
      </c>
      <c r="F307" s="123">
        <v>4.3899999999999997</v>
      </c>
      <c r="G307" s="123">
        <v>63.31</v>
      </c>
      <c r="H307" s="123">
        <v>72.38</v>
      </c>
      <c r="I307" s="123">
        <v>87.7</v>
      </c>
      <c r="J307" s="123">
        <v>1139.94</v>
      </c>
      <c r="K307" s="123">
        <v>382.28</v>
      </c>
      <c r="L307" s="123">
        <v>25.73</v>
      </c>
      <c r="M307" s="123">
        <v>27.92</v>
      </c>
      <c r="N307" s="123">
        <v>91.81</v>
      </c>
      <c r="O307" s="123">
        <v>33.47</v>
      </c>
      <c r="P307" s="123">
        <v>37.43</v>
      </c>
      <c r="Q307" s="123">
        <v>89.09</v>
      </c>
      <c r="R307" s="123">
        <v>4.25</v>
      </c>
      <c r="S307" s="123">
        <v>5.7</v>
      </c>
      <c r="T307" s="123">
        <v>76.03</v>
      </c>
      <c r="U307" s="123">
        <v>-7.0000000000000007E-2</v>
      </c>
      <c r="V307" s="123">
        <v>0.12</v>
      </c>
      <c r="W307" s="123">
        <v>-0.13</v>
      </c>
      <c r="X307" s="123">
        <v>0.85</v>
      </c>
      <c r="Y307" s="123">
        <v>7.22</v>
      </c>
      <c r="Z307" s="123">
        <v>0.65</v>
      </c>
      <c r="AA307" s="60">
        <v>0.22</v>
      </c>
      <c r="AB307" s="60">
        <v>6.2</v>
      </c>
      <c r="AC307" s="60" t="s">
        <v>3792</v>
      </c>
      <c r="AD307" s="60">
        <v>2021</v>
      </c>
    </row>
    <row r="308" spans="1:30" x14ac:dyDescent="0.25">
      <c r="A308" s="60" t="s">
        <v>2229</v>
      </c>
      <c r="B308" s="60" t="s">
        <v>21</v>
      </c>
      <c r="C308" s="123" t="s">
        <v>96</v>
      </c>
      <c r="D308" s="60">
        <v>31</v>
      </c>
      <c r="E308" s="123">
        <v>1989</v>
      </c>
      <c r="F308" s="123">
        <v>6.17</v>
      </c>
      <c r="G308" s="123">
        <v>81.33</v>
      </c>
      <c r="H308" s="123">
        <v>94.97</v>
      </c>
      <c r="I308" s="123">
        <v>85.64</v>
      </c>
      <c r="J308" s="123">
        <v>1386.63</v>
      </c>
      <c r="K308" s="123">
        <v>443.98</v>
      </c>
      <c r="L308" s="123">
        <v>39.869999999999997</v>
      </c>
      <c r="M308" s="123">
        <v>43.09</v>
      </c>
      <c r="N308" s="123">
        <v>92.57</v>
      </c>
      <c r="O308" s="123">
        <v>33.18</v>
      </c>
      <c r="P308" s="123">
        <v>38.659999999999997</v>
      </c>
      <c r="Q308" s="123">
        <v>85.76</v>
      </c>
      <c r="R308" s="123">
        <v>7.35</v>
      </c>
      <c r="S308" s="123">
        <v>10.27</v>
      </c>
      <c r="T308" s="123">
        <v>70.37</v>
      </c>
      <c r="U308" s="123">
        <v>0.2</v>
      </c>
      <c r="V308" s="123">
        <v>0.16</v>
      </c>
      <c r="W308" s="123">
        <v>-0.11</v>
      </c>
      <c r="X308" s="123">
        <v>1.71</v>
      </c>
      <c r="Y308" s="123">
        <v>7.82</v>
      </c>
      <c r="Z308" s="123">
        <v>2.4900000000000002</v>
      </c>
      <c r="AA308" s="60">
        <v>0.87</v>
      </c>
      <c r="AB308" s="60">
        <v>7.02</v>
      </c>
      <c r="AC308" s="60" t="s">
        <v>3792</v>
      </c>
      <c r="AD308" s="60">
        <v>2021</v>
      </c>
    </row>
    <row r="309" spans="1:30" x14ac:dyDescent="0.25">
      <c r="A309" s="60" t="s">
        <v>2426</v>
      </c>
      <c r="B309" s="60" t="s">
        <v>21</v>
      </c>
      <c r="C309" s="123" t="s">
        <v>96</v>
      </c>
      <c r="D309" s="60">
        <v>24</v>
      </c>
      <c r="E309" s="123">
        <v>1997</v>
      </c>
      <c r="F309" s="123">
        <v>4.16</v>
      </c>
      <c r="G309" s="123">
        <v>96.97</v>
      </c>
      <c r="H309" s="123">
        <v>102.84</v>
      </c>
      <c r="I309" s="123">
        <v>94.14</v>
      </c>
      <c r="J309" s="123">
        <v>2121.1</v>
      </c>
      <c r="K309" s="123">
        <v>567.54999999999995</v>
      </c>
      <c r="L309" s="123">
        <v>25.24</v>
      </c>
      <c r="M309" s="123">
        <v>26.18</v>
      </c>
      <c r="N309" s="123">
        <v>96.42</v>
      </c>
      <c r="O309" s="123">
        <v>53.98</v>
      </c>
      <c r="P309" s="123">
        <v>56.12</v>
      </c>
      <c r="Q309" s="123">
        <v>96.14</v>
      </c>
      <c r="R309" s="123">
        <v>17.16</v>
      </c>
      <c r="S309" s="123">
        <v>19.71</v>
      </c>
      <c r="T309" s="123">
        <v>86.69</v>
      </c>
      <c r="U309" s="123">
        <v>0.28999999999999998</v>
      </c>
      <c r="V309" s="123">
        <v>0.09</v>
      </c>
      <c r="W309" s="123">
        <v>0.12</v>
      </c>
      <c r="X309" s="123">
        <v>0.48</v>
      </c>
      <c r="Y309" s="123">
        <v>8.1</v>
      </c>
      <c r="Z309" s="123">
        <v>0.08</v>
      </c>
      <c r="AA309" s="60">
        <v>-0.02</v>
      </c>
      <c r="AB309" s="60">
        <v>4.92</v>
      </c>
      <c r="AC309" s="60" t="s">
        <v>3792</v>
      </c>
      <c r="AD309" s="60">
        <v>2021</v>
      </c>
    </row>
    <row r="310" spans="1:30" x14ac:dyDescent="0.25">
      <c r="A310" s="60" t="s">
        <v>2889</v>
      </c>
      <c r="B310" s="60" t="s">
        <v>21</v>
      </c>
      <c r="C310" s="123" t="s">
        <v>148</v>
      </c>
      <c r="D310" s="60">
        <v>25</v>
      </c>
      <c r="E310" s="123">
        <v>1996</v>
      </c>
      <c r="F310" s="123">
        <v>0.21</v>
      </c>
      <c r="G310" s="123">
        <v>70.03</v>
      </c>
      <c r="H310" s="123">
        <v>80.08</v>
      </c>
      <c r="I310" s="123">
        <v>87.53</v>
      </c>
      <c r="J310" s="123">
        <v>1310</v>
      </c>
      <c r="K310" s="123">
        <v>89.91</v>
      </c>
      <c r="L310" s="123">
        <v>34.94</v>
      </c>
      <c r="M310" s="123">
        <v>35.08</v>
      </c>
      <c r="N310" s="123">
        <v>99.99</v>
      </c>
      <c r="O310" s="123">
        <v>25.05</v>
      </c>
      <c r="P310" s="123">
        <v>24.9</v>
      </c>
      <c r="Q310" s="123">
        <v>99.99</v>
      </c>
      <c r="R310" s="123">
        <v>10.050000000000001</v>
      </c>
      <c r="S310" s="123">
        <v>15.04</v>
      </c>
      <c r="T310" s="123">
        <v>66.62</v>
      </c>
      <c r="U310" s="123">
        <v>0.05</v>
      </c>
      <c r="V310" s="123">
        <v>0.06</v>
      </c>
      <c r="W310" s="123">
        <v>-0.03</v>
      </c>
      <c r="X310" s="123">
        <v>-0.05</v>
      </c>
      <c r="Y310" s="123">
        <v>-0.08</v>
      </c>
      <c r="Z310" s="123">
        <v>-0.05</v>
      </c>
      <c r="AA310" s="60">
        <v>0</v>
      </c>
      <c r="AB310" s="60">
        <v>-0.01</v>
      </c>
      <c r="AC310" s="60" t="s">
        <v>3792</v>
      </c>
      <c r="AD310" s="60">
        <v>2021</v>
      </c>
    </row>
    <row r="311" spans="1:30" x14ac:dyDescent="0.25">
      <c r="A311" s="60" t="s">
        <v>2291</v>
      </c>
      <c r="B311" s="60" t="s">
        <v>21</v>
      </c>
      <c r="C311" s="123" t="s">
        <v>109</v>
      </c>
      <c r="D311" s="60">
        <v>23</v>
      </c>
      <c r="E311" s="123">
        <v>1997</v>
      </c>
      <c r="F311" s="123">
        <v>1.84</v>
      </c>
      <c r="G311" s="123">
        <v>43.14</v>
      </c>
      <c r="H311" s="123">
        <v>51.51</v>
      </c>
      <c r="I311" s="123">
        <v>83.71</v>
      </c>
      <c r="J311" s="123">
        <v>754.72</v>
      </c>
      <c r="K311" s="123">
        <v>172.1</v>
      </c>
      <c r="L311" s="123">
        <v>21.1</v>
      </c>
      <c r="M311" s="123">
        <v>24.17</v>
      </c>
      <c r="N311" s="123">
        <v>87</v>
      </c>
      <c r="O311" s="123">
        <v>15.75</v>
      </c>
      <c r="P311" s="123">
        <v>16.71</v>
      </c>
      <c r="Q311" s="123">
        <v>93.86</v>
      </c>
      <c r="R311" s="123">
        <v>5.85</v>
      </c>
      <c r="S311" s="123">
        <v>7.82</v>
      </c>
      <c r="T311" s="123">
        <v>73.27</v>
      </c>
      <c r="U311" s="123">
        <v>-0.05</v>
      </c>
      <c r="V311" s="123">
        <v>0.43</v>
      </c>
      <c r="W311" s="123">
        <v>-0.47</v>
      </c>
      <c r="X311" s="123">
        <v>3.21</v>
      </c>
      <c r="Y311" s="123">
        <v>1.63</v>
      </c>
      <c r="Z311" s="123">
        <v>1.66</v>
      </c>
      <c r="AA311" s="60">
        <v>0.6</v>
      </c>
      <c r="AB311" s="60">
        <v>4.21</v>
      </c>
      <c r="AC311" s="60" t="s">
        <v>3792</v>
      </c>
      <c r="AD311" s="60">
        <v>2021</v>
      </c>
    </row>
    <row r="312" spans="1:30" x14ac:dyDescent="0.25">
      <c r="A312" s="60" t="s">
        <v>2453</v>
      </c>
      <c r="B312" s="60" t="s">
        <v>21</v>
      </c>
      <c r="C312" s="123" t="s">
        <v>109</v>
      </c>
      <c r="D312" s="60">
        <v>28</v>
      </c>
      <c r="E312" s="123">
        <v>1992</v>
      </c>
      <c r="F312" s="123">
        <v>5</v>
      </c>
      <c r="G312" s="123">
        <v>23.69</v>
      </c>
      <c r="H312" s="123">
        <v>28.3</v>
      </c>
      <c r="I312" s="123">
        <v>83.02</v>
      </c>
      <c r="J312" s="123">
        <v>379.74</v>
      </c>
      <c r="K312" s="123">
        <v>28.8</v>
      </c>
      <c r="L312" s="123">
        <v>12.43</v>
      </c>
      <c r="M312" s="123">
        <v>14.56</v>
      </c>
      <c r="N312" s="123">
        <v>84.93</v>
      </c>
      <c r="O312" s="123">
        <v>5.58</v>
      </c>
      <c r="P312" s="123">
        <v>6.84</v>
      </c>
      <c r="Q312" s="123">
        <v>82.48</v>
      </c>
      <c r="R312" s="123">
        <v>3.28</v>
      </c>
      <c r="S312" s="123">
        <v>3.65</v>
      </c>
      <c r="T312" s="123">
        <v>88.89</v>
      </c>
      <c r="U312" s="123">
        <v>0.02</v>
      </c>
      <c r="V312" s="123">
        <v>0.15</v>
      </c>
      <c r="W312" s="123">
        <v>-0.05</v>
      </c>
      <c r="X312" s="123">
        <v>0.84</v>
      </c>
      <c r="Y312" s="123">
        <v>0.54</v>
      </c>
      <c r="Z312" s="123">
        <v>0.52</v>
      </c>
      <c r="AA312" s="60">
        <v>-0.03</v>
      </c>
      <c r="AB312" s="60">
        <v>1.33</v>
      </c>
      <c r="AC312" s="60" t="s">
        <v>3792</v>
      </c>
      <c r="AD312" s="60">
        <v>2021</v>
      </c>
    </row>
    <row r="313" spans="1:30" x14ac:dyDescent="0.25">
      <c r="A313" s="60" t="s">
        <v>2429</v>
      </c>
      <c r="B313" s="60" t="s">
        <v>21</v>
      </c>
      <c r="C313" s="123" t="s">
        <v>109</v>
      </c>
      <c r="D313" s="60">
        <v>28</v>
      </c>
      <c r="E313" s="123">
        <v>1992</v>
      </c>
      <c r="F313" s="123">
        <v>3.06</v>
      </c>
      <c r="G313" s="123">
        <v>30.39</v>
      </c>
      <c r="H313" s="123">
        <v>40.53</v>
      </c>
      <c r="I313" s="123">
        <v>74.62</v>
      </c>
      <c r="J313" s="123">
        <v>447.17</v>
      </c>
      <c r="K313" s="123">
        <v>98.13</v>
      </c>
      <c r="L313" s="123">
        <v>19.47</v>
      </c>
      <c r="M313" s="123">
        <v>21.91</v>
      </c>
      <c r="N313" s="123">
        <v>88.14</v>
      </c>
      <c r="O313" s="123">
        <v>9.27</v>
      </c>
      <c r="P313" s="123">
        <v>11.83</v>
      </c>
      <c r="Q313" s="123">
        <v>78.41</v>
      </c>
      <c r="R313" s="123">
        <v>1.59</v>
      </c>
      <c r="S313" s="123">
        <v>3.85</v>
      </c>
      <c r="T313" s="123">
        <v>41.62</v>
      </c>
      <c r="U313" s="123">
        <v>0.56000000000000005</v>
      </c>
      <c r="V313" s="123">
        <v>0.13</v>
      </c>
      <c r="W313" s="123">
        <v>0.65</v>
      </c>
      <c r="X313" s="123">
        <v>0.93</v>
      </c>
      <c r="Y313" s="123">
        <v>0.88</v>
      </c>
      <c r="Z313" s="123">
        <v>2.2999999999999998</v>
      </c>
      <c r="AA313" s="60">
        <v>-0.02</v>
      </c>
      <c r="AB313" s="60">
        <v>4.22</v>
      </c>
      <c r="AC313" s="60" t="s">
        <v>3792</v>
      </c>
      <c r="AD313" s="60">
        <v>2021</v>
      </c>
    </row>
    <row r="314" spans="1:30" x14ac:dyDescent="0.25">
      <c r="A314" s="60" t="s">
        <v>1602</v>
      </c>
      <c r="B314" s="60" t="s">
        <v>21</v>
      </c>
      <c r="C314" s="123" t="s">
        <v>109</v>
      </c>
      <c r="D314" s="60">
        <v>22</v>
      </c>
      <c r="E314" s="123">
        <v>1998</v>
      </c>
      <c r="F314" s="123">
        <v>4.16</v>
      </c>
      <c r="G314" s="123">
        <v>34.32</v>
      </c>
      <c r="H314" s="123">
        <v>47.04</v>
      </c>
      <c r="I314" s="123">
        <v>72.8</v>
      </c>
      <c r="J314" s="123">
        <v>536.37</v>
      </c>
      <c r="K314" s="123">
        <v>123.64</v>
      </c>
      <c r="L314" s="123">
        <v>20.94</v>
      </c>
      <c r="M314" s="123">
        <v>25.07</v>
      </c>
      <c r="N314" s="123">
        <v>83.76</v>
      </c>
      <c r="O314" s="123">
        <v>8.85</v>
      </c>
      <c r="P314" s="123">
        <v>12.02</v>
      </c>
      <c r="Q314" s="123">
        <v>72.510000000000005</v>
      </c>
      <c r="R314" s="123">
        <v>3.17</v>
      </c>
      <c r="S314" s="123">
        <v>6.26</v>
      </c>
      <c r="T314" s="123">
        <v>49.94</v>
      </c>
      <c r="U314" s="123">
        <v>0.66</v>
      </c>
      <c r="V314" s="123">
        <v>0.45</v>
      </c>
      <c r="W314" s="123">
        <v>0.28000000000000003</v>
      </c>
      <c r="X314" s="123">
        <v>2.46</v>
      </c>
      <c r="Y314" s="123">
        <v>1.18</v>
      </c>
      <c r="Z314" s="123">
        <v>1.43</v>
      </c>
      <c r="AA314" s="60">
        <v>0.94</v>
      </c>
      <c r="AB314" s="60">
        <v>2.42</v>
      </c>
      <c r="AC314" s="60" t="s">
        <v>3792</v>
      </c>
      <c r="AD314" s="60">
        <v>2021</v>
      </c>
    </row>
    <row r="315" spans="1:30" x14ac:dyDescent="0.25">
      <c r="A315" s="60" t="s">
        <v>2639</v>
      </c>
      <c r="B315" s="60" t="s">
        <v>21</v>
      </c>
      <c r="C315" s="123" t="s">
        <v>109</v>
      </c>
      <c r="D315" s="60">
        <v>20</v>
      </c>
      <c r="E315" s="123">
        <v>2000</v>
      </c>
      <c r="F315" s="123">
        <v>4.1500000000000004</v>
      </c>
      <c r="G315" s="123">
        <v>28.73</v>
      </c>
      <c r="H315" s="123">
        <v>36.81</v>
      </c>
      <c r="I315" s="123">
        <v>78.14</v>
      </c>
      <c r="J315" s="123">
        <v>438.55</v>
      </c>
      <c r="K315" s="123">
        <v>97.89</v>
      </c>
      <c r="L315" s="123">
        <v>16.53</v>
      </c>
      <c r="M315" s="123">
        <v>19.350000000000001</v>
      </c>
      <c r="N315" s="123">
        <v>86.13</v>
      </c>
      <c r="O315" s="123">
        <v>8.48</v>
      </c>
      <c r="P315" s="123">
        <v>10.42</v>
      </c>
      <c r="Q315" s="123">
        <v>81.37</v>
      </c>
      <c r="R315" s="123">
        <v>2.14</v>
      </c>
      <c r="S315" s="123">
        <v>4.57</v>
      </c>
      <c r="T315" s="123">
        <v>47.37</v>
      </c>
      <c r="U315" s="123">
        <v>0.2</v>
      </c>
      <c r="V315" s="123">
        <v>0.12</v>
      </c>
      <c r="W315" s="123">
        <v>0.02</v>
      </c>
      <c r="X315" s="123">
        <v>0.97</v>
      </c>
      <c r="Y315" s="123">
        <v>1.07</v>
      </c>
      <c r="Z315" s="123">
        <v>2.23</v>
      </c>
      <c r="AA315" s="60">
        <v>1.51</v>
      </c>
      <c r="AB315" s="60">
        <v>2.4900000000000002</v>
      </c>
      <c r="AC315" s="60" t="s">
        <v>3792</v>
      </c>
      <c r="AD315" s="60">
        <v>2021</v>
      </c>
    </row>
    <row r="316" spans="1:30" x14ac:dyDescent="0.25">
      <c r="A316" s="60" t="s">
        <v>598</v>
      </c>
      <c r="B316" s="60" t="s">
        <v>21</v>
      </c>
      <c r="C316" s="123" t="s">
        <v>109</v>
      </c>
      <c r="D316" s="60">
        <v>28</v>
      </c>
      <c r="E316" s="123">
        <v>1992</v>
      </c>
      <c r="F316" s="123">
        <v>2.79</v>
      </c>
      <c r="G316" s="123">
        <v>41.44</v>
      </c>
      <c r="H316" s="123">
        <v>54.26</v>
      </c>
      <c r="I316" s="123">
        <v>76.31</v>
      </c>
      <c r="J316" s="123">
        <v>618.51</v>
      </c>
      <c r="K316" s="123">
        <v>143.99</v>
      </c>
      <c r="L316" s="123">
        <v>23.97</v>
      </c>
      <c r="M316" s="123">
        <v>27.84</v>
      </c>
      <c r="N316" s="123">
        <v>85.96</v>
      </c>
      <c r="O316" s="123">
        <v>15.06</v>
      </c>
      <c r="P316" s="123">
        <v>20.05</v>
      </c>
      <c r="Q316" s="123">
        <v>74.900000000000006</v>
      </c>
      <c r="R316" s="123">
        <v>1.76</v>
      </c>
      <c r="S316" s="123">
        <v>4.5599999999999996</v>
      </c>
      <c r="T316" s="123">
        <v>38.47</v>
      </c>
      <c r="U316" s="123">
        <v>0.33</v>
      </c>
      <c r="V316" s="123">
        <v>0.55000000000000004</v>
      </c>
      <c r="W316" s="123">
        <v>-0.16</v>
      </c>
      <c r="X316" s="123">
        <v>2.1</v>
      </c>
      <c r="Y316" s="123">
        <v>1.41</v>
      </c>
      <c r="Z316" s="123">
        <v>1.48</v>
      </c>
      <c r="AA316" s="60">
        <v>0.32</v>
      </c>
      <c r="AB316" s="60">
        <v>3.63</v>
      </c>
      <c r="AC316" s="60" t="s">
        <v>3792</v>
      </c>
      <c r="AD316" s="60">
        <v>2021</v>
      </c>
    </row>
    <row r="317" spans="1:30" x14ac:dyDescent="0.25">
      <c r="A317" s="60" t="s">
        <v>2603</v>
      </c>
      <c r="B317" s="60" t="s">
        <v>21</v>
      </c>
      <c r="C317" s="123" t="s">
        <v>116</v>
      </c>
      <c r="D317" s="60">
        <v>23</v>
      </c>
      <c r="E317" s="123">
        <v>1997</v>
      </c>
      <c r="F317" s="123">
        <v>6.93</v>
      </c>
      <c r="G317" s="123">
        <v>29.69</v>
      </c>
      <c r="H317" s="123">
        <v>32.090000000000003</v>
      </c>
      <c r="I317" s="123">
        <v>92.49</v>
      </c>
      <c r="J317" s="123">
        <v>685.87</v>
      </c>
      <c r="K317" s="123">
        <v>319.92</v>
      </c>
      <c r="L317" s="123">
        <v>7.61</v>
      </c>
      <c r="M317" s="123">
        <v>7.47</v>
      </c>
      <c r="N317" s="123">
        <v>100.02</v>
      </c>
      <c r="O317" s="123">
        <v>15.93</v>
      </c>
      <c r="P317" s="123">
        <v>15.96</v>
      </c>
      <c r="Q317" s="123">
        <v>99.13</v>
      </c>
      <c r="R317" s="123">
        <v>6.25</v>
      </c>
      <c r="S317" s="123">
        <v>8.5500000000000007</v>
      </c>
      <c r="T317" s="123">
        <v>73.23</v>
      </c>
      <c r="U317" s="123">
        <v>0.04</v>
      </c>
      <c r="V317" s="123">
        <v>0</v>
      </c>
      <c r="W317" s="123">
        <v>0.06</v>
      </c>
      <c r="X317" s="123">
        <v>-0.03</v>
      </c>
      <c r="Y317" s="123">
        <v>0.12</v>
      </c>
      <c r="Z317" s="123">
        <v>0.04</v>
      </c>
      <c r="AA317" s="60">
        <v>-7.0000000000000007E-2</v>
      </c>
      <c r="AB317" s="60">
        <v>-0.06</v>
      </c>
      <c r="AC317" s="60" t="s">
        <v>3792</v>
      </c>
      <c r="AD317" s="60">
        <v>2021</v>
      </c>
    </row>
    <row r="318" spans="1:30" x14ac:dyDescent="0.25">
      <c r="A318" s="60" t="s">
        <v>1687</v>
      </c>
      <c r="B318" s="60" t="s">
        <v>21</v>
      </c>
      <c r="C318" s="123" t="s">
        <v>122</v>
      </c>
      <c r="D318" s="60">
        <v>24</v>
      </c>
      <c r="E318" s="123">
        <v>1996</v>
      </c>
      <c r="F318" s="123">
        <v>0.8</v>
      </c>
      <c r="G318" s="123">
        <v>69.989999999999995</v>
      </c>
      <c r="H318" s="123">
        <v>79.92</v>
      </c>
      <c r="I318" s="123">
        <v>87.48</v>
      </c>
      <c r="J318" s="123">
        <v>1191.28</v>
      </c>
      <c r="K318" s="123">
        <v>249.91</v>
      </c>
      <c r="L318" s="123">
        <v>36.39</v>
      </c>
      <c r="M318" s="123">
        <v>38.770000000000003</v>
      </c>
      <c r="N318" s="123">
        <v>93.48</v>
      </c>
      <c r="O318" s="123">
        <v>26.33</v>
      </c>
      <c r="P318" s="123">
        <v>29.93</v>
      </c>
      <c r="Q318" s="123">
        <v>87.55</v>
      </c>
      <c r="R318" s="123">
        <v>7.44</v>
      </c>
      <c r="S318" s="123">
        <v>8.7899999999999991</v>
      </c>
      <c r="T318" s="123">
        <v>85.67</v>
      </c>
      <c r="U318" s="123">
        <v>0.05</v>
      </c>
      <c r="V318" s="123">
        <v>0.04</v>
      </c>
      <c r="W318" s="123">
        <v>-0.01</v>
      </c>
      <c r="X318" s="123">
        <v>0</v>
      </c>
      <c r="Y318" s="123">
        <v>8.73</v>
      </c>
      <c r="Z318" s="123">
        <v>1.2</v>
      </c>
      <c r="AA318" s="60">
        <v>1.32</v>
      </c>
      <c r="AB318" s="60">
        <v>3.69</v>
      </c>
      <c r="AC318" s="60" t="s">
        <v>3792</v>
      </c>
      <c r="AD318" s="60">
        <v>2021</v>
      </c>
    </row>
    <row r="319" spans="1:30" x14ac:dyDescent="0.25">
      <c r="A319" s="60" t="s">
        <v>1514</v>
      </c>
      <c r="B319" s="60" t="s">
        <v>21</v>
      </c>
      <c r="C319" s="123" t="s">
        <v>122</v>
      </c>
      <c r="D319" s="60">
        <v>29</v>
      </c>
      <c r="E319" s="123">
        <v>1991</v>
      </c>
      <c r="F319" s="123">
        <v>0.83</v>
      </c>
      <c r="G319" s="123">
        <v>91.37</v>
      </c>
      <c r="H319" s="123">
        <v>111.22</v>
      </c>
      <c r="I319" s="123">
        <v>82.03</v>
      </c>
      <c r="J319" s="123">
        <v>1991.38</v>
      </c>
      <c r="K319" s="123">
        <v>356.26</v>
      </c>
      <c r="L319" s="123">
        <v>32.479999999999997</v>
      </c>
      <c r="M319" s="123">
        <v>39.92</v>
      </c>
      <c r="N319" s="123">
        <v>81.34</v>
      </c>
      <c r="O319" s="123">
        <v>40.08</v>
      </c>
      <c r="P319" s="123">
        <v>42.45</v>
      </c>
      <c r="Q319" s="123">
        <v>94.04</v>
      </c>
      <c r="R319" s="123">
        <v>18.829999999999998</v>
      </c>
      <c r="S319" s="123">
        <v>27.44</v>
      </c>
      <c r="T319" s="123">
        <v>68.13</v>
      </c>
      <c r="U319" s="123">
        <v>0.04</v>
      </c>
      <c r="V319" s="123">
        <v>0.13</v>
      </c>
      <c r="W319" s="123">
        <v>-7.0000000000000007E-2</v>
      </c>
      <c r="X319" s="123">
        <v>2.4900000000000002</v>
      </c>
      <c r="Y319" s="123">
        <v>7.46</v>
      </c>
      <c r="Z319" s="123">
        <v>1.18</v>
      </c>
      <c r="AA319" s="60">
        <v>-0.01</v>
      </c>
      <c r="AB319" s="60">
        <v>9.91</v>
      </c>
      <c r="AC319" s="60" t="s">
        <v>3792</v>
      </c>
      <c r="AD319" s="60">
        <v>2021</v>
      </c>
    </row>
    <row r="320" spans="1:30" x14ac:dyDescent="0.25">
      <c r="A320" s="60" t="s">
        <v>2465</v>
      </c>
      <c r="B320" s="60" t="s">
        <v>21</v>
      </c>
      <c r="C320" s="123" t="s">
        <v>122</v>
      </c>
      <c r="D320" s="60">
        <v>29</v>
      </c>
      <c r="E320" s="123">
        <v>1992</v>
      </c>
      <c r="F320" s="123">
        <v>5.32</v>
      </c>
      <c r="G320" s="123">
        <v>74.56</v>
      </c>
      <c r="H320" s="123">
        <v>84.86</v>
      </c>
      <c r="I320" s="123">
        <v>87.85</v>
      </c>
      <c r="J320" s="123">
        <v>1383.98</v>
      </c>
      <c r="K320" s="123">
        <v>376.4</v>
      </c>
      <c r="L320" s="123">
        <v>34.5</v>
      </c>
      <c r="M320" s="123">
        <v>37.44</v>
      </c>
      <c r="N320" s="123">
        <v>92.03</v>
      </c>
      <c r="O320" s="123">
        <v>28.39</v>
      </c>
      <c r="P320" s="123">
        <v>29.92</v>
      </c>
      <c r="Q320" s="123">
        <v>94.34</v>
      </c>
      <c r="R320" s="123">
        <v>10.99</v>
      </c>
      <c r="S320" s="123">
        <v>15.84</v>
      </c>
      <c r="T320" s="123">
        <v>68.95</v>
      </c>
      <c r="U320" s="123">
        <v>-7.0000000000000007E-2</v>
      </c>
      <c r="V320" s="123">
        <v>0.02</v>
      </c>
      <c r="W320" s="123">
        <v>-7.0000000000000007E-2</v>
      </c>
      <c r="X320" s="123">
        <v>1.92</v>
      </c>
      <c r="Y320" s="123">
        <v>11.22</v>
      </c>
      <c r="Z320" s="123">
        <v>1.28</v>
      </c>
      <c r="AA320" s="60">
        <v>0.31</v>
      </c>
      <c r="AB320" s="60">
        <v>7.43</v>
      </c>
      <c r="AC320" s="60" t="s">
        <v>3792</v>
      </c>
      <c r="AD320" s="60">
        <v>2021</v>
      </c>
    </row>
    <row r="321" spans="1:30" x14ac:dyDescent="0.25">
      <c r="A321" s="60" t="s">
        <v>3498</v>
      </c>
      <c r="B321" s="60" t="s">
        <v>21</v>
      </c>
      <c r="C321" s="123" t="s">
        <v>122</v>
      </c>
      <c r="D321" s="60">
        <v>18</v>
      </c>
      <c r="E321" s="123">
        <v>2002</v>
      </c>
      <c r="F321" s="123">
        <v>6.92</v>
      </c>
      <c r="G321" s="123">
        <v>61.3</v>
      </c>
      <c r="H321" s="123">
        <v>66.63</v>
      </c>
      <c r="I321" s="123">
        <v>91.82</v>
      </c>
      <c r="J321" s="123">
        <v>1189.43</v>
      </c>
      <c r="K321" s="123">
        <v>230.92</v>
      </c>
      <c r="L321" s="123">
        <v>25.27</v>
      </c>
      <c r="M321" s="123">
        <v>26.97</v>
      </c>
      <c r="N321" s="123">
        <v>93.6</v>
      </c>
      <c r="O321" s="123">
        <v>25.94</v>
      </c>
      <c r="P321" s="123">
        <v>27.85</v>
      </c>
      <c r="Q321" s="123">
        <v>93.38</v>
      </c>
      <c r="R321" s="123">
        <v>9.0399999999999991</v>
      </c>
      <c r="S321" s="123">
        <v>10.11</v>
      </c>
      <c r="T321" s="123">
        <v>90.2</v>
      </c>
      <c r="U321" s="123">
        <v>0.09</v>
      </c>
      <c r="V321" s="123">
        <v>0.21</v>
      </c>
      <c r="W321" s="123">
        <v>-0.24</v>
      </c>
      <c r="X321" s="123">
        <v>1.47</v>
      </c>
      <c r="Y321" s="123">
        <v>9.69</v>
      </c>
      <c r="Z321" s="123">
        <v>1.47</v>
      </c>
      <c r="AA321" s="60">
        <v>0.4</v>
      </c>
      <c r="AB321" s="60">
        <v>6.24</v>
      </c>
      <c r="AC321" s="60" t="s">
        <v>3792</v>
      </c>
      <c r="AD321" s="60">
        <v>2021</v>
      </c>
    </row>
    <row r="322" spans="1:30" x14ac:dyDescent="0.25">
      <c r="A322" s="60" t="s">
        <v>2849</v>
      </c>
      <c r="B322" s="60" t="s">
        <v>21</v>
      </c>
      <c r="C322" s="123" t="s">
        <v>122</v>
      </c>
      <c r="D322" s="60">
        <v>24</v>
      </c>
      <c r="E322" s="123">
        <v>1996</v>
      </c>
      <c r="F322" s="123">
        <v>2.5099999999999998</v>
      </c>
      <c r="G322" s="123">
        <v>72.41</v>
      </c>
      <c r="H322" s="123">
        <v>77.62</v>
      </c>
      <c r="I322" s="123">
        <v>93.3</v>
      </c>
      <c r="J322" s="123">
        <v>1485.62</v>
      </c>
      <c r="K322" s="123">
        <v>236.31</v>
      </c>
      <c r="L322" s="123">
        <v>24.08</v>
      </c>
      <c r="M322" s="123">
        <v>25.6</v>
      </c>
      <c r="N322" s="123">
        <v>93.77</v>
      </c>
      <c r="O322" s="123">
        <v>35.909999999999997</v>
      </c>
      <c r="P322" s="123">
        <v>38.86</v>
      </c>
      <c r="Q322" s="123">
        <v>92.74</v>
      </c>
      <c r="R322" s="123">
        <v>12.31</v>
      </c>
      <c r="S322" s="123">
        <v>12.83</v>
      </c>
      <c r="T322" s="123">
        <v>96.98</v>
      </c>
      <c r="U322" s="123">
        <v>0.06</v>
      </c>
      <c r="V322" s="123">
        <v>0.12</v>
      </c>
      <c r="W322" s="123">
        <v>0.01</v>
      </c>
      <c r="X322" s="123">
        <v>0.73</v>
      </c>
      <c r="Y322" s="123">
        <v>9.61</v>
      </c>
      <c r="Z322" s="123">
        <v>0</v>
      </c>
      <c r="AA322" s="60">
        <v>0.05</v>
      </c>
      <c r="AB322" s="60">
        <v>4.72</v>
      </c>
      <c r="AC322" s="60" t="s">
        <v>3792</v>
      </c>
      <c r="AD322" s="60">
        <v>2021</v>
      </c>
    </row>
    <row r="323" spans="1:30" x14ac:dyDescent="0.25">
      <c r="A323" s="60" t="s">
        <v>2247</v>
      </c>
      <c r="B323" s="60" t="s">
        <v>21</v>
      </c>
      <c r="C323" s="123" t="s">
        <v>122</v>
      </c>
      <c r="D323" s="60">
        <v>32</v>
      </c>
      <c r="E323" s="123">
        <v>1988</v>
      </c>
      <c r="F323" s="123">
        <v>4.4800000000000004</v>
      </c>
      <c r="G323" s="123">
        <v>66.510000000000005</v>
      </c>
      <c r="H323" s="123">
        <v>73.03</v>
      </c>
      <c r="I323" s="123">
        <v>91.29</v>
      </c>
      <c r="J323" s="123">
        <v>1262.4100000000001</v>
      </c>
      <c r="K323" s="123">
        <v>287.08</v>
      </c>
      <c r="L323" s="123">
        <v>24.59</v>
      </c>
      <c r="M323" s="123">
        <v>26.11</v>
      </c>
      <c r="N323" s="123">
        <v>93.8</v>
      </c>
      <c r="O323" s="123">
        <v>33.21</v>
      </c>
      <c r="P323" s="123">
        <v>35.43</v>
      </c>
      <c r="Q323" s="123">
        <v>93.61</v>
      </c>
      <c r="R323" s="123">
        <v>8.1199999999999992</v>
      </c>
      <c r="S323" s="123">
        <v>9.57</v>
      </c>
      <c r="T323" s="123">
        <v>85.67</v>
      </c>
      <c r="U323" s="123">
        <v>-0.08</v>
      </c>
      <c r="V323" s="123">
        <v>-0.01</v>
      </c>
      <c r="W323" s="123">
        <v>-0.13</v>
      </c>
      <c r="X323" s="123">
        <v>1.01</v>
      </c>
      <c r="Y323" s="123">
        <v>7.42</v>
      </c>
      <c r="Z323" s="123">
        <v>0.99</v>
      </c>
      <c r="AA323" s="60">
        <v>0.09</v>
      </c>
      <c r="AB323" s="60">
        <v>6.85</v>
      </c>
      <c r="AC323" s="60" t="s">
        <v>3792</v>
      </c>
      <c r="AD323" s="60">
        <v>2021</v>
      </c>
    </row>
    <row r="324" spans="1:30" x14ac:dyDescent="0.25">
      <c r="A324" s="60" t="s">
        <v>525</v>
      </c>
      <c r="B324" s="60" t="s">
        <v>84</v>
      </c>
      <c r="C324" s="123" t="s">
        <v>96</v>
      </c>
      <c r="D324" s="60">
        <v>29</v>
      </c>
      <c r="E324" s="123">
        <v>1991</v>
      </c>
      <c r="F324" s="123">
        <v>2.42</v>
      </c>
      <c r="G324" s="123">
        <v>34.17</v>
      </c>
      <c r="H324" s="123">
        <v>36.619999999999997</v>
      </c>
      <c r="I324" s="123">
        <v>93.15</v>
      </c>
      <c r="J324" s="123">
        <v>660.01</v>
      </c>
      <c r="K324" s="123">
        <v>112.43</v>
      </c>
      <c r="L324" s="123">
        <v>9.91</v>
      </c>
      <c r="M324" s="123">
        <v>11.28</v>
      </c>
      <c r="N324" s="123">
        <v>88.92</v>
      </c>
      <c r="O324" s="123">
        <v>20.39</v>
      </c>
      <c r="P324" s="123">
        <v>20.83</v>
      </c>
      <c r="Q324" s="123">
        <v>98.09</v>
      </c>
      <c r="R324" s="123">
        <v>2.91</v>
      </c>
      <c r="S324" s="123">
        <v>3.83</v>
      </c>
      <c r="T324" s="123">
        <v>77.81</v>
      </c>
      <c r="U324" s="123">
        <v>-0.04</v>
      </c>
      <c r="V324" s="123">
        <v>0.08</v>
      </c>
      <c r="W324" s="123">
        <v>0.06</v>
      </c>
      <c r="X324" s="123">
        <v>0.01</v>
      </c>
      <c r="Y324" s="123">
        <v>-7.0000000000000007E-2</v>
      </c>
      <c r="Z324" s="123">
        <v>0.03</v>
      </c>
      <c r="AA324" s="60">
        <v>0.08</v>
      </c>
      <c r="AB324" s="60">
        <v>0.4</v>
      </c>
      <c r="AC324" s="60" t="s">
        <v>3792</v>
      </c>
      <c r="AD324" s="60">
        <v>2021</v>
      </c>
    </row>
    <row r="325" spans="1:30" x14ac:dyDescent="0.25">
      <c r="A325" s="60" t="s">
        <v>3664</v>
      </c>
      <c r="B325" s="60" t="s">
        <v>84</v>
      </c>
      <c r="C325" s="123" t="s">
        <v>96</v>
      </c>
      <c r="D325" s="60">
        <v>29</v>
      </c>
      <c r="E325" s="123">
        <v>1991</v>
      </c>
      <c r="F325" s="123">
        <v>1.04</v>
      </c>
      <c r="G325" s="123">
        <v>62.94</v>
      </c>
      <c r="H325" s="123">
        <v>76.95</v>
      </c>
      <c r="I325" s="123">
        <v>81.87</v>
      </c>
      <c r="J325" s="123">
        <v>1526</v>
      </c>
      <c r="K325" s="123">
        <v>383.93</v>
      </c>
      <c r="L325" s="123">
        <v>12.08</v>
      </c>
      <c r="M325" s="123">
        <v>12.07</v>
      </c>
      <c r="N325" s="123">
        <v>99.92</v>
      </c>
      <c r="O325" s="123">
        <v>39.04</v>
      </c>
      <c r="P325" s="123">
        <v>42.94</v>
      </c>
      <c r="Q325" s="123">
        <v>90.67</v>
      </c>
      <c r="R325" s="123">
        <v>11.97</v>
      </c>
      <c r="S325" s="123">
        <v>19.079999999999998</v>
      </c>
      <c r="T325" s="123">
        <v>63.18</v>
      </c>
      <c r="U325" s="123">
        <v>-0.09</v>
      </c>
      <c r="V325" s="123">
        <v>-0.03</v>
      </c>
      <c r="W325" s="123">
        <v>0.06</v>
      </c>
      <c r="X325" s="123">
        <v>1.07</v>
      </c>
      <c r="Y325" s="123">
        <v>5.91</v>
      </c>
      <c r="Z325" s="123">
        <v>-0.04</v>
      </c>
      <c r="AA325" s="60">
        <v>0.05</v>
      </c>
      <c r="AB325" s="60">
        <v>2.95</v>
      </c>
      <c r="AC325" s="60" t="s">
        <v>3792</v>
      </c>
      <c r="AD325" s="60">
        <v>2021</v>
      </c>
    </row>
    <row r="326" spans="1:30" x14ac:dyDescent="0.25">
      <c r="A326" s="60" t="s">
        <v>4841</v>
      </c>
      <c r="B326" s="60" t="s">
        <v>84</v>
      </c>
      <c r="C326" s="123" t="s">
        <v>96</v>
      </c>
      <c r="D326" s="60">
        <v>19</v>
      </c>
      <c r="E326" s="123">
        <v>2001</v>
      </c>
      <c r="F326" s="123">
        <v>0.15</v>
      </c>
      <c r="G326" s="123">
        <v>90.07</v>
      </c>
      <c r="H326" s="123">
        <v>109.95</v>
      </c>
      <c r="I326" s="123">
        <v>81.88</v>
      </c>
      <c r="J326" s="123">
        <v>1269.94</v>
      </c>
      <c r="K326" s="123">
        <v>260.06</v>
      </c>
      <c r="L326" s="123">
        <v>60.02</v>
      </c>
      <c r="M326" s="123">
        <v>59.91</v>
      </c>
      <c r="N326" s="123">
        <v>99.94</v>
      </c>
      <c r="O326" s="123">
        <v>29.99</v>
      </c>
      <c r="P326" s="123">
        <v>50.07</v>
      </c>
      <c r="Q326" s="123">
        <v>59.96</v>
      </c>
      <c r="R326" s="123">
        <v>-0.05</v>
      </c>
      <c r="S326" s="123">
        <v>-0.03</v>
      </c>
      <c r="T326" s="123"/>
      <c r="U326" s="123">
        <v>-0.03</v>
      </c>
      <c r="V326" s="123">
        <v>-0.06</v>
      </c>
      <c r="W326" s="123">
        <v>0.04</v>
      </c>
      <c r="X326" s="123">
        <v>-0.04</v>
      </c>
      <c r="Y326" s="123">
        <v>7.0000000000000007E-2</v>
      </c>
      <c r="Z326" s="123">
        <v>0.02</v>
      </c>
      <c r="AA326" s="60">
        <v>-0.09</v>
      </c>
      <c r="AB326" s="60">
        <v>-0.06</v>
      </c>
      <c r="AC326" s="60" t="s">
        <v>3792</v>
      </c>
      <c r="AD326" s="60">
        <v>2021</v>
      </c>
    </row>
    <row r="327" spans="1:30" x14ac:dyDescent="0.25">
      <c r="A327" s="60" t="s">
        <v>362</v>
      </c>
      <c r="B327" s="60" t="s">
        <v>84</v>
      </c>
      <c r="C327" s="123" t="s">
        <v>96</v>
      </c>
      <c r="D327" s="60">
        <v>26</v>
      </c>
      <c r="E327" s="123">
        <v>1994</v>
      </c>
      <c r="F327" s="123">
        <v>2.98</v>
      </c>
      <c r="G327" s="123">
        <v>39.31</v>
      </c>
      <c r="H327" s="123">
        <v>54.62</v>
      </c>
      <c r="I327" s="123">
        <v>72.03</v>
      </c>
      <c r="J327" s="123">
        <v>849.37</v>
      </c>
      <c r="K327" s="123">
        <v>309.20999999999998</v>
      </c>
      <c r="L327" s="123">
        <v>11.91</v>
      </c>
      <c r="M327" s="123">
        <v>12.97</v>
      </c>
      <c r="N327" s="123">
        <v>92.39</v>
      </c>
      <c r="O327" s="123">
        <v>18.77</v>
      </c>
      <c r="P327" s="123">
        <v>22.99</v>
      </c>
      <c r="Q327" s="123">
        <v>81.209999999999994</v>
      </c>
      <c r="R327" s="123">
        <v>7.32</v>
      </c>
      <c r="S327" s="123">
        <v>16.09</v>
      </c>
      <c r="T327" s="123">
        <v>45.8</v>
      </c>
      <c r="U327" s="123">
        <v>-0.05</v>
      </c>
      <c r="V327" s="123">
        <v>0.39</v>
      </c>
      <c r="W327" s="123">
        <v>-0.31</v>
      </c>
      <c r="X327" s="123">
        <v>2.99</v>
      </c>
      <c r="Y327" s="123">
        <v>3.04</v>
      </c>
      <c r="Z327" s="123">
        <v>2.08</v>
      </c>
      <c r="AA327" s="60">
        <v>1.58</v>
      </c>
      <c r="AB327" s="60">
        <v>3.73</v>
      </c>
      <c r="AC327" s="60" t="s">
        <v>3792</v>
      </c>
      <c r="AD327" s="60">
        <v>2021</v>
      </c>
    </row>
    <row r="328" spans="1:30" x14ac:dyDescent="0.25">
      <c r="A328" s="60" t="s">
        <v>4534</v>
      </c>
      <c r="B328" s="60" t="s">
        <v>84</v>
      </c>
      <c r="C328" s="123" t="s">
        <v>96</v>
      </c>
      <c r="D328" s="60">
        <v>28</v>
      </c>
      <c r="E328" s="123">
        <v>1992</v>
      </c>
      <c r="F328" s="123">
        <v>2.79</v>
      </c>
      <c r="G328" s="123">
        <v>26.4</v>
      </c>
      <c r="H328" s="123">
        <v>38.97</v>
      </c>
      <c r="I328" s="123">
        <v>67.849999999999994</v>
      </c>
      <c r="J328" s="123">
        <v>594.25</v>
      </c>
      <c r="K328" s="123">
        <v>213.13</v>
      </c>
      <c r="L328" s="123">
        <v>8.27</v>
      </c>
      <c r="M328" s="123">
        <v>8.5500000000000007</v>
      </c>
      <c r="N328" s="123">
        <v>95.75</v>
      </c>
      <c r="O328" s="123">
        <v>11.86</v>
      </c>
      <c r="P328" s="123">
        <v>18.95</v>
      </c>
      <c r="Q328" s="123">
        <v>62.28</v>
      </c>
      <c r="R328" s="123">
        <v>6.07</v>
      </c>
      <c r="S328" s="123">
        <v>9.3699999999999992</v>
      </c>
      <c r="T328" s="123">
        <v>65.36</v>
      </c>
      <c r="U328" s="123">
        <v>7.0000000000000007E-2</v>
      </c>
      <c r="V328" s="123">
        <v>0.09</v>
      </c>
      <c r="W328" s="123">
        <v>-0.05</v>
      </c>
      <c r="X328" s="123">
        <v>1.05</v>
      </c>
      <c r="Y328" s="123">
        <v>1.76</v>
      </c>
      <c r="Z328" s="123">
        <v>0.68</v>
      </c>
      <c r="AA328" s="60">
        <v>0.28999999999999998</v>
      </c>
      <c r="AB328" s="60">
        <v>2.95</v>
      </c>
      <c r="AC328" s="60" t="s">
        <v>3792</v>
      </c>
      <c r="AD328" s="60">
        <v>2021</v>
      </c>
    </row>
    <row r="329" spans="1:30" x14ac:dyDescent="0.25">
      <c r="A329" s="60" t="s">
        <v>304</v>
      </c>
      <c r="B329" s="60" t="s">
        <v>84</v>
      </c>
      <c r="C329" s="123" t="s">
        <v>96</v>
      </c>
      <c r="D329" s="60">
        <v>23</v>
      </c>
      <c r="E329" s="123">
        <v>1997</v>
      </c>
      <c r="F329" s="123">
        <v>2</v>
      </c>
      <c r="G329" s="123">
        <v>34.94</v>
      </c>
      <c r="H329" s="123">
        <v>43.95</v>
      </c>
      <c r="I329" s="123">
        <v>79.59</v>
      </c>
      <c r="J329" s="123">
        <v>921.04</v>
      </c>
      <c r="K329" s="123">
        <v>234.91</v>
      </c>
      <c r="L329" s="123">
        <v>6.45</v>
      </c>
      <c r="M329" s="123">
        <v>8.07</v>
      </c>
      <c r="N329" s="123">
        <v>81.36</v>
      </c>
      <c r="O329" s="123">
        <v>18.54</v>
      </c>
      <c r="P329" s="123">
        <v>21.05</v>
      </c>
      <c r="Q329" s="123">
        <v>88.02</v>
      </c>
      <c r="R329" s="123">
        <v>10.08</v>
      </c>
      <c r="S329" s="123">
        <v>15.01</v>
      </c>
      <c r="T329" s="123">
        <v>66.709999999999994</v>
      </c>
      <c r="U329" s="123">
        <v>-0.06</v>
      </c>
      <c r="V329" s="123">
        <v>-0.03</v>
      </c>
      <c r="W329" s="123">
        <v>-0.09</v>
      </c>
      <c r="X329" s="123">
        <v>0.57999999999999996</v>
      </c>
      <c r="Y329" s="123">
        <v>3.56</v>
      </c>
      <c r="Z329" s="123">
        <v>0.93</v>
      </c>
      <c r="AA329" s="60">
        <v>0.6</v>
      </c>
      <c r="AB329" s="60">
        <v>2.0699999999999998</v>
      </c>
      <c r="AC329" s="60" t="s">
        <v>3792</v>
      </c>
      <c r="AD329" s="60">
        <v>2021</v>
      </c>
    </row>
    <row r="330" spans="1:30" x14ac:dyDescent="0.25">
      <c r="A330" s="60" t="s">
        <v>4842</v>
      </c>
      <c r="B330" s="60" t="s">
        <v>84</v>
      </c>
      <c r="C330" s="123" t="s">
        <v>96</v>
      </c>
      <c r="D330" s="60">
        <v>25</v>
      </c>
      <c r="E330" s="123">
        <v>1995</v>
      </c>
      <c r="F330" s="123">
        <v>0.77</v>
      </c>
      <c r="G330" s="123">
        <v>25.68</v>
      </c>
      <c r="H330" s="123">
        <v>31.37</v>
      </c>
      <c r="I330" s="123">
        <v>81.75</v>
      </c>
      <c r="J330" s="123">
        <v>568.64</v>
      </c>
      <c r="K330" s="123">
        <v>225.79</v>
      </c>
      <c r="L330" s="123">
        <v>5.73</v>
      </c>
      <c r="M330" s="123">
        <v>5.76</v>
      </c>
      <c r="N330" s="123">
        <v>99.97</v>
      </c>
      <c r="O330" s="123">
        <v>14.21</v>
      </c>
      <c r="P330" s="123">
        <v>15.66</v>
      </c>
      <c r="Q330" s="123">
        <v>90.87</v>
      </c>
      <c r="R330" s="123">
        <v>5.67</v>
      </c>
      <c r="S330" s="123">
        <v>8.67</v>
      </c>
      <c r="T330" s="123">
        <v>66.790000000000006</v>
      </c>
      <c r="U330" s="123">
        <v>-0.03</v>
      </c>
      <c r="V330" s="123">
        <v>7.0000000000000007E-2</v>
      </c>
      <c r="W330" s="123">
        <v>0</v>
      </c>
      <c r="X330" s="123">
        <v>0.01</v>
      </c>
      <c r="Y330" s="123">
        <v>1.45</v>
      </c>
      <c r="Z330" s="123">
        <v>1.34</v>
      </c>
      <c r="AA330" s="60">
        <v>0.01</v>
      </c>
      <c r="AB330" s="60">
        <v>2.91</v>
      </c>
      <c r="AC330" s="60" t="s">
        <v>3792</v>
      </c>
      <c r="AD330" s="60">
        <v>2021</v>
      </c>
    </row>
    <row r="331" spans="1:30" x14ac:dyDescent="0.25">
      <c r="A331" s="60" t="s">
        <v>4532</v>
      </c>
      <c r="B331" s="60" t="s">
        <v>84</v>
      </c>
      <c r="C331" s="123" t="s">
        <v>96</v>
      </c>
      <c r="D331" s="60">
        <v>24</v>
      </c>
      <c r="E331" s="123">
        <v>1996</v>
      </c>
      <c r="F331" s="123">
        <v>0.51</v>
      </c>
      <c r="G331" s="123">
        <v>23.34</v>
      </c>
      <c r="H331" s="123">
        <v>28.25</v>
      </c>
      <c r="I331" s="123">
        <v>82.43</v>
      </c>
      <c r="J331" s="123">
        <v>551.70000000000005</v>
      </c>
      <c r="K331" s="123">
        <v>133.29</v>
      </c>
      <c r="L331" s="123">
        <v>4.99</v>
      </c>
      <c r="M331" s="123">
        <v>4.99</v>
      </c>
      <c r="N331" s="123">
        <v>100.01</v>
      </c>
      <c r="O331" s="123">
        <v>11.6</v>
      </c>
      <c r="P331" s="123">
        <v>15.01</v>
      </c>
      <c r="Q331" s="123">
        <v>77.89</v>
      </c>
      <c r="R331" s="123">
        <v>6.65</v>
      </c>
      <c r="S331" s="123">
        <v>8.43</v>
      </c>
      <c r="T331" s="123">
        <v>79.94</v>
      </c>
      <c r="U331" s="123">
        <v>0.08</v>
      </c>
      <c r="V331" s="123">
        <v>0.01</v>
      </c>
      <c r="W331" s="123">
        <v>0.04</v>
      </c>
      <c r="X331" s="123">
        <v>0.1</v>
      </c>
      <c r="Y331" s="123">
        <v>1.71</v>
      </c>
      <c r="Z331" s="123">
        <v>-0.06</v>
      </c>
      <c r="AA331" s="60">
        <v>0.02</v>
      </c>
      <c r="AB331" s="60">
        <v>1.67</v>
      </c>
      <c r="AC331" s="60" t="s">
        <v>3792</v>
      </c>
      <c r="AD331" s="60">
        <v>2021</v>
      </c>
    </row>
    <row r="332" spans="1:30" x14ac:dyDescent="0.25">
      <c r="A332" s="60" t="s">
        <v>4543</v>
      </c>
      <c r="B332" s="60" t="s">
        <v>84</v>
      </c>
      <c r="C332" s="123" t="s">
        <v>96</v>
      </c>
      <c r="D332" s="60">
        <v>29</v>
      </c>
      <c r="E332" s="123">
        <v>1991</v>
      </c>
      <c r="F332" s="123">
        <v>0.1</v>
      </c>
      <c r="G332" s="123">
        <v>30.09</v>
      </c>
      <c r="H332" s="123">
        <v>50.08</v>
      </c>
      <c r="I332" s="123">
        <v>60.01</v>
      </c>
      <c r="J332" s="123">
        <v>380</v>
      </c>
      <c r="K332" s="123">
        <v>160.08000000000001</v>
      </c>
      <c r="L332" s="123">
        <v>19.920000000000002</v>
      </c>
      <c r="M332" s="123">
        <v>19.91</v>
      </c>
      <c r="N332" s="123">
        <v>99.95</v>
      </c>
      <c r="O332" s="123">
        <v>10</v>
      </c>
      <c r="P332" s="123">
        <v>19.940000000000001</v>
      </c>
      <c r="Q332" s="123">
        <v>49.99</v>
      </c>
      <c r="R332" s="123">
        <v>-0.09</v>
      </c>
      <c r="S332" s="123">
        <v>10.050000000000001</v>
      </c>
      <c r="T332" s="123">
        <v>-0.03</v>
      </c>
      <c r="U332" s="123">
        <v>0.08</v>
      </c>
      <c r="V332" s="123">
        <v>-0.09</v>
      </c>
      <c r="W332" s="123">
        <v>0.01</v>
      </c>
      <c r="X332" s="123">
        <v>0.06</v>
      </c>
      <c r="Y332" s="123">
        <v>7.0000000000000007E-2</v>
      </c>
      <c r="Z332" s="123">
        <v>0.01</v>
      </c>
      <c r="AA332" s="60">
        <v>0.01</v>
      </c>
      <c r="AB332" s="60">
        <v>0.09</v>
      </c>
      <c r="AC332" s="60" t="s">
        <v>3792</v>
      </c>
      <c r="AD332" s="60">
        <v>2021</v>
      </c>
    </row>
    <row r="333" spans="1:30" x14ac:dyDescent="0.25">
      <c r="A333" s="60" t="s">
        <v>226</v>
      </c>
      <c r="B333" s="60" t="s">
        <v>84</v>
      </c>
      <c r="C333" s="123" t="s">
        <v>213</v>
      </c>
      <c r="D333" s="60">
        <v>24</v>
      </c>
      <c r="E333" s="123">
        <v>1996</v>
      </c>
      <c r="F333" s="123">
        <v>2.92</v>
      </c>
      <c r="G333" s="123">
        <v>35.31</v>
      </c>
      <c r="H333" s="123">
        <v>39.99</v>
      </c>
      <c r="I333" s="123">
        <v>88.36</v>
      </c>
      <c r="J333" s="123">
        <v>683.01</v>
      </c>
      <c r="K333" s="123">
        <v>258.06</v>
      </c>
      <c r="L333" s="123">
        <v>14.9</v>
      </c>
      <c r="M333" s="123">
        <v>16.760000000000002</v>
      </c>
      <c r="N333" s="123">
        <v>90.03</v>
      </c>
      <c r="O333" s="123">
        <v>16.04</v>
      </c>
      <c r="P333" s="123">
        <v>16.989999999999998</v>
      </c>
      <c r="Q333" s="123">
        <v>94.04</v>
      </c>
      <c r="R333" s="123">
        <v>3.64</v>
      </c>
      <c r="S333" s="123">
        <v>4.9800000000000004</v>
      </c>
      <c r="T333" s="123">
        <v>73.36</v>
      </c>
      <c r="U333" s="123">
        <v>0.01</v>
      </c>
      <c r="V333" s="123">
        <v>0.1</v>
      </c>
      <c r="W333" s="123">
        <v>0.1</v>
      </c>
      <c r="X333" s="123">
        <v>0.03</v>
      </c>
      <c r="Y333" s="123">
        <v>2.27</v>
      </c>
      <c r="Z333" s="123">
        <v>0.08</v>
      </c>
      <c r="AA333" s="60">
        <v>7.0000000000000007E-2</v>
      </c>
      <c r="AB333" s="60">
        <v>3.95</v>
      </c>
      <c r="AC333" s="60" t="s">
        <v>3792</v>
      </c>
      <c r="AD333" s="60">
        <v>2021</v>
      </c>
    </row>
    <row r="334" spans="1:30" x14ac:dyDescent="0.25">
      <c r="A334" s="60" t="s">
        <v>563</v>
      </c>
      <c r="B334" s="60" t="s">
        <v>84</v>
      </c>
      <c r="C334" s="123" t="s">
        <v>109</v>
      </c>
      <c r="D334" s="60">
        <v>24</v>
      </c>
      <c r="E334" s="123">
        <v>1996</v>
      </c>
      <c r="F334" s="123">
        <v>2.38</v>
      </c>
      <c r="G334" s="123">
        <v>17.41</v>
      </c>
      <c r="H334" s="123">
        <v>21.67</v>
      </c>
      <c r="I334" s="123">
        <v>80.900000000000006</v>
      </c>
      <c r="J334" s="123">
        <v>322.5</v>
      </c>
      <c r="K334" s="123">
        <v>50.06</v>
      </c>
      <c r="L334" s="123">
        <v>8.75</v>
      </c>
      <c r="M334" s="123">
        <v>9.1300000000000008</v>
      </c>
      <c r="N334" s="123">
        <v>95.57</v>
      </c>
      <c r="O334" s="123">
        <v>4.99</v>
      </c>
      <c r="P334" s="123">
        <v>7.53</v>
      </c>
      <c r="Q334" s="123">
        <v>66.63</v>
      </c>
      <c r="R334" s="123">
        <v>2.82</v>
      </c>
      <c r="S334" s="123">
        <v>3.38</v>
      </c>
      <c r="T334" s="123">
        <v>87.45</v>
      </c>
      <c r="U334" s="123">
        <v>0.08</v>
      </c>
      <c r="V334" s="123">
        <v>0.18</v>
      </c>
      <c r="W334" s="123">
        <v>-0.21</v>
      </c>
      <c r="X334" s="123">
        <v>0.75</v>
      </c>
      <c r="Y334" s="123">
        <v>0.8</v>
      </c>
      <c r="Z334" s="123">
        <v>1.33</v>
      </c>
      <c r="AA334" s="60">
        <v>0.37</v>
      </c>
      <c r="AB334" s="60">
        <v>1.62</v>
      </c>
      <c r="AC334" s="60" t="s">
        <v>3792</v>
      </c>
      <c r="AD334" s="60">
        <v>2021</v>
      </c>
    </row>
    <row r="335" spans="1:30" x14ac:dyDescent="0.25">
      <c r="A335" s="60" t="s">
        <v>4538</v>
      </c>
      <c r="B335" s="60" t="s">
        <v>84</v>
      </c>
      <c r="C335" s="123" t="s">
        <v>109</v>
      </c>
      <c r="D335" s="60">
        <v>25</v>
      </c>
      <c r="E335" s="123">
        <v>1995</v>
      </c>
      <c r="F335" s="123">
        <v>0.53</v>
      </c>
      <c r="G335" s="123">
        <v>18.100000000000001</v>
      </c>
      <c r="H335" s="123">
        <v>21.9</v>
      </c>
      <c r="I335" s="123">
        <v>81.819999999999993</v>
      </c>
      <c r="J335" s="123">
        <v>307.93</v>
      </c>
      <c r="K335" s="123">
        <v>41.91</v>
      </c>
      <c r="L335" s="123">
        <v>9.9499999999999993</v>
      </c>
      <c r="M335" s="123">
        <v>12.01</v>
      </c>
      <c r="N335" s="123">
        <v>83.25</v>
      </c>
      <c r="O335" s="123">
        <v>6.04</v>
      </c>
      <c r="P335" s="123">
        <v>6.04</v>
      </c>
      <c r="Q335" s="123">
        <v>99.95</v>
      </c>
      <c r="R335" s="123">
        <v>2.04</v>
      </c>
      <c r="S335" s="123">
        <v>4.01</v>
      </c>
      <c r="T335" s="123">
        <v>49.93</v>
      </c>
      <c r="U335" s="123">
        <v>-7.0000000000000007E-2</v>
      </c>
      <c r="V335" s="123">
        <v>0.13</v>
      </c>
      <c r="W335" s="123">
        <v>-0.19</v>
      </c>
      <c r="X335" s="123">
        <v>2</v>
      </c>
      <c r="Y335" s="123">
        <v>-0.04</v>
      </c>
      <c r="Z335" s="123">
        <v>4.08</v>
      </c>
      <c r="AA335" s="60">
        <v>0.01</v>
      </c>
      <c r="AB335" s="60">
        <v>3.9</v>
      </c>
      <c r="AC335" s="60" t="s">
        <v>3792</v>
      </c>
      <c r="AD335" s="60">
        <v>2021</v>
      </c>
    </row>
    <row r="336" spans="1:30" x14ac:dyDescent="0.25">
      <c r="A336" s="60" t="s">
        <v>4843</v>
      </c>
      <c r="B336" s="60" t="s">
        <v>84</v>
      </c>
      <c r="C336" s="123" t="s">
        <v>109</v>
      </c>
      <c r="D336" s="60">
        <v>23</v>
      </c>
      <c r="E336" s="123">
        <v>1997</v>
      </c>
      <c r="F336" s="123">
        <v>0.4</v>
      </c>
      <c r="G336" s="123">
        <v>13.35</v>
      </c>
      <c r="H336" s="123">
        <v>23.29</v>
      </c>
      <c r="I336" s="123">
        <v>57.1</v>
      </c>
      <c r="J336" s="123">
        <v>183.38</v>
      </c>
      <c r="K336" s="123">
        <v>3.35</v>
      </c>
      <c r="L336" s="123">
        <v>9.98</v>
      </c>
      <c r="M336" s="123">
        <v>16.72</v>
      </c>
      <c r="N336" s="123">
        <v>60</v>
      </c>
      <c r="O336" s="123">
        <v>3.32</v>
      </c>
      <c r="P336" s="123">
        <v>3.23</v>
      </c>
      <c r="Q336" s="123">
        <v>99.93</v>
      </c>
      <c r="R336" s="123">
        <v>-0.09</v>
      </c>
      <c r="S336" s="123">
        <v>0.02</v>
      </c>
      <c r="T336" s="123"/>
      <c r="U336" s="123">
        <v>0.01</v>
      </c>
      <c r="V336" s="123">
        <v>0.02</v>
      </c>
      <c r="W336" s="123">
        <v>0.08</v>
      </c>
      <c r="X336" s="123">
        <v>-0.05</v>
      </c>
      <c r="Y336" s="123">
        <v>0.04</v>
      </c>
      <c r="Z336" s="123">
        <v>0</v>
      </c>
      <c r="AA336" s="60">
        <v>0.02</v>
      </c>
      <c r="AB336" s="60">
        <v>-0.03</v>
      </c>
      <c r="AC336" s="60" t="s">
        <v>3792</v>
      </c>
      <c r="AD336" s="60">
        <v>2021</v>
      </c>
    </row>
    <row r="337" spans="1:30" x14ac:dyDescent="0.25">
      <c r="A337" s="60" t="s">
        <v>4537</v>
      </c>
      <c r="B337" s="60" t="s">
        <v>84</v>
      </c>
      <c r="C337" s="123" t="s">
        <v>109</v>
      </c>
      <c r="D337" s="60">
        <v>25</v>
      </c>
      <c r="E337" s="123">
        <v>1995</v>
      </c>
      <c r="F337" s="123">
        <v>2.81</v>
      </c>
      <c r="G337" s="123">
        <v>8.2200000000000006</v>
      </c>
      <c r="H337" s="123">
        <v>18.3</v>
      </c>
      <c r="I337" s="123">
        <v>45.34</v>
      </c>
      <c r="J337" s="123">
        <v>127.87</v>
      </c>
      <c r="K337" s="123">
        <v>35.11</v>
      </c>
      <c r="L337" s="123">
        <v>4.8600000000000003</v>
      </c>
      <c r="M337" s="123">
        <v>9.2200000000000006</v>
      </c>
      <c r="N337" s="123">
        <v>51.94</v>
      </c>
      <c r="O337" s="123">
        <v>2.77</v>
      </c>
      <c r="P337" s="123">
        <v>6.28</v>
      </c>
      <c r="Q337" s="123">
        <v>44.34</v>
      </c>
      <c r="R337" s="123">
        <v>0.28999999999999998</v>
      </c>
      <c r="S337" s="123">
        <v>0.67</v>
      </c>
      <c r="T337" s="123">
        <v>50.1</v>
      </c>
      <c r="U337" s="123">
        <v>0.01</v>
      </c>
      <c r="V337" s="123">
        <v>0.11</v>
      </c>
      <c r="W337" s="123">
        <v>-0.08</v>
      </c>
      <c r="X337" s="123">
        <v>1.1000000000000001</v>
      </c>
      <c r="Y337" s="123">
        <v>0.99</v>
      </c>
      <c r="Z337" s="123">
        <v>0.04</v>
      </c>
      <c r="AA337" s="60">
        <v>-0.09</v>
      </c>
      <c r="AB337" s="60">
        <v>0.94</v>
      </c>
      <c r="AC337" s="60" t="s">
        <v>3792</v>
      </c>
      <c r="AD337" s="60">
        <v>2021</v>
      </c>
    </row>
    <row r="338" spans="1:30" x14ac:dyDescent="0.25">
      <c r="A338" s="60" t="s">
        <v>4540</v>
      </c>
      <c r="B338" s="60" t="s">
        <v>84</v>
      </c>
      <c r="C338" s="123" t="s">
        <v>116</v>
      </c>
      <c r="D338" s="60">
        <v>35</v>
      </c>
      <c r="E338" s="123">
        <v>1985</v>
      </c>
      <c r="F338" s="123">
        <v>2.99</v>
      </c>
      <c r="G338" s="123">
        <v>22.7</v>
      </c>
      <c r="H338" s="123">
        <v>38.21</v>
      </c>
      <c r="I338" s="123">
        <v>59.07</v>
      </c>
      <c r="J338" s="123">
        <v>920.93</v>
      </c>
      <c r="K338" s="123">
        <v>712.66</v>
      </c>
      <c r="L338" s="123">
        <v>1.91</v>
      </c>
      <c r="M338" s="123">
        <v>1.95</v>
      </c>
      <c r="N338" s="123">
        <v>100.03</v>
      </c>
      <c r="O338" s="123">
        <v>9.73</v>
      </c>
      <c r="P338" s="123">
        <v>9.61</v>
      </c>
      <c r="Q338" s="123">
        <v>100.02</v>
      </c>
      <c r="R338" s="123">
        <v>10.92</v>
      </c>
      <c r="S338" s="123">
        <v>26.64</v>
      </c>
      <c r="T338" s="123">
        <v>41.3</v>
      </c>
      <c r="U338" s="123">
        <v>0.02</v>
      </c>
      <c r="V338" s="123">
        <v>-0.05</v>
      </c>
      <c r="W338" s="123">
        <v>-0.02</v>
      </c>
      <c r="X338" s="123">
        <v>7.0000000000000007E-2</v>
      </c>
      <c r="Y338" s="123">
        <v>1.3</v>
      </c>
      <c r="Z338" s="123">
        <v>0.08</v>
      </c>
      <c r="AA338" s="60">
        <v>-0.06</v>
      </c>
      <c r="AB338" s="60">
        <v>0.03</v>
      </c>
      <c r="AC338" s="60" t="s">
        <v>3792</v>
      </c>
      <c r="AD338" s="60">
        <v>2021</v>
      </c>
    </row>
    <row r="339" spans="1:30" x14ac:dyDescent="0.25">
      <c r="A339" s="60" t="s">
        <v>572</v>
      </c>
      <c r="B339" s="60" t="s">
        <v>84</v>
      </c>
      <c r="C339" s="123" t="s">
        <v>122</v>
      </c>
      <c r="D339" s="60">
        <v>28</v>
      </c>
      <c r="E339" s="123">
        <v>1992</v>
      </c>
      <c r="F339" s="123">
        <v>1.65</v>
      </c>
      <c r="G339" s="123">
        <v>28.11</v>
      </c>
      <c r="H339" s="123">
        <v>35.21</v>
      </c>
      <c r="I339" s="123">
        <v>79.930000000000007</v>
      </c>
      <c r="J339" s="123">
        <v>541.27</v>
      </c>
      <c r="K339" s="123">
        <v>157.68</v>
      </c>
      <c r="L339" s="123">
        <v>9.42</v>
      </c>
      <c r="M339" s="123">
        <v>12.95</v>
      </c>
      <c r="N339" s="123">
        <v>72.7</v>
      </c>
      <c r="O339" s="123">
        <v>14.67</v>
      </c>
      <c r="P339" s="123">
        <v>16.46</v>
      </c>
      <c r="Q339" s="123">
        <v>89.33</v>
      </c>
      <c r="R339" s="123">
        <v>2.86</v>
      </c>
      <c r="S339" s="123">
        <v>4.09</v>
      </c>
      <c r="T339" s="123">
        <v>71.430000000000007</v>
      </c>
      <c r="U339" s="123">
        <v>0.08</v>
      </c>
      <c r="V339" s="123">
        <v>0.17</v>
      </c>
      <c r="W339" s="123">
        <v>-0.15</v>
      </c>
      <c r="X339" s="123">
        <v>1.1299999999999999</v>
      </c>
      <c r="Y339" s="123">
        <v>3.03</v>
      </c>
      <c r="Z339" s="123">
        <v>2.25</v>
      </c>
      <c r="AA339" s="60">
        <v>0.59</v>
      </c>
      <c r="AB339" s="60">
        <v>5.22</v>
      </c>
      <c r="AC339" s="60" t="s">
        <v>3792</v>
      </c>
      <c r="AD339" s="60">
        <v>2021</v>
      </c>
    </row>
    <row r="340" spans="1:30" x14ac:dyDescent="0.25">
      <c r="A340" s="60" t="s">
        <v>356</v>
      </c>
      <c r="B340" s="60" t="s">
        <v>84</v>
      </c>
      <c r="C340" s="123" t="s">
        <v>122</v>
      </c>
      <c r="D340" s="60">
        <v>26</v>
      </c>
      <c r="E340" s="123">
        <v>1994</v>
      </c>
      <c r="F340" s="123">
        <v>0.46</v>
      </c>
      <c r="G340" s="123">
        <v>30.02</v>
      </c>
      <c r="H340" s="123">
        <v>44.05</v>
      </c>
      <c r="I340" s="123">
        <v>68.2</v>
      </c>
      <c r="J340" s="123">
        <v>590.02</v>
      </c>
      <c r="K340" s="123">
        <v>164.09</v>
      </c>
      <c r="L340" s="123">
        <v>11.93</v>
      </c>
      <c r="M340" s="123">
        <v>15.96</v>
      </c>
      <c r="N340" s="123">
        <v>75.08</v>
      </c>
      <c r="O340" s="123">
        <v>13.96</v>
      </c>
      <c r="P340" s="123">
        <v>16.07</v>
      </c>
      <c r="Q340" s="123">
        <v>87.49</v>
      </c>
      <c r="R340" s="123">
        <v>3.96</v>
      </c>
      <c r="S340" s="123">
        <v>11.92</v>
      </c>
      <c r="T340" s="123">
        <v>33.380000000000003</v>
      </c>
      <c r="U340" s="123">
        <v>0.09</v>
      </c>
      <c r="V340" s="123">
        <v>0.49</v>
      </c>
      <c r="W340" s="123">
        <v>-0.41</v>
      </c>
      <c r="X340" s="123">
        <v>2</v>
      </c>
      <c r="Y340" s="123">
        <v>1.93</v>
      </c>
      <c r="Z340" s="123">
        <v>2.0099999999999998</v>
      </c>
      <c r="AA340" s="60">
        <v>2.0299999999999998</v>
      </c>
      <c r="AB340" s="60">
        <v>2.06</v>
      </c>
      <c r="AC340" s="60" t="s">
        <v>3792</v>
      </c>
      <c r="AD340" s="60">
        <v>2021</v>
      </c>
    </row>
    <row r="341" spans="1:30" x14ac:dyDescent="0.25">
      <c r="A341" s="60" t="s">
        <v>4541</v>
      </c>
      <c r="B341" s="60" t="s">
        <v>84</v>
      </c>
      <c r="C341" s="123" t="s">
        <v>122</v>
      </c>
      <c r="D341" s="60">
        <v>27</v>
      </c>
      <c r="E341" s="123">
        <v>1993</v>
      </c>
      <c r="F341" s="123">
        <v>2.33</v>
      </c>
      <c r="G341" s="123">
        <v>36.590000000000003</v>
      </c>
      <c r="H341" s="123">
        <v>39.1</v>
      </c>
      <c r="I341" s="123">
        <v>93.37</v>
      </c>
      <c r="J341" s="123">
        <v>687.46</v>
      </c>
      <c r="K341" s="123">
        <v>107.83</v>
      </c>
      <c r="L341" s="123">
        <v>13.98</v>
      </c>
      <c r="M341" s="123">
        <v>14.21</v>
      </c>
      <c r="N341" s="123">
        <v>97.02</v>
      </c>
      <c r="O341" s="123">
        <v>18.22</v>
      </c>
      <c r="P341" s="123">
        <v>19.12</v>
      </c>
      <c r="Q341" s="123">
        <v>95.53</v>
      </c>
      <c r="R341" s="123">
        <v>4.4000000000000004</v>
      </c>
      <c r="S341" s="123">
        <v>5.22</v>
      </c>
      <c r="T341" s="123">
        <v>83.3</v>
      </c>
      <c r="U341" s="123">
        <v>0.08</v>
      </c>
      <c r="V341" s="123">
        <v>0.01</v>
      </c>
      <c r="W341" s="123">
        <v>-0.04</v>
      </c>
      <c r="X341" s="123">
        <v>0.82</v>
      </c>
      <c r="Y341" s="123">
        <v>3.42</v>
      </c>
      <c r="Z341" s="123">
        <v>0.42</v>
      </c>
      <c r="AA341" s="60">
        <v>-0.02</v>
      </c>
      <c r="AB341" s="60">
        <v>3.12</v>
      </c>
      <c r="AC341" s="60" t="s">
        <v>3792</v>
      </c>
      <c r="AD341" s="60">
        <v>2021</v>
      </c>
    </row>
    <row r="342" spans="1:30" x14ac:dyDescent="0.25">
      <c r="A342" s="60" t="s">
        <v>258</v>
      </c>
      <c r="B342" s="60" t="s">
        <v>84</v>
      </c>
      <c r="C342" s="123" t="s">
        <v>122</v>
      </c>
      <c r="D342" s="60">
        <v>19</v>
      </c>
      <c r="E342" s="123">
        <v>2001</v>
      </c>
      <c r="F342" s="123">
        <v>0.77</v>
      </c>
      <c r="G342" s="123">
        <v>50.06</v>
      </c>
      <c r="H342" s="123">
        <v>56.36</v>
      </c>
      <c r="I342" s="123">
        <v>88.93</v>
      </c>
      <c r="J342" s="123">
        <v>891.38</v>
      </c>
      <c r="K342" s="123">
        <v>127.6</v>
      </c>
      <c r="L342" s="123">
        <v>21.24</v>
      </c>
      <c r="M342" s="123">
        <v>22.45</v>
      </c>
      <c r="N342" s="123">
        <v>94.33</v>
      </c>
      <c r="O342" s="123">
        <v>23.71</v>
      </c>
      <c r="P342" s="123">
        <v>26.28</v>
      </c>
      <c r="Q342" s="123">
        <v>90.4</v>
      </c>
      <c r="R342" s="123">
        <v>5.05</v>
      </c>
      <c r="S342" s="123">
        <v>7.56</v>
      </c>
      <c r="T342" s="123">
        <v>66.75</v>
      </c>
      <c r="U342" s="123">
        <v>0.03</v>
      </c>
      <c r="V342" s="123">
        <v>-0.02</v>
      </c>
      <c r="W342" s="123">
        <v>-0.02</v>
      </c>
      <c r="X342" s="123">
        <v>-0.02</v>
      </c>
      <c r="Y342" s="123">
        <v>2.59</v>
      </c>
      <c r="Z342" s="123">
        <v>0.06</v>
      </c>
      <c r="AA342" s="60">
        <v>-0.03</v>
      </c>
      <c r="AB342" s="60">
        <v>1.22</v>
      </c>
      <c r="AC342" s="60" t="s">
        <v>3792</v>
      </c>
      <c r="AD342" s="60">
        <v>2021</v>
      </c>
    </row>
    <row r="343" spans="1:30" x14ac:dyDescent="0.25">
      <c r="A343" s="60" t="s">
        <v>290</v>
      </c>
      <c r="B343" s="60" t="s">
        <v>84</v>
      </c>
      <c r="C343" s="123" t="s">
        <v>122</v>
      </c>
      <c r="D343" s="60">
        <v>26</v>
      </c>
      <c r="E343" s="123">
        <v>1994</v>
      </c>
      <c r="F343" s="123">
        <v>3.07</v>
      </c>
      <c r="G343" s="123">
        <v>22.69</v>
      </c>
      <c r="H343" s="123">
        <v>27.7</v>
      </c>
      <c r="I343" s="123">
        <v>81.81</v>
      </c>
      <c r="J343" s="123">
        <v>421.32</v>
      </c>
      <c r="K343" s="123">
        <v>101.62</v>
      </c>
      <c r="L343" s="123">
        <v>8.6</v>
      </c>
      <c r="M343" s="123">
        <v>9.6199999999999992</v>
      </c>
      <c r="N343" s="123">
        <v>89.77</v>
      </c>
      <c r="O343" s="123">
        <v>12.06</v>
      </c>
      <c r="P343" s="123">
        <v>13.04</v>
      </c>
      <c r="Q343" s="123">
        <v>92.28</v>
      </c>
      <c r="R343" s="123">
        <v>1.95</v>
      </c>
      <c r="S343" s="123">
        <v>4.0999999999999996</v>
      </c>
      <c r="T343" s="123">
        <v>49.92</v>
      </c>
      <c r="U343" s="123">
        <v>-0.08</v>
      </c>
      <c r="V343" s="123">
        <v>0.15</v>
      </c>
      <c r="W343" s="123">
        <v>-0.12</v>
      </c>
      <c r="X343" s="123">
        <v>0.66</v>
      </c>
      <c r="Y343" s="123">
        <v>3.35</v>
      </c>
      <c r="Z343" s="123">
        <v>0.71</v>
      </c>
      <c r="AA343" s="60">
        <v>0.01</v>
      </c>
      <c r="AB343" s="60">
        <v>2.68</v>
      </c>
      <c r="AC343" s="60" t="s">
        <v>3792</v>
      </c>
      <c r="AD343" s="60">
        <v>2021</v>
      </c>
    </row>
    <row r="344" spans="1:30" x14ac:dyDescent="0.25">
      <c r="A344" s="60" t="s">
        <v>1943</v>
      </c>
      <c r="B344" s="60" t="s">
        <v>22</v>
      </c>
      <c r="C344" s="123" t="s">
        <v>96</v>
      </c>
      <c r="D344" s="60">
        <v>25</v>
      </c>
      <c r="E344" s="123">
        <v>1995</v>
      </c>
      <c r="F344" s="123">
        <v>0.01</v>
      </c>
      <c r="G344" s="123">
        <v>9.92</v>
      </c>
      <c r="H344" s="123">
        <v>19.940000000000001</v>
      </c>
      <c r="I344" s="123">
        <v>49.98</v>
      </c>
      <c r="J344" s="123">
        <v>129.94999999999999</v>
      </c>
      <c r="K344" s="123">
        <v>130.08000000000001</v>
      </c>
      <c r="L344" s="123">
        <v>9.92</v>
      </c>
      <c r="M344" s="123">
        <v>9.9700000000000006</v>
      </c>
      <c r="N344" s="123">
        <v>100.07</v>
      </c>
      <c r="O344" s="123">
        <v>-0.08</v>
      </c>
      <c r="P344" s="123">
        <v>10.039999999999999</v>
      </c>
      <c r="Q344" s="123">
        <v>-0.05</v>
      </c>
      <c r="R344" s="123">
        <v>0.08</v>
      </c>
      <c r="S344" s="123">
        <v>0</v>
      </c>
      <c r="T344" s="123"/>
      <c r="U344" s="123">
        <v>0.03</v>
      </c>
      <c r="V344" s="123">
        <v>-0.01</v>
      </c>
      <c r="W344" s="123">
        <v>0.04</v>
      </c>
      <c r="X344" s="123">
        <v>0.03</v>
      </c>
      <c r="Y344" s="123">
        <v>-0.08</v>
      </c>
      <c r="Z344" s="123">
        <v>-0.06</v>
      </c>
      <c r="AA344" s="60">
        <v>0.03</v>
      </c>
      <c r="AB344" s="60">
        <v>0.06</v>
      </c>
      <c r="AC344" s="60" t="s">
        <v>3792</v>
      </c>
      <c r="AD344" s="60">
        <v>2021</v>
      </c>
    </row>
    <row r="345" spans="1:30" x14ac:dyDescent="0.25">
      <c r="A345" s="60" t="s">
        <v>559</v>
      </c>
      <c r="B345" s="60" t="s">
        <v>22</v>
      </c>
      <c r="C345" s="123" t="s">
        <v>96</v>
      </c>
      <c r="D345" s="60">
        <v>24</v>
      </c>
      <c r="E345" s="123">
        <v>1996</v>
      </c>
      <c r="F345" s="123">
        <v>2.9</v>
      </c>
      <c r="G345" s="123">
        <v>49.94</v>
      </c>
      <c r="H345" s="123">
        <v>54.53</v>
      </c>
      <c r="I345" s="123">
        <v>91.86</v>
      </c>
      <c r="J345" s="123">
        <v>1206.1600000000001</v>
      </c>
      <c r="K345" s="123">
        <v>253.03</v>
      </c>
      <c r="L345" s="123">
        <v>10.199999999999999</v>
      </c>
      <c r="M345" s="123">
        <v>11.38</v>
      </c>
      <c r="N345" s="123">
        <v>90.93</v>
      </c>
      <c r="O345" s="123">
        <v>25.49</v>
      </c>
      <c r="P345" s="123">
        <v>26.54</v>
      </c>
      <c r="Q345" s="123">
        <v>96.19</v>
      </c>
      <c r="R345" s="123">
        <v>13.32</v>
      </c>
      <c r="S345" s="123">
        <v>15.42</v>
      </c>
      <c r="T345" s="123">
        <v>86.75</v>
      </c>
      <c r="U345" s="123">
        <v>0.08</v>
      </c>
      <c r="V345" s="123">
        <v>0.1</v>
      </c>
      <c r="W345" s="123">
        <v>0.05</v>
      </c>
      <c r="X345" s="123">
        <v>-0.05</v>
      </c>
      <c r="Y345" s="123">
        <v>4.24</v>
      </c>
      <c r="Z345" s="123">
        <v>-0.02</v>
      </c>
      <c r="AA345" s="60">
        <v>-0.04</v>
      </c>
      <c r="AB345" s="60">
        <v>3.76</v>
      </c>
      <c r="AC345" s="60" t="s">
        <v>3792</v>
      </c>
      <c r="AD345" s="60">
        <v>2021</v>
      </c>
    </row>
    <row r="346" spans="1:30" x14ac:dyDescent="0.25">
      <c r="A346" s="60" t="s">
        <v>1872</v>
      </c>
      <c r="B346" s="60" t="s">
        <v>22</v>
      </c>
      <c r="C346" s="123" t="s">
        <v>96</v>
      </c>
      <c r="D346" s="60">
        <v>28</v>
      </c>
      <c r="E346" s="123">
        <v>1992</v>
      </c>
      <c r="F346" s="123">
        <v>2.95</v>
      </c>
      <c r="G346" s="123">
        <v>55.32</v>
      </c>
      <c r="H346" s="123">
        <v>68.790000000000006</v>
      </c>
      <c r="I346" s="123">
        <v>80.510000000000005</v>
      </c>
      <c r="J346" s="123">
        <v>1065.67</v>
      </c>
      <c r="K346" s="123">
        <v>426.25</v>
      </c>
      <c r="L346" s="123">
        <v>19.79</v>
      </c>
      <c r="M346" s="123">
        <v>23.28</v>
      </c>
      <c r="N346" s="123">
        <v>84.38</v>
      </c>
      <c r="O346" s="123">
        <v>29.01</v>
      </c>
      <c r="P346" s="123">
        <v>33.07</v>
      </c>
      <c r="Q346" s="123">
        <v>87.96</v>
      </c>
      <c r="R346" s="123">
        <v>6.01</v>
      </c>
      <c r="S346" s="123">
        <v>10.74</v>
      </c>
      <c r="T346" s="123">
        <v>56.25</v>
      </c>
      <c r="U346" s="123">
        <v>0.06</v>
      </c>
      <c r="V346" s="123">
        <v>-0.05</v>
      </c>
      <c r="W346" s="123">
        <v>7.0000000000000007E-2</v>
      </c>
      <c r="X346" s="123">
        <v>-0.01</v>
      </c>
      <c r="Y346" s="123">
        <v>6.71</v>
      </c>
      <c r="Z346" s="123">
        <v>1.93</v>
      </c>
      <c r="AA346" s="60">
        <v>0.72</v>
      </c>
      <c r="AB346" s="60">
        <v>6.37</v>
      </c>
      <c r="AC346" s="60" t="s">
        <v>3792</v>
      </c>
      <c r="AD346" s="60">
        <v>2021</v>
      </c>
    </row>
    <row r="347" spans="1:30" x14ac:dyDescent="0.25">
      <c r="A347" s="60" t="s">
        <v>4547</v>
      </c>
      <c r="B347" s="60" t="s">
        <v>22</v>
      </c>
      <c r="C347" s="123" t="s">
        <v>96</v>
      </c>
      <c r="D347" s="60">
        <v>31</v>
      </c>
      <c r="E347" s="123">
        <v>1989</v>
      </c>
      <c r="F347" s="123">
        <v>0.81</v>
      </c>
      <c r="G347" s="123">
        <v>45.05</v>
      </c>
      <c r="H347" s="123">
        <v>56.23</v>
      </c>
      <c r="I347" s="123">
        <v>80.040000000000006</v>
      </c>
      <c r="J347" s="123">
        <v>827.43</v>
      </c>
      <c r="K347" s="123">
        <v>202.58</v>
      </c>
      <c r="L347" s="123">
        <v>20.010000000000002</v>
      </c>
      <c r="M347" s="123">
        <v>19.989999999999998</v>
      </c>
      <c r="N347" s="123">
        <v>99.96</v>
      </c>
      <c r="O347" s="123">
        <v>17.440000000000001</v>
      </c>
      <c r="P347" s="123">
        <v>21.32</v>
      </c>
      <c r="Q347" s="123">
        <v>82.35</v>
      </c>
      <c r="R347" s="123">
        <v>7.46</v>
      </c>
      <c r="S347" s="123">
        <v>15.04</v>
      </c>
      <c r="T347" s="123">
        <v>50.08</v>
      </c>
      <c r="U347" s="123">
        <v>1.17</v>
      </c>
      <c r="V347" s="123">
        <v>0.24</v>
      </c>
      <c r="W347" s="123">
        <v>1.04</v>
      </c>
      <c r="X347" s="123">
        <v>2.4700000000000002</v>
      </c>
      <c r="Y347" s="123">
        <v>2.4500000000000002</v>
      </c>
      <c r="Z347" s="123">
        <v>2.4300000000000002</v>
      </c>
      <c r="AA347" s="60">
        <v>1.22</v>
      </c>
      <c r="AB347" s="60">
        <v>3.7</v>
      </c>
      <c r="AC347" s="60" t="s">
        <v>3792</v>
      </c>
      <c r="AD347" s="60">
        <v>2021</v>
      </c>
    </row>
    <row r="348" spans="1:30" x14ac:dyDescent="0.25">
      <c r="A348" s="60" t="s">
        <v>4844</v>
      </c>
      <c r="B348" s="60" t="s">
        <v>22</v>
      </c>
      <c r="C348" s="123" t="s">
        <v>96</v>
      </c>
      <c r="D348" s="60">
        <v>22</v>
      </c>
      <c r="E348" s="123">
        <v>1999</v>
      </c>
      <c r="F348" s="123">
        <v>1.63</v>
      </c>
      <c r="G348" s="123">
        <v>18.79</v>
      </c>
      <c r="H348" s="123">
        <v>34.200000000000003</v>
      </c>
      <c r="I348" s="123">
        <v>55.27</v>
      </c>
      <c r="J348" s="123">
        <v>337.02</v>
      </c>
      <c r="K348" s="123">
        <v>135.37</v>
      </c>
      <c r="L348" s="123">
        <v>10.62</v>
      </c>
      <c r="M348" s="123">
        <v>14</v>
      </c>
      <c r="N348" s="123">
        <v>74.900000000000006</v>
      </c>
      <c r="O348" s="123">
        <v>6.45</v>
      </c>
      <c r="P348" s="123">
        <v>11.26</v>
      </c>
      <c r="Q348" s="123">
        <v>57.95</v>
      </c>
      <c r="R348" s="123">
        <v>1.81</v>
      </c>
      <c r="S348" s="123">
        <v>4.71</v>
      </c>
      <c r="T348" s="123">
        <v>37.409999999999997</v>
      </c>
      <c r="U348" s="123">
        <v>-0.09</v>
      </c>
      <c r="V348" s="123">
        <v>-0.06</v>
      </c>
      <c r="W348" s="123">
        <v>-0.03</v>
      </c>
      <c r="X348" s="123">
        <v>0.1</v>
      </c>
      <c r="Y348" s="123">
        <v>1.78</v>
      </c>
      <c r="Z348" s="123">
        <v>0.61</v>
      </c>
      <c r="AA348" s="60">
        <v>0.65</v>
      </c>
      <c r="AB348" s="60">
        <v>1.84</v>
      </c>
      <c r="AC348" s="60" t="s">
        <v>3792</v>
      </c>
      <c r="AD348" s="60">
        <v>2021</v>
      </c>
    </row>
    <row r="349" spans="1:30" x14ac:dyDescent="0.25">
      <c r="A349" s="60" t="s">
        <v>4550</v>
      </c>
      <c r="B349" s="60" t="s">
        <v>22</v>
      </c>
      <c r="C349" s="123" t="s">
        <v>96</v>
      </c>
      <c r="D349" s="60">
        <v>22</v>
      </c>
      <c r="E349" s="123">
        <v>1998</v>
      </c>
      <c r="F349" s="123">
        <v>2.61</v>
      </c>
      <c r="G349" s="123">
        <v>38.43</v>
      </c>
      <c r="H349" s="123">
        <v>49.61</v>
      </c>
      <c r="I349" s="123">
        <v>77.599999999999994</v>
      </c>
      <c r="J349" s="123">
        <v>550.78</v>
      </c>
      <c r="K349" s="123">
        <v>205.68</v>
      </c>
      <c r="L349" s="123">
        <v>24.11</v>
      </c>
      <c r="M349" s="123">
        <v>27.34</v>
      </c>
      <c r="N349" s="123">
        <v>87.8</v>
      </c>
      <c r="O349" s="123">
        <v>11.2</v>
      </c>
      <c r="P349" s="123">
        <v>15.81</v>
      </c>
      <c r="Q349" s="123">
        <v>69.81</v>
      </c>
      <c r="R349" s="123">
        <v>2.61</v>
      </c>
      <c r="S349" s="123">
        <v>5.26</v>
      </c>
      <c r="T349" s="123">
        <v>49.98</v>
      </c>
      <c r="U349" s="123">
        <v>0.37</v>
      </c>
      <c r="V349" s="123">
        <v>0.09</v>
      </c>
      <c r="W349" s="123">
        <v>0.27</v>
      </c>
      <c r="X349" s="123">
        <v>1.76</v>
      </c>
      <c r="Y349" s="123">
        <v>1.75</v>
      </c>
      <c r="Z349" s="123">
        <v>1.1000000000000001</v>
      </c>
      <c r="AA349" s="60">
        <v>0.78</v>
      </c>
      <c r="AB349" s="60">
        <v>4.46</v>
      </c>
      <c r="AC349" s="60" t="s">
        <v>3792</v>
      </c>
      <c r="AD349" s="60">
        <v>2021</v>
      </c>
    </row>
    <row r="350" spans="1:30" x14ac:dyDescent="0.25">
      <c r="A350" s="60" t="s">
        <v>990</v>
      </c>
      <c r="B350" s="60" t="s">
        <v>22</v>
      </c>
      <c r="C350" s="123" t="s">
        <v>96</v>
      </c>
      <c r="D350" s="60">
        <v>32</v>
      </c>
      <c r="E350" s="123">
        <v>1988</v>
      </c>
      <c r="F350" s="123">
        <v>2.91</v>
      </c>
      <c r="G350" s="123">
        <v>39.92</v>
      </c>
      <c r="H350" s="123">
        <v>46.94</v>
      </c>
      <c r="I350" s="123">
        <v>85.04</v>
      </c>
      <c r="J350" s="123">
        <v>886.63</v>
      </c>
      <c r="K350" s="123">
        <v>230.65</v>
      </c>
      <c r="L350" s="123">
        <v>7.33</v>
      </c>
      <c r="M350" s="123">
        <v>8.77</v>
      </c>
      <c r="N350" s="123">
        <v>84.69</v>
      </c>
      <c r="O350" s="123">
        <v>28.4</v>
      </c>
      <c r="P350" s="123">
        <v>30.29</v>
      </c>
      <c r="Q350" s="123">
        <v>93.43</v>
      </c>
      <c r="R350" s="123">
        <v>4.25</v>
      </c>
      <c r="S350" s="123">
        <v>7.67</v>
      </c>
      <c r="T350" s="123">
        <v>56.54</v>
      </c>
      <c r="U350" s="123">
        <v>-0.1</v>
      </c>
      <c r="V350" s="123">
        <v>0.06</v>
      </c>
      <c r="W350" s="123">
        <v>-0.02</v>
      </c>
      <c r="X350" s="123">
        <v>0.35</v>
      </c>
      <c r="Y350" s="123">
        <v>1.61</v>
      </c>
      <c r="Z350" s="123">
        <v>0.02</v>
      </c>
      <c r="AA350" s="60">
        <v>0.06</v>
      </c>
      <c r="AB350" s="60">
        <v>2.99</v>
      </c>
      <c r="AC350" s="60" t="s">
        <v>3792</v>
      </c>
      <c r="AD350" s="60">
        <v>2021</v>
      </c>
    </row>
    <row r="351" spans="1:30" x14ac:dyDescent="0.25">
      <c r="A351" s="60" t="s">
        <v>4845</v>
      </c>
      <c r="B351" s="60" t="s">
        <v>22</v>
      </c>
      <c r="C351" s="123" t="s">
        <v>148</v>
      </c>
      <c r="D351" s="60">
        <v>25</v>
      </c>
      <c r="E351" s="123">
        <v>1995</v>
      </c>
      <c r="F351" s="123">
        <v>0.96</v>
      </c>
      <c r="G351" s="123">
        <v>45.65</v>
      </c>
      <c r="H351" s="123">
        <v>54.45</v>
      </c>
      <c r="I351" s="123">
        <v>83.62</v>
      </c>
      <c r="J351" s="123">
        <v>755.6</v>
      </c>
      <c r="K351" s="123">
        <v>250.03</v>
      </c>
      <c r="L351" s="123">
        <v>27.83</v>
      </c>
      <c r="M351" s="123">
        <v>30.09</v>
      </c>
      <c r="N351" s="123">
        <v>92.6</v>
      </c>
      <c r="O351" s="123">
        <v>13.34</v>
      </c>
      <c r="P351" s="123">
        <v>15.51</v>
      </c>
      <c r="Q351" s="123">
        <v>85.77</v>
      </c>
      <c r="R351" s="123">
        <v>4.4000000000000004</v>
      </c>
      <c r="S351" s="123">
        <v>5.48</v>
      </c>
      <c r="T351" s="123">
        <v>80.09</v>
      </c>
      <c r="U351" s="123">
        <v>1.1200000000000001</v>
      </c>
      <c r="V351" s="123">
        <v>0.74</v>
      </c>
      <c r="W351" s="123">
        <v>0.37</v>
      </c>
      <c r="X351" s="123">
        <v>5.57</v>
      </c>
      <c r="Y351" s="123">
        <v>-0.04</v>
      </c>
      <c r="Z351" s="123">
        <v>6.65</v>
      </c>
      <c r="AA351" s="60">
        <v>4.43</v>
      </c>
      <c r="AB351" s="60">
        <v>3.36</v>
      </c>
      <c r="AC351" s="60" t="s">
        <v>3792</v>
      </c>
      <c r="AD351" s="60">
        <v>2021</v>
      </c>
    </row>
    <row r="352" spans="1:30" x14ac:dyDescent="0.25">
      <c r="A352" s="60" t="s">
        <v>4846</v>
      </c>
      <c r="B352" s="60" t="s">
        <v>22</v>
      </c>
      <c r="C352" s="123" t="s">
        <v>109</v>
      </c>
      <c r="D352" s="60">
        <v>28</v>
      </c>
      <c r="E352" s="123">
        <v>1992</v>
      </c>
      <c r="F352" s="123">
        <v>0.23</v>
      </c>
      <c r="G352" s="123">
        <v>19.95</v>
      </c>
      <c r="H352" s="123">
        <v>20.02</v>
      </c>
      <c r="I352" s="123">
        <v>100.06</v>
      </c>
      <c r="J352" s="123">
        <v>390.1</v>
      </c>
      <c r="K352" s="123">
        <v>36.64</v>
      </c>
      <c r="L352" s="123">
        <v>9.99</v>
      </c>
      <c r="M352" s="123">
        <v>10.08</v>
      </c>
      <c r="N352" s="123">
        <v>100</v>
      </c>
      <c r="O352" s="123">
        <v>3.26</v>
      </c>
      <c r="P352" s="123">
        <v>3.34</v>
      </c>
      <c r="Q352" s="123">
        <v>99.97</v>
      </c>
      <c r="R352" s="123">
        <v>3.36</v>
      </c>
      <c r="S352" s="123">
        <v>3.37</v>
      </c>
      <c r="T352" s="123">
        <v>100</v>
      </c>
      <c r="U352" s="123">
        <v>-0.05</v>
      </c>
      <c r="V352" s="123">
        <v>0.1</v>
      </c>
      <c r="W352" s="123">
        <v>0.09</v>
      </c>
      <c r="X352" s="123">
        <v>-0.09</v>
      </c>
      <c r="Y352" s="123">
        <v>0.06</v>
      </c>
      <c r="Z352" s="123">
        <v>-0.05</v>
      </c>
      <c r="AA352" s="60">
        <v>-0.08</v>
      </c>
      <c r="AB352" s="60">
        <v>-0.05</v>
      </c>
      <c r="AC352" s="60" t="s">
        <v>3792</v>
      </c>
      <c r="AD352" s="60">
        <v>2021</v>
      </c>
    </row>
    <row r="353" spans="1:30" x14ac:dyDescent="0.25">
      <c r="A353" s="60" t="s">
        <v>1502</v>
      </c>
      <c r="B353" s="60" t="s">
        <v>22</v>
      </c>
      <c r="C353" s="123" t="s">
        <v>109</v>
      </c>
      <c r="D353" s="60">
        <v>32</v>
      </c>
      <c r="E353" s="123">
        <v>1988</v>
      </c>
      <c r="F353" s="123">
        <v>2.96</v>
      </c>
      <c r="G353" s="123">
        <v>15.39</v>
      </c>
      <c r="H353" s="123">
        <v>22.6</v>
      </c>
      <c r="I353" s="123">
        <v>67.5</v>
      </c>
      <c r="J353" s="123">
        <v>263.29000000000002</v>
      </c>
      <c r="K353" s="123">
        <v>61.68</v>
      </c>
      <c r="L353" s="123">
        <v>6.25</v>
      </c>
      <c r="M353" s="123">
        <v>9.06</v>
      </c>
      <c r="N353" s="123">
        <v>70.45</v>
      </c>
      <c r="O353" s="123">
        <v>6.3</v>
      </c>
      <c r="P353" s="123">
        <v>7.67</v>
      </c>
      <c r="Q353" s="123">
        <v>82.58</v>
      </c>
      <c r="R353" s="123">
        <v>1.66</v>
      </c>
      <c r="S353" s="123">
        <v>3.42</v>
      </c>
      <c r="T353" s="123">
        <v>50.03</v>
      </c>
      <c r="U353" s="123">
        <v>7.0000000000000007E-2</v>
      </c>
      <c r="V353" s="123">
        <v>0</v>
      </c>
      <c r="W353" s="123">
        <v>-0.18</v>
      </c>
      <c r="X353" s="123">
        <v>0.92</v>
      </c>
      <c r="Y353" s="123">
        <v>1.34</v>
      </c>
      <c r="Z353" s="123">
        <v>0.93</v>
      </c>
      <c r="AA353" s="60">
        <v>0.02</v>
      </c>
      <c r="AB353" s="60">
        <v>1.24</v>
      </c>
      <c r="AC353" s="60" t="s">
        <v>3792</v>
      </c>
      <c r="AD353" s="60">
        <v>2021</v>
      </c>
    </row>
    <row r="354" spans="1:30" x14ac:dyDescent="0.25">
      <c r="A354" s="60" t="s">
        <v>4847</v>
      </c>
      <c r="B354" s="60" t="s">
        <v>22</v>
      </c>
      <c r="C354" s="123" t="s">
        <v>153</v>
      </c>
      <c r="D354" s="60">
        <v>17</v>
      </c>
      <c r="E354" s="123">
        <v>2003</v>
      </c>
      <c r="F354" s="123">
        <v>0.55000000000000004</v>
      </c>
      <c r="G354" s="123">
        <v>25</v>
      </c>
      <c r="H354" s="123">
        <v>29.93</v>
      </c>
      <c r="I354" s="123">
        <v>83.33</v>
      </c>
      <c r="J354" s="123">
        <v>494.95</v>
      </c>
      <c r="K354" s="123">
        <v>165.01</v>
      </c>
      <c r="L354" s="123">
        <v>11.61</v>
      </c>
      <c r="M354" s="123">
        <v>11.68</v>
      </c>
      <c r="N354" s="123">
        <v>99.94</v>
      </c>
      <c r="O354" s="123">
        <v>10.050000000000001</v>
      </c>
      <c r="P354" s="123">
        <v>11.64</v>
      </c>
      <c r="Q354" s="123">
        <v>85.77</v>
      </c>
      <c r="R354" s="123">
        <v>3.27</v>
      </c>
      <c r="S354" s="123">
        <v>3.33</v>
      </c>
      <c r="T354" s="123">
        <v>99.91</v>
      </c>
      <c r="U354" s="123">
        <v>0.08</v>
      </c>
      <c r="V354" s="123">
        <v>7.0000000000000007E-2</v>
      </c>
      <c r="W354" s="123">
        <v>0.04</v>
      </c>
      <c r="X354" s="123">
        <v>-0.03</v>
      </c>
      <c r="Y354" s="123">
        <v>1.7</v>
      </c>
      <c r="Z354" s="123">
        <v>-0.09</v>
      </c>
      <c r="AA354" s="60">
        <v>0.04</v>
      </c>
      <c r="AB354" s="60">
        <v>1.64</v>
      </c>
      <c r="AC354" s="60" t="s">
        <v>3792</v>
      </c>
      <c r="AD354" s="60">
        <v>2021</v>
      </c>
    </row>
    <row r="355" spans="1:30" x14ac:dyDescent="0.25">
      <c r="A355" s="60" t="s">
        <v>4848</v>
      </c>
      <c r="B355" s="60" t="s">
        <v>22</v>
      </c>
      <c r="C355" s="123" t="s">
        <v>153</v>
      </c>
      <c r="D355" s="60">
        <v>24</v>
      </c>
      <c r="E355" s="123">
        <v>1997</v>
      </c>
      <c r="F355" s="123">
        <v>1.87</v>
      </c>
      <c r="G355" s="123">
        <v>10.5</v>
      </c>
      <c r="H355" s="123">
        <v>17.77</v>
      </c>
      <c r="I355" s="123">
        <v>59.47</v>
      </c>
      <c r="J355" s="123">
        <v>192.11</v>
      </c>
      <c r="K355" s="123">
        <v>15.09</v>
      </c>
      <c r="L355" s="123">
        <v>5.0599999999999996</v>
      </c>
      <c r="M355" s="123">
        <v>7.2</v>
      </c>
      <c r="N355" s="123">
        <v>69.180000000000007</v>
      </c>
      <c r="O355" s="123">
        <v>3.8</v>
      </c>
      <c r="P355" s="123">
        <v>6.04</v>
      </c>
      <c r="Q355" s="123">
        <v>63.64</v>
      </c>
      <c r="R355" s="123">
        <v>1.58</v>
      </c>
      <c r="S355" s="123">
        <v>3.9</v>
      </c>
      <c r="T355" s="123">
        <v>42.86</v>
      </c>
      <c r="U355" s="123">
        <v>-0.06</v>
      </c>
      <c r="V355" s="123">
        <v>-0.04</v>
      </c>
      <c r="W355" s="123">
        <v>0.04</v>
      </c>
      <c r="X355" s="123">
        <v>0.49</v>
      </c>
      <c r="Y355" s="123">
        <v>0.63</v>
      </c>
      <c r="Z355" s="123">
        <v>0.52</v>
      </c>
      <c r="AA355" s="60">
        <v>-0.05</v>
      </c>
      <c r="AB355" s="60">
        <v>0.65</v>
      </c>
      <c r="AC355" s="60" t="s">
        <v>3792</v>
      </c>
      <c r="AD355" s="60">
        <v>2021</v>
      </c>
    </row>
    <row r="356" spans="1:30" x14ac:dyDescent="0.25">
      <c r="A356" s="60" t="s">
        <v>1707</v>
      </c>
      <c r="B356" s="60" t="s">
        <v>22</v>
      </c>
      <c r="C356" s="123" t="s">
        <v>116</v>
      </c>
      <c r="D356" s="60">
        <v>30</v>
      </c>
      <c r="E356" s="123">
        <v>1990</v>
      </c>
      <c r="F356" s="123">
        <v>2.93</v>
      </c>
      <c r="G356" s="123">
        <v>13.04</v>
      </c>
      <c r="H356" s="123">
        <v>22.08</v>
      </c>
      <c r="I356" s="123">
        <v>59.18</v>
      </c>
      <c r="J356" s="123">
        <v>490.09</v>
      </c>
      <c r="K356" s="123">
        <v>343.7</v>
      </c>
      <c r="L356" s="123">
        <v>1.28</v>
      </c>
      <c r="M356" s="123">
        <v>1.43</v>
      </c>
      <c r="N356" s="123">
        <v>100.06</v>
      </c>
      <c r="O356" s="123">
        <v>5.07</v>
      </c>
      <c r="P356" s="123">
        <v>5.04</v>
      </c>
      <c r="Q356" s="123">
        <v>100.01</v>
      </c>
      <c r="R356" s="123">
        <v>6.73</v>
      </c>
      <c r="S356" s="123">
        <v>15.61</v>
      </c>
      <c r="T356" s="123">
        <v>42.56</v>
      </c>
      <c r="U356" s="123">
        <v>-0.01</v>
      </c>
      <c r="V356" s="123">
        <v>-0.01</v>
      </c>
      <c r="W356" s="123">
        <v>0.02</v>
      </c>
      <c r="X356" s="123">
        <v>0.04</v>
      </c>
      <c r="Y356" s="123">
        <v>0.41</v>
      </c>
      <c r="Z356" s="123">
        <v>-0.01</v>
      </c>
      <c r="AA356" s="60">
        <v>-0.05</v>
      </c>
      <c r="AB356" s="60">
        <v>-0.04</v>
      </c>
      <c r="AC356" s="60" t="s">
        <v>3792</v>
      </c>
      <c r="AD356" s="60">
        <v>2021</v>
      </c>
    </row>
    <row r="357" spans="1:30" x14ac:dyDescent="0.25">
      <c r="A357" s="60" t="s">
        <v>2900</v>
      </c>
      <c r="B357" s="60" t="s">
        <v>22</v>
      </c>
      <c r="C357" s="123" t="s">
        <v>122</v>
      </c>
      <c r="D357" s="60">
        <v>21</v>
      </c>
      <c r="E357" s="123">
        <v>1999</v>
      </c>
      <c r="F357" s="123">
        <v>0.9</v>
      </c>
      <c r="G357" s="123">
        <v>13.91</v>
      </c>
      <c r="H357" s="123">
        <v>22.9</v>
      </c>
      <c r="I357" s="123">
        <v>60.9</v>
      </c>
      <c r="J357" s="123">
        <v>384.07</v>
      </c>
      <c r="K357" s="123">
        <v>127.98</v>
      </c>
      <c r="L357" s="123">
        <v>3.91</v>
      </c>
      <c r="M357" s="123">
        <v>5.03</v>
      </c>
      <c r="N357" s="123">
        <v>80.08</v>
      </c>
      <c r="O357" s="123">
        <v>5.04</v>
      </c>
      <c r="P357" s="123">
        <v>6.97</v>
      </c>
      <c r="Q357" s="123">
        <v>71.459999999999994</v>
      </c>
      <c r="R357" s="123">
        <v>5</v>
      </c>
      <c r="S357" s="123">
        <v>9.9600000000000009</v>
      </c>
      <c r="T357" s="123">
        <v>49.91</v>
      </c>
      <c r="U357" s="123">
        <v>0.03</v>
      </c>
      <c r="V357" s="123">
        <v>0.26</v>
      </c>
      <c r="W357" s="123">
        <v>-0.14000000000000001</v>
      </c>
      <c r="X357" s="123">
        <v>1.02</v>
      </c>
      <c r="Y357" s="123">
        <v>1.94</v>
      </c>
      <c r="Z357" s="123">
        <v>0</v>
      </c>
      <c r="AA357" s="60">
        <v>-0.1</v>
      </c>
      <c r="AB357" s="60">
        <v>1.91</v>
      </c>
      <c r="AC357" s="60" t="s">
        <v>3792</v>
      </c>
      <c r="AD357" s="60">
        <v>2021</v>
      </c>
    </row>
    <row r="358" spans="1:30" x14ac:dyDescent="0.25">
      <c r="A358" s="60" t="s">
        <v>3674</v>
      </c>
      <c r="B358" s="60" t="s">
        <v>22</v>
      </c>
      <c r="C358" s="123" t="s">
        <v>122</v>
      </c>
      <c r="D358" s="60">
        <v>30</v>
      </c>
      <c r="E358" s="123">
        <v>1990</v>
      </c>
      <c r="F358" s="123">
        <v>2.2799999999999998</v>
      </c>
      <c r="G358" s="123">
        <v>36.06</v>
      </c>
      <c r="H358" s="123">
        <v>51.68</v>
      </c>
      <c r="I358" s="123">
        <v>69.8</v>
      </c>
      <c r="J358" s="123">
        <v>548.37</v>
      </c>
      <c r="K358" s="123">
        <v>115.68</v>
      </c>
      <c r="L358" s="123">
        <v>19.96</v>
      </c>
      <c r="M358" s="123">
        <v>23.5</v>
      </c>
      <c r="N358" s="123">
        <v>85.23</v>
      </c>
      <c r="O358" s="123">
        <v>11.74</v>
      </c>
      <c r="P358" s="123">
        <v>14.76</v>
      </c>
      <c r="Q358" s="123">
        <v>79.34</v>
      </c>
      <c r="R358" s="123">
        <v>3.13</v>
      </c>
      <c r="S358" s="123">
        <v>9.07</v>
      </c>
      <c r="T358" s="123">
        <v>33.26</v>
      </c>
      <c r="U358" s="123">
        <v>-0.08</v>
      </c>
      <c r="V358" s="123">
        <v>0.17</v>
      </c>
      <c r="W358" s="123">
        <v>-0.05</v>
      </c>
      <c r="X358" s="123">
        <v>0.4</v>
      </c>
      <c r="Y358" s="123">
        <v>3.51</v>
      </c>
      <c r="Z358" s="123">
        <v>0.46</v>
      </c>
      <c r="AA358" s="60">
        <v>0.47</v>
      </c>
      <c r="AB358" s="60">
        <v>1.69</v>
      </c>
      <c r="AC358" s="60" t="s">
        <v>3792</v>
      </c>
      <c r="AD358" s="60">
        <v>2021</v>
      </c>
    </row>
    <row r="359" spans="1:30" x14ac:dyDescent="0.25">
      <c r="A359" s="60" t="s">
        <v>4551</v>
      </c>
      <c r="B359" s="60" t="s">
        <v>22</v>
      </c>
      <c r="C359" s="123" t="s">
        <v>122</v>
      </c>
      <c r="D359" s="60">
        <v>22</v>
      </c>
      <c r="E359" s="123">
        <v>1998</v>
      </c>
      <c r="F359" s="123">
        <v>0.02</v>
      </c>
      <c r="G359" s="123">
        <v>50.06</v>
      </c>
      <c r="H359" s="123">
        <v>120.06</v>
      </c>
      <c r="I359" s="123">
        <v>41.69</v>
      </c>
      <c r="J359" s="123">
        <v>799.91</v>
      </c>
      <c r="K359" s="123">
        <v>530</v>
      </c>
      <c r="L359" s="123">
        <v>29.91</v>
      </c>
      <c r="M359" s="123">
        <v>29.93</v>
      </c>
      <c r="N359" s="123">
        <v>100.05</v>
      </c>
      <c r="O359" s="123">
        <v>19.989999999999998</v>
      </c>
      <c r="P359" s="123">
        <v>29.96</v>
      </c>
      <c r="Q359" s="123">
        <v>66.62</v>
      </c>
      <c r="R359" s="123">
        <v>-0.09</v>
      </c>
      <c r="S359" s="123">
        <v>29.98</v>
      </c>
      <c r="T359" s="123">
        <v>-0.09</v>
      </c>
      <c r="U359" s="123">
        <v>0.04</v>
      </c>
      <c r="V359" s="123">
        <v>1.02</v>
      </c>
      <c r="W359" s="123">
        <v>-0.94</v>
      </c>
      <c r="X359" s="123">
        <v>10.08</v>
      </c>
      <c r="Y359" s="123">
        <v>-0.01</v>
      </c>
      <c r="Z359" s="123">
        <v>0.09</v>
      </c>
      <c r="AA359" s="60">
        <v>-0.1</v>
      </c>
      <c r="AB359" s="60">
        <v>10.039999999999999</v>
      </c>
      <c r="AC359" s="60" t="s">
        <v>3792</v>
      </c>
      <c r="AD359" s="60">
        <v>2021</v>
      </c>
    </row>
    <row r="360" spans="1:30" x14ac:dyDescent="0.25">
      <c r="A360" s="60" t="s">
        <v>1888</v>
      </c>
      <c r="B360" s="60" t="s">
        <v>22</v>
      </c>
      <c r="C360" s="123" t="s">
        <v>122</v>
      </c>
      <c r="D360" s="60">
        <v>25</v>
      </c>
      <c r="E360" s="123">
        <v>1995</v>
      </c>
      <c r="F360" s="123">
        <v>0.96</v>
      </c>
      <c r="G360" s="123">
        <v>28.88</v>
      </c>
      <c r="H360" s="123">
        <v>36.79</v>
      </c>
      <c r="I360" s="123">
        <v>78.78</v>
      </c>
      <c r="J360" s="123">
        <v>472.22</v>
      </c>
      <c r="K360" s="123">
        <v>109.99</v>
      </c>
      <c r="L360" s="123">
        <v>14.45</v>
      </c>
      <c r="M360" s="123">
        <v>19.98</v>
      </c>
      <c r="N360" s="123">
        <v>72.239999999999995</v>
      </c>
      <c r="O360" s="123">
        <v>12.21</v>
      </c>
      <c r="P360" s="123">
        <v>13.31</v>
      </c>
      <c r="Q360" s="123">
        <v>91.62</v>
      </c>
      <c r="R360" s="123">
        <v>2.29</v>
      </c>
      <c r="S360" s="123">
        <v>2.2799999999999998</v>
      </c>
      <c r="T360" s="123">
        <v>99.91</v>
      </c>
      <c r="U360" s="123">
        <v>-0.04</v>
      </c>
      <c r="V360" s="123">
        <v>0.06</v>
      </c>
      <c r="W360" s="123">
        <v>-0.05</v>
      </c>
      <c r="X360" s="123">
        <v>2.14</v>
      </c>
      <c r="Y360" s="123">
        <v>3.27</v>
      </c>
      <c r="Z360" s="123">
        <v>-0.09</v>
      </c>
      <c r="AA360" s="60">
        <v>-0.09</v>
      </c>
      <c r="AB360" s="60">
        <v>1.1100000000000001</v>
      </c>
      <c r="AC360" s="60" t="s">
        <v>3792</v>
      </c>
      <c r="AD360" s="60">
        <v>2021</v>
      </c>
    </row>
    <row r="361" spans="1:30" x14ac:dyDescent="0.25">
      <c r="A361" s="60" t="s">
        <v>1688</v>
      </c>
      <c r="B361" s="60" t="s">
        <v>22</v>
      </c>
      <c r="C361" s="123" t="s">
        <v>131</v>
      </c>
      <c r="D361" s="60">
        <v>26</v>
      </c>
      <c r="E361" s="123">
        <v>1994</v>
      </c>
      <c r="F361" s="123">
        <v>2.82</v>
      </c>
      <c r="G361" s="123">
        <v>34.5</v>
      </c>
      <c r="H361" s="123">
        <v>46.57</v>
      </c>
      <c r="I361" s="123">
        <v>74.13</v>
      </c>
      <c r="J361" s="123">
        <v>563.79</v>
      </c>
      <c r="K361" s="123">
        <v>197.85</v>
      </c>
      <c r="L361" s="123">
        <v>19.98</v>
      </c>
      <c r="M361" s="123">
        <v>22.07</v>
      </c>
      <c r="N361" s="123">
        <v>90.58</v>
      </c>
      <c r="O361" s="123">
        <v>9.6999999999999993</v>
      </c>
      <c r="P361" s="123">
        <v>12.45</v>
      </c>
      <c r="Q361" s="123">
        <v>77.81</v>
      </c>
      <c r="R361" s="123">
        <v>3.85</v>
      </c>
      <c r="S361" s="123">
        <v>9.32</v>
      </c>
      <c r="T361" s="123">
        <v>40.64</v>
      </c>
      <c r="U361" s="123">
        <v>0.31</v>
      </c>
      <c r="V361" s="123">
        <v>0.22</v>
      </c>
      <c r="W361" s="123">
        <v>0.12</v>
      </c>
      <c r="X361" s="123">
        <v>2.7</v>
      </c>
      <c r="Y361" s="123">
        <v>3.15</v>
      </c>
      <c r="Z361" s="123">
        <v>1.76</v>
      </c>
      <c r="AA361" s="60">
        <v>0.36</v>
      </c>
      <c r="AB361" s="60">
        <v>2.37</v>
      </c>
      <c r="AC361" s="60" t="s">
        <v>3792</v>
      </c>
      <c r="AD361" s="60">
        <v>2021</v>
      </c>
    </row>
    <row r="362" spans="1:30" x14ac:dyDescent="0.25">
      <c r="A362" s="60" t="s">
        <v>4553</v>
      </c>
      <c r="B362" s="60" t="s">
        <v>22</v>
      </c>
      <c r="C362" s="123" t="s">
        <v>131</v>
      </c>
      <c r="D362" s="60">
        <v>31</v>
      </c>
      <c r="E362" s="123">
        <v>1990</v>
      </c>
      <c r="F362" s="123">
        <v>1.46</v>
      </c>
      <c r="G362" s="123">
        <v>42.72</v>
      </c>
      <c r="H362" s="123">
        <v>55.97</v>
      </c>
      <c r="I362" s="123">
        <v>76.19</v>
      </c>
      <c r="J362" s="123">
        <v>755.33</v>
      </c>
      <c r="K362" s="123">
        <v>229.96</v>
      </c>
      <c r="L362" s="123">
        <v>21.33</v>
      </c>
      <c r="M362" s="123">
        <v>24.8</v>
      </c>
      <c r="N362" s="123">
        <v>86.48</v>
      </c>
      <c r="O362" s="123">
        <v>18.04</v>
      </c>
      <c r="P362" s="123">
        <v>23.93</v>
      </c>
      <c r="Q362" s="123">
        <v>74.930000000000007</v>
      </c>
      <c r="R362" s="123">
        <v>3.43</v>
      </c>
      <c r="S362" s="123">
        <v>7.26</v>
      </c>
      <c r="T362" s="123">
        <v>45.43</v>
      </c>
      <c r="U362" s="123">
        <v>0.01</v>
      </c>
      <c r="V362" s="123">
        <v>-7.0000000000000007E-2</v>
      </c>
      <c r="W362" s="123">
        <v>7.0000000000000007E-2</v>
      </c>
      <c r="X362" s="123">
        <v>0</v>
      </c>
      <c r="Y362" s="123">
        <v>3.91</v>
      </c>
      <c r="Z362" s="123">
        <v>1.36</v>
      </c>
      <c r="AA362" s="60">
        <v>0.02</v>
      </c>
      <c r="AB362" s="60">
        <v>4.75</v>
      </c>
      <c r="AC362" s="60" t="s">
        <v>3792</v>
      </c>
      <c r="AD362" s="60">
        <v>2021</v>
      </c>
    </row>
    <row r="363" spans="1:30" x14ac:dyDescent="0.25">
      <c r="A363" s="60" t="s">
        <v>2450</v>
      </c>
      <c r="B363" s="60" t="s">
        <v>23</v>
      </c>
      <c r="C363" s="123" t="s">
        <v>96</v>
      </c>
      <c r="D363" s="60">
        <v>30</v>
      </c>
      <c r="E363" s="123">
        <v>1990</v>
      </c>
      <c r="F363" s="123">
        <v>3.18</v>
      </c>
      <c r="G363" s="123">
        <v>45.52</v>
      </c>
      <c r="H363" s="123">
        <v>60.25</v>
      </c>
      <c r="I363" s="123">
        <v>75.61</v>
      </c>
      <c r="J363" s="123">
        <v>884.05</v>
      </c>
      <c r="K363" s="123">
        <v>327.75</v>
      </c>
      <c r="L363" s="123">
        <v>18.420000000000002</v>
      </c>
      <c r="M363" s="123">
        <v>19.420000000000002</v>
      </c>
      <c r="N363" s="123">
        <v>95.17</v>
      </c>
      <c r="O363" s="123">
        <v>19.73</v>
      </c>
      <c r="P363" s="123">
        <v>24.75</v>
      </c>
      <c r="Q363" s="123">
        <v>79.760000000000005</v>
      </c>
      <c r="R363" s="123">
        <v>6.63</v>
      </c>
      <c r="S363" s="123">
        <v>14.03</v>
      </c>
      <c r="T363" s="123">
        <v>46.77</v>
      </c>
      <c r="U363" s="123">
        <v>0.38</v>
      </c>
      <c r="V363" s="123">
        <v>0.04</v>
      </c>
      <c r="W363" s="123">
        <v>0.15</v>
      </c>
      <c r="X363" s="123">
        <v>1.56</v>
      </c>
      <c r="Y363" s="123">
        <v>3.43</v>
      </c>
      <c r="Z363" s="123">
        <v>1.48</v>
      </c>
      <c r="AA363" s="60">
        <v>0.73</v>
      </c>
      <c r="AB363" s="60">
        <v>2.5499999999999998</v>
      </c>
      <c r="AC363" s="60" t="s">
        <v>3792</v>
      </c>
      <c r="AD363" s="60">
        <v>2021</v>
      </c>
    </row>
    <row r="364" spans="1:30" x14ac:dyDescent="0.25">
      <c r="A364" s="60" t="s">
        <v>204</v>
      </c>
      <c r="B364" s="60" t="s">
        <v>23</v>
      </c>
      <c r="C364" s="123" t="s">
        <v>96</v>
      </c>
      <c r="D364" s="60">
        <v>25</v>
      </c>
      <c r="E364" s="123">
        <v>1995</v>
      </c>
      <c r="F364" s="123">
        <v>6.45</v>
      </c>
      <c r="G364" s="123">
        <v>51.32</v>
      </c>
      <c r="H364" s="123">
        <v>62.2</v>
      </c>
      <c r="I364" s="123">
        <v>82.78</v>
      </c>
      <c r="J364" s="123">
        <v>855.82</v>
      </c>
      <c r="K364" s="123">
        <v>320.86</v>
      </c>
      <c r="L364" s="123">
        <v>26.08</v>
      </c>
      <c r="M364" s="123">
        <v>28.23</v>
      </c>
      <c r="N364" s="123">
        <v>92.39</v>
      </c>
      <c r="O364" s="123">
        <v>19.43</v>
      </c>
      <c r="P364" s="123">
        <v>22.96</v>
      </c>
      <c r="Q364" s="123">
        <v>84.99</v>
      </c>
      <c r="R364" s="123">
        <v>4.58</v>
      </c>
      <c r="S364" s="123">
        <v>7.54</v>
      </c>
      <c r="T364" s="123">
        <v>60.36</v>
      </c>
      <c r="U364" s="123">
        <v>0.4</v>
      </c>
      <c r="V364" s="123">
        <v>0.28000000000000003</v>
      </c>
      <c r="W364" s="123">
        <v>0.28000000000000003</v>
      </c>
      <c r="X364" s="123">
        <v>1.44</v>
      </c>
      <c r="Y364" s="123">
        <v>1.95</v>
      </c>
      <c r="Z364" s="123">
        <v>1.48</v>
      </c>
      <c r="AA364" s="60">
        <v>0.41</v>
      </c>
      <c r="AB364" s="60">
        <v>4.29</v>
      </c>
      <c r="AC364" s="60" t="s">
        <v>3792</v>
      </c>
      <c r="AD364" s="60">
        <v>2021</v>
      </c>
    </row>
    <row r="365" spans="1:30" x14ac:dyDescent="0.25">
      <c r="A365" s="60" t="s">
        <v>270</v>
      </c>
      <c r="B365" s="60" t="s">
        <v>23</v>
      </c>
      <c r="C365" s="123" t="s">
        <v>96</v>
      </c>
      <c r="D365" s="60">
        <v>27</v>
      </c>
      <c r="E365" s="123">
        <v>1993</v>
      </c>
      <c r="F365" s="123">
        <v>2.17</v>
      </c>
      <c r="G365" s="123">
        <v>54.76</v>
      </c>
      <c r="H365" s="123">
        <v>59.95</v>
      </c>
      <c r="I365" s="123">
        <v>91.31</v>
      </c>
      <c r="J365" s="123">
        <v>1277.04</v>
      </c>
      <c r="K365" s="123">
        <v>379.05</v>
      </c>
      <c r="L365" s="123">
        <v>11.09</v>
      </c>
      <c r="M365" s="123">
        <v>10.96</v>
      </c>
      <c r="N365" s="123">
        <v>100.03</v>
      </c>
      <c r="O365" s="123">
        <v>31.98</v>
      </c>
      <c r="P365" s="123">
        <v>31.89</v>
      </c>
      <c r="Q365" s="123">
        <v>100.09</v>
      </c>
      <c r="R365" s="123">
        <v>11.84</v>
      </c>
      <c r="S365" s="123">
        <v>16.75</v>
      </c>
      <c r="T365" s="123">
        <v>71.37</v>
      </c>
      <c r="U365" s="123">
        <v>0.01</v>
      </c>
      <c r="V365" s="123">
        <v>0.1</v>
      </c>
      <c r="W365" s="123">
        <v>-0.02</v>
      </c>
      <c r="X365" s="123">
        <v>0.49</v>
      </c>
      <c r="Y365" s="123">
        <v>1.35</v>
      </c>
      <c r="Z365" s="123">
        <v>-0.05</v>
      </c>
      <c r="AA365" s="60">
        <v>-7.0000000000000007E-2</v>
      </c>
      <c r="AB365" s="60">
        <v>0.52</v>
      </c>
      <c r="AC365" s="60" t="s">
        <v>3792</v>
      </c>
      <c r="AD365" s="60">
        <v>2021</v>
      </c>
    </row>
    <row r="366" spans="1:30" x14ac:dyDescent="0.25">
      <c r="A366" s="60" t="s">
        <v>2836</v>
      </c>
      <c r="B366" s="60" t="s">
        <v>23</v>
      </c>
      <c r="C366" s="123" t="s">
        <v>96</v>
      </c>
      <c r="D366" s="60">
        <v>26</v>
      </c>
      <c r="E366" s="123">
        <v>1994</v>
      </c>
      <c r="F366" s="123">
        <v>7.57</v>
      </c>
      <c r="G366" s="123">
        <v>59.21</v>
      </c>
      <c r="H366" s="123">
        <v>62.52</v>
      </c>
      <c r="I366" s="123">
        <v>94.74</v>
      </c>
      <c r="J366" s="123">
        <v>1284.3800000000001</v>
      </c>
      <c r="K366" s="123">
        <v>332.55</v>
      </c>
      <c r="L366" s="123">
        <v>14.13</v>
      </c>
      <c r="M366" s="123">
        <v>14.67</v>
      </c>
      <c r="N366" s="123">
        <v>96.31</v>
      </c>
      <c r="O366" s="123">
        <v>34.630000000000003</v>
      </c>
      <c r="P366" s="123">
        <v>35.75</v>
      </c>
      <c r="Q366" s="123">
        <v>97.06</v>
      </c>
      <c r="R366" s="123">
        <v>10.38</v>
      </c>
      <c r="S366" s="123">
        <v>11.98</v>
      </c>
      <c r="T366" s="123">
        <v>85.7</v>
      </c>
      <c r="U366" s="123">
        <v>0.01</v>
      </c>
      <c r="V366" s="123">
        <v>-0.06</v>
      </c>
      <c r="W366" s="123">
        <v>7.0000000000000007E-2</v>
      </c>
      <c r="X366" s="123">
        <v>0.08</v>
      </c>
      <c r="Y366" s="123">
        <v>2.74</v>
      </c>
      <c r="Z366" s="123">
        <v>-0.06</v>
      </c>
      <c r="AA366" s="60">
        <v>0.02</v>
      </c>
      <c r="AB366" s="60">
        <v>2.04</v>
      </c>
      <c r="AC366" s="60" t="s">
        <v>3792</v>
      </c>
      <c r="AD366" s="60">
        <v>2021</v>
      </c>
    </row>
    <row r="367" spans="1:30" x14ac:dyDescent="0.25">
      <c r="A367" s="60" t="s">
        <v>2837</v>
      </c>
      <c r="B367" s="60" t="s">
        <v>23</v>
      </c>
      <c r="C367" s="123" t="s">
        <v>96</v>
      </c>
      <c r="D367" s="60">
        <v>30</v>
      </c>
      <c r="E367" s="123">
        <v>1990</v>
      </c>
      <c r="F367" s="123">
        <v>6.7</v>
      </c>
      <c r="G367" s="123">
        <v>51.54</v>
      </c>
      <c r="H367" s="123">
        <v>59.7</v>
      </c>
      <c r="I367" s="123">
        <v>86.56</v>
      </c>
      <c r="J367" s="123">
        <v>1021.84</v>
      </c>
      <c r="K367" s="123">
        <v>299.92</v>
      </c>
      <c r="L367" s="123">
        <v>18.79</v>
      </c>
      <c r="M367" s="123">
        <v>20.38</v>
      </c>
      <c r="N367" s="123">
        <v>92.1</v>
      </c>
      <c r="O367" s="123">
        <v>25.49</v>
      </c>
      <c r="P367" s="123">
        <v>27.01</v>
      </c>
      <c r="Q367" s="123">
        <v>94.42</v>
      </c>
      <c r="R367" s="123">
        <v>6.86</v>
      </c>
      <c r="S367" s="123">
        <v>10.84</v>
      </c>
      <c r="T367" s="123">
        <v>63.05</v>
      </c>
      <c r="U367" s="123">
        <v>-0.02</v>
      </c>
      <c r="V367" s="123">
        <v>0.04</v>
      </c>
      <c r="W367" s="123">
        <v>0.05</v>
      </c>
      <c r="X367" s="123">
        <v>0.24</v>
      </c>
      <c r="Y367" s="123">
        <v>4.5199999999999996</v>
      </c>
      <c r="Z367" s="123">
        <v>0.3</v>
      </c>
      <c r="AA367" s="60">
        <v>7.0000000000000007E-2</v>
      </c>
      <c r="AB367" s="60">
        <v>2.1800000000000002</v>
      </c>
      <c r="AC367" s="60" t="s">
        <v>3792</v>
      </c>
      <c r="AD367" s="60">
        <v>2021</v>
      </c>
    </row>
    <row r="368" spans="1:30" x14ac:dyDescent="0.25">
      <c r="A368" s="60" t="s">
        <v>209</v>
      </c>
      <c r="B368" s="60" t="s">
        <v>23</v>
      </c>
      <c r="C368" s="123" t="s">
        <v>96</v>
      </c>
      <c r="D368" s="60">
        <v>27</v>
      </c>
      <c r="E368" s="123">
        <v>1993</v>
      </c>
      <c r="F368" s="123">
        <v>5.79</v>
      </c>
      <c r="G368" s="123">
        <v>58.7</v>
      </c>
      <c r="H368" s="123">
        <v>64.34</v>
      </c>
      <c r="I368" s="123">
        <v>91.08</v>
      </c>
      <c r="J368" s="123">
        <v>1322.82</v>
      </c>
      <c r="K368" s="123">
        <v>378.26</v>
      </c>
      <c r="L368" s="123">
        <v>12</v>
      </c>
      <c r="M368" s="123">
        <v>12.81</v>
      </c>
      <c r="N368" s="123">
        <v>93.12</v>
      </c>
      <c r="O368" s="123">
        <v>36.54</v>
      </c>
      <c r="P368" s="123">
        <v>38.54</v>
      </c>
      <c r="Q368" s="123">
        <v>94.47</v>
      </c>
      <c r="R368" s="123">
        <v>9.89</v>
      </c>
      <c r="S368" s="123">
        <v>12.49</v>
      </c>
      <c r="T368" s="123">
        <v>78.87</v>
      </c>
      <c r="U368" s="123">
        <v>7.0000000000000007E-2</v>
      </c>
      <c r="V368" s="123">
        <v>0</v>
      </c>
      <c r="W368" s="123">
        <v>-0.06</v>
      </c>
      <c r="X368" s="123">
        <v>0.17</v>
      </c>
      <c r="Y368" s="123">
        <v>6.32</v>
      </c>
      <c r="Z368" s="123">
        <v>0.31</v>
      </c>
      <c r="AA368" s="60">
        <v>0.08</v>
      </c>
      <c r="AB368" s="60">
        <v>3.41</v>
      </c>
      <c r="AC368" s="60" t="s">
        <v>3792</v>
      </c>
      <c r="AD368" s="60">
        <v>2021</v>
      </c>
    </row>
    <row r="369" spans="1:30" x14ac:dyDescent="0.25">
      <c r="A369" s="60" t="s">
        <v>241</v>
      </c>
      <c r="B369" s="60" t="s">
        <v>23</v>
      </c>
      <c r="C369" s="123" t="s">
        <v>96</v>
      </c>
      <c r="D369" s="60">
        <v>21</v>
      </c>
      <c r="E369" s="123">
        <v>1999</v>
      </c>
      <c r="F369" s="123">
        <v>1.03</v>
      </c>
      <c r="G369" s="123">
        <v>86.02</v>
      </c>
      <c r="H369" s="123">
        <v>88.03</v>
      </c>
      <c r="I369" s="123">
        <v>97.7</v>
      </c>
      <c r="J369" s="123">
        <v>1499.99</v>
      </c>
      <c r="K369" s="123">
        <v>448.05</v>
      </c>
      <c r="L369" s="123">
        <v>36.07</v>
      </c>
      <c r="M369" s="123">
        <v>37.090000000000003</v>
      </c>
      <c r="N369" s="123">
        <v>97.25</v>
      </c>
      <c r="O369" s="123">
        <v>46.96</v>
      </c>
      <c r="P369" s="123">
        <v>46.98</v>
      </c>
      <c r="Q369" s="123">
        <v>100.05</v>
      </c>
      <c r="R369" s="123">
        <v>2.99</v>
      </c>
      <c r="S369" s="123">
        <v>4.03</v>
      </c>
      <c r="T369" s="123">
        <v>74.94</v>
      </c>
      <c r="U369" s="123">
        <v>-0.02</v>
      </c>
      <c r="V369" s="123">
        <v>0.35</v>
      </c>
      <c r="W369" s="123">
        <v>-0.24</v>
      </c>
      <c r="X369" s="123">
        <v>1.92</v>
      </c>
      <c r="Y369" s="123">
        <v>5.04</v>
      </c>
      <c r="Z369" s="123">
        <v>1.06</v>
      </c>
      <c r="AA369" s="60">
        <v>0.91</v>
      </c>
      <c r="AB369" s="60">
        <v>11.08</v>
      </c>
      <c r="AC369" s="60" t="s">
        <v>3792</v>
      </c>
      <c r="AD369" s="60">
        <v>2021</v>
      </c>
    </row>
    <row r="370" spans="1:30" x14ac:dyDescent="0.25">
      <c r="A370" s="60" t="s">
        <v>309</v>
      </c>
      <c r="B370" s="60" t="s">
        <v>23</v>
      </c>
      <c r="C370" s="123" t="s">
        <v>109</v>
      </c>
      <c r="D370" s="60">
        <v>19</v>
      </c>
      <c r="E370" s="123">
        <v>2001</v>
      </c>
      <c r="F370" s="123">
        <v>2.92</v>
      </c>
      <c r="G370" s="123">
        <v>23.02</v>
      </c>
      <c r="H370" s="123">
        <v>29.97</v>
      </c>
      <c r="I370" s="123">
        <v>76.760000000000005</v>
      </c>
      <c r="J370" s="123">
        <v>376.73</v>
      </c>
      <c r="K370" s="123">
        <v>40.69</v>
      </c>
      <c r="L370" s="123">
        <v>11.09</v>
      </c>
      <c r="M370" s="123">
        <v>13.08</v>
      </c>
      <c r="N370" s="123">
        <v>84.63</v>
      </c>
      <c r="O370" s="123">
        <v>8.07</v>
      </c>
      <c r="P370" s="123">
        <v>9.42</v>
      </c>
      <c r="Q370" s="123">
        <v>85.67</v>
      </c>
      <c r="R370" s="123">
        <v>2.3199999999999998</v>
      </c>
      <c r="S370" s="123">
        <v>4.42</v>
      </c>
      <c r="T370" s="123">
        <v>53.88</v>
      </c>
      <c r="U370" s="123">
        <v>0.02</v>
      </c>
      <c r="V370" s="123">
        <v>-0.04</v>
      </c>
      <c r="W370" s="123">
        <v>0.02</v>
      </c>
      <c r="X370" s="123">
        <v>-0.09</v>
      </c>
      <c r="Y370" s="123">
        <v>0.61</v>
      </c>
      <c r="Z370" s="123">
        <v>0.76</v>
      </c>
      <c r="AA370" s="60">
        <v>-0.06</v>
      </c>
      <c r="AB370" s="60">
        <v>1.01</v>
      </c>
      <c r="AC370" s="60" t="s">
        <v>3792</v>
      </c>
      <c r="AD370" s="60">
        <v>2021</v>
      </c>
    </row>
    <row r="371" spans="1:30" x14ac:dyDescent="0.25">
      <c r="A371" s="60" t="s">
        <v>1391</v>
      </c>
      <c r="B371" s="60" t="s">
        <v>23</v>
      </c>
      <c r="C371" s="123" t="s">
        <v>109</v>
      </c>
      <c r="D371" s="60">
        <v>20</v>
      </c>
      <c r="E371" s="123">
        <v>2000</v>
      </c>
      <c r="F371" s="123">
        <v>1.07</v>
      </c>
      <c r="G371" s="123">
        <v>40.950000000000003</v>
      </c>
      <c r="H371" s="123">
        <v>44.6</v>
      </c>
      <c r="I371" s="123">
        <v>91.77</v>
      </c>
      <c r="J371" s="123">
        <v>545.4</v>
      </c>
      <c r="K371" s="123">
        <v>92.7</v>
      </c>
      <c r="L371" s="123">
        <v>21.83</v>
      </c>
      <c r="M371" s="123">
        <v>23.52</v>
      </c>
      <c r="N371" s="123">
        <v>92.33</v>
      </c>
      <c r="O371" s="123">
        <v>12.79</v>
      </c>
      <c r="P371" s="123">
        <v>14.5</v>
      </c>
      <c r="Q371" s="123">
        <v>87.52</v>
      </c>
      <c r="R371" s="123">
        <v>1.74</v>
      </c>
      <c r="S371" s="123">
        <v>1.87</v>
      </c>
      <c r="T371" s="123">
        <v>100.03</v>
      </c>
      <c r="U371" s="123">
        <v>-0.06</v>
      </c>
      <c r="V371" s="123">
        <v>-0.04</v>
      </c>
      <c r="W371" s="123">
        <v>0.02</v>
      </c>
      <c r="X371" s="123">
        <v>0</v>
      </c>
      <c r="Y371" s="123">
        <v>1.81</v>
      </c>
      <c r="Z371" s="123">
        <v>1.78</v>
      </c>
      <c r="AA371" s="60">
        <v>-0.08</v>
      </c>
      <c r="AB371" s="60">
        <v>2.71</v>
      </c>
      <c r="AC371" s="60" t="s">
        <v>3792</v>
      </c>
      <c r="AD371" s="60">
        <v>2021</v>
      </c>
    </row>
    <row r="372" spans="1:30" x14ac:dyDescent="0.25">
      <c r="A372" s="60" t="s">
        <v>396</v>
      </c>
      <c r="B372" s="60" t="s">
        <v>23</v>
      </c>
      <c r="C372" s="123" t="s">
        <v>109</v>
      </c>
      <c r="D372" s="60">
        <v>23</v>
      </c>
      <c r="E372" s="123">
        <v>1997</v>
      </c>
      <c r="F372" s="123">
        <v>0.17</v>
      </c>
      <c r="G372" s="123">
        <v>10.039999999999999</v>
      </c>
      <c r="H372" s="123">
        <v>15.01</v>
      </c>
      <c r="I372" s="123">
        <v>66.67</v>
      </c>
      <c r="J372" s="123">
        <v>124.98</v>
      </c>
      <c r="K372" s="123">
        <v>0.08</v>
      </c>
      <c r="L372" s="123">
        <v>10.08</v>
      </c>
      <c r="M372" s="123">
        <v>10.039999999999999</v>
      </c>
      <c r="N372" s="123">
        <v>100.07</v>
      </c>
      <c r="O372" s="123">
        <v>0.09</v>
      </c>
      <c r="P372" s="123">
        <v>5.03</v>
      </c>
      <c r="Q372" s="123">
        <v>0.01</v>
      </c>
      <c r="R372" s="123">
        <v>0.08</v>
      </c>
      <c r="S372" s="123">
        <v>0.08</v>
      </c>
      <c r="T372" s="123"/>
      <c r="U372" s="123">
        <v>-0.08</v>
      </c>
      <c r="V372" s="123">
        <v>7.0000000000000007E-2</v>
      </c>
      <c r="W372" s="123">
        <v>0.01</v>
      </c>
      <c r="X372" s="123">
        <v>-0.08</v>
      </c>
      <c r="Y372" s="123">
        <v>0</v>
      </c>
      <c r="Z372" s="123">
        <v>0.06</v>
      </c>
      <c r="AA372" s="60">
        <v>-0.08</v>
      </c>
      <c r="AB372" s="60">
        <v>-0.1</v>
      </c>
      <c r="AC372" s="60" t="s">
        <v>3792</v>
      </c>
      <c r="AD372" s="60">
        <v>2021</v>
      </c>
    </row>
    <row r="373" spans="1:30" x14ac:dyDescent="0.25">
      <c r="A373" s="60" t="s">
        <v>216</v>
      </c>
      <c r="B373" s="60" t="s">
        <v>23</v>
      </c>
      <c r="C373" s="123" t="s">
        <v>109</v>
      </c>
      <c r="D373" s="60">
        <v>23</v>
      </c>
      <c r="E373" s="123">
        <v>1997</v>
      </c>
      <c r="F373" s="123">
        <v>1.04</v>
      </c>
      <c r="G373" s="123">
        <v>32.020000000000003</v>
      </c>
      <c r="H373" s="123">
        <v>38.93</v>
      </c>
      <c r="I373" s="123">
        <v>82.18</v>
      </c>
      <c r="J373" s="123">
        <v>510.98</v>
      </c>
      <c r="K373" s="123">
        <v>71.010000000000005</v>
      </c>
      <c r="L373" s="123">
        <v>18.93</v>
      </c>
      <c r="M373" s="123">
        <v>21.05</v>
      </c>
      <c r="N373" s="123">
        <v>90.49</v>
      </c>
      <c r="O373" s="123">
        <v>6.93</v>
      </c>
      <c r="P373" s="123">
        <v>9</v>
      </c>
      <c r="Q373" s="123">
        <v>77.77</v>
      </c>
      <c r="R373" s="123">
        <v>4.99</v>
      </c>
      <c r="S373" s="123">
        <v>6.91</v>
      </c>
      <c r="T373" s="123">
        <v>71.33</v>
      </c>
      <c r="U373" s="123">
        <v>0.09</v>
      </c>
      <c r="V373" s="123">
        <v>0.04</v>
      </c>
      <c r="W373" s="123">
        <v>0.04</v>
      </c>
      <c r="X373" s="123">
        <v>-0.01</v>
      </c>
      <c r="Y373" s="123">
        <v>2.0099999999999998</v>
      </c>
      <c r="Z373" s="123">
        <v>0</v>
      </c>
      <c r="AA373" s="60">
        <v>-0.04</v>
      </c>
      <c r="AB373" s="60">
        <v>1.93</v>
      </c>
      <c r="AC373" s="60" t="s">
        <v>3792</v>
      </c>
      <c r="AD373" s="60">
        <v>2021</v>
      </c>
    </row>
    <row r="374" spans="1:30" x14ac:dyDescent="0.25">
      <c r="A374" s="60" t="s">
        <v>504</v>
      </c>
      <c r="B374" s="60" t="s">
        <v>23</v>
      </c>
      <c r="C374" s="123" t="s">
        <v>109</v>
      </c>
      <c r="D374" s="60">
        <v>27</v>
      </c>
      <c r="E374" s="123">
        <v>1993</v>
      </c>
      <c r="F374" s="123">
        <v>7.23</v>
      </c>
      <c r="G374" s="123">
        <v>16.03</v>
      </c>
      <c r="H374" s="123">
        <v>22.88</v>
      </c>
      <c r="I374" s="123">
        <v>70.680000000000007</v>
      </c>
      <c r="J374" s="123">
        <v>281.52</v>
      </c>
      <c r="K374" s="123">
        <v>52.25</v>
      </c>
      <c r="L374" s="123">
        <v>7.62</v>
      </c>
      <c r="M374" s="123">
        <v>10.039999999999999</v>
      </c>
      <c r="N374" s="123">
        <v>76.459999999999994</v>
      </c>
      <c r="O374" s="123">
        <v>4.8099999999999996</v>
      </c>
      <c r="P374" s="123">
        <v>7.13</v>
      </c>
      <c r="Q374" s="123">
        <v>65.489999999999995</v>
      </c>
      <c r="R374" s="123">
        <v>2.13</v>
      </c>
      <c r="S374" s="123">
        <v>3</v>
      </c>
      <c r="T374" s="123">
        <v>68.28</v>
      </c>
      <c r="U374" s="123">
        <v>0.06</v>
      </c>
      <c r="V374" s="123">
        <v>0.05</v>
      </c>
      <c r="W374" s="123">
        <v>-0.04</v>
      </c>
      <c r="X374" s="123">
        <v>0.78</v>
      </c>
      <c r="Y374" s="123">
        <v>1.7</v>
      </c>
      <c r="Z374" s="123">
        <v>0.47</v>
      </c>
      <c r="AA374" s="60">
        <v>-0.05</v>
      </c>
      <c r="AB374" s="60">
        <v>2.12</v>
      </c>
      <c r="AC374" s="60" t="s">
        <v>3792</v>
      </c>
      <c r="AD374" s="60">
        <v>2021</v>
      </c>
    </row>
    <row r="375" spans="1:30" x14ac:dyDescent="0.25">
      <c r="A375" s="60" t="s">
        <v>2843</v>
      </c>
      <c r="B375" s="60" t="s">
        <v>23</v>
      </c>
      <c r="C375" s="123" t="s">
        <v>153</v>
      </c>
      <c r="D375" s="60">
        <v>20</v>
      </c>
      <c r="E375" s="123">
        <v>2000</v>
      </c>
      <c r="F375" s="123">
        <v>1.76</v>
      </c>
      <c r="G375" s="123">
        <v>35</v>
      </c>
      <c r="H375" s="123">
        <v>41.63</v>
      </c>
      <c r="I375" s="123">
        <v>83.98</v>
      </c>
      <c r="J375" s="123">
        <v>629.34</v>
      </c>
      <c r="K375" s="123">
        <v>71.66</v>
      </c>
      <c r="L375" s="123">
        <v>14.9</v>
      </c>
      <c r="M375" s="123">
        <v>14.91</v>
      </c>
      <c r="N375" s="123">
        <v>100.02</v>
      </c>
      <c r="O375" s="123">
        <v>13.39</v>
      </c>
      <c r="P375" s="123">
        <v>16.09</v>
      </c>
      <c r="Q375" s="123">
        <v>82.83</v>
      </c>
      <c r="R375" s="123">
        <v>5.63</v>
      </c>
      <c r="S375" s="123">
        <v>7.87</v>
      </c>
      <c r="T375" s="123">
        <v>71.39</v>
      </c>
      <c r="U375" s="123">
        <v>0</v>
      </c>
      <c r="V375" s="123">
        <v>0.12</v>
      </c>
      <c r="W375" s="123">
        <v>0.03</v>
      </c>
      <c r="X375" s="123">
        <v>1.66</v>
      </c>
      <c r="Y375" s="123">
        <v>0.57999999999999996</v>
      </c>
      <c r="Z375" s="123">
        <v>0.06</v>
      </c>
      <c r="AA375" s="60">
        <v>0.08</v>
      </c>
      <c r="AB375" s="60">
        <v>0.65</v>
      </c>
      <c r="AC375" s="60" t="s">
        <v>3792</v>
      </c>
      <c r="AD375" s="60">
        <v>2021</v>
      </c>
    </row>
    <row r="376" spans="1:30" x14ac:dyDescent="0.25">
      <c r="A376" s="60" t="s">
        <v>281</v>
      </c>
      <c r="B376" s="60" t="s">
        <v>23</v>
      </c>
      <c r="C376" s="123" t="s">
        <v>153</v>
      </c>
      <c r="D376" s="60">
        <v>25</v>
      </c>
      <c r="E376" s="123">
        <v>1995</v>
      </c>
      <c r="F376" s="123">
        <v>2.02</v>
      </c>
      <c r="G376" s="123">
        <v>32</v>
      </c>
      <c r="H376" s="123">
        <v>38.51</v>
      </c>
      <c r="I376" s="123">
        <v>83.01</v>
      </c>
      <c r="J376" s="123">
        <v>470.97</v>
      </c>
      <c r="K376" s="123">
        <v>88.55</v>
      </c>
      <c r="L376" s="123">
        <v>17.989999999999998</v>
      </c>
      <c r="M376" s="123">
        <v>20.059999999999999</v>
      </c>
      <c r="N376" s="123">
        <v>90.06</v>
      </c>
      <c r="O376" s="123">
        <v>13.43</v>
      </c>
      <c r="P376" s="123">
        <v>14.95</v>
      </c>
      <c r="Q376" s="123">
        <v>89.95</v>
      </c>
      <c r="R376" s="123">
        <v>0.4</v>
      </c>
      <c r="S376" s="123">
        <v>1.96</v>
      </c>
      <c r="T376" s="123">
        <v>25.08</v>
      </c>
      <c r="U376" s="123">
        <v>0.91</v>
      </c>
      <c r="V376" s="123">
        <v>0.44</v>
      </c>
      <c r="W376" s="123">
        <v>0.47</v>
      </c>
      <c r="X376" s="123">
        <v>2.56</v>
      </c>
      <c r="Y376" s="123">
        <v>1.93</v>
      </c>
      <c r="Z376" s="123">
        <v>2.48</v>
      </c>
      <c r="AA376" s="60">
        <v>-0.05</v>
      </c>
      <c r="AB376" s="60">
        <v>4.46</v>
      </c>
      <c r="AC376" s="60" t="s">
        <v>3792</v>
      </c>
      <c r="AD376" s="60">
        <v>2021</v>
      </c>
    </row>
    <row r="377" spans="1:30" x14ac:dyDescent="0.25">
      <c r="A377" s="60" t="s">
        <v>2841</v>
      </c>
      <c r="B377" s="60" t="s">
        <v>23</v>
      </c>
      <c r="C377" s="123" t="s">
        <v>153</v>
      </c>
      <c r="D377" s="60">
        <v>26</v>
      </c>
      <c r="E377" s="123">
        <v>1994</v>
      </c>
      <c r="F377" s="123">
        <v>7.14</v>
      </c>
      <c r="G377" s="123">
        <v>23.74</v>
      </c>
      <c r="H377" s="123">
        <v>28.55</v>
      </c>
      <c r="I377" s="123">
        <v>83.13</v>
      </c>
      <c r="J377" s="123">
        <v>318.95999999999998</v>
      </c>
      <c r="K377" s="123">
        <v>57.55</v>
      </c>
      <c r="L377" s="123">
        <v>14.99</v>
      </c>
      <c r="M377" s="123">
        <v>16.809999999999999</v>
      </c>
      <c r="N377" s="123">
        <v>89.12</v>
      </c>
      <c r="O377" s="123">
        <v>7.92</v>
      </c>
      <c r="P377" s="123">
        <v>9.07</v>
      </c>
      <c r="Q377" s="123">
        <v>86.24</v>
      </c>
      <c r="R377" s="123">
        <v>0.18</v>
      </c>
      <c r="S377" s="123">
        <v>1.1499999999999999</v>
      </c>
      <c r="T377" s="123">
        <v>24.97</v>
      </c>
      <c r="U377" s="123">
        <v>0.23</v>
      </c>
      <c r="V377" s="123">
        <v>0.16</v>
      </c>
      <c r="W377" s="123">
        <v>0.09</v>
      </c>
      <c r="X377" s="123">
        <v>0.42</v>
      </c>
      <c r="Y377" s="123">
        <v>0.81</v>
      </c>
      <c r="Z377" s="123">
        <v>1.21</v>
      </c>
      <c r="AA377" s="60">
        <v>0.2</v>
      </c>
      <c r="AB377" s="60">
        <v>1.75</v>
      </c>
      <c r="AC377" s="60" t="s">
        <v>3792</v>
      </c>
      <c r="AD377" s="60">
        <v>2021</v>
      </c>
    </row>
    <row r="378" spans="1:30" x14ac:dyDescent="0.25">
      <c r="A378" s="60" t="s">
        <v>399</v>
      </c>
      <c r="B378" s="60" t="s">
        <v>23</v>
      </c>
      <c r="C378" s="123" t="s">
        <v>116</v>
      </c>
      <c r="D378" s="60">
        <v>26</v>
      </c>
      <c r="E378" s="123">
        <v>1994</v>
      </c>
      <c r="F378" s="123">
        <v>7.67</v>
      </c>
      <c r="G378" s="123">
        <v>21.56</v>
      </c>
      <c r="H378" s="123">
        <v>33.35</v>
      </c>
      <c r="I378" s="123">
        <v>64.680000000000007</v>
      </c>
      <c r="J378" s="123">
        <v>674.73</v>
      </c>
      <c r="K378" s="123">
        <v>404.58</v>
      </c>
      <c r="L378" s="123">
        <v>4.8099999999999996</v>
      </c>
      <c r="M378" s="123">
        <v>4.91</v>
      </c>
      <c r="N378" s="123">
        <v>99.93</v>
      </c>
      <c r="O378" s="123">
        <v>8</v>
      </c>
      <c r="P378" s="123">
        <v>8.26</v>
      </c>
      <c r="Q378" s="123">
        <v>95.4</v>
      </c>
      <c r="R378" s="123">
        <v>8.75</v>
      </c>
      <c r="S378" s="123">
        <v>20.34</v>
      </c>
      <c r="T378" s="123">
        <v>43.53</v>
      </c>
      <c r="U378" s="123">
        <v>7.0000000000000007E-2</v>
      </c>
      <c r="V378" s="123">
        <v>0</v>
      </c>
      <c r="W378" s="123">
        <v>-0.02</v>
      </c>
      <c r="X378" s="123">
        <v>0.03</v>
      </c>
      <c r="Y378" s="123">
        <v>0.44</v>
      </c>
      <c r="Z378" s="123">
        <v>0.09</v>
      </c>
      <c r="AA378" s="60">
        <v>0.06</v>
      </c>
      <c r="AB378" s="60">
        <v>0.06</v>
      </c>
      <c r="AC378" s="60" t="s">
        <v>3792</v>
      </c>
      <c r="AD378" s="60">
        <v>2021</v>
      </c>
    </row>
    <row r="379" spans="1:30" x14ac:dyDescent="0.25">
      <c r="A379" s="60" t="s">
        <v>3239</v>
      </c>
      <c r="B379" s="60" t="s">
        <v>23</v>
      </c>
      <c r="C379" s="123" t="s">
        <v>122</v>
      </c>
      <c r="D379" s="60">
        <v>17</v>
      </c>
      <c r="E379" s="123">
        <v>2003</v>
      </c>
      <c r="F379" s="123">
        <v>0.69</v>
      </c>
      <c r="G379" s="123">
        <v>29.99</v>
      </c>
      <c r="H379" s="123">
        <v>36.64</v>
      </c>
      <c r="I379" s="123">
        <v>81.8</v>
      </c>
      <c r="J379" s="123">
        <v>533.26</v>
      </c>
      <c r="K379" s="123">
        <v>58.25</v>
      </c>
      <c r="L379" s="123">
        <v>15.03</v>
      </c>
      <c r="M379" s="123">
        <v>16.760000000000002</v>
      </c>
      <c r="N379" s="123">
        <v>90.04</v>
      </c>
      <c r="O379" s="123">
        <v>11.78</v>
      </c>
      <c r="P379" s="123">
        <v>13.34</v>
      </c>
      <c r="Q379" s="123">
        <v>87.44</v>
      </c>
      <c r="R379" s="123">
        <v>3.25</v>
      </c>
      <c r="S379" s="123">
        <v>3.41</v>
      </c>
      <c r="T379" s="123">
        <v>99.91</v>
      </c>
      <c r="U379" s="123">
        <v>-0.04</v>
      </c>
      <c r="V379" s="123">
        <v>-0.01</v>
      </c>
      <c r="W379" s="123">
        <v>0.08</v>
      </c>
      <c r="X379" s="123">
        <v>7.0000000000000007E-2</v>
      </c>
      <c r="Y379" s="123">
        <v>-0.02</v>
      </c>
      <c r="Z379" s="123">
        <v>0.06</v>
      </c>
      <c r="AA379" s="60">
        <v>-0.02</v>
      </c>
      <c r="AB379" s="60">
        <v>0.03</v>
      </c>
      <c r="AC379" s="60" t="s">
        <v>3792</v>
      </c>
      <c r="AD379" s="60">
        <v>2021</v>
      </c>
    </row>
    <row r="380" spans="1:30" x14ac:dyDescent="0.25">
      <c r="A380" s="60" t="s">
        <v>3675</v>
      </c>
      <c r="B380" s="60" t="s">
        <v>23</v>
      </c>
      <c r="C380" s="123" t="s">
        <v>122</v>
      </c>
      <c r="D380" s="60">
        <v>25</v>
      </c>
      <c r="E380" s="123">
        <v>1995</v>
      </c>
      <c r="F380" s="123">
        <v>7.38</v>
      </c>
      <c r="G380" s="123">
        <v>39.979999999999997</v>
      </c>
      <c r="H380" s="123">
        <v>45.96</v>
      </c>
      <c r="I380" s="123">
        <v>86.8</v>
      </c>
      <c r="J380" s="123">
        <v>782.56</v>
      </c>
      <c r="K380" s="123">
        <v>125.34</v>
      </c>
      <c r="L380" s="123">
        <v>14.28</v>
      </c>
      <c r="M380" s="123">
        <v>15.88</v>
      </c>
      <c r="N380" s="123">
        <v>89.88</v>
      </c>
      <c r="O380" s="123">
        <v>20.309999999999999</v>
      </c>
      <c r="P380" s="123">
        <v>20.83</v>
      </c>
      <c r="Q380" s="123">
        <v>96.82</v>
      </c>
      <c r="R380" s="123">
        <v>4.75</v>
      </c>
      <c r="S380" s="123">
        <v>7.7</v>
      </c>
      <c r="T380" s="123">
        <v>61.4</v>
      </c>
      <c r="U380" s="123">
        <v>0.15</v>
      </c>
      <c r="V380" s="123">
        <v>0.08</v>
      </c>
      <c r="W380" s="123">
        <v>0.12</v>
      </c>
      <c r="X380" s="123">
        <v>0.38</v>
      </c>
      <c r="Y380" s="123">
        <v>2.88</v>
      </c>
      <c r="Z380" s="123">
        <v>0.77</v>
      </c>
      <c r="AA380" s="60">
        <v>0.08</v>
      </c>
      <c r="AB380" s="60">
        <v>2.0699999999999998</v>
      </c>
      <c r="AC380" s="60" t="s">
        <v>3792</v>
      </c>
      <c r="AD380" s="60">
        <v>2021</v>
      </c>
    </row>
    <row r="381" spans="1:30" x14ac:dyDescent="0.25">
      <c r="A381" s="60" t="s">
        <v>380</v>
      </c>
      <c r="B381" s="60" t="s">
        <v>23</v>
      </c>
      <c r="C381" s="123" t="s">
        <v>122</v>
      </c>
      <c r="D381" s="60">
        <v>30</v>
      </c>
      <c r="E381" s="123">
        <v>1990</v>
      </c>
      <c r="F381" s="123">
        <v>1.62</v>
      </c>
      <c r="G381" s="123">
        <v>59.44</v>
      </c>
      <c r="H381" s="123">
        <v>69.459999999999994</v>
      </c>
      <c r="I381" s="123">
        <v>85.57</v>
      </c>
      <c r="J381" s="123">
        <v>1075.8800000000001</v>
      </c>
      <c r="K381" s="123">
        <v>238.13</v>
      </c>
      <c r="L381" s="123">
        <v>22.82</v>
      </c>
      <c r="M381" s="123">
        <v>25.97</v>
      </c>
      <c r="N381" s="123">
        <v>88.53</v>
      </c>
      <c r="O381" s="123">
        <v>31.23</v>
      </c>
      <c r="P381" s="123">
        <v>34.11</v>
      </c>
      <c r="Q381" s="123">
        <v>91.45</v>
      </c>
      <c r="R381" s="123">
        <v>4.78</v>
      </c>
      <c r="S381" s="123">
        <v>8.8000000000000007</v>
      </c>
      <c r="T381" s="123">
        <v>53.27</v>
      </c>
      <c r="U381" s="123">
        <v>-0.03</v>
      </c>
      <c r="V381" s="123">
        <v>0.08</v>
      </c>
      <c r="W381" s="123">
        <v>-0.03</v>
      </c>
      <c r="X381" s="123">
        <v>-0.09</v>
      </c>
      <c r="Y381" s="123">
        <v>5.97</v>
      </c>
      <c r="Z381" s="123">
        <v>1.1100000000000001</v>
      </c>
      <c r="AA381" s="60">
        <v>-0.01</v>
      </c>
      <c r="AB381" s="60">
        <v>5.32</v>
      </c>
      <c r="AC381" s="60" t="s">
        <v>3792</v>
      </c>
      <c r="AD381" s="60">
        <v>2021</v>
      </c>
    </row>
    <row r="382" spans="1:30" x14ac:dyDescent="0.25">
      <c r="A382" s="60" t="s">
        <v>124</v>
      </c>
      <c r="B382" s="60" t="s">
        <v>23</v>
      </c>
      <c r="C382" s="123" t="s">
        <v>122</v>
      </c>
      <c r="D382" s="60">
        <v>22</v>
      </c>
      <c r="E382" s="123">
        <v>1999</v>
      </c>
      <c r="F382" s="123">
        <v>6</v>
      </c>
      <c r="G382" s="123">
        <v>49.68</v>
      </c>
      <c r="H382" s="123">
        <v>53.53</v>
      </c>
      <c r="I382" s="123">
        <v>92.63</v>
      </c>
      <c r="J382" s="123">
        <v>990.75</v>
      </c>
      <c r="K382" s="123">
        <v>176.86</v>
      </c>
      <c r="L382" s="123">
        <v>14.64</v>
      </c>
      <c r="M382" s="123">
        <v>15.71</v>
      </c>
      <c r="N382" s="123">
        <v>93.57</v>
      </c>
      <c r="O382" s="123">
        <v>28.1</v>
      </c>
      <c r="P382" s="123">
        <v>29.46</v>
      </c>
      <c r="Q382" s="123">
        <v>95.47</v>
      </c>
      <c r="R382" s="123">
        <v>5.86</v>
      </c>
      <c r="S382" s="123">
        <v>7.13</v>
      </c>
      <c r="T382" s="123">
        <v>83.37</v>
      </c>
      <c r="U382" s="123">
        <v>7.0000000000000007E-2</v>
      </c>
      <c r="V382" s="123">
        <v>0.08</v>
      </c>
      <c r="W382" s="123">
        <v>-0.04</v>
      </c>
      <c r="X382" s="123">
        <v>0.14000000000000001</v>
      </c>
      <c r="Y382" s="123">
        <v>4.96</v>
      </c>
      <c r="Z382" s="123">
        <v>0.36</v>
      </c>
      <c r="AA382" s="60">
        <v>0.05</v>
      </c>
      <c r="AB382" s="60">
        <v>3.09</v>
      </c>
      <c r="AC382" s="60" t="s">
        <v>3792</v>
      </c>
      <c r="AD382" s="60">
        <v>2021</v>
      </c>
    </row>
    <row r="383" spans="1:30" x14ac:dyDescent="0.25">
      <c r="A383" s="60" t="s">
        <v>262</v>
      </c>
      <c r="B383" s="60" t="s">
        <v>23</v>
      </c>
      <c r="C383" s="123" t="s">
        <v>122</v>
      </c>
      <c r="D383" s="60">
        <v>22</v>
      </c>
      <c r="E383" s="123">
        <v>1999</v>
      </c>
      <c r="F383" s="123">
        <v>5.03</v>
      </c>
      <c r="G383" s="123">
        <v>29.16</v>
      </c>
      <c r="H383" s="123">
        <v>36.01</v>
      </c>
      <c r="I383" s="123">
        <v>81.06</v>
      </c>
      <c r="J383" s="123">
        <v>448.07</v>
      </c>
      <c r="K383" s="123">
        <v>134.97999999999999</v>
      </c>
      <c r="L383" s="123">
        <v>15.18</v>
      </c>
      <c r="M383" s="123">
        <v>15.95</v>
      </c>
      <c r="N383" s="123">
        <v>95.14</v>
      </c>
      <c r="O383" s="123">
        <v>8.36</v>
      </c>
      <c r="P383" s="123">
        <v>10.31</v>
      </c>
      <c r="Q383" s="123">
        <v>81.17</v>
      </c>
      <c r="R383" s="123">
        <v>3.04</v>
      </c>
      <c r="S383" s="123">
        <v>5.13</v>
      </c>
      <c r="T383" s="123">
        <v>57.65</v>
      </c>
      <c r="U383" s="123">
        <v>0.04</v>
      </c>
      <c r="V383" s="123">
        <v>0.18</v>
      </c>
      <c r="W383" s="123">
        <v>-0.13</v>
      </c>
      <c r="X383" s="123">
        <v>1.82</v>
      </c>
      <c r="Y383" s="123">
        <v>1.34</v>
      </c>
      <c r="Z383" s="123">
        <v>1.41</v>
      </c>
      <c r="AA383" s="60">
        <v>0.08</v>
      </c>
      <c r="AB383" s="60">
        <v>2.38</v>
      </c>
      <c r="AC383" s="60" t="s">
        <v>3792</v>
      </c>
      <c r="AD383" s="60">
        <v>2021</v>
      </c>
    </row>
    <row r="384" spans="1:30" x14ac:dyDescent="0.25">
      <c r="A384" s="60" t="s">
        <v>1273</v>
      </c>
      <c r="B384" s="60" t="s">
        <v>24</v>
      </c>
      <c r="C384" s="123" t="s">
        <v>96</v>
      </c>
      <c r="D384" s="60">
        <v>24</v>
      </c>
      <c r="E384" s="123">
        <v>1996</v>
      </c>
      <c r="F384" s="123">
        <v>5.68</v>
      </c>
      <c r="G384" s="123">
        <v>37.89</v>
      </c>
      <c r="H384" s="123">
        <v>42.07</v>
      </c>
      <c r="I384" s="123">
        <v>90.01</v>
      </c>
      <c r="J384" s="123">
        <v>714.07</v>
      </c>
      <c r="K384" s="123">
        <v>216.94</v>
      </c>
      <c r="L384" s="123">
        <v>12.94</v>
      </c>
      <c r="M384" s="123">
        <v>14.19</v>
      </c>
      <c r="N384" s="123">
        <v>91.36</v>
      </c>
      <c r="O384" s="123">
        <v>20.92</v>
      </c>
      <c r="P384" s="123">
        <v>21.58</v>
      </c>
      <c r="Q384" s="123">
        <v>96.77</v>
      </c>
      <c r="R384" s="123">
        <v>4.01</v>
      </c>
      <c r="S384" s="123">
        <v>5.73</v>
      </c>
      <c r="T384" s="123">
        <v>69.64</v>
      </c>
      <c r="U384" s="123">
        <v>-0.01</v>
      </c>
      <c r="V384" s="123">
        <v>-0.03</v>
      </c>
      <c r="W384" s="123">
        <v>-0.09</v>
      </c>
      <c r="X384" s="123">
        <v>0.05</v>
      </c>
      <c r="Y384" s="123">
        <v>2.1</v>
      </c>
      <c r="Z384" s="123">
        <v>0.06</v>
      </c>
      <c r="AA384" s="60">
        <v>-0.06</v>
      </c>
      <c r="AB384" s="60">
        <v>1.22</v>
      </c>
      <c r="AC384" s="60" t="s">
        <v>3792</v>
      </c>
      <c r="AD384" s="60">
        <v>2021</v>
      </c>
    </row>
    <row r="385" spans="1:30" x14ac:dyDescent="0.25">
      <c r="A385" s="60" t="s">
        <v>647</v>
      </c>
      <c r="B385" s="60" t="s">
        <v>24</v>
      </c>
      <c r="C385" s="123" t="s">
        <v>96</v>
      </c>
      <c r="D385" s="60">
        <v>29</v>
      </c>
      <c r="E385" s="123">
        <v>1992</v>
      </c>
      <c r="F385" s="123">
        <v>0.15</v>
      </c>
      <c r="G385" s="123">
        <v>30.07</v>
      </c>
      <c r="H385" s="123">
        <v>59.93</v>
      </c>
      <c r="I385" s="123">
        <v>49.96</v>
      </c>
      <c r="J385" s="123">
        <v>310.06</v>
      </c>
      <c r="K385" s="123">
        <v>189.91</v>
      </c>
      <c r="L385" s="123">
        <v>20.059999999999999</v>
      </c>
      <c r="M385" s="123">
        <v>30.01</v>
      </c>
      <c r="N385" s="123">
        <v>66.709999999999994</v>
      </c>
      <c r="O385" s="123">
        <v>9.93</v>
      </c>
      <c r="P385" s="123">
        <v>10.07</v>
      </c>
      <c r="Q385" s="123">
        <v>99.99</v>
      </c>
      <c r="R385" s="123">
        <v>-0.06</v>
      </c>
      <c r="S385" s="123">
        <v>-0.05</v>
      </c>
      <c r="T385" s="123"/>
      <c r="U385" s="123">
        <v>-0.01</v>
      </c>
      <c r="V385" s="123">
        <v>0.08</v>
      </c>
      <c r="W385" s="123">
        <v>-0.1</v>
      </c>
      <c r="X385" s="123">
        <v>0.05</v>
      </c>
      <c r="Y385" s="123">
        <v>-7.0000000000000007E-2</v>
      </c>
      <c r="Z385" s="123">
        <v>-7.0000000000000007E-2</v>
      </c>
      <c r="AA385" s="60">
        <v>0.02</v>
      </c>
      <c r="AB385" s="60">
        <v>0.05</v>
      </c>
      <c r="AC385" s="60" t="s">
        <v>3792</v>
      </c>
      <c r="AD385" s="60">
        <v>2021</v>
      </c>
    </row>
    <row r="386" spans="1:30" x14ac:dyDescent="0.25">
      <c r="A386" s="60" t="s">
        <v>4598</v>
      </c>
      <c r="B386" s="60" t="s">
        <v>24</v>
      </c>
      <c r="C386" s="123" t="s">
        <v>96</v>
      </c>
      <c r="D386" s="60">
        <v>27</v>
      </c>
      <c r="E386" s="123">
        <v>1993</v>
      </c>
      <c r="F386" s="123">
        <v>3.35</v>
      </c>
      <c r="G386" s="123">
        <v>38.81</v>
      </c>
      <c r="H386" s="123">
        <v>47.83</v>
      </c>
      <c r="I386" s="123">
        <v>80.92</v>
      </c>
      <c r="J386" s="123">
        <v>605.73</v>
      </c>
      <c r="K386" s="123">
        <v>251.47</v>
      </c>
      <c r="L386" s="123">
        <v>22.06</v>
      </c>
      <c r="M386" s="123">
        <v>24.23</v>
      </c>
      <c r="N386" s="123">
        <v>91.26</v>
      </c>
      <c r="O386" s="123">
        <v>13.32</v>
      </c>
      <c r="P386" s="123">
        <v>15.54</v>
      </c>
      <c r="Q386" s="123">
        <v>86.4</v>
      </c>
      <c r="R386" s="123">
        <v>2.33</v>
      </c>
      <c r="S386" s="123">
        <v>5.42</v>
      </c>
      <c r="T386" s="123">
        <v>44.33</v>
      </c>
      <c r="U386" s="123">
        <v>0</v>
      </c>
      <c r="V386" s="123">
        <v>-7.0000000000000007E-2</v>
      </c>
      <c r="W386" s="123">
        <v>-7.0000000000000007E-2</v>
      </c>
      <c r="X386" s="123">
        <v>-0.03</v>
      </c>
      <c r="Y386" s="123">
        <v>2.4</v>
      </c>
      <c r="Z386" s="123">
        <v>0.64</v>
      </c>
      <c r="AA386" s="60">
        <v>0</v>
      </c>
      <c r="AB386" s="60">
        <v>2.7</v>
      </c>
      <c r="AC386" s="60" t="s">
        <v>3792</v>
      </c>
      <c r="AD386" s="60">
        <v>2021</v>
      </c>
    </row>
    <row r="387" spans="1:30" x14ac:dyDescent="0.25">
      <c r="A387" s="60" t="s">
        <v>1383</v>
      </c>
      <c r="B387" s="60" t="s">
        <v>24</v>
      </c>
      <c r="C387" s="123" t="s">
        <v>96</v>
      </c>
      <c r="D387" s="60">
        <v>25</v>
      </c>
      <c r="E387" s="123">
        <v>1995</v>
      </c>
      <c r="F387" s="123">
        <v>5.76</v>
      </c>
      <c r="G387" s="123">
        <v>45.75</v>
      </c>
      <c r="H387" s="123">
        <v>50.32</v>
      </c>
      <c r="I387" s="123">
        <v>90.93</v>
      </c>
      <c r="J387" s="123">
        <v>944.07</v>
      </c>
      <c r="K387" s="123">
        <v>353.41</v>
      </c>
      <c r="L387" s="123">
        <v>14.18</v>
      </c>
      <c r="M387" s="123">
        <v>14.93</v>
      </c>
      <c r="N387" s="123">
        <v>95.27</v>
      </c>
      <c r="O387" s="123">
        <v>24.57</v>
      </c>
      <c r="P387" s="123">
        <v>25.38</v>
      </c>
      <c r="Q387" s="123">
        <v>96.57</v>
      </c>
      <c r="R387" s="123">
        <v>6.17</v>
      </c>
      <c r="S387" s="123">
        <v>8.36</v>
      </c>
      <c r="T387" s="123">
        <v>72.98</v>
      </c>
      <c r="U387" s="123">
        <v>0.02</v>
      </c>
      <c r="V387" s="123">
        <v>-0.02</v>
      </c>
      <c r="W387" s="123">
        <v>-0.01</v>
      </c>
      <c r="X387" s="123">
        <v>0.21</v>
      </c>
      <c r="Y387" s="123">
        <v>2.56</v>
      </c>
      <c r="Z387" s="123">
        <v>0.17</v>
      </c>
      <c r="AA387" s="60">
        <v>0.09</v>
      </c>
      <c r="AB387" s="60">
        <v>3.21</v>
      </c>
      <c r="AC387" s="60" t="s">
        <v>3792</v>
      </c>
      <c r="AD387" s="60">
        <v>2021</v>
      </c>
    </row>
    <row r="388" spans="1:30" x14ac:dyDescent="0.25">
      <c r="A388" s="60" t="s">
        <v>2704</v>
      </c>
      <c r="B388" s="60" t="s">
        <v>24</v>
      </c>
      <c r="C388" s="123" t="s">
        <v>96</v>
      </c>
      <c r="D388" s="60">
        <v>28</v>
      </c>
      <c r="E388" s="123">
        <v>1992</v>
      </c>
      <c r="F388" s="123">
        <v>5.27</v>
      </c>
      <c r="G388" s="123">
        <v>42.45</v>
      </c>
      <c r="H388" s="123">
        <v>52.74</v>
      </c>
      <c r="I388" s="123">
        <v>80.41</v>
      </c>
      <c r="J388" s="123">
        <v>848.71</v>
      </c>
      <c r="K388" s="123">
        <v>359.55</v>
      </c>
      <c r="L388" s="123">
        <v>17.21</v>
      </c>
      <c r="M388" s="123">
        <v>17.89</v>
      </c>
      <c r="N388" s="123">
        <v>95.82</v>
      </c>
      <c r="O388" s="123">
        <v>18.39</v>
      </c>
      <c r="P388" s="123">
        <v>21.67</v>
      </c>
      <c r="Q388" s="123">
        <v>84.3</v>
      </c>
      <c r="R388" s="123">
        <v>6.41</v>
      </c>
      <c r="S388" s="123">
        <v>11.88</v>
      </c>
      <c r="T388" s="123">
        <v>54.09</v>
      </c>
      <c r="U388" s="123">
        <v>-0.08</v>
      </c>
      <c r="V388" s="123">
        <v>0.13</v>
      </c>
      <c r="W388" s="123">
        <v>-0.14000000000000001</v>
      </c>
      <c r="X388" s="123">
        <v>1.91</v>
      </c>
      <c r="Y388" s="123">
        <v>3.67</v>
      </c>
      <c r="Z388" s="123">
        <v>1.18</v>
      </c>
      <c r="AA388" s="60">
        <v>0.47</v>
      </c>
      <c r="AB388" s="60">
        <v>4.83</v>
      </c>
      <c r="AC388" s="60" t="s">
        <v>3792</v>
      </c>
      <c r="AD388" s="60">
        <v>2021</v>
      </c>
    </row>
    <row r="389" spans="1:30" x14ac:dyDescent="0.25">
      <c r="A389" s="60" t="s">
        <v>1412</v>
      </c>
      <c r="B389" s="60" t="s">
        <v>24</v>
      </c>
      <c r="C389" s="123" t="s">
        <v>96</v>
      </c>
      <c r="D389" s="60">
        <v>25</v>
      </c>
      <c r="E389" s="123">
        <v>1995</v>
      </c>
      <c r="F389" s="123">
        <v>2.3199999999999998</v>
      </c>
      <c r="G389" s="123">
        <v>28.26</v>
      </c>
      <c r="H389" s="123">
        <v>41.72</v>
      </c>
      <c r="I389" s="123">
        <v>68.03</v>
      </c>
      <c r="J389" s="123">
        <v>582.54</v>
      </c>
      <c r="K389" s="123">
        <v>214.62</v>
      </c>
      <c r="L389" s="123">
        <v>9.93</v>
      </c>
      <c r="M389" s="123">
        <v>12.45</v>
      </c>
      <c r="N389" s="123">
        <v>79.98</v>
      </c>
      <c r="O389" s="123">
        <v>12.57</v>
      </c>
      <c r="P389" s="123">
        <v>17.190000000000001</v>
      </c>
      <c r="Q389" s="123">
        <v>73.16</v>
      </c>
      <c r="R389" s="123">
        <v>5.04</v>
      </c>
      <c r="S389" s="123">
        <v>7.84</v>
      </c>
      <c r="T389" s="123">
        <v>63.15</v>
      </c>
      <c r="U389" s="123">
        <v>0.43</v>
      </c>
      <c r="V389" s="123">
        <v>0.23</v>
      </c>
      <c r="W389" s="123">
        <v>0.21</v>
      </c>
      <c r="X389" s="123">
        <v>1.29</v>
      </c>
      <c r="Y389" s="123">
        <v>3.39</v>
      </c>
      <c r="Z389" s="123">
        <v>1.64</v>
      </c>
      <c r="AA389" s="60">
        <v>0.41</v>
      </c>
      <c r="AB389" s="60">
        <v>4.25</v>
      </c>
      <c r="AC389" s="60" t="s">
        <v>3792</v>
      </c>
      <c r="AD389" s="60">
        <v>2021</v>
      </c>
    </row>
    <row r="390" spans="1:30" x14ac:dyDescent="0.25">
      <c r="A390" s="60" t="s">
        <v>1191</v>
      </c>
      <c r="B390" s="60" t="s">
        <v>24</v>
      </c>
      <c r="C390" s="123" t="s">
        <v>148</v>
      </c>
      <c r="D390" s="60">
        <v>29</v>
      </c>
      <c r="E390" s="123">
        <v>1991</v>
      </c>
      <c r="F390" s="123">
        <v>3.24</v>
      </c>
      <c r="G390" s="123">
        <v>30.34</v>
      </c>
      <c r="H390" s="123">
        <v>39.18</v>
      </c>
      <c r="I390" s="123">
        <v>77.69</v>
      </c>
      <c r="J390" s="123">
        <v>466.66</v>
      </c>
      <c r="K390" s="123">
        <v>120.36</v>
      </c>
      <c r="L390" s="123">
        <v>17.11</v>
      </c>
      <c r="M390" s="123">
        <v>19.2</v>
      </c>
      <c r="N390" s="123">
        <v>90.26</v>
      </c>
      <c r="O390" s="123">
        <v>11.68</v>
      </c>
      <c r="P390" s="123">
        <v>14.5</v>
      </c>
      <c r="Q390" s="123">
        <v>80.489999999999995</v>
      </c>
      <c r="R390" s="123">
        <v>1.25</v>
      </c>
      <c r="S390" s="123">
        <v>3.68</v>
      </c>
      <c r="T390" s="123">
        <v>33.229999999999997</v>
      </c>
      <c r="U390" s="123">
        <v>1.35</v>
      </c>
      <c r="V390" s="123">
        <v>0.24</v>
      </c>
      <c r="W390" s="123">
        <v>1</v>
      </c>
      <c r="X390" s="123">
        <v>1.91</v>
      </c>
      <c r="Y390" s="123">
        <v>1.27</v>
      </c>
      <c r="Z390" s="123">
        <v>0.87</v>
      </c>
      <c r="AA390" s="60">
        <v>0.66</v>
      </c>
      <c r="AB390" s="60">
        <v>2.11</v>
      </c>
      <c r="AC390" s="60" t="s">
        <v>3792</v>
      </c>
      <c r="AD390" s="60">
        <v>2021</v>
      </c>
    </row>
    <row r="391" spans="1:30" x14ac:dyDescent="0.25">
      <c r="A391" s="60" t="s">
        <v>475</v>
      </c>
      <c r="B391" s="60" t="s">
        <v>24</v>
      </c>
      <c r="C391" s="123" t="s">
        <v>213</v>
      </c>
      <c r="D391" s="60">
        <v>29</v>
      </c>
      <c r="E391" s="123">
        <v>1991</v>
      </c>
      <c r="F391" s="123">
        <v>2.04</v>
      </c>
      <c r="G391" s="123">
        <v>52.94</v>
      </c>
      <c r="H391" s="123">
        <v>61.08</v>
      </c>
      <c r="I391" s="123">
        <v>86.64</v>
      </c>
      <c r="J391" s="123">
        <v>1226.24</v>
      </c>
      <c r="K391" s="123">
        <v>323.24</v>
      </c>
      <c r="L391" s="123">
        <v>13.32</v>
      </c>
      <c r="M391" s="123">
        <v>13.28</v>
      </c>
      <c r="N391" s="123">
        <v>99.96</v>
      </c>
      <c r="O391" s="123">
        <v>28.53</v>
      </c>
      <c r="P391" s="123">
        <v>30.52</v>
      </c>
      <c r="Q391" s="123">
        <v>93.76</v>
      </c>
      <c r="R391" s="123">
        <v>11</v>
      </c>
      <c r="S391" s="123">
        <v>14.75</v>
      </c>
      <c r="T391" s="123">
        <v>74.12</v>
      </c>
      <c r="U391" s="123">
        <v>0</v>
      </c>
      <c r="V391" s="123">
        <v>0.08</v>
      </c>
      <c r="W391" s="123">
        <v>0.02</v>
      </c>
      <c r="X391" s="123">
        <v>0.05</v>
      </c>
      <c r="Y391" s="123">
        <v>4.8099999999999996</v>
      </c>
      <c r="Z391" s="123">
        <v>0.44</v>
      </c>
      <c r="AA391" s="60">
        <v>-0.02</v>
      </c>
      <c r="AB391" s="60">
        <v>2.81</v>
      </c>
      <c r="AC391" s="60" t="s">
        <v>3792</v>
      </c>
      <c r="AD391" s="60">
        <v>2021</v>
      </c>
    </row>
    <row r="392" spans="1:30" x14ac:dyDescent="0.25">
      <c r="A392" s="60" t="s">
        <v>4599</v>
      </c>
      <c r="B392" s="60" t="s">
        <v>24</v>
      </c>
      <c r="C392" s="123" t="s">
        <v>109</v>
      </c>
      <c r="D392" s="60">
        <v>28</v>
      </c>
      <c r="E392" s="123">
        <v>1992</v>
      </c>
      <c r="F392" s="123">
        <v>4.2699999999999996</v>
      </c>
      <c r="G392" s="123">
        <v>15.98</v>
      </c>
      <c r="H392" s="123">
        <v>22.03</v>
      </c>
      <c r="I392" s="123">
        <v>72</v>
      </c>
      <c r="J392" s="123">
        <v>217.91</v>
      </c>
      <c r="K392" s="123">
        <v>45.64</v>
      </c>
      <c r="L392" s="123">
        <v>8.48</v>
      </c>
      <c r="M392" s="123">
        <v>11.82</v>
      </c>
      <c r="N392" s="123">
        <v>71.989999999999995</v>
      </c>
      <c r="O392" s="123">
        <v>6.12</v>
      </c>
      <c r="P392" s="123">
        <v>7.95</v>
      </c>
      <c r="Q392" s="123">
        <v>78.84</v>
      </c>
      <c r="R392" s="123">
        <v>0.16</v>
      </c>
      <c r="S392" s="123">
        <v>0.48</v>
      </c>
      <c r="T392" s="123">
        <v>50.1</v>
      </c>
      <c r="U392" s="123">
        <v>-0.03</v>
      </c>
      <c r="V392" s="123">
        <v>0.14000000000000001</v>
      </c>
      <c r="W392" s="123">
        <v>-0.15</v>
      </c>
      <c r="X392" s="123">
        <v>1.44</v>
      </c>
      <c r="Y392" s="123">
        <v>0.41</v>
      </c>
      <c r="Z392" s="123">
        <v>0.87</v>
      </c>
      <c r="AA392" s="60">
        <v>-0.04</v>
      </c>
      <c r="AB392" s="60">
        <v>1.85</v>
      </c>
      <c r="AC392" s="60" t="s">
        <v>3792</v>
      </c>
      <c r="AD392" s="60">
        <v>2021</v>
      </c>
    </row>
    <row r="393" spans="1:30" x14ac:dyDescent="0.25">
      <c r="A393" s="60" t="s">
        <v>1280</v>
      </c>
      <c r="B393" s="60" t="s">
        <v>24</v>
      </c>
      <c r="C393" s="123" t="s">
        <v>109</v>
      </c>
      <c r="D393" s="60">
        <v>23</v>
      </c>
      <c r="E393" s="123">
        <v>1997</v>
      </c>
      <c r="F393" s="123">
        <v>4.03</v>
      </c>
      <c r="G393" s="123">
        <v>21.12</v>
      </c>
      <c r="H393" s="123">
        <v>26.77</v>
      </c>
      <c r="I393" s="123">
        <v>79.069999999999993</v>
      </c>
      <c r="J393" s="123">
        <v>332.08</v>
      </c>
      <c r="K393" s="123">
        <v>86.77</v>
      </c>
      <c r="L393" s="123">
        <v>11.96</v>
      </c>
      <c r="M393" s="123">
        <v>14.02</v>
      </c>
      <c r="N393" s="123">
        <v>84.48</v>
      </c>
      <c r="O393" s="123">
        <v>7.23</v>
      </c>
      <c r="P393" s="123">
        <v>8.4499999999999993</v>
      </c>
      <c r="Q393" s="123">
        <v>85.79</v>
      </c>
      <c r="R393" s="123">
        <v>1.44</v>
      </c>
      <c r="S393" s="123">
        <v>2.2000000000000002</v>
      </c>
      <c r="T393" s="123">
        <v>66.73</v>
      </c>
      <c r="U393" s="123">
        <v>-0.1</v>
      </c>
      <c r="V393" s="123">
        <v>0.15</v>
      </c>
      <c r="W393" s="123">
        <v>-0.08</v>
      </c>
      <c r="X393" s="123">
        <v>1.56</v>
      </c>
      <c r="Y393" s="123">
        <v>0.5</v>
      </c>
      <c r="Z393" s="123">
        <v>1.46</v>
      </c>
      <c r="AA393" s="60">
        <v>-0.05</v>
      </c>
      <c r="AB393" s="60">
        <v>2.0499999999999998</v>
      </c>
      <c r="AC393" s="60" t="s">
        <v>3792</v>
      </c>
      <c r="AD393" s="60">
        <v>2021</v>
      </c>
    </row>
    <row r="394" spans="1:30" x14ac:dyDescent="0.25">
      <c r="A394" s="60" t="s">
        <v>1336</v>
      </c>
      <c r="B394" s="60" t="s">
        <v>24</v>
      </c>
      <c r="C394" s="123" t="s">
        <v>153</v>
      </c>
      <c r="D394" s="60">
        <v>22</v>
      </c>
      <c r="E394" s="123">
        <v>1998</v>
      </c>
      <c r="F394" s="123">
        <v>1.9</v>
      </c>
      <c r="G394" s="123">
        <v>23.69</v>
      </c>
      <c r="H394" s="123">
        <v>31.12</v>
      </c>
      <c r="I394" s="123">
        <v>76.22</v>
      </c>
      <c r="J394" s="123">
        <v>362.51</v>
      </c>
      <c r="K394" s="123">
        <v>95.8</v>
      </c>
      <c r="L394" s="123">
        <v>13.64</v>
      </c>
      <c r="M394" s="123">
        <v>15.23</v>
      </c>
      <c r="N394" s="123">
        <v>89.7</v>
      </c>
      <c r="O394" s="123">
        <v>7.86</v>
      </c>
      <c r="P394" s="123">
        <v>9.5</v>
      </c>
      <c r="Q394" s="123">
        <v>83.32</v>
      </c>
      <c r="R394" s="123">
        <v>2.08</v>
      </c>
      <c r="S394" s="123">
        <v>5.87</v>
      </c>
      <c r="T394" s="123">
        <v>36.299999999999997</v>
      </c>
      <c r="U394" s="123">
        <v>0.02</v>
      </c>
      <c r="V394" s="123">
        <v>0.04</v>
      </c>
      <c r="W394" s="123">
        <v>-0.02</v>
      </c>
      <c r="X394" s="123">
        <v>1.01</v>
      </c>
      <c r="Y394" s="123">
        <v>1</v>
      </c>
      <c r="Z394" s="123">
        <v>0.56000000000000005</v>
      </c>
      <c r="AA394" s="60">
        <v>-0.1</v>
      </c>
      <c r="AB394" s="60">
        <v>1.54</v>
      </c>
      <c r="AC394" s="60" t="s">
        <v>3792</v>
      </c>
      <c r="AD394" s="60">
        <v>2021</v>
      </c>
    </row>
    <row r="395" spans="1:30" x14ac:dyDescent="0.25">
      <c r="A395" s="60" t="s">
        <v>4600</v>
      </c>
      <c r="B395" s="60" t="s">
        <v>24</v>
      </c>
      <c r="C395" s="123" t="s">
        <v>153</v>
      </c>
      <c r="D395" s="60">
        <v>31</v>
      </c>
      <c r="E395" s="123">
        <v>1989</v>
      </c>
      <c r="F395" s="123">
        <v>1.65</v>
      </c>
      <c r="G395" s="123">
        <v>13.42</v>
      </c>
      <c r="H395" s="123">
        <v>18.28</v>
      </c>
      <c r="I395" s="123">
        <v>74.13</v>
      </c>
      <c r="J395" s="123">
        <v>178.82</v>
      </c>
      <c r="K395" s="123">
        <v>24.15</v>
      </c>
      <c r="L395" s="123">
        <v>7.73</v>
      </c>
      <c r="M395" s="123">
        <v>9.36</v>
      </c>
      <c r="N395" s="123">
        <v>81.23</v>
      </c>
      <c r="O395" s="123">
        <v>4.1100000000000003</v>
      </c>
      <c r="P395" s="123">
        <v>5.84</v>
      </c>
      <c r="Q395" s="123">
        <v>69.95</v>
      </c>
      <c r="R395" s="123">
        <v>0.53</v>
      </c>
      <c r="S395" s="123">
        <v>0.61</v>
      </c>
      <c r="T395" s="123">
        <v>99.94</v>
      </c>
      <c r="U395" s="123">
        <v>0</v>
      </c>
      <c r="V395" s="123">
        <v>0.13</v>
      </c>
      <c r="W395" s="123">
        <v>-0.17</v>
      </c>
      <c r="X395" s="123">
        <v>1.22</v>
      </c>
      <c r="Y395" s="123">
        <v>1.26</v>
      </c>
      <c r="Z395" s="123">
        <v>0.04</v>
      </c>
      <c r="AA395" s="60">
        <v>0</v>
      </c>
      <c r="AB395" s="60">
        <v>0.68</v>
      </c>
      <c r="AC395" s="60" t="s">
        <v>3792</v>
      </c>
      <c r="AD395" s="60">
        <v>2021</v>
      </c>
    </row>
    <row r="396" spans="1:30" x14ac:dyDescent="0.25">
      <c r="A396" s="60" t="s">
        <v>4849</v>
      </c>
      <c r="B396" s="60" t="s">
        <v>24</v>
      </c>
      <c r="C396" s="123" t="s">
        <v>153</v>
      </c>
      <c r="D396" s="60">
        <v>27</v>
      </c>
      <c r="E396" s="123">
        <v>1993</v>
      </c>
      <c r="F396" s="123">
        <v>0.89</v>
      </c>
      <c r="G396" s="123">
        <v>10.06</v>
      </c>
      <c r="H396" s="123">
        <v>23.78</v>
      </c>
      <c r="I396" s="123">
        <v>42.01</v>
      </c>
      <c r="J396" s="123">
        <v>172.54</v>
      </c>
      <c r="K396" s="123">
        <v>42.52</v>
      </c>
      <c r="L396" s="123">
        <v>3.72</v>
      </c>
      <c r="M396" s="123">
        <v>6.29</v>
      </c>
      <c r="N396" s="123">
        <v>59.97</v>
      </c>
      <c r="O396" s="123">
        <v>3.77</v>
      </c>
      <c r="P396" s="123">
        <v>12.54</v>
      </c>
      <c r="Q396" s="123">
        <v>29.94</v>
      </c>
      <c r="R396" s="123">
        <v>1.31</v>
      </c>
      <c r="S396" s="123">
        <v>3.75</v>
      </c>
      <c r="T396" s="123">
        <v>33.21</v>
      </c>
      <c r="U396" s="123">
        <v>-7.0000000000000007E-2</v>
      </c>
      <c r="V396" s="123">
        <v>-0.05</v>
      </c>
      <c r="W396" s="123">
        <v>-0.08</v>
      </c>
      <c r="X396" s="123">
        <v>-0.08</v>
      </c>
      <c r="Y396" s="123">
        <v>-0.08</v>
      </c>
      <c r="Z396" s="123">
        <v>-0.09</v>
      </c>
      <c r="AA396" s="60">
        <v>0.08</v>
      </c>
      <c r="AB396" s="60">
        <v>0.09</v>
      </c>
      <c r="AC396" s="60" t="s">
        <v>3792</v>
      </c>
      <c r="AD396" s="60">
        <v>2021</v>
      </c>
    </row>
    <row r="397" spans="1:30" x14ac:dyDescent="0.25">
      <c r="A397" s="60" t="s">
        <v>1429</v>
      </c>
      <c r="B397" s="60" t="s">
        <v>24</v>
      </c>
      <c r="C397" s="123" t="s">
        <v>153</v>
      </c>
      <c r="D397" s="60">
        <v>29</v>
      </c>
      <c r="E397" s="123">
        <v>1991</v>
      </c>
      <c r="F397" s="123">
        <v>0.37</v>
      </c>
      <c r="G397" s="123">
        <v>50.08</v>
      </c>
      <c r="H397" s="123">
        <v>62.43</v>
      </c>
      <c r="I397" s="123">
        <v>80.08</v>
      </c>
      <c r="J397" s="123">
        <v>655.09</v>
      </c>
      <c r="K397" s="123">
        <v>184.99</v>
      </c>
      <c r="L397" s="123">
        <v>35.03</v>
      </c>
      <c r="M397" s="123">
        <v>42.46</v>
      </c>
      <c r="N397" s="123">
        <v>82.45</v>
      </c>
      <c r="O397" s="123">
        <v>9.91</v>
      </c>
      <c r="P397" s="123">
        <v>10.08</v>
      </c>
      <c r="Q397" s="123">
        <v>99.96</v>
      </c>
      <c r="R397" s="123">
        <v>2.52</v>
      </c>
      <c r="S397" s="123">
        <v>2.5499999999999998</v>
      </c>
      <c r="T397" s="123">
        <v>99.93</v>
      </c>
      <c r="U397" s="123">
        <v>0.02</v>
      </c>
      <c r="V397" s="123">
        <v>-7.0000000000000007E-2</v>
      </c>
      <c r="W397" s="123">
        <v>0.02</v>
      </c>
      <c r="X397" s="123">
        <v>-0.08</v>
      </c>
      <c r="Y397" s="123">
        <v>5.0599999999999996</v>
      </c>
      <c r="Z397" s="123">
        <v>-0.06</v>
      </c>
      <c r="AA397" s="60">
        <v>0.04</v>
      </c>
      <c r="AB397" s="60">
        <v>2.54</v>
      </c>
      <c r="AC397" s="60" t="s">
        <v>3792</v>
      </c>
      <c r="AD397" s="60">
        <v>2021</v>
      </c>
    </row>
    <row r="398" spans="1:30" x14ac:dyDescent="0.25">
      <c r="A398" s="60" t="s">
        <v>1281</v>
      </c>
      <c r="B398" s="60" t="s">
        <v>24</v>
      </c>
      <c r="C398" s="123" t="s">
        <v>116</v>
      </c>
      <c r="D398" s="60">
        <v>32</v>
      </c>
      <c r="E398" s="123">
        <v>1988</v>
      </c>
      <c r="F398" s="123">
        <v>5.74</v>
      </c>
      <c r="G398" s="123">
        <v>24.01</v>
      </c>
      <c r="H398" s="123">
        <v>31.02</v>
      </c>
      <c r="I398" s="123">
        <v>77.37</v>
      </c>
      <c r="J398" s="123">
        <v>720.63</v>
      </c>
      <c r="K398" s="123">
        <v>469.4</v>
      </c>
      <c r="L398" s="123">
        <v>5.2</v>
      </c>
      <c r="M398" s="123">
        <v>5.26</v>
      </c>
      <c r="N398" s="123">
        <v>99.96</v>
      </c>
      <c r="O398" s="123">
        <v>8.77</v>
      </c>
      <c r="P398" s="123">
        <v>8.93</v>
      </c>
      <c r="Q398" s="123">
        <v>97.91</v>
      </c>
      <c r="R398" s="123">
        <v>9.76</v>
      </c>
      <c r="S398" s="123">
        <v>16.760000000000002</v>
      </c>
      <c r="T398" s="123">
        <v>58.92</v>
      </c>
      <c r="U398" s="123">
        <v>0.09</v>
      </c>
      <c r="V398" s="123">
        <v>0.05</v>
      </c>
      <c r="W398" s="123">
        <v>-0.06</v>
      </c>
      <c r="X398" s="123">
        <v>-0.02</v>
      </c>
      <c r="Y398" s="123">
        <v>-7.0000000000000007E-2</v>
      </c>
      <c r="Z398" s="123">
        <v>-0.09</v>
      </c>
      <c r="AA398" s="60">
        <v>0.01</v>
      </c>
      <c r="AB398" s="60">
        <v>0.08</v>
      </c>
      <c r="AC398" s="60" t="s">
        <v>3792</v>
      </c>
      <c r="AD398" s="60">
        <v>2021</v>
      </c>
    </row>
    <row r="399" spans="1:30" x14ac:dyDescent="0.25">
      <c r="A399" s="60" t="s">
        <v>1810</v>
      </c>
      <c r="B399" s="60" t="s">
        <v>24</v>
      </c>
      <c r="C399" s="123" t="s">
        <v>122</v>
      </c>
      <c r="D399" s="60">
        <v>28</v>
      </c>
      <c r="E399" s="123">
        <v>1992</v>
      </c>
      <c r="F399" s="123">
        <v>5.19</v>
      </c>
      <c r="G399" s="123">
        <v>43.82</v>
      </c>
      <c r="H399" s="123">
        <v>48.72</v>
      </c>
      <c r="I399" s="123">
        <v>89.97</v>
      </c>
      <c r="J399" s="123">
        <v>764.4</v>
      </c>
      <c r="K399" s="123">
        <v>202.2</v>
      </c>
      <c r="L399" s="123">
        <v>20.48</v>
      </c>
      <c r="M399" s="123">
        <v>21.69</v>
      </c>
      <c r="N399" s="123">
        <v>94.55</v>
      </c>
      <c r="O399" s="123">
        <v>18.98</v>
      </c>
      <c r="P399" s="123">
        <v>20</v>
      </c>
      <c r="Q399" s="123">
        <v>95.07</v>
      </c>
      <c r="R399" s="123">
        <v>4.3600000000000003</v>
      </c>
      <c r="S399" s="123">
        <v>6.17</v>
      </c>
      <c r="T399" s="123">
        <v>68.84</v>
      </c>
      <c r="U399" s="123">
        <v>0.13</v>
      </c>
      <c r="V399" s="123">
        <v>0.15</v>
      </c>
      <c r="W399" s="123">
        <v>0.05</v>
      </c>
      <c r="X399" s="123">
        <v>0.95</v>
      </c>
      <c r="Y399" s="123">
        <v>3.49</v>
      </c>
      <c r="Z399" s="123">
        <v>0.49</v>
      </c>
      <c r="AA399" s="60">
        <v>-0.04</v>
      </c>
      <c r="AB399" s="60">
        <v>3.72</v>
      </c>
      <c r="AC399" s="60" t="s">
        <v>3792</v>
      </c>
      <c r="AD399" s="60">
        <v>2021</v>
      </c>
    </row>
    <row r="400" spans="1:30" x14ac:dyDescent="0.25">
      <c r="A400" s="60" t="s">
        <v>326</v>
      </c>
      <c r="B400" s="60" t="s">
        <v>24</v>
      </c>
      <c r="C400" s="123" t="s">
        <v>122</v>
      </c>
      <c r="D400" s="60">
        <v>28</v>
      </c>
      <c r="E400" s="123">
        <v>1992</v>
      </c>
      <c r="F400" s="123">
        <v>4.3600000000000003</v>
      </c>
      <c r="G400" s="123">
        <v>66.2</v>
      </c>
      <c r="H400" s="123">
        <v>73.209999999999994</v>
      </c>
      <c r="I400" s="123">
        <v>90.54</v>
      </c>
      <c r="J400" s="123">
        <v>1262.3499999999999</v>
      </c>
      <c r="K400" s="123">
        <v>362.91</v>
      </c>
      <c r="L400" s="123">
        <v>27.64</v>
      </c>
      <c r="M400" s="123">
        <v>30.14</v>
      </c>
      <c r="N400" s="123">
        <v>91.54</v>
      </c>
      <c r="O400" s="123">
        <v>29.17</v>
      </c>
      <c r="P400" s="123">
        <v>30.8</v>
      </c>
      <c r="Q400" s="123">
        <v>94.75</v>
      </c>
      <c r="R400" s="123">
        <v>9.15</v>
      </c>
      <c r="S400" s="123">
        <v>10.93</v>
      </c>
      <c r="T400" s="123">
        <v>82.91</v>
      </c>
      <c r="U400" s="123">
        <v>0.23</v>
      </c>
      <c r="V400" s="123">
        <v>0.12</v>
      </c>
      <c r="W400" s="123">
        <v>0.26</v>
      </c>
      <c r="X400" s="123">
        <v>1.1299999999999999</v>
      </c>
      <c r="Y400" s="123">
        <v>8.14</v>
      </c>
      <c r="Z400" s="123">
        <v>1.1100000000000001</v>
      </c>
      <c r="AA400" s="60">
        <v>0.08</v>
      </c>
      <c r="AB400" s="60">
        <v>6.77</v>
      </c>
      <c r="AC400" s="60" t="s">
        <v>3792</v>
      </c>
      <c r="AD400" s="60">
        <v>2021</v>
      </c>
    </row>
    <row r="401" spans="1:30" x14ac:dyDescent="0.25">
      <c r="A401" s="60" t="s">
        <v>1289</v>
      </c>
      <c r="B401" s="60" t="s">
        <v>24</v>
      </c>
      <c r="C401" s="123" t="s">
        <v>122</v>
      </c>
      <c r="D401" s="60">
        <v>24</v>
      </c>
      <c r="E401" s="123">
        <v>1996</v>
      </c>
      <c r="F401" s="123">
        <v>1.31</v>
      </c>
      <c r="G401" s="123">
        <v>15.72</v>
      </c>
      <c r="H401" s="123">
        <v>20.100000000000001</v>
      </c>
      <c r="I401" s="123">
        <v>78.66</v>
      </c>
      <c r="J401" s="123">
        <v>245.72</v>
      </c>
      <c r="K401" s="123">
        <v>69.209999999999994</v>
      </c>
      <c r="L401" s="123">
        <v>7.21</v>
      </c>
      <c r="M401" s="123">
        <v>7.23</v>
      </c>
      <c r="N401" s="123">
        <v>100.07</v>
      </c>
      <c r="O401" s="123">
        <v>7.16</v>
      </c>
      <c r="P401" s="123">
        <v>9.99</v>
      </c>
      <c r="Q401" s="123">
        <v>71.34</v>
      </c>
      <c r="R401" s="123">
        <v>-7.0000000000000007E-2</v>
      </c>
      <c r="S401" s="123">
        <v>1.42</v>
      </c>
      <c r="T401" s="123">
        <v>7.0000000000000007E-2</v>
      </c>
      <c r="U401" s="123">
        <v>-0.08</v>
      </c>
      <c r="V401" s="123">
        <v>-0.03</v>
      </c>
      <c r="W401" s="123">
        <v>-0.06</v>
      </c>
      <c r="X401" s="123">
        <v>-0.1</v>
      </c>
      <c r="Y401" s="123">
        <v>1.5</v>
      </c>
      <c r="Z401" s="123">
        <v>0.09</v>
      </c>
      <c r="AA401" s="60">
        <v>-0.1</v>
      </c>
      <c r="AB401" s="60">
        <v>2.08</v>
      </c>
      <c r="AC401" s="60" t="s">
        <v>3792</v>
      </c>
      <c r="AD401" s="60">
        <v>2021</v>
      </c>
    </row>
    <row r="402" spans="1:30" x14ac:dyDescent="0.25">
      <c r="A402" s="60" t="s">
        <v>373</v>
      </c>
      <c r="B402" s="60" t="s">
        <v>24</v>
      </c>
      <c r="C402" s="123" t="s">
        <v>122</v>
      </c>
      <c r="D402" s="60">
        <v>29</v>
      </c>
      <c r="E402" s="123">
        <v>1991</v>
      </c>
      <c r="F402" s="123">
        <v>4.07</v>
      </c>
      <c r="G402" s="123">
        <v>29.33</v>
      </c>
      <c r="H402" s="123">
        <v>40.47</v>
      </c>
      <c r="I402" s="123">
        <v>72.37</v>
      </c>
      <c r="J402" s="123">
        <v>632.13</v>
      </c>
      <c r="K402" s="123">
        <v>137.76</v>
      </c>
      <c r="L402" s="123">
        <v>12.7</v>
      </c>
      <c r="M402" s="123">
        <v>14.6</v>
      </c>
      <c r="N402" s="123">
        <v>86.66</v>
      </c>
      <c r="O402" s="123">
        <v>10.56</v>
      </c>
      <c r="P402" s="123">
        <v>14.05</v>
      </c>
      <c r="Q402" s="123">
        <v>74.12</v>
      </c>
      <c r="R402" s="123">
        <v>6.06</v>
      </c>
      <c r="S402" s="123">
        <v>11.59</v>
      </c>
      <c r="T402" s="123">
        <v>53.12</v>
      </c>
      <c r="U402" s="123">
        <v>0.34</v>
      </c>
      <c r="V402" s="123">
        <v>0.26</v>
      </c>
      <c r="W402" s="123">
        <v>-0.01</v>
      </c>
      <c r="X402" s="123">
        <v>2.5099999999999998</v>
      </c>
      <c r="Y402" s="123">
        <v>3.23</v>
      </c>
      <c r="Z402" s="123">
        <v>1.27</v>
      </c>
      <c r="AA402" s="60">
        <v>0.16</v>
      </c>
      <c r="AB402" s="60">
        <v>3.39</v>
      </c>
      <c r="AC402" s="60" t="s">
        <v>3792</v>
      </c>
      <c r="AD402" s="60">
        <v>2021</v>
      </c>
    </row>
    <row r="403" spans="1:30" x14ac:dyDescent="0.25">
      <c r="A403" s="60" t="s">
        <v>1542</v>
      </c>
      <c r="B403" s="60" t="s">
        <v>24</v>
      </c>
      <c r="C403" s="123" t="s">
        <v>122</v>
      </c>
      <c r="D403" s="60">
        <v>23</v>
      </c>
      <c r="E403" s="123">
        <v>1997</v>
      </c>
      <c r="F403" s="123">
        <v>0.6</v>
      </c>
      <c r="G403" s="123">
        <v>13.98</v>
      </c>
      <c r="H403" s="123">
        <v>27.99</v>
      </c>
      <c r="I403" s="123">
        <v>49.98</v>
      </c>
      <c r="J403" s="123">
        <v>237.99</v>
      </c>
      <c r="K403" s="123">
        <v>48.02</v>
      </c>
      <c r="L403" s="123">
        <v>6.08</v>
      </c>
      <c r="M403" s="123">
        <v>11.96</v>
      </c>
      <c r="N403" s="123">
        <v>50.08</v>
      </c>
      <c r="O403" s="123">
        <v>8.09</v>
      </c>
      <c r="P403" s="123">
        <v>8.09</v>
      </c>
      <c r="Q403" s="123">
        <v>100.07</v>
      </c>
      <c r="R403" s="123">
        <v>0.08</v>
      </c>
      <c r="S403" s="123">
        <v>3.93</v>
      </c>
      <c r="T403" s="123">
        <v>0.06</v>
      </c>
      <c r="U403" s="123">
        <v>-0.08</v>
      </c>
      <c r="V403" s="123">
        <v>-0.02</v>
      </c>
      <c r="W403" s="123">
        <v>-0.08</v>
      </c>
      <c r="X403" s="123">
        <v>0.02</v>
      </c>
      <c r="Y403" s="123">
        <v>0.03</v>
      </c>
      <c r="Z403" s="123">
        <v>0</v>
      </c>
      <c r="AA403" s="60">
        <v>-0.03</v>
      </c>
      <c r="AB403" s="60">
        <v>0.05</v>
      </c>
      <c r="AC403" s="60" t="s">
        <v>3792</v>
      </c>
      <c r="AD403" s="60">
        <v>2021</v>
      </c>
    </row>
    <row r="404" spans="1:30" x14ac:dyDescent="0.25">
      <c r="A404" s="60" t="s">
        <v>2035</v>
      </c>
      <c r="B404" s="60" t="s">
        <v>26</v>
      </c>
      <c r="C404" s="123" t="s">
        <v>96</v>
      </c>
      <c r="D404" s="60">
        <v>32</v>
      </c>
      <c r="E404" s="123">
        <v>1988</v>
      </c>
      <c r="F404" s="123">
        <v>2.5499999999999998</v>
      </c>
      <c r="G404" s="123">
        <v>61.44</v>
      </c>
      <c r="H404" s="123">
        <v>64.59</v>
      </c>
      <c r="I404" s="123">
        <v>95.17</v>
      </c>
      <c r="J404" s="123">
        <v>1186.49</v>
      </c>
      <c r="K404" s="123">
        <v>340.71</v>
      </c>
      <c r="L404" s="123">
        <v>26.46</v>
      </c>
      <c r="M404" s="123">
        <v>26.9</v>
      </c>
      <c r="N404" s="123">
        <v>98.57</v>
      </c>
      <c r="O404" s="123">
        <v>23.48</v>
      </c>
      <c r="P404" s="123">
        <v>24.27</v>
      </c>
      <c r="Q404" s="123">
        <v>96.81</v>
      </c>
      <c r="R404" s="123">
        <v>10.5</v>
      </c>
      <c r="S404" s="123">
        <v>12.25</v>
      </c>
      <c r="T404" s="123">
        <v>84.42</v>
      </c>
      <c r="U404" s="123">
        <v>0.42</v>
      </c>
      <c r="V404" s="123">
        <v>0.09</v>
      </c>
      <c r="W404" s="123">
        <v>0.2</v>
      </c>
      <c r="X404" s="123">
        <v>1.1399999999999999</v>
      </c>
      <c r="Y404" s="123">
        <v>5.29</v>
      </c>
      <c r="Z404" s="123">
        <v>0.04</v>
      </c>
      <c r="AA404" s="60">
        <v>0.04</v>
      </c>
      <c r="AB404" s="60">
        <v>5.32</v>
      </c>
      <c r="AC404" s="60" t="s">
        <v>3792</v>
      </c>
      <c r="AD404" s="60">
        <v>2021</v>
      </c>
    </row>
    <row r="405" spans="1:30" x14ac:dyDescent="0.25">
      <c r="A405" s="60" t="s">
        <v>1694</v>
      </c>
      <c r="B405" s="60" t="s">
        <v>26</v>
      </c>
      <c r="C405" s="123" t="s">
        <v>96</v>
      </c>
      <c r="D405" s="60">
        <v>33</v>
      </c>
      <c r="E405" s="123">
        <v>1987</v>
      </c>
      <c r="F405" s="123">
        <v>7.49</v>
      </c>
      <c r="G405" s="123">
        <v>55.87</v>
      </c>
      <c r="H405" s="123">
        <v>63.59</v>
      </c>
      <c r="I405" s="123">
        <v>87.95</v>
      </c>
      <c r="J405" s="123">
        <v>1354.42</v>
      </c>
      <c r="K405" s="123">
        <v>481.59</v>
      </c>
      <c r="L405" s="123">
        <v>11.5</v>
      </c>
      <c r="M405" s="123">
        <v>11.77</v>
      </c>
      <c r="N405" s="123">
        <v>97.62</v>
      </c>
      <c r="O405" s="123">
        <v>28.79</v>
      </c>
      <c r="P405" s="123">
        <v>30.02</v>
      </c>
      <c r="Q405" s="123">
        <v>95.91</v>
      </c>
      <c r="R405" s="123">
        <v>14.52</v>
      </c>
      <c r="S405" s="123">
        <v>20.45</v>
      </c>
      <c r="T405" s="123">
        <v>71.260000000000005</v>
      </c>
      <c r="U405" s="123">
        <v>-0.08</v>
      </c>
      <c r="V405" s="123">
        <v>0.05</v>
      </c>
      <c r="W405" s="123">
        <v>-0.12</v>
      </c>
      <c r="X405" s="123">
        <v>0.3</v>
      </c>
      <c r="Y405" s="123">
        <v>4.1399999999999997</v>
      </c>
      <c r="Z405" s="123">
        <v>0.21</v>
      </c>
      <c r="AA405" s="60">
        <v>0.08</v>
      </c>
      <c r="AB405" s="60">
        <v>3.14</v>
      </c>
      <c r="AC405" s="60" t="s">
        <v>3792</v>
      </c>
      <c r="AD405" s="60">
        <v>2021</v>
      </c>
    </row>
    <row r="406" spans="1:30" x14ac:dyDescent="0.25">
      <c r="A406" s="60" t="s">
        <v>1672</v>
      </c>
      <c r="B406" s="60" t="s">
        <v>26</v>
      </c>
      <c r="C406" s="123" t="s">
        <v>96</v>
      </c>
      <c r="D406" s="60">
        <v>27</v>
      </c>
      <c r="E406" s="123">
        <v>1993</v>
      </c>
      <c r="F406" s="123">
        <v>6.49</v>
      </c>
      <c r="G406" s="123">
        <v>46.09</v>
      </c>
      <c r="H406" s="123">
        <v>53.19</v>
      </c>
      <c r="I406" s="123">
        <v>86.66</v>
      </c>
      <c r="J406" s="123">
        <v>837.6</v>
      </c>
      <c r="K406" s="123">
        <v>340.92</v>
      </c>
      <c r="L406" s="123">
        <v>20.14</v>
      </c>
      <c r="M406" s="123">
        <v>21.52</v>
      </c>
      <c r="N406" s="123">
        <v>93.51</v>
      </c>
      <c r="O406" s="123">
        <v>19.760000000000002</v>
      </c>
      <c r="P406" s="123">
        <v>21.79</v>
      </c>
      <c r="Q406" s="123">
        <v>90</v>
      </c>
      <c r="R406" s="123">
        <v>5.18</v>
      </c>
      <c r="S406" s="123">
        <v>7.46</v>
      </c>
      <c r="T406" s="123">
        <v>68.72</v>
      </c>
      <c r="U406" s="123">
        <v>0.06</v>
      </c>
      <c r="V406" s="123">
        <v>0.09</v>
      </c>
      <c r="W406" s="123">
        <v>0.01</v>
      </c>
      <c r="X406" s="123">
        <v>0.55000000000000004</v>
      </c>
      <c r="Y406" s="123">
        <v>5.12</v>
      </c>
      <c r="Z406" s="123">
        <v>0.96</v>
      </c>
      <c r="AA406" s="60">
        <v>0.24</v>
      </c>
      <c r="AB406" s="60">
        <v>3.87</v>
      </c>
      <c r="AC406" s="60" t="s">
        <v>3792</v>
      </c>
      <c r="AD406" s="60">
        <v>2021</v>
      </c>
    </row>
    <row r="407" spans="1:30" x14ac:dyDescent="0.25">
      <c r="A407" s="60" t="s">
        <v>1696</v>
      </c>
      <c r="B407" s="60" t="s">
        <v>26</v>
      </c>
      <c r="C407" s="123" t="s">
        <v>96</v>
      </c>
      <c r="D407" s="60">
        <v>36</v>
      </c>
      <c r="E407" s="123">
        <v>1984</v>
      </c>
      <c r="F407" s="123">
        <v>4.97</v>
      </c>
      <c r="G407" s="123">
        <v>58.63</v>
      </c>
      <c r="H407" s="123">
        <v>63.99</v>
      </c>
      <c r="I407" s="123">
        <v>91.77</v>
      </c>
      <c r="J407" s="123">
        <v>1104.19</v>
      </c>
      <c r="K407" s="123">
        <v>281.44</v>
      </c>
      <c r="L407" s="123">
        <v>21.22</v>
      </c>
      <c r="M407" s="123">
        <v>22.26</v>
      </c>
      <c r="N407" s="123">
        <v>95.42</v>
      </c>
      <c r="O407" s="123">
        <v>29.37</v>
      </c>
      <c r="P407" s="123">
        <v>30.66</v>
      </c>
      <c r="Q407" s="123">
        <v>96.01</v>
      </c>
      <c r="R407" s="123">
        <v>6.76</v>
      </c>
      <c r="S407" s="123">
        <v>9.5399999999999991</v>
      </c>
      <c r="T407" s="123">
        <v>70.14</v>
      </c>
      <c r="U407" s="123">
        <v>-0.01</v>
      </c>
      <c r="V407" s="123">
        <v>-0.04</v>
      </c>
      <c r="W407" s="123">
        <v>-0.01</v>
      </c>
      <c r="X407" s="123">
        <v>0.16</v>
      </c>
      <c r="Y407" s="123">
        <v>3.55</v>
      </c>
      <c r="Z407" s="123">
        <v>0.02</v>
      </c>
      <c r="AA407" s="60">
        <v>0</v>
      </c>
      <c r="AB407" s="60">
        <v>2.2999999999999998</v>
      </c>
      <c r="AC407" s="60" t="s">
        <v>3792</v>
      </c>
      <c r="AD407" s="60">
        <v>2021</v>
      </c>
    </row>
    <row r="408" spans="1:30" x14ac:dyDescent="0.25">
      <c r="A408" s="60" t="s">
        <v>2123</v>
      </c>
      <c r="B408" s="60" t="s">
        <v>26</v>
      </c>
      <c r="C408" s="123" t="s">
        <v>96</v>
      </c>
      <c r="D408" s="60">
        <v>21</v>
      </c>
      <c r="E408" s="123">
        <v>1999</v>
      </c>
      <c r="F408" s="123">
        <v>0.93</v>
      </c>
      <c r="G408" s="123">
        <v>77.92</v>
      </c>
      <c r="H408" s="123">
        <v>82.99</v>
      </c>
      <c r="I408" s="123">
        <v>93.98</v>
      </c>
      <c r="J408" s="123">
        <v>1560.06</v>
      </c>
      <c r="K408" s="123">
        <v>404.91</v>
      </c>
      <c r="L408" s="123">
        <v>25.97</v>
      </c>
      <c r="M408" s="123">
        <v>26.02</v>
      </c>
      <c r="N408" s="123">
        <v>99.99</v>
      </c>
      <c r="O408" s="123">
        <v>37.03</v>
      </c>
      <c r="P408" s="123">
        <v>37.96</v>
      </c>
      <c r="Q408" s="123">
        <v>97.42</v>
      </c>
      <c r="R408" s="123">
        <v>12.06</v>
      </c>
      <c r="S408" s="123">
        <v>15.01</v>
      </c>
      <c r="T408" s="123">
        <v>79.91</v>
      </c>
      <c r="U408" s="123">
        <v>0.02</v>
      </c>
      <c r="V408" s="123">
        <v>0.32</v>
      </c>
      <c r="W408" s="123">
        <v>-0.4</v>
      </c>
      <c r="X408" s="123">
        <v>2.94</v>
      </c>
      <c r="Y408" s="123">
        <v>3.05</v>
      </c>
      <c r="Z408" s="123">
        <v>1.07</v>
      </c>
      <c r="AA408" s="60">
        <v>1.01</v>
      </c>
      <c r="AB408" s="60">
        <v>4.07</v>
      </c>
      <c r="AC408" s="60" t="s">
        <v>3792</v>
      </c>
      <c r="AD408" s="60">
        <v>2021</v>
      </c>
    </row>
    <row r="409" spans="1:30" x14ac:dyDescent="0.25">
      <c r="A409" s="60" t="s">
        <v>1974</v>
      </c>
      <c r="B409" s="60" t="s">
        <v>26</v>
      </c>
      <c r="C409" s="123" t="s">
        <v>96</v>
      </c>
      <c r="D409" s="60">
        <v>29</v>
      </c>
      <c r="E409" s="123">
        <v>1991</v>
      </c>
      <c r="F409" s="123">
        <v>0.47</v>
      </c>
      <c r="G409" s="123">
        <v>96.1</v>
      </c>
      <c r="H409" s="123">
        <v>114.03</v>
      </c>
      <c r="I409" s="123">
        <v>84.19</v>
      </c>
      <c r="J409" s="123">
        <v>1851.99</v>
      </c>
      <c r="K409" s="123">
        <v>551.91999999999996</v>
      </c>
      <c r="L409" s="123">
        <v>35.96</v>
      </c>
      <c r="M409" s="123">
        <v>42.08</v>
      </c>
      <c r="N409" s="123">
        <v>85.76</v>
      </c>
      <c r="O409" s="123">
        <v>48.06</v>
      </c>
      <c r="P409" s="123">
        <v>49.92</v>
      </c>
      <c r="Q409" s="123">
        <v>96.06</v>
      </c>
      <c r="R409" s="123">
        <v>10.02</v>
      </c>
      <c r="S409" s="123">
        <v>19.989999999999998</v>
      </c>
      <c r="T409" s="123">
        <v>49.98</v>
      </c>
      <c r="U409" s="123">
        <v>-0.02</v>
      </c>
      <c r="V409" s="123">
        <v>-0.03</v>
      </c>
      <c r="W409" s="123">
        <v>0.06</v>
      </c>
      <c r="X409" s="123">
        <v>-0.09</v>
      </c>
      <c r="Y409" s="123">
        <v>6.07</v>
      </c>
      <c r="Z409" s="123">
        <v>-7.0000000000000007E-2</v>
      </c>
      <c r="AA409" s="60">
        <v>-0.01</v>
      </c>
      <c r="AB409" s="60">
        <v>4.03</v>
      </c>
      <c r="AC409" s="60" t="s">
        <v>3792</v>
      </c>
      <c r="AD409" s="60">
        <v>2021</v>
      </c>
    </row>
    <row r="410" spans="1:30" x14ac:dyDescent="0.25">
      <c r="A410" s="60" t="s">
        <v>242</v>
      </c>
      <c r="B410" s="60" t="s">
        <v>26</v>
      </c>
      <c r="C410" s="123" t="s">
        <v>96</v>
      </c>
      <c r="D410" s="60">
        <v>26</v>
      </c>
      <c r="E410" s="123">
        <v>1994</v>
      </c>
      <c r="F410" s="123">
        <v>3.25</v>
      </c>
      <c r="G410" s="123">
        <v>41.97</v>
      </c>
      <c r="H410" s="123">
        <v>47.77</v>
      </c>
      <c r="I410" s="123">
        <v>87.59</v>
      </c>
      <c r="J410" s="123">
        <v>607.16</v>
      </c>
      <c r="K410" s="123">
        <v>168.33</v>
      </c>
      <c r="L410" s="123">
        <v>23.32</v>
      </c>
      <c r="M410" s="123">
        <v>25.32</v>
      </c>
      <c r="N410" s="123">
        <v>92.59</v>
      </c>
      <c r="O410" s="123">
        <v>16.37</v>
      </c>
      <c r="P410" s="123">
        <v>18.75</v>
      </c>
      <c r="Q410" s="123">
        <v>86.64</v>
      </c>
      <c r="R410" s="123">
        <v>0.86</v>
      </c>
      <c r="S410" s="123">
        <v>1.63</v>
      </c>
      <c r="T410" s="123">
        <v>59.92</v>
      </c>
      <c r="U410" s="123">
        <v>-0.02</v>
      </c>
      <c r="V410" s="123">
        <v>0.03</v>
      </c>
      <c r="W410" s="123">
        <v>0.03</v>
      </c>
      <c r="X410" s="123">
        <v>0.54</v>
      </c>
      <c r="Y410" s="123">
        <v>1.98</v>
      </c>
      <c r="Z410" s="123">
        <v>0.28000000000000003</v>
      </c>
      <c r="AA410" s="60">
        <v>0.01</v>
      </c>
      <c r="AB410" s="60">
        <v>2.23</v>
      </c>
      <c r="AC410" s="60" t="s">
        <v>3792</v>
      </c>
      <c r="AD410" s="60">
        <v>2021</v>
      </c>
    </row>
    <row r="411" spans="1:30" x14ac:dyDescent="0.25">
      <c r="A411" s="60" t="s">
        <v>1797</v>
      </c>
      <c r="B411" s="60" t="s">
        <v>26</v>
      </c>
      <c r="C411" s="123" t="s">
        <v>96</v>
      </c>
      <c r="D411" s="60">
        <v>30</v>
      </c>
      <c r="E411" s="123">
        <v>1990</v>
      </c>
      <c r="F411" s="123">
        <v>1.78</v>
      </c>
      <c r="G411" s="123">
        <v>43.21</v>
      </c>
      <c r="H411" s="123">
        <v>52.3</v>
      </c>
      <c r="I411" s="123">
        <v>83.09</v>
      </c>
      <c r="J411" s="123">
        <v>842.8</v>
      </c>
      <c r="K411" s="123">
        <v>269.45999999999998</v>
      </c>
      <c r="L411" s="123">
        <v>15.66</v>
      </c>
      <c r="M411" s="123">
        <v>16.72</v>
      </c>
      <c r="N411" s="123">
        <v>93.38</v>
      </c>
      <c r="O411" s="123">
        <v>22.79</v>
      </c>
      <c r="P411" s="123">
        <v>26.03</v>
      </c>
      <c r="Q411" s="123">
        <v>87.15</v>
      </c>
      <c r="R411" s="123">
        <v>4.99</v>
      </c>
      <c r="S411" s="123">
        <v>8.4</v>
      </c>
      <c r="T411" s="123">
        <v>60.03</v>
      </c>
      <c r="U411" s="123">
        <v>0.63</v>
      </c>
      <c r="V411" s="123">
        <v>0.01</v>
      </c>
      <c r="W411" s="123">
        <v>0.54</v>
      </c>
      <c r="X411" s="123">
        <v>1.02</v>
      </c>
      <c r="Y411" s="123">
        <v>6.11</v>
      </c>
      <c r="Z411" s="123">
        <v>-0.02</v>
      </c>
      <c r="AA411" s="60">
        <v>0</v>
      </c>
      <c r="AB411" s="60">
        <v>4.5</v>
      </c>
      <c r="AC411" s="60" t="s">
        <v>3792</v>
      </c>
      <c r="AD411" s="60">
        <v>2021</v>
      </c>
    </row>
    <row r="412" spans="1:30" x14ac:dyDescent="0.25">
      <c r="A412" s="60" t="s">
        <v>1972</v>
      </c>
      <c r="B412" s="60" t="s">
        <v>26</v>
      </c>
      <c r="C412" s="123" t="s">
        <v>96</v>
      </c>
      <c r="D412" s="60">
        <v>27</v>
      </c>
      <c r="E412" s="123">
        <v>1993</v>
      </c>
      <c r="F412" s="123">
        <v>4.28</v>
      </c>
      <c r="G412" s="123">
        <v>44.56</v>
      </c>
      <c r="H412" s="123">
        <v>51.32</v>
      </c>
      <c r="I412" s="123">
        <v>86.59</v>
      </c>
      <c r="J412" s="123">
        <v>676.02</v>
      </c>
      <c r="K412" s="123">
        <v>207.03</v>
      </c>
      <c r="L412" s="123">
        <v>23</v>
      </c>
      <c r="M412" s="123">
        <v>24.91</v>
      </c>
      <c r="N412" s="123">
        <v>92.32</v>
      </c>
      <c r="O412" s="123">
        <v>16.28</v>
      </c>
      <c r="P412" s="123">
        <v>18.399999999999999</v>
      </c>
      <c r="Q412" s="123">
        <v>88.2</v>
      </c>
      <c r="R412" s="123">
        <v>2.89</v>
      </c>
      <c r="S412" s="123">
        <v>4.04</v>
      </c>
      <c r="T412" s="123">
        <v>70.63</v>
      </c>
      <c r="U412" s="123">
        <v>0.56000000000000005</v>
      </c>
      <c r="V412" s="123">
        <v>0.1</v>
      </c>
      <c r="W412" s="123">
        <v>0.35</v>
      </c>
      <c r="X412" s="123">
        <v>1.88</v>
      </c>
      <c r="Y412" s="123">
        <v>4.24</v>
      </c>
      <c r="Z412" s="123">
        <v>1.39</v>
      </c>
      <c r="AA412" s="60">
        <v>0.96</v>
      </c>
      <c r="AB412" s="60">
        <v>3.65</v>
      </c>
      <c r="AC412" s="60" t="s">
        <v>3792</v>
      </c>
      <c r="AD412" s="60">
        <v>2021</v>
      </c>
    </row>
    <row r="413" spans="1:30" x14ac:dyDescent="0.25">
      <c r="A413" s="60" t="s">
        <v>2044</v>
      </c>
      <c r="B413" s="60" t="s">
        <v>26</v>
      </c>
      <c r="C413" s="123" t="s">
        <v>109</v>
      </c>
      <c r="D413" s="60">
        <v>30</v>
      </c>
      <c r="E413" s="123">
        <v>1990</v>
      </c>
      <c r="F413" s="123">
        <v>4.92</v>
      </c>
      <c r="G413" s="123">
        <v>20.8</v>
      </c>
      <c r="H413" s="123">
        <v>26.1</v>
      </c>
      <c r="I413" s="123">
        <v>79.78</v>
      </c>
      <c r="J413" s="123">
        <v>299.73</v>
      </c>
      <c r="K413" s="123">
        <v>30.63</v>
      </c>
      <c r="L413" s="123">
        <v>11.04</v>
      </c>
      <c r="M413" s="123">
        <v>13.12</v>
      </c>
      <c r="N413" s="123">
        <v>84.48</v>
      </c>
      <c r="O413" s="123">
        <v>6.14</v>
      </c>
      <c r="P413" s="123">
        <v>7.59</v>
      </c>
      <c r="Q413" s="123">
        <v>81.13</v>
      </c>
      <c r="R413" s="123">
        <v>1.61</v>
      </c>
      <c r="S413" s="123">
        <v>2.48</v>
      </c>
      <c r="T413" s="123">
        <v>66.66</v>
      </c>
      <c r="U413" s="123">
        <v>0.15</v>
      </c>
      <c r="V413" s="123">
        <v>0.16</v>
      </c>
      <c r="W413" s="123">
        <v>0</v>
      </c>
      <c r="X413" s="123">
        <v>0.66</v>
      </c>
      <c r="Y413" s="123">
        <v>0.91</v>
      </c>
      <c r="Z413" s="123">
        <v>0.9</v>
      </c>
      <c r="AA413" s="60">
        <v>0.08</v>
      </c>
      <c r="AB413" s="60">
        <v>1.45</v>
      </c>
      <c r="AC413" s="60" t="s">
        <v>3792</v>
      </c>
      <c r="AD413" s="60">
        <v>2021</v>
      </c>
    </row>
    <row r="414" spans="1:30" x14ac:dyDescent="0.25">
      <c r="A414" s="60" t="s">
        <v>2151</v>
      </c>
      <c r="B414" s="60" t="s">
        <v>26</v>
      </c>
      <c r="C414" s="123" t="s">
        <v>109</v>
      </c>
      <c r="D414" s="60">
        <v>27</v>
      </c>
      <c r="E414" s="123">
        <v>1993</v>
      </c>
      <c r="F414" s="123">
        <v>2.33</v>
      </c>
      <c r="G414" s="123">
        <v>9.11</v>
      </c>
      <c r="H414" s="123">
        <v>13.82</v>
      </c>
      <c r="I414" s="123">
        <v>66.64</v>
      </c>
      <c r="J414" s="123">
        <v>137.94</v>
      </c>
      <c r="K414" s="123">
        <v>14.2</v>
      </c>
      <c r="L414" s="123">
        <v>5.51</v>
      </c>
      <c r="M414" s="123">
        <v>6.76</v>
      </c>
      <c r="N414" s="123">
        <v>81.209999999999994</v>
      </c>
      <c r="O414" s="123">
        <v>2.14</v>
      </c>
      <c r="P414" s="123">
        <v>3.79</v>
      </c>
      <c r="Q414" s="123">
        <v>55.52</v>
      </c>
      <c r="R414" s="123">
        <v>0.76</v>
      </c>
      <c r="S414" s="123">
        <v>1.22</v>
      </c>
      <c r="T414" s="123">
        <v>66.760000000000005</v>
      </c>
      <c r="U414" s="123">
        <v>7.0000000000000007E-2</v>
      </c>
      <c r="V414" s="123">
        <v>-0.04</v>
      </c>
      <c r="W414" s="123">
        <v>0.1</v>
      </c>
      <c r="X414" s="123">
        <v>0.43</v>
      </c>
      <c r="Y414" s="123">
        <v>0.04</v>
      </c>
      <c r="Z414" s="123">
        <v>0.47</v>
      </c>
      <c r="AA414" s="60">
        <v>0.02</v>
      </c>
      <c r="AB414" s="60">
        <v>0.88</v>
      </c>
      <c r="AC414" s="60" t="s">
        <v>3792</v>
      </c>
      <c r="AD414" s="60">
        <v>2021</v>
      </c>
    </row>
    <row r="415" spans="1:30" x14ac:dyDescent="0.25">
      <c r="A415" s="60" t="s">
        <v>1845</v>
      </c>
      <c r="B415" s="60" t="s">
        <v>26</v>
      </c>
      <c r="C415" s="123" t="s">
        <v>109</v>
      </c>
      <c r="D415" s="60">
        <v>20</v>
      </c>
      <c r="E415" s="123">
        <v>2000</v>
      </c>
      <c r="F415" s="123">
        <v>0.14000000000000001</v>
      </c>
      <c r="G415" s="123">
        <v>20.02</v>
      </c>
      <c r="H415" s="123">
        <v>30.01</v>
      </c>
      <c r="I415" s="123">
        <v>66.709999999999994</v>
      </c>
      <c r="J415" s="123">
        <v>424.95</v>
      </c>
      <c r="K415" s="123">
        <v>130</v>
      </c>
      <c r="L415" s="123">
        <v>10.039999999999999</v>
      </c>
      <c r="M415" s="123">
        <v>10.07</v>
      </c>
      <c r="N415" s="123">
        <v>99.92</v>
      </c>
      <c r="O415" s="123">
        <v>5.01</v>
      </c>
      <c r="P415" s="123">
        <v>9.9499999999999993</v>
      </c>
      <c r="Q415" s="123">
        <v>49.93</v>
      </c>
      <c r="R415" s="123">
        <v>5</v>
      </c>
      <c r="S415" s="123">
        <v>4.99</v>
      </c>
      <c r="T415" s="123">
        <v>100.06</v>
      </c>
      <c r="U415" s="123">
        <v>-7.0000000000000007E-2</v>
      </c>
      <c r="V415" s="123">
        <v>0.02</v>
      </c>
      <c r="W415" s="123">
        <v>0.01</v>
      </c>
      <c r="X415" s="123">
        <v>0.06</v>
      </c>
      <c r="Y415" s="123">
        <v>0.01</v>
      </c>
      <c r="Z415" s="123">
        <v>0.01</v>
      </c>
      <c r="AA415" s="60">
        <v>0</v>
      </c>
      <c r="AB415" s="60">
        <v>0.1</v>
      </c>
      <c r="AC415" s="60" t="s">
        <v>3792</v>
      </c>
      <c r="AD415" s="60">
        <v>2021</v>
      </c>
    </row>
    <row r="416" spans="1:30" x14ac:dyDescent="0.25">
      <c r="A416" s="60" t="s">
        <v>2101</v>
      </c>
      <c r="B416" s="60" t="s">
        <v>26</v>
      </c>
      <c r="C416" s="123" t="s">
        <v>109</v>
      </c>
      <c r="D416" s="60">
        <v>23</v>
      </c>
      <c r="E416" s="123">
        <v>1997</v>
      </c>
      <c r="F416" s="123">
        <v>4.91</v>
      </c>
      <c r="G416" s="123">
        <v>17.11</v>
      </c>
      <c r="H416" s="123">
        <v>22.93</v>
      </c>
      <c r="I416" s="123">
        <v>74.98</v>
      </c>
      <c r="J416" s="123">
        <v>252.03</v>
      </c>
      <c r="K416" s="123">
        <v>57.72</v>
      </c>
      <c r="L416" s="123">
        <v>9.16</v>
      </c>
      <c r="M416" s="123">
        <v>11.25</v>
      </c>
      <c r="N416" s="123">
        <v>81.84</v>
      </c>
      <c r="O416" s="123">
        <v>5.49</v>
      </c>
      <c r="P416" s="123">
        <v>7.08</v>
      </c>
      <c r="Q416" s="123">
        <v>77.08</v>
      </c>
      <c r="R416" s="123">
        <v>1.32</v>
      </c>
      <c r="S416" s="123">
        <v>2.5</v>
      </c>
      <c r="T416" s="123">
        <v>49.93</v>
      </c>
      <c r="U416" s="123">
        <v>0.1</v>
      </c>
      <c r="V416" s="123">
        <v>0.15</v>
      </c>
      <c r="W416" s="123">
        <v>-0.21</v>
      </c>
      <c r="X416" s="123">
        <v>1.21</v>
      </c>
      <c r="Y416" s="123">
        <v>0.37</v>
      </c>
      <c r="Z416" s="123">
        <v>1.04</v>
      </c>
      <c r="AA416" s="60">
        <v>0.38</v>
      </c>
      <c r="AB416" s="60">
        <v>1.46</v>
      </c>
      <c r="AC416" s="60" t="s">
        <v>3792</v>
      </c>
      <c r="AD416" s="60">
        <v>2021</v>
      </c>
    </row>
    <row r="417" spans="1:30" x14ac:dyDescent="0.25">
      <c r="A417" s="60" t="s">
        <v>1681</v>
      </c>
      <c r="B417" s="60" t="s">
        <v>26</v>
      </c>
      <c r="C417" s="123" t="s">
        <v>109</v>
      </c>
      <c r="D417" s="60">
        <v>29</v>
      </c>
      <c r="E417" s="123">
        <v>1991</v>
      </c>
      <c r="F417" s="123">
        <v>5.51</v>
      </c>
      <c r="G417" s="123">
        <v>47.96</v>
      </c>
      <c r="H417" s="123">
        <v>60.9</v>
      </c>
      <c r="I417" s="123">
        <v>78.59</v>
      </c>
      <c r="J417" s="123">
        <v>850.01</v>
      </c>
      <c r="K417" s="123">
        <v>212.52</v>
      </c>
      <c r="L417" s="123">
        <v>26.39</v>
      </c>
      <c r="M417" s="123">
        <v>29.5</v>
      </c>
      <c r="N417" s="123">
        <v>88.57</v>
      </c>
      <c r="O417" s="123">
        <v>14.59</v>
      </c>
      <c r="P417" s="123">
        <v>17.739999999999998</v>
      </c>
      <c r="Q417" s="123">
        <v>81.81</v>
      </c>
      <c r="R417" s="123">
        <v>6.7</v>
      </c>
      <c r="S417" s="123">
        <v>11.34</v>
      </c>
      <c r="T417" s="123">
        <v>58.64</v>
      </c>
      <c r="U417" s="123">
        <v>-0.04</v>
      </c>
      <c r="V417" s="123">
        <v>0.18</v>
      </c>
      <c r="W417" s="123">
        <v>-0.22</v>
      </c>
      <c r="X417" s="123">
        <v>2.38</v>
      </c>
      <c r="Y417" s="123">
        <v>2.23</v>
      </c>
      <c r="Z417" s="123">
        <v>2.38</v>
      </c>
      <c r="AA417" s="60">
        <v>0.46</v>
      </c>
      <c r="AB417" s="60">
        <v>4.66</v>
      </c>
      <c r="AC417" s="60" t="s">
        <v>3792</v>
      </c>
      <c r="AD417" s="60">
        <v>2021</v>
      </c>
    </row>
    <row r="418" spans="1:30" x14ac:dyDescent="0.25">
      <c r="A418" s="60" t="s">
        <v>1829</v>
      </c>
      <c r="B418" s="60" t="s">
        <v>26</v>
      </c>
      <c r="C418" s="123" t="s">
        <v>109</v>
      </c>
      <c r="D418" s="60">
        <v>26</v>
      </c>
      <c r="E418" s="123">
        <v>1994</v>
      </c>
      <c r="F418" s="123">
        <v>4.25</v>
      </c>
      <c r="G418" s="123">
        <v>24.56</v>
      </c>
      <c r="H418" s="123">
        <v>32.83</v>
      </c>
      <c r="I418" s="123">
        <v>74.650000000000006</v>
      </c>
      <c r="J418" s="123">
        <v>410.79</v>
      </c>
      <c r="K418" s="123">
        <v>95.92</v>
      </c>
      <c r="L418" s="123">
        <v>13.71</v>
      </c>
      <c r="M418" s="123">
        <v>16.93</v>
      </c>
      <c r="N418" s="123">
        <v>81.8</v>
      </c>
      <c r="O418" s="123">
        <v>7.23</v>
      </c>
      <c r="P418" s="123">
        <v>8.2899999999999991</v>
      </c>
      <c r="Q418" s="123">
        <v>85.71</v>
      </c>
      <c r="R418" s="123">
        <v>3.37</v>
      </c>
      <c r="S418" s="123">
        <v>5.24</v>
      </c>
      <c r="T418" s="123">
        <v>63.52</v>
      </c>
      <c r="U418" s="123">
        <v>0.14000000000000001</v>
      </c>
      <c r="V418" s="123">
        <v>0.2</v>
      </c>
      <c r="W418" s="123">
        <v>0.03</v>
      </c>
      <c r="X418" s="123">
        <v>2.4300000000000002</v>
      </c>
      <c r="Y418" s="123">
        <v>0.52</v>
      </c>
      <c r="Z418" s="123">
        <v>1.39</v>
      </c>
      <c r="AA418" s="60">
        <v>0.4</v>
      </c>
      <c r="AB418" s="60">
        <v>2.57</v>
      </c>
      <c r="AC418" s="60" t="s">
        <v>3792</v>
      </c>
      <c r="AD418" s="60">
        <v>2021</v>
      </c>
    </row>
    <row r="419" spans="1:30" x14ac:dyDescent="0.25">
      <c r="A419" s="60" t="s">
        <v>1718</v>
      </c>
      <c r="B419" s="60" t="s">
        <v>26</v>
      </c>
      <c r="C419" s="123" t="s">
        <v>109</v>
      </c>
      <c r="D419" s="60">
        <v>26</v>
      </c>
      <c r="E419" s="123">
        <v>1994</v>
      </c>
      <c r="F419" s="123">
        <v>1.39</v>
      </c>
      <c r="G419" s="123">
        <v>22.8</v>
      </c>
      <c r="H419" s="123">
        <v>36.369999999999997</v>
      </c>
      <c r="I419" s="123">
        <v>62.71</v>
      </c>
      <c r="J419" s="123">
        <v>297.81</v>
      </c>
      <c r="K419" s="123">
        <v>89.33</v>
      </c>
      <c r="L419" s="123">
        <v>17.12</v>
      </c>
      <c r="M419" s="123">
        <v>17.88</v>
      </c>
      <c r="N419" s="123">
        <v>96.09</v>
      </c>
      <c r="O419" s="123">
        <v>4.95</v>
      </c>
      <c r="P419" s="123">
        <v>9.9600000000000009</v>
      </c>
      <c r="Q419" s="123">
        <v>49.94</v>
      </c>
      <c r="R419" s="123">
        <v>0.79</v>
      </c>
      <c r="S419" s="123">
        <v>5.7</v>
      </c>
      <c r="T419" s="123">
        <v>12.53</v>
      </c>
      <c r="U419" s="123">
        <v>0.09</v>
      </c>
      <c r="V419" s="123">
        <v>0.22</v>
      </c>
      <c r="W419" s="123">
        <v>-0.35</v>
      </c>
      <c r="X419" s="123">
        <v>2.84</v>
      </c>
      <c r="Y419" s="123">
        <v>0.71</v>
      </c>
      <c r="Z419" s="123">
        <v>2.2000000000000002</v>
      </c>
      <c r="AA419" s="60">
        <v>-0.01</v>
      </c>
      <c r="AB419" s="60">
        <v>2.09</v>
      </c>
      <c r="AC419" s="60" t="s">
        <v>3792</v>
      </c>
      <c r="AD419" s="60">
        <v>2021</v>
      </c>
    </row>
    <row r="420" spans="1:30" x14ac:dyDescent="0.25">
      <c r="A420" s="60" t="s">
        <v>2717</v>
      </c>
      <c r="B420" s="60" t="s">
        <v>26</v>
      </c>
      <c r="C420" s="123" t="s">
        <v>116</v>
      </c>
      <c r="D420" s="60">
        <v>21</v>
      </c>
      <c r="E420" s="123">
        <v>1999</v>
      </c>
      <c r="F420" s="123">
        <v>8</v>
      </c>
      <c r="G420" s="123">
        <v>25.03</v>
      </c>
      <c r="H420" s="123">
        <v>30.49</v>
      </c>
      <c r="I420" s="123">
        <v>82.66</v>
      </c>
      <c r="J420" s="123">
        <v>590.02</v>
      </c>
      <c r="K420" s="123">
        <v>342.17</v>
      </c>
      <c r="L420" s="123">
        <v>7.94</v>
      </c>
      <c r="M420" s="123">
        <v>7.98</v>
      </c>
      <c r="N420" s="123">
        <v>98.34</v>
      </c>
      <c r="O420" s="123">
        <v>10.52</v>
      </c>
      <c r="P420" s="123">
        <v>10.92</v>
      </c>
      <c r="Q420" s="123">
        <v>97.64</v>
      </c>
      <c r="R420" s="123">
        <v>6.47</v>
      </c>
      <c r="S420" s="123">
        <v>11.41</v>
      </c>
      <c r="T420" s="123">
        <v>57.04</v>
      </c>
      <c r="U420" s="123">
        <v>-0.1</v>
      </c>
      <c r="V420" s="123">
        <v>0</v>
      </c>
      <c r="W420" s="123">
        <v>-0.03</v>
      </c>
      <c r="X420" s="123">
        <v>0</v>
      </c>
      <c r="Y420" s="123">
        <v>7.0000000000000007E-2</v>
      </c>
      <c r="Z420" s="123">
        <v>0.06</v>
      </c>
      <c r="AA420" s="60">
        <v>0.02</v>
      </c>
      <c r="AB420" s="60">
        <v>0.09</v>
      </c>
      <c r="AC420" s="60" t="s">
        <v>3792</v>
      </c>
      <c r="AD420" s="60">
        <v>2021</v>
      </c>
    </row>
    <row r="421" spans="1:30" x14ac:dyDescent="0.25">
      <c r="A421" s="60" t="s">
        <v>2155</v>
      </c>
      <c r="B421" s="60" t="s">
        <v>26</v>
      </c>
      <c r="C421" s="123" t="s">
        <v>116</v>
      </c>
      <c r="D421" s="60">
        <v>34</v>
      </c>
      <c r="E421" s="123">
        <v>1987</v>
      </c>
      <c r="F421" s="123">
        <v>0.04</v>
      </c>
      <c r="G421" s="123">
        <v>1.05</v>
      </c>
      <c r="H421" s="123">
        <v>0.95</v>
      </c>
      <c r="I421" s="123">
        <v>99.92</v>
      </c>
      <c r="J421" s="123">
        <v>21.01</v>
      </c>
      <c r="K421" s="123">
        <v>14.09</v>
      </c>
      <c r="L421" s="123">
        <v>-0.04</v>
      </c>
      <c r="M421" s="123">
        <v>-0.01</v>
      </c>
      <c r="N421" s="123"/>
      <c r="O421" s="123">
        <v>1.06</v>
      </c>
      <c r="P421" s="123">
        <v>1.06</v>
      </c>
      <c r="Q421" s="123">
        <v>99.99</v>
      </c>
      <c r="R421" s="123">
        <v>0.05</v>
      </c>
      <c r="S421" s="123">
        <v>0.09</v>
      </c>
      <c r="T421" s="123"/>
      <c r="U421" s="123">
        <v>-0.06</v>
      </c>
      <c r="V421" s="123">
        <v>-0.03</v>
      </c>
      <c r="W421" s="123">
        <v>-0.02</v>
      </c>
      <c r="X421" s="123">
        <v>0</v>
      </c>
      <c r="Y421" s="123">
        <v>0.09</v>
      </c>
      <c r="Z421" s="123">
        <v>-0.08</v>
      </c>
      <c r="AA421" s="60">
        <v>0.08</v>
      </c>
      <c r="AB421" s="60">
        <v>0.02</v>
      </c>
      <c r="AC421" s="60" t="s">
        <v>3792</v>
      </c>
      <c r="AD421" s="60">
        <v>2021</v>
      </c>
    </row>
    <row r="422" spans="1:30" x14ac:dyDescent="0.25">
      <c r="A422" s="60" t="s">
        <v>2135</v>
      </c>
      <c r="B422" s="60" t="s">
        <v>26</v>
      </c>
      <c r="C422" s="123" t="s">
        <v>122</v>
      </c>
      <c r="D422" s="60">
        <v>23</v>
      </c>
      <c r="E422" s="123">
        <v>1997</v>
      </c>
      <c r="F422" s="123">
        <v>5.1100000000000003</v>
      </c>
      <c r="G422" s="123">
        <v>38.869999999999997</v>
      </c>
      <c r="H422" s="123">
        <v>45.93</v>
      </c>
      <c r="I422" s="123">
        <v>84.58</v>
      </c>
      <c r="J422" s="123">
        <v>630.97</v>
      </c>
      <c r="K422" s="123">
        <v>176.98</v>
      </c>
      <c r="L422" s="123">
        <v>21.39</v>
      </c>
      <c r="M422" s="123">
        <v>23.48</v>
      </c>
      <c r="N422" s="123">
        <v>91.01</v>
      </c>
      <c r="O422" s="123">
        <v>12.78</v>
      </c>
      <c r="P422" s="123">
        <v>15.66</v>
      </c>
      <c r="Q422" s="123">
        <v>81.45</v>
      </c>
      <c r="R422" s="123">
        <v>3.78</v>
      </c>
      <c r="S422" s="123">
        <v>4.8600000000000003</v>
      </c>
      <c r="T422" s="123">
        <v>79.95</v>
      </c>
      <c r="U422" s="123">
        <v>0.24</v>
      </c>
      <c r="V422" s="123">
        <v>-0.01</v>
      </c>
      <c r="W422" s="123">
        <v>0.18</v>
      </c>
      <c r="X422" s="123">
        <v>1.74</v>
      </c>
      <c r="Y422" s="123">
        <v>3.1</v>
      </c>
      <c r="Z422" s="123">
        <v>1.53</v>
      </c>
      <c r="AA422" s="60">
        <v>0.02</v>
      </c>
      <c r="AB422" s="60">
        <v>5.2</v>
      </c>
      <c r="AC422" s="60" t="s">
        <v>3792</v>
      </c>
      <c r="AD422" s="60">
        <v>2021</v>
      </c>
    </row>
    <row r="423" spans="1:30" x14ac:dyDescent="0.25">
      <c r="A423" s="60" t="s">
        <v>1838</v>
      </c>
      <c r="B423" s="60" t="s">
        <v>26</v>
      </c>
      <c r="C423" s="123" t="s">
        <v>122</v>
      </c>
      <c r="D423" s="60">
        <v>23</v>
      </c>
      <c r="E423" s="123">
        <v>1998</v>
      </c>
      <c r="F423" s="123">
        <v>2.98</v>
      </c>
      <c r="G423" s="123">
        <v>41.1</v>
      </c>
      <c r="H423" s="123">
        <v>46.36</v>
      </c>
      <c r="I423" s="123">
        <v>88.59</v>
      </c>
      <c r="J423" s="123">
        <v>778.04</v>
      </c>
      <c r="K423" s="123">
        <v>190.61</v>
      </c>
      <c r="L423" s="123">
        <v>19.760000000000002</v>
      </c>
      <c r="M423" s="123">
        <v>21.3</v>
      </c>
      <c r="N423" s="123">
        <v>92.28</v>
      </c>
      <c r="O423" s="123">
        <v>14.37</v>
      </c>
      <c r="P423" s="123">
        <v>16.68</v>
      </c>
      <c r="Q423" s="123">
        <v>86.06</v>
      </c>
      <c r="R423" s="123">
        <v>7.07</v>
      </c>
      <c r="S423" s="123">
        <v>8.2799999999999994</v>
      </c>
      <c r="T423" s="123">
        <v>84.07</v>
      </c>
      <c r="U423" s="123">
        <v>0.09</v>
      </c>
      <c r="V423" s="123">
        <v>-0.01</v>
      </c>
      <c r="W423" s="123">
        <v>-0.1</v>
      </c>
      <c r="X423" s="123">
        <v>1.05</v>
      </c>
      <c r="Y423" s="123">
        <v>4.95</v>
      </c>
      <c r="Z423" s="123">
        <v>-0.05</v>
      </c>
      <c r="AA423" s="60">
        <v>0.04</v>
      </c>
      <c r="AB423" s="60">
        <v>3.68</v>
      </c>
      <c r="AC423" s="60" t="s">
        <v>3792</v>
      </c>
      <c r="AD423" s="60">
        <v>2021</v>
      </c>
    </row>
    <row r="424" spans="1:30" x14ac:dyDescent="0.25">
      <c r="A424" s="60" t="s">
        <v>260</v>
      </c>
      <c r="B424" s="60" t="s">
        <v>26</v>
      </c>
      <c r="C424" s="123" t="s">
        <v>122</v>
      </c>
      <c r="D424" s="60">
        <v>29</v>
      </c>
      <c r="E424" s="123">
        <v>1991</v>
      </c>
      <c r="F424" s="123">
        <v>7.84</v>
      </c>
      <c r="G424" s="123">
        <v>62.49</v>
      </c>
      <c r="H424" s="123">
        <v>66.459999999999994</v>
      </c>
      <c r="I424" s="123">
        <v>94.09</v>
      </c>
      <c r="J424" s="123">
        <v>1057.6300000000001</v>
      </c>
      <c r="K424" s="123">
        <v>280.58</v>
      </c>
      <c r="L424" s="123">
        <v>28.32</v>
      </c>
      <c r="M424" s="123">
        <v>29.19</v>
      </c>
      <c r="N424" s="123">
        <v>96.83</v>
      </c>
      <c r="O424" s="123">
        <v>29.66</v>
      </c>
      <c r="P424" s="123">
        <v>30.43</v>
      </c>
      <c r="Q424" s="123">
        <v>97.58</v>
      </c>
      <c r="R424" s="123">
        <v>3.72</v>
      </c>
      <c r="S424" s="123">
        <v>5.62</v>
      </c>
      <c r="T424" s="123">
        <v>65.8</v>
      </c>
      <c r="U424" s="123">
        <v>-7.0000000000000007E-2</v>
      </c>
      <c r="V424" s="123">
        <v>0.02</v>
      </c>
      <c r="W424" s="123">
        <v>-0.05</v>
      </c>
      <c r="X424" s="123">
        <v>0.69</v>
      </c>
      <c r="Y424" s="123">
        <v>7.2</v>
      </c>
      <c r="Z424" s="123">
        <v>0.73</v>
      </c>
      <c r="AA424" s="60">
        <v>-0.02</v>
      </c>
      <c r="AB424" s="60">
        <v>4.53</v>
      </c>
      <c r="AC424" s="60" t="s">
        <v>3792</v>
      </c>
      <c r="AD424" s="60">
        <v>2021</v>
      </c>
    </row>
    <row r="425" spans="1:30" x14ac:dyDescent="0.25">
      <c r="A425" s="60" t="s">
        <v>609</v>
      </c>
      <c r="B425" s="60" t="s">
        <v>26</v>
      </c>
      <c r="C425" s="123" t="s">
        <v>122</v>
      </c>
      <c r="D425" s="60">
        <v>28</v>
      </c>
      <c r="E425" s="123">
        <v>1992</v>
      </c>
      <c r="F425" s="123">
        <v>4.4400000000000004</v>
      </c>
      <c r="G425" s="123">
        <v>90.46</v>
      </c>
      <c r="H425" s="123">
        <v>96.69</v>
      </c>
      <c r="I425" s="123">
        <v>93.6</v>
      </c>
      <c r="J425" s="123">
        <v>1521.85</v>
      </c>
      <c r="K425" s="123">
        <v>343.56</v>
      </c>
      <c r="L425" s="123">
        <v>45.53</v>
      </c>
      <c r="M425" s="123">
        <v>47.06</v>
      </c>
      <c r="N425" s="123">
        <v>96.67</v>
      </c>
      <c r="O425" s="123">
        <v>35.43</v>
      </c>
      <c r="P425" s="123">
        <v>36.82</v>
      </c>
      <c r="Q425" s="123">
        <v>96.26</v>
      </c>
      <c r="R425" s="123">
        <v>7.85</v>
      </c>
      <c r="S425" s="123">
        <v>9.5299999999999994</v>
      </c>
      <c r="T425" s="123">
        <v>83.24</v>
      </c>
      <c r="U425" s="123">
        <v>0.47</v>
      </c>
      <c r="V425" s="123">
        <v>0.3</v>
      </c>
      <c r="W425" s="123">
        <v>0.28000000000000003</v>
      </c>
      <c r="X425" s="123">
        <v>3.21</v>
      </c>
      <c r="Y425" s="123">
        <v>7.55</v>
      </c>
      <c r="Z425" s="123">
        <v>1.0900000000000001</v>
      </c>
      <c r="AA425" s="60">
        <v>0.16</v>
      </c>
      <c r="AB425" s="60">
        <v>4.9400000000000004</v>
      </c>
      <c r="AC425" s="60" t="s">
        <v>3792</v>
      </c>
      <c r="AD425" s="60">
        <v>2021</v>
      </c>
    </row>
    <row r="426" spans="1:30" x14ac:dyDescent="0.25">
      <c r="A426" s="60" t="s">
        <v>2111</v>
      </c>
      <c r="B426" s="60" t="s">
        <v>26</v>
      </c>
      <c r="C426" s="123" t="s">
        <v>122</v>
      </c>
      <c r="D426" s="60">
        <v>23</v>
      </c>
      <c r="E426" s="123">
        <v>1997</v>
      </c>
      <c r="F426" s="123">
        <v>-0.04</v>
      </c>
      <c r="G426" s="123">
        <v>2.97</v>
      </c>
      <c r="H426" s="123">
        <v>3.09</v>
      </c>
      <c r="I426" s="123">
        <v>100.04</v>
      </c>
      <c r="J426" s="123">
        <v>31.99</v>
      </c>
      <c r="K426" s="123">
        <v>0.01</v>
      </c>
      <c r="L426" s="123">
        <v>3.06</v>
      </c>
      <c r="M426" s="123">
        <v>2.97</v>
      </c>
      <c r="N426" s="123">
        <v>100.08</v>
      </c>
      <c r="O426" s="123">
        <v>-0.06</v>
      </c>
      <c r="P426" s="123">
        <v>0.03</v>
      </c>
      <c r="Q426" s="123"/>
      <c r="R426" s="123">
        <v>0.03</v>
      </c>
      <c r="S426" s="123">
        <v>0.04</v>
      </c>
      <c r="T426" s="123"/>
      <c r="U426" s="123">
        <v>-0.1</v>
      </c>
      <c r="V426" s="123">
        <v>0.09</v>
      </c>
      <c r="W426" s="123">
        <v>-0.1</v>
      </c>
      <c r="X426" s="123">
        <v>0.02</v>
      </c>
      <c r="Y426" s="123">
        <v>-0.04</v>
      </c>
      <c r="Z426" s="123">
        <v>0.03</v>
      </c>
      <c r="AA426" s="60">
        <v>-0.1</v>
      </c>
      <c r="AB426" s="60">
        <v>-7.0000000000000007E-2</v>
      </c>
      <c r="AC426" s="60" t="s">
        <v>3792</v>
      </c>
      <c r="AD426" s="60">
        <v>2021</v>
      </c>
    </row>
    <row r="427" spans="1:30" x14ac:dyDescent="0.25">
      <c r="A427" s="60" t="s">
        <v>1961</v>
      </c>
      <c r="B427" s="60" t="s">
        <v>26</v>
      </c>
      <c r="C427" s="123" t="s">
        <v>122</v>
      </c>
      <c r="D427" s="60">
        <v>23</v>
      </c>
      <c r="E427" s="123">
        <v>1997</v>
      </c>
      <c r="F427" s="123">
        <v>2.1800000000000002</v>
      </c>
      <c r="G427" s="123">
        <v>20.43</v>
      </c>
      <c r="H427" s="123">
        <v>26.62</v>
      </c>
      <c r="I427" s="123">
        <v>76.86</v>
      </c>
      <c r="J427" s="123">
        <v>308.99</v>
      </c>
      <c r="K427" s="123">
        <v>60.45</v>
      </c>
      <c r="L427" s="123">
        <v>12.47</v>
      </c>
      <c r="M427" s="123">
        <v>15.73</v>
      </c>
      <c r="N427" s="123">
        <v>78.86</v>
      </c>
      <c r="O427" s="123">
        <v>6.75</v>
      </c>
      <c r="P427" s="123">
        <v>9.61</v>
      </c>
      <c r="Q427" s="123">
        <v>70.02</v>
      </c>
      <c r="R427" s="123">
        <v>1.03</v>
      </c>
      <c r="S427" s="123">
        <v>0.94</v>
      </c>
      <c r="T427" s="123">
        <v>100.08</v>
      </c>
      <c r="U427" s="123">
        <v>-7.0000000000000007E-2</v>
      </c>
      <c r="V427" s="123">
        <v>-0.01</v>
      </c>
      <c r="W427" s="123">
        <v>-0.13</v>
      </c>
      <c r="X427" s="123">
        <v>1.36</v>
      </c>
      <c r="Y427" s="123">
        <v>1.94</v>
      </c>
      <c r="Z427" s="123">
        <v>-0.02</v>
      </c>
      <c r="AA427" s="60">
        <v>0.03</v>
      </c>
      <c r="AB427" s="60">
        <v>1.97</v>
      </c>
      <c r="AC427" s="60" t="s">
        <v>3792</v>
      </c>
      <c r="AD427" s="60">
        <v>2021</v>
      </c>
    </row>
    <row r="428" spans="1:30" x14ac:dyDescent="0.25">
      <c r="A428" s="60" t="s">
        <v>1992</v>
      </c>
      <c r="B428" s="60" t="s">
        <v>26</v>
      </c>
      <c r="C428" s="123" t="s">
        <v>122</v>
      </c>
      <c r="D428" s="60">
        <v>25</v>
      </c>
      <c r="E428" s="123">
        <v>1995</v>
      </c>
      <c r="F428" s="123">
        <v>1.56</v>
      </c>
      <c r="G428" s="123">
        <v>41.31</v>
      </c>
      <c r="H428" s="123">
        <v>49.27</v>
      </c>
      <c r="I428" s="123">
        <v>83.87</v>
      </c>
      <c r="J428" s="123">
        <v>821.31</v>
      </c>
      <c r="K428" s="123">
        <v>188.77</v>
      </c>
      <c r="L428" s="123">
        <v>18.600000000000001</v>
      </c>
      <c r="M428" s="123">
        <v>20.71</v>
      </c>
      <c r="N428" s="123">
        <v>90.24</v>
      </c>
      <c r="O428" s="123">
        <v>16.66</v>
      </c>
      <c r="P428" s="123">
        <v>18.760000000000002</v>
      </c>
      <c r="Q428" s="123">
        <v>89.31</v>
      </c>
      <c r="R428" s="123">
        <v>6.04</v>
      </c>
      <c r="S428" s="123">
        <v>8.73</v>
      </c>
      <c r="T428" s="123">
        <v>69.23</v>
      </c>
      <c r="U428" s="123">
        <v>0</v>
      </c>
      <c r="V428" s="123">
        <v>0.01</v>
      </c>
      <c r="W428" s="123">
        <v>-0.04</v>
      </c>
      <c r="X428" s="123">
        <v>0.65</v>
      </c>
      <c r="Y428" s="123">
        <v>4.66</v>
      </c>
      <c r="Z428" s="123">
        <v>0.09</v>
      </c>
      <c r="AA428" s="60">
        <v>0.04</v>
      </c>
      <c r="AB428" s="60">
        <v>4.0199999999999996</v>
      </c>
      <c r="AC428" s="60" t="s">
        <v>3792</v>
      </c>
      <c r="AD428" s="60">
        <v>2021</v>
      </c>
    </row>
    <row r="429" spans="1:30" x14ac:dyDescent="0.25">
      <c r="A429" s="60" t="s">
        <v>1798</v>
      </c>
      <c r="B429" s="60" t="s">
        <v>27</v>
      </c>
      <c r="C429" s="123" t="s">
        <v>96</v>
      </c>
      <c r="D429" s="60">
        <v>25</v>
      </c>
      <c r="E429" s="123">
        <v>1995</v>
      </c>
      <c r="F429" s="123">
        <v>0.4</v>
      </c>
      <c r="G429" s="123">
        <v>33.25</v>
      </c>
      <c r="H429" s="123">
        <v>36.78</v>
      </c>
      <c r="I429" s="123">
        <v>90.9</v>
      </c>
      <c r="J429" s="123">
        <v>420.1</v>
      </c>
      <c r="K429" s="123">
        <v>180</v>
      </c>
      <c r="L429" s="123">
        <v>23.31</v>
      </c>
      <c r="M429" s="123">
        <v>23.23</v>
      </c>
      <c r="N429" s="123">
        <v>100.07</v>
      </c>
      <c r="O429" s="123">
        <v>9.9700000000000006</v>
      </c>
      <c r="P429" s="123">
        <v>10.1</v>
      </c>
      <c r="Q429" s="123">
        <v>99.95</v>
      </c>
      <c r="R429" s="123">
        <v>0.01</v>
      </c>
      <c r="S429" s="123">
        <v>3.32</v>
      </c>
      <c r="T429" s="123">
        <v>0.09</v>
      </c>
      <c r="U429" s="123">
        <v>-0.02</v>
      </c>
      <c r="V429" s="123">
        <v>-0.02</v>
      </c>
      <c r="W429" s="123">
        <v>-0.02</v>
      </c>
      <c r="X429" s="123">
        <v>0.03</v>
      </c>
      <c r="Y429" s="123">
        <v>3.36</v>
      </c>
      <c r="Z429" s="123">
        <v>0.01</v>
      </c>
      <c r="AA429" s="60">
        <v>0.02</v>
      </c>
      <c r="AB429" s="60">
        <v>6.57</v>
      </c>
      <c r="AC429" s="60" t="s">
        <v>3792</v>
      </c>
      <c r="AD429" s="60">
        <v>2021</v>
      </c>
    </row>
    <row r="430" spans="1:30" x14ac:dyDescent="0.25">
      <c r="A430" s="60" t="s">
        <v>156</v>
      </c>
      <c r="B430" s="60" t="s">
        <v>27</v>
      </c>
      <c r="C430" s="123" t="s">
        <v>96</v>
      </c>
      <c r="D430" s="60">
        <v>26</v>
      </c>
      <c r="E430" s="123">
        <v>1994</v>
      </c>
      <c r="F430" s="123">
        <v>0.79</v>
      </c>
      <c r="G430" s="123">
        <v>58.86</v>
      </c>
      <c r="H430" s="123">
        <v>68.790000000000006</v>
      </c>
      <c r="I430" s="123">
        <v>85.55</v>
      </c>
      <c r="J430" s="123">
        <v>1022.55</v>
      </c>
      <c r="K430" s="123">
        <v>276.23</v>
      </c>
      <c r="L430" s="123">
        <v>30.02</v>
      </c>
      <c r="M430" s="123">
        <v>31.31</v>
      </c>
      <c r="N430" s="123">
        <v>96.04</v>
      </c>
      <c r="O430" s="123">
        <v>24.99</v>
      </c>
      <c r="P430" s="123">
        <v>27.44</v>
      </c>
      <c r="Q430" s="123">
        <v>90.81</v>
      </c>
      <c r="R430" s="123">
        <v>3.84</v>
      </c>
      <c r="S430" s="123">
        <v>6.32</v>
      </c>
      <c r="T430" s="123">
        <v>59.99</v>
      </c>
      <c r="U430" s="123">
        <v>-0.03</v>
      </c>
      <c r="V430" s="123">
        <v>-0.09</v>
      </c>
      <c r="W430" s="123">
        <v>-0.01</v>
      </c>
      <c r="X430" s="123">
        <v>0.01</v>
      </c>
      <c r="Y430" s="123">
        <v>3.77</v>
      </c>
      <c r="Z430" s="123">
        <v>3.76</v>
      </c>
      <c r="AA430" s="60">
        <v>0.03</v>
      </c>
      <c r="AB430" s="60">
        <v>9.9700000000000006</v>
      </c>
      <c r="AC430" s="60" t="s">
        <v>3792</v>
      </c>
      <c r="AD430" s="60">
        <v>2021</v>
      </c>
    </row>
    <row r="431" spans="1:30" x14ac:dyDescent="0.25">
      <c r="A431" s="60" t="s">
        <v>1024</v>
      </c>
      <c r="B431" s="60" t="s">
        <v>27</v>
      </c>
      <c r="C431" s="123" t="s">
        <v>96</v>
      </c>
      <c r="D431" s="60">
        <v>25</v>
      </c>
      <c r="E431" s="123">
        <v>1995</v>
      </c>
      <c r="F431" s="123">
        <v>1.91</v>
      </c>
      <c r="G431" s="123">
        <v>74.010000000000005</v>
      </c>
      <c r="H431" s="123">
        <v>78.92</v>
      </c>
      <c r="I431" s="123">
        <v>93.68</v>
      </c>
      <c r="J431" s="123">
        <v>1337.02</v>
      </c>
      <c r="K431" s="123">
        <v>367.05</v>
      </c>
      <c r="L431" s="123">
        <v>34.46</v>
      </c>
      <c r="M431" s="123">
        <v>35.96</v>
      </c>
      <c r="N431" s="123">
        <v>95.9</v>
      </c>
      <c r="O431" s="123">
        <v>30.56</v>
      </c>
      <c r="P431" s="123">
        <v>32.04</v>
      </c>
      <c r="Q431" s="123">
        <v>95.4</v>
      </c>
      <c r="R431" s="123">
        <v>9.08</v>
      </c>
      <c r="S431" s="123">
        <v>10.43</v>
      </c>
      <c r="T431" s="123">
        <v>85.66</v>
      </c>
      <c r="U431" s="123">
        <v>0.08</v>
      </c>
      <c r="V431" s="123">
        <v>-0.04</v>
      </c>
      <c r="W431" s="123">
        <v>-0.06</v>
      </c>
      <c r="X431" s="123">
        <v>-0.1</v>
      </c>
      <c r="Y431" s="123">
        <v>7.91</v>
      </c>
      <c r="Z431" s="123">
        <v>0.02</v>
      </c>
      <c r="AA431" s="60">
        <v>-0.1</v>
      </c>
      <c r="AB431" s="60">
        <v>2.5299999999999998</v>
      </c>
      <c r="AC431" s="60" t="s">
        <v>3792</v>
      </c>
      <c r="AD431" s="60">
        <v>2021</v>
      </c>
    </row>
    <row r="432" spans="1:30" x14ac:dyDescent="0.25">
      <c r="A432" s="60" t="s">
        <v>1392</v>
      </c>
      <c r="B432" s="60" t="s">
        <v>27</v>
      </c>
      <c r="C432" s="123" t="s">
        <v>96</v>
      </c>
      <c r="D432" s="60">
        <v>27</v>
      </c>
      <c r="E432" s="123">
        <v>1993</v>
      </c>
      <c r="F432" s="123">
        <v>3.92</v>
      </c>
      <c r="G432" s="123">
        <v>62.3</v>
      </c>
      <c r="H432" s="123">
        <v>70.83</v>
      </c>
      <c r="I432" s="123">
        <v>87.91</v>
      </c>
      <c r="J432" s="123">
        <v>1103.83</v>
      </c>
      <c r="K432" s="123">
        <v>255.59</v>
      </c>
      <c r="L432" s="123">
        <v>28.5</v>
      </c>
      <c r="M432" s="123">
        <v>31.04</v>
      </c>
      <c r="N432" s="123">
        <v>91.86</v>
      </c>
      <c r="O432" s="123">
        <v>24.8</v>
      </c>
      <c r="P432" s="123">
        <v>27.39</v>
      </c>
      <c r="Q432" s="123">
        <v>90.79</v>
      </c>
      <c r="R432" s="123">
        <v>6.91</v>
      </c>
      <c r="S432" s="123">
        <v>8.4700000000000006</v>
      </c>
      <c r="T432" s="123">
        <v>82.48</v>
      </c>
      <c r="U432" s="123">
        <v>0.02</v>
      </c>
      <c r="V432" s="123">
        <v>-0.02</v>
      </c>
      <c r="W432" s="123">
        <v>0.05</v>
      </c>
      <c r="X432" s="123">
        <v>0.28000000000000003</v>
      </c>
      <c r="Y432" s="123">
        <v>1.41</v>
      </c>
      <c r="Z432" s="123">
        <v>0.16</v>
      </c>
      <c r="AA432" s="60">
        <v>7.0000000000000007E-2</v>
      </c>
      <c r="AB432" s="60">
        <v>2.7</v>
      </c>
      <c r="AC432" s="60" t="s">
        <v>3792</v>
      </c>
      <c r="AD432" s="60">
        <v>2021</v>
      </c>
    </row>
    <row r="433" spans="1:30" x14ac:dyDescent="0.25">
      <c r="A433" s="60" t="s">
        <v>589</v>
      </c>
      <c r="B433" s="60" t="s">
        <v>27</v>
      </c>
      <c r="C433" s="123" t="s">
        <v>96</v>
      </c>
      <c r="D433" s="60">
        <v>29</v>
      </c>
      <c r="E433" s="123">
        <v>1991</v>
      </c>
      <c r="F433" s="123">
        <v>3.77</v>
      </c>
      <c r="G433" s="123">
        <v>45.41</v>
      </c>
      <c r="H433" s="123">
        <v>59.7</v>
      </c>
      <c r="I433" s="123">
        <v>75.91</v>
      </c>
      <c r="J433" s="123">
        <v>815</v>
      </c>
      <c r="K433" s="123">
        <v>286.17</v>
      </c>
      <c r="L433" s="123">
        <v>22.74</v>
      </c>
      <c r="M433" s="123">
        <v>25.13</v>
      </c>
      <c r="N433" s="123">
        <v>90.29</v>
      </c>
      <c r="O433" s="123">
        <v>16.82</v>
      </c>
      <c r="P433" s="123">
        <v>21.62</v>
      </c>
      <c r="Q433" s="123">
        <v>77.569999999999993</v>
      </c>
      <c r="R433" s="123">
        <v>5.48</v>
      </c>
      <c r="S433" s="123">
        <v>11.81</v>
      </c>
      <c r="T433" s="123">
        <v>45.59</v>
      </c>
      <c r="U433" s="123">
        <v>0.61</v>
      </c>
      <c r="V433" s="123">
        <v>0.02</v>
      </c>
      <c r="W433" s="123">
        <v>0.39</v>
      </c>
      <c r="X433" s="123">
        <v>0.83</v>
      </c>
      <c r="Y433" s="123">
        <v>1.95</v>
      </c>
      <c r="Z433" s="123">
        <v>0.37</v>
      </c>
      <c r="AA433" s="60">
        <v>-7.0000000000000007E-2</v>
      </c>
      <c r="AB433" s="60">
        <v>4.3499999999999996</v>
      </c>
      <c r="AC433" s="60" t="s">
        <v>3792</v>
      </c>
      <c r="AD433" s="60">
        <v>2021</v>
      </c>
    </row>
    <row r="434" spans="1:30" x14ac:dyDescent="0.25">
      <c r="A434" s="60" t="s">
        <v>1554</v>
      </c>
      <c r="B434" s="60" t="s">
        <v>27</v>
      </c>
      <c r="C434" s="123" t="s">
        <v>96</v>
      </c>
      <c r="D434" s="60">
        <v>30</v>
      </c>
      <c r="E434" s="123">
        <v>1990</v>
      </c>
      <c r="F434" s="123">
        <v>1.93</v>
      </c>
      <c r="G434" s="123">
        <v>84.43</v>
      </c>
      <c r="H434" s="123">
        <v>85.42</v>
      </c>
      <c r="I434" s="123">
        <v>98.78</v>
      </c>
      <c r="J434" s="123">
        <v>1955.58</v>
      </c>
      <c r="K434" s="123">
        <v>523.49</v>
      </c>
      <c r="L434" s="123">
        <v>15.06</v>
      </c>
      <c r="M434" s="123">
        <v>15.48</v>
      </c>
      <c r="N434" s="123">
        <v>96.82</v>
      </c>
      <c r="O434" s="123">
        <v>52.95</v>
      </c>
      <c r="P434" s="123">
        <v>53.03</v>
      </c>
      <c r="Q434" s="123">
        <v>99.94</v>
      </c>
      <c r="R434" s="123">
        <v>16.5</v>
      </c>
      <c r="S434" s="123">
        <v>16.47</v>
      </c>
      <c r="T434" s="123">
        <v>99.92</v>
      </c>
      <c r="U434" s="123">
        <v>-0.06</v>
      </c>
      <c r="V434" s="123">
        <v>-0.05</v>
      </c>
      <c r="W434" s="123">
        <v>0</v>
      </c>
      <c r="X434" s="123">
        <v>0.43</v>
      </c>
      <c r="Y434" s="123">
        <v>2.42</v>
      </c>
      <c r="Z434" s="123">
        <v>-0.02</v>
      </c>
      <c r="AA434" s="60">
        <v>-0.02</v>
      </c>
      <c r="AB434" s="60">
        <v>1.52</v>
      </c>
      <c r="AC434" s="60" t="s">
        <v>3792</v>
      </c>
      <c r="AD434" s="60">
        <v>2021</v>
      </c>
    </row>
    <row r="435" spans="1:30" x14ac:dyDescent="0.25">
      <c r="A435" s="60" t="s">
        <v>4660</v>
      </c>
      <c r="B435" s="60" t="s">
        <v>27</v>
      </c>
      <c r="C435" s="123" t="s">
        <v>96</v>
      </c>
      <c r="D435" s="60">
        <v>31</v>
      </c>
      <c r="E435" s="123">
        <v>1989</v>
      </c>
      <c r="F435" s="123">
        <v>1.1000000000000001</v>
      </c>
      <c r="G435" s="123">
        <v>59.96</v>
      </c>
      <c r="H435" s="123">
        <v>69.97</v>
      </c>
      <c r="I435" s="123">
        <v>85.72</v>
      </c>
      <c r="J435" s="123">
        <v>787.02</v>
      </c>
      <c r="K435" s="123">
        <v>157.93</v>
      </c>
      <c r="L435" s="123">
        <v>38.97</v>
      </c>
      <c r="M435" s="123">
        <v>39.950000000000003</v>
      </c>
      <c r="N435" s="123">
        <v>97.47</v>
      </c>
      <c r="O435" s="123">
        <v>16.93</v>
      </c>
      <c r="P435" s="123">
        <v>22.92</v>
      </c>
      <c r="Q435" s="123">
        <v>73.94</v>
      </c>
      <c r="R435" s="123">
        <v>1.06</v>
      </c>
      <c r="S435" s="123">
        <v>2.02</v>
      </c>
      <c r="T435" s="123">
        <v>49.98</v>
      </c>
      <c r="U435" s="123">
        <v>-7.0000000000000007E-2</v>
      </c>
      <c r="V435" s="123">
        <v>0.09</v>
      </c>
      <c r="W435" s="123">
        <v>0.03</v>
      </c>
      <c r="X435" s="123">
        <v>0.95</v>
      </c>
      <c r="Y435" s="123">
        <v>0.98</v>
      </c>
      <c r="Z435" s="123">
        <v>0.95</v>
      </c>
      <c r="AA435" s="60">
        <v>-0.08</v>
      </c>
      <c r="AB435" s="60">
        <v>1.99</v>
      </c>
      <c r="AC435" s="60" t="s">
        <v>3792</v>
      </c>
      <c r="AD435" s="60">
        <v>2021</v>
      </c>
    </row>
    <row r="436" spans="1:30" x14ac:dyDescent="0.25">
      <c r="A436" s="60" t="s">
        <v>4850</v>
      </c>
      <c r="B436" s="60" t="s">
        <v>27</v>
      </c>
      <c r="C436" s="123" t="s">
        <v>96</v>
      </c>
      <c r="D436" s="60">
        <v>35</v>
      </c>
      <c r="E436" s="123">
        <v>1985</v>
      </c>
      <c r="F436" s="123">
        <v>3.27</v>
      </c>
      <c r="G436" s="123">
        <v>53.83</v>
      </c>
      <c r="H436" s="123">
        <v>56.59</v>
      </c>
      <c r="I436" s="123">
        <v>95.04</v>
      </c>
      <c r="J436" s="123">
        <v>1087.56</v>
      </c>
      <c r="K436" s="123">
        <v>264.98</v>
      </c>
      <c r="L436" s="123">
        <v>14</v>
      </c>
      <c r="M436" s="123">
        <v>15.21</v>
      </c>
      <c r="N436" s="123">
        <v>91.84</v>
      </c>
      <c r="O436" s="123">
        <v>32.15</v>
      </c>
      <c r="P436" s="123">
        <v>32.9</v>
      </c>
      <c r="Q436" s="123">
        <v>98.17</v>
      </c>
      <c r="R436" s="123">
        <v>6.84</v>
      </c>
      <c r="S436" s="123">
        <v>7.42</v>
      </c>
      <c r="T436" s="123">
        <v>91.62</v>
      </c>
      <c r="U436" s="123">
        <v>-0.04</v>
      </c>
      <c r="V436" s="123">
        <v>-0.1</v>
      </c>
      <c r="W436" s="123">
        <v>0.06</v>
      </c>
      <c r="X436" s="123">
        <v>0.06</v>
      </c>
      <c r="Y436" s="123">
        <v>5.38</v>
      </c>
      <c r="Z436" s="123">
        <v>0.26</v>
      </c>
      <c r="AA436" s="60">
        <v>0.1</v>
      </c>
      <c r="AB436" s="60">
        <v>2.19</v>
      </c>
      <c r="AC436" s="60" t="s">
        <v>3792</v>
      </c>
      <c r="AD436" s="60">
        <v>2021</v>
      </c>
    </row>
    <row r="437" spans="1:30" x14ac:dyDescent="0.25">
      <c r="A437" s="60" t="s">
        <v>499</v>
      </c>
      <c r="B437" s="60" t="s">
        <v>27</v>
      </c>
      <c r="C437" s="123" t="s">
        <v>96</v>
      </c>
      <c r="D437" s="60">
        <v>31</v>
      </c>
      <c r="E437" s="123">
        <v>1989</v>
      </c>
      <c r="F437" s="123">
        <v>3.98</v>
      </c>
      <c r="G437" s="123">
        <v>66.78</v>
      </c>
      <c r="H437" s="123">
        <v>76.52</v>
      </c>
      <c r="I437" s="123">
        <v>87.22</v>
      </c>
      <c r="J437" s="123">
        <v>1405.94</v>
      </c>
      <c r="K437" s="123">
        <v>373.47</v>
      </c>
      <c r="L437" s="123">
        <v>23.75</v>
      </c>
      <c r="M437" s="123">
        <v>25.27</v>
      </c>
      <c r="N437" s="123">
        <v>94.1</v>
      </c>
      <c r="O437" s="123">
        <v>33.03</v>
      </c>
      <c r="P437" s="123">
        <v>35.42</v>
      </c>
      <c r="Q437" s="123">
        <v>93.01</v>
      </c>
      <c r="R437" s="123">
        <v>10.09</v>
      </c>
      <c r="S437" s="123">
        <v>14.52</v>
      </c>
      <c r="T437" s="123">
        <v>68.91</v>
      </c>
      <c r="U437" s="123">
        <v>0.01</v>
      </c>
      <c r="V437" s="123">
        <v>-0.01</v>
      </c>
      <c r="W437" s="123">
        <v>0.06</v>
      </c>
      <c r="X437" s="123">
        <v>7.0000000000000007E-2</v>
      </c>
      <c r="Y437" s="123">
        <v>5.54</v>
      </c>
      <c r="Z437" s="123">
        <v>0.84</v>
      </c>
      <c r="AA437" s="60">
        <v>0.06</v>
      </c>
      <c r="AB437" s="60">
        <v>2.48</v>
      </c>
      <c r="AC437" s="60" t="s">
        <v>3792</v>
      </c>
      <c r="AD437" s="60">
        <v>2021</v>
      </c>
    </row>
    <row r="438" spans="1:30" x14ac:dyDescent="0.25">
      <c r="A438" s="60" t="s">
        <v>500</v>
      </c>
      <c r="B438" s="60" t="s">
        <v>27</v>
      </c>
      <c r="C438" s="123" t="s">
        <v>96</v>
      </c>
      <c r="D438" s="60">
        <v>33</v>
      </c>
      <c r="E438" s="123">
        <v>1987</v>
      </c>
      <c r="F438" s="123">
        <v>3.74</v>
      </c>
      <c r="G438" s="123">
        <v>74.12</v>
      </c>
      <c r="H438" s="123">
        <v>81.209999999999994</v>
      </c>
      <c r="I438" s="123">
        <v>91.23</v>
      </c>
      <c r="J438" s="123">
        <v>1520.53</v>
      </c>
      <c r="K438" s="123">
        <v>598.41</v>
      </c>
      <c r="L438" s="123">
        <v>26.81</v>
      </c>
      <c r="M438" s="123">
        <v>27.62</v>
      </c>
      <c r="N438" s="123">
        <v>97.1</v>
      </c>
      <c r="O438" s="123">
        <v>35.76</v>
      </c>
      <c r="P438" s="123">
        <v>39.24</v>
      </c>
      <c r="Q438" s="123">
        <v>91.3</v>
      </c>
      <c r="R438" s="123">
        <v>11.6</v>
      </c>
      <c r="S438" s="123">
        <v>14.25</v>
      </c>
      <c r="T438" s="123">
        <v>81.47</v>
      </c>
      <c r="U438" s="123">
        <v>-7.0000000000000007E-2</v>
      </c>
      <c r="V438" s="123">
        <v>-0.06</v>
      </c>
      <c r="W438" s="123">
        <v>0.03</v>
      </c>
      <c r="X438" s="123">
        <v>0.75</v>
      </c>
      <c r="Y438" s="123">
        <v>4.83</v>
      </c>
      <c r="Z438" s="123">
        <v>0.17</v>
      </c>
      <c r="AA438" s="60">
        <v>-0.01</v>
      </c>
      <c r="AB438" s="60">
        <v>4.04</v>
      </c>
      <c r="AC438" s="60" t="s">
        <v>3792</v>
      </c>
      <c r="AD438" s="60">
        <v>2021</v>
      </c>
    </row>
    <row r="439" spans="1:30" x14ac:dyDescent="0.25">
      <c r="A439" s="60" t="s">
        <v>456</v>
      </c>
      <c r="B439" s="60" t="s">
        <v>27</v>
      </c>
      <c r="C439" s="123" t="s">
        <v>213</v>
      </c>
      <c r="D439" s="60">
        <v>26</v>
      </c>
      <c r="E439" s="123">
        <v>1994</v>
      </c>
      <c r="F439" s="123">
        <v>0.23</v>
      </c>
      <c r="G439" s="123">
        <v>26.65</v>
      </c>
      <c r="H439" s="123">
        <v>30</v>
      </c>
      <c r="I439" s="123">
        <v>88.95</v>
      </c>
      <c r="J439" s="123">
        <v>433.27</v>
      </c>
      <c r="K439" s="123">
        <v>46.76</v>
      </c>
      <c r="L439" s="123">
        <v>13.27</v>
      </c>
      <c r="M439" s="123">
        <v>16.79</v>
      </c>
      <c r="N439" s="123">
        <v>79.98</v>
      </c>
      <c r="O439" s="123">
        <v>13.33</v>
      </c>
      <c r="P439" s="123">
        <v>13.21</v>
      </c>
      <c r="Q439" s="123">
        <v>99.91</v>
      </c>
      <c r="R439" s="123">
        <v>0.06</v>
      </c>
      <c r="S439" s="123">
        <v>-0.01</v>
      </c>
      <c r="T439" s="123"/>
      <c r="U439" s="123">
        <v>0.01</v>
      </c>
      <c r="V439" s="123">
        <v>0.1</v>
      </c>
      <c r="W439" s="123">
        <v>7.0000000000000007E-2</v>
      </c>
      <c r="X439" s="123">
        <v>7.0000000000000007E-2</v>
      </c>
      <c r="Y439" s="123">
        <v>-0.06</v>
      </c>
      <c r="Z439" s="123">
        <v>-0.04</v>
      </c>
      <c r="AA439" s="60">
        <v>0.03</v>
      </c>
      <c r="AB439" s="60">
        <v>-7.0000000000000007E-2</v>
      </c>
      <c r="AC439" s="60" t="s">
        <v>3792</v>
      </c>
      <c r="AD439" s="60">
        <v>2021</v>
      </c>
    </row>
    <row r="440" spans="1:30" x14ac:dyDescent="0.25">
      <c r="A440" s="60" t="s">
        <v>2128</v>
      </c>
      <c r="B440" s="60" t="s">
        <v>27</v>
      </c>
      <c r="C440" s="123" t="s">
        <v>109</v>
      </c>
      <c r="D440" s="60">
        <v>27</v>
      </c>
      <c r="E440" s="123">
        <v>1993</v>
      </c>
      <c r="F440" s="123">
        <v>4.8</v>
      </c>
      <c r="G440" s="123">
        <v>10.39</v>
      </c>
      <c r="H440" s="123">
        <v>15.82</v>
      </c>
      <c r="I440" s="123">
        <v>65.459999999999994</v>
      </c>
      <c r="J440" s="123">
        <v>156.80000000000001</v>
      </c>
      <c r="K440" s="123">
        <v>22.04</v>
      </c>
      <c r="L440" s="123">
        <v>5.85</v>
      </c>
      <c r="M440" s="123">
        <v>7.59</v>
      </c>
      <c r="N440" s="123">
        <v>78.489999999999995</v>
      </c>
      <c r="O440" s="123">
        <v>2.99</v>
      </c>
      <c r="P440" s="123">
        <v>4.66</v>
      </c>
      <c r="Q440" s="123">
        <v>65.260000000000005</v>
      </c>
      <c r="R440" s="123">
        <v>0.84</v>
      </c>
      <c r="S440" s="123">
        <v>1.64</v>
      </c>
      <c r="T440" s="123">
        <v>49.92</v>
      </c>
      <c r="U440" s="123">
        <v>-0.03</v>
      </c>
      <c r="V440" s="123">
        <v>0.01</v>
      </c>
      <c r="W440" s="123">
        <v>-0.05</v>
      </c>
      <c r="X440" s="123">
        <v>0.52</v>
      </c>
      <c r="Y440" s="123">
        <v>0.41</v>
      </c>
      <c r="Z440" s="123">
        <v>0.87</v>
      </c>
      <c r="AA440" s="60">
        <v>0.03</v>
      </c>
      <c r="AB440" s="60">
        <v>1.22</v>
      </c>
      <c r="AC440" s="60" t="s">
        <v>3792</v>
      </c>
      <c r="AD440" s="60">
        <v>2021</v>
      </c>
    </row>
    <row r="441" spans="1:30" x14ac:dyDescent="0.25">
      <c r="A441" s="60" t="s">
        <v>421</v>
      </c>
      <c r="B441" s="60" t="s">
        <v>27</v>
      </c>
      <c r="C441" s="123" t="s">
        <v>109</v>
      </c>
      <c r="D441" s="60">
        <v>30</v>
      </c>
      <c r="E441" s="123">
        <v>1990</v>
      </c>
      <c r="F441" s="123">
        <v>0.11</v>
      </c>
      <c r="G441" s="123">
        <v>39.93</v>
      </c>
      <c r="H441" s="123">
        <v>49.94</v>
      </c>
      <c r="I441" s="123">
        <v>79.91</v>
      </c>
      <c r="J441" s="123">
        <v>499.98</v>
      </c>
      <c r="K441" s="123">
        <v>-7.0000000000000007E-2</v>
      </c>
      <c r="L441" s="123">
        <v>19.989999999999998</v>
      </c>
      <c r="M441" s="123">
        <v>29.94</v>
      </c>
      <c r="N441" s="123">
        <v>66.73</v>
      </c>
      <c r="O441" s="123">
        <v>-0.01</v>
      </c>
      <c r="P441" s="123">
        <v>0.04</v>
      </c>
      <c r="Q441" s="123"/>
      <c r="R441" s="123">
        <v>10.08</v>
      </c>
      <c r="S441" s="123">
        <v>10.07</v>
      </c>
      <c r="T441" s="123">
        <v>99.93</v>
      </c>
      <c r="U441" s="123">
        <v>-0.1</v>
      </c>
      <c r="V441" s="123">
        <v>-0.01</v>
      </c>
      <c r="W441" s="123">
        <v>-0.01</v>
      </c>
      <c r="X441" s="123">
        <v>0.09</v>
      </c>
      <c r="Y441" s="123">
        <v>0.04</v>
      </c>
      <c r="Z441" s="123">
        <v>7.0000000000000007E-2</v>
      </c>
      <c r="AA441" s="60">
        <v>-0.05</v>
      </c>
      <c r="AB441" s="60">
        <v>0.01</v>
      </c>
      <c r="AC441" s="60" t="s">
        <v>3792</v>
      </c>
      <c r="AD441" s="60">
        <v>2021</v>
      </c>
    </row>
    <row r="442" spans="1:30" x14ac:dyDescent="0.25">
      <c r="A442" s="60" t="s">
        <v>2353</v>
      </c>
      <c r="B442" s="60" t="s">
        <v>27</v>
      </c>
      <c r="C442" s="123" t="s">
        <v>116</v>
      </c>
      <c r="D442" s="60">
        <v>28</v>
      </c>
      <c r="E442" s="123">
        <v>1992</v>
      </c>
      <c r="F442" s="123">
        <v>4.91</v>
      </c>
      <c r="G442" s="123">
        <v>27.95</v>
      </c>
      <c r="H442" s="123">
        <v>34.28</v>
      </c>
      <c r="I442" s="123">
        <v>81.900000000000006</v>
      </c>
      <c r="J442" s="123">
        <v>792.35</v>
      </c>
      <c r="K442" s="123">
        <v>434.5</v>
      </c>
      <c r="L442" s="123">
        <v>6.19</v>
      </c>
      <c r="M442" s="123">
        <v>6.2</v>
      </c>
      <c r="N442" s="123">
        <v>100.01</v>
      </c>
      <c r="O442" s="123">
        <v>11.48</v>
      </c>
      <c r="P442" s="123">
        <v>11.42</v>
      </c>
      <c r="Q442" s="123">
        <v>100.01</v>
      </c>
      <c r="R442" s="123">
        <v>10.33</v>
      </c>
      <c r="S442" s="123">
        <v>16.38</v>
      </c>
      <c r="T442" s="123">
        <v>63.4</v>
      </c>
      <c r="U442" s="123">
        <v>-0.06</v>
      </c>
      <c r="V442" s="123">
        <v>0.04</v>
      </c>
      <c r="W442" s="123">
        <v>0.06</v>
      </c>
      <c r="X442" s="123">
        <v>-7.0000000000000007E-2</v>
      </c>
      <c r="Y442" s="123">
        <v>0.06</v>
      </c>
      <c r="Z442" s="123">
        <v>0.05</v>
      </c>
      <c r="AA442" s="60">
        <v>0.02</v>
      </c>
      <c r="AB442" s="60">
        <v>0.09</v>
      </c>
      <c r="AC442" s="60" t="s">
        <v>3792</v>
      </c>
      <c r="AD442" s="60">
        <v>2021</v>
      </c>
    </row>
    <row r="443" spans="1:30" x14ac:dyDescent="0.25">
      <c r="A443" s="60" t="s">
        <v>2851</v>
      </c>
      <c r="B443" s="60" t="s">
        <v>27</v>
      </c>
      <c r="C443" s="123" t="s">
        <v>122</v>
      </c>
      <c r="D443" s="60">
        <v>29</v>
      </c>
      <c r="E443" s="123">
        <v>1991</v>
      </c>
      <c r="F443" s="123">
        <v>3.05</v>
      </c>
      <c r="G443" s="123">
        <v>45.32</v>
      </c>
      <c r="H443" s="123">
        <v>60.79</v>
      </c>
      <c r="I443" s="123">
        <v>74.77</v>
      </c>
      <c r="J443" s="123">
        <v>919.05</v>
      </c>
      <c r="K443" s="123">
        <v>280.35000000000002</v>
      </c>
      <c r="L443" s="123">
        <v>20.34</v>
      </c>
      <c r="M443" s="123">
        <v>23.77</v>
      </c>
      <c r="N443" s="123">
        <v>85.85</v>
      </c>
      <c r="O443" s="123">
        <v>14.93</v>
      </c>
      <c r="P443" s="123">
        <v>20.38</v>
      </c>
      <c r="Q443" s="123">
        <v>73.8</v>
      </c>
      <c r="R443" s="123">
        <v>9.61</v>
      </c>
      <c r="S443" s="123">
        <v>14.73</v>
      </c>
      <c r="T443" s="123">
        <v>65.87</v>
      </c>
      <c r="U443" s="123">
        <v>0.71</v>
      </c>
      <c r="V443" s="123">
        <v>0.74</v>
      </c>
      <c r="W443" s="123">
        <v>0.02</v>
      </c>
      <c r="X443" s="123">
        <v>4.24</v>
      </c>
      <c r="Y443" s="123">
        <v>6.67</v>
      </c>
      <c r="Z443" s="123">
        <v>2.33</v>
      </c>
      <c r="AA443" s="60">
        <v>-0.08</v>
      </c>
      <c r="AB443" s="60">
        <v>6.6</v>
      </c>
      <c r="AC443" s="60" t="s">
        <v>3792</v>
      </c>
      <c r="AD443" s="60">
        <v>2021</v>
      </c>
    </row>
    <row r="444" spans="1:30" x14ac:dyDescent="0.25">
      <c r="A444" s="60" t="s">
        <v>3069</v>
      </c>
      <c r="B444" s="60" t="s">
        <v>27</v>
      </c>
      <c r="C444" s="123" t="s">
        <v>122</v>
      </c>
      <c r="D444" s="60">
        <v>18</v>
      </c>
      <c r="E444" s="123">
        <v>2002</v>
      </c>
      <c r="F444" s="123">
        <v>1.83</v>
      </c>
      <c r="G444" s="123">
        <v>26.71</v>
      </c>
      <c r="H444" s="123">
        <v>33.270000000000003</v>
      </c>
      <c r="I444" s="123">
        <v>80.040000000000006</v>
      </c>
      <c r="J444" s="123">
        <v>394.41</v>
      </c>
      <c r="K444" s="123">
        <v>55.68</v>
      </c>
      <c r="L444" s="123">
        <v>16.11</v>
      </c>
      <c r="M444" s="123">
        <v>18.93</v>
      </c>
      <c r="N444" s="123">
        <v>85.29</v>
      </c>
      <c r="O444" s="123">
        <v>8.84</v>
      </c>
      <c r="P444" s="123">
        <v>12.17</v>
      </c>
      <c r="Q444" s="123">
        <v>72.650000000000006</v>
      </c>
      <c r="R444" s="123">
        <v>1.64</v>
      </c>
      <c r="S444" s="123">
        <v>1.57</v>
      </c>
      <c r="T444" s="123">
        <v>100.01</v>
      </c>
      <c r="U444" s="123">
        <v>0.1</v>
      </c>
      <c r="V444" s="123">
        <v>0.16</v>
      </c>
      <c r="W444" s="123">
        <v>-0.02</v>
      </c>
      <c r="X444" s="123">
        <v>1.71</v>
      </c>
      <c r="Y444" s="123">
        <v>1.1599999999999999</v>
      </c>
      <c r="Z444" s="123">
        <v>1.76</v>
      </c>
      <c r="AA444" s="60">
        <v>-0.06</v>
      </c>
      <c r="AB444" s="60">
        <v>1.68</v>
      </c>
      <c r="AC444" s="60" t="s">
        <v>3792</v>
      </c>
      <c r="AD444" s="60">
        <v>2021</v>
      </c>
    </row>
    <row r="445" spans="1:30" x14ac:dyDescent="0.25">
      <c r="A445" s="60" t="s">
        <v>2894</v>
      </c>
      <c r="B445" s="60" t="s">
        <v>27</v>
      </c>
      <c r="C445" s="123" t="s">
        <v>122</v>
      </c>
      <c r="D445" s="60">
        <v>25</v>
      </c>
      <c r="E445" s="123">
        <v>1995</v>
      </c>
      <c r="F445" s="123">
        <v>1.61</v>
      </c>
      <c r="G445" s="123">
        <v>45.83</v>
      </c>
      <c r="H445" s="123">
        <v>52.87</v>
      </c>
      <c r="I445" s="123">
        <v>86.7</v>
      </c>
      <c r="J445" s="123">
        <v>831.89</v>
      </c>
      <c r="K445" s="123">
        <v>97.2</v>
      </c>
      <c r="L445" s="123">
        <v>21.88</v>
      </c>
      <c r="M445" s="123">
        <v>23.41</v>
      </c>
      <c r="N445" s="123">
        <v>92.45</v>
      </c>
      <c r="O445" s="123">
        <v>19.329999999999998</v>
      </c>
      <c r="P445" s="123">
        <v>21.71</v>
      </c>
      <c r="Q445" s="123">
        <v>89.24</v>
      </c>
      <c r="R445" s="123">
        <v>4.74</v>
      </c>
      <c r="S445" s="123">
        <v>7.16</v>
      </c>
      <c r="T445" s="123">
        <v>66.7</v>
      </c>
      <c r="U445" s="123">
        <v>-0.04</v>
      </c>
      <c r="V445" s="123">
        <v>-0.04</v>
      </c>
      <c r="W445" s="123">
        <v>0.02</v>
      </c>
      <c r="X445" s="123">
        <v>-0.06</v>
      </c>
      <c r="Y445" s="123">
        <v>1.68</v>
      </c>
      <c r="Z445" s="123">
        <v>7.0000000000000007E-2</v>
      </c>
      <c r="AA445" s="60">
        <v>-7.0000000000000007E-2</v>
      </c>
      <c r="AB445" s="60">
        <v>0.08</v>
      </c>
      <c r="AC445" s="60" t="s">
        <v>3792</v>
      </c>
      <c r="AD445" s="60">
        <v>2021</v>
      </c>
    </row>
    <row r="446" spans="1:30" x14ac:dyDescent="0.25">
      <c r="A446" s="60" t="s">
        <v>455</v>
      </c>
      <c r="B446" s="60" t="s">
        <v>27</v>
      </c>
      <c r="C446" s="123" t="s">
        <v>122</v>
      </c>
      <c r="D446" s="60">
        <v>23</v>
      </c>
      <c r="E446" s="123">
        <v>1997</v>
      </c>
      <c r="F446" s="123">
        <v>3.75</v>
      </c>
      <c r="G446" s="123">
        <v>48.12</v>
      </c>
      <c r="H446" s="123">
        <v>56.28</v>
      </c>
      <c r="I446" s="123">
        <v>85.44</v>
      </c>
      <c r="J446" s="123">
        <v>902.39</v>
      </c>
      <c r="K446" s="123">
        <v>209.12</v>
      </c>
      <c r="L446" s="123">
        <v>19.41</v>
      </c>
      <c r="M446" s="123">
        <v>21.55</v>
      </c>
      <c r="N446" s="123">
        <v>90.23</v>
      </c>
      <c r="O446" s="123">
        <v>21.69</v>
      </c>
      <c r="P446" s="123">
        <v>24.54</v>
      </c>
      <c r="Q446" s="123">
        <v>88.13</v>
      </c>
      <c r="R446" s="123">
        <v>5.97</v>
      </c>
      <c r="S446" s="123">
        <v>7.65</v>
      </c>
      <c r="T446" s="123">
        <v>79.37</v>
      </c>
      <c r="U446" s="123">
        <v>7.0000000000000007E-2</v>
      </c>
      <c r="V446" s="123">
        <v>0.12</v>
      </c>
      <c r="W446" s="123">
        <v>-0.05</v>
      </c>
      <c r="X446" s="123">
        <v>0.59</v>
      </c>
      <c r="Y446" s="123">
        <v>4</v>
      </c>
      <c r="Z446" s="123">
        <v>0.74</v>
      </c>
      <c r="AA446" s="60">
        <v>0.33</v>
      </c>
      <c r="AB446" s="60">
        <v>3.6</v>
      </c>
      <c r="AC446" s="60" t="s">
        <v>3792</v>
      </c>
      <c r="AD446" s="60">
        <v>2021</v>
      </c>
    </row>
    <row r="447" spans="1:30" x14ac:dyDescent="0.25">
      <c r="A447" s="60" t="s">
        <v>1398</v>
      </c>
      <c r="B447" s="60" t="s">
        <v>27</v>
      </c>
      <c r="C447" s="123" t="s">
        <v>122</v>
      </c>
      <c r="D447" s="60">
        <v>32</v>
      </c>
      <c r="E447" s="123">
        <v>1989</v>
      </c>
      <c r="F447" s="123">
        <v>3.35</v>
      </c>
      <c r="G447" s="123">
        <v>58.79</v>
      </c>
      <c r="H447" s="123">
        <v>61.45</v>
      </c>
      <c r="I447" s="123">
        <v>95.65</v>
      </c>
      <c r="J447" s="123">
        <v>1096.42</v>
      </c>
      <c r="K447" s="123">
        <v>161.51</v>
      </c>
      <c r="L447" s="123">
        <v>24.78</v>
      </c>
      <c r="M447" s="123">
        <v>25.58</v>
      </c>
      <c r="N447" s="123">
        <v>96.68</v>
      </c>
      <c r="O447" s="123">
        <v>27.18</v>
      </c>
      <c r="P447" s="123">
        <v>28.22</v>
      </c>
      <c r="Q447" s="123">
        <v>95.7</v>
      </c>
      <c r="R447" s="123">
        <v>6.56</v>
      </c>
      <c r="S447" s="123">
        <v>6.77</v>
      </c>
      <c r="T447" s="123">
        <v>95.74</v>
      </c>
      <c r="U447" s="123">
        <v>0.03</v>
      </c>
      <c r="V447" s="123">
        <v>7.0000000000000007E-2</v>
      </c>
      <c r="W447" s="123">
        <v>-0.04</v>
      </c>
      <c r="X447" s="123">
        <v>0.83</v>
      </c>
      <c r="Y447" s="123">
        <v>3.59</v>
      </c>
      <c r="Z447" s="123">
        <v>-0.02</v>
      </c>
      <c r="AA447" s="60">
        <v>0.06</v>
      </c>
      <c r="AB447" s="60">
        <v>1.75</v>
      </c>
      <c r="AC447" s="60" t="s">
        <v>3792</v>
      </c>
      <c r="AD447" s="60">
        <v>2021</v>
      </c>
    </row>
    <row r="448" spans="1:30" x14ac:dyDescent="0.25">
      <c r="A448" s="60" t="s">
        <v>1677</v>
      </c>
      <c r="B448" s="60" t="s">
        <v>27</v>
      </c>
      <c r="C448" s="123" t="s">
        <v>122</v>
      </c>
      <c r="D448" s="60">
        <v>33</v>
      </c>
      <c r="E448" s="123">
        <v>1987</v>
      </c>
      <c r="F448" s="123">
        <v>1.99</v>
      </c>
      <c r="G448" s="123">
        <v>14.5</v>
      </c>
      <c r="H448" s="123">
        <v>23.99</v>
      </c>
      <c r="I448" s="123">
        <v>60.37</v>
      </c>
      <c r="J448" s="123">
        <v>228.58</v>
      </c>
      <c r="K448" s="123">
        <v>80</v>
      </c>
      <c r="L448" s="123">
        <v>7.02</v>
      </c>
      <c r="M448" s="123">
        <v>10.039999999999999</v>
      </c>
      <c r="N448" s="123">
        <v>69.98</v>
      </c>
      <c r="O448" s="123">
        <v>6.41</v>
      </c>
      <c r="P448" s="123">
        <v>9.52</v>
      </c>
      <c r="Q448" s="123">
        <v>68.489999999999995</v>
      </c>
      <c r="R448" s="123">
        <v>0.59</v>
      </c>
      <c r="S448" s="123">
        <v>2.5499999999999998</v>
      </c>
      <c r="T448" s="123">
        <v>20</v>
      </c>
      <c r="U448" s="123">
        <v>0.51</v>
      </c>
      <c r="V448" s="123">
        <v>0.02</v>
      </c>
      <c r="W448" s="123">
        <v>0.36</v>
      </c>
      <c r="X448" s="123">
        <v>0.57999999999999996</v>
      </c>
      <c r="Y448" s="123">
        <v>1.47</v>
      </c>
      <c r="Z448" s="123">
        <v>0.51</v>
      </c>
      <c r="AA448" s="60">
        <v>0.03</v>
      </c>
      <c r="AB448" s="60">
        <v>2.0099999999999998</v>
      </c>
      <c r="AC448" s="60" t="s">
        <v>3792</v>
      </c>
      <c r="AD448" s="60">
        <v>2021</v>
      </c>
    </row>
    <row r="449" spans="1:30" x14ac:dyDescent="0.25">
      <c r="A449" s="60" t="s">
        <v>2352</v>
      </c>
      <c r="B449" s="60" t="s">
        <v>27</v>
      </c>
      <c r="C449" s="123" t="s">
        <v>122</v>
      </c>
      <c r="D449" s="60">
        <v>30</v>
      </c>
      <c r="E449" s="123">
        <v>1991</v>
      </c>
      <c r="F449" s="123">
        <v>2.4500000000000002</v>
      </c>
      <c r="G449" s="123">
        <v>48.49</v>
      </c>
      <c r="H449" s="123">
        <v>55.51</v>
      </c>
      <c r="I449" s="123">
        <v>87.17</v>
      </c>
      <c r="J449" s="123">
        <v>796.75</v>
      </c>
      <c r="K449" s="123">
        <v>180.79</v>
      </c>
      <c r="L449" s="123">
        <v>26.03</v>
      </c>
      <c r="M449" s="123">
        <v>29.3</v>
      </c>
      <c r="N449" s="123">
        <v>88.93</v>
      </c>
      <c r="O449" s="123">
        <v>19.14</v>
      </c>
      <c r="P449" s="123">
        <v>21.95</v>
      </c>
      <c r="Q449" s="123">
        <v>87.3</v>
      </c>
      <c r="R449" s="123">
        <v>3.29</v>
      </c>
      <c r="S449" s="123">
        <v>3.54</v>
      </c>
      <c r="T449" s="123">
        <v>88.91</v>
      </c>
      <c r="U449" s="123">
        <v>0.44</v>
      </c>
      <c r="V449" s="123">
        <v>-0.02</v>
      </c>
      <c r="W449" s="123">
        <v>0.28000000000000003</v>
      </c>
      <c r="X449" s="123">
        <v>0.83</v>
      </c>
      <c r="Y449" s="123">
        <v>3.68</v>
      </c>
      <c r="Z449" s="123">
        <v>1.17</v>
      </c>
      <c r="AA449" s="60">
        <v>0.34</v>
      </c>
      <c r="AB449" s="60">
        <v>4.82</v>
      </c>
      <c r="AC449" s="60" t="s">
        <v>3792</v>
      </c>
      <c r="AD449" s="60">
        <v>2021</v>
      </c>
    </row>
    <row r="450" spans="1:30" x14ac:dyDescent="0.25">
      <c r="A450" s="60" t="s">
        <v>2472</v>
      </c>
      <c r="B450" s="60" t="s">
        <v>27</v>
      </c>
      <c r="C450" s="123" t="s">
        <v>122</v>
      </c>
      <c r="D450" s="60">
        <v>27</v>
      </c>
      <c r="E450" s="123">
        <v>1993</v>
      </c>
      <c r="F450" s="123">
        <v>1.41</v>
      </c>
      <c r="G450" s="123">
        <v>24.76</v>
      </c>
      <c r="H450" s="123">
        <v>31.96</v>
      </c>
      <c r="I450" s="123">
        <v>77.02</v>
      </c>
      <c r="J450" s="123">
        <v>386.64</v>
      </c>
      <c r="K450" s="123">
        <v>81.349999999999994</v>
      </c>
      <c r="L450" s="123">
        <v>15.33</v>
      </c>
      <c r="M450" s="123">
        <v>16.09</v>
      </c>
      <c r="N450" s="123">
        <v>95.8</v>
      </c>
      <c r="O450" s="123">
        <v>5.34</v>
      </c>
      <c r="P450" s="123">
        <v>7.27</v>
      </c>
      <c r="Q450" s="123">
        <v>72.7</v>
      </c>
      <c r="R450" s="123">
        <v>2.76</v>
      </c>
      <c r="S450" s="123">
        <v>6.09</v>
      </c>
      <c r="T450" s="123">
        <v>44.43</v>
      </c>
      <c r="U450" s="123">
        <v>-0.02</v>
      </c>
      <c r="V450" s="123">
        <v>0.01</v>
      </c>
      <c r="W450" s="123">
        <v>0</v>
      </c>
      <c r="X450" s="123">
        <v>0.69</v>
      </c>
      <c r="Y450" s="123">
        <v>2.71</v>
      </c>
      <c r="Z450" s="123">
        <v>0.08</v>
      </c>
      <c r="AA450" s="60">
        <v>0.04</v>
      </c>
      <c r="AB450" s="60">
        <v>1.91</v>
      </c>
      <c r="AC450" s="60" t="s">
        <v>3792</v>
      </c>
      <c r="AD450" s="60">
        <v>2021</v>
      </c>
    </row>
    <row r="451" spans="1:30" x14ac:dyDescent="0.25">
      <c r="A451" s="60" t="s">
        <v>4656</v>
      </c>
      <c r="B451" s="60" t="s">
        <v>27</v>
      </c>
      <c r="C451" s="123" t="s">
        <v>122</v>
      </c>
      <c r="D451" s="60">
        <v>28</v>
      </c>
      <c r="E451" s="123">
        <v>1992</v>
      </c>
      <c r="F451" s="123">
        <v>0.01</v>
      </c>
      <c r="G451" s="123">
        <v>1.94</v>
      </c>
      <c r="H451" s="123">
        <v>1.91</v>
      </c>
      <c r="I451" s="123">
        <v>99.95</v>
      </c>
      <c r="J451" s="123">
        <v>25.07</v>
      </c>
      <c r="K451" s="123">
        <v>4.97</v>
      </c>
      <c r="L451" s="123">
        <v>1.98</v>
      </c>
      <c r="M451" s="123">
        <v>2.08</v>
      </c>
      <c r="N451" s="123">
        <v>99.95</v>
      </c>
      <c r="O451" s="123">
        <v>0.02</v>
      </c>
      <c r="P451" s="123">
        <v>0.1</v>
      </c>
      <c r="Q451" s="123"/>
      <c r="R451" s="123">
        <v>7.0000000000000007E-2</v>
      </c>
      <c r="S451" s="123">
        <v>-0.05</v>
      </c>
      <c r="T451" s="123"/>
      <c r="U451" s="123">
        <v>-0.08</v>
      </c>
      <c r="V451" s="123">
        <v>0</v>
      </c>
      <c r="W451" s="123">
        <v>0.01</v>
      </c>
      <c r="X451" s="123">
        <v>-0.05</v>
      </c>
      <c r="Y451" s="123">
        <v>0.1</v>
      </c>
      <c r="Z451" s="123">
        <v>0.04</v>
      </c>
      <c r="AA451" s="60">
        <v>0.02</v>
      </c>
      <c r="AB451" s="60">
        <v>0.09</v>
      </c>
      <c r="AC451" s="60" t="s">
        <v>3792</v>
      </c>
      <c r="AD451" s="60">
        <v>2021</v>
      </c>
    </row>
    <row r="452" spans="1:30" x14ac:dyDescent="0.25">
      <c r="A452" s="60" t="s">
        <v>253</v>
      </c>
      <c r="B452" s="60" t="s">
        <v>27</v>
      </c>
      <c r="C452" s="123" t="s">
        <v>122</v>
      </c>
      <c r="D452" s="60">
        <v>27</v>
      </c>
      <c r="E452" s="123">
        <v>1993</v>
      </c>
      <c r="F452" s="123">
        <v>0.22</v>
      </c>
      <c r="G452" s="123">
        <v>55.07</v>
      </c>
      <c r="H452" s="123">
        <v>60.1</v>
      </c>
      <c r="I452" s="123">
        <v>91.7</v>
      </c>
      <c r="J452" s="123">
        <v>694.94</v>
      </c>
      <c r="K452" s="123">
        <v>130.05000000000001</v>
      </c>
      <c r="L452" s="123">
        <v>30.06</v>
      </c>
      <c r="M452" s="123">
        <v>29.91</v>
      </c>
      <c r="N452" s="123">
        <v>100.09</v>
      </c>
      <c r="O452" s="123">
        <v>20.03</v>
      </c>
      <c r="P452" s="123">
        <v>19.91</v>
      </c>
      <c r="Q452" s="123">
        <v>99.94</v>
      </c>
      <c r="R452" s="123">
        <v>-0.04</v>
      </c>
      <c r="S452" s="123">
        <v>0.04</v>
      </c>
      <c r="T452" s="123"/>
      <c r="U452" s="123">
        <v>0.08</v>
      </c>
      <c r="V452" s="123">
        <v>-0.05</v>
      </c>
      <c r="W452" s="123">
        <v>0.04</v>
      </c>
      <c r="X452" s="123">
        <v>0.02</v>
      </c>
      <c r="Y452" s="123">
        <v>0.04</v>
      </c>
      <c r="Z452" s="123">
        <v>-0.1</v>
      </c>
      <c r="AA452" s="60">
        <v>0.05</v>
      </c>
      <c r="AB452" s="60">
        <v>-0.03</v>
      </c>
      <c r="AC452" s="60" t="s">
        <v>3792</v>
      </c>
      <c r="AD452" s="60">
        <v>2021</v>
      </c>
    </row>
    <row r="453" spans="1:30" x14ac:dyDescent="0.25">
      <c r="A453" s="60" t="s">
        <v>1698</v>
      </c>
      <c r="B453" s="60" t="s">
        <v>86</v>
      </c>
      <c r="C453" s="123" t="s">
        <v>96</v>
      </c>
      <c r="D453" s="60">
        <v>22</v>
      </c>
      <c r="E453" s="123">
        <v>1998</v>
      </c>
      <c r="F453" s="123">
        <v>2.57</v>
      </c>
      <c r="G453" s="123">
        <v>49.29</v>
      </c>
      <c r="H453" s="123">
        <v>55.11</v>
      </c>
      <c r="I453" s="123">
        <v>89.01</v>
      </c>
      <c r="J453" s="123">
        <v>910.31</v>
      </c>
      <c r="K453" s="123">
        <v>240.33</v>
      </c>
      <c r="L453" s="123">
        <v>20.350000000000001</v>
      </c>
      <c r="M453" s="123">
        <v>20.85</v>
      </c>
      <c r="N453" s="123">
        <v>98.04</v>
      </c>
      <c r="O453" s="123">
        <v>22.85</v>
      </c>
      <c r="P453" s="123">
        <v>25.21</v>
      </c>
      <c r="Q453" s="123">
        <v>90.4</v>
      </c>
      <c r="R453" s="123">
        <v>6.06</v>
      </c>
      <c r="S453" s="123">
        <v>8.7799999999999994</v>
      </c>
      <c r="T453" s="123">
        <v>68.28</v>
      </c>
      <c r="U453" s="123">
        <v>-0.01</v>
      </c>
      <c r="V453" s="123">
        <v>-0.04</v>
      </c>
      <c r="W453" s="123">
        <v>0.1</v>
      </c>
      <c r="X453" s="123">
        <v>0.45</v>
      </c>
      <c r="Y453" s="123">
        <v>1.51</v>
      </c>
      <c r="Z453" s="123">
        <v>7.0000000000000007E-2</v>
      </c>
      <c r="AA453" s="60">
        <v>-0.01</v>
      </c>
      <c r="AB453" s="60">
        <v>1.24</v>
      </c>
      <c r="AC453" s="60" t="s">
        <v>3792</v>
      </c>
      <c r="AD453" s="60">
        <v>2021</v>
      </c>
    </row>
    <row r="454" spans="1:30" x14ac:dyDescent="0.25">
      <c r="A454" s="60" t="s">
        <v>1826</v>
      </c>
      <c r="B454" s="60" t="s">
        <v>86</v>
      </c>
      <c r="C454" s="123" t="s">
        <v>96</v>
      </c>
      <c r="D454" s="60">
        <v>21</v>
      </c>
      <c r="E454" s="123">
        <v>1999</v>
      </c>
      <c r="F454" s="123">
        <v>1.3</v>
      </c>
      <c r="G454" s="123">
        <v>38.35</v>
      </c>
      <c r="H454" s="123">
        <v>49.12</v>
      </c>
      <c r="I454" s="123">
        <v>77.959999999999994</v>
      </c>
      <c r="J454" s="123">
        <v>631.63</v>
      </c>
      <c r="K454" s="123">
        <v>213.36</v>
      </c>
      <c r="L454" s="123">
        <v>17.45</v>
      </c>
      <c r="M454" s="123">
        <v>20.71</v>
      </c>
      <c r="N454" s="123">
        <v>83.9</v>
      </c>
      <c r="O454" s="123">
        <v>16.62</v>
      </c>
      <c r="P454" s="123">
        <v>19.2</v>
      </c>
      <c r="Q454" s="123">
        <v>87.06</v>
      </c>
      <c r="R454" s="123">
        <v>2.41</v>
      </c>
      <c r="S454" s="123">
        <v>5.05</v>
      </c>
      <c r="T454" s="123">
        <v>50.01</v>
      </c>
      <c r="U454" s="123">
        <v>-0.01</v>
      </c>
      <c r="V454" s="123">
        <v>0.14000000000000001</v>
      </c>
      <c r="W454" s="123">
        <v>-0.05</v>
      </c>
      <c r="X454" s="123">
        <v>0.77</v>
      </c>
      <c r="Y454" s="123">
        <v>2.4500000000000002</v>
      </c>
      <c r="Z454" s="123">
        <v>0.88</v>
      </c>
      <c r="AA454" s="60">
        <v>0.76</v>
      </c>
      <c r="AB454" s="60">
        <v>5.9</v>
      </c>
      <c r="AC454" s="60" t="s">
        <v>3792</v>
      </c>
      <c r="AD454" s="60">
        <v>2021</v>
      </c>
    </row>
    <row r="455" spans="1:30" x14ac:dyDescent="0.25">
      <c r="A455" s="60" t="s">
        <v>4760</v>
      </c>
      <c r="B455" s="60" t="s">
        <v>86</v>
      </c>
      <c r="C455" s="123" t="s">
        <v>96</v>
      </c>
      <c r="D455" s="60">
        <v>25</v>
      </c>
      <c r="E455" s="123">
        <v>1995</v>
      </c>
      <c r="F455" s="123">
        <v>1.79</v>
      </c>
      <c r="G455" s="123">
        <v>33.82</v>
      </c>
      <c r="H455" s="123">
        <v>40.06</v>
      </c>
      <c r="I455" s="123">
        <v>84.69</v>
      </c>
      <c r="J455" s="123">
        <v>580.57000000000005</v>
      </c>
      <c r="K455" s="123">
        <v>253.99</v>
      </c>
      <c r="L455" s="123">
        <v>15.04</v>
      </c>
      <c r="M455" s="123">
        <v>17.22</v>
      </c>
      <c r="N455" s="123">
        <v>87.12</v>
      </c>
      <c r="O455" s="123">
        <v>13.93</v>
      </c>
      <c r="P455" s="123">
        <v>16.690000000000001</v>
      </c>
      <c r="Q455" s="123">
        <v>83.29</v>
      </c>
      <c r="R455" s="123">
        <v>3.94</v>
      </c>
      <c r="S455" s="123">
        <v>4.93</v>
      </c>
      <c r="T455" s="123">
        <v>77.77</v>
      </c>
      <c r="U455" s="123">
        <v>0.09</v>
      </c>
      <c r="V455" s="123">
        <v>0.05</v>
      </c>
      <c r="W455" s="123">
        <v>7.0000000000000007E-2</v>
      </c>
      <c r="X455" s="123">
        <v>-0.08</v>
      </c>
      <c r="Y455" s="123">
        <v>1.65</v>
      </c>
      <c r="Z455" s="123">
        <v>1.05</v>
      </c>
      <c r="AA455" s="60">
        <v>0.56000000000000005</v>
      </c>
      <c r="AB455" s="60">
        <v>6.67</v>
      </c>
      <c r="AC455" s="60" t="s">
        <v>3792</v>
      </c>
      <c r="AD455" s="60">
        <v>2021</v>
      </c>
    </row>
    <row r="456" spans="1:30" x14ac:dyDescent="0.25">
      <c r="A456" s="60" t="s">
        <v>938</v>
      </c>
      <c r="B456" s="60" t="s">
        <v>86</v>
      </c>
      <c r="C456" s="123" t="s">
        <v>96</v>
      </c>
      <c r="D456" s="60">
        <v>23</v>
      </c>
      <c r="E456" s="123">
        <v>1997</v>
      </c>
      <c r="F456" s="123">
        <v>3.03</v>
      </c>
      <c r="G456" s="123">
        <v>44.22</v>
      </c>
      <c r="H456" s="123">
        <v>54.36</v>
      </c>
      <c r="I456" s="123">
        <v>81.680000000000007</v>
      </c>
      <c r="J456" s="123">
        <v>764.61</v>
      </c>
      <c r="K456" s="123">
        <v>276.23</v>
      </c>
      <c r="L456" s="123">
        <v>22.78</v>
      </c>
      <c r="M456" s="123">
        <v>23.95</v>
      </c>
      <c r="N456" s="123">
        <v>94.44</v>
      </c>
      <c r="O456" s="123">
        <v>14.94</v>
      </c>
      <c r="P456" s="123">
        <v>19.940000000000001</v>
      </c>
      <c r="Q456" s="123">
        <v>75.02</v>
      </c>
      <c r="R456" s="123">
        <v>4.34</v>
      </c>
      <c r="S456" s="123">
        <v>6.99</v>
      </c>
      <c r="T456" s="123">
        <v>61.89</v>
      </c>
      <c r="U456" s="123">
        <v>7.0000000000000007E-2</v>
      </c>
      <c r="V456" s="123">
        <v>0.1</v>
      </c>
      <c r="W456" s="123">
        <v>0.03</v>
      </c>
      <c r="X456" s="123">
        <v>0.69</v>
      </c>
      <c r="Y456" s="123">
        <v>3.63</v>
      </c>
      <c r="Z456" s="123">
        <v>0.42</v>
      </c>
      <c r="AA456" s="60">
        <v>-0.06</v>
      </c>
      <c r="AB456" s="60">
        <v>1.65</v>
      </c>
      <c r="AC456" s="60" t="s">
        <v>3792</v>
      </c>
      <c r="AD456" s="60">
        <v>2021</v>
      </c>
    </row>
    <row r="457" spans="1:30" x14ac:dyDescent="0.25">
      <c r="A457" s="60" t="s">
        <v>445</v>
      </c>
      <c r="B457" s="60" t="s">
        <v>86</v>
      </c>
      <c r="C457" s="123" t="s">
        <v>96</v>
      </c>
      <c r="D457" s="60">
        <v>24</v>
      </c>
      <c r="E457" s="123">
        <v>1996</v>
      </c>
      <c r="F457" s="123">
        <v>3.09</v>
      </c>
      <c r="G457" s="123">
        <v>54.03</v>
      </c>
      <c r="H457" s="123">
        <v>58.37</v>
      </c>
      <c r="I457" s="123">
        <v>92.58</v>
      </c>
      <c r="J457" s="123">
        <v>1107.6199999999999</v>
      </c>
      <c r="K457" s="123">
        <v>448.21</v>
      </c>
      <c r="L457" s="123">
        <v>20.99</v>
      </c>
      <c r="M457" s="123">
        <v>21.67</v>
      </c>
      <c r="N457" s="123">
        <v>96.98</v>
      </c>
      <c r="O457" s="123">
        <v>24.97</v>
      </c>
      <c r="P457" s="123">
        <v>25.71</v>
      </c>
      <c r="Q457" s="123">
        <v>97.47</v>
      </c>
      <c r="R457" s="123">
        <v>7.91</v>
      </c>
      <c r="S457" s="123">
        <v>10.24</v>
      </c>
      <c r="T457" s="123">
        <v>77.41</v>
      </c>
      <c r="U457" s="123">
        <v>7.0000000000000007E-2</v>
      </c>
      <c r="V457" s="123">
        <v>0.09</v>
      </c>
      <c r="W457" s="123">
        <v>-0.03</v>
      </c>
      <c r="X457" s="123">
        <v>7.0000000000000007E-2</v>
      </c>
      <c r="Y457" s="123">
        <v>2.98</v>
      </c>
      <c r="Z457" s="123">
        <v>-0.03</v>
      </c>
      <c r="AA457" s="60">
        <v>-0.03</v>
      </c>
      <c r="AB457" s="60">
        <v>3.26</v>
      </c>
      <c r="AC457" s="60" t="s">
        <v>3792</v>
      </c>
      <c r="AD457" s="60">
        <v>2021</v>
      </c>
    </row>
    <row r="458" spans="1:30" x14ac:dyDescent="0.25">
      <c r="A458" s="60" t="s">
        <v>3115</v>
      </c>
      <c r="B458" s="60" t="s">
        <v>86</v>
      </c>
      <c r="C458" s="123" t="s">
        <v>109</v>
      </c>
      <c r="D458" s="60">
        <v>35</v>
      </c>
      <c r="E458" s="123">
        <v>1985</v>
      </c>
      <c r="F458" s="123">
        <v>3.02</v>
      </c>
      <c r="G458" s="123">
        <v>14.69</v>
      </c>
      <c r="H458" s="123">
        <v>20.079999999999998</v>
      </c>
      <c r="I458" s="123">
        <v>73.3</v>
      </c>
      <c r="J458" s="123">
        <v>193.01</v>
      </c>
      <c r="K458" s="123">
        <v>16.05</v>
      </c>
      <c r="L458" s="123">
        <v>9.9</v>
      </c>
      <c r="M458" s="123">
        <v>12.78</v>
      </c>
      <c r="N458" s="123">
        <v>78.959999999999994</v>
      </c>
      <c r="O458" s="123">
        <v>4.6100000000000003</v>
      </c>
      <c r="P458" s="123">
        <v>6.41</v>
      </c>
      <c r="Q458" s="123">
        <v>73.66</v>
      </c>
      <c r="R458" s="123">
        <v>0.06</v>
      </c>
      <c r="S458" s="123">
        <v>0.93</v>
      </c>
      <c r="T458" s="123">
        <v>0.05</v>
      </c>
      <c r="U458" s="123">
        <v>-0.03</v>
      </c>
      <c r="V458" s="123">
        <v>-0.02</v>
      </c>
      <c r="W458" s="123">
        <v>-0.1</v>
      </c>
      <c r="X458" s="123">
        <v>1.6</v>
      </c>
      <c r="Y458" s="123">
        <v>0.08</v>
      </c>
      <c r="Z458" s="123">
        <v>0.42</v>
      </c>
      <c r="AA458" s="60">
        <v>0.08</v>
      </c>
      <c r="AB458" s="60">
        <v>0.7</v>
      </c>
      <c r="AC458" s="60" t="s">
        <v>3792</v>
      </c>
      <c r="AD458" s="60">
        <v>2021</v>
      </c>
    </row>
    <row r="459" spans="1:30" x14ac:dyDescent="0.25">
      <c r="A459" s="60" t="s">
        <v>4765</v>
      </c>
      <c r="B459" s="60" t="s">
        <v>86</v>
      </c>
      <c r="C459" s="123" t="s">
        <v>116</v>
      </c>
      <c r="D459" s="60">
        <v>24</v>
      </c>
      <c r="E459" s="123">
        <v>1996</v>
      </c>
      <c r="F459" s="123">
        <v>3.02</v>
      </c>
      <c r="G459" s="123">
        <v>23.39</v>
      </c>
      <c r="H459" s="123">
        <v>34.31</v>
      </c>
      <c r="I459" s="123">
        <v>68.02</v>
      </c>
      <c r="J459" s="123">
        <v>754.25</v>
      </c>
      <c r="K459" s="123">
        <v>513.92999999999995</v>
      </c>
      <c r="L459" s="123">
        <v>6.32</v>
      </c>
      <c r="M459" s="123">
        <v>6.33</v>
      </c>
      <c r="N459" s="123">
        <v>99.94</v>
      </c>
      <c r="O459" s="123">
        <v>8.23</v>
      </c>
      <c r="P459" s="123">
        <v>8.32</v>
      </c>
      <c r="Q459" s="123">
        <v>100.07</v>
      </c>
      <c r="R459" s="123">
        <v>8.69</v>
      </c>
      <c r="S459" s="123">
        <v>19.29</v>
      </c>
      <c r="T459" s="123">
        <v>44.84</v>
      </c>
      <c r="U459" s="123">
        <v>0.01</v>
      </c>
      <c r="V459" s="123">
        <v>-0.02</v>
      </c>
      <c r="W459" s="123">
        <v>-0.06</v>
      </c>
      <c r="X459" s="123">
        <v>0.01</v>
      </c>
      <c r="Y459" s="123">
        <v>0.33</v>
      </c>
      <c r="Z459" s="123">
        <v>0.28999999999999998</v>
      </c>
      <c r="AA459" s="60">
        <v>-0.08</v>
      </c>
      <c r="AB459" s="60">
        <v>0.03</v>
      </c>
      <c r="AC459" s="60" t="s">
        <v>3792</v>
      </c>
      <c r="AD459" s="60">
        <v>2021</v>
      </c>
    </row>
    <row r="460" spans="1:30" x14ac:dyDescent="0.25">
      <c r="A460" s="60" t="s">
        <v>2497</v>
      </c>
      <c r="B460" s="60" t="s">
        <v>86</v>
      </c>
      <c r="C460" s="123" t="s">
        <v>122</v>
      </c>
      <c r="D460" s="60">
        <v>26</v>
      </c>
      <c r="E460" s="123">
        <v>1994</v>
      </c>
      <c r="F460" s="123">
        <v>1.6</v>
      </c>
      <c r="G460" s="123">
        <v>42.07</v>
      </c>
      <c r="H460" s="123">
        <v>46.61</v>
      </c>
      <c r="I460" s="123">
        <v>89.94</v>
      </c>
      <c r="J460" s="123">
        <v>800.71</v>
      </c>
      <c r="K460" s="123">
        <v>170</v>
      </c>
      <c r="L460" s="123">
        <v>16.03</v>
      </c>
      <c r="M460" s="123">
        <v>17.239999999999998</v>
      </c>
      <c r="N460" s="123">
        <v>92.22</v>
      </c>
      <c r="O460" s="123">
        <v>17.23</v>
      </c>
      <c r="P460" s="123">
        <v>20.64</v>
      </c>
      <c r="Q460" s="123">
        <v>83.82</v>
      </c>
      <c r="R460" s="123">
        <v>6.7</v>
      </c>
      <c r="S460" s="123">
        <v>6.67</v>
      </c>
      <c r="T460" s="123">
        <v>99.99</v>
      </c>
      <c r="U460" s="123">
        <v>0.09</v>
      </c>
      <c r="V460" s="123">
        <v>-0.03</v>
      </c>
      <c r="W460" s="123">
        <v>-0.1</v>
      </c>
      <c r="X460" s="123">
        <v>-7.0000000000000007E-2</v>
      </c>
      <c r="Y460" s="123">
        <v>2.76</v>
      </c>
      <c r="Z460" s="123">
        <v>0.08</v>
      </c>
      <c r="AA460" s="60">
        <v>7.0000000000000007E-2</v>
      </c>
      <c r="AB460" s="60">
        <v>0.03</v>
      </c>
      <c r="AC460" s="60" t="s">
        <v>3792</v>
      </c>
      <c r="AD460" s="60">
        <v>2021</v>
      </c>
    </row>
    <row r="461" spans="1:30" x14ac:dyDescent="0.25">
      <c r="A461" s="60" t="s">
        <v>4851</v>
      </c>
      <c r="B461" s="60" t="s">
        <v>86</v>
      </c>
      <c r="C461" s="123" t="s">
        <v>122</v>
      </c>
      <c r="D461" s="60">
        <v>24</v>
      </c>
      <c r="E461" s="123">
        <v>1996</v>
      </c>
      <c r="F461" s="123">
        <v>0.14000000000000001</v>
      </c>
      <c r="G461" s="123">
        <v>29.94</v>
      </c>
      <c r="H461" s="123">
        <v>39.950000000000003</v>
      </c>
      <c r="I461" s="123">
        <v>74.92</v>
      </c>
      <c r="J461" s="123">
        <v>299.98</v>
      </c>
      <c r="K461" s="123">
        <v>180.08</v>
      </c>
      <c r="L461" s="123">
        <v>30.05</v>
      </c>
      <c r="M461" s="123">
        <v>39.96</v>
      </c>
      <c r="N461" s="123">
        <v>75.06</v>
      </c>
      <c r="O461" s="123">
        <v>-0.06</v>
      </c>
      <c r="P461" s="123">
        <v>0.08</v>
      </c>
      <c r="Q461" s="123"/>
      <c r="R461" s="123">
        <v>-0.02</v>
      </c>
      <c r="S461" s="123">
        <v>-0.05</v>
      </c>
      <c r="T461" s="123"/>
      <c r="U461" s="123">
        <v>-0.1</v>
      </c>
      <c r="V461" s="123">
        <v>0.05</v>
      </c>
      <c r="W461" s="123">
        <v>-0.09</v>
      </c>
      <c r="X461" s="123">
        <v>-0.05</v>
      </c>
      <c r="Y461" s="123">
        <v>-0.08</v>
      </c>
      <c r="Z461" s="123">
        <v>-0.03</v>
      </c>
      <c r="AA461" s="60">
        <v>0</v>
      </c>
      <c r="AB461" s="60">
        <v>0.02</v>
      </c>
      <c r="AC461" s="60" t="s">
        <v>3792</v>
      </c>
      <c r="AD461" s="60">
        <v>2021</v>
      </c>
    </row>
    <row r="462" spans="1:30" x14ac:dyDescent="0.25">
      <c r="A462" s="60" t="s">
        <v>4768</v>
      </c>
      <c r="B462" s="60" t="s">
        <v>86</v>
      </c>
      <c r="C462" s="123" t="s">
        <v>122</v>
      </c>
      <c r="D462" s="60">
        <v>25</v>
      </c>
      <c r="E462" s="123">
        <v>1995</v>
      </c>
      <c r="F462" s="123">
        <v>1.89</v>
      </c>
      <c r="G462" s="123">
        <v>38.33</v>
      </c>
      <c r="H462" s="123">
        <v>42.01</v>
      </c>
      <c r="I462" s="123">
        <v>91.22</v>
      </c>
      <c r="J462" s="123">
        <v>684.77</v>
      </c>
      <c r="K462" s="123">
        <v>214.73</v>
      </c>
      <c r="L462" s="123">
        <v>18.34</v>
      </c>
      <c r="M462" s="123">
        <v>19.48</v>
      </c>
      <c r="N462" s="123">
        <v>94.66</v>
      </c>
      <c r="O462" s="123">
        <v>15.77</v>
      </c>
      <c r="P462" s="123">
        <v>18.489999999999998</v>
      </c>
      <c r="Q462" s="123">
        <v>85.61</v>
      </c>
      <c r="R462" s="123">
        <v>4.22</v>
      </c>
      <c r="S462" s="123">
        <v>4.13</v>
      </c>
      <c r="T462" s="123">
        <v>100</v>
      </c>
      <c r="U462" s="123">
        <v>-0.01</v>
      </c>
      <c r="V462" s="123">
        <v>0.1</v>
      </c>
      <c r="W462" s="123">
        <v>-0.18</v>
      </c>
      <c r="X462" s="123">
        <v>0.45</v>
      </c>
      <c r="Y462" s="123">
        <v>5.77</v>
      </c>
      <c r="Z462" s="123">
        <v>1.06</v>
      </c>
      <c r="AA462" s="60">
        <v>0.06</v>
      </c>
      <c r="AB462" s="60">
        <v>4.68</v>
      </c>
      <c r="AC462" s="60" t="s">
        <v>3792</v>
      </c>
      <c r="AD462" s="60">
        <v>2021</v>
      </c>
    </row>
    <row r="463" spans="1:30" x14ac:dyDescent="0.25">
      <c r="A463" s="60" t="s">
        <v>2762</v>
      </c>
      <c r="B463" s="60" t="s">
        <v>86</v>
      </c>
      <c r="C463" s="123" t="s">
        <v>122</v>
      </c>
      <c r="D463" s="60">
        <v>26</v>
      </c>
      <c r="E463" s="123">
        <v>1994</v>
      </c>
      <c r="F463" s="123">
        <v>1.85</v>
      </c>
      <c r="G463" s="123">
        <v>13.92</v>
      </c>
      <c r="H463" s="123">
        <v>22.8</v>
      </c>
      <c r="I463" s="123">
        <v>61.01</v>
      </c>
      <c r="J463" s="123">
        <v>164.32</v>
      </c>
      <c r="K463" s="123">
        <v>31.15</v>
      </c>
      <c r="L463" s="123">
        <v>9.9499999999999993</v>
      </c>
      <c r="M463" s="123">
        <v>12.14</v>
      </c>
      <c r="N463" s="123">
        <v>81.819999999999993</v>
      </c>
      <c r="O463" s="123">
        <v>3.28</v>
      </c>
      <c r="P463" s="123">
        <v>7.18</v>
      </c>
      <c r="Q463" s="123">
        <v>46.17</v>
      </c>
      <c r="R463" s="123">
        <v>-0.09</v>
      </c>
      <c r="S463" s="123">
        <v>1.69</v>
      </c>
      <c r="T463" s="123">
        <v>-7.0000000000000007E-2</v>
      </c>
      <c r="U463" s="123">
        <v>-0.03</v>
      </c>
      <c r="V463" s="123">
        <v>0.04</v>
      </c>
      <c r="W463" s="123">
        <v>7.0000000000000007E-2</v>
      </c>
      <c r="X463" s="123">
        <v>0.09</v>
      </c>
      <c r="Y463" s="123">
        <v>0.55000000000000004</v>
      </c>
      <c r="Z463" s="123">
        <v>0.02</v>
      </c>
      <c r="AA463" s="60">
        <v>0.1</v>
      </c>
      <c r="AB463" s="60">
        <v>-0.06</v>
      </c>
      <c r="AC463" s="60" t="s">
        <v>3792</v>
      </c>
      <c r="AD463" s="60">
        <v>2021</v>
      </c>
    </row>
    <row r="464" spans="1:30" x14ac:dyDescent="0.25">
      <c r="A464" s="60" t="s">
        <v>4769</v>
      </c>
      <c r="B464" s="60" t="s">
        <v>86</v>
      </c>
      <c r="C464" s="123" t="s">
        <v>122</v>
      </c>
      <c r="D464" s="60">
        <v>25</v>
      </c>
      <c r="E464" s="123">
        <v>1995</v>
      </c>
      <c r="F464" s="123">
        <v>1.24</v>
      </c>
      <c r="G464" s="123">
        <v>41.56</v>
      </c>
      <c r="H464" s="123">
        <v>51.43</v>
      </c>
      <c r="I464" s="123">
        <v>80.69</v>
      </c>
      <c r="J464" s="123">
        <v>667.76</v>
      </c>
      <c r="K464" s="123">
        <v>112.27</v>
      </c>
      <c r="L464" s="123">
        <v>23.08</v>
      </c>
      <c r="M464" s="123">
        <v>24.68</v>
      </c>
      <c r="N464" s="123">
        <v>93.82</v>
      </c>
      <c r="O464" s="123">
        <v>13.04</v>
      </c>
      <c r="P464" s="123">
        <v>15.46</v>
      </c>
      <c r="Q464" s="123">
        <v>84.97</v>
      </c>
      <c r="R464" s="123">
        <v>3.81</v>
      </c>
      <c r="S464" s="123">
        <v>7.59</v>
      </c>
      <c r="T464" s="123">
        <v>49.97</v>
      </c>
      <c r="U464" s="123">
        <v>0.02</v>
      </c>
      <c r="V464" s="123">
        <v>0.16</v>
      </c>
      <c r="W464" s="123">
        <v>0.02</v>
      </c>
      <c r="X464" s="123">
        <v>3.15</v>
      </c>
      <c r="Y464" s="123">
        <v>2.37</v>
      </c>
      <c r="Z464" s="123">
        <v>0.85</v>
      </c>
      <c r="AA464" s="60">
        <v>0.86</v>
      </c>
      <c r="AB464" s="60">
        <v>1.46</v>
      </c>
      <c r="AC464" s="60" t="s">
        <v>3792</v>
      </c>
      <c r="AD464" s="60">
        <v>2021</v>
      </c>
    </row>
    <row r="465" spans="1:30" x14ac:dyDescent="0.25">
      <c r="A465" s="60" t="s">
        <v>2726</v>
      </c>
      <c r="B465" s="60" t="s">
        <v>86</v>
      </c>
      <c r="C465" s="123" t="s">
        <v>122</v>
      </c>
      <c r="D465" s="60">
        <v>26</v>
      </c>
      <c r="E465" s="123">
        <v>1994</v>
      </c>
      <c r="F465" s="123">
        <v>2.84</v>
      </c>
      <c r="G465" s="123">
        <v>41.42</v>
      </c>
      <c r="H465" s="123">
        <v>53.72</v>
      </c>
      <c r="I465" s="123">
        <v>76.89</v>
      </c>
      <c r="J465" s="123">
        <v>784.79</v>
      </c>
      <c r="K465" s="123">
        <v>196.57</v>
      </c>
      <c r="L465" s="123">
        <v>18.39</v>
      </c>
      <c r="M465" s="123">
        <v>21.49</v>
      </c>
      <c r="N465" s="123">
        <v>85.42</v>
      </c>
      <c r="O465" s="123">
        <v>14.06</v>
      </c>
      <c r="P465" s="123">
        <v>17.29</v>
      </c>
      <c r="Q465" s="123">
        <v>82.03</v>
      </c>
      <c r="R465" s="123">
        <v>7.64</v>
      </c>
      <c r="S465" s="123">
        <v>12.14</v>
      </c>
      <c r="T465" s="123">
        <v>62.87</v>
      </c>
      <c r="U465" s="123">
        <v>0.37</v>
      </c>
      <c r="V465" s="123">
        <v>0.16</v>
      </c>
      <c r="W465" s="123">
        <v>0.22</v>
      </c>
      <c r="X465" s="123">
        <v>2.48</v>
      </c>
      <c r="Y465" s="123">
        <v>3.02</v>
      </c>
      <c r="Z465" s="123">
        <v>1.3</v>
      </c>
      <c r="AA465" s="60">
        <v>0.28000000000000003</v>
      </c>
      <c r="AB465" s="60">
        <v>3.09</v>
      </c>
      <c r="AC465" s="60" t="s">
        <v>3792</v>
      </c>
      <c r="AD465" s="60">
        <v>2021</v>
      </c>
    </row>
    <row r="466" spans="1:30" x14ac:dyDescent="0.25">
      <c r="A466" s="60" t="s">
        <v>4770</v>
      </c>
      <c r="B466" s="60" t="s">
        <v>86</v>
      </c>
      <c r="C466" s="123" t="s">
        <v>122</v>
      </c>
      <c r="D466" s="60">
        <v>20</v>
      </c>
      <c r="E466" s="123">
        <v>2000</v>
      </c>
      <c r="F466" s="123">
        <v>0.14000000000000001</v>
      </c>
      <c r="G466" s="123">
        <v>60.03</v>
      </c>
      <c r="H466" s="123">
        <v>70.099999999999994</v>
      </c>
      <c r="I466" s="123">
        <v>85.68</v>
      </c>
      <c r="J466" s="123">
        <v>1589.99</v>
      </c>
      <c r="K466" s="123">
        <v>450.03</v>
      </c>
      <c r="L466" s="123">
        <v>30.09</v>
      </c>
      <c r="M466" s="123">
        <v>29.96</v>
      </c>
      <c r="N466" s="123">
        <v>99.94</v>
      </c>
      <c r="O466" s="123">
        <v>10.050000000000001</v>
      </c>
      <c r="P466" s="123">
        <v>10.039999999999999</v>
      </c>
      <c r="Q466" s="123">
        <v>99.96</v>
      </c>
      <c r="R466" s="123">
        <v>20.07</v>
      </c>
      <c r="S466" s="123">
        <v>29.95</v>
      </c>
      <c r="T466" s="123">
        <v>66.73</v>
      </c>
      <c r="U466" s="123">
        <v>7.0000000000000007E-2</v>
      </c>
      <c r="V466" s="123">
        <v>0</v>
      </c>
      <c r="W466" s="123">
        <v>0.08</v>
      </c>
      <c r="X466" s="123">
        <v>10.08</v>
      </c>
      <c r="Y466" s="123">
        <v>19.940000000000001</v>
      </c>
      <c r="Z466" s="123">
        <v>0.03</v>
      </c>
      <c r="AA466" s="60">
        <v>-0.09</v>
      </c>
      <c r="AB466" s="60">
        <v>10.01</v>
      </c>
      <c r="AC466" s="60" t="s">
        <v>3792</v>
      </c>
      <c r="AD466" s="60">
        <v>2021</v>
      </c>
    </row>
    <row r="467" spans="1:30" x14ac:dyDescent="0.25">
      <c r="A467" s="60" t="s">
        <v>1978</v>
      </c>
      <c r="B467" s="60" t="s">
        <v>86</v>
      </c>
      <c r="C467" s="123" t="s">
        <v>122</v>
      </c>
      <c r="D467" s="60">
        <v>23</v>
      </c>
      <c r="E467" s="123">
        <v>1997</v>
      </c>
      <c r="F467" s="123">
        <v>2.2599999999999998</v>
      </c>
      <c r="G467" s="123">
        <v>23.95</v>
      </c>
      <c r="H467" s="123">
        <v>30.83</v>
      </c>
      <c r="I467" s="123">
        <v>77.489999999999995</v>
      </c>
      <c r="J467" s="123">
        <v>445.8</v>
      </c>
      <c r="K467" s="123">
        <v>130.35</v>
      </c>
      <c r="L467" s="123">
        <v>11.62</v>
      </c>
      <c r="M467" s="123">
        <v>14</v>
      </c>
      <c r="N467" s="123">
        <v>84.36</v>
      </c>
      <c r="O467" s="123">
        <v>7.46</v>
      </c>
      <c r="P467" s="123">
        <v>8.34</v>
      </c>
      <c r="Q467" s="123">
        <v>89.51</v>
      </c>
      <c r="R467" s="123">
        <v>3.54</v>
      </c>
      <c r="S467" s="123">
        <v>6.03</v>
      </c>
      <c r="T467" s="123">
        <v>57.04</v>
      </c>
      <c r="U467" s="123">
        <v>0.05</v>
      </c>
      <c r="V467" s="123">
        <v>0.05</v>
      </c>
      <c r="W467" s="123">
        <v>-0.1</v>
      </c>
      <c r="X467" s="123">
        <v>2.68</v>
      </c>
      <c r="Y467" s="123">
        <v>1.68</v>
      </c>
      <c r="Z467" s="123">
        <v>2.08</v>
      </c>
      <c r="AA467" s="60">
        <v>0.88</v>
      </c>
      <c r="AB467" s="60">
        <v>3.01</v>
      </c>
      <c r="AC467" s="60" t="s">
        <v>3792</v>
      </c>
      <c r="AD467" s="60">
        <v>2021</v>
      </c>
    </row>
    <row r="468" spans="1:30" x14ac:dyDescent="0.25">
      <c r="A468" s="60" t="s">
        <v>4852</v>
      </c>
      <c r="B468" s="60" t="s">
        <v>86</v>
      </c>
      <c r="C468" s="123" t="s">
        <v>122</v>
      </c>
      <c r="D468" s="60">
        <v>21</v>
      </c>
      <c r="E468" s="123">
        <v>1999</v>
      </c>
      <c r="F468" s="123">
        <v>0.28999999999999998</v>
      </c>
      <c r="G468" s="123">
        <v>13.22</v>
      </c>
      <c r="H468" s="123">
        <v>23.28</v>
      </c>
      <c r="I468" s="123">
        <v>57.1</v>
      </c>
      <c r="J468" s="123">
        <v>176.62</v>
      </c>
      <c r="K468" s="123">
        <v>56.7</v>
      </c>
      <c r="L468" s="123">
        <v>10.06</v>
      </c>
      <c r="M468" s="123">
        <v>13.22</v>
      </c>
      <c r="N468" s="123">
        <v>74.900000000000006</v>
      </c>
      <c r="O468" s="123">
        <v>3.37</v>
      </c>
      <c r="P468" s="123">
        <v>3.36</v>
      </c>
      <c r="Q468" s="123">
        <v>100</v>
      </c>
      <c r="R468" s="123">
        <v>7.0000000000000007E-2</v>
      </c>
      <c r="S468" s="123">
        <v>3.23</v>
      </c>
      <c r="T468" s="123">
        <v>0.02</v>
      </c>
      <c r="U468" s="123">
        <v>-0.03</v>
      </c>
      <c r="V468" s="123">
        <v>-0.03</v>
      </c>
      <c r="W468" s="123">
        <v>-0.04</v>
      </c>
      <c r="X468" s="123">
        <v>0.01</v>
      </c>
      <c r="Y468" s="123">
        <v>6.57</v>
      </c>
      <c r="Z468" s="123">
        <v>3.29</v>
      </c>
      <c r="AA468" s="60">
        <v>-0.09</v>
      </c>
      <c r="AB468" s="60">
        <v>3.42</v>
      </c>
      <c r="AC468" s="60" t="s">
        <v>3792</v>
      </c>
      <c r="AD468" s="60">
        <v>2021</v>
      </c>
    </row>
    <row r="469" spans="1:30" x14ac:dyDescent="0.25">
      <c r="A469" s="60" t="s">
        <v>2755</v>
      </c>
      <c r="B469" s="60" t="s">
        <v>86</v>
      </c>
      <c r="C469" s="123" t="s">
        <v>129</v>
      </c>
      <c r="D469" s="60">
        <v>26</v>
      </c>
      <c r="E469" s="123">
        <v>1994</v>
      </c>
      <c r="F469" s="123">
        <v>2.09</v>
      </c>
      <c r="G469" s="123">
        <v>58.55</v>
      </c>
      <c r="H469" s="123">
        <v>62.94</v>
      </c>
      <c r="I469" s="123">
        <v>92.93</v>
      </c>
      <c r="J469" s="123">
        <v>1172.99</v>
      </c>
      <c r="K469" s="123">
        <v>352.46</v>
      </c>
      <c r="L469" s="123">
        <v>21.5</v>
      </c>
      <c r="M469" s="123">
        <v>21.99</v>
      </c>
      <c r="N469" s="123">
        <v>97.63</v>
      </c>
      <c r="O469" s="123">
        <v>27.07</v>
      </c>
      <c r="P469" s="123">
        <v>27.44</v>
      </c>
      <c r="Q469" s="123">
        <v>98.27</v>
      </c>
      <c r="R469" s="123">
        <v>9.57</v>
      </c>
      <c r="S469" s="123">
        <v>12.09</v>
      </c>
      <c r="T469" s="123">
        <v>79.17</v>
      </c>
      <c r="U469" s="123">
        <v>-0.09</v>
      </c>
      <c r="V469" s="123">
        <v>0.23</v>
      </c>
      <c r="W469" s="123">
        <v>-0.17</v>
      </c>
      <c r="X469" s="123">
        <v>1.05</v>
      </c>
      <c r="Y469" s="123">
        <v>5.43</v>
      </c>
      <c r="Z469" s="123">
        <v>0.59</v>
      </c>
      <c r="AA469" s="60">
        <v>-0.09</v>
      </c>
      <c r="AB469" s="60">
        <v>4.46</v>
      </c>
      <c r="AC469" s="60" t="s">
        <v>3792</v>
      </c>
      <c r="AD469" s="60">
        <v>2021</v>
      </c>
    </row>
    <row r="470" spans="1:30" x14ac:dyDescent="0.25">
      <c r="A470" s="60" t="s">
        <v>956</v>
      </c>
      <c r="B470" s="60" t="s">
        <v>86</v>
      </c>
      <c r="C470" s="123" t="s">
        <v>131</v>
      </c>
      <c r="D470" s="60">
        <v>24</v>
      </c>
      <c r="E470" s="123">
        <v>1997</v>
      </c>
      <c r="F470" s="123">
        <v>1.25</v>
      </c>
      <c r="G470" s="123">
        <v>41.5</v>
      </c>
      <c r="H470" s="123">
        <v>46.13</v>
      </c>
      <c r="I470" s="123">
        <v>90.01</v>
      </c>
      <c r="J470" s="123">
        <v>804.57</v>
      </c>
      <c r="K470" s="123">
        <v>286.11</v>
      </c>
      <c r="L470" s="123">
        <v>19.25</v>
      </c>
      <c r="M470" s="123">
        <v>19.97</v>
      </c>
      <c r="N470" s="123">
        <v>96.27</v>
      </c>
      <c r="O470" s="123">
        <v>14.58</v>
      </c>
      <c r="P470" s="123">
        <v>15.46</v>
      </c>
      <c r="Q470" s="123">
        <v>94.98</v>
      </c>
      <c r="R470" s="123">
        <v>6.83</v>
      </c>
      <c r="S470" s="123">
        <v>9.3000000000000007</v>
      </c>
      <c r="T470" s="123">
        <v>74.930000000000007</v>
      </c>
      <c r="U470" s="123">
        <v>-0.04</v>
      </c>
      <c r="V470" s="123">
        <v>0.54</v>
      </c>
      <c r="W470" s="123">
        <v>-0.55000000000000004</v>
      </c>
      <c r="X470" s="123">
        <v>4.59</v>
      </c>
      <c r="Y470" s="123">
        <v>3.95</v>
      </c>
      <c r="Z470" s="123">
        <v>2.38</v>
      </c>
      <c r="AA470" s="60">
        <v>2.33</v>
      </c>
      <c r="AB470" s="60">
        <v>4.62</v>
      </c>
      <c r="AC470" s="60" t="s">
        <v>3792</v>
      </c>
      <c r="AD470" s="60">
        <v>2021</v>
      </c>
    </row>
    <row r="471" spans="1:30" x14ac:dyDescent="0.25">
      <c r="A471" s="60" t="s">
        <v>4800</v>
      </c>
      <c r="B471" s="60" t="s">
        <v>29</v>
      </c>
      <c r="C471" s="123" t="s">
        <v>96</v>
      </c>
      <c r="D471" s="60">
        <v>34</v>
      </c>
      <c r="E471" s="123">
        <v>1986</v>
      </c>
      <c r="F471" s="123">
        <v>3.55</v>
      </c>
      <c r="G471" s="123">
        <v>34.83</v>
      </c>
      <c r="H471" s="123">
        <v>48.24</v>
      </c>
      <c r="I471" s="123">
        <v>72.19</v>
      </c>
      <c r="J471" s="123">
        <v>714.92</v>
      </c>
      <c r="K471" s="123">
        <v>225.05</v>
      </c>
      <c r="L471" s="123">
        <v>11</v>
      </c>
      <c r="M471" s="123">
        <v>12.87</v>
      </c>
      <c r="N471" s="123">
        <v>86.62</v>
      </c>
      <c r="O471" s="123">
        <v>17.670000000000002</v>
      </c>
      <c r="P471" s="123">
        <v>22.8</v>
      </c>
      <c r="Q471" s="123">
        <v>77.52</v>
      </c>
      <c r="R471" s="123">
        <v>5.77</v>
      </c>
      <c r="S471" s="123">
        <v>11.46</v>
      </c>
      <c r="T471" s="123">
        <v>50.09</v>
      </c>
      <c r="U471" s="123">
        <v>0.06</v>
      </c>
      <c r="V471" s="123">
        <v>0.01</v>
      </c>
      <c r="W471" s="123">
        <v>-7.0000000000000007E-2</v>
      </c>
      <c r="X471" s="123">
        <v>0.27</v>
      </c>
      <c r="Y471" s="123">
        <v>2.65</v>
      </c>
      <c r="Z471" s="123">
        <v>0.66</v>
      </c>
      <c r="AA471" s="60">
        <v>0.31</v>
      </c>
      <c r="AB471" s="60">
        <v>4.22</v>
      </c>
      <c r="AC471" s="60" t="s">
        <v>3792</v>
      </c>
      <c r="AD471" s="60">
        <v>2021</v>
      </c>
    </row>
    <row r="472" spans="1:30" x14ac:dyDescent="0.25">
      <c r="A472" s="60" t="s">
        <v>211</v>
      </c>
      <c r="B472" s="60" t="s">
        <v>29</v>
      </c>
      <c r="C472" s="123" t="s">
        <v>96</v>
      </c>
      <c r="D472" s="60">
        <v>26</v>
      </c>
      <c r="E472" s="123">
        <v>1994</v>
      </c>
      <c r="F472" s="123">
        <v>4.25</v>
      </c>
      <c r="G472" s="123">
        <v>44.2</v>
      </c>
      <c r="H472" s="123">
        <v>49.99</v>
      </c>
      <c r="I472" s="123">
        <v>88.49</v>
      </c>
      <c r="J472" s="123">
        <v>946.53</v>
      </c>
      <c r="K472" s="123">
        <v>329.32</v>
      </c>
      <c r="L472" s="123">
        <v>12.19</v>
      </c>
      <c r="M472" s="123">
        <v>13.22</v>
      </c>
      <c r="N472" s="123">
        <v>91.3</v>
      </c>
      <c r="O472" s="123">
        <v>23.56</v>
      </c>
      <c r="P472" s="123">
        <v>24.75</v>
      </c>
      <c r="Q472" s="123">
        <v>95.34</v>
      </c>
      <c r="R472" s="123">
        <v>7.97</v>
      </c>
      <c r="S472" s="123">
        <v>10.84</v>
      </c>
      <c r="T472" s="123">
        <v>72.25</v>
      </c>
      <c r="U472" s="123">
        <v>-7.0000000000000007E-2</v>
      </c>
      <c r="V472" s="123">
        <v>0.02</v>
      </c>
      <c r="W472" s="123">
        <v>7.0000000000000007E-2</v>
      </c>
      <c r="X472" s="123">
        <v>0.24</v>
      </c>
      <c r="Y472" s="123">
        <v>2.95</v>
      </c>
      <c r="Z472" s="123">
        <v>0.33</v>
      </c>
      <c r="AA472" s="60">
        <v>-0.09</v>
      </c>
      <c r="AB472" s="60">
        <v>2.5</v>
      </c>
      <c r="AC472" s="60" t="s">
        <v>3792</v>
      </c>
      <c r="AD472" s="60">
        <v>2021</v>
      </c>
    </row>
    <row r="473" spans="1:30" x14ac:dyDescent="0.25">
      <c r="A473" s="60" t="s">
        <v>4803</v>
      </c>
      <c r="B473" s="60" t="s">
        <v>29</v>
      </c>
      <c r="C473" s="123" t="s">
        <v>96</v>
      </c>
      <c r="D473" s="60">
        <v>31</v>
      </c>
      <c r="E473" s="123">
        <v>1989</v>
      </c>
      <c r="F473" s="123">
        <v>4.0599999999999996</v>
      </c>
      <c r="G473" s="123">
        <v>31.7</v>
      </c>
      <c r="H473" s="123">
        <v>36.880000000000003</v>
      </c>
      <c r="I473" s="123">
        <v>86.07</v>
      </c>
      <c r="J473" s="123">
        <v>655.46</v>
      </c>
      <c r="K473" s="123">
        <v>201.07</v>
      </c>
      <c r="L473" s="123">
        <v>10.65</v>
      </c>
      <c r="M473" s="123">
        <v>12.24</v>
      </c>
      <c r="N473" s="123">
        <v>87.93</v>
      </c>
      <c r="O473" s="123">
        <v>14.7</v>
      </c>
      <c r="P473" s="123">
        <v>15.97</v>
      </c>
      <c r="Q473" s="123">
        <v>92.21</v>
      </c>
      <c r="R473" s="123">
        <v>5.14</v>
      </c>
      <c r="S473" s="123">
        <v>7</v>
      </c>
      <c r="T473" s="123">
        <v>72.37</v>
      </c>
      <c r="U473" s="123">
        <v>-7.0000000000000007E-2</v>
      </c>
      <c r="V473" s="123">
        <v>-0.01</v>
      </c>
      <c r="W473" s="123">
        <v>-0.02</v>
      </c>
      <c r="X473" s="123">
        <v>0.01</v>
      </c>
      <c r="Y473" s="123">
        <v>2.71</v>
      </c>
      <c r="Z473" s="123">
        <v>0.03</v>
      </c>
      <c r="AA473" s="60">
        <v>-0.06</v>
      </c>
      <c r="AB473" s="60">
        <v>3.61</v>
      </c>
      <c r="AC473" s="60" t="s">
        <v>3792</v>
      </c>
      <c r="AD473" s="60">
        <v>2021</v>
      </c>
    </row>
    <row r="474" spans="1:30" x14ac:dyDescent="0.25">
      <c r="A474" s="60" t="s">
        <v>472</v>
      </c>
      <c r="B474" s="60" t="s">
        <v>29</v>
      </c>
      <c r="C474" s="123" t="s">
        <v>96</v>
      </c>
      <c r="D474" s="60">
        <v>26</v>
      </c>
      <c r="E474" s="123">
        <v>1994</v>
      </c>
      <c r="F474" s="123">
        <v>0.82</v>
      </c>
      <c r="G474" s="123">
        <v>18.88</v>
      </c>
      <c r="H474" s="123">
        <v>32.159999999999997</v>
      </c>
      <c r="I474" s="123">
        <v>58.59</v>
      </c>
      <c r="J474" s="123">
        <v>402.2</v>
      </c>
      <c r="K474" s="123">
        <v>126.73</v>
      </c>
      <c r="L474" s="123">
        <v>5.64</v>
      </c>
      <c r="M474" s="123">
        <v>6.63</v>
      </c>
      <c r="N474" s="123">
        <v>83.23</v>
      </c>
      <c r="O474" s="123">
        <v>9.94</v>
      </c>
      <c r="P474" s="123">
        <v>15.63</v>
      </c>
      <c r="Q474" s="123">
        <v>64.400000000000006</v>
      </c>
      <c r="R474" s="123">
        <v>3.38</v>
      </c>
      <c r="S474" s="123">
        <v>8.9499999999999993</v>
      </c>
      <c r="T474" s="123">
        <v>37.57</v>
      </c>
      <c r="U474" s="123">
        <v>0.05</v>
      </c>
      <c r="V474" s="123">
        <v>-0.05</v>
      </c>
      <c r="W474" s="123">
        <v>0.06</v>
      </c>
      <c r="X474" s="123">
        <v>0.05</v>
      </c>
      <c r="Y474" s="123">
        <v>0.01</v>
      </c>
      <c r="Z474" s="123">
        <v>-0.03</v>
      </c>
      <c r="AA474" s="60">
        <v>7.0000000000000007E-2</v>
      </c>
      <c r="AB474" s="60">
        <v>0.01</v>
      </c>
      <c r="AC474" s="60" t="s">
        <v>3792</v>
      </c>
      <c r="AD474" s="60">
        <v>2021</v>
      </c>
    </row>
    <row r="475" spans="1:30" x14ac:dyDescent="0.25">
      <c r="A475" s="60" t="s">
        <v>1163</v>
      </c>
      <c r="B475" s="60" t="s">
        <v>29</v>
      </c>
      <c r="C475" s="123" t="s">
        <v>96</v>
      </c>
      <c r="D475" s="60">
        <v>26</v>
      </c>
      <c r="E475" s="123">
        <v>1994</v>
      </c>
      <c r="F475" s="123">
        <v>3.97</v>
      </c>
      <c r="G475" s="123">
        <v>20.89</v>
      </c>
      <c r="H475" s="123">
        <v>32.729999999999997</v>
      </c>
      <c r="I475" s="123">
        <v>63.27</v>
      </c>
      <c r="J475" s="123">
        <v>369.07</v>
      </c>
      <c r="K475" s="123">
        <v>157.88</v>
      </c>
      <c r="L475" s="123">
        <v>9.23</v>
      </c>
      <c r="M475" s="123">
        <v>10.56</v>
      </c>
      <c r="N475" s="123">
        <v>87.81</v>
      </c>
      <c r="O475" s="123">
        <v>8.31</v>
      </c>
      <c r="P475" s="123">
        <v>12.83</v>
      </c>
      <c r="Q475" s="123">
        <v>64.069999999999993</v>
      </c>
      <c r="R475" s="123">
        <v>2.4</v>
      </c>
      <c r="S475" s="123">
        <v>7.7</v>
      </c>
      <c r="T475" s="123">
        <v>30.07</v>
      </c>
      <c r="U475" s="123">
        <v>0.06</v>
      </c>
      <c r="V475" s="123">
        <v>-0.05</v>
      </c>
      <c r="W475" s="123">
        <v>-0.04</v>
      </c>
      <c r="X475" s="123">
        <v>0.2</v>
      </c>
      <c r="Y475" s="123">
        <v>1.8</v>
      </c>
      <c r="Z475" s="123">
        <v>0.23</v>
      </c>
      <c r="AA475" s="60">
        <v>0.21</v>
      </c>
      <c r="AB475" s="60">
        <v>1.73</v>
      </c>
      <c r="AC475" s="60" t="s">
        <v>3792</v>
      </c>
      <c r="AD475" s="60">
        <v>2021</v>
      </c>
    </row>
    <row r="476" spans="1:30" x14ac:dyDescent="0.25">
      <c r="A476" s="60" t="s">
        <v>4799</v>
      </c>
      <c r="B476" s="60" t="s">
        <v>29</v>
      </c>
      <c r="C476" s="123" t="s">
        <v>213</v>
      </c>
      <c r="D476" s="60">
        <v>32</v>
      </c>
      <c r="E476" s="123">
        <v>1988</v>
      </c>
      <c r="F476" s="123">
        <v>0.44</v>
      </c>
      <c r="G476" s="123">
        <v>18.05</v>
      </c>
      <c r="H476" s="123">
        <v>34.06</v>
      </c>
      <c r="I476" s="123">
        <v>52.87</v>
      </c>
      <c r="J476" s="123">
        <v>413.92</v>
      </c>
      <c r="K476" s="123">
        <v>230.08</v>
      </c>
      <c r="L476" s="123">
        <v>5.92</v>
      </c>
      <c r="M476" s="123">
        <v>7.93</v>
      </c>
      <c r="N476" s="123">
        <v>75.010000000000005</v>
      </c>
      <c r="O476" s="123">
        <v>5.92</v>
      </c>
      <c r="P476" s="123">
        <v>11.92</v>
      </c>
      <c r="Q476" s="123">
        <v>49.92</v>
      </c>
      <c r="R476" s="123">
        <v>3.91</v>
      </c>
      <c r="S476" s="123">
        <v>12.03</v>
      </c>
      <c r="T476" s="123">
        <v>33.229999999999997</v>
      </c>
      <c r="U476" s="123">
        <v>0.05</v>
      </c>
      <c r="V476" s="123">
        <v>0.09</v>
      </c>
      <c r="W476" s="123">
        <v>-7.0000000000000007E-2</v>
      </c>
      <c r="X476" s="123">
        <v>-0.09</v>
      </c>
      <c r="Y476" s="123">
        <v>2.0499999999999998</v>
      </c>
      <c r="Z476" s="123">
        <v>-0.08</v>
      </c>
      <c r="AA476" s="60">
        <v>0.02</v>
      </c>
      <c r="AB476" s="60">
        <v>2.0099999999999998</v>
      </c>
      <c r="AC476" s="60" t="s">
        <v>3792</v>
      </c>
      <c r="AD476" s="60">
        <v>2021</v>
      </c>
    </row>
    <row r="477" spans="1:30" x14ac:dyDescent="0.25">
      <c r="A477" s="60" t="s">
        <v>4804</v>
      </c>
      <c r="B477" s="60" t="s">
        <v>29</v>
      </c>
      <c r="C477" s="123" t="s">
        <v>213</v>
      </c>
      <c r="D477" s="60">
        <v>27</v>
      </c>
      <c r="E477" s="123">
        <v>1993</v>
      </c>
      <c r="F477" s="123">
        <v>0.24</v>
      </c>
      <c r="G477" s="123">
        <v>14.96</v>
      </c>
      <c r="H477" s="123">
        <v>15.02</v>
      </c>
      <c r="I477" s="123">
        <v>99.97</v>
      </c>
      <c r="J477" s="123">
        <v>134.96</v>
      </c>
      <c r="K477" s="123">
        <v>64.92</v>
      </c>
      <c r="L477" s="123">
        <v>15.02</v>
      </c>
      <c r="M477" s="123">
        <v>14.91</v>
      </c>
      <c r="N477" s="123">
        <v>99.94</v>
      </c>
      <c r="O477" s="123">
        <v>-7.0000000000000007E-2</v>
      </c>
      <c r="P477" s="123">
        <v>0.04</v>
      </c>
      <c r="Q477" s="123"/>
      <c r="R477" s="123">
        <v>-7.0000000000000007E-2</v>
      </c>
      <c r="S477" s="123">
        <v>-0.08</v>
      </c>
      <c r="T477" s="123"/>
      <c r="U477" s="123">
        <v>-0.05</v>
      </c>
      <c r="V477" s="123">
        <v>-7.0000000000000007E-2</v>
      </c>
      <c r="W477" s="123">
        <v>-0.06</v>
      </c>
      <c r="X477" s="123">
        <v>0.06</v>
      </c>
      <c r="Y477" s="123">
        <v>-0.05</v>
      </c>
      <c r="Z477" s="123">
        <v>7.0000000000000007E-2</v>
      </c>
      <c r="AA477" s="60">
        <v>-0.06</v>
      </c>
      <c r="AB477" s="60">
        <v>0</v>
      </c>
      <c r="AC477" s="60" t="s">
        <v>3792</v>
      </c>
      <c r="AD477" s="60">
        <v>2021</v>
      </c>
    </row>
    <row r="478" spans="1:30" x14ac:dyDescent="0.25">
      <c r="A478" s="60" t="s">
        <v>1231</v>
      </c>
      <c r="B478" s="60" t="s">
        <v>29</v>
      </c>
      <c r="C478" s="123" t="s">
        <v>109</v>
      </c>
      <c r="D478" s="60">
        <v>27</v>
      </c>
      <c r="E478" s="123">
        <v>1993</v>
      </c>
      <c r="F478" s="123">
        <v>1.48</v>
      </c>
      <c r="G478" s="123">
        <v>5.68</v>
      </c>
      <c r="H478" s="123">
        <v>10.66</v>
      </c>
      <c r="I478" s="123">
        <v>53.36</v>
      </c>
      <c r="J478" s="123">
        <v>72.12</v>
      </c>
      <c r="K478" s="123">
        <v>3.48</v>
      </c>
      <c r="L478" s="123">
        <v>4.91</v>
      </c>
      <c r="M478" s="123">
        <v>6.44</v>
      </c>
      <c r="N478" s="123">
        <v>77.81</v>
      </c>
      <c r="O478" s="123">
        <v>0.77</v>
      </c>
      <c r="P478" s="123">
        <v>2.15</v>
      </c>
      <c r="Q478" s="123">
        <v>33.21</v>
      </c>
      <c r="R478" s="123">
        <v>-0.03</v>
      </c>
      <c r="S478" s="123">
        <v>0.75</v>
      </c>
      <c r="T478" s="123">
        <v>0.03</v>
      </c>
      <c r="U478" s="123">
        <v>-0.08</v>
      </c>
      <c r="V478" s="123">
        <v>0.05</v>
      </c>
      <c r="W478" s="123">
        <v>-0.05</v>
      </c>
      <c r="X478" s="123">
        <v>0.02</v>
      </c>
      <c r="Y478" s="123">
        <v>0.66</v>
      </c>
      <c r="Z478" s="123">
        <v>0.09</v>
      </c>
      <c r="AA478" s="60">
        <v>0.08</v>
      </c>
      <c r="AB478" s="60">
        <v>0.04</v>
      </c>
      <c r="AC478" s="60" t="s">
        <v>3792</v>
      </c>
      <c r="AD478" s="60">
        <v>2021</v>
      </c>
    </row>
    <row r="479" spans="1:30" x14ac:dyDescent="0.25">
      <c r="A479" s="60" t="s">
        <v>4806</v>
      </c>
      <c r="B479" s="60" t="s">
        <v>29</v>
      </c>
      <c r="C479" s="123" t="s">
        <v>109</v>
      </c>
      <c r="D479" s="60">
        <v>34</v>
      </c>
      <c r="E479" s="123">
        <v>1986</v>
      </c>
      <c r="F479" s="123">
        <v>2</v>
      </c>
      <c r="G479" s="123">
        <v>12.49</v>
      </c>
      <c r="H479" s="123">
        <v>20.96</v>
      </c>
      <c r="I479" s="123">
        <v>59.46</v>
      </c>
      <c r="J479" s="123">
        <v>155.07</v>
      </c>
      <c r="K479" s="123">
        <v>40.57</v>
      </c>
      <c r="L479" s="123">
        <v>9.6</v>
      </c>
      <c r="M479" s="123">
        <v>14.07</v>
      </c>
      <c r="N479" s="123">
        <v>67.98</v>
      </c>
      <c r="O479" s="123">
        <v>2</v>
      </c>
      <c r="P479" s="123">
        <v>4.08</v>
      </c>
      <c r="Q479" s="123">
        <v>49.96</v>
      </c>
      <c r="R479" s="123">
        <v>0.59</v>
      </c>
      <c r="S479" s="123">
        <v>0.98</v>
      </c>
      <c r="T479" s="123">
        <v>49.97</v>
      </c>
      <c r="U479" s="123">
        <v>-0.08</v>
      </c>
      <c r="V479" s="123">
        <v>0.1</v>
      </c>
      <c r="W479" s="123">
        <v>-0.06</v>
      </c>
      <c r="X479" s="123">
        <v>0.59</v>
      </c>
      <c r="Y479" s="123">
        <v>0.56000000000000005</v>
      </c>
      <c r="Z479" s="123">
        <v>0.47</v>
      </c>
      <c r="AA479" s="60">
        <v>-0.09</v>
      </c>
      <c r="AB479" s="60">
        <v>1.58</v>
      </c>
      <c r="AC479" s="60" t="s">
        <v>3792</v>
      </c>
      <c r="AD479" s="60">
        <v>2021</v>
      </c>
    </row>
    <row r="480" spans="1:30" x14ac:dyDescent="0.25">
      <c r="A480" s="60" t="s">
        <v>2289</v>
      </c>
      <c r="B480" s="60" t="s">
        <v>29</v>
      </c>
      <c r="C480" s="123" t="s">
        <v>109</v>
      </c>
      <c r="D480" s="60">
        <v>21</v>
      </c>
      <c r="E480" s="123">
        <v>1999</v>
      </c>
      <c r="F480" s="123">
        <v>3.6</v>
      </c>
      <c r="G480" s="123">
        <v>14.12</v>
      </c>
      <c r="H480" s="123">
        <v>19.239999999999998</v>
      </c>
      <c r="I480" s="123">
        <v>73.83</v>
      </c>
      <c r="J480" s="123">
        <v>228.66</v>
      </c>
      <c r="K480" s="123">
        <v>68.819999999999993</v>
      </c>
      <c r="L480" s="123">
        <v>7.18</v>
      </c>
      <c r="M480" s="123">
        <v>9.66</v>
      </c>
      <c r="N480" s="123">
        <v>74.33</v>
      </c>
      <c r="O480" s="123">
        <v>4.08</v>
      </c>
      <c r="P480" s="123">
        <v>4.7</v>
      </c>
      <c r="Q480" s="123">
        <v>88.16</v>
      </c>
      <c r="R480" s="123">
        <v>1.86</v>
      </c>
      <c r="S480" s="123">
        <v>2.25</v>
      </c>
      <c r="T480" s="123">
        <v>87.56</v>
      </c>
      <c r="U480" s="123">
        <v>0.49</v>
      </c>
      <c r="V480" s="123">
        <v>0.41</v>
      </c>
      <c r="W480" s="123">
        <v>0.13</v>
      </c>
      <c r="X480" s="123">
        <v>1.32</v>
      </c>
      <c r="Y480" s="123">
        <v>0.84</v>
      </c>
      <c r="Z480" s="123">
        <v>1.05</v>
      </c>
      <c r="AA480" s="60">
        <v>-0.08</v>
      </c>
      <c r="AB480" s="60">
        <v>2.58</v>
      </c>
      <c r="AC480" s="60" t="s">
        <v>3792</v>
      </c>
      <c r="AD480" s="60">
        <v>2021</v>
      </c>
    </row>
    <row r="481" spans="1:30" x14ac:dyDescent="0.25">
      <c r="A481" s="60" t="s">
        <v>1622</v>
      </c>
      <c r="B481" s="60" t="s">
        <v>29</v>
      </c>
      <c r="C481" s="123" t="s">
        <v>109</v>
      </c>
      <c r="D481" s="60">
        <v>20</v>
      </c>
      <c r="E481" s="123">
        <v>2000</v>
      </c>
      <c r="F481" s="123">
        <v>1.5</v>
      </c>
      <c r="G481" s="123">
        <v>23.36</v>
      </c>
      <c r="H481" s="123">
        <v>28.78</v>
      </c>
      <c r="I481" s="123">
        <v>81.459999999999994</v>
      </c>
      <c r="J481" s="123">
        <v>303.20999999999998</v>
      </c>
      <c r="K481" s="123">
        <v>79.97</v>
      </c>
      <c r="L481" s="123">
        <v>15.96</v>
      </c>
      <c r="M481" s="123">
        <v>17.96</v>
      </c>
      <c r="N481" s="123">
        <v>89</v>
      </c>
      <c r="O481" s="123">
        <v>6.69</v>
      </c>
      <c r="P481" s="123">
        <v>8.73</v>
      </c>
      <c r="Q481" s="123">
        <v>76.86</v>
      </c>
      <c r="R481" s="123">
        <v>-0.01</v>
      </c>
      <c r="S481" s="123">
        <v>-0.06</v>
      </c>
      <c r="T481" s="123"/>
      <c r="U481" s="123">
        <v>1.4</v>
      </c>
      <c r="V481" s="123">
        <v>0.54</v>
      </c>
      <c r="W481" s="123">
        <v>0.79</v>
      </c>
      <c r="X481" s="123">
        <v>3.39</v>
      </c>
      <c r="Y481" s="123">
        <v>0.09</v>
      </c>
      <c r="Z481" s="123">
        <v>1.34</v>
      </c>
      <c r="AA481" s="60">
        <v>-0.08</v>
      </c>
      <c r="AB481" s="60">
        <v>1.93</v>
      </c>
      <c r="AC481" s="60" t="s">
        <v>3792</v>
      </c>
      <c r="AD481" s="60">
        <v>2021</v>
      </c>
    </row>
    <row r="482" spans="1:30" x14ac:dyDescent="0.25">
      <c r="A482" s="60" t="s">
        <v>1772</v>
      </c>
      <c r="B482" s="60" t="s">
        <v>29</v>
      </c>
      <c r="C482" s="123" t="s">
        <v>116</v>
      </c>
      <c r="D482" s="60">
        <v>31</v>
      </c>
      <c r="E482" s="123">
        <v>1990</v>
      </c>
      <c r="F482" s="123">
        <v>4.3099999999999996</v>
      </c>
      <c r="G482" s="123">
        <v>12.58</v>
      </c>
      <c r="H482" s="123">
        <v>28.73</v>
      </c>
      <c r="I482" s="123">
        <v>43.41</v>
      </c>
      <c r="J482" s="123">
        <v>434.9</v>
      </c>
      <c r="K482" s="123">
        <v>303.24</v>
      </c>
      <c r="L482" s="123">
        <v>2.4300000000000002</v>
      </c>
      <c r="M482" s="123">
        <v>2.35</v>
      </c>
      <c r="N482" s="123">
        <v>100.04</v>
      </c>
      <c r="O482" s="123">
        <v>3.93</v>
      </c>
      <c r="P482" s="123">
        <v>4.16</v>
      </c>
      <c r="Q482" s="123">
        <v>94.49</v>
      </c>
      <c r="R482" s="123">
        <v>6.03</v>
      </c>
      <c r="S482" s="123">
        <v>22.06</v>
      </c>
      <c r="T482" s="123">
        <v>27.39</v>
      </c>
      <c r="U482" s="123">
        <v>-0.03</v>
      </c>
      <c r="V482" s="123">
        <v>7.0000000000000007E-2</v>
      </c>
      <c r="W482" s="123">
        <v>-0.04</v>
      </c>
      <c r="X482" s="123">
        <v>-0.1</v>
      </c>
      <c r="Y482" s="123">
        <v>0.26</v>
      </c>
      <c r="Z482" s="123">
        <v>-0.02</v>
      </c>
      <c r="AA482" s="60">
        <v>-0.06</v>
      </c>
      <c r="AB482" s="60">
        <v>-0.06</v>
      </c>
      <c r="AC482" s="60" t="s">
        <v>3792</v>
      </c>
      <c r="AD482" s="60">
        <v>2021</v>
      </c>
    </row>
    <row r="483" spans="1:30" x14ac:dyDescent="0.25">
      <c r="A483" s="60" t="s">
        <v>1893</v>
      </c>
      <c r="B483" s="60" t="s">
        <v>29</v>
      </c>
      <c r="C483" s="123" t="s">
        <v>122</v>
      </c>
      <c r="D483" s="60">
        <v>31</v>
      </c>
      <c r="E483" s="123">
        <v>1989</v>
      </c>
      <c r="F483" s="123">
        <v>4.2300000000000004</v>
      </c>
      <c r="G483" s="123">
        <v>27.68</v>
      </c>
      <c r="H483" s="123">
        <v>31.66</v>
      </c>
      <c r="I483" s="123">
        <v>87.47</v>
      </c>
      <c r="J483" s="123">
        <v>485.12</v>
      </c>
      <c r="K483" s="123">
        <v>108.88</v>
      </c>
      <c r="L483" s="123">
        <v>12.36</v>
      </c>
      <c r="M483" s="123">
        <v>13.58</v>
      </c>
      <c r="N483" s="123">
        <v>91.44</v>
      </c>
      <c r="O483" s="123">
        <v>11.2</v>
      </c>
      <c r="P483" s="123">
        <v>13.06</v>
      </c>
      <c r="Q483" s="123">
        <v>85.71</v>
      </c>
      <c r="R483" s="123">
        <v>3.28</v>
      </c>
      <c r="S483" s="123">
        <v>3.4</v>
      </c>
      <c r="T483" s="123">
        <v>93.26</v>
      </c>
      <c r="U483" s="123">
        <v>0.04</v>
      </c>
      <c r="V483" s="123">
        <v>0.02</v>
      </c>
      <c r="W483" s="123">
        <v>-0.12</v>
      </c>
      <c r="X483" s="123">
        <v>0.47</v>
      </c>
      <c r="Y483" s="123">
        <v>2.83</v>
      </c>
      <c r="Z483" s="123">
        <v>0.38</v>
      </c>
      <c r="AA483" s="60">
        <v>0.02</v>
      </c>
      <c r="AB483" s="60">
        <v>1.7</v>
      </c>
      <c r="AC483" s="60" t="s">
        <v>3792</v>
      </c>
      <c r="AD483" s="60">
        <v>2021</v>
      </c>
    </row>
    <row r="484" spans="1:30" x14ac:dyDescent="0.25">
      <c r="A484" s="60" t="s">
        <v>4808</v>
      </c>
      <c r="B484" s="60" t="s">
        <v>29</v>
      </c>
      <c r="C484" s="123" t="s">
        <v>122</v>
      </c>
      <c r="D484" s="60">
        <v>25</v>
      </c>
      <c r="E484" s="123">
        <v>1995</v>
      </c>
      <c r="F484" s="123">
        <v>3.76</v>
      </c>
      <c r="G484" s="123">
        <v>36.29</v>
      </c>
      <c r="H484" s="123">
        <v>41.05</v>
      </c>
      <c r="I484" s="123">
        <v>88.18</v>
      </c>
      <c r="J484" s="123">
        <v>684.14</v>
      </c>
      <c r="K484" s="123">
        <v>198.83</v>
      </c>
      <c r="L484" s="123">
        <v>15.8</v>
      </c>
      <c r="M484" s="123">
        <v>16.97</v>
      </c>
      <c r="N484" s="123">
        <v>92.02</v>
      </c>
      <c r="O484" s="123">
        <v>15.11</v>
      </c>
      <c r="P484" s="123">
        <v>16.5</v>
      </c>
      <c r="Q484" s="123">
        <v>91.76</v>
      </c>
      <c r="R484" s="123">
        <v>5.22</v>
      </c>
      <c r="S484" s="123">
        <v>6.76</v>
      </c>
      <c r="T484" s="123">
        <v>76.05</v>
      </c>
      <c r="U484" s="123">
        <v>0.03</v>
      </c>
      <c r="V484" s="123">
        <v>0</v>
      </c>
      <c r="W484" s="123">
        <v>0.08</v>
      </c>
      <c r="X484" s="123">
        <v>-0.03</v>
      </c>
      <c r="Y484" s="123">
        <v>4.38</v>
      </c>
      <c r="Z484" s="123">
        <v>0.52</v>
      </c>
      <c r="AA484" s="60">
        <v>0.06</v>
      </c>
      <c r="AB484" s="60">
        <v>4.83</v>
      </c>
      <c r="AC484" s="60" t="s">
        <v>3792</v>
      </c>
      <c r="AD484" s="60">
        <v>2021</v>
      </c>
    </row>
    <row r="485" spans="1:30" x14ac:dyDescent="0.25">
      <c r="A485" s="60" t="s">
        <v>4809</v>
      </c>
      <c r="B485" s="60" t="s">
        <v>29</v>
      </c>
      <c r="C485" s="123" t="s">
        <v>122</v>
      </c>
      <c r="D485" s="60">
        <v>21</v>
      </c>
      <c r="E485" s="123">
        <v>1999</v>
      </c>
      <c r="F485" s="123">
        <v>0.2</v>
      </c>
      <c r="G485" s="123">
        <v>0.09</v>
      </c>
      <c r="H485" s="123">
        <v>0.03</v>
      </c>
      <c r="I485" s="123"/>
      <c r="J485" s="123">
        <v>-0.02</v>
      </c>
      <c r="K485" s="123">
        <v>0.06</v>
      </c>
      <c r="L485" s="123">
        <v>0.03</v>
      </c>
      <c r="M485" s="123">
        <v>-0.08</v>
      </c>
      <c r="N485" s="123"/>
      <c r="O485" s="123">
        <v>0.03</v>
      </c>
      <c r="P485" s="123">
        <v>-0.02</v>
      </c>
      <c r="Q485" s="123"/>
      <c r="R485" s="123">
        <v>0.05</v>
      </c>
      <c r="S485" s="123">
        <v>0.02</v>
      </c>
      <c r="T485" s="123"/>
      <c r="U485" s="123">
        <v>-0.03</v>
      </c>
      <c r="V485" s="123">
        <v>-0.03</v>
      </c>
      <c r="W485" s="123">
        <v>7.0000000000000007E-2</v>
      </c>
      <c r="X485" s="123">
        <v>0.1</v>
      </c>
      <c r="Y485" s="123">
        <v>0.03</v>
      </c>
      <c r="Z485" s="123">
        <v>-0.09</v>
      </c>
      <c r="AA485" s="60">
        <v>-0.09</v>
      </c>
      <c r="AB485" s="60">
        <v>0.04</v>
      </c>
      <c r="AC485" s="60" t="s">
        <v>3792</v>
      </c>
      <c r="AD485" s="60">
        <v>2021</v>
      </c>
    </row>
    <row r="486" spans="1:30" x14ac:dyDescent="0.25">
      <c r="A486" s="60" t="s">
        <v>1604</v>
      </c>
      <c r="B486" s="60" t="s">
        <v>29</v>
      </c>
      <c r="C486" s="123" t="s">
        <v>122</v>
      </c>
      <c r="D486" s="60">
        <v>29</v>
      </c>
      <c r="E486" s="123">
        <v>1991</v>
      </c>
      <c r="F486" s="123">
        <v>4.09</v>
      </c>
      <c r="G486" s="123">
        <v>28.97</v>
      </c>
      <c r="H486" s="123">
        <v>35.93</v>
      </c>
      <c r="I486" s="123">
        <v>80.959999999999994</v>
      </c>
      <c r="J486" s="123">
        <v>505.89</v>
      </c>
      <c r="K486" s="123">
        <v>117.29</v>
      </c>
      <c r="L486" s="123">
        <v>12.47</v>
      </c>
      <c r="M486" s="123">
        <v>13.73</v>
      </c>
      <c r="N486" s="123">
        <v>91.14</v>
      </c>
      <c r="O486" s="123">
        <v>11.7</v>
      </c>
      <c r="P486" s="123">
        <v>13.69</v>
      </c>
      <c r="Q486" s="123">
        <v>85.64</v>
      </c>
      <c r="R486" s="123">
        <v>3.85</v>
      </c>
      <c r="S486" s="123">
        <v>6.87</v>
      </c>
      <c r="T486" s="123">
        <v>57.18</v>
      </c>
      <c r="U486" s="123">
        <v>-0.02</v>
      </c>
      <c r="V486" s="123">
        <v>0.13</v>
      </c>
      <c r="W486" s="123">
        <v>-0.1</v>
      </c>
      <c r="X486" s="123">
        <v>1.26</v>
      </c>
      <c r="Y486" s="123">
        <v>2.87</v>
      </c>
      <c r="Z486" s="123">
        <v>1.5</v>
      </c>
      <c r="AA486" s="60">
        <v>-0.06</v>
      </c>
      <c r="AB486" s="60">
        <v>3.89</v>
      </c>
      <c r="AC486" s="60" t="s">
        <v>3792</v>
      </c>
      <c r="AD486" s="60">
        <v>2021</v>
      </c>
    </row>
    <row r="487" spans="1:30" x14ac:dyDescent="0.25">
      <c r="A487" s="60" t="s">
        <v>4810</v>
      </c>
      <c r="B487" s="60" t="s">
        <v>29</v>
      </c>
      <c r="C487" s="123" t="s">
        <v>122</v>
      </c>
      <c r="D487" s="60">
        <v>35</v>
      </c>
      <c r="E487" s="123">
        <v>1985</v>
      </c>
      <c r="F487" s="123">
        <v>4.08</v>
      </c>
      <c r="G487" s="123">
        <v>24.44</v>
      </c>
      <c r="H487" s="123">
        <v>33.9</v>
      </c>
      <c r="I487" s="123">
        <v>71.83</v>
      </c>
      <c r="J487" s="123">
        <v>462.64</v>
      </c>
      <c r="K487" s="123">
        <v>118.23</v>
      </c>
      <c r="L487" s="123">
        <v>10.67</v>
      </c>
      <c r="M487" s="123">
        <v>12.32</v>
      </c>
      <c r="N487" s="123">
        <v>86.37</v>
      </c>
      <c r="O487" s="123">
        <v>9.08</v>
      </c>
      <c r="P487" s="123">
        <v>11.54</v>
      </c>
      <c r="Q487" s="123">
        <v>78.8</v>
      </c>
      <c r="R487" s="123">
        <v>3.96</v>
      </c>
      <c r="S487" s="123">
        <v>7.49</v>
      </c>
      <c r="T487" s="123">
        <v>51.53</v>
      </c>
      <c r="U487" s="123">
        <v>0.05</v>
      </c>
      <c r="V487" s="123">
        <v>-0.01</v>
      </c>
      <c r="W487" s="123">
        <v>0.02</v>
      </c>
      <c r="X487" s="123">
        <v>0.66</v>
      </c>
      <c r="Y487" s="123">
        <v>3.31</v>
      </c>
      <c r="Z487" s="123">
        <v>0.97</v>
      </c>
      <c r="AA487" s="60">
        <v>0.17</v>
      </c>
      <c r="AB487" s="60">
        <v>3.08</v>
      </c>
      <c r="AC487" s="60" t="s">
        <v>3792</v>
      </c>
      <c r="AD487" s="60">
        <v>2021</v>
      </c>
    </row>
    <row r="488" spans="1:30" x14ac:dyDescent="0.25">
      <c r="A488" s="60" t="s">
        <v>4811</v>
      </c>
      <c r="B488" s="60" t="s">
        <v>29</v>
      </c>
      <c r="C488" s="123" t="s">
        <v>122</v>
      </c>
      <c r="D488" s="60">
        <v>33</v>
      </c>
      <c r="E488" s="123">
        <v>1987</v>
      </c>
      <c r="F488" s="123">
        <v>-0.04</v>
      </c>
      <c r="G488" s="123">
        <v>-0.02</v>
      </c>
      <c r="H488" s="123">
        <v>0.06</v>
      </c>
      <c r="I488" s="123"/>
      <c r="J488" s="123">
        <v>0</v>
      </c>
      <c r="K488" s="123">
        <v>0.09</v>
      </c>
      <c r="L488" s="123">
        <v>-0.06</v>
      </c>
      <c r="M488" s="123">
        <v>0.08</v>
      </c>
      <c r="N488" s="123"/>
      <c r="O488" s="123">
        <v>0.09</v>
      </c>
      <c r="P488" s="123">
        <v>-0.03</v>
      </c>
      <c r="Q488" s="123"/>
      <c r="R488" s="123">
        <v>0.03</v>
      </c>
      <c r="S488" s="123">
        <v>0</v>
      </c>
      <c r="T488" s="123"/>
      <c r="U488" s="123">
        <v>-0.05</v>
      </c>
      <c r="V488" s="123">
        <v>-0.06</v>
      </c>
      <c r="W488" s="123">
        <v>-7.0000000000000007E-2</v>
      </c>
      <c r="X488" s="123">
        <v>-0.05</v>
      </c>
      <c r="Y488" s="123">
        <v>-0.04</v>
      </c>
      <c r="Z488" s="123">
        <v>-0.09</v>
      </c>
      <c r="AA488" s="60">
        <v>-0.04</v>
      </c>
      <c r="AB488" s="60">
        <v>7.0000000000000007E-2</v>
      </c>
      <c r="AC488" s="60" t="s">
        <v>3792</v>
      </c>
      <c r="AD488" s="60">
        <v>2021</v>
      </c>
    </row>
    <row r="489" spans="1:30" x14ac:dyDescent="0.25">
      <c r="A489" s="60" t="s">
        <v>4807</v>
      </c>
      <c r="B489" s="60" t="s">
        <v>29</v>
      </c>
      <c r="C489" s="123" t="s">
        <v>131</v>
      </c>
      <c r="D489" s="60">
        <v>29</v>
      </c>
      <c r="E489" s="123">
        <v>1992</v>
      </c>
      <c r="F489" s="123">
        <v>1.05</v>
      </c>
      <c r="G489" s="123">
        <v>12.96</v>
      </c>
      <c r="H489" s="123">
        <v>21</v>
      </c>
      <c r="I489" s="123">
        <v>61.83</v>
      </c>
      <c r="J489" s="123">
        <v>262.08999999999997</v>
      </c>
      <c r="K489" s="123">
        <v>64</v>
      </c>
      <c r="L489" s="123">
        <v>7.94</v>
      </c>
      <c r="M489" s="123">
        <v>11.93</v>
      </c>
      <c r="N489" s="123">
        <v>66.7</v>
      </c>
      <c r="O489" s="123">
        <v>3</v>
      </c>
      <c r="P489" s="123">
        <v>5.05</v>
      </c>
      <c r="Q489" s="123">
        <v>59.98</v>
      </c>
      <c r="R489" s="123">
        <v>2.0099999999999998</v>
      </c>
      <c r="S489" s="123">
        <v>3.08</v>
      </c>
      <c r="T489" s="123">
        <v>66.64</v>
      </c>
      <c r="U489" s="123">
        <v>-0.01</v>
      </c>
      <c r="V489" s="123">
        <v>0.09</v>
      </c>
      <c r="W489" s="123">
        <v>-0.05</v>
      </c>
      <c r="X489" s="123">
        <v>0</v>
      </c>
      <c r="Y489" s="123">
        <v>2.94</v>
      </c>
      <c r="Z489" s="123">
        <v>0.01</v>
      </c>
      <c r="AA489" s="60">
        <v>7.0000000000000007E-2</v>
      </c>
      <c r="AB489" s="60">
        <v>3.05</v>
      </c>
      <c r="AC489" s="60" t="s">
        <v>3792</v>
      </c>
      <c r="AD489" s="60">
        <v>2021</v>
      </c>
    </row>
  </sheetData>
  <conditionalFormatting sqref="A2:AD489">
    <cfRule type="expression" dxfId="2" priority="1">
      <formula>ISODD(ROW())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548D-51A8-4EC2-B8C6-FB450A8390BB}">
  <dimension ref="A1:AE489"/>
  <sheetViews>
    <sheetView topLeftCell="A464" workbookViewId="0">
      <selection activeCell="A2" sqref="A2:A489"/>
    </sheetView>
  </sheetViews>
  <sheetFormatPr defaultRowHeight="15" x14ac:dyDescent="0.25"/>
  <sheetData>
    <row r="1" spans="1:31" ht="15.75" x14ac:dyDescent="0.25">
      <c r="A1" s="8" t="s">
        <v>3770</v>
      </c>
      <c r="B1" s="10" t="s">
        <v>4</v>
      </c>
      <c r="C1" s="10" t="s">
        <v>3768</v>
      </c>
      <c r="D1" s="10" t="s">
        <v>3771</v>
      </c>
      <c r="E1" s="8" t="s">
        <v>3772</v>
      </c>
      <c r="F1" s="8" t="s">
        <v>3773</v>
      </c>
      <c r="G1" s="8" t="s">
        <v>4875</v>
      </c>
      <c r="H1" s="8" t="s">
        <v>4876</v>
      </c>
      <c r="I1" s="8" t="s">
        <v>4877</v>
      </c>
      <c r="J1" s="8" t="s">
        <v>4878</v>
      </c>
      <c r="K1" s="8" t="s">
        <v>4879</v>
      </c>
      <c r="L1" s="8" t="s">
        <v>4880</v>
      </c>
      <c r="M1" s="8" t="s">
        <v>4881</v>
      </c>
      <c r="N1" s="8" t="s">
        <v>4882</v>
      </c>
      <c r="O1" s="8" t="s">
        <v>4883</v>
      </c>
      <c r="P1" s="8" t="s">
        <v>4884</v>
      </c>
      <c r="Q1" s="8" t="s">
        <v>4885</v>
      </c>
      <c r="R1" s="8" t="s">
        <v>4886</v>
      </c>
      <c r="S1" s="8" t="s">
        <v>4887</v>
      </c>
      <c r="T1" s="8" t="s">
        <v>4888</v>
      </c>
      <c r="U1" s="8" t="s">
        <v>4889</v>
      </c>
      <c r="V1" s="8" t="s">
        <v>4890</v>
      </c>
      <c r="W1" s="8" t="s">
        <v>4891</v>
      </c>
      <c r="X1" s="8" t="s">
        <v>4892</v>
      </c>
      <c r="Y1" s="8" t="s">
        <v>4893</v>
      </c>
      <c r="Z1" s="8" t="s">
        <v>4894</v>
      </c>
      <c r="AA1" s="8" t="s">
        <v>4895</v>
      </c>
      <c r="AB1" s="8" t="s">
        <v>4896</v>
      </c>
      <c r="AC1" s="8" t="s">
        <v>4897</v>
      </c>
      <c r="AD1" s="8" t="s">
        <v>88</v>
      </c>
      <c r="AE1" s="8" t="s">
        <v>48</v>
      </c>
    </row>
    <row r="2" spans="1:31" x14ac:dyDescent="0.25">
      <c r="A2" s="13" t="s">
        <v>3793</v>
      </c>
      <c r="B2" s="15" t="s">
        <v>9</v>
      </c>
      <c r="C2" s="122" t="s">
        <v>96</v>
      </c>
      <c r="D2" s="117">
        <v>18</v>
      </c>
      <c r="E2" s="123">
        <v>2002</v>
      </c>
      <c r="F2" s="123">
        <v>5.26</v>
      </c>
      <c r="G2" s="123">
        <v>0.85</v>
      </c>
      <c r="H2" s="123">
        <v>0.51</v>
      </c>
      <c r="I2" s="123">
        <v>0.66</v>
      </c>
      <c r="J2" s="123">
        <v>0.23</v>
      </c>
      <c r="K2" s="123">
        <v>0.02</v>
      </c>
      <c r="L2" s="123">
        <v>0.6</v>
      </c>
      <c r="M2" s="123">
        <v>1.41</v>
      </c>
      <c r="N2" s="123">
        <v>42.82</v>
      </c>
      <c r="O2" s="123">
        <v>0.81</v>
      </c>
      <c r="P2" s="123">
        <v>10.95</v>
      </c>
      <c r="Q2" s="123">
        <v>2.93</v>
      </c>
      <c r="R2" s="123">
        <v>27.62</v>
      </c>
      <c r="S2" s="123">
        <v>8.09</v>
      </c>
      <c r="T2" s="123">
        <v>2.66</v>
      </c>
      <c r="U2" s="123">
        <v>0.14000000000000001</v>
      </c>
      <c r="V2" s="123">
        <v>2.59</v>
      </c>
      <c r="W2" s="123">
        <v>1.25</v>
      </c>
      <c r="X2" s="123">
        <v>0.03</v>
      </c>
      <c r="Y2" s="123">
        <v>1.24</v>
      </c>
      <c r="Z2" s="123">
        <v>2.12</v>
      </c>
      <c r="AA2" s="60">
        <v>2.99</v>
      </c>
      <c r="AB2" s="60">
        <v>5.25</v>
      </c>
      <c r="AC2" s="60">
        <v>-0.02</v>
      </c>
      <c r="AD2" s="60" t="s">
        <v>3792</v>
      </c>
      <c r="AE2" s="60">
        <v>2021</v>
      </c>
    </row>
    <row r="3" spans="1:31" x14ac:dyDescent="0.25">
      <c r="A3" s="13" t="s">
        <v>3794</v>
      </c>
      <c r="B3" s="15" t="s">
        <v>9</v>
      </c>
      <c r="C3" s="122" t="s">
        <v>96</v>
      </c>
      <c r="D3" s="117">
        <v>21</v>
      </c>
      <c r="E3" s="123">
        <v>1999</v>
      </c>
      <c r="F3" s="123">
        <v>3.87</v>
      </c>
      <c r="G3" s="123">
        <v>2.85</v>
      </c>
      <c r="H3" s="123">
        <v>1.8</v>
      </c>
      <c r="I3" s="123">
        <v>1.95</v>
      </c>
      <c r="J3" s="123">
        <v>0.21</v>
      </c>
      <c r="K3" s="123">
        <v>0.45</v>
      </c>
      <c r="L3" s="123">
        <v>1.34</v>
      </c>
      <c r="M3" s="123">
        <v>2.0099999999999998</v>
      </c>
      <c r="N3" s="123">
        <v>62.52</v>
      </c>
      <c r="O3" s="123">
        <v>0.82</v>
      </c>
      <c r="P3" s="123">
        <v>10.45</v>
      </c>
      <c r="Q3" s="123">
        <v>5.21</v>
      </c>
      <c r="R3" s="123">
        <v>48.84</v>
      </c>
      <c r="S3" s="123">
        <v>4.53</v>
      </c>
      <c r="T3" s="123">
        <v>4.3499999999999996</v>
      </c>
      <c r="U3" s="123">
        <v>1.61</v>
      </c>
      <c r="V3" s="123">
        <v>1.81</v>
      </c>
      <c r="W3" s="123">
        <v>-0.05</v>
      </c>
      <c r="X3" s="123">
        <v>0.05</v>
      </c>
      <c r="Y3" s="123">
        <v>1.88</v>
      </c>
      <c r="Z3" s="123">
        <v>2.74</v>
      </c>
      <c r="AA3" s="60">
        <v>5.55</v>
      </c>
      <c r="AB3" s="60">
        <v>2.33</v>
      </c>
      <c r="AC3" s="60">
        <v>0.02</v>
      </c>
      <c r="AD3" s="60" t="s">
        <v>3792</v>
      </c>
      <c r="AE3" s="60">
        <v>2021</v>
      </c>
    </row>
    <row r="4" spans="1:31" x14ac:dyDescent="0.25">
      <c r="A4" s="13" t="s">
        <v>3795</v>
      </c>
      <c r="B4" s="15" t="s">
        <v>9</v>
      </c>
      <c r="C4" s="122" t="s">
        <v>96</v>
      </c>
      <c r="D4" s="117">
        <v>28</v>
      </c>
      <c r="E4" s="123">
        <v>1992</v>
      </c>
      <c r="F4" s="123">
        <v>5.29</v>
      </c>
      <c r="G4" s="123">
        <v>1.03</v>
      </c>
      <c r="H4" s="123">
        <v>0.53</v>
      </c>
      <c r="I4" s="123">
        <v>1.0900000000000001</v>
      </c>
      <c r="J4" s="123">
        <v>7.0000000000000007E-2</v>
      </c>
      <c r="K4" s="123">
        <v>0.02</v>
      </c>
      <c r="L4" s="123">
        <v>0.37</v>
      </c>
      <c r="M4" s="123">
        <v>1.49</v>
      </c>
      <c r="N4" s="123">
        <v>25.06</v>
      </c>
      <c r="O4" s="123">
        <v>1.1000000000000001</v>
      </c>
      <c r="P4" s="123">
        <v>8.6199999999999992</v>
      </c>
      <c r="Q4" s="123">
        <v>2.2000000000000002</v>
      </c>
      <c r="R4" s="123">
        <v>26.17</v>
      </c>
      <c r="S4" s="123">
        <v>5.4</v>
      </c>
      <c r="T4" s="123">
        <v>1.94</v>
      </c>
      <c r="U4" s="123">
        <v>1.31</v>
      </c>
      <c r="V4" s="123">
        <v>2.29</v>
      </c>
      <c r="W4" s="123">
        <v>0.04</v>
      </c>
      <c r="X4" s="123">
        <v>0.02</v>
      </c>
      <c r="Y4" s="123">
        <v>2.2599999999999998</v>
      </c>
      <c r="Z4" s="123">
        <v>2.81</v>
      </c>
      <c r="AA4" s="60">
        <v>3.96</v>
      </c>
      <c r="AB4" s="60">
        <v>1.26</v>
      </c>
      <c r="AC4" s="60">
        <v>0.11</v>
      </c>
      <c r="AD4" s="60" t="s">
        <v>3792</v>
      </c>
      <c r="AE4" s="60">
        <v>2021</v>
      </c>
    </row>
    <row r="5" spans="1:31" x14ac:dyDescent="0.25">
      <c r="A5" s="13" t="s">
        <v>3799</v>
      </c>
      <c r="B5" s="15" t="s">
        <v>9</v>
      </c>
      <c r="C5" s="122" t="s">
        <v>96</v>
      </c>
      <c r="D5" s="117">
        <v>24</v>
      </c>
      <c r="E5" s="123">
        <v>1996</v>
      </c>
      <c r="F5" s="123">
        <v>5.23</v>
      </c>
      <c r="G5" s="123">
        <v>1.35</v>
      </c>
      <c r="H5" s="123">
        <v>1.2</v>
      </c>
      <c r="I5" s="123">
        <v>1.34</v>
      </c>
      <c r="J5" s="123">
        <v>0.08</v>
      </c>
      <c r="K5" s="123">
        <v>0.05</v>
      </c>
      <c r="L5" s="123">
        <v>0.32</v>
      </c>
      <c r="M5" s="123">
        <v>0.79</v>
      </c>
      <c r="N5" s="123">
        <v>50.06</v>
      </c>
      <c r="O5" s="123">
        <v>0.33</v>
      </c>
      <c r="P5" s="123">
        <v>8.7899999999999991</v>
      </c>
      <c r="Q5" s="123">
        <v>3.27</v>
      </c>
      <c r="R5" s="123">
        <v>36.299999999999997</v>
      </c>
      <c r="S5" s="123">
        <v>5.68</v>
      </c>
      <c r="T5" s="123">
        <v>3.17</v>
      </c>
      <c r="U5" s="123">
        <v>-0.09</v>
      </c>
      <c r="V5" s="123">
        <v>2.4</v>
      </c>
      <c r="W5" s="123">
        <v>1.24</v>
      </c>
      <c r="X5" s="123">
        <v>0</v>
      </c>
      <c r="Y5" s="123">
        <v>1.05</v>
      </c>
      <c r="Z5" s="123">
        <v>2.52</v>
      </c>
      <c r="AA5" s="60">
        <v>3.81</v>
      </c>
      <c r="AB5" s="60">
        <v>5.75</v>
      </c>
      <c r="AC5" s="60">
        <v>-0.01</v>
      </c>
      <c r="AD5" s="60" t="s">
        <v>3792</v>
      </c>
      <c r="AE5" s="60">
        <v>2021</v>
      </c>
    </row>
    <row r="6" spans="1:31" x14ac:dyDescent="0.25">
      <c r="A6" s="13" t="s">
        <v>3800</v>
      </c>
      <c r="B6" s="15" t="s">
        <v>9</v>
      </c>
      <c r="C6" s="122" t="s">
        <v>96</v>
      </c>
      <c r="D6" s="117">
        <v>29</v>
      </c>
      <c r="E6" s="123">
        <v>1991</v>
      </c>
      <c r="F6" s="123">
        <v>1.66</v>
      </c>
      <c r="G6" s="123">
        <v>0.54</v>
      </c>
      <c r="H6" s="123">
        <v>0.04</v>
      </c>
      <c r="I6" s="123">
        <v>0.51</v>
      </c>
      <c r="J6" s="123">
        <v>0.09</v>
      </c>
      <c r="K6" s="123">
        <v>-7.0000000000000007E-2</v>
      </c>
      <c r="L6" s="123">
        <v>-0.09</v>
      </c>
      <c r="M6" s="123">
        <v>7.0000000000000007E-2</v>
      </c>
      <c r="N6" s="123"/>
      <c r="O6" s="123">
        <v>0.02</v>
      </c>
      <c r="P6" s="123">
        <v>3.54</v>
      </c>
      <c r="Q6" s="123">
        <v>0.57999999999999996</v>
      </c>
      <c r="R6" s="123">
        <v>16.71</v>
      </c>
      <c r="S6" s="123">
        <v>3.61</v>
      </c>
      <c r="T6" s="123">
        <v>-0.05</v>
      </c>
      <c r="U6" s="123">
        <v>0.02</v>
      </c>
      <c r="V6" s="123">
        <v>0.62</v>
      </c>
      <c r="W6" s="123">
        <v>0.62</v>
      </c>
      <c r="X6" s="123">
        <v>-0.03</v>
      </c>
      <c r="Y6" s="123">
        <v>-0.01</v>
      </c>
      <c r="Z6" s="123">
        <v>1.1599999999999999</v>
      </c>
      <c r="AA6" s="60">
        <v>1.82</v>
      </c>
      <c r="AB6" s="60">
        <v>4.7300000000000004</v>
      </c>
      <c r="AC6" s="60">
        <v>0.03</v>
      </c>
      <c r="AD6" s="60" t="s">
        <v>3792</v>
      </c>
      <c r="AE6" s="60">
        <v>2021</v>
      </c>
    </row>
    <row r="7" spans="1:31" x14ac:dyDescent="0.25">
      <c r="A7" s="13" t="s">
        <v>3813</v>
      </c>
      <c r="B7" s="15" t="s">
        <v>9</v>
      </c>
      <c r="C7" s="122" t="s">
        <v>109</v>
      </c>
      <c r="D7" s="117">
        <v>25</v>
      </c>
      <c r="E7" s="123">
        <v>1995</v>
      </c>
      <c r="F7" s="123">
        <v>4.82</v>
      </c>
      <c r="G7" s="123">
        <v>0.91</v>
      </c>
      <c r="H7" s="123">
        <v>0.39</v>
      </c>
      <c r="I7" s="123">
        <v>0.34</v>
      </c>
      <c r="J7" s="123">
        <v>0.19</v>
      </c>
      <c r="K7" s="123">
        <v>0.2</v>
      </c>
      <c r="L7" s="123">
        <v>-0.01</v>
      </c>
      <c r="M7" s="123">
        <v>0.9</v>
      </c>
      <c r="N7" s="123">
        <v>7.0000000000000007E-2</v>
      </c>
      <c r="O7" s="123">
        <v>0.77</v>
      </c>
      <c r="P7" s="123">
        <v>17.16</v>
      </c>
      <c r="Q7" s="123">
        <v>3.1</v>
      </c>
      <c r="R7" s="123">
        <v>18.38</v>
      </c>
      <c r="S7" s="123">
        <v>1.79</v>
      </c>
      <c r="T7" s="123">
        <v>8.9700000000000006</v>
      </c>
      <c r="U7" s="123">
        <v>6.16</v>
      </c>
      <c r="V7" s="123">
        <v>0.37</v>
      </c>
      <c r="W7" s="123">
        <v>0.04</v>
      </c>
      <c r="X7" s="123">
        <v>-0.09</v>
      </c>
      <c r="Y7" s="123">
        <v>0.45</v>
      </c>
      <c r="Z7" s="123">
        <v>0.49</v>
      </c>
      <c r="AA7" s="60">
        <v>1.2</v>
      </c>
      <c r="AB7" s="60">
        <v>0.31</v>
      </c>
      <c r="AC7" s="60">
        <v>-0.02</v>
      </c>
      <c r="AD7" s="60" t="s">
        <v>3792</v>
      </c>
      <c r="AE7" s="60">
        <v>2021</v>
      </c>
    </row>
    <row r="8" spans="1:31" x14ac:dyDescent="0.25">
      <c r="A8" s="13" t="s">
        <v>3802</v>
      </c>
      <c r="B8" s="15" t="s">
        <v>9</v>
      </c>
      <c r="C8" s="122" t="s">
        <v>109</v>
      </c>
      <c r="D8" s="117">
        <v>24</v>
      </c>
      <c r="E8" s="123">
        <v>1996</v>
      </c>
      <c r="F8" s="123">
        <v>0.14000000000000001</v>
      </c>
      <c r="G8" s="123">
        <v>-0.05</v>
      </c>
      <c r="H8" s="123">
        <v>-0.05</v>
      </c>
      <c r="I8" s="123">
        <v>-0.04</v>
      </c>
      <c r="J8" s="123">
        <v>0.1</v>
      </c>
      <c r="K8" s="123">
        <v>0.09</v>
      </c>
      <c r="L8" s="123">
        <v>0.08</v>
      </c>
      <c r="M8" s="123">
        <v>-0.04</v>
      </c>
      <c r="N8" s="123"/>
      <c r="O8" s="123">
        <v>-0.09</v>
      </c>
      <c r="P8" s="123">
        <v>-0.09</v>
      </c>
      <c r="Q8" s="123">
        <v>-0.03</v>
      </c>
      <c r="R8" s="123"/>
      <c r="S8" s="123">
        <v>-7.0000000000000007E-2</v>
      </c>
      <c r="T8" s="123">
        <v>0.05</v>
      </c>
      <c r="U8" s="123">
        <v>0.09</v>
      </c>
      <c r="V8" s="123">
        <v>-0.05</v>
      </c>
      <c r="W8" s="123">
        <v>-0.1</v>
      </c>
      <c r="X8" s="123">
        <v>-7.0000000000000007E-2</v>
      </c>
      <c r="Y8" s="123">
        <v>0.04</v>
      </c>
      <c r="Z8" s="123">
        <v>0.02</v>
      </c>
      <c r="AA8" s="60">
        <v>0.02</v>
      </c>
      <c r="AB8" s="60">
        <v>0.05</v>
      </c>
      <c r="AC8" s="60">
        <v>-0.04</v>
      </c>
      <c r="AD8" s="60" t="s">
        <v>3792</v>
      </c>
      <c r="AE8" s="60">
        <v>2021</v>
      </c>
    </row>
    <row r="9" spans="1:31" x14ac:dyDescent="0.25">
      <c r="A9" s="13" t="s">
        <v>130</v>
      </c>
      <c r="B9" s="15" t="s">
        <v>9</v>
      </c>
      <c r="C9" s="122" t="s">
        <v>109</v>
      </c>
      <c r="D9" s="117">
        <v>31</v>
      </c>
      <c r="E9" s="123">
        <v>1989</v>
      </c>
      <c r="F9" s="123">
        <v>4.93</v>
      </c>
      <c r="G9" s="123">
        <v>0.52</v>
      </c>
      <c r="H9" s="123">
        <v>0.43</v>
      </c>
      <c r="I9" s="123">
        <v>-0.09</v>
      </c>
      <c r="J9" s="123">
        <v>0.7</v>
      </c>
      <c r="K9" s="123">
        <v>-0.09</v>
      </c>
      <c r="L9" s="123">
        <v>0.01</v>
      </c>
      <c r="M9" s="123">
        <v>0.53</v>
      </c>
      <c r="N9" s="123">
        <v>-0.05</v>
      </c>
      <c r="O9" s="123">
        <v>0.55000000000000004</v>
      </c>
      <c r="P9" s="123">
        <v>13.21</v>
      </c>
      <c r="Q9" s="123">
        <v>3.7</v>
      </c>
      <c r="R9" s="123">
        <v>27.79</v>
      </c>
      <c r="S9" s="123">
        <v>2.39</v>
      </c>
      <c r="T9" s="123">
        <v>8</v>
      </c>
      <c r="U9" s="123">
        <v>2.94</v>
      </c>
      <c r="V9" s="123">
        <v>0.83</v>
      </c>
      <c r="W9" s="123">
        <v>-7.0000000000000007E-2</v>
      </c>
      <c r="X9" s="123">
        <v>-0.01</v>
      </c>
      <c r="Y9" s="123">
        <v>0.91</v>
      </c>
      <c r="Z9" s="123">
        <v>0.3</v>
      </c>
      <c r="AA9" s="60">
        <v>0.72</v>
      </c>
      <c r="AB9" s="60">
        <v>0.66</v>
      </c>
      <c r="AC9" s="60">
        <v>-0.06</v>
      </c>
      <c r="AD9" s="60" t="s">
        <v>3792</v>
      </c>
      <c r="AE9" s="60">
        <v>2021</v>
      </c>
    </row>
    <row r="10" spans="1:31" x14ac:dyDescent="0.25">
      <c r="A10" s="13" t="s">
        <v>3804</v>
      </c>
      <c r="B10" s="15" t="s">
        <v>9</v>
      </c>
      <c r="C10" s="122" t="s">
        <v>109</v>
      </c>
      <c r="D10" s="117">
        <v>23</v>
      </c>
      <c r="E10" s="123">
        <v>1997</v>
      </c>
      <c r="F10" s="123">
        <v>1.5</v>
      </c>
      <c r="G10" s="123">
        <v>0.63</v>
      </c>
      <c r="H10" s="123">
        <v>0.67</v>
      </c>
      <c r="I10" s="123">
        <v>7.0000000000000007E-2</v>
      </c>
      <c r="J10" s="123">
        <v>0.61</v>
      </c>
      <c r="K10" s="123">
        <v>-0.01</v>
      </c>
      <c r="L10" s="123">
        <v>0.66</v>
      </c>
      <c r="M10" s="123">
        <v>1.27</v>
      </c>
      <c r="N10" s="123">
        <v>50.04</v>
      </c>
      <c r="O10" s="123">
        <v>0.6</v>
      </c>
      <c r="P10" s="123">
        <v>18.14</v>
      </c>
      <c r="Q10" s="123">
        <v>3.05</v>
      </c>
      <c r="R10" s="123">
        <v>17.29</v>
      </c>
      <c r="S10" s="123">
        <v>5.0199999999999996</v>
      </c>
      <c r="T10" s="123">
        <v>9.91</v>
      </c>
      <c r="U10" s="123">
        <v>3.05</v>
      </c>
      <c r="V10" s="123">
        <v>0.05</v>
      </c>
      <c r="W10" s="123">
        <v>-0.05</v>
      </c>
      <c r="X10" s="123">
        <v>-7.0000000000000007E-2</v>
      </c>
      <c r="Y10" s="123">
        <v>0.04</v>
      </c>
      <c r="Z10" s="123">
        <v>-0.01</v>
      </c>
      <c r="AA10" s="60">
        <v>0.72</v>
      </c>
      <c r="AB10" s="60">
        <v>0.54</v>
      </c>
      <c r="AC10" s="60">
        <v>-7.0000000000000007E-2</v>
      </c>
      <c r="AD10" s="60" t="s">
        <v>3792</v>
      </c>
      <c r="AE10" s="60">
        <v>2021</v>
      </c>
    </row>
    <row r="11" spans="1:31" x14ac:dyDescent="0.25">
      <c r="A11" s="13" t="s">
        <v>4812</v>
      </c>
      <c r="B11" s="15" t="s">
        <v>9</v>
      </c>
      <c r="C11" s="122" t="s">
        <v>109</v>
      </c>
      <c r="D11" s="117">
        <v>23</v>
      </c>
      <c r="E11" s="123">
        <v>1997</v>
      </c>
      <c r="F11" s="123">
        <v>0.12</v>
      </c>
      <c r="G11" s="123">
        <v>-0.04</v>
      </c>
      <c r="H11" s="123">
        <v>-0.03</v>
      </c>
      <c r="I11" s="123">
        <v>0.09</v>
      </c>
      <c r="J11" s="123">
        <v>0</v>
      </c>
      <c r="K11" s="123">
        <v>-7.0000000000000007E-2</v>
      </c>
      <c r="L11" s="123">
        <v>-0.1</v>
      </c>
      <c r="M11" s="123">
        <v>-0.03</v>
      </c>
      <c r="N11" s="123"/>
      <c r="O11" s="123">
        <v>-0.02</v>
      </c>
      <c r="P11" s="123">
        <v>25.06</v>
      </c>
      <c r="Q11" s="123">
        <v>14.91</v>
      </c>
      <c r="R11" s="123">
        <v>60.04</v>
      </c>
      <c r="S11" s="123">
        <v>0.09</v>
      </c>
      <c r="T11" s="123">
        <v>-0.08</v>
      </c>
      <c r="U11" s="123">
        <v>25.05</v>
      </c>
      <c r="V11" s="123">
        <v>0.05</v>
      </c>
      <c r="W11" s="123">
        <v>0.02</v>
      </c>
      <c r="X11" s="123">
        <v>0.04</v>
      </c>
      <c r="Y11" s="123">
        <v>0.03</v>
      </c>
      <c r="Z11" s="123">
        <v>0.06</v>
      </c>
      <c r="AA11" s="60">
        <v>0.01</v>
      </c>
      <c r="AB11" s="60">
        <v>0.05</v>
      </c>
      <c r="AC11" s="60">
        <v>0.08</v>
      </c>
      <c r="AD11" s="60" t="s">
        <v>3792</v>
      </c>
      <c r="AE11" s="60">
        <v>2021</v>
      </c>
    </row>
    <row r="12" spans="1:31" x14ac:dyDescent="0.25">
      <c r="A12" s="13" t="s">
        <v>4813</v>
      </c>
      <c r="B12" s="15" t="s">
        <v>9</v>
      </c>
      <c r="C12" s="122" t="s">
        <v>221</v>
      </c>
      <c r="D12" s="117">
        <v>24</v>
      </c>
      <c r="E12" s="123">
        <v>1996</v>
      </c>
      <c r="F12" s="123">
        <v>0.34</v>
      </c>
      <c r="G12" s="123">
        <v>0</v>
      </c>
      <c r="H12" s="123">
        <v>0</v>
      </c>
      <c r="I12" s="123">
        <v>-0.03</v>
      </c>
      <c r="J12" s="123">
        <v>0.04</v>
      </c>
      <c r="K12" s="123">
        <v>0.04</v>
      </c>
      <c r="L12" s="123">
        <v>0</v>
      </c>
      <c r="M12" s="123">
        <v>0.04</v>
      </c>
      <c r="N12" s="123"/>
      <c r="O12" s="123">
        <v>-0.05</v>
      </c>
      <c r="P12" s="123">
        <v>19.920000000000002</v>
      </c>
      <c r="Q12" s="123">
        <v>5.03</v>
      </c>
      <c r="R12" s="123">
        <v>24.9</v>
      </c>
      <c r="S12" s="123">
        <v>5.01</v>
      </c>
      <c r="T12" s="123">
        <v>10.039999999999999</v>
      </c>
      <c r="U12" s="123">
        <v>5.07</v>
      </c>
      <c r="V12" s="123">
        <v>4.9000000000000004</v>
      </c>
      <c r="W12" s="123">
        <v>0.05</v>
      </c>
      <c r="X12" s="123">
        <v>-0.1</v>
      </c>
      <c r="Y12" s="123">
        <v>5.03</v>
      </c>
      <c r="Z12" s="123">
        <v>-0.1</v>
      </c>
      <c r="AA12" s="60">
        <v>-0.03</v>
      </c>
      <c r="AB12" s="60">
        <v>-0.08</v>
      </c>
      <c r="AC12" s="60">
        <v>7.0000000000000007E-2</v>
      </c>
      <c r="AD12" s="60" t="s">
        <v>3792</v>
      </c>
      <c r="AE12" s="60">
        <v>2021</v>
      </c>
    </row>
    <row r="13" spans="1:31" x14ac:dyDescent="0.25">
      <c r="A13" s="13" t="s">
        <v>3803</v>
      </c>
      <c r="B13" s="15" t="s">
        <v>9</v>
      </c>
      <c r="C13" s="122" t="s">
        <v>153</v>
      </c>
      <c r="D13" s="117">
        <v>32</v>
      </c>
      <c r="E13" s="123">
        <v>1988</v>
      </c>
      <c r="F13" s="123">
        <v>0.8</v>
      </c>
      <c r="G13" s="123">
        <v>3.83</v>
      </c>
      <c r="H13" s="123">
        <v>0.09</v>
      </c>
      <c r="I13" s="123">
        <v>1.23</v>
      </c>
      <c r="J13" s="123">
        <v>0.01</v>
      </c>
      <c r="K13" s="123">
        <v>2.5</v>
      </c>
      <c r="L13" s="123">
        <v>1.18</v>
      </c>
      <c r="M13" s="123">
        <v>2.4300000000000002</v>
      </c>
      <c r="N13" s="123">
        <v>49.93</v>
      </c>
      <c r="O13" s="123">
        <v>1.25</v>
      </c>
      <c r="P13" s="123">
        <v>16.27</v>
      </c>
      <c r="Q13" s="123">
        <v>5.07</v>
      </c>
      <c r="R13" s="123">
        <v>30.72</v>
      </c>
      <c r="S13" s="123">
        <v>7.44</v>
      </c>
      <c r="T13" s="123">
        <v>6.17</v>
      </c>
      <c r="U13" s="123">
        <v>2.56</v>
      </c>
      <c r="V13" s="123">
        <v>0.09</v>
      </c>
      <c r="W13" s="123">
        <v>-0.05</v>
      </c>
      <c r="X13" s="123">
        <v>-0.03</v>
      </c>
      <c r="Y13" s="123">
        <v>-0.04</v>
      </c>
      <c r="Z13" s="123">
        <v>1.17</v>
      </c>
      <c r="AA13" s="60">
        <v>5.08</v>
      </c>
      <c r="AB13" s="60">
        <v>1.17</v>
      </c>
      <c r="AC13" s="60">
        <v>-0.09</v>
      </c>
      <c r="AD13" s="60" t="s">
        <v>3792</v>
      </c>
      <c r="AE13" s="60">
        <v>2021</v>
      </c>
    </row>
    <row r="14" spans="1:31" x14ac:dyDescent="0.25">
      <c r="A14" s="13" t="s">
        <v>3805</v>
      </c>
      <c r="B14" s="15" t="s">
        <v>9</v>
      </c>
      <c r="C14" s="122" t="s">
        <v>116</v>
      </c>
      <c r="D14" s="117">
        <v>26</v>
      </c>
      <c r="E14" s="123">
        <v>1994</v>
      </c>
      <c r="F14" s="123">
        <v>5.22</v>
      </c>
      <c r="G14" s="123">
        <v>0.01</v>
      </c>
      <c r="H14" s="123">
        <v>0.05</v>
      </c>
      <c r="I14" s="123">
        <v>-0.05</v>
      </c>
      <c r="J14" s="123">
        <v>0.03</v>
      </c>
      <c r="K14" s="123">
        <v>0.04</v>
      </c>
      <c r="L14" s="123">
        <v>0.02</v>
      </c>
      <c r="M14" s="123">
        <v>0.03</v>
      </c>
      <c r="N14" s="123"/>
      <c r="O14" s="123">
        <v>-0.08</v>
      </c>
      <c r="P14" s="123">
        <v>0.24</v>
      </c>
      <c r="Q14" s="123">
        <v>0.19</v>
      </c>
      <c r="R14" s="123">
        <v>100.01</v>
      </c>
      <c r="S14" s="123">
        <v>0.18</v>
      </c>
      <c r="T14" s="123">
        <v>0.01</v>
      </c>
      <c r="U14" s="123">
        <v>-0.06</v>
      </c>
      <c r="V14" s="123">
        <v>0.04</v>
      </c>
      <c r="W14" s="123">
        <v>0</v>
      </c>
      <c r="X14" s="123">
        <v>-0.01</v>
      </c>
      <c r="Y14" s="123">
        <v>-0.02</v>
      </c>
      <c r="Z14" s="123">
        <v>0.01</v>
      </c>
      <c r="AA14" s="60">
        <v>-0.06</v>
      </c>
      <c r="AB14" s="60">
        <v>0.22</v>
      </c>
      <c r="AC14" s="60">
        <v>0.18</v>
      </c>
      <c r="AD14" s="60" t="s">
        <v>3792</v>
      </c>
      <c r="AE14" s="60">
        <v>2021</v>
      </c>
    </row>
    <row r="15" spans="1:31" x14ac:dyDescent="0.25">
      <c r="A15" s="13" t="s">
        <v>3791</v>
      </c>
      <c r="B15" s="15" t="s">
        <v>9</v>
      </c>
      <c r="C15" s="122" t="s">
        <v>122</v>
      </c>
      <c r="D15" s="117">
        <v>25</v>
      </c>
      <c r="E15" s="123">
        <v>1995</v>
      </c>
      <c r="F15" s="123">
        <v>-0.02</v>
      </c>
      <c r="G15" s="123">
        <v>0.09</v>
      </c>
      <c r="H15" s="123">
        <v>0.05</v>
      </c>
      <c r="I15" s="123">
        <v>-0.06</v>
      </c>
      <c r="J15" s="123">
        <v>-0.02</v>
      </c>
      <c r="K15" s="123">
        <v>0.05</v>
      </c>
      <c r="L15" s="123">
        <v>-0.02</v>
      </c>
      <c r="M15" s="123">
        <v>0.09</v>
      </c>
      <c r="N15" s="123"/>
      <c r="O15" s="123">
        <v>-0.02</v>
      </c>
      <c r="P15" s="123">
        <v>1.07</v>
      </c>
      <c r="Q15" s="123">
        <v>-7.0000000000000007E-2</v>
      </c>
      <c r="R15" s="123">
        <v>-0.02</v>
      </c>
      <c r="S15" s="123">
        <v>-0.05</v>
      </c>
      <c r="T15" s="123">
        <v>1</v>
      </c>
      <c r="U15" s="123">
        <v>0.09</v>
      </c>
      <c r="V15" s="123">
        <v>0.01</v>
      </c>
      <c r="W15" s="123">
        <v>-0.02</v>
      </c>
      <c r="X15" s="123">
        <v>0.05</v>
      </c>
      <c r="Y15" s="123">
        <v>-0.1</v>
      </c>
      <c r="Z15" s="123">
        <v>-0.09</v>
      </c>
      <c r="AA15" s="60">
        <v>0.06</v>
      </c>
      <c r="AB15" s="60">
        <v>7.0000000000000007E-2</v>
      </c>
      <c r="AC15" s="60">
        <v>0.08</v>
      </c>
      <c r="AD15" s="60" t="s">
        <v>3792</v>
      </c>
      <c r="AE15" s="60">
        <v>2021</v>
      </c>
    </row>
    <row r="16" spans="1:31" x14ac:dyDescent="0.25">
      <c r="A16" s="13" t="s">
        <v>4814</v>
      </c>
      <c r="B16" s="15" t="s">
        <v>9</v>
      </c>
      <c r="C16" s="122" t="s">
        <v>122</v>
      </c>
      <c r="D16" s="117">
        <v>30</v>
      </c>
      <c r="E16" s="123">
        <v>1990</v>
      </c>
      <c r="F16" s="123">
        <v>0.04</v>
      </c>
      <c r="G16" s="123">
        <v>1.05</v>
      </c>
      <c r="H16" s="123">
        <v>0.04</v>
      </c>
      <c r="I16" s="123">
        <v>-0.05</v>
      </c>
      <c r="J16" s="123">
        <v>-0.05</v>
      </c>
      <c r="K16" s="123">
        <v>1</v>
      </c>
      <c r="L16" s="123">
        <v>0.1</v>
      </c>
      <c r="M16" s="123">
        <v>0.03</v>
      </c>
      <c r="N16" s="123"/>
      <c r="O16" s="123">
        <v>-0.04</v>
      </c>
      <c r="P16" s="123">
        <v>1.1000000000000001</v>
      </c>
      <c r="Q16" s="123">
        <v>0.05</v>
      </c>
      <c r="R16" s="123">
        <v>-0.02</v>
      </c>
      <c r="S16" s="123">
        <v>-0.08</v>
      </c>
      <c r="T16" s="123">
        <v>0.01</v>
      </c>
      <c r="U16" s="123">
        <v>1.07</v>
      </c>
      <c r="V16" s="123">
        <v>0</v>
      </c>
      <c r="W16" s="123">
        <v>-0.05</v>
      </c>
      <c r="X16" s="123">
        <v>-0.01</v>
      </c>
      <c r="Y16" s="123">
        <v>0.03</v>
      </c>
      <c r="Z16" s="123">
        <v>-0.06</v>
      </c>
      <c r="AA16" s="60">
        <v>1.03</v>
      </c>
      <c r="AB16" s="60">
        <v>1.92</v>
      </c>
      <c r="AC16" s="60">
        <v>-0.06</v>
      </c>
      <c r="AD16" s="60" t="s">
        <v>3792</v>
      </c>
      <c r="AE16" s="60">
        <v>2021</v>
      </c>
    </row>
    <row r="17" spans="1:31" x14ac:dyDescent="0.25">
      <c r="A17" s="13" t="s">
        <v>3808</v>
      </c>
      <c r="B17" s="15" t="s">
        <v>9</v>
      </c>
      <c r="C17" s="122" t="s">
        <v>122</v>
      </c>
      <c r="D17" s="117">
        <v>31</v>
      </c>
      <c r="E17" s="123">
        <v>1989</v>
      </c>
      <c r="F17" s="123">
        <v>2.0699999999999998</v>
      </c>
      <c r="G17" s="123">
        <v>2.48</v>
      </c>
      <c r="H17" s="123">
        <v>0.93</v>
      </c>
      <c r="I17" s="123">
        <v>1.97</v>
      </c>
      <c r="J17" s="123">
        <v>-0.08</v>
      </c>
      <c r="K17" s="123">
        <v>0.42</v>
      </c>
      <c r="L17" s="123">
        <v>-0.1</v>
      </c>
      <c r="M17" s="123">
        <v>2.92</v>
      </c>
      <c r="N17" s="123">
        <v>0.04</v>
      </c>
      <c r="O17" s="123">
        <v>3.1</v>
      </c>
      <c r="P17" s="123">
        <v>19.98</v>
      </c>
      <c r="Q17" s="123">
        <v>5.51</v>
      </c>
      <c r="R17" s="123">
        <v>27.56</v>
      </c>
      <c r="S17" s="123">
        <v>9.91</v>
      </c>
      <c r="T17" s="123">
        <v>7.41</v>
      </c>
      <c r="U17" s="123">
        <v>2.4500000000000002</v>
      </c>
      <c r="V17" s="123">
        <v>2.04</v>
      </c>
      <c r="W17" s="123">
        <v>0.53</v>
      </c>
      <c r="X17" s="123">
        <v>0.01</v>
      </c>
      <c r="Y17" s="123">
        <v>1.49</v>
      </c>
      <c r="Z17" s="123">
        <v>2.0099999999999998</v>
      </c>
      <c r="AA17" s="60">
        <v>4.46</v>
      </c>
      <c r="AB17" s="60">
        <v>1.96</v>
      </c>
      <c r="AC17" s="60">
        <v>0.04</v>
      </c>
      <c r="AD17" s="60" t="s">
        <v>3792</v>
      </c>
      <c r="AE17" s="60">
        <v>2021</v>
      </c>
    </row>
    <row r="18" spans="1:31" x14ac:dyDescent="0.25">
      <c r="A18" s="13" t="s">
        <v>3809</v>
      </c>
      <c r="B18" s="15" t="s">
        <v>9</v>
      </c>
      <c r="C18" s="122" t="s">
        <v>122</v>
      </c>
      <c r="D18" s="117">
        <v>22</v>
      </c>
      <c r="E18" s="123">
        <v>1998</v>
      </c>
      <c r="F18" s="123">
        <v>3.5</v>
      </c>
      <c r="G18" s="123">
        <v>2.87</v>
      </c>
      <c r="H18" s="123">
        <v>2.31</v>
      </c>
      <c r="I18" s="123">
        <v>1.48</v>
      </c>
      <c r="J18" s="123">
        <v>1.46</v>
      </c>
      <c r="K18" s="123">
        <v>7.0000000000000007E-2</v>
      </c>
      <c r="L18" s="123">
        <v>1.39</v>
      </c>
      <c r="M18" s="123">
        <v>3.98</v>
      </c>
      <c r="N18" s="123">
        <v>35.68</v>
      </c>
      <c r="O18" s="123">
        <v>2.5099999999999998</v>
      </c>
      <c r="P18" s="123">
        <v>29.14</v>
      </c>
      <c r="Q18" s="123">
        <v>4.9800000000000004</v>
      </c>
      <c r="R18" s="123">
        <v>17.149999999999999</v>
      </c>
      <c r="S18" s="123">
        <v>9.94</v>
      </c>
      <c r="T18" s="123">
        <v>16.5</v>
      </c>
      <c r="U18" s="123">
        <v>2.71</v>
      </c>
      <c r="V18" s="123">
        <v>2.4700000000000002</v>
      </c>
      <c r="W18" s="123">
        <v>-0.06</v>
      </c>
      <c r="X18" s="123">
        <v>-0.02</v>
      </c>
      <c r="Y18" s="123">
        <v>2.5299999999999998</v>
      </c>
      <c r="Z18" s="123">
        <v>0.87</v>
      </c>
      <c r="AA18" s="60">
        <v>3.66</v>
      </c>
      <c r="AB18" s="60">
        <v>0.53</v>
      </c>
      <c r="AC18" s="60">
        <v>7.0000000000000007E-2</v>
      </c>
      <c r="AD18" s="60" t="s">
        <v>3792</v>
      </c>
      <c r="AE18" s="60">
        <v>2021</v>
      </c>
    </row>
    <row r="19" spans="1:31" x14ac:dyDescent="0.25">
      <c r="A19" s="13" t="s">
        <v>3810</v>
      </c>
      <c r="B19" s="15" t="s">
        <v>9</v>
      </c>
      <c r="C19" s="122" t="s">
        <v>122</v>
      </c>
      <c r="D19" s="117">
        <v>29</v>
      </c>
      <c r="E19" s="123">
        <v>1991</v>
      </c>
      <c r="F19" s="123">
        <v>0.56000000000000005</v>
      </c>
      <c r="G19" s="123">
        <v>4.99</v>
      </c>
      <c r="H19" s="123">
        <v>5</v>
      </c>
      <c r="I19" s="123">
        <v>3.39</v>
      </c>
      <c r="J19" s="123">
        <v>1.58</v>
      </c>
      <c r="K19" s="123">
        <v>-0.01</v>
      </c>
      <c r="L19" s="123">
        <v>-0.06</v>
      </c>
      <c r="M19" s="123">
        <v>0.01</v>
      </c>
      <c r="N19" s="123"/>
      <c r="O19" s="123">
        <v>7.0000000000000007E-2</v>
      </c>
      <c r="P19" s="123">
        <v>11.64</v>
      </c>
      <c r="Q19" s="123">
        <v>5.05</v>
      </c>
      <c r="R19" s="123">
        <v>42.84</v>
      </c>
      <c r="S19" s="123">
        <v>5</v>
      </c>
      <c r="T19" s="123">
        <v>5.09</v>
      </c>
      <c r="U19" s="123">
        <v>1.72</v>
      </c>
      <c r="V19" s="123">
        <v>-0.03</v>
      </c>
      <c r="W19" s="123">
        <v>0.02</v>
      </c>
      <c r="X19" s="123">
        <v>-0.04</v>
      </c>
      <c r="Y19" s="123">
        <v>0.06</v>
      </c>
      <c r="Z19" s="123">
        <v>1.67</v>
      </c>
      <c r="AA19" s="60">
        <v>6.59</v>
      </c>
      <c r="AB19" s="60">
        <v>8.2799999999999994</v>
      </c>
      <c r="AC19" s="60">
        <v>0.02</v>
      </c>
      <c r="AD19" s="60" t="s">
        <v>3792</v>
      </c>
      <c r="AE19" s="60">
        <v>2021</v>
      </c>
    </row>
    <row r="20" spans="1:31" x14ac:dyDescent="0.25">
      <c r="A20" s="13" t="s">
        <v>3812</v>
      </c>
      <c r="B20" s="15" t="s">
        <v>9</v>
      </c>
      <c r="C20" s="122" t="s">
        <v>122</v>
      </c>
      <c r="D20" s="117">
        <v>29</v>
      </c>
      <c r="E20" s="123">
        <v>1991</v>
      </c>
      <c r="F20" s="123">
        <v>4.2</v>
      </c>
      <c r="G20" s="123">
        <v>1.89</v>
      </c>
      <c r="H20" s="123">
        <v>1.48</v>
      </c>
      <c r="I20" s="123">
        <v>1.28</v>
      </c>
      <c r="J20" s="123">
        <v>0.51</v>
      </c>
      <c r="K20" s="123">
        <v>0.18</v>
      </c>
      <c r="L20" s="123">
        <v>0.24</v>
      </c>
      <c r="M20" s="123">
        <v>1.61</v>
      </c>
      <c r="N20" s="123">
        <v>14.21</v>
      </c>
      <c r="O20" s="123">
        <v>1.52</v>
      </c>
      <c r="P20" s="123">
        <v>17.079999999999998</v>
      </c>
      <c r="Q20" s="123">
        <v>5.28</v>
      </c>
      <c r="R20" s="123">
        <v>31.31</v>
      </c>
      <c r="S20" s="123">
        <v>8.33</v>
      </c>
      <c r="T20" s="123">
        <v>8.14</v>
      </c>
      <c r="U20" s="123">
        <v>0.77</v>
      </c>
      <c r="V20" s="123">
        <v>1.1499999999999999</v>
      </c>
      <c r="W20" s="123">
        <v>0.28999999999999998</v>
      </c>
      <c r="X20" s="123">
        <v>-0.03</v>
      </c>
      <c r="Y20" s="123">
        <v>1.01</v>
      </c>
      <c r="Z20" s="123">
        <v>2.16</v>
      </c>
      <c r="AA20" s="60">
        <v>4.0599999999999996</v>
      </c>
      <c r="AB20" s="60">
        <v>0.69</v>
      </c>
      <c r="AC20" s="60">
        <v>7.0000000000000007E-2</v>
      </c>
      <c r="AD20" s="60" t="s">
        <v>3792</v>
      </c>
      <c r="AE20" s="60">
        <v>2021</v>
      </c>
    </row>
    <row r="21" spans="1:31" x14ac:dyDescent="0.25">
      <c r="A21" s="13" t="s">
        <v>2828</v>
      </c>
      <c r="B21" s="15" t="s">
        <v>9</v>
      </c>
      <c r="C21" s="122" t="s">
        <v>129</v>
      </c>
      <c r="D21" s="117">
        <v>24</v>
      </c>
      <c r="E21" s="123">
        <v>1996</v>
      </c>
      <c r="F21" s="123">
        <v>5.31</v>
      </c>
      <c r="G21" s="123">
        <v>2.16</v>
      </c>
      <c r="H21" s="123">
        <v>1.63</v>
      </c>
      <c r="I21" s="123">
        <v>1.56</v>
      </c>
      <c r="J21" s="123">
        <v>0.34</v>
      </c>
      <c r="K21" s="123">
        <v>0.42</v>
      </c>
      <c r="L21" s="123">
        <v>0.66</v>
      </c>
      <c r="M21" s="123">
        <v>1.18</v>
      </c>
      <c r="N21" s="123">
        <v>49.92</v>
      </c>
      <c r="O21" s="123">
        <v>0.54</v>
      </c>
      <c r="P21" s="123">
        <v>18.78</v>
      </c>
      <c r="Q21" s="123">
        <v>7</v>
      </c>
      <c r="R21" s="123">
        <v>37.35</v>
      </c>
      <c r="S21" s="123">
        <v>7.59</v>
      </c>
      <c r="T21" s="123">
        <v>6.91</v>
      </c>
      <c r="U21" s="123">
        <v>4.13</v>
      </c>
      <c r="V21" s="123">
        <v>2.68</v>
      </c>
      <c r="W21" s="123">
        <v>0.1</v>
      </c>
      <c r="X21" s="123">
        <v>7.0000000000000007E-2</v>
      </c>
      <c r="Y21" s="123">
        <v>2.5499999999999998</v>
      </c>
      <c r="Z21" s="123">
        <v>1.1499999999999999</v>
      </c>
      <c r="AA21" s="60">
        <v>3.35</v>
      </c>
      <c r="AB21" s="60">
        <v>2.11</v>
      </c>
      <c r="AC21" s="60">
        <v>0.06</v>
      </c>
      <c r="AD21" s="60" t="s">
        <v>3792</v>
      </c>
      <c r="AE21" s="60">
        <v>2021</v>
      </c>
    </row>
    <row r="22" spans="1:31" x14ac:dyDescent="0.25">
      <c r="A22" s="13" t="s">
        <v>1811</v>
      </c>
      <c r="B22" s="15" t="s">
        <v>9</v>
      </c>
      <c r="C22" s="122" t="s">
        <v>131</v>
      </c>
      <c r="D22" s="117">
        <v>27</v>
      </c>
      <c r="E22" s="123">
        <v>1993</v>
      </c>
      <c r="F22" s="123">
        <v>3.29</v>
      </c>
      <c r="G22" s="123">
        <v>1.27</v>
      </c>
      <c r="H22" s="123">
        <v>0.53</v>
      </c>
      <c r="I22" s="123">
        <v>0.57999999999999996</v>
      </c>
      <c r="J22" s="123">
        <v>0.65</v>
      </c>
      <c r="K22" s="123">
        <v>0.01</v>
      </c>
      <c r="L22" s="123">
        <v>0.72</v>
      </c>
      <c r="M22" s="123">
        <v>1.8</v>
      </c>
      <c r="N22" s="123">
        <v>33.25</v>
      </c>
      <c r="O22" s="123">
        <v>1.26</v>
      </c>
      <c r="P22" s="123">
        <v>23.7</v>
      </c>
      <c r="Q22" s="123">
        <v>6.85</v>
      </c>
      <c r="R22" s="123">
        <v>28.93</v>
      </c>
      <c r="S22" s="123">
        <v>8.1199999999999992</v>
      </c>
      <c r="T22" s="123">
        <v>11.25</v>
      </c>
      <c r="U22" s="123">
        <v>4.43</v>
      </c>
      <c r="V22" s="123">
        <v>1.91</v>
      </c>
      <c r="W22" s="123">
        <v>0.37</v>
      </c>
      <c r="X22" s="123">
        <v>0</v>
      </c>
      <c r="Y22" s="123">
        <v>1.49</v>
      </c>
      <c r="Z22" s="123">
        <v>0.89</v>
      </c>
      <c r="AA22" s="60">
        <v>2.2400000000000002</v>
      </c>
      <c r="AB22" s="60">
        <v>-0.06</v>
      </c>
      <c r="AC22" s="60">
        <v>-7.0000000000000007E-2</v>
      </c>
      <c r="AD22" s="60" t="s">
        <v>3792</v>
      </c>
      <c r="AE22" s="60">
        <v>2021</v>
      </c>
    </row>
    <row r="23" spans="1:31" x14ac:dyDescent="0.25">
      <c r="A23" s="60" t="s">
        <v>4816</v>
      </c>
      <c r="B23" s="60" t="s">
        <v>10</v>
      </c>
      <c r="C23" s="123"/>
      <c r="D23" s="123">
        <v>38</v>
      </c>
      <c r="E23" s="123">
        <v>1982</v>
      </c>
      <c r="F23" s="123">
        <v>4.0999999999999996</v>
      </c>
      <c r="G23" s="123">
        <v>0.09</v>
      </c>
      <c r="H23" s="123">
        <v>-0.01</v>
      </c>
      <c r="I23" s="123">
        <v>-7.0000000000000007E-2</v>
      </c>
      <c r="J23" s="123">
        <v>-0.04</v>
      </c>
      <c r="K23" s="123">
        <v>-0.09</v>
      </c>
      <c r="L23" s="123">
        <v>0.09</v>
      </c>
      <c r="M23" s="123">
        <v>0.06</v>
      </c>
      <c r="N23" s="123"/>
      <c r="O23" s="123">
        <v>0.08</v>
      </c>
      <c r="P23" s="123">
        <v>0.05</v>
      </c>
      <c r="Q23" s="123">
        <v>-0.04</v>
      </c>
      <c r="R23" s="123"/>
      <c r="S23" s="123">
        <v>-0.03</v>
      </c>
      <c r="T23" s="123">
        <v>0.03</v>
      </c>
      <c r="U23" s="123">
        <v>0.05</v>
      </c>
      <c r="V23" s="123">
        <v>-0.02</v>
      </c>
      <c r="W23" s="123">
        <v>0.06</v>
      </c>
      <c r="X23" s="123">
        <v>0.05</v>
      </c>
      <c r="Y23" s="123">
        <v>0.09</v>
      </c>
      <c r="Z23" s="123">
        <v>-0.04</v>
      </c>
      <c r="AA23" s="60">
        <v>-0.01</v>
      </c>
      <c r="AB23" s="60">
        <v>7.0000000000000007E-2</v>
      </c>
      <c r="AC23" s="60">
        <v>-0.03</v>
      </c>
      <c r="AD23" s="60" t="s">
        <v>3792</v>
      </c>
      <c r="AE23" s="60">
        <v>2021</v>
      </c>
    </row>
    <row r="24" spans="1:31" x14ac:dyDescent="0.25">
      <c r="A24" s="60" t="s">
        <v>329</v>
      </c>
      <c r="B24" s="60" t="s">
        <v>10</v>
      </c>
      <c r="C24" s="123" t="s">
        <v>96</v>
      </c>
      <c r="D24" s="123">
        <v>25</v>
      </c>
      <c r="E24" s="123">
        <v>1995</v>
      </c>
      <c r="F24" s="123">
        <v>0.59</v>
      </c>
      <c r="G24" s="123">
        <v>0.1</v>
      </c>
      <c r="H24" s="123">
        <v>-0.02</v>
      </c>
      <c r="I24" s="123">
        <v>0</v>
      </c>
      <c r="J24" s="123">
        <v>-0.02</v>
      </c>
      <c r="K24" s="123">
        <v>-0.05</v>
      </c>
      <c r="L24" s="123">
        <v>0.05</v>
      </c>
      <c r="M24" s="123">
        <v>1.68</v>
      </c>
      <c r="N24" s="123">
        <v>-0.05</v>
      </c>
      <c r="O24" s="123">
        <v>1.57</v>
      </c>
      <c r="P24" s="123">
        <v>9.99</v>
      </c>
      <c r="Q24" s="123">
        <v>3.42</v>
      </c>
      <c r="R24" s="123">
        <v>33.24</v>
      </c>
      <c r="S24" s="123">
        <v>1.58</v>
      </c>
      <c r="T24" s="123">
        <v>8.32</v>
      </c>
      <c r="U24" s="123">
        <v>-0.01</v>
      </c>
      <c r="V24" s="123">
        <v>0.09</v>
      </c>
      <c r="W24" s="123">
        <v>-0.01</v>
      </c>
      <c r="X24" s="123">
        <v>-7.0000000000000007E-2</v>
      </c>
      <c r="Y24" s="123">
        <v>0.02</v>
      </c>
      <c r="Z24" s="123">
        <v>1.69</v>
      </c>
      <c r="AA24" s="60">
        <v>1.71</v>
      </c>
      <c r="AB24" s="60">
        <v>1.61</v>
      </c>
      <c r="AC24" s="60">
        <v>-0.09</v>
      </c>
      <c r="AD24" s="60" t="s">
        <v>3792</v>
      </c>
      <c r="AE24" s="60">
        <v>2021</v>
      </c>
    </row>
    <row r="25" spans="1:31" x14ac:dyDescent="0.25">
      <c r="A25" s="60" t="s">
        <v>410</v>
      </c>
      <c r="B25" s="60" t="s">
        <v>10</v>
      </c>
      <c r="C25" s="123" t="s">
        <v>96</v>
      </c>
      <c r="D25" s="123">
        <v>30</v>
      </c>
      <c r="E25" s="123">
        <v>1990</v>
      </c>
      <c r="F25" s="123">
        <v>3.3</v>
      </c>
      <c r="G25" s="123">
        <v>1.57</v>
      </c>
      <c r="H25" s="123">
        <v>1.22</v>
      </c>
      <c r="I25" s="123">
        <v>1.21</v>
      </c>
      <c r="J25" s="123">
        <v>0.33</v>
      </c>
      <c r="K25" s="123">
        <v>0.08</v>
      </c>
      <c r="L25" s="123">
        <v>0</v>
      </c>
      <c r="M25" s="123">
        <v>0.54</v>
      </c>
      <c r="N25" s="123">
        <v>-7.0000000000000007E-2</v>
      </c>
      <c r="O25" s="123">
        <v>0.67</v>
      </c>
      <c r="P25" s="123">
        <v>13.33</v>
      </c>
      <c r="Q25" s="123">
        <v>4.76</v>
      </c>
      <c r="R25" s="123">
        <v>36.450000000000003</v>
      </c>
      <c r="S25" s="123">
        <v>4.79</v>
      </c>
      <c r="T25" s="123">
        <v>3.64</v>
      </c>
      <c r="U25" s="123">
        <v>4.82</v>
      </c>
      <c r="V25" s="123">
        <v>2.14</v>
      </c>
      <c r="W25" s="123">
        <v>0.39</v>
      </c>
      <c r="X25" s="123">
        <v>0.03</v>
      </c>
      <c r="Y25" s="123">
        <v>1.91</v>
      </c>
      <c r="Z25" s="123">
        <v>1.1599999999999999</v>
      </c>
      <c r="AA25" s="60">
        <v>2.71</v>
      </c>
      <c r="AB25" s="60">
        <v>0.23</v>
      </c>
      <c r="AC25" s="60">
        <v>0.06</v>
      </c>
      <c r="AD25" s="60" t="s">
        <v>3792</v>
      </c>
      <c r="AE25" s="60">
        <v>2021</v>
      </c>
    </row>
    <row r="26" spans="1:31" x14ac:dyDescent="0.25">
      <c r="A26" s="60" t="s">
        <v>4815</v>
      </c>
      <c r="B26" s="60" t="s">
        <v>10</v>
      </c>
      <c r="C26" s="123" t="s">
        <v>96</v>
      </c>
      <c r="D26" s="123">
        <v>19</v>
      </c>
      <c r="E26" s="123">
        <v>2001</v>
      </c>
      <c r="F26" s="123">
        <v>1.56</v>
      </c>
      <c r="G26" s="123">
        <v>4.34</v>
      </c>
      <c r="H26" s="123">
        <v>1.82</v>
      </c>
      <c r="I26" s="123">
        <v>1.83</v>
      </c>
      <c r="J26" s="123">
        <v>1.8</v>
      </c>
      <c r="K26" s="123">
        <v>0.56000000000000005</v>
      </c>
      <c r="L26" s="123">
        <v>1.22</v>
      </c>
      <c r="M26" s="123">
        <v>1.8</v>
      </c>
      <c r="N26" s="123">
        <v>66.650000000000006</v>
      </c>
      <c r="O26" s="123">
        <v>0.61</v>
      </c>
      <c r="P26" s="123">
        <v>17.52</v>
      </c>
      <c r="Q26" s="123">
        <v>5.66</v>
      </c>
      <c r="R26" s="123">
        <v>32.19</v>
      </c>
      <c r="S26" s="123">
        <v>6.16</v>
      </c>
      <c r="T26" s="123">
        <v>8.08</v>
      </c>
      <c r="U26" s="123">
        <v>3.12</v>
      </c>
      <c r="V26" s="123">
        <v>1.24</v>
      </c>
      <c r="W26" s="123">
        <v>0.57999999999999996</v>
      </c>
      <c r="X26" s="123">
        <v>7.0000000000000007E-2</v>
      </c>
      <c r="Y26" s="123">
        <v>0.72</v>
      </c>
      <c r="Z26" s="123">
        <v>1.96</v>
      </c>
      <c r="AA26" s="60">
        <v>6.2</v>
      </c>
      <c r="AB26" s="60">
        <v>3.05</v>
      </c>
      <c r="AC26" s="60">
        <v>0.09</v>
      </c>
      <c r="AD26" s="60" t="s">
        <v>3792</v>
      </c>
      <c r="AE26" s="60">
        <v>2021</v>
      </c>
    </row>
    <row r="27" spans="1:31" x14ac:dyDescent="0.25">
      <c r="A27" s="60" t="s">
        <v>2113</v>
      </c>
      <c r="B27" s="60" t="s">
        <v>10</v>
      </c>
      <c r="C27" s="123" t="s">
        <v>96</v>
      </c>
      <c r="D27" s="123">
        <v>28</v>
      </c>
      <c r="E27" s="123">
        <v>1992</v>
      </c>
      <c r="F27" s="123">
        <v>3.55</v>
      </c>
      <c r="G27" s="123">
        <v>2.62</v>
      </c>
      <c r="H27" s="123">
        <v>2.06</v>
      </c>
      <c r="I27" s="123">
        <v>0.9</v>
      </c>
      <c r="J27" s="123">
        <v>1.69</v>
      </c>
      <c r="K27" s="123">
        <v>0.1</v>
      </c>
      <c r="L27" s="123">
        <v>0.63</v>
      </c>
      <c r="M27" s="123">
        <v>0.82</v>
      </c>
      <c r="N27" s="123">
        <v>66.739999999999995</v>
      </c>
      <c r="O27" s="123">
        <v>0.31</v>
      </c>
      <c r="P27" s="123">
        <v>15.77</v>
      </c>
      <c r="Q27" s="123">
        <v>5.97</v>
      </c>
      <c r="R27" s="123">
        <v>38.159999999999997</v>
      </c>
      <c r="S27" s="123">
        <v>7.42</v>
      </c>
      <c r="T27" s="123">
        <v>7.4</v>
      </c>
      <c r="U27" s="123">
        <v>0.81</v>
      </c>
      <c r="V27" s="123">
        <v>1.47</v>
      </c>
      <c r="W27" s="123">
        <v>0.9</v>
      </c>
      <c r="X27" s="123">
        <v>-0.02</v>
      </c>
      <c r="Y27" s="123">
        <v>0.49</v>
      </c>
      <c r="Z27" s="123">
        <v>2.2200000000000002</v>
      </c>
      <c r="AA27" s="60">
        <v>4.84</v>
      </c>
      <c r="AB27" s="60">
        <v>6.32</v>
      </c>
      <c r="AC27" s="60">
        <v>-0.01</v>
      </c>
      <c r="AD27" s="60" t="s">
        <v>3792</v>
      </c>
      <c r="AE27" s="60">
        <v>2021</v>
      </c>
    </row>
    <row r="28" spans="1:31" x14ac:dyDescent="0.25">
      <c r="A28" s="60" t="s">
        <v>3838</v>
      </c>
      <c r="B28" s="60" t="s">
        <v>10</v>
      </c>
      <c r="C28" s="123" t="s">
        <v>96</v>
      </c>
      <c r="D28" s="123">
        <v>30</v>
      </c>
      <c r="E28" s="123">
        <v>1990</v>
      </c>
      <c r="F28" s="123">
        <v>3.32</v>
      </c>
      <c r="G28" s="123">
        <v>2.73</v>
      </c>
      <c r="H28" s="123">
        <v>1.49</v>
      </c>
      <c r="I28" s="123">
        <v>1.78</v>
      </c>
      <c r="J28" s="123">
        <v>0.81</v>
      </c>
      <c r="K28" s="123">
        <v>7.0000000000000007E-2</v>
      </c>
      <c r="L28" s="123">
        <v>1.29</v>
      </c>
      <c r="M28" s="123">
        <v>1.51</v>
      </c>
      <c r="N28" s="123">
        <v>80.06</v>
      </c>
      <c r="O28" s="123">
        <v>0.37</v>
      </c>
      <c r="P28" s="123">
        <v>12.09</v>
      </c>
      <c r="Q28" s="123">
        <v>4.54</v>
      </c>
      <c r="R28" s="123">
        <v>37.44</v>
      </c>
      <c r="S28" s="123">
        <v>6.02</v>
      </c>
      <c r="T28" s="123">
        <v>5.51</v>
      </c>
      <c r="U28" s="123">
        <v>0.61</v>
      </c>
      <c r="V28" s="123">
        <v>1.92</v>
      </c>
      <c r="W28" s="123">
        <v>0.9</v>
      </c>
      <c r="X28" s="123">
        <v>0.02</v>
      </c>
      <c r="Y28" s="123">
        <v>0.84</v>
      </c>
      <c r="Z28" s="123">
        <v>2.2000000000000002</v>
      </c>
      <c r="AA28" s="60">
        <v>4.79</v>
      </c>
      <c r="AB28" s="60">
        <v>0.59</v>
      </c>
      <c r="AC28" s="60">
        <v>0.01</v>
      </c>
      <c r="AD28" s="60" t="s">
        <v>3792</v>
      </c>
      <c r="AE28" s="60">
        <v>2021</v>
      </c>
    </row>
    <row r="29" spans="1:31" x14ac:dyDescent="0.25">
      <c r="A29" s="60" t="s">
        <v>2898</v>
      </c>
      <c r="B29" s="60" t="s">
        <v>10</v>
      </c>
      <c r="C29" s="123" t="s">
        <v>96</v>
      </c>
      <c r="D29" s="123">
        <v>29</v>
      </c>
      <c r="E29" s="123">
        <v>1992</v>
      </c>
      <c r="F29" s="123">
        <v>-0.05</v>
      </c>
      <c r="G29" s="123">
        <v>0</v>
      </c>
      <c r="H29" s="123">
        <v>0</v>
      </c>
      <c r="I29" s="123">
        <v>-0.03</v>
      </c>
      <c r="J29" s="123">
        <v>0.01</v>
      </c>
      <c r="K29" s="123">
        <v>0.05</v>
      </c>
      <c r="L29" s="123">
        <v>-0.04</v>
      </c>
      <c r="M29" s="123">
        <v>0.06</v>
      </c>
      <c r="N29" s="123"/>
      <c r="O29" s="123">
        <v>-0.06</v>
      </c>
      <c r="P29" s="123">
        <v>0.99</v>
      </c>
      <c r="Q29" s="123">
        <v>0.95</v>
      </c>
      <c r="R29" s="123">
        <v>99.97</v>
      </c>
      <c r="S29" s="123">
        <v>1.05</v>
      </c>
      <c r="T29" s="123">
        <v>0</v>
      </c>
      <c r="U29" s="123">
        <v>-0.03</v>
      </c>
      <c r="V29" s="123">
        <v>0.02</v>
      </c>
      <c r="W29" s="123">
        <v>-0.04</v>
      </c>
      <c r="X29" s="123">
        <v>-0.03</v>
      </c>
      <c r="Y29" s="123">
        <v>-0.08</v>
      </c>
      <c r="Z29" s="123">
        <v>-0.08</v>
      </c>
      <c r="AA29" s="60">
        <v>-0.09</v>
      </c>
      <c r="AB29" s="60">
        <v>0</v>
      </c>
      <c r="AC29" s="60">
        <v>-0.05</v>
      </c>
      <c r="AD29" s="60" t="s">
        <v>3792</v>
      </c>
      <c r="AE29" s="60">
        <v>2021</v>
      </c>
    </row>
    <row r="30" spans="1:31" x14ac:dyDescent="0.25">
      <c r="A30" s="60" t="s">
        <v>3836</v>
      </c>
      <c r="B30" s="60" t="s">
        <v>10</v>
      </c>
      <c r="C30" s="123" t="s">
        <v>96</v>
      </c>
      <c r="D30" s="123">
        <v>24</v>
      </c>
      <c r="E30" s="123">
        <v>1996</v>
      </c>
      <c r="F30" s="123">
        <v>3.43</v>
      </c>
      <c r="G30" s="123">
        <v>1.77</v>
      </c>
      <c r="H30" s="123">
        <v>0.93</v>
      </c>
      <c r="I30" s="123">
        <v>0.55000000000000004</v>
      </c>
      <c r="J30" s="123">
        <v>0.49</v>
      </c>
      <c r="K30" s="123">
        <v>0.48</v>
      </c>
      <c r="L30" s="123">
        <v>1.1100000000000001</v>
      </c>
      <c r="M30" s="123">
        <v>2.0099999999999998</v>
      </c>
      <c r="N30" s="123">
        <v>57.18</v>
      </c>
      <c r="O30" s="123">
        <v>0.94</v>
      </c>
      <c r="P30" s="123">
        <v>18.37</v>
      </c>
      <c r="Q30" s="123">
        <v>7.06</v>
      </c>
      <c r="R30" s="123">
        <v>39.1</v>
      </c>
      <c r="S30" s="123">
        <v>5.38</v>
      </c>
      <c r="T30" s="123">
        <v>6.82</v>
      </c>
      <c r="U30" s="123">
        <v>6.05</v>
      </c>
      <c r="V30" s="123">
        <v>1.1100000000000001</v>
      </c>
      <c r="W30" s="123">
        <v>0.32</v>
      </c>
      <c r="X30" s="123">
        <v>0.06</v>
      </c>
      <c r="Y30" s="123">
        <v>0.91</v>
      </c>
      <c r="Z30" s="123">
        <v>0.61</v>
      </c>
      <c r="AA30" s="60">
        <v>2.38</v>
      </c>
      <c r="AB30" s="60">
        <v>-7.0000000000000007E-2</v>
      </c>
      <c r="AC30" s="60">
        <v>-0.06</v>
      </c>
      <c r="AD30" s="60" t="s">
        <v>3792</v>
      </c>
      <c r="AE30" s="60">
        <v>2021</v>
      </c>
    </row>
    <row r="31" spans="1:31" x14ac:dyDescent="0.25">
      <c r="A31" s="60" t="s">
        <v>3837</v>
      </c>
      <c r="B31" s="60" t="s">
        <v>10</v>
      </c>
      <c r="C31" s="123" t="s">
        <v>96</v>
      </c>
      <c r="D31" s="123">
        <v>21</v>
      </c>
      <c r="E31" s="123">
        <v>1999</v>
      </c>
      <c r="F31" s="123">
        <v>0.57999999999999996</v>
      </c>
      <c r="G31" s="123">
        <v>0.02</v>
      </c>
      <c r="H31" s="123">
        <v>0.1</v>
      </c>
      <c r="I31" s="123">
        <v>0.02</v>
      </c>
      <c r="J31" s="123">
        <v>0.09</v>
      </c>
      <c r="K31" s="123">
        <v>0.01</v>
      </c>
      <c r="L31" s="123">
        <v>-0.01</v>
      </c>
      <c r="M31" s="123">
        <v>1.75</v>
      </c>
      <c r="N31" s="123">
        <v>0.05</v>
      </c>
      <c r="O31" s="123">
        <v>1.66</v>
      </c>
      <c r="P31" s="123">
        <v>21.65</v>
      </c>
      <c r="Q31" s="123">
        <v>1.74</v>
      </c>
      <c r="R31" s="123">
        <v>7.7</v>
      </c>
      <c r="S31" s="123">
        <v>11.61</v>
      </c>
      <c r="T31" s="123">
        <v>5.08</v>
      </c>
      <c r="U31" s="123">
        <v>4.93</v>
      </c>
      <c r="V31" s="123">
        <v>4.96</v>
      </c>
      <c r="W31" s="123">
        <v>1.58</v>
      </c>
      <c r="X31" s="123">
        <v>-0.02</v>
      </c>
      <c r="Y31" s="123">
        <v>3.25</v>
      </c>
      <c r="Z31" s="123">
        <v>1.57</v>
      </c>
      <c r="AA31" s="60">
        <v>1.67</v>
      </c>
      <c r="AB31" s="60">
        <v>-0.08</v>
      </c>
      <c r="AC31" s="60">
        <v>0.08</v>
      </c>
      <c r="AD31" s="60" t="s">
        <v>3792</v>
      </c>
      <c r="AE31" s="60">
        <v>2021</v>
      </c>
    </row>
    <row r="32" spans="1:31" x14ac:dyDescent="0.25">
      <c r="A32" s="60" t="s">
        <v>3839</v>
      </c>
      <c r="B32" s="60" t="s">
        <v>10</v>
      </c>
      <c r="C32" s="123" t="s">
        <v>148</v>
      </c>
      <c r="D32" s="123">
        <v>29</v>
      </c>
      <c r="E32" s="123">
        <v>1991</v>
      </c>
      <c r="F32" s="123">
        <v>0.56999999999999995</v>
      </c>
      <c r="G32" s="123">
        <v>3.24</v>
      </c>
      <c r="H32" s="123">
        <v>1.58</v>
      </c>
      <c r="I32" s="123">
        <v>1.63</v>
      </c>
      <c r="J32" s="123">
        <v>1.57</v>
      </c>
      <c r="K32" s="123">
        <v>0.05</v>
      </c>
      <c r="L32" s="123">
        <v>1.67</v>
      </c>
      <c r="M32" s="123">
        <v>1.71</v>
      </c>
      <c r="N32" s="123">
        <v>100.02</v>
      </c>
      <c r="O32" s="123">
        <v>0.03</v>
      </c>
      <c r="P32" s="123">
        <v>29.91</v>
      </c>
      <c r="Q32" s="123">
        <v>11.73</v>
      </c>
      <c r="R32" s="123">
        <v>38.81</v>
      </c>
      <c r="S32" s="123">
        <v>3.38</v>
      </c>
      <c r="T32" s="123">
        <v>13.23</v>
      </c>
      <c r="U32" s="123">
        <v>13.28</v>
      </c>
      <c r="V32" s="123">
        <v>1.72</v>
      </c>
      <c r="W32" s="123">
        <v>-0.04</v>
      </c>
      <c r="X32" s="123">
        <v>-0.05</v>
      </c>
      <c r="Y32" s="123">
        <v>1.62</v>
      </c>
      <c r="Z32" s="123">
        <v>-0.01</v>
      </c>
      <c r="AA32" s="60">
        <v>3.36</v>
      </c>
      <c r="AB32" s="60">
        <v>1.74</v>
      </c>
      <c r="AC32" s="60">
        <v>7.0000000000000007E-2</v>
      </c>
      <c r="AD32" s="60" t="s">
        <v>3792</v>
      </c>
      <c r="AE32" s="60">
        <v>2021</v>
      </c>
    </row>
    <row r="33" spans="1:31" x14ac:dyDescent="0.25">
      <c r="A33" s="60" t="s">
        <v>1689</v>
      </c>
      <c r="B33" s="60" t="s">
        <v>10</v>
      </c>
      <c r="C33" s="123" t="s">
        <v>213</v>
      </c>
      <c r="D33" s="123">
        <v>21</v>
      </c>
      <c r="E33" s="123">
        <v>1999</v>
      </c>
      <c r="F33" s="123">
        <v>2.63</v>
      </c>
      <c r="G33" s="123">
        <v>3.08</v>
      </c>
      <c r="H33" s="123">
        <v>1.19</v>
      </c>
      <c r="I33" s="123">
        <v>1.54</v>
      </c>
      <c r="J33" s="123">
        <v>1.62</v>
      </c>
      <c r="K33" s="123">
        <v>0.06</v>
      </c>
      <c r="L33" s="123">
        <v>1.1499999999999999</v>
      </c>
      <c r="M33" s="123">
        <v>1.1200000000000001</v>
      </c>
      <c r="N33" s="123">
        <v>99.96</v>
      </c>
      <c r="O33" s="123">
        <v>0.04</v>
      </c>
      <c r="P33" s="123">
        <v>15.84</v>
      </c>
      <c r="Q33" s="123">
        <v>4.6399999999999997</v>
      </c>
      <c r="R33" s="123">
        <v>29.21</v>
      </c>
      <c r="S33" s="123">
        <v>6.61</v>
      </c>
      <c r="T33" s="123">
        <v>8.3699999999999992</v>
      </c>
      <c r="U33" s="123">
        <v>0.78</v>
      </c>
      <c r="V33" s="123">
        <v>1.52</v>
      </c>
      <c r="W33" s="123">
        <v>0.81</v>
      </c>
      <c r="X33" s="123">
        <v>0</v>
      </c>
      <c r="Y33" s="123">
        <v>0.68</v>
      </c>
      <c r="Z33" s="123">
        <v>0.81</v>
      </c>
      <c r="AA33" s="60">
        <v>3.93</v>
      </c>
      <c r="AB33" s="60">
        <v>5.36</v>
      </c>
      <c r="AC33" s="60">
        <v>0.04</v>
      </c>
      <c r="AD33" s="60" t="s">
        <v>3792</v>
      </c>
      <c r="AE33" s="60">
        <v>2021</v>
      </c>
    </row>
    <row r="34" spans="1:31" x14ac:dyDescent="0.25">
      <c r="A34" s="60" t="s">
        <v>1414</v>
      </c>
      <c r="B34" s="60" t="s">
        <v>10</v>
      </c>
      <c r="C34" s="123" t="s">
        <v>109</v>
      </c>
      <c r="D34" s="123">
        <v>28</v>
      </c>
      <c r="E34" s="123">
        <v>1992</v>
      </c>
      <c r="F34" s="123">
        <v>2.17</v>
      </c>
      <c r="G34" s="123">
        <v>1.42</v>
      </c>
      <c r="H34" s="123">
        <v>0.87</v>
      </c>
      <c r="I34" s="123">
        <v>0.41</v>
      </c>
      <c r="J34" s="123">
        <v>0.56999999999999995</v>
      </c>
      <c r="K34" s="123">
        <v>0.52</v>
      </c>
      <c r="L34" s="123">
        <v>-0.01</v>
      </c>
      <c r="M34" s="123">
        <v>0.55000000000000004</v>
      </c>
      <c r="N34" s="123">
        <v>0.04</v>
      </c>
      <c r="O34" s="123">
        <v>0.42</v>
      </c>
      <c r="P34" s="123">
        <v>27.54</v>
      </c>
      <c r="Q34" s="123">
        <v>7.17</v>
      </c>
      <c r="R34" s="123">
        <v>25.82</v>
      </c>
      <c r="S34" s="123">
        <v>2.82</v>
      </c>
      <c r="T34" s="123">
        <v>13.33</v>
      </c>
      <c r="U34" s="123">
        <v>11.49</v>
      </c>
      <c r="V34" s="123">
        <v>0.55000000000000004</v>
      </c>
      <c r="W34" s="123">
        <v>-0.01</v>
      </c>
      <c r="X34" s="123">
        <v>0.09</v>
      </c>
      <c r="Y34" s="123">
        <v>0.51</v>
      </c>
      <c r="Z34" s="123">
        <v>0.03</v>
      </c>
      <c r="AA34" s="60">
        <v>1.5</v>
      </c>
      <c r="AB34" s="60">
        <v>-0.04</v>
      </c>
      <c r="AC34" s="60">
        <v>0</v>
      </c>
      <c r="AD34" s="60" t="s">
        <v>3792</v>
      </c>
      <c r="AE34" s="60">
        <v>2021</v>
      </c>
    </row>
    <row r="35" spans="1:31" x14ac:dyDescent="0.25">
      <c r="A35" s="60" t="s">
        <v>3840</v>
      </c>
      <c r="B35" s="60" t="s">
        <v>10</v>
      </c>
      <c r="C35" s="123" t="s">
        <v>109</v>
      </c>
      <c r="D35" s="123">
        <v>22</v>
      </c>
      <c r="E35" s="123">
        <v>1999</v>
      </c>
      <c r="F35" s="123">
        <v>1.67</v>
      </c>
      <c r="G35" s="123">
        <v>-0.09</v>
      </c>
      <c r="H35" s="123">
        <v>0</v>
      </c>
      <c r="I35" s="123">
        <v>0.08</v>
      </c>
      <c r="J35" s="123">
        <v>-0.01</v>
      </c>
      <c r="K35" s="123">
        <v>-0.08</v>
      </c>
      <c r="L35" s="123">
        <v>-0.08</v>
      </c>
      <c r="M35" s="123">
        <v>0.62</v>
      </c>
      <c r="N35" s="123">
        <v>-7.0000000000000007E-2</v>
      </c>
      <c r="O35" s="123">
        <v>0.52</v>
      </c>
      <c r="P35" s="123">
        <v>11.21</v>
      </c>
      <c r="Q35" s="123">
        <v>2.4</v>
      </c>
      <c r="R35" s="123">
        <v>21.1</v>
      </c>
      <c r="S35" s="123">
        <v>1.73</v>
      </c>
      <c r="T35" s="123">
        <v>2.98</v>
      </c>
      <c r="U35" s="123">
        <v>6.47</v>
      </c>
      <c r="V35" s="123">
        <v>0.63</v>
      </c>
      <c r="W35" s="123">
        <v>0.02</v>
      </c>
      <c r="X35" s="123">
        <v>0.06</v>
      </c>
      <c r="Y35" s="123">
        <v>0.63</v>
      </c>
      <c r="Z35" s="123">
        <v>7.0000000000000007E-2</v>
      </c>
      <c r="AA35" s="60">
        <v>-0.02</v>
      </c>
      <c r="AB35" s="60">
        <v>-0.01</v>
      </c>
      <c r="AC35" s="60">
        <v>-0.04</v>
      </c>
      <c r="AD35" s="60" t="s">
        <v>3792</v>
      </c>
      <c r="AE35" s="60">
        <v>2021</v>
      </c>
    </row>
    <row r="36" spans="1:31" x14ac:dyDescent="0.25">
      <c r="A36" s="60" t="s">
        <v>2511</v>
      </c>
      <c r="B36" s="60" t="s">
        <v>10</v>
      </c>
      <c r="C36" s="123" t="s">
        <v>109</v>
      </c>
      <c r="D36" s="123">
        <v>30</v>
      </c>
      <c r="E36" s="123">
        <v>1990</v>
      </c>
      <c r="F36" s="123">
        <v>0.06</v>
      </c>
      <c r="G36" s="123">
        <v>-0.05</v>
      </c>
      <c r="H36" s="123">
        <v>0.04</v>
      </c>
      <c r="I36" s="123">
        <v>0.1</v>
      </c>
      <c r="J36" s="123">
        <v>-0.09</v>
      </c>
      <c r="K36" s="123">
        <v>0.08</v>
      </c>
      <c r="L36" s="123">
        <v>-0.08</v>
      </c>
      <c r="M36" s="123">
        <v>9.9600000000000009</v>
      </c>
      <c r="N36" s="123">
        <v>0.03</v>
      </c>
      <c r="O36" s="123">
        <v>10.02</v>
      </c>
      <c r="P36" s="123">
        <v>90.09</v>
      </c>
      <c r="Q36" s="123">
        <v>39.97</v>
      </c>
      <c r="R36" s="123">
        <v>44.32</v>
      </c>
      <c r="S36" s="123">
        <v>20.010000000000002</v>
      </c>
      <c r="T36" s="123">
        <v>39.979999999999997</v>
      </c>
      <c r="U36" s="123">
        <v>30.09</v>
      </c>
      <c r="V36" s="123">
        <v>-0.08</v>
      </c>
      <c r="W36" s="123">
        <v>0.02</v>
      </c>
      <c r="X36" s="123">
        <v>0.05</v>
      </c>
      <c r="Y36" s="123">
        <v>0.03</v>
      </c>
      <c r="Z36" s="123">
        <v>0.02</v>
      </c>
      <c r="AA36" s="60">
        <v>0.01</v>
      </c>
      <c r="AB36" s="60">
        <v>0.06</v>
      </c>
      <c r="AC36" s="60">
        <v>-0.01</v>
      </c>
      <c r="AD36" s="60" t="s">
        <v>3792</v>
      </c>
      <c r="AE36" s="60">
        <v>2021</v>
      </c>
    </row>
    <row r="37" spans="1:31" x14ac:dyDescent="0.25">
      <c r="A37" s="60" t="s">
        <v>1029</v>
      </c>
      <c r="B37" s="60" t="s">
        <v>10</v>
      </c>
      <c r="C37" s="123" t="s">
        <v>109</v>
      </c>
      <c r="D37" s="123">
        <v>26</v>
      </c>
      <c r="E37" s="123">
        <v>1994</v>
      </c>
      <c r="F37" s="123">
        <v>3.5</v>
      </c>
      <c r="G37" s="123">
        <v>0.02</v>
      </c>
      <c r="H37" s="123">
        <v>0.02</v>
      </c>
      <c r="I37" s="123">
        <v>-0.09</v>
      </c>
      <c r="J37" s="123">
        <v>0.1</v>
      </c>
      <c r="K37" s="123">
        <v>-0.02</v>
      </c>
      <c r="L37" s="123">
        <v>-0.08</v>
      </c>
      <c r="M37" s="123">
        <v>0.78</v>
      </c>
      <c r="N37" s="123">
        <v>-0.01</v>
      </c>
      <c r="O37" s="123">
        <v>0.79</v>
      </c>
      <c r="P37" s="123">
        <v>13.38</v>
      </c>
      <c r="Q37" s="123">
        <v>5.28</v>
      </c>
      <c r="R37" s="123">
        <v>39.56</v>
      </c>
      <c r="S37" s="123">
        <v>0.77</v>
      </c>
      <c r="T37" s="123">
        <v>4.51</v>
      </c>
      <c r="U37" s="123">
        <v>8.0500000000000007</v>
      </c>
      <c r="V37" s="123">
        <v>0.33</v>
      </c>
      <c r="W37" s="123">
        <v>0.08</v>
      </c>
      <c r="X37" s="123">
        <v>-0.02</v>
      </c>
      <c r="Y37" s="123">
        <v>0.28999999999999998</v>
      </c>
      <c r="Z37" s="123">
        <v>0.57999999999999996</v>
      </c>
      <c r="AA37" s="60">
        <v>0.49</v>
      </c>
      <c r="AB37" s="60">
        <v>0.08</v>
      </c>
      <c r="AC37" s="60">
        <v>0</v>
      </c>
      <c r="AD37" s="60" t="s">
        <v>3792</v>
      </c>
      <c r="AE37" s="60">
        <v>2021</v>
      </c>
    </row>
    <row r="38" spans="1:31" x14ac:dyDescent="0.25">
      <c r="A38" s="60" t="s">
        <v>3842</v>
      </c>
      <c r="B38" s="60" t="s">
        <v>10</v>
      </c>
      <c r="C38" s="123" t="s">
        <v>221</v>
      </c>
      <c r="D38" s="123">
        <v>29</v>
      </c>
      <c r="E38" s="123">
        <v>1992</v>
      </c>
      <c r="F38" s="123">
        <v>0.8</v>
      </c>
      <c r="G38" s="123">
        <v>0.02</v>
      </c>
      <c r="H38" s="123">
        <v>-0.08</v>
      </c>
      <c r="I38" s="123">
        <v>0.09</v>
      </c>
      <c r="J38" s="123">
        <v>-0.01</v>
      </c>
      <c r="K38" s="123">
        <v>0.05</v>
      </c>
      <c r="L38" s="123">
        <v>-0.1</v>
      </c>
      <c r="M38" s="123">
        <v>1.35</v>
      </c>
      <c r="N38" s="123">
        <v>0.08</v>
      </c>
      <c r="O38" s="123">
        <v>1.51</v>
      </c>
      <c r="P38" s="123">
        <v>18.52</v>
      </c>
      <c r="Q38" s="123">
        <v>2.9</v>
      </c>
      <c r="R38" s="123">
        <v>15.47</v>
      </c>
      <c r="S38" s="123">
        <v>5.64</v>
      </c>
      <c r="T38" s="123">
        <v>8.5500000000000007</v>
      </c>
      <c r="U38" s="123">
        <v>4.21</v>
      </c>
      <c r="V38" s="123">
        <v>0.1</v>
      </c>
      <c r="W38" s="123">
        <v>-0.09</v>
      </c>
      <c r="X38" s="123">
        <v>-0.1</v>
      </c>
      <c r="Y38" s="123">
        <v>-0.1</v>
      </c>
      <c r="Z38" s="123">
        <v>0.05</v>
      </c>
      <c r="AA38" s="60">
        <v>0.08</v>
      </c>
      <c r="AB38" s="60">
        <v>0.01</v>
      </c>
      <c r="AC38" s="60">
        <v>-0.02</v>
      </c>
      <c r="AD38" s="60" t="s">
        <v>3792</v>
      </c>
      <c r="AE38" s="60">
        <v>2021</v>
      </c>
    </row>
    <row r="39" spans="1:31" x14ac:dyDescent="0.25">
      <c r="A39" s="60" t="s">
        <v>4817</v>
      </c>
      <c r="B39" s="60" t="s">
        <v>10</v>
      </c>
      <c r="C39" s="123" t="s">
        <v>122</v>
      </c>
      <c r="D39" s="123">
        <v>21</v>
      </c>
      <c r="E39" s="123">
        <v>1999</v>
      </c>
      <c r="F39" s="123">
        <v>0.06</v>
      </c>
      <c r="G39" s="123">
        <v>-0.01</v>
      </c>
      <c r="H39" s="123">
        <v>0.02</v>
      </c>
      <c r="I39" s="123">
        <v>-0.08</v>
      </c>
      <c r="J39" s="123">
        <v>-0.02</v>
      </c>
      <c r="K39" s="123">
        <v>-0.08</v>
      </c>
      <c r="L39" s="123">
        <v>0.08</v>
      </c>
      <c r="M39" s="123">
        <v>-0.03</v>
      </c>
      <c r="N39" s="123"/>
      <c r="O39" s="123">
        <v>7.0000000000000007E-2</v>
      </c>
      <c r="P39" s="123">
        <v>0.04</v>
      </c>
      <c r="Q39" s="123">
        <v>-0.09</v>
      </c>
      <c r="R39" s="123"/>
      <c r="S39" s="123">
        <v>-0.03</v>
      </c>
      <c r="T39" s="123">
        <v>0.01</v>
      </c>
      <c r="U39" s="123">
        <v>0.08</v>
      </c>
      <c r="V39" s="123">
        <v>0.08</v>
      </c>
      <c r="W39" s="123">
        <v>-0.03</v>
      </c>
      <c r="X39" s="123">
        <v>-0.04</v>
      </c>
      <c r="Y39" s="123">
        <v>-0.01</v>
      </c>
      <c r="Z39" s="123">
        <v>0.06</v>
      </c>
      <c r="AA39" s="60">
        <v>-0.03</v>
      </c>
      <c r="AB39" s="60">
        <v>0</v>
      </c>
      <c r="AC39" s="60">
        <v>-0.01</v>
      </c>
      <c r="AD39" s="60" t="s">
        <v>3792</v>
      </c>
      <c r="AE39" s="60">
        <v>2021</v>
      </c>
    </row>
    <row r="40" spans="1:31" x14ac:dyDescent="0.25">
      <c r="A40" s="60" t="s">
        <v>2242</v>
      </c>
      <c r="B40" s="60" t="s">
        <v>10</v>
      </c>
      <c r="C40" s="123" t="s">
        <v>122</v>
      </c>
      <c r="D40" s="123">
        <v>23</v>
      </c>
      <c r="E40" s="123">
        <v>1997</v>
      </c>
      <c r="F40" s="123">
        <v>3.93</v>
      </c>
      <c r="G40" s="123">
        <v>1.74</v>
      </c>
      <c r="H40" s="123">
        <v>1.33</v>
      </c>
      <c r="I40" s="123">
        <v>0.8</v>
      </c>
      <c r="J40" s="123">
        <v>0.82</v>
      </c>
      <c r="K40" s="123">
        <v>0.32</v>
      </c>
      <c r="L40" s="123">
        <v>0.19</v>
      </c>
      <c r="M40" s="123">
        <v>0.56999999999999995</v>
      </c>
      <c r="N40" s="123">
        <v>49.91</v>
      </c>
      <c r="O40" s="123">
        <v>0.33</v>
      </c>
      <c r="P40" s="123">
        <v>17.41</v>
      </c>
      <c r="Q40" s="123">
        <v>7.42</v>
      </c>
      <c r="R40" s="123">
        <v>42.67</v>
      </c>
      <c r="S40" s="123">
        <v>4.12</v>
      </c>
      <c r="T40" s="123">
        <v>8.16</v>
      </c>
      <c r="U40" s="123">
        <v>5.21</v>
      </c>
      <c r="V40" s="123">
        <v>1.25</v>
      </c>
      <c r="W40" s="123">
        <v>-0.02</v>
      </c>
      <c r="X40" s="123">
        <v>-0.01</v>
      </c>
      <c r="Y40" s="123">
        <v>1.28</v>
      </c>
      <c r="Z40" s="123">
        <v>1.99</v>
      </c>
      <c r="AA40" s="60">
        <v>3.83</v>
      </c>
      <c r="AB40" s="60">
        <v>1.33</v>
      </c>
      <c r="AC40" s="60">
        <v>-0.06</v>
      </c>
      <c r="AD40" s="60" t="s">
        <v>3792</v>
      </c>
      <c r="AE40" s="60">
        <v>2021</v>
      </c>
    </row>
    <row r="41" spans="1:31" x14ac:dyDescent="0.25">
      <c r="A41" s="60" t="s">
        <v>376</v>
      </c>
      <c r="B41" s="60" t="s">
        <v>10</v>
      </c>
      <c r="C41" s="123" t="s">
        <v>122</v>
      </c>
      <c r="D41" s="123">
        <v>30</v>
      </c>
      <c r="E41" s="123">
        <v>1990</v>
      </c>
      <c r="F41" s="123">
        <v>3.96</v>
      </c>
      <c r="G41" s="123">
        <v>1.74</v>
      </c>
      <c r="H41" s="123">
        <v>0.68</v>
      </c>
      <c r="I41" s="123">
        <v>0.56999999999999995</v>
      </c>
      <c r="J41" s="123">
        <v>0.8</v>
      </c>
      <c r="K41" s="123">
        <v>0.45</v>
      </c>
      <c r="L41" s="123">
        <v>0</v>
      </c>
      <c r="M41" s="123">
        <v>0.6</v>
      </c>
      <c r="N41" s="123">
        <v>-0.08</v>
      </c>
      <c r="O41" s="123">
        <v>0.55000000000000004</v>
      </c>
      <c r="P41" s="123">
        <v>17.329999999999998</v>
      </c>
      <c r="Q41" s="123">
        <v>5.0999999999999996</v>
      </c>
      <c r="R41" s="123">
        <v>29.04</v>
      </c>
      <c r="S41" s="123">
        <v>5.23</v>
      </c>
      <c r="T41" s="123">
        <v>8.0299999999999994</v>
      </c>
      <c r="U41" s="123">
        <v>3.94</v>
      </c>
      <c r="V41" s="123">
        <v>1</v>
      </c>
      <c r="W41" s="123">
        <v>0.26</v>
      </c>
      <c r="X41" s="123">
        <v>0.05</v>
      </c>
      <c r="Y41" s="123">
        <v>0.69</v>
      </c>
      <c r="Z41" s="123">
        <v>1.23</v>
      </c>
      <c r="AA41" s="60">
        <v>2.92</v>
      </c>
      <c r="AB41" s="60">
        <v>0.22</v>
      </c>
      <c r="AC41" s="60">
        <v>-0.05</v>
      </c>
      <c r="AD41" s="60" t="s">
        <v>3792</v>
      </c>
      <c r="AE41" s="60">
        <v>2021</v>
      </c>
    </row>
    <row r="42" spans="1:31" x14ac:dyDescent="0.25">
      <c r="A42" s="60" t="s">
        <v>1809</v>
      </c>
      <c r="B42" s="60" t="s">
        <v>10</v>
      </c>
      <c r="C42" s="123" t="s">
        <v>122</v>
      </c>
      <c r="D42" s="123">
        <v>29</v>
      </c>
      <c r="E42" s="123">
        <v>1991</v>
      </c>
      <c r="F42" s="123">
        <v>2.57</v>
      </c>
      <c r="G42" s="123">
        <v>1.55</v>
      </c>
      <c r="H42" s="123">
        <v>1.07</v>
      </c>
      <c r="I42" s="123">
        <v>0.02</v>
      </c>
      <c r="J42" s="123">
        <v>1.49</v>
      </c>
      <c r="K42" s="123">
        <v>0.01</v>
      </c>
      <c r="L42" s="123">
        <v>0.48</v>
      </c>
      <c r="M42" s="123">
        <v>2</v>
      </c>
      <c r="N42" s="123">
        <v>20.07</v>
      </c>
      <c r="O42" s="123">
        <v>1.55</v>
      </c>
      <c r="P42" s="123">
        <v>20.02</v>
      </c>
      <c r="Q42" s="123">
        <v>6.17</v>
      </c>
      <c r="R42" s="123">
        <v>30.82</v>
      </c>
      <c r="S42" s="123">
        <v>4.6900000000000004</v>
      </c>
      <c r="T42" s="123">
        <v>12.72</v>
      </c>
      <c r="U42" s="123">
        <v>2.63</v>
      </c>
      <c r="V42" s="123">
        <v>1.55</v>
      </c>
      <c r="W42" s="123">
        <v>0.45</v>
      </c>
      <c r="X42" s="123">
        <v>-0.05</v>
      </c>
      <c r="Y42" s="123">
        <v>1.21</v>
      </c>
      <c r="Z42" s="123">
        <v>0.85</v>
      </c>
      <c r="AA42" s="60">
        <v>2.2200000000000002</v>
      </c>
      <c r="AB42" s="60">
        <v>2.78</v>
      </c>
      <c r="AC42" s="60">
        <v>-0.04</v>
      </c>
      <c r="AD42" s="60" t="s">
        <v>3792</v>
      </c>
      <c r="AE42" s="60">
        <v>2021</v>
      </c>
    </row>
    <row r="43" spans="1:31" x14ac:dyDescent="0.25">
      <c r="A43" s="60" t="s">
        <v>4818</v>
      </c>
      <c r="B43" s="60" t="s">
        <v>10</v>
      </c>
      <c r="C43" s="123" t="s">
        <v>122</v>
      </c>
      <c r="D43" s="123">
        <v>18</v>
      </c>
      <c r="E43" s="123">
        <v>2002</v>
      </c>
      <c r="F43" s="123">
        <v>1.1499999999999999</v>
      </c>
      <c r="G43" s="123">
        <v>3.28</v>
      </c>
      <c r="H43" s="123">
        <v>0.77</v>
      </c>
      <c r="I43" s="123">
        <v>1.76</v>
      </c>
      <c r="J43" s="123">
        <v>1.77</v>
      </c>
      <c r="K43" s="123">
        <v>7.0000000000000007E-2</v>
      </c>
      <c r="L43" s="123">
        <v>0.81</v>
      </c>
      <c r="M43" s="123">
        <v>3.27</v>
      </c>
      <c r="N43" s="123">
        <v>24.97</v>
      </c>
      <c r="O43" s="123">
        <v>2.52</v>
      </c>
      <c r="P43" s="123">
        <v>26.71</v>
      </c>
      <c r="Q43" s="123">
        <v>4.99</v>
      </c>
      <c r="R43" s="123">
        <v>18.84</v>
      </c>
      <c r="S43" s="123">
        <v>11.79</v>
      </c>
      <c r="T43" s="123">
        <v>10.06</v>
      </c>
      <c r="U43" s="123">
        <v>5.07</v>
      </c>
      <c r="V43" s="123">
        <v>2.4</v>
      </c>
      <c r="W43" s="123">
        <v>0.8</v>
      </c>
      <c r="X43" s="123">
        <v>-0.01</v>
      </c>
      <c r="Y43" s="123">
        <v>1.61</v>
      </c>
      <c r="Z43" s="123">
        <v>1.73</v>
      </c>
      <c r="AA43" s="60">
        <v>5.09</v>
      </c>
      <c r="AB43" s="60">
        <v>0.74</v>
      </c>
      <c r="AC43" s="60">
        <v>0.02</v>
      </c>
      <c r="AD43" s="60" t="s">
        <v>3792</v>
      </c>
      <c r="AE43" s="60">
        <v>2021</v>
      </c>
    </row>
    <row r="44" spans="1:31" x14ac:dyDescent="0.25">
      <c r="A44" s="60" t="s">
        <v>2944</v>
      </c>
      <c r="B44" s="60" t="s">
        <v>12</v>
      </c>
      <c r="C44" s="123" t="s">
        <v>96</v>
      </c>
      <c r="D44" s="123">
        <v>23</v>
      </c>
      <c r="E44" s="123">
        <v>1997</v>
      </c>
      <c r="F44" s="123">
        <v>3.98</v>
      </c>
      <c r="G44" s="123">
        <v>0.48</v>
      </c>
      <c r="H44" s="123">
        <v>0.56999999999999995</v>
      </c>
      <c r="I44" s="123">
        <v>0.31</v>
      </c>
      <c r="J44" s="123">
        <v>0.17</v>
      </c>
      <c r="K44" s="123">
        <v>0.06</v>
      </c>
      <c r="L44" s="123">
        <v>0.32</v>
      </c>
      <c r="M44" s="123">
        <v>0.83</v>
      </c>
      <c r="N44" s="123">
        <v>33.33</v>
      </c>
      <c r="O44" s="123">
        <v>0.53</v>
      </c>
      <c r="P44" s="123">
        <v>10.59</v>
      </c>
      <c r="Q44" s="123">
        <v>2.91</v>
      </c>
      <c r="R44" s="123">
        <v>28.56</v>
      </c>
      <c r="S44" s="123">
        <v>7.76</v>
      </c>
      <c r="T44" s="123">
        <v>2.73</v>
      </c>
      <c r="U44" s="123">
        <v>0.04</v>
      </c>
      <c r="V44" s="123">
        <v>1.77</v>
      </c>
      <c r="W44" s="123">
        <v>1.25</v>
      </c>
      <c r="X44" s="123">
        <v>-0.05</v>
      </c>
      <c r="Y44" s="123">
        <v>0.5</v>
      </c>
      <c r="Z44" s="123">
        <v>2.35</v>
      </c>
      <c r="AA44" s="60">
        <v>2.82</v>
      </c>
      <c r="AB44" s="60">
        <v>6.45</v>
      </c>
      <c r="AC44" s="60">
        <v>-0.01</v>
      </c>
      <c r="AD44" s="60" t="s">
        <v>3792</v>
      </c>
      <c r="AE44" s="60">
        <v>2021</v>
      </c>
    </row>
    <row r="45" spans="1:31" x14ac:dyDescent="0.25">
      <c r="A45" s="60" t="s">
        <v>360</v>
      </c>
      <c r="B45" s="60" t="s">
        <v>12</v>
      </c>
      <c r="C45" s="123" t="s">
        <v>96</v>
      </c>
      <c r="D45" s="123">
        <v>19</v>
      </c>
      <c r="E45" s="123">
        <v>2001</v>
      </c>
      <c r="F45" s="123">
        <v>1.58</v>
      </c>
      <c r="G45" s="123">
        <v>0.03</v>
      </c>
      <c r="H45" s="123">
        <v>-0.03</v>
      </c>
      <c r="I45" s="123">
        <v>0.03</v>
      </c>
      <c r="J45" s="123">
        <v>-0.03</v>
      </c>
      <c r="K45" s="123">
        <v>0.03</v>
      </c>
      <c r="L45" s="123">
        <v>-0.03</v>
      </c>
      <c r="M45" s="123">
        <v>2.0499999999999998</v>
      </c>
      <c r="N45" s="123">
        <v>0.04</v>
      </c>
      <c r="O45" s="123">
        <v>2</v>
      </c>
      <c r="P45" s="123">
        <v>13.94</v>
      </c>
      <c r="Q45" s="123">
        <v>2.0299999999999998</v>
      </c>
      <c r="R45" s="123">
        <v>14.29</v>
      </c>
      <c r="S45" s="123">
        <v>8.74</v>
      </c>
      <c r="T45" s="123">
        <v>4.62</v>
      </c>
      <c r="U45" s="123">
        <v>0.64</v>
      </c>
      <c r="V45" s="123">
        <v>1.98</v>
      </c>
      <c r="W45" s="123">
        <v>-0.02</v>
      </c>
      <c r="X45" s="123">
        <v>-0.08</v>
      </c>
      <c r="Y45" s="123">
        <v>1.97</v>
      </c>
      <c r="Z45" s="123">
        <v>1.35</v>
      </c>
      <c r="AA45" s="60">
        <v>1.35</v>
      </c>
      <c r="AB45" s="60">
        <v>3.28</v>
      </c>
      <c r="AC45" s="60">
        <v>0.59</v>
      </c>
      <c r="AD45" s="60" t="s">
        <v>3792</v>
      </c>
      <c r="AE45" s="60">
        <v>2021</v>
      </c>
    </row>
    <row r="46" spans="1:31" x14ac:dyDescent="0.25">
      <c r="A46" s="60" t="s">
        <v>3979</v>
      </c>
      <c r="B46" s="60" t="s">
        <v>12</v>
      </c>
      <c r="C46" s="123" t="s">
        <v>96</v>
      </c>
      <c r="D46" s="123">
        <v>25</v>
      </c>
      <c r="E46" s="123">
        <v>1995</v>
      </c>
      <c r="F46" s="123">
        <v>3.48</v>
      </c>
      <c r="G46" s="123">
        <v>0.5</v>
      </c>
      <c r="H46" s="123">
        <v>0.24</v>
      </c>
      <c r="I46" s="123">
        <v>0.23</v>
      </c>
      <c r="J46" s="123">
        <v>0.03</v>
      </c>
      <c r="K46" s="123">
        <v>0.28999999999999998</v>
      </c>
      <c r="L46" s="123">
        <v>0.27</v>
      </c>
      <c r="M46" s="123">
        <v>0.53</v>
      </c>
      <c r="N46" s="123">
        <v>50.01</v>
      </c>
      <c r="O46" s="123">
        <v>0.25</v>
      </c>
      <c r="P46" s="123">
        <v>6.78</v>
      </c>
      <c r="Q46" s="123">
        <v>1.73</v>
      </c>
      <c r="R46" s="123">
        <v>26.13</v>
      </c>
      <c r="S46" s="123">
        <v>4.03</v>
      </c>
      <c r="T46" s="123">
        <v>1.81</v>
      </c>
      <c r="U46" s="123">
        <v>0.85</v>
      </c>
      <c r="V46" s="123">
        <v>2.72</v>
      </c>
      <c r="W46" s="123">
        <v>0.9</v>
      </c>
      <c r="X46" s="123">
        <v>-0.04</v>
      </c>
      <c r="Y46" s="123">
        <v>1.81</v>
      </c>
      <c r="Z46" s="123">
        <v>0.39</v>
      </c>
      <c r="AA46" s="60">
        <v>0.79</v>
      </c>
      <c r="AB46" s="60">
        <v>1.56</v>
      </c>
      <c r="AC46" s="60">
        <v>0.04</v>
      </c>
      <c r="AD46" s="60" t="s">
        <v>3792</v>
      </c>
      <c r="AE46" s="60">
        <v>2021</v>
      </c>
    </row>
    <row r="47" spans="1:31" x14ac:dyDescent="0.25">
      <c r="A47" s="60" t="s">
        <v>494</v>
      </c>
      <c r="B47" s="60" t="s">
        <v>12</v>
      </c>
      <c r="C47" s="123" t="s">
        <v>96</v>
      </c>
      <c r="D47" s="123">
        <v>27</v>
      </c>
      <c r="E47" s="123">
        <v>1993</v>
      </c>
      <c r="F47" s="123">
        <v>3.16</v>
      </c>
      <c r="G47" s="123">
        <v>1.98</v>
      </c>
      <c r="H47" s="123">
        <v>0.62</v>
      </c>
      <c r="I47" s="123">
        <v>1.67</v>
      </c>
      <c r="J47" s="123">
        <v>0.04</v>
      </c>
      <c r="K47" s="123">
        <v>0.32</v>
      </c>
      <c r="L47" s="123">
        <v>1.2</v>
      </c>
      <c r="M47" s="123">
        <v>1.62</v>
      </c>
      <c r="N47" s="123">
        <v>79.97</v>
      </c>
      <c r="O47" s="123">
        <v>0.33</v>
      </c>
      <c r="P47" s="123">
        <v>14.73</v>
      </c>
      <c r="Q47" s="123">
        <v>2.5099999999999998</v>
      </c>
      <c r="R47" s="123">
        <v>17.46</v>
      </c>
      <c r="S47" s="123">
        <v>6.74</v>
      </c>
      <c r="T47" s="123">
        <v>5.41</v>
      </c>
      <c r="U47" s="123">
        <v>2.62</v>
      </c>
      <c r="V47" s="123">
        <v>2.2400000000000002</v>
      </c>
      <c r="W47" s="123">
        <v>1.34</v>
      </c>
      <c r="X47" s="123">
        <v>7.0000000000000007E-2</v>
      </c>
      <c r="Y47" s="123">
        <v>0.98</v>
      </c>
      <c r="Z47" s="123">
        <v>0.73</v>
      </c>
      <c r="AA47" s="60">
        <v>2.59</v>
      </c>
      <c r="AB47" s="60">
        <v>4.8499999999999996</v>
      </c>
      <c r="AC47" s="60">
        <v>0.09</v>
      </c>
      <c r="AD47" s="60" t="s">
        <v>3792</v>
      </c>
      <c r="AE47" s="60">
        <v>2021</v>
      </c>
    </row>
    <row r="48" spans="1:31" x14ac:dyDescent="0.25">
      <c r="A48" s="60" t="s">
        <v>331</v>
      </c>
      <c r="B48" s="60" t="s">
        <v>12</v>
      </c>
      <c r="C48" s="123" t="s">
        <v>96</v>
      </c>
      <c r="D48" s="123">
        <v>23</v>
      </c>
      <c r="E48" s="123">
        <v>1997</v>
      </c>
      <c r="F48" s="123">
        <v>2.92</v>
      </c>
      <c r="G48" s="123">
        <v>2.41</v>
      </c>
      <c r="H48" s="123">
        <v>1.31</v>
      </c>
      <c r="I48" s="123">
        <v>2.0699999999999998</v>
      </c>
      <c r="J48" s="123">
        <v>0.34</v>
      </c>
      <c r="K48" s="123">
        <v>0.09</v>
      </c>
      <c r="L48" s="123">
        <v>1.28</v>
      </c>
      <c r="M48" s="123">
        <v>1.34</v>
      </c>
      <c r="N48" s="123">
        <v>99.91</v>
      </c>
      <c r="O48" s="123">
        <v>-0.03</v>
      </c>
      <c r="P48" s="123">
        <v>11.08</v>
      </c>
      <c r="Q48" s="123">
        <v>3.62</v>
      </c>
      <c r="R48" s="123">
        <v>33.26</v>
      </c>
      <c r="S48" s="123">
        <v>7.42</v>
      </c>
      <c r="T48" s="123">
        <v>3.63</v>
      </c>
      <c r="U48" s="123">
        <v>0.06</v>
      </c>
      <c r="V48" s="123">
        <v>3.04</v>
      </c>
      <c r="W48" s="123">
        <v>2.0699999999999998</v>
      </c>
      <c r="X48" s="123">
        <v>0.04</v>
      </c>
      <c r="Y48" s="123">
        <v>1.07</v>
      </c>
      <c r="Z48" s="123">
        <v>1.38</v>
      </c>
      <c r="AA48" s="60">
        <v>3.69</v>
      </c>
      <c r="AB48" s="60">
        <v>6.69</v>
      </c>
      <c r="AC48" s="60">
        <v>0.04</v>
      </c>
      <c r="AD48" s="60" t="s">
        <v>3792</v>
      </c>
      <c r="AE48" s="60">
        <v>2021</v>
      </c>
    </row>
    <row r="49" spans="1:31" x14ac:dyDescent="0.25">
      <c r="A49" s="60" t="s">
        <v>3982</v>
      </c>
      <c r="B49" s="60" t="s">
        <v>12</v>
      </c>
      <c r="C49" s="123" t="s">
        <v>96</v>
      </c>
      <c r="D49" s="123">
        <v>31</v>
      </c>
      <c r="E49" s="123">
        <v>1989</v>
      </c>
      <c r="F49" s="123">
        <v>0.98</v>
      </c>
      <c r="G49" s="123">
        <v>0.91</v>
      </c>
      <c r="H49" s="123">
        <v>0.04</v>
      </c>
      <c r="I49" s="123">
        <v>1</v>
      </c>
      <c r="J49" s="123">
        <v>0.05</v>
      </c>
      <c r="K49" s="123">
        <v>-0.09</v>
      </c>
      <c r="L49" s="123">
        <v>0.99</v>
      </c>
      <c r="M49" s="123">
        <v>2.06</v>
      </c>
      <c r="N49" s="123">
        <v>50.01</v>
      </c>
      <c r="O49" s="123">
        <v>1.04</v>
      </c>
      <c r="P49" s="123">
        <v>9.02</v>
      </c>
      <c r="Q49" s="123">
        <v>3.06</v>
      </c>
      <c r="R49" s="123">
        <v>33.270000000000003</v>
      </c>
      <c r="S49" s="123">
        <v>4.91</v>
      </c>
      <c r="T49" s="123">
        <v>3.93</v>
      </c>
      <c r="U49" s="123">
        <v>-0.03</v>
      </c>
      <c r="V49" s="123">
        <v>-0.06</v>
      </c>
      <c r="W49" s="123">
        <v>-0.04</v>
      </c>
      <c r="X49" s="123">
        <v>-0.05</v>
      </c>
      <c r="Y49" s="123">
        <v>0</v>
      </c>
      <c r="Z49" s="123">
        <v>0.02</v>
      </c>
      <c r="AA49" s="60">
        <v>1.02</v>
      </c>
      <c r="AB49" s="60">
        <v>4.0199999999999996</v>
      </c>
      <c r="AC49" s="60">
        <v>-0.03</v>
      </c>
      <c r="AD49" s="60" t="s">
        <v>3792</v>
      </c>
      <c r="AE49" s="60">
        <v>2021</v>
      </c>
    </row>
    <row r="50" spans="1:31" x14ac:dyDescent="0.25">
      <c r="A50" s="60" t="s">
        <v>1577</v>
      </c>
      <c r="B50" s="60" t="s">
        <v>12</v>
      </c>
      <c r="C50" s="123" t="s">
        <v>213</v>
      </c>
      <c r="D50" s="123">
        <v>20</v>
      </c>
      <c r="E50" s="123">
        <v>2000</v>
      </c>
      <c r="F50" s="123">
        <v>0.76</v>
      </c>
      <c r="G50" s="123">
        <v>5.0199999999999996</v>
      </c>
      <c r="H50" s="123">
        <v>3.85</v>
      </c>
      <c r="I50" s="123">
        <v>1.26</v>
      </c>
      <c r="J50" s="123">
        <v>1.31</v>
      </c>
      <c r="K50" s="123">
        <v>2.41</v>
      </c>
      <c r="L50" s="123">
        <v>2.41</v>
      </c>
      <c r="M50" s="123">
        <v>2.52</v>
      </c>
      <c r="N50" s="123">
        <v>100.07</v>
      </c>
      <c r="O50" s="123">
        <v>-0.09</v>
      </c>
      <c r="P50" s="123">
        <v>13.8</v>
      </c>
      <c r="Q50" s="123">
        <v>5.0999999999999996</v>
      </c>
      <c r="R50" s="123">
        <v>36.33</v>
      </c>
      <c r="S50" s="123">
        <v>6.23</v>
      </c>
      <c r="T50" s="123">
        <v>7.6</v>
      </c>
      <c r="U50" s="123">
        <v>0.02</v>
      </c>
      <c r="V50" s="123">
        <v>2.58</v>
      </c>
      <c r="W50" s="123">
        <v>1.34</v>
      </c>
      <c r="X50" s="123">
        <v>-0.05</v>
      </c>
      <c r="Y50" s="123">
        <v>1.2</v>
      </c>
      <c r="Z50" s="123">
        <v>1.17</v>
      </c>
      <c r="AA50" s="60">
        <v>6.15</v>
      </c>
      <c r="AB50" s="60">
        <v>5.03</v>
      </c>
      <c r="AC50" s="60">
        <v>-0.08</v>
      </c>
      <c r="AD50" s="60" t="s">
        <v>3792</v>
      </c>
      <c r="AE50" s="60">
        <v>2021</v>
      </c>
    </row>
    <row r="51" spans="1:31" x14ac:dyDescent="0.25">
      <c r="A51" s="60" t="s">
        <v>3679</v>
      </c>
      <c r="B51" s="60" t="s">
        <v>12</v>
      </c>
      <c r="C51" s="123" t="s">
        <v>109</v>
      </c>
      <c r="D51" s="123">
        <v>22</v>
      </c>
      <c r="E51" s="123">
        <v>1999</v>
      </c>
      <c r="F51" s="123">
        <v>0.01</v>
      </c>
      <c r="G51" s="123">
        <v>0.04</v>
      </c>
      <c r="H51" s="123">
        <v>0.09</v>
      </c>
      <c r="I51" s="123">
        <v>-0.03</v>
      </c>
      <c r="J51" s="123">
        <v>0.05</v>
      </c>
      <c r="K51" s="123">
        <v>-0.02</v>
      </c>
      <c r="L51" s="123">
        <v>0.05</v>
      </c>
      <c r="M51" s="123">
        <v>-0.02</v>
      </c>
      <c r="N51" s="123"/>
      <c r="O51" s="123">
        <v>0.05</v>
      </c>
      <c r="P51" s="123">
        <v>30.08</v>
      </c>
      <c r="Q51" s="123">
        <v>-0.01</v>
      </c>
      <c r="R51" s="123">
        <v>0.1</v>
      </c>
      <c r="S51" s="123">
        <v>-0.09</v>
      </c>
      <c r="T51" s="123">
        <v>9.92</v>
      </c>
      <c r="U51" s="123">
        <v>20.04</v>
      </c>
      <c r="V51" s="123">
        <v>-0.04</v>
      </c>
      <c r="W51" s="123">
        <v>-0.09</v>
      </c>
      <c r="X51" s="123">
        <v>0.01</v>
      </c>
      <c r="Y51" s="123">
        <v>-0.09</v>
      </c>
      <c r="Z51" s="123">
        <v>0.04</v>
      </c>
      <c r="AA51" s="60">
        <v>-0.09</v>
      </c>
      <c r="AB51" s="60">
        <v>-0.04</v>
      </c>
      <c r="AC51" s="60">
        <v>0.03</v>
      </c>
      <c r="AD51" s="60" t="s">
        <v>3792</v>
      </c>
      <c r="AE51" s="60">
        <v>2021</v>
      </c>
    </row>
    <row r="52" spans="1:31" x14ac:dyDescent="0.25">
      <c r="A52" s="60" t="s">
        <v>348</v>
      </c>
      <c r="B52" s="60" t="s">
        <v>12</v>
      </c>
      <c r="C52" s="123" t="s">
        <v>153</v>
      </c>
      <c r="D52" s="123">
        <v>23</v>
      </c>
      <c r="E52" s="123">
        <v>1997</v>
      </c>
      <c r="F52" s="123">
        <v>0.33</v>
      </c>
      <c r="G52" s="123">
        <v>-0.01</v>
      </c>
      <c r="H52" s="123">
        <v>-0.09</v>
      </c>
      <c r="I52" s="123">
        <v>0.01</v>
      </c>
      <c r="J52" s="123">
        <v>-0.02</v>
      </c>
      <c r="K52" s="123">
        <v>0.09</v>
      </c>
      <c r="L52" s="123">
        <v>-0.05</v>
      </c>
      <c r="M52" s="123">
        <v>-0.04</v>
      </c>
      <c r="N52" s="123"/>
      <c r="O52" s="123">
        <v>-0.06</v>
      </c>
      <c r="P52" s="123">
        <v>15.08</v>
      </c>
      <c r="Q52" s="123">
        <v>2.5299999999999998</v>
      </c>
      <c r="R52" s="123">
        <v>16.75</v>
      </c>
      <c r="S52" s="123">
        <v>2.57</v>
      </c>
      <c r="T52" s="123">
        <v>-0.01</v>
      </c>
      <c r="U52" s="123">
        <v>12.51</v>
      </c>
      <c r="V52" s="123">
        <v>7.51</v>
      </c>
      <c r="W52" s="123">
        <v>2.4300000000000002</v>
      </c>
      <c r="X52" s="123">
        <v>7.0000000000000007E-2</v>
      </c>
      <c r="Y52" s="123">
        <v>5.0999999999999996</v>
      </c>
      <c r="Z52" s="123">
        <v>-0.06</v>
      </c>
      <c r="AA52" s="60">
        <v>0.01</v>
      </c>
      <c r="AB52" s="60">
        <v>2.4900000000000002</v>
      </c>
      <c r="AC52" s="60">
        <v>-0.06</v>
      </c>
      <c r="AD52" s="60" t="s">
        <v>3792</v>
      </c>
      <c r="AE52" s="60">
        <v>2021</v>
      </c>
    </row>
    <row r="53" spans="1:31" x14ac:dyDescent="0.25">
      <c r="A53" s="60" t="s">
        <v>3983</v>
      </c>
      <c r="B53" s="60" t="s">
        <v>12</v>
      </c>
      <c r="C53" s="123" t="s">
        <v>153</v>
      </c>
      <c r="D53" s="123">
        <v>28</v>
      </c>
      <c r="E53" s="123">
        <v>1992</v>
      </c>
      <c r="F53" s="123">
        <v>3.13</v>
      </c>
      <c r="G53" s="123">
        <v>0.05</v>
      </c>
      <c r="H53" s="123">
        <v>0.05</v>
      </c>
      <c r="I53" s="123">
        <v>-0.02</v>
      </c>
      <c r="J53" s="123">
        <v>0.01</v>
      </c>
      <c r="K53" s="123">
        <v>-0.03</v>
      </c>
      <c r="L53" s="123">
        <v>-0.06</v>
      </c>
      <c r="M53" s="123">
        <v>1</v>
      </c>
      <c r="N53" s="123">
        <v>0.1</v>
      </c>
      <c r="O53" s="123">
        <v>0.9</v>
      </c>
      <c r="P53" s="123">
        <v>15.54</v>
      </c>
      <c r="Q53" s="123">
        <v>3.78</v>
      </c>
      <c r="R53" s="123">
        <v>23.95</v>
      </c>
      <c r="S53" s="123">
        <v>0.94</v>
      </c>
      <c r="T53" s="123">
        <v>10.029999999999999</v>
      </c>
      <c r="U53" s="123">
        <v>4.6900000000000004</v>
      </c>
      <c r="V53" s="123">
        <v>0.27</v>
      </c>
      <c r="W53" s="123">
        <v>-0.05</v>
      </c>
      <c r="X53" s="123">
        <v>0.09</v>
      </c>
      <c r="Y53" s="123">
        <v>0.36</v>
      </c>
      <c r="Z53" s="123">
        <v>0.23</v>
      </c>
      <c r="AA53" s="60">
        <v>0.28000000000000003</v>
      </c>
      <c r="AB53" s="60">
        <v>2.09</v>
      </c>
      <c r="AC53" s="60">
        <v>0.04</v>
      </c>
      <c r="AD53" s="60" t="s">
        <v>3792</v>
      </c>
      <c r="AE53" s="60">
        <v>2021</v>
      </c>
    </row>
    <row r="54" spans="1:31" x14ac:dyDescent="0.25">
      <c r="A54" s="60" t="s">
        <v>3985</v>
      </c>
      <c r="B54" s="60" t="s">
        <v>12</v>
      </c>
      <c r="C54" s="123" t="s">
        <v>116</v>
      </c>
      <c r="D54" s="123">
        <v>27</v>
      </c>
      <c r="E54" s="123">
        <v>1993</v>
      </c>
      <c r="F54" s="123">
        <v>3.97</v>
      </c>
      <c r="G54" s="123">
        <v>0.09</v>
      </c>
      <c r="H54" s="123">
        <v>-0.06</v>
      </c>
      <c r="I54" s="123">
        <v>-0.04</v>
      </c>
      <c r="J54" s="123">
        <v>0.08</v>
      </c>
      <c r="K54" s="123">
        <v>0.03</v>
      </c>
      <c r="L54" s="123">
        <v>0</v>
      </c>
      <c r="M54" s="123">
        <v>0.05</v>
      </c>
      <c r="N54" s="123"/>
      <c r="O54" s="123">
        <v>-0.09</v>
      </c>
      <c r="P54" s="123">
        <v>7.0000000000000007E-2</v>
      </c>
      <c r="Q54" s="123">
        <v>0.02</v>
      </c>
      <c r="R54" s="123"/>
      <c r="S54" s="123">
        <v>-0.06</v>
      </c>
      <c r="T54" s="123">
        <v>0.09</v>
      </c>
      <c r="U54" s="123">
        <v>0.03</v>
      </c>
      <c r="V54" s="123">
        <v>0</v>
      </c>
      <c r="W54" s="123">
        <v>-0.01</v>
      </c>
      <c r="X54" s="123">
        <v>-0.05</v>
      </c>
      <c r="Y54" s="123">
        <v>0.08</v>
      </c>
      <c r="Z54" s="123">
        <v>0.01</v>
      </c>
      <c r="AA54" s="60">
        <v>0.08</v>
      </c>
      <c r="AB54" s="60">
        <v>-0.06</v>
      </c>
      <c r="AC54" s="60">
        <v>0.01</v>
      </c>
      <c r="AD54" s="60" t="s">
        <v>3792</v>
      </c>
      <c r="AE54" s="60">
        <v>2021</v>
      </c>
    </row>
    <row r="55" spans="1:31" x14ac:dyDescent="0.25">
      <c r="A55" s="60" t="s">
        <v>4819</v>
      </c>
      <c r="B55" s="60" t="s">
        <v>12</v>
      </c>
      <c r="C55" s="123" t="s">
        <v>122</v>
      </c>
      <c r="D55" s="123">
        <v>30</v>
      </c>
      <c r="E55" s="123">
        <v>1990</v>
      </c>
      <c r="F55" s="123">
        <v>3.7</v>
      </c>
      <c r="G55" s="123">
        <v>1.57</v>
      </c>
      <c r="H55" s="123">
        <v>1.27</v>
      </c>
      <c r="I55" s="123">
        <v>0.36</v>
      </c>
      <c r="J55" s="123">
        <v>1.1100000000000001</v>
      </c>
      <c r="K55" s="123">
        <v>0.26</v>
      </c>
      <c r="L55" s="123">
        <v>0</v>
      </c>
      <c r="M55" s="123">
        <v>2.39</v>
      </c>
      <c r="N55" s="123">
        <v>0.03</v>
      </c>
      <c r="O55" s="123">
        <v>2.4900000000000002</v>
      </c>
      <c r="P55" s="123">
        <v>18.36</v>
      </c>
      <c r="Q55" s="123">
        <v>4.1100000000000003</v>
      </c>
      <c r="R55" s="123">
        <v>22.08</v>
      </c>
      <c r="S55" s="123">
        <v>7.29</v>
      </c>
      <c r="T55" s="123">
        <v>8.0500000000000007</v>
      </c>
      <c r="U55" s="123">
        <v>2.88</v>
      </c>
      <c r="V55" s="123">
        <v>0.56999999999999995</v>
      </c>
      <c r="W55" s="123">
        <v>0.26</v>
      </c>
      <c r="X55" s="123">
        <v>-0.03</v>
      </c>
      <c r="Y55" s="123">
        <v>0.33</v>
      </c>
      <c r="Z55" s="123">
        <v>1.85</v>
      </c>
      <c r="AA55" s="60">
        <v>3.54</v>
      </c>
      <c r="AB55" s="60">
        <v>1.58</v>
      </c>
      <c r="AC55" s="60">
        <v>-7.0000000000000007E-2</v>
      </c>
      <c r="AD55" s="60" t="s">
        <v>3792</v>
      </c>
      <c r="AE55" s="60">
        <v>2021</v>
      </c>
    </row>
    <row r="56" spans="1:31" x14ac:dyDescent="0.25">
      <c r="A56" s="60" t="s">
        <v>3990</v>
      </c>
      <c r="B56" s="60" t="s">
        <v>12</v>
      </c>
      <c r="C56" s="123" t="s">
        <v>122</v>
      </c>
      <c r="D56" s="123">
        <v>24</v>
      </c>
      <c r="E56" s="123">
        <v>1997</v>
      </c>
      <c r="F56" s="123">
        <v>3.36</v>
      </c>
      <c r="G56" s="123">
        <v>1.76</v>
      </c>
      <c r="H56" s="123">
        <v>1.5</v>
      </c>
      <c r="I56" s="123">
        <v>1.45</v>
      </c>
      <c r="J56" s="123">
        <v>0.23</v>
      </c>
      <c r="K56" s="123">
        <v>-7.0000000000000007E-2</v>
      </c>
      <c r="L56" s="123">
        <v>1.29</v>
      </c>
      <c r="M56" s="123">
        <v>3.37</v>
      </c>
      <c r="N56" s="123">
        <v>36.31</v>
      </c>
      <c r="O56" s="123">
        <v>2.06</v>
      </c>
      <c r="P56" s="123">
        <v>27.31</v>
      </c>
      <c r="Q56" s="123">
        <v>6.09</v>
      </c>
      <c r="R56" s="123">
        <v>22.28</v>
      </c>
      <c r="S56" s="123">
        <v>12.69</v>
      </c>
      <c r="T56" s="123">
        <v>11.13</v>
      </c>
      <c r="U56" s="123">
        <v>3.37</v>
      </c>
      <c r="V56" s="123">
        <v>1.53</v>
      </c>
      <c r="W56" s="123">
        <v>0.69</v>
      </c>
      <c r="X56" s="123">
        <v>0.68</v>
      </c>
      <c r="Y56" s="123">
        <v>0.86</v>
      </c>
      <c r="Z56" s="123">
        <v>2.08</v>
      </c>
      <c r="AA56" s="60">
        <v>3.94</v>
      </c>
      <c r="AB56" s="60">
        <v>2.38</v>
      </c>
      <c r="AC56" s="60">
        <v>-0.08</v>
      </c>
      <c r="AD56" s="60" t="s">
        <v>3792</v>
      </c>
      <c r="AE56" s="60">
        <v>2021</v>
      </c>
    </row>
    <row r="57" spans="1:31" x14ac:dyDescent="0.25">
      <c r="A57" s="60" t="s">
        <v>3991</v>
      </c>
      <c r="B57" s="60" t="s">
        <v>12</v>
      </c>
      <c r="C57" s="123" t="s">
        <v>122</v>
      </c>
      <c r="D57" s="123">
        <v>20</v>
      </c>
      <c r="E57" s="123">
        <v>2000</v>
      </c>
      <c r="F57" s="123">
        <v>0.08</v>
      </c>
      <c r="G57" s="123">
        <v>0</v>
      </c>
      <c r="H57" s="123">
        <v>0.08</v>
      </c>
      <c r="I57" s="123">
        <v>0.09</v>
      </c>
      <c r="J57" s="123">
        <v>0</v>
      </c>
      <c r="K57" s="123">
        <v>-0.09</v>
      </c>
      <c r="L57" s="123">
        <v>-0.03</v>
      </c>
      <c r="M57" s="123">
        <v>-0.08</v>
      </c>
      <c r="N57" s="123"/>
      <c r="O57" s="123">
        <v>0.01</v>
      </c>
      <c r="P57" s="123">
        <v>30</v>
      </c>
      <c r="Q57" s="123">
        <v>9.9</v>
      </c>
      <c r="R57" s="123">
        <v>33.24</v>
      </c>
      <c r="S57" s="123">
        <v>29.93</v>
      </c>
      <c r="T57" s="123">
        <v>-0.01</v>
      </c>
      <c r="U57" s="123">
        <v>0.09</v>
      </c>
      <c r="V57" s="123">
        <v>19.940000000000001</v>
      </c>
      <c r="W57" s="123">
        <v>9.94</v>
      </c>
      <c r="X57" s="123">
        <v>7.0000000000000007E-2</v>
      </c>
      <c r="Y57" s="123">
        <v>9.9499999999999993</v>
      </c>
      <c r="Z57" s="123">
        <v>-0.08</v>
      </c>
      <c r="AA57" s="60">
        <v>-0.09</v>
      </c>
      <c r="AB57" s="60">
        <v>0.02</v>
      </c>
      <c r="AC57" s="60">
        <v>-0.02</v>
      </c>
      <c r="AD57" s="60" t="s">
        <v>3792</v>
      </c>
      <c r="AE57" s="60">
        <v>2021</v>
      </c>
    </row>
    <row r="58" spans="1:31" x14ac:dyDescent="0.25">
      <c r="A58" s="60" t="s">
        <v>214</v>
      </c>
      <c r="B58" s="60" t="s">
        <v>12</v>
      </c>
      <c r="C58" s="123" t="s">
        <v>131</v>
      </c>
      <c r="D58" s="123">
        <v>23</v>
      </c>
      <c r="E58" s="123">
        <v>1997</v>
      </c>
      <c r="F58" s="123">
        <v>3.41</v>
      </c>
      <c r="G58" s="123">
        <v>1.1399999999999999</v>
      </c>
      <c r="H58" s="123">
        <v>0.33</v>
      </c>
      <c r="I58" s="123">
        <v>0.09</v>
      </c>
      <c r="J58" s="123">
        <v>0.83</v>
      </c>
      <c r="K58" s="123">
        <v>0.35</v>
      </c>
      <c r="L58" s="123">
        <v>0.05</v>
      </c>
      <c r="M58" s="123">
        <v>-0.06</v>
      </c>
      <c r="N58" s="123"/>
      <c r="O58" s="123">
        <v>0.1</v>
      </c>
      <c r="P58" s="123">
        <v>15.39</v>
      </c>
      <c r="Q58" s="123">
        <v>2.87</v>
      </c>
      <c r="R58" s="123">
        <v>18.45</v>
      </c>
      <c r="S58" s="123">
        <v>1.63</v>
      </c>
      <c r="T58" s="123">
        <v>9.3800000000000008</v>
      </c>
      <c r="U58" s="123">
        <v>4.3099999999999996</v>
      </c>
      <c r="V58" s="123">
        <v>1.24</v>
      </c>
      <c r="W58" s="123">
        <v>-0.01</v>
      </c>
      <c r="X58" s="123">
        <v>-0.03</v>
      </c>
      <c r="Y58" s="123">
        <v>1.21</v>
      </c>
      <c r="Z58" s="123">
        <v>0.33</v>
      </c>
      <c r="AA58" s="60">
        <v>1.36</v>
      </c>
      <c r="AB58" s="60">
        <v>0.33</v>
      </c>
      <c r="AC58" s="60">
        <v>-0.04</v>
      </c>
      <c r="AD58" s="60" t="s">
        <v>3792</v>
      </c>
      <c r="AE58" s="60">
        <v>2021</v>
      </c>
    </row>
    <row r="59" spans="1:31" x14ac:dyDescent="0.25">
      <c r="A59" s="60" t="s">
        <v>1710</v>
      </c>
      <c r="B59" s="60" t="s">
        <v>12</v>
      </c>
      <c r="C59" s="123" t="s">
        <v>131</v>
      </c>
      <c r="D59" s="123">
        <v>30</v>
      </c>
      <c r="E59" s="123">
        <v>1990</v>
      </c>
      <c r="F59" s="123">
        <v>3.91</v>
      </c>
      <c r="G59" s="123">
        <v>1.81</v>
      </c>
      <c r="H59" s="123">
        <v>1.36</v>
      </c>
      <c r="I59" s="123">
        <v>1.02</v>
      </c>
      <c r="J59" s="123">
        <v>0.35</v>
      </c>
      <c r="K59" s="123">
        <v>0.61</v>
      </c>
      <c r="L59" s="123">
        <v>-0.09</v>
      </c>
      <c r="M59" s="123">
        <v>0.19</v>
      </c>
      <c r="N59" s="123">
        <v>-0.09</v>
      </c>
      <c r="O59" s="123">
        <v>0.32</v>
      </c>
      <c r="P59" s="123">
        <v>19.8</v>
      </c>
      <c r="Q59" s="123">
        <v>3.76</v>
      </c>
      <c r="R59" s="123">
        <v>19.5</v>
      </c>
      <c r="S59" s="123">
        <v>4.59</v>
      </c>
      <c r="T59" s="123">
        <v>10.029999999999999</v>
      </c>
      <c r="U59" s="123">
        <v>5.1100000000000003</v>
      </c>
      <c r="V59" s="123">
        <v>1.1100000000000001</v>
      </c>
      <c r="W59" s="123">
        <v>0.18</v>
      </c>
      <c r="X59" s="123">
        <v>7.0000000000000007E-2</v>
      </c>
      <c r="Y59" s="123">
        <v>0.81</v>
      </c>
      <c r="Z59" s="123">
        <v>1.63</v>
      </c>
      <c r="AA59" s="60">
        <v>3.25</v>
      </c>
      <c r="AB59" s="60">
        <v>0.54</v>
      </c>
      <c r="AC59" s="60">
        <v>0.09</v>
      </c>
      <c r="AD59" s="60" t="s">
        <v>3792</v>
      </c>
      <c r="AE59" s="60">
        <v>2021</v>
      </c>
    </row>
    <row r="60" spans="1:31" x14ac:dyDescent="0.25">
      <c r="A60" s="60" t="s">
        <v>2348</v>
      </c>
      <c r="B60" s="60" t="s">
        <v>12</v>
      </c>
      <c r="C60" s="123" t="s">
        <v>131</v>
      </c>
      <c r="D60" s="123">
        <v>31</v>
      </c>
      <c r="E60" s="123">
        <v>1989</v>
      </c>
      <c r="F60" s="123">
        <v>3.97</v>
      </c>
      <c r="G60" s="123">
        <v>0.25</v>
      </c>
      <c r="H60" s="123">
        <v>0.23</v>
      </c>
      <c r="I60" s="123">
        <v>0.23</v>
      </c>
      <c r="J60" s="123">
        <v>0.03</v>
      </c>
      <c r="K60" s="123">
        <v>0.01</v>
      </c>
      <c r="L60" s="123">
        <v>-0.06</v>
      </c>
      <c r="M60" s="123">
        <v>0.45</v>
      </c>
      <c r="N60" s="123">
        <v>0.08</v>
      </c>
      <c r="O60" s="123">
        <v>0.47</v>
      </c>
      <c r="P60" s="123">
        <v>8.3000000000000007</v>
      </c>
      <c r="Q60" s="123">
        <v>1.03</v>
      </c>
      <c r="R60" s="123">
        <v>12.41</v>
      </c>
      <c r="S60" s="123">
        <v>1.51</v>
      </c>
      <c r="T60" s="123">
        <v>3.27</v>
      </c>
      <c r="U60" s="123">
        <v>3.27</v>
      </c>
      <c r="V60" s="123">
        <v>0.94</v>
      </c>
      <c r="W60" s="123">
        <v>0.05</v>
      </c>
      <c r="X60" s="123">
        <v>-7.0000000000000007E-2</v>
      </c>
      <c r="Y60" s="123">
        <v>1.03</v>
      </c>
      <c r="Z60" s="123">
        <v>1.02</v>
      </c>
      <c r="AA60" s="60">
        <v>1.19</v>
      </c>
      <c r="AB60" s="60">
        <v>1.26</v>
      </c>
      <c r="AC60" s="60">
        <v>-0.03</v>
      </c>
      <c r="AD60" s="60" t="s">
        <v>3792</v>
      </c>
      <c r="AE60" s="60">
        <v>2021</v>
      </c>
    </row>
    <row r="61" spans="1:31" x14ac:dyDescent="0.25">
      <c r="A61" s="60" t="s">
        <v>355</v>
      </c>
      <c r="B61" s="60" t="s">
        <v>12</v>
      </c>
      <c r="C61" s="123" t="s">
        <v>131</v>
      </c>
      <c r="D61" s="123">
        <v>23</v>
      </c>
      <c r="E61" s="123">
        <v>1997</v>
      </c>
      <c r="F61" s="123">
        <v>0.66</v>
      </c>
      <c r="G61" s="123">
        <v>5.07</v>
      </c>
      <c r="H61" s="123">
        <v>3.4</v>
      </c>
      <c r="I61" s="123">
        <v>5.01</v>
      </c>
      <c r="J61" s="123">
        <v>-0.03</v>
      </c>
      <c r="K61" s="123">
        <v>0.05</v>
      </c>
      <c r="L61" s="123">
        <v>1.67</v>
      </c>
      <c r="M61" s="123">
        <v>3.4</v>
      </c>
      <c r="N61" s="123">
        <v>50.08</v>
      </c>
      <c r="O61" s="123">
        <v>1.7</v>
      </c>
      <c r="P61" s="123">
        <v>16.79</v>
      </c>
      <c r="Q61" s="123">
        <v>3.41</v>
      </c>
      <c r="R61" s="123">
        <v>20</v>
      </c>
      <c r="S61" s="123">
        <v>6.68</v>
      </c>
      <c r="T61" s="123">
        <v>6.67</v>
      </c>
      <c r="U61" s="123">
        <v>3.42</v>
      </c>
      <c r="V61" s="123">
        <v>1.62</v>
      </c>
      <c r="W61" s="123">
        <v>1.64</v>
      </c>
      <c r="X61" s="123">
        <v>0.02</v>
      </c>
      <c r="Y61" s="123">
        <v>-7.0000000000000007E-2</v>
      </c>
      <c r="Z61" s="123">
        <v>-0.03</v>
      </c>
      <c r="AA61" s="60">
        <v>5.04</v>
      </c>
      <c r="AB61" s="60">
        <v>1.71</v>
      </c>
      <c r="AC61" s="60">
        <v>0</v>
      </c>
      <c r="AD61" s="60" t="s">
        <v>3792</v>
      </c>
      <c r="AE61" s="60">
        <v>2021</v>
      </c>
    </row>
    <row r="62" spans="1:31" x14ac:dyDescent="0.25">
      <c r="A62" s="60" t="s">
        <v>1491</v>
      </c>
      <c r="B62" s="60" t="s">
        <v>13</v>
      </c>
      <c r="C62" s="123" t="s">
        <v>96</v>
      </c>
      <c r="D62" s="123">
        <v>24</v>
      </c>
      <c r="E62" s="123">
        <v>1996</v>
      </c>
      <c r="F62" s="123">
        <v>3.33</v>
      </c>
      <c r="G62" s="123">
        <v>4.18</v>
      </c>
      <c r="H62" s="123">
        <v>0.9</v>
      </c>
      <c r="I62" s="123">
        <v>2.12</v>
      </c>
      <c r="J62" s="123">
        <v>1.61</v>
      </c>
      <c r="K62" s="123">
        <v>0.51</v>
      </c>
      <c r="L62" s="123">
        <v>2.4300000000000002</v>
      </c>
      <c r="M62" s="123">
        <v>2.71</v>
      </c>
      <c r="N62" s="123">
        <v>88.88</v>
      </c>
      <c r="O62" s="123">
        <v>0.32</v>
      </c>
      <c r="P62" s="123">
        <v>17.37</v>
      </c>
      <c r="Q62" s="123">
        <v>5.52</v>
      </c>
      <c r="R62" s="123">
        <v>31.54</v>
      </c>
      <c r="S62" s="123">
        <v>7.31</v>
      </c>
      <c r="T62" s="123">
        <v>6.41</v>
      </c>
      <c r="U62" s="123">
        <v>3.73</v>
      </c>
      <c r="V62" s="123">
        <v>1.1399999999999999</v>
      </c>
      <c r="W62" s="123">
        <v>0.03</v>
      </c>
      <c r="X62" s="123">
        <v>-0.04</v>
      </c>
      <c r="Y62" s="123">
        <v>1.19</v>
      </c>
      <c r="Z62" s="123">
        <v>1.92</v>
      </c>
      <c r="AA62" s="60">
        <v>5.97</v>
      </c>
      <c r="AB62" s="60">
        <v>1</v>
      </c>
      <c r="AC62" s="60">
        <v>0.09</v>
      </c>
      <c r="AD62" s="60" t="s">
        <v>3792</v>
      </c>
      <c r="AE62" s="60">
        <v>2021</v>
      </c>
    </row>
    <row r="63" spans="1:31" x14ac:dyDescent="0.25">
      <c r="A63" s="60" t="s">
        <v>2501</v>
      </c>
      <c r="B63" s="60" t="s">
        <v>13</v>
      </c>
      <c r="C63" s="123" t="s">
        <v>96</v>
      </c>
      <c r="D63" s="123">
        <v>22</v>
      </c>
      <c r="E63" s="123">
        <v>1998</v>
      </c>
      <c r="F63" s="123">
        <v>1.0900000000000001</v>
      </c>
      <c r="G63" s="123">
        <v>0.1</v>
      </c>
      <c r="H63" s="123">
        <v>-0.01</v>
      </c>
      <c r="I63" s="123">
        <v>0</v>
      </c>
      <c r="J63" s="123">
        <v>-0.02</v>
      </c>
      <c r="K63" s="123">
        <v>0.06</v>
      </c>
      <c r="L63" s="123">
        <v>0</v>
      </c>
      <c r="M63" s="123">
        <v>0.96</v>
      </c>
      <c r="N63" s="123">
        <v>7.0000000000000007E-2</v>
      </c>
      <c r="O63" s="123">
        <v>1.05</v>
      </c>
      <c r="P63" s="123">
        <v>8.07</v>
      </c>
      <c r="Q63" s="123">
        <v>0.03</v>
      </c>
      <c r="R63" s="123">
        <v>-0.1</v>
      </c>
      <c r="S63" s="123">
        <v>2.94</v>
      </c>
      <c r="T63" s="123">
        <v>5.0599999999999996</v>
      </c>
      <c r="U63" s="123">
        <v>0.01</v>
      </c>
      <c r="V63" s="123">
        <v>2</v>
      </c>
      <c r="W63" s="123">
        <v>0</v>
      </c>
      <c r="X63" s="123">
        <v>-0.09</v>
      </c>
      <c r="Y63" s="123">
        <v>2.08</v>
      </c>
      <c r="Z63" s="123">
        <v>3.1</v>
      </c>
      <c r="AA63" s="60">
        <v>3.09</v>
      </c>
      <c r="AB63" s="60">
        <v>0.97</v>
      </c>
      <c r="AC63" s="60">
        <v>0.04</v>
      </c>
      <c r="AD63" s="60" t="s">
        <v>3792</v>
      </c>
      <c r="AE63" s="60">
        <v>2021</v>
      </c>
    </row>
    <row r="64" spans="1:31" x14ac:dyDescent="0.25">
      <c r="A64" s="60" t="s">
        <v>1492</v>
      </c>
      <c r="B64" s="60" t="s">
        <v>13</v>
      </c>
      <c r="C64" s="123" t="s">
        <v>96</v>
      </c>
      <c r="D64" s="123">
        <v>24</v>
      </c>
      <c r="E64" s="123">
        <v>1996</v>
      </c>
      <c r="F64" s="123">
        <v>1.6</v>
      </c>
      <c r="G64" s="123">
        <v>0.63</v>
      </c>
      <c r="H64" s="123">
        <v>0.61</v>
      </c>
      <c r="I64" s="123">
        <v>0.75</v>
      </c>
      <c r="J64" s="123">
        <v>-0.06</v>
      </c>
      <c r="K64" s="123">
        <v>0</v>
      </c>
      <c r="L64" s="123">
        <v>0.05</v>
      </c>
      <c r="M64" s="123">
        <v>0.76</v>
      </c>
      <c r="N64" s="123">
        <v>-7.0000000000000007E-2</v>
      </c>
      <c r="O64" s="123">
        <v>0.74</v>
      </c>
      <c r="P64" s="123">
        <v>21.99</v>
      </c>
      <c r="Q64" s="123">
        <v>4</v>
      </c>
      <c r="R64" s="123">
        <v>18.13</v>
      </c>
      <c r="S64" s="123">
        <v>14.66</v>
      </c>
      <c r="T64" s="123">
        <v>4.07</v>
      </c>
      <c r="U64" s="123">
        <v>3.42</v>
      </c>
      <c r="V64" s="123">
        <v>1.24</v>
      </c>
      <c r="W64" s="123">
        <v>0.08</v>
      </c>
      <c r="X64" s="123">
        <v>-0.06</v>
      </c>
      <c r="Y64" s="123">
        <v>1.31</v>
      </c>
      <c r="Z64" s="123">
        <v>1.32</v>
      </c>
      <c r="AA64" s="60">
        <v>1.99</v>
      </c>
      <c r="AB64" s="60">
        <v>4.6399999999999997</v>
      </c>
      <c r="AC64" s="60">
        <v>-0.02</v>
      </c>
      <c r="AD64" s="60" t="s">
        <v>3792</v>
      </c>
      <c r="AE64" s="60">
        <v>2021</v>
      </c>
    </row>
    <row r="65" spans="1:31" x14ac:dyDescent="0.25">
      <c r="A65" s="60" t="s">
        <v>2225</v>
      </c>
      <c r="B65" s="60" t="s">
        <v>13</v>
      </c>
      <c r="C65" s="123" t="s">
        <v>96</v>
      </c>
      <c r="D65" s="123">
        <v>25</v>
      </c>
      <c r="E65" s="123">
        <v>1995</v>
      </c>
      <c r="F65" s="123">
        <v>0.42</v>
      </c>
      <c r="G65" s="123">
        <v>2.0299999999999998</v>
      </c>
      <c r="H65" s="123">
        <v>1.93</v>
      </c>
      <c r="I65" s="123">
        <v>2.0299999999999998</v>
      </c>
      <c r="J65" s="123">
        <v>0.02</v>
      </c>
      <c r="K65" s="123">
        <v>-0.02</v>
      </c>
      <c r="L65" s="123">
        <v>0.1</v>
      </c>
      <c r="M65" s="123">
        <v>0.09</v>
      </c>
      <c r="N65" s="123"/>
      <c r="O65" s="123">
        <v>0.06</v>
      </c>
      <c r="P65" s="123">
        <v>15.92</v>
      </c>
      <c r="Q65" s="123">
        <v>6.08</v>
      </c>
      <c r="R65" s="123">
        <v>37.549999999999997</v>
      </c>
      <c r="S65" s="123">
        <v>14.07</v>
      </c>
      <c r="T65" s="123">
        <v>1.92</v>
      </c>
      <c r="U65" s="123">
        <v>-0.02</v>
      </c>
      <c r="V65" s="123">
        <v>1.94</v>
      </c>
      <c r="W65" s="123">
        <v>2.04</v>
      </c>
      <c r="X65" s="123">
        <v>-0.02</v>
      </c>
      <c r="Y65" s="123">
        <v>-0.06</v>
      </c>
      <c r="Z65" s="123">
        <v>1.94</v>
      </c>
      <c r="AA65" s="60">
        <v>3.93</v>
      </c>
      <c r="AB65" s="60">
        <v>10.02</v>
      </c>
      <c r="AC65" s="60">
        <v>-0.09</v>
      </c>
      <c r="AD65" s="60" t="s">
        <v>3792</v>
      </c>
      <c r="AE65" s="60">
        <v>2021</v>
      </c>
    </row>
    <row r="66" spans="1:31" x14ac:dyDescent="0.25">
      <c r="A66" s="60" t="s">
        <v>385</v>
      </c>
      <c r="B66" s="60" t="s">
        <v>13</v>
      </c>
      <c r="C66" s="123" t="s">
        <v>96</v>
      </c>
      <c r="D66" s="123">
        <v>27</v>
      </c>
      <c r="E66" s="123">
        <v>1993</v>
      </c>
      <c r="F66" s="123">
        <v>1.1000000000000001</v>
      </c>
      <c r="G66" s="123">
        <v>0.93</v>
      </c>
      <c r="H66" s="123">
        <v>0.94</v>
      </c>
      <c r="I66" s="123">
        <v>-7.0000000000000007E-2</v>
      </c>
      <c r="J66" s="123">
        <v>0.85</v>
      </c>
      <c r="K66" s="123">
        <v>-0.05</v>
      </c>
      <c r="L66" s="123">
        <v>-0.01</v>
      </c>
      <c r="M66" s="123">
        <v>0.91</v>
      </c>
      <c r="N66" s="123">
        <v>-0.02</v>
      </c>
      <c r="O66" s="123">
        <v>0.99</v>
      </c>
      <c r="P66" s="123">
        <v>5.53</v>
      </c>
      <c r="Q66" s="123">
        <v>3.67</v>
      </c>
      <c r="R66" s="123">
        <v>66.7</v>
      </c>
      <c r="S66" s="123">
        <v>0.99</v>
      </c>
      <c r="T66" s="123">
        <v>2.67</v>
      </c>
      <c r="U66" s="123">
        <v>1.83</v>
      </c>
      <c r="V66" s="123">
        <v>7.0000000000000007E-2</v>
      </c>
      <c r="W66" s="123">
        <v>-0.03</v>
      </c>
      <c r="X66" s="123">
        <v>-0.01</v>
      </c>
      <c r="Y66" s="123">
        <v>0.03</v>
      </c>
      <c r="Z66" s="123">
        <v>0.96</v>
      </c>
      <c r="AA66" s="60">
        <v>1.9</v>
      </c>
      <c r="AB66" s="60">
        <v>-7.0000000000000007E-2</v>
      </c>
      <c r="AC66" s="60">
        <v>0.04</v>
      </c>
      <c r="AD66" s="60" t="s">
        <v>3792</v>
      </c>
      <c r="AE66" s="60">
        <v>2021</v>
      </c>
    </row>
    <row r="67" spans="1:31" x14ac:dyDescent="0.25">
      <c r="A67" s="60" t="s">
        <v>585</v>
      </c>
      <c r="B67" s="60" t="s">
        <v>13</v>
      </c>
      <c r="C67" s="123" t="s">
        <v>96</v>
      </c>
      <c r="D67" s="123">
        <v>25</v>
      </c>
      <c r="E67" s="123">
        <v>1995</v>
      </c>
      <c r="F67" s="123">
        <v>4.2300000000000004</v>
      </c>
      <c r="G67" s="123">
        <v>1.42</v>
      </c>
      <c r="H67" s="123">
        <v>0.73</v>
      </c>
      <c r="I67" s="123">
        <v>1.25</v>
      </c>
      <c r="J67" s="123">
        <v>-0.04</v>
      </c>
      <c r="K67" s="123">
        <v>0.33</v>
      </c>
      <c r="L67" s="123">
        <v>0.89</v>
      </c>
      <c r="M67" s="123">
        <v>1.61</v>
      </c>
      <c r="N67" s="123">
        <v>57.18</v>
      </c>
      <c r="O67" s="123">
        <v>0.64</v>
      </c>
      <c r="P67" s="123">
        <v>8.42</v>
      </c>
      <c r="Q67" s="123">
        <v>3.03</v>
      </c>
      <c r="R67" s="123">
        <v>36.01</v>
      </c>
      <c r="S67" s="123">
        <v>5.17</v>
      </c>
      <c r="T67" s="123">
        <v>3.04</v>
      </c>
      <c r="U67" s="123">
        <v>0.21</v>
      </c>
      <c r="V67" s="123">
        <v>0.85</v>
      </c>
      <c r="W67" s="123">
        <v>0.03</v>
      </c>
      <c r="X67" s="123">
        <v>-0.04</v>
      </c>
      <c r="Y67" s="123">
        <v>0.98</v>
      </c>
      <c r="Z67" s="123">
        <v>0.86</v>
      </c>
      <c r="AA67" s="60">
        <v>2.2599999999999998</v>
      </c>
      <c r="AB67" s="60">
        <v>3.25</v>
      </c>
      <c r="AC67" s="60">
        <v>0.03</v>
      </c>
      <c r="AD67" s="60" t="s">
        <v>3792</v>
      </c>
      <c r="AE67" s="60">
        <v>2021</v>
      </c>
    </row>
    <row r="68" spans="1:31" x14ac:dyDescent="0.25">
      <c r="A68" s="60" t="s">
        <v>2336</v>
      </c>
      <c r="B68" s="60" t="s">
        <v>13</v>
      </c>
      <c r="C68" s="123" t="s">
        <v>96</v>
      </c>
      <c r="D68" s="123">
        <v>27</v>
      </c>
      <c r="E68" s="123">
        <v>1993</v>
      </c>
      <c r="F68" s="123">
        <v>4.29</v>
      </c>
      <c r="G68" s="123">
        <v>1.0900000000000001</v>
      </c>
      <c r="H68" s="123">
        <v>0.43</v>
      </c>
      <c r="I68" s="123">
        <v>1.08</v>
      </c>
      <c r="J68" s="123">
        <v>-0.05</v>
      </c>
      <c r="K68" s="123">
        <v>0.01</v>
      </c>
      <c r="L68" s="123">
        <v>0.77</v>
      </c>
      <c r="M68" s="123">
        <v>0.79</v>
      </c>
      <c r="N68" s="123">
        <v>99.91</v>
      </c>
      <c r="O68" s="123">
        <v>0.01</v>
      </c>
      <c r="P68" s="123">
        <v>7.5</v>
      </c>
      <c r="Q68" s="123">
        <v>2.56</v>
      </c>
      <c r="R68" s="123">
        <v>34.39</v>
      </c>
      <c r="S68" s="123">
        <v>4.67</v>
      </c>
      <c r="T68" s="123">
        <v>2.72</v>
      </c>
      <c r="U68" s="123">
        <v>-0.01</v>
      </c>
      <c r="V68" s="123">
        <v>1.56</v>
      </c>
      <c r="W68" s="123">
        <v>0.68</v>
      </c>
      <c r="X68" s="123">
        <v>0.06</v>
      </c>
      <c r="Y68" s="123">
        <v>0.84</v>
      </c>
      <c r="Z68" s="123">
        <v>1.33</v>
      </c>
      <c r="AA68" s="60">
        <v>2.65</v>
      </c>
      <c r="AB68" s="60">
        <v>4.51</v>
      </c>
      <c r="AC68" s="60">
        <v>-0.04</v>
      </c>
      <c r="AD68" s="60" t="s">
        <v>3792</v>
      </c>
      <c r="AE68" s="60">
        <v>2021</v>
      </c>
    </row>
    <row r="69" spans="1:31" x14ac:dyDescent="0.25">
      <c r="A69" s="60" t="s">
        <v>1711</v>
      </c>
      <c r="B69" s="60" t="s">
        <v>13</v>
      </c>
      <c r="C69" s="123" t="s">
        <v>213</v>
      </c>
      <c r="D69" s="123">
        <v>25</v>
      </c>
      <c r="E69" s="123">
        <v>1995</v>
      </c>
      <c r="F69" s="123">
        <v>3.5</v>
      </c>
      <c r="G69" s="123">
        <v>2.39</v>
      </c>
      <c r="H69" s="123">
        <v>0.96</v>
      </c>
      <c r="I69" s="123">
        <v>0.86</v>
      </c>
      <c r="J69" s="123">
        <v>0.86</v>
      </c>
      <c r="K69" s="123">
        <v>0.68</v>
      </c>
      <c r="L69" s="123">
        <v>1.47</v>
      </c>
      <c r="M69" s="123">
        <v>2.3199999999999998</v>
      </c>
      <c r="N69" s="123">
        <v>62.5</v>
      </c>
      <c r="O69" s="123">
        <v>0.93</v>
      </c>
      <c r="P69" s="123">
        <v>13.6</v>
      </c>
      <c r="Q69" s="123">
        <v>3.85</v>
      </c>
      <c r="R69" s="123">
        <v>28.22</v>
      </c>
      <c r="S69" s="123">
        <v>4.93</v>
      </c>
      <c r="T69" s="123">
        <v>6.18</v>
      </c>
      <c r="U69" s="123">
        <v>2.34</v>
      </c>
      <c r="V69" s="123">
        <v>1.81</v>
      </c>
      <c r="W69" s="123">
        <v>0.04</v>
      </c>
      <c r="X69" s="123">
        <v>0.03</v>
      </c>
      <c r="Y69" s="123">
        <v>1.7</v>
      </c>
      <c r="Z69" s="123">
        <v>2.38</v>
      </c>
      <c r="AA69" s="60">
        <v>4.8</v>
      </c>
      <c r="AB69" s="60">
        <v>0.79</v>
      </c>
      <c r="AC69" s="60">
        <v>0.03</v>
      </c>
      <c r="AD69" s="60" t="s">
        <v>3792</v>
      </c>
      <c r="AE69" s="60">
        <v>2021</v>
      </c>
    </row>
    <row r="70" spans="1:31" x14ac:dyDescent="0.25">
      <c r="A70" s="60" t="s">
        <v>592</v>
      </c>
      <c r="B70" s="60" t="s">
        <v>13</v>
      </c>
      <c r="C70" s="123" t="s">
        <v>109</v>
      </c>
      <c r="D70" s="123">
        <v>22</v>
      </c>
      <c r="E70" s="123">
        <v>1998</v>
      </c>
      <c r="F70" s="123">
        <v>4.2300000000000004</v>
      </c>
      <c r="G70" s="123">
        <v>0.48</v>
      </c>
      <c r="H70" s="123">
        <v>0.26</v>
      </c>
      <c r="I70" s="123">
        <v>-0.01</v>
      </c>
      <c r="J70" s="123">
        <v>0.3</v>
      </c>
      <c r="K70" s="123">
        <v>0.21</v>
      </c>
      <c r="L70" s="123">
        <v>-0.08</v>
      </c>
      <c r="M70" s="123">
        <v>0.43</v>
      </c>
      <c r="N70" s="123">
        <v>-0.05</v>
      </c>
      <c r="O70" s="123">
        <v>0.44</v>
      </c>
      <c r="P70" s="123">
        <v>7.48</v>
      </c>
      <c r="Q70" s="123">
        <v>1.33</v>
      </c>
      <c r="R70" s="123">
        <v>18.829999999999998</v>
      </c>
      <c r="S70" s="123">
        <v>1.39</v>
      </c>
      <c r="T70" s="123">
        <v>3.3</v>
      </c>
      <c r="U70" s="123">
        <v>2.7</v>
      </c>
      <c r="V70" s="123">
        <v>0.64</v>
      </c>
      <c r="W70" s="123">
        <v>0.23</v>
      </c>
      <c r="X70" s="123">
        <v>-0.03</v>
      </c>
      <c r="Y70" s="123">
        <v>0.54</v>
      </c>
      <c r="Z70" s="123">
        <v>0.23</v>
      </c>
      <c r="AA70" s="60">
        <v>0.62</v>
      </c>
      <c r="AB70" s="60">
        <v>-0.09</v>
      </c>
      <c r="AC70" s="60">
        <v>0.04</v>
      </c>
      <c r="AD70" s="60" t="s">
        <v>3792</v>
      </c>
      <c r="AE70" s="60">
        <v>2021</v>
      </c>
    </row>
    <row r="71" spans="1:31" x14ac:dyDescent="0.25">
      <c r="A71" s="60" t="s">
        <v>2461</v>
      </c>
      <c r="B71" s="60" t="s">
        <v>13</v>
      </c>
      <c r="C71" s="123" t="s">
        <v>109</v>
      </c>
      <c r="D71" s="123">
        <v>25</v>
      </c>
      <c r="E71" s="123">
        <v>1995</v>
      </c>
      <c r="F71" s="123">
        <v>0.1</v>
      </c>
      <c r="G71" s="123">
        <v>-0.08</v>
      </c>
      <c r="H71" s="123">
        <v>-0.04</v>
      </c>
      <c r="I71" s="123">
        <v>-0.02</v>
      </c>
      <c r="J71" s="123">
        <v>-0.05</v>
      </c>
      <c r="K71" s="123">
        <v>-0.06</v>
      </c>
      <c r="L71" s="123">
        <v>-0.06</v>
      </c>
      <c r="M71" s="123">
        <v>0.01</v>
      </c>
      <c r="N71" s="123"/>
      <c r="O71" s="123">
        <v>0</v>
      </c>
      <c r="P71" s="123">
        <v>0.08</v>
      </c>
      <c r="Q71" s="123">
        <v>0.03</v>
      </c>
      <c r="R71" s="123"/>
      <c r="S71" s="123">
        <v>-0.03</v>
      </c>
      <c r="T71" s="123">
        <v>0.03</v>
      </c>
      <c r="U71" s="123">
        <v>0.04</v>
      </c>
      <c r="V71" s="123">
        <v>0.08</v>
      </c>
      <c r="W71" s="123">
        <v>-0.05</v>
      </c>
      <c r="X71" s="123">
        <v>0.02</v>
      </c>
      <c r="Y71" s="123">
        <v>0.04</v>
      </c>
      <c r="Z71" s="123">
        <v>-7.0000000000000007E-2</v>
      </c>
      <c r="AA71" s="60">
        <v>-0.03</v>
      </c>
      <c r="AB71" s="60">
        <v>-0.03</v>
      </c>
      <c r="AC71" s="60">
        <v>-0.05</v>
      </c>
      <c r="AD71" s="60" t="s">
        <v>3792</v>
      </c>
      <c r="AE71" s="60">
        <v>2021</v>
      </c>
    </row>
    <row r="72" spans="1:31" x14ac:dyDescent="0.25">
      <c r="A72" s="60" t="s">
        <v>243</v>
      </c>
      <c r="B72" s="60" t="s">
        <v>13</v>
      </c>
      <c r="C72" s="123" t="s">
        <v>109</v>
      </c>
      <c r="D72" s="123">
        <v>34</v>
      </c>
      <c r="E72" s="123">
        <v>1986</v>
      </c>
      <c r="F72" s="123">
        <v>0.57999999999999996</v>
      </c>
      <c r="G72" s="123">
        <v>-0.06</v>
      </c>
      <c r="H72" s="123">
        <v>-7.0000000000000007E-2</v>
      </c>
      <c r="I72" s="123">
        <v>0.1</v>
      </c>
      <c r="J72" s="123">
        <v>0.09</v>
      </c>
      <c r="K72" s="123">
        <v>-0.04</v>
      </c>
      <c r="L72" s="123">
        <v>-0.05</v>
      </c>
      <c r="M72" s="123">
        <v>-0.03</v>
      </c>
      <c r="N72" s="123"/>
      <c r="O72" s="123">
        <v>0.03</v>
      </c>
      <c r="P72" s="123">
        <v>25.98</v>
      </c>
      <c r="Q72" s="123">
        <v>8.01</v>
      </c>
      <c r="R72" s="123">
        <v>30.87</v>
      </c>
      <c r="S72" s="123">
        <v>4.0999999999999996</v>
      </c>
      <c r="T72" s="123">
        <v>6.03</v>
      </c>
      <c r="U72" s="123">
        <v>15.98</v>
      </c>
      <c r="V72" s="123">
        <v>3.99</v>
      </c>
      <c r="W72" s="123">
        <v>-0.02</v>
      </c>
      <c r="X72" s="123">
        <v>0.03</v>
      </c>
      <c r="Y72" s="123">
        <v>3.94</v>
      </c>
      <c r="Z72" s="123">
        <v>0.09</v>
      </c>
      <c r="AA72" s="60">
        <v>0.06</v>
      </c>
      <c r="AB72" s="60">
        <v>-0.08</v>
      </c>
      <c r="AC72" s="60">
        <v>0.08</v>
      </c>
      <c r="AD72" s="60" t="s">
        <v>3792</v>
      </c>
      <c r="AE72" s="60">
        <v>2021</v>
      </c>
    </row>
    <row r="73" spans="1:31" x14ac:dyDescent="0.25">
      <c r="A73" s="60" t="s">
        <v>2342</v>
      </c>
      <c r="B73" s="60" t="s">
        <v>13</v>
      </c>
      <c r="C73" s="123" t="s">
        <v>109</v>
      </c>
      <c r="D73" s="123">
        <v>33</v>
      </c>
      <c r="E73" s="123">
        <v>1987</v>
      </c>
      <c r="F73" s="123">
        <v>3.71</v>
      </c>
      <c r="G73" s="123">
        <v>0.25</v>
      </c>
      <c r="H73" s="123">
        <v>0.17</v>
      </c>
      <c r="I73" s="123">
        <v>0.19</v>
      </c>
      <c r="J73" s="123">
        <v>7.0000000000000007E-2</v>
      </c>
      <c r="K73" s="123">
        <v>-0.02</v>
      </c>
      <c r="L73" s="123">
        <v>0.06</v>
      </c>
      <c r="M73" s="123">
        <v>0.04</v>
      </c>
      <c r="N73" s="123"/>
      <c r="O73" s="123">
        <v>7.0000000000000007E-2</v>
      </c>
      <c r="P73" s="123">
        <v>8.69</v>
      </c>
      <c r="Q73" s="123">
        <v>2.95</v>
      </c>
      <c r="R73" s="123">
        <v>33.33</v>
      </c>
      <c r="S73" s="123">
        <v>0.96</v>
      </c>
      <c r="T73" s="123">
        <v>4.8</v>
      </c>
      <c r="U73" s="123">
        <v>2.91</v>
      </c>
      <c r="V73" s="123">
        <v>0.24</v>
      </c>
      <c r="W73" s="123">
        <v>0.1</v>
      </c>
      <c r="X73" s="123">
        <v>-0.06</v>
      </c>
      <c r="Y73" s="123">
        <v>0.19</v>
      </c>
      <c r="Z73" s="123">
        <v>0.53</v>
      </c>
      <c r="AA73" s="60">
        <v>0.78</v>
      </c>
      <c r="AB73" s="60">
        <v>0.27</v>
      </c>
      <c r="AC73" s="60">
        <v>-0.02</v>
      </c>
      <c r="AD73" s="60" t="s">
        <v>3792</v>
      </c>
      <c r="AE73" s="60">
        <v>2021</v>
      </c>
    </row>
    <row r="74" spans="1:31" x14ac:dyDescent="0.25">
      <c r="A74" s="60" t="s">
        <v>2234</v>
      </c>
      <c r="B74" s="60" t="s">
        <v>13</v>
      </c>
      <c r="C74" s="123" t="s">
        <v>153</v>
      </c>
      <c r="D74" s="123">
        <v>23</v>
      </c>
      <c r="E74" s="123">
        <v>1997</v>
      </c>
      <c r="F74" s="123">
        <v>0.39</v>
      </c>
      <c r="G74" s="123">
        <v>-0.09</v>
      </c>
      <c r="H74" s="123">
        <v>0.09</v>
      </c>
      <c r="I74" s="123">
        <v>0.04</v>
      </c>
      <c r="J74" s="123">
        <v>-0.06</v>
      </c>
      <c r="K74" s="123">
        <v>0.04</v>
      </c>
      <c r="L74" s="123">
        <v>-0.08</v>
      </c>
      <c r="M74" s="123">
        <v>3.37</v>
      </c>
      <c r="N74" s="123">
        <v>0</v>
      </c>
      <c r="O74" s="123">
        <v>3.41</v>
      </c>
      <c r="P74" s="123">
        <v>13.3</v>
      </c>
      <c r="Q74" s="123">
        <v>3.34</v>
      </c>
      <c r="R74" s="123">
        <v>25.04</v>
      </c>
      <c r="S74" s="123">
        <v>3.39</v>
      </c>
      <c r="T74" s="123">
        <v>3.38</v>
      </c>
      <c r="U74" s="123">
        <v>6.68</v>
      </c>
      <c r="V74" s="123">
        <v>0.02</v>
      </c>
      <c r="W74" s="123">
        <v>-0.04</v>
      </c>
      <c r="X74" s="123">
        <v>0.05</v>
      </c>
      <c r="Y74" s="123">
        <v>-7.0000000000000007E-2</v>
      </c>
      <c r="Z74" s="123">
        <v>0.03</v>
      </c>
      <c r="AA74" s="60">
        <v>-0.01</v>
      </c>
      <c r="AB74" s="60">
        <v>-0.09</v>
      </c>
      <c r="AC74" s="60">
        <v>-0.06</v>
      </c>
      <c r="AD74" s="60" t="s">
        <v>3792</v>
      </c>
      <c r="AE74" s="60">
        <v>2021</v>
      </c>
    </row>
    <row r="75" spans="1:31" x14ac:dyDescent="0.25">
      <c r="A75" s="60" t="s">
        <v>1511</v>
      </c>
      <c r="B75" s="60" t="s">
        <v>13</v>
      </c>
      <c r="C75" s="123" t="s">
        <v>153</v>
      </c>
      <c r="D75" s="123">
        <v>26</v>
      </c>
      <c r="E75" s="123">
        <v>1994</v>
      </c>
      <c r="F75" s="123">
        <v>0.87</v>
      </c>
      <c r="G75" s="123">
        <v>1.1000000000000001</v>
      </c>
      <c r="H75" s="123">
        <v>1.1000000000000001</v>
      </c>
      <c r="I75" s="123">
        <v>-0.03</v>
      </c>
      <c r="J75" s="123">
        <v>1.1499999999999999</v>
      </c>
      <c r="K75" s="123">
        <v>-0.1</v>
      </c>
      <c r="L75" s="123">
        <v>-0.05</v>
      </c>
      <c r="M75" s="123">
        <v>1.02</v>
      </c>
      <c r="N75" s="123">
        <v>-0.01</v>
      </c>
      <c r="O75" s="123">
        <v>1.2</v>
      </c>
      <c r="P75" s="123">
        <v>17.829999999999998</v>
      </c>
      <c r="Q75" s="123">
        <v>4.42</v>
      </c>
      <c r="R75" s="123">
        <v>25.1</v>
      </c>
      <c r="S75" s="123">
        <v>5.55</v>
      </c>
      <c r="T75" s="123">
        <v>8.9499999999999993</v>
      </c>
      <c r="U75" s="123">
        <v>3.3</v>
      </c>
      <c r="V75" s="123">
        <v>-0.05</v>
      </c>
      <c r="W75" s="123">
        <v>-0.08</v>
      </c>
      <c r="X75" s="123">
        <v>0.03</v>
      </c>
      <c r="Y75" s="123">
        <v>0.02</v>
      </c>
      <c r="Z75" s="123">
        <v>1.21</v>
      </c>
      <c r="AA75" s="60">
        <v>2.14</v>
      </c>
      <c r="AB75" s="60">
        <v>2.23</v>
      </c>
      <c r="AC75" s="60">
        <v>0.08</v>
      </c>
      <c r="AD75" s="60" t="s">
        <v>3792</v>
      </c>
      <c r="AE75" s="60">
        <v>2021</v>
      </c>
    </row>
    <row r="76" spans="1:31" x14ac:dyDescent="0.25">
      <c r="A76" s="60" t="s">
        <v>511</v>
      </c>
      <c r="B76" s="60" t="s">
        <v>13</v>
      </c>
      <c r="C76" s="123" t="s">
        <v>122</v>
      </c>
      <c r="D76" s="123">
        <v>31</v>
      </c>
      <c r="E76" s="123">
        <v>1989</v>
      </c>
      <c r="F76" s="123">
        <v>0.42</v>
      </c>
      <c r="G76" s="123">
        <v>-0.09</v>
      </c>
      <c r="H76" s="123">
        <v>-0.06</v>
      </c>
      <c r="I76" s="123">
        <v>-0.08</v>
      </c>
      <c r="J76" s="123">
        <v>0.01</v>
      </c>
      <c r="K76" s="123">
        <v>0</v>
      </c>
      <c r="L76" s="123">
        <v>0.04</v>
      </c>
      <c r="M76" s="123">
        <v>-0.05</v>
      </c>
      <c r="N76" s="123"/>
      <c r="O76" s="123">
        <v>0.02</v>
      </c>
      <c r="P76" s="123">
        <v>9.99</v>
      </c>
      <c r="Q76" s="123">
        <v>2.54</v>
      </c>
      <c r="R76" s="123">
        <v>24.93</v>
      </c>
      <c r="S76" s="123">
        <v>0.06</v>
      </c>
      <c r="T76" s="123">
        <v>4.93</v>
      </c>
      <c r="U76" s="123">
        <v>4.91</v>
      </c>
      <c r="V76" s="123">
        <v>0</v>
      </c>
      <c r="W76" s="123">
        <v>-0.06</v>
      </c>
      <c r="X76" s="123">
        <v>0.02</v>
      </c>
      <c r="Y76" s="123">
        <v>-0.08</v>
      </c>
      <c r="Z76" s="123">
        <v>-7.0000000000000007E-2</v>
      </c>
      <c r="AA76" s="60">
        <v>0.01</v>
      </c>
      <c r="AB76" s="60">
        <v>0</v>
      </c>
      <c r="AC76" s="60">
        <v>0.08</v>
      </c>
      <c r="AD76" s="60" t="s">
        <v>3792</v>
      </c>
      <c r="AE76" s="60">
        <v>2021</v>
      </c>
    </row>
    <row r="77" spans="1:31" x14ac:dyDescent="0.25">
      <c r="A77" s="60" t="s">
        <v>223</v>
      </c>
      <c r="B77" s="60" t="s">
        <v>13</v>
      </c>
      <c r="C77" s="123" t="s">
        <v>122</v>
      </c>
      <c r="D77" s="123">
        <v>27</v>
      </c>
      <c r="E77" s="123">
        <v>1993</v>
      </c>
      <c r="F77" s="123">
        <v>4.17</v>
      </c>
      <c r="G77" s="123">
        <v>1.97</v>
      </c>
      <c r="H77" s="123">
        <v>1.1499999999999999</v>
      </c>
      <c r="I77" s="123">
        <v>0.69</v>
      </c>
      <c r="J77" s="123">
        <v>1.23</v>
      </c>
      <c r="K77" s="123">
        <v>0.02</v>
      </c>
      <c r="L77" s="123">
        <v>0.28000000000000003</v>
      </c>
      <c r="M77" s="123">
        <v>1.03</v>
      </c>
      <c r="N77" s="123">
        <v>25.03</v>
      </c>
      <c r="O77" s="123">
        <v>0.75</v>
      </c>
      <c r="P77" s="123">
        <v>17.53</v>
      </c>
      <c r="Q77" s="123">
        <v>5.28</v>
      </c>
      <c r="R77" s="123">
        <v>29.7</v>
      </c>
      <c r="S77" s="123">
        <v>4.93</v>
      </c>
      <c r="T77" s="123">
        <v>10.29</v>
      </c>
      <c r="U77" s="123">
        <v>2.38</v>
      </c>
      <c r="V77" s="123">
        <v>0.73</v>
      </c>
      <c r="W77" s="123">
        <v>0.18</v>
      </c>
      <c r="X77" s="123">
        <v>0.06</v>
      </c>
      <c r="Y77" s="123">
        <v>0.41</v>
      </c>
      <c r="Z77" s="123">
        <v>1.67</v>
      </c>
      <c r="AA77" s="60">
        <v>3.51</v>
      </c>
      <c r="AB77" s="60">
        <v>0.75</v>
      </c>
      <c r="AC77" s="60">
        <v>-0.1</v>
      </c>
      <c r="AD77" s="60" t="s">
        <v>3792</v>
      </c>
      <c r="AE77" s="60">
        <v>2021</v>
      </c>
    </row>
    <row r="78" spans="1:31" x14ac:dyDescent="0.25">
      <c r="A78" s="60" t="s">
        <v>1275</v>
      </c>
      <c r="B78" s="60" t="s">
        <v>13</v>
      </c>
      <c r="C78" s="123" t="s">
        <v>122</v>
      </c>
      <c r="D78" s="123">
        <v>23</v>
      </c>
      <c r="E78" s="123">
        <v>1997</v>
      </c>
      <c r="F78" s="123">
        <v>0.13</v>
      </c>
      <c r="G78" s="123">
        <v>-0.08</v>
      </c>
      <c r="H78" s="123">
        <v>-0.06</v>
      </c>
      <c r="I78" s="123">
        <v>0.09</v>
      </c>
      <c r="J78" s="123">
        <v>-0.09</v>
      </c>
      <c r="K78" s="123">
        <v>-0.02</v>
      </c>
      <c r="L78" s="123">
        <v>-0.02</v>
      </c>
      <c r="M78" s="123">
        <v>0.03</v>
      </c>
      <c r="N78" s="123"/>
      <c r="O78" s="123">
        <v>-0.02</v>
      </c>
      <c r="P78" s="123">
        <v>10.029999999999999</v>
      </c>
      <c r="Q78" s="123">
        <v>-0.04</v>
      </c>
      <c r="R78" s="123">
        <v>0.01</v>
      </c>
      <c r="S78" s="123">
        <v>0.01</v>
      </c>
      <c r="T78" s="123">
        <v>-0.04</v>
      </c>
      <c r="U78" s="123">
        <v>10</v>
      </c>
      <c r="V78" s="123">
        <v>9.93</v>
      </c>
      <c r="W78" s="123">
        <v>9.9</v>
      </c>
      <c r="X78" s="123">
        <v>0.09</v>
      </c>
      <c r="Y78" s="123">
        <v>0.02</v>
      </c>
      <c r="Z78" s="123">
        <v>-0.01</v>
      </c>
      <c r="AA78" s="60">
        <v>0.09</v>
      </c>
      <c r="AB78" s="60">
        <v>-0.03</v>
      </c>
      <c r="AC78" s="60">
        <v>0.02</v>
      </c>
      <c r="AD78" s="60" t="s">
        <v>3792</v>
      </c>
      <c r="AE78" s="60">
        <v>2021</v>
      </c>
    </row>
    <row r="79" spans="1:31" x14ac:dyDescent="0.25">
      <c r="A79" s="60" t="s">
        <v>256</v>
      </c>
      <c r="B79" s="60" t="s">
        <v>13</v>
      </c>
      <c r="C79" s="123" t="s">
        <v>122</v>
      </c>
      <c r="D79" s="123">
        <v>29</v>
      </c>
      <c r="E79" s="123">
        <v>1991</v>
      </c>
      <c r="F79" s="123">
        <v>4.26</v>
      </c>
      <c r="G79" s="123">
        <v>3</v>
      </c>
      <c r="H79" s="123">
        <v>1.92</v>
      </c>
      <c r="I79" s="123">
        <v>1.56</v>
      </c>
      <c r="J79" s="123">
        <v>1.24</v>
      </c>
      <c r="K79" s="123">
        <v>0.28999999999999998</v>
      </c>
      <c r="L79" s="123">
        <v>0.52</v>
      </c>
      <c r="M79" s="123">
        <v>1</v>
      </c>
      <c r="N79" s="123">
        <v>50.06</v>
      </c>
      <c r="O79" s="123">
        <v>0.55000000000000004</v>
      </c>
      <c r="P79" s="123">
        <v>21.65</v>
      </c>
      <c r="Q79" s="123">
        <v>4.4800000000000004</v>
      </c>
      <c r="R79" s="123">
        <v>20.46</v>
      </c>
      <c r="S79" s="123">
        <v>7.11</v>
      </c>
      <c r="T79" s="123">
        <v>11.46</v>
      </c>
      <c r="U79" s="123">
        <v>3.08</v>
      </c>
      <c r="V79" s="123">
        <v>1.64</v>
      </c>
      <c r="W79" s="123">
        <v>-0.01</v>
      </c>
      <c r="X79" s="123">
        <v>0.04</v>
      </c>
      <c r="Y79" s="123">
        <v>1.68</v>
      </c>
      <c r="Z79" s="123">
        <v>2.6</v>
      </c>
      <c r="AA79" s="60">
        <v>5.49</v>
      </c>
      <c r="AB79" s="60">
        <v>0.28999999999999998</v>
      </c>
      <c r="AC79" s="60">
        <v>0.03</v>
      </c>
      <c r="AD79" s="60" t="s">
        <v>3792</v>
      </c>
      <c r="AE79" s="60">
        <v>2021</v>
      </c>
    </row>
    <row r="80" spans="1:31" x14ac:dyDescent="0.25">
      <c r="A80" s="60" t="s">
        <v>1504</v>
      </c>
      <c r="B80" s="60" t="s">
        <v>13</v>
      </c>
      <c r="C80" s="123" t="s">
        <v>131</v>
      </c>
      <c r="D80" s="123">
        <v>24</v>
      </c>
      <c r="E80" s="123">
        <v>1996</v>
      </c>
      <c r="F80" s="123">
        <v>1.03</v>
      </c>
      <c r="G80" s="123">
        <v>1.94</v>
      </c>
      <c r="H80" s="123">
        <v>1.98</v>
      </c>
      <c r="I80" s="123">
        <v>1.06</v>
      </c>
      <c r="J80" s="123">
        <v>0.93</v>
      </c>
      <c r="K80" s="123">
        <v>0.03</v>
      </c>
      <c r="L80" s="123">
        <v>-0.04</v>
      </c>
      <c r="M80" s="123">
        <v>-0.09</v>
      </c>
      <c r="N80" s="123"/>
      <c r="O80" s="123">
        <v>-0.09</v>
      </c>
      <c r="P80" s="123">
        <v>16.940000000000001</v>
      </c>
      <c r="Q80" s="123">
        <v>6.97</v>
      </c>
      <c r="R80" s="123">
        <v>41.12</v>
      </c>
      <c r="S80" s="123">
        <v>4.95</v>
      </c>
      <c r="T80" s="123">
        <v>11.09</v>
      </c>
      <c r="U80" s="123">
        <v>0.93</v>
      </c>
      <c r="V80" s="123">
        <v>7.0000000000000007E-2</v>
      </c>
      <c r="W80" s="123">
        <v>0.05</v>
      </c>
      <c r="X80" s="123">
        <v>-0.03</v>
      </c>
      <c r="Y80" s="123">
        <v>0.09</v>
      </c>
      <c r="Z80" s="123">
        <v>0.06</v>
      </c>
      <c r="AA80" s="60">
        <v>2.09</v>
      </c>
      <c r="AB80" s="60">
        <v>-0.06</v>
      </c>
      <c r="AC80" s="60">
        <v>0.09</v>
      </c>
      <c r="AD80" s="60" t="s">
        <v>3792</v>
      </c>
      <c r="AE80" s="60">
        <v>2021</v>
      </c>
    </row>
    <row r="81" spans="1:31" x14ac:dyDescent="0.25">
      <c r="A81" s="60" t="s">
        <v>2233</v>
      </c>
      <c r="B81" s="60" t="s">
        <v>13</v>
      </c>
      <c r="C81" s="123" t="s">
        <v>131</v>
      </c>
      <c r="D81" s="123">
        <v>29</v>
      </c>
      <c r="E81" s="123">
        <v>1991</v>
      </c>
      <c r="F81" s="123">
        <v>4</v>
      </c>
      <c r="G81" s="123">
        <v>2.83</v>
      </c>
      <c r="H81" s="123">
        <v>2.5</v>
      </c>
      <c r="I81" s="123">
        <v>1.05</v>
      </c>
      <c r="J81" s="123">
        <v>0.99</v>
      </c>
      <c r="K81" s="123">
        <v>0.85</v>
      </c>
      <c r="L81" s="123">
        <v>0.75</v>
      </c>
      <c r="M81" s="123">
        <v>0.94</v>
      </c>
      <c r="N81" s="123">
        <v>75.06</v>
      </c>
      <c r="O81" s="123">
        <v>0.33</v>
      </c>
      <c r="P81" s="123">
        <v>20.83</v>
      </c>
      <c r="Q81" s="123">
        <v>6.34</v>
      </c>
      <c r="R81" s="123">
        <v>30.91</v>
      </c>
      <c r="S81" s="123">
        <v>3.6</v>
      </c>
      <c r="T81" s="123">
        <v>11.54</v>
      </c>
      <c r="U81" s="123">
        <v>5.68</v>
      </c>
      <c r="V81" s="123">
        <v>1.54</v>
      </c>
      <c r="W81" s="123">
        <v>0</v>
      </c>
      <c r="X81" s="123">
        <v>-0.08</v>
      </c>
      <c r="Y81" s="123">
        <v>1.52</v>
      </c>
      <c r="Z81" s="123">
        <v>0.28000000000000003</v>
      </c>
      <c r="AA81" s="60">
        <v>3.18</v>
      </c>
      <c r="AB81" s="60">
        <v>0.86</v>
      </c>
      <c r="AC81" s="60">
        <v>-0.04</v>
      </c>
      <c r="AD81" s="60" t="s">
        <v>3792</v>
      </c>
      <c r="AE81" s="60">
        <v>2021</v>
      </c>
    </row>
    <row r="82" spans="1:31" x14ac:dyDescent="0.25">
      <c r="A82" s="60" t="s">
        <v>3992</v>
      </c>
      <c r="B82" s="60" t="s">
        <v>85</v>
      </c>
      <c r="C82" s="123" t="s">
        <v>96</v>
      </c>
      <c r="D82" s="123">
        <v>25</v>
      </c>
      <c r="E82" s="123">
        <v>1995</v>
      </c>
      <c r="F82" s="123">
        <v>2.88</v>
      </c>
      <c r="G82" s="123">
        <v>4.09</v>
      </c>
      <c r="H82" s="123">
        <v>2.0099999999999998</v>
      </c>
      <c r="I82" s="123">
        <v>2.4700000000000002</v>
      </c>
      <c r="J82" s="123">
        <v>1.8</v>
      </c>
      <c r="K82" s="123">
        <v>0.06</v>
      </c>
      <c r="L82" s="123">
        <v>1.46</v>
      </c>
      <c r="M82" s="123">
        <v>3.03</v>
      </c>
      <c r="N82" s="123">
        <v>44.42</v>
      </c>
      <c r="O82" s="123">
        <v>1.64</v>
      </c>
      <c r="P82" s="123">
        <v>16.91</v>
      </c>
      <c r="Q82" s="123">
        <v>5.53</v>
      </c>
      <c r="R82" s="123">
        <v>32.76</v>
      </c>
      <c r="S82" s="123">
        <v>11.73</v>
      </c>
      <c r="T82" s="123">
        <v>5.09</v>
      </c>
      <c r="U82" s="123">
        <v>7.0000000000000007E-2</v>
      </c>
      <c r="V82" s="123">
        <v>2.16</v>
      </c>
      <c r="W82" s="123">
        <v>1.74</v>
      </c>
      <c r="X82" s="123">
        <v>0.05</v>
      </c>
      <c r="Y82" s="123">
        <v>0.42</v>
      </c>
      <c r="Z82" s="123">
        <v>1.05</v>
      </c>
      <c r="AA82" s="60">
        <v>5.17</v>
      </c>
      <c r="AB82" s="60">
        <v>3.72</v>
      </c>
      <c r="AC82" s="60">
        <v>-0.05</v>
      </c>
      <c r="AD82" s="60" t="s">
        <v>3792</v>
      </c>
      <c r="AE82" s="60">
        <v>2021</v>
      </c>
    </row>
    <row r="83" spans="1:31" x14ac:dyDescent="0.25">
      <c r="A83" s="60" t="s">
        <v>3662</v>
      </c>
      <c r="B83" s="60" t="s">
        <v>85</v>
      </c>
      <c r="C83" s="123" t="s">
        <v>96</v>
      </c>
      <c r="D83" s="123">
        <v>28</v>
      </c>
      <c r="E83" s="123">
        <v>1992</v>
      </c>
      <c r="F83" s="123">
        <v>2.97</v>
      </c>
      <c r="G83" s="123">
        <v>3.68</v>
      </c>
      <c r="H83" s="123">
        <v>1.74</v>
      </c>
      <c r="I83" s="123">
        <v>1.29</v>
      </c>
      <c r="J83" s="123">
        <v>1.03</v>
      </c>
      <c r="K83" s="123">
        <v>1.27</v>
      </c>
      <c r="L83" s="123">
        <v>1.0900000000000001</v>
      </c>
      <c r="M83" s="123">
        <v>1.99</v>
      </c>
      <c r="N83" s="123">
        <v>50</v>
      </c>
      <c r="O83" s="123">
        <v>1</v>
      </c>
      <c r="P83" s="123">
        <v>14.27</v>
      </c>
      <c r="Q83" s="123">
        <v>4.3899999999999997</v>
      </c>
      <c r="R83" s="123">
        <v>30.28</v>
      </c>
      <c r="S83" s="123">
        <v>4.26</v>
      </c>
      <c r="T83" s="123">
        <v>4.6399999999999997</v>
      </c>
      <c r="U83" s="123">
        <v>5.28</v>
      </c>
      <c r="V83" s="123">
        <v>0.6</v>
      </c>
      <c r="W83" s="123">
        <v>-0.01</v>
      </c>
      <c r="X83" s="123">
        <v>-0.03</v>
      </c>
      <c r="Y83" s="123">
        <v>0.63</v>
      </c>
      <c r="Z83" s="123">
        <v>0.64</v>
      </c>
      <c r="AA83" s="60">
        <v>4.2300000000000004</v>
      </c>
      <c r="AB83" s="60">
        <v>1.96</v>
      </c>
      <c r="AC83" s="60">
        <v>-0.03</v>
      </c>
      <c r="AD83" s="60" t="s">
        <v>3792</v>
      </c>
      <c r="AE83" s="60">
        <v>2021</v>
      </c>
    </row>
    <row r="84" spans="1:31" x14ac:dyDescent="0.25">
      <c r="A84" s="60" t="s">
        <v>3996</v>
      </c>
      <c r="B84" s="60" t="s">
        <v>85</v>
      </c>
      <c r="C84" s="123" t="s">
        <v>96</v>
      </c>
      <c r="D84" s="123">
        <v>26</v>
      </c>
      <c r="E84" s="123">
        <v>1994</v>
      </c>
      <c r="F84" s="123">
        <v>2.81</v>
      </c>
      <c r="G84" s="123">
        <v>1.3</v>
      </c>
      <c r="H84" s="123">
        <v>0.75</v>
      </c>
      <c r="I84" s="123">
        <v>1.1200000000000001</v>
      </c>
      <c r="J84" s="123">
        <v>0.26</v>
      </c>
      <c r="K84" s="123">
        <v>0.04</v>
      </c>
      <c r="L84" s="123">
        <v>0.79</v>
      </c>
      <c r="M84" s="123">
        <v>1.69</v>
      </c>
      <c r="N84" s="123">
        <v>40.020000000000003</v>
      </c>
      <c r="O84" s="123">
        <v>0.97</v>
      </c>
      <c r="P84" s="123">
        <v>13.17</v>
      </c>
      <c r="Q84" s="123">
        <v>4.4400000000000004</v>
      </c>
      <c r="R84" s="123">
        <v>34.130000000000003</v>
      </c>
      <c r="S84" s="123">
        <v>8.9600000000000009</v>
      </c>
      <c r="T84" s="123">
        <v>3.53</v>
      </c>
      <c r="U84" s="123">
        <v>0.64</v>
      </c>
      <c r="V84" s="123">
        <v>2.78</v>
      </c>
      <c r="W84" s="123">
        <v>0.39</v>
      </c>
      <c r="X84" s="123">
        <v>-0.04</v>
      </c>
      <c r="Y84" s="123">
        <v>2.41</v>
      </c>
      <c r="Z84" s="123">
        <v>2.36</v>
      </c>
      <c r="AA84" s="60">
        <v>3.8</v>
      </c>
      <c r="AB84" s="60">
        <v>4.1399999999999997</v>
      </c>
      <c r="AC84" s="60">
        <v>0.05</v>
      </c>
      <c r="AD84" s="60" t="s">
        <v>3792</v>
      </c>
      <c r="AE84" s="60">
        <v>2021</v>
      </c>
    </row>
    <row r="85" spans="1:31" x14ac:dyDescent="0.25">
      <c r="A85" s="60" t="s">
        <v>3998</v>
      </c>
      <c r="B85" s="60" t="s">
        <v>85</v>
      </c>
      <c r="C85" s="123" t="s">
        <v>96</v>
      </c>
      <c r="D85" s="123">
        <v>28</v>
      </c>
      <c r="E85" s="123">
        <v>1992</v>
      </c>
      <c r="F85" s="123">
        <v>2.98</v>
      </c>
      <c r="G85" s="123">
        <v>2.69</v>
      </c>
      <c r="H85" s="123">
        <v>1.34</v>
      </c>
      <c r="I85" s="123">
        <v>2.02</v>
      </c>
      <c r="J85" s="123">
        <v>0.71</v>
      </c>
      <c r="K85" s="123">
        <v>0.02</v>
      </c>
      <c r="L85" s="123">
        <v>1.38</v>
      </c>
      <c r="M85" s="123">
        <v>2.66</v>
      </c>
      <c r="N85" s="123">
        <v>49.95</v>
      </c>
      <c r="O85" s="123">
        <v>1.28</v>
      </c>
      <c r="P85" s="123">
        <v>9.98</v>
      </c>
      <c r="Q85" s="123">
        <v>2.66</v>
      </c>
      <c r="R85" s="123">
        <v>26.65</v>
      </c>
      <c r="S85" s="123">
        <v>5.01</v>
      </c>
      <c r="T85" s="123">
        <v>3.94</v>
      </c>
      <c r="U85" s="123">
        <v>1.0900000000000001</v>
      </c>
      <c r="V85" s="123">
        <v>2.29</v>
      </c>
      <c r="W85" s="123">
        <v>0.08</v>
      </c>
      <c r="X85" s="123">
        <v>0.05</v>
      </c>
      <c r="Y85" s="123">
        <v>2.2599999999999998</v>
      </c>
      <c r="Z85" s="123">
        <v>3.6</v>
      </c>
      <c r="AA85" s="60">
        <v>6.41</v>
      </c>
      <c r="AB85" s="60">
        <v>4</v>
      </c>
      <c r="AC85" s="60">
        <v>0.05</v>
      </c>
      <c r="AD85" s="60" t="s">
        <v>3792</v>
      </c>
      <c r="AE85" s="60">
        <v>2021</v>
      </c>
    </row>
    <row r="86" spans="1:31" x14ac:dyDescent="0.25">
      <c r="A86" s="60" t="s">
        <v>4010</v>
      </c>
      <c r="B86" s="60" t="s">
        <v>85</v>
      </c>
      <c r="C86" s="123" t="s">
        <v>213</v>
      </c>
      <c r="D86" s="123">
        <v>27</v>
      </c>
      <c r="E86" s="123">
        <v>1994</v>
      </c>
      <c r="F86" s="123">
        <v>0.25</v>
      </c>
      <c r="G86" s="123">
        <v>0.01</v>
      </c>
      <c r="H86" s="123">
        <v>-0.06</v>
      </c>
      <c r="I86" s="123">
        <v>-0.01</v>
      </c>
      <c r="J86" s="123">
        <v>0.1</v>
      </c>
      <c r="K86" s="123">
        <v>0.06</v>
      </c>
      <c r="L86" s="123">
        <v>0</v>
      </c>
      <c r="M86" s="123">
        <v>0.01</v>
      </c>
      <c r="N86" s="123"/>
      <c r="O86" s="123">
        <v>0</v>
      </c>
      <c r="P86" s="123">
        <v>16.670000000000002</v>
      </c>
      <c r="Q86" s="123">
        <v>3.43</v>
      </c>
      <c r="R86" s="123">
        <v>20.05</v>
      </c>
      <c r="S86" s="123">
        <v>6.6</v>
      </c>
      <c r="T86" s="123">
        <v>6.75</v>
      </c>
      <c r="U86" s="123">
        <v>3.27</v>
      </c>
      <c r="V86" s="123">
        <v>-0.06</v>
      </c>
      <c r="W86" s="123">
        <v>-0.09</v>
      </c>
      <c r="X86" s="123">
        <v>-0.04</v>
      </c>
      <c r="Y86" s="123">
        <v>-0.08</v>
      </c>
      <c r="Z86" s="123">
        <v>3.38</v>
      </c>
      <c r="AA86" s="60">
        <v>3.27</v>
      </c>
      <c r="AB86" s="60">
        <v>6.65</v>
      </c>
      <c r="AC86" s="60">
        <v>0.08</v>
      </c>
      <c r="AD86" s="60" t="s">
        <v>3792</v>
      </c>
      <c r="AE86" s="60">
        <v>2021</v>
      </c>
    </row>
    <row r="87" spans="1:31" x14ac:dyDescent="0.25">
      <c r="A87" s="60" t="s">
        <v>4008</v>
      </c>
      <c r="B87" s="60" t="s">
        <v>85</v>
      </c>
      <c r="C87" s="123" t="s">
        <v>213</v>
      </c>
      <c r="D87" s="123">
        <v>26</v>
      </c>
      <c r="E87" s="123">
        <v>1994</v>
      </c>
      <c r="F87" s="123">
        <v>1.36</v>
      </c>
      <c r="G87" s="123">
        <v>3.16</v>
      </c>
      <c r="H87" s="123">
        <v>2.4</v>
      </c>
      <c r="I87" s="123">
        <v>1.59</v>
      </c>
      <c r="J87" s="123">
        <v>1.45</v>
      </c>
      <c r="K87" s="123">
        <v>-0.04</v>
      </c>
      <c r="L87" s="123">
        <v>1.61</v>
      </c>
      <c r="M87" s="123">
        <v>2.34</v>
      </c>
      <c r="N87" s="123">
        <v>66.69</v>
      </c>
      <c r="O87" s="123">
        <v>0.82</v>
      </c>
      <c r="P87" s="123">
        <v>19.14</v>
      </c>
      <c r="Q87" s="123">
        <v>5.41</v>
      </c>
      <c r="R87" s="123">
        <v>28.05</v>
      </c>
      <c r="S87" s="123">
        <v>9.16</v>
      </c>
      <c r="T87" s="123">
        <v>6.94</v>
      </c>
      <c r="U87" s="123">
        <v>3.18</v>
      </c>
      <c r="V87" s="123">
        <v>1.64</v>
      </c>
      <c r="W87" s="123">
        <v>0.09</v>
      </c>
      <c r="X87" s="123">
        <v>0.05</v>
      </c>
      <c r="Y87" s="123">
        <v>1.58</v>
      </c>
      <c r="Z87" s="123">
        <v>0.78</v>
      </c>
      <c r="AA87" s="60">
        <v>3.8</v>
      </c>
      <c r="AB87" s="60">
        <v>0.09</v>
      </c>
      <c r="AC87" s="60">
        <v>0.03</v>
      </c>
      <c r="AD87" s="60" t="s">
        <v>3792</v>
      </c>
      <c r="AE87" s="60">
        <v>2021</v>
      </c>
    </row>
    <row r="88" spans="1:31" x14ac:dyDescent="0.25">
      <c r="A88" s="60" t="s">
        <v>1440</v>
      </c>
      <c r="B88" s="60" t="s">
        <v>85</v>
      </c>
      <c r="C88" s="123" t="s">
        <v>109</v>
      </c>
      <c r="D88" s="123">
        <v>20</v>
      </c>
      <c r="E88" s="123">
        <v>2000</v>
      </c>
      <c r="F88" s="123">
        <v>0.83</v>
      </c>
      <c r="G88" s="123">
        <v>2.31</v>
      </c>
      <c r="H88" s="123">
        <v>1.17</v>
      </c>
      <c r="I88" s="123">
        <v>1.1499999999999999</v>
      </c>
      <c r="J88" s="123">
        <v>1.1499999999999999</v>
      </c>
      <c r="K88" s="123">
        <v>-0.09</v>
      </c>
      <c r="L88" s="123">
        <v>2.29</v>
      </c>
      <c r="M88" s="123">
        <v>3.36</v>
      </c>
      <c r="N88" s="123">
        <v>66.77</v>
      </c>
      <c r="O88" s="123">
        <v>1.1499999999999999</v>
      </c>
      <c r="P88" s="123">
        <v>10.1</v>
      </c>
      <c r="Q88" s="123">
        <v>1.17</v>
      </c>
      <c r="R88" s="123">
        <v>11.09</v>
      </c>
      <c r="S88" s="123">
        <v>1.1000000000000001</v>
      </c>
      <c r="T88" s="123">
        <v>6.69</v>
      </c>
      <c r="U88" s="123">
        <v>2.25</v>
      </c>
      <c r="V88" s="123">
        <v>1.17</v>
      </c>
      <c r="W88" s="123">
        <v>0.05</v>
      </c>
      <c r="X88" s="123">
        <v>0.03</v>
      </c>
      <c r="Y88" s="123">
        <v>1.1299999999999999</v>
      </c>
      <c r="Z88" s="123">
        <v>1.07</v>
      </c>
      <c r="AA88" s="60">
        <v>3.43</v>
      </c>
      <c r="AB88" s="60">
        <v>-0.06</v>
      </c>
      <c r="AC88" s="60">
        <v>-0.02</v>
      </c>
      <c r="AD88" s="60" t="s">
        <v>3792</v>
      </c>
      <c r="AE88" s="60">
        <v>2021</v>
      </c>
    </row>
    <row r="89" spans="1:31" x14ac:dyDescent="0.25">
      <c r="A89" s="60" t="s">
        <v>2380</v>
      </c>
      <c r="B89" s="60" t="s">
        <v>85</v>
      </c>
      <c r="C89" s="123" t="s">
        <v>109</v>
      </c>
      <c r="D89" s="123">
        <v>28</v>
      </c>
      <c r="E89" s="123">
        <v>1992</v>
      </c>
      <c r="F89" s="123">
        <v>1.96</v>
      </c>
      <c r="G89" s="123">
        <v>0.47</v>
      </c>
      <c r="H89" s="123">
        <v>0.43</v>
      </c>
      <c r="I89" s="123">
        <v>0.48</v>
      </c>
      <c r="J89" s="123">
        <v>-0.09</v>
      </c>
      <c r="K89" s="123">
        <v>-0.03</v>
      </c>
      <c r="L89" s="123">
        <v>0.06</v>
      </c>
      <c r="M89" s="123">
        <v>0.96</v>
      </c>
      <c r="N89" s="123">
        <v>-0.06</v>
      </c>
      <c r="O89" s="123">
        <v>1.06</v>
      </c>
      <c r="P89" s="123">
        <v>15.22</v>
      </c>
      <c r="Q89" s="123">
        <v>4.68</v>
      </c>
      <c r="R89" s="123">
        <v>31.07</v>
      </c>
      <c r="S89" s="123">
        <v>3.25</v>
      </c>
      <c r="T89" s="123">
        <v>7.47</v>
      </c>
      <c r="U89" s="123">
        <v>4.72</v>
      </c>
      <c r="V89" s="123">
        <v>7.0000000000000007E-2</v>
      </c>
      <c r="W89" s="123">
        <v>-0.01</v>
      </c>
      <c r="X89" s="123">
        <v>-0.08</v>
      </c>
      <c r="Y89" s="123">
        <v>-0.03</v>
      </c>
      <c r="Z89" s="123">
        <v>1.62</v>
      </c>
      <c r="AA89" s="60">
        <v>2.16</v>
      </c>
      <c r="AB89" s="60">
        <v>-0.08</v>
      </c>
      <c r="AC89" s="60">
        <v>-0.02</v>
      </c>
      <c r="AD89" s="60" t="s">
        <v>3792</v>
      </c>
      <c r="AE89" s="60">
        <v>2021</v>
      </c>
    </row>
    <row r="90" spans="1:31" x14ac:dyDescent="0.25">
      <c r="A90" s="60" t="s">
        <v>2070</v>
      </c>
      <c r="B90" s="60" t="s">
        <v>85</v>
      </c>
      <c r="C90" s="123" t="s">
        <v>109</v>
      </c>
      <c r="D90" s="123">
        <v>37</v>
      </c>
      <c r="E90" s="123">
        <v>1983</v>
      </c>
      <c r="F90" s="123">
        <v>2.73</v>
      </c>
      <c r="G90" s="123">
        <v>0.72</v>
      </c>
      <c r="H90" s="123">
        <v>0.03</v>
      </c>
      <c r="I90" s="123">
        <v>0.27</v>
      </c>
      <c r="J90" s="123">
        <v>0.32</v>
      </c>
      <c r="K90" s="123">
        <v>0.08</v>
      </c>
      <c r="L90" s="123">
        <v>-0.02</v>
      </c>
      <c r="M90" s="123">
        <v>-0.09</v>
      </c>
      <c r="N90" s="123"/>
      <c r="O90" s="123">
        <v>0.02</v>
      </c>
      <c r="P90" s="123">
        <v>9.6</v>
      </c>
      <c r="Q90" s="123">
        <v>2.6</v>
      </c>
      <c r="R90" s="123">
        <v>25.87</v>
      </c>
      <c r="S90" s="123">
        <v>1.0900000000000001</v>
      </c>
      <c r="T90" s="123">
        <v>4.33</v>
      </c>
      <c r="U90" s="123">
        <v>4.2</v>
      </c>
      <c r="V90" s="123">
        <v>0.79</v>
      </c>
      <c r="W90" s="123">
        <v>-0.1</v>
      </c>
      <c r="X90" s="123">
        <v>0.08</v>
      </c>
      <c r="Y90" s="123">
        <v>0.69</v>
      </c>
      <c r="Z90" s="123">
        <v>0.39</v>
      </c>
      <c r="AA90" s="60">
        <v>1.02</v>
      </c>
      <c r="AB90" s="60">
        <v>0.06</v>
      </c>
      <c r="AC90" s="60">
        <v>-0.09</v>
      </c>
      <c r="AD90" s="60" t="s">
        <v>3792</v>
      </c>
      <c r="AE90" s="60">
        <v>2021</v>
      </c>
    </row>
    <row r="91" spans="1:31" x14ac:dyDescent="0.25">
      <c r="A91" s="60" t="s">
        <v>4820</v>
      </c>
      <c r="B91" s="60" t="s">
        <v>85</v>
      </c>
      <c r="C91" s="123" t="s">
        <v>109</v>
      </c>
      <c r="D91" s="123">
        <v>22</v>
      </c>
      <c r="E91" s="123">
        <v>1998</v>
      </c>
      <c r="F91" s="123">
        <v>0.06</v>
      </c>
      <c r="G91" s="123">
        <v>0.1</v>
      </c>
      <c r="H91" s="123">
        <v>-7.0000000000000007E-2</v>
      </c>
      <c r="I91" s="123">
        <v>-0.02</v>
      </c>
      <c r="J91" s="123">
        <v>0</v>
      </c>
      <c r="K91" s="123">
        <v>7.0000000000000007E-2</v>
      </c>
      <c r="L91" s="123">
        <v>0.05</v>
      </c>
      <c r="M91" s="123">
        <v>0.05</v>
      </c>
      <c r="N91" s="123"/>
      <c r="O91" s="123">
        <v>-0.03</v>
      </c>
      <c r="P91" s="123">
        <v>20</v>
      </c>
      <c r="Q91" s="123">
        <v>10.02</v>
      </c>
      <c r="R91" s="123">
        <v>49.93</v>
      </c>
      <c r="S91" s="123">
        <v>-0.04</v>
      </c>
      <c r="T91" s="123">
        <v>-7.0000000000000007E-2</v>
      </c>
      <c r="U91" s="123">
        <v>19.940000000000001</v>
      </c>
      <c r="V91" s="123">
        <v>0</v>
      </c>
      <c r="W91" s="123">
        <v>-0.05</v>
      </c>
      <c r="X91" s="123">
        <v>7.0000000000000007E-2</v>
      </c>
      <c r="Y91" s="123">
        <v>0.04</v>
      </c>
      <c r="Z91" s="123">
        <v>-0.09</v>
      </c>
      <c r="AA91" s="60">
        <v>-0.01</v>
      </c>
      <c r="AB91" s="60">
        <v>-0.02</v>
      </c>
      <c r="AC91" s="60">
        <v>0.01</v>
      </c>
      <c r="AD91" s="60" t="s">
        <v>3792</v>
      </c>
      <c r="AE91" s="60">
        <v>2021</v>
      </c>
    </row>
    <row r="92" spans="1:31" x14ac:dyDescent="0.25">
      <c r="A92" s="60" t="s">
        <v>4009</v>
      </c>
      <c r="B92" s="60" t="s">
        <v>85</v>
      </c>
      <c r="C92" s="123" t="s">
        <v>109</v>
      </c>
      <c r="D92" s="123">
        <v>30</v>
      </c>
      <c r="E92" s="123">
        <v>1990</v>
      </c>
      <c r="F92" s="123">
        <v>0.22</v>
      </c>
      <c r="G92" s="123">
        <v>3.42</v>
      </c>
      <c r="H92" s="123">
        <v>3.35</v>
      </c>
      <c r="I92" s="123">
        <v>0.04</v>
      </c>
      <c r="J92" s="123">
        <v>3.29</v>
      </c>
      <c r="K92" s="123">
        <v>0.1</v>
      </c>
      <c r="L92" s="123">
        <v>0.04</v>
      </c>
      <c r="M92" s="123">
        <v>3.24</v>
      </c>
      <c r="N92" s="123">
        <v>0.06</v>
      </c>
      <c r="O92" s="123">
        <v>3.24</v>
      </c>
      <c r="P92" s="123">
        <v>10.02</v>
      </c>
      <c r="Q92" s="123">
        <v>6.73</v>
      </c>
      <c r="R92" s="123">
        <v>66.62</v>
      </c>
      <c r="S92" s="123">
        <v>-0.03</v>
      </c>
      <c r="T92" s="123">
        <v>6.64</v>
      </c>
      <c r="U92" s="123">
        <v>3.37</v>
      </c>
      <c r="V92" s="123">
        <v>0</v>
      </c>
      <c r="W92" s="123">
        <v>-0.03</v>
      </c>
      <c r="X92" s="123">
        <v>0.05</v>
      </c>
      <c r="Y92" s="123">
        <v>-0.09</v>
      </c>
      <c r="Z92" s="123">
        <v>-0.03</v>
      </c>
      <c r="AA92" s="60">
        <v>3.37</v>
      </c>
      <c r="AB92" s="60">
        <v>0.06</v>
      </c>
      <c r="AC92" s="60">
        <v>-0.06</v>
      </c>
      <c r="AD92" s="60" t="s">
        <v>3792</v>
      </c>
      <c r="AE92" s="60">
        <v>2021</v>
      </c>
    </row>
    <row r="93" spans="1:31" x14ac:dyDescent="0.25">
      <c r="A93" s="60" t="s">
        <v>4011</v>
      </c>
      <c r="B93" s="60" t="s">
        <v>85</v>
      </c>
      <c r="C93" s="123" t="s">
        <v>221</v>
      </c>
      <c r="D93" s="123">
        <v>33</v>
      </c>
      <c r="E93" s="123">
        <v>1987</v>
      </c>
      <c r="F93" s="123">
        <v>0.83</v>
      </c>
      <c r="G93" s="123">
        <v>0.03</v>
      </c>
      <c r="H93" s="123">
        <v>0.03</v>
      </c>
      <c r="I93" s="123">
        <v>0.06</v>
      </c>
      <c r="J93" s="123">
        <v>-0.08</v>
      </c>
      <c r="K93" s="123">
        <v>-0.04</v>
      </c>
      <c r="L93" s="123">
        <v>-7.0000000000000007E-2</v>
      </c>
      <c r="M93" s="123">
        <v>1.29</v>
      </c>
      <c r="N93" s="123">
        <v>0.08</v>
      </c>
      <c r="O93" s="123">
        <v>1.25</v>
      </c>
      <c r="P93" s="123">
        <v>9.94</v>
      </c>
      <c r="Q93" s="123">
        <v>4.95</v>
      </c>
      <c r="R93" s="123">
        <v>49.94</v>
      </c>
      <c r="S93" s="123">
        <v>2.4700000000000002</v>
      </c>
      <c r="T93" s="123">
        <v>4.9400000000000004</v>
      </c>
      <c r="U93" s="123">
        <v>2.52</v>
      </c>
      <c r="V93" s="123">
        <v>2.54</v>
      </c>
      <c r="W93" s="123">
        <v>1.26</v>
      </c>
      <c r="X93" s="123">
        <v>1.1599999999999999</v>
      </c>
      <c r="Y93" s="123">
        <v>1.32</v>
      </c>
      <c r="Z93" s="123">
        <v>0.05</v>
      </c>
      <c r="AA93" s="60">
        <v>0.08</v>
      </c>
      <c r="AB93" s="60">
        <v>0.02</v>
      </c>
      <c r="AC93" s="60">
        <v>0</v>
      </c>
      <c r="AD93" s="60" t="s">
        <v>3792</v>
      </c>
      <c r="AE93" s="60">
        <v>2021</v>
      </c>
    </row>
    <row r="94" spans="1:31" x14ac:dyDescent="0.25">
      <c r="A94" s="60" t="s">
        <v>4001</v>
      </c>
      <c r="B94" s="60" t="s">
        <v>85</v>
      </c>
      <c r="C94" s="123" t="s">
        <v>116</v>
      </c>
      <c r="D94" s="123">
        <v>27</v>
      </c>
      <c r="E94" s="123">
        <v>1993</v>
      </c>
      <c r="F94" s="123">
        <v>2.91</v>
      </c>
      <c r="G94" s="123">
        <v>0.04</v>
      </c>
      <c r="H94" s="123">
        <v>-0.01</v>
      </c>
      <c r="I94" s="123">
        <v>-0.04</v>
      </c>
      <c r="J94" s="123">
        <v>0</v>
      </c>
      <c r="K94" s="123">
        <v>0.04</v>
      </c>
      <c r="L94" s="123">
        <v>-0.02</v>
      </c>
      <c r="M94" s="123">
        <v>0.01</v>
      </c>
      <c r="N94" s="123"/>
      <c r="O94" s="123">
        <v>-0.1</v>
      </c>
      <c r="P94" s="123">
        <v>0.93</v>
      </c>
      <c r="Q94" s="123">
        <v>0.25</v>
      </c>
      <c r="R94" s="123">
        <v>33.299999999999997</v>
      </c>
      <c r="S94" s="123">
        <v>1.06</v>
      </c>
      <c r="T94" s="123">
        <v>-0.04</v>
      </c>
      <c r="U94" s="123">
        <v>-0.01</v>
      </c>
      <c r="V94" s="123">
        <v>0.28000000000000003</v>
      </c>
      <c r="W94" s="123">
        <v>-0.01</v>
      </c>
      <c r="X94" s="123">
        <v>-0.08</v>
      </c>
      <c r="Y94" s="123">
        <v>0.28000000000000003</v>
      </c>
      <c r="Z94" s="123">
        <v>7.0000000000000007E-2</v>
      </c>
      <c r="AA94" s="60">
        <v>0.06</v>
      </c>
      <c r="AB94" s="60">
        <v>0.24</v>
      </c>
      <c r="AC94" s="60">
        <v>-0.02</v>
      </c>
      <c r="AD94" s="60" t="s">
        <v>3792</v>
      </c>
      <c r="AE94" s="60">
        <v>2021</v>
      </c>
    </row>
    <row r="95" spans="1:31" x14ac:dyDescent="0.25">
      <c r="A95" s="60" t="s">
        <v>3993</v>
      </c>
      <c r="B95" s="60" t="s">
        <v>85</v>
      </c>
      <c r="C95" s="123" t="s">
        <v>122</v>
      </c>
      <c r="D95" s="123">
        <v>30</v>
      </c>
      <c r="E95" s="123">
        <v>1990</v>
      </c>
      <c r="F95" s="123">
        <v>0.04</v>
      </c>
      <c r="G95" s="123">
        <v>20.079999999999998</v>
      </c>
      <c r="H95" s="123">
        <v>10.06</v>
      </c>
      <c r="I95" s="123">
        <v>10.050000000000001</v>
      </c>
      <c r="J95" s="123">
        <v>10.09</v>
      </c>
      <c r="K95" s="123">
        <v>-0.02</v>
      </c>
      <c r="L95" s="123">
        <v>10.06</v>
      </c>
      <c r="M95" s="123">
        <v>10.01</v>
      </c>
      <c r="N95" s="123">
        <v>100.07</v>
      </c>
      <c r="O95" s="123">
        <v>0.06</v>
      </c>
      <c r="P95" s="123">
        <v>19.95</v>
      </c>
      <c r="Q95" s="123">
        <v>9.94</v>
      </c>
      <c r="R95" s="123">
        <v>50.01</v>
      </c>
      <c r="S95" s="123">
        <v>10.07</v>
      </c>
      <c r="T95" s="123">
        <v>10.02</v>
      </c>
      <c r="U95" s="123">
        <v>0.09</v>
      </c>
      <c r="V95" s="123">
        <v>0.01</v>
      </c>
      <c r="W95" s="123">
        <v>-0.03</v>
      </c>
      <c r="X95" s="123">
        <v>0.05</v>
      </c>
      <c r="Y95" s="123">
        <v>-0.08</v>
      </c>
      <c r="Z95" s="123">
        <v>-0.03</v>
      </c>
      <c r="AA95" s="60">
        <v>19.97</v>
      </c>
      <c r="AB95" s="60">
        <v>0.05</v>
      </c>
      <c r="AC95" s="60">
        <v>7.0000000000000007E-2</v>
      </c>
      <c r="AD95" s="60" t="s">
        <v>3792</v>
      </c>
      <c r="AE95" s="60">
        <v>2021</v>
      </c>
    </row>
    <row r="96" spans="1:31" x14ac:dyDescent="0.25">
      <c r="A96" s="60" t="s">
        <v>2323</v>
      </c>
      <c r="B96" s="60" t="s">
        <v>85</v>
      </c>
      <c r="C96" s="123" t="s">
        <v>122</v>
      </c>
      <c r="D96" s="123">
        <v>25</v>
      </c>
      <c r="E96" s="123">
        <v>1995</v>
      </c>
      <c r="F96" s="123">
        <v>2.5299999999999998</v>
      </c>
      <c r="G96" s="123">
        <v>1.98</v>
      </c>
      <c r="H96" s="123">
        <v>1.1000000000000001</v>
      </c>
      <c r="I96" s="123">
        <v>1.06</v>
      </c>
      <c r="J96" s="123">
        <v>0.37</v>
      </c>
      <c r="K96" s="123">
        <v>0.37</v>
      </c>
      <c r="L96" s="123">
        <v>0.41</v>
      </c>
      <c r="M96" s="123">
        <v>0.72</v>
      </c>
      <c r="N96" s="123">
        <v>49.94</v>
      </c>
      <c r="O96" s="123">
        <v>0.31</v>
      </c>
      <c r="P96" s="123">
        <v>11.13</v>
      </c>
      <c r="Q96" s="123">
        <v>4.2699999999999996</v>
      </c>
      <c r="R96" s="123">
        <v>37.909999999999997</v>
      </c>
      <c r="S96" s="123">
        <v>5.84</v>
      </c>
      <c r="T96" s="123">
        <v>4.29</v>
      </c>
      <c r="U96" s="123">
        <v>1.1100000000000001</v>
      </c>
      <c r="V96" s="123">
        <v>0.34</v>
      </c>
      <c r="W96" s="123">
        <v>-0.04</v>
      </c>
      <c r="X96" s="123">
        <v>0.04</v>
      </c>
      <c r="Y96" s="123">
        <v>0.3</v>
      </c>
      <c r="Z96" s="123">
        <v>1.95</v>
      </c>
      <c r="AA96" s="60">
        <v>3.82</v>
      </c>
      <c r="AB96" s="60">
        <v>0.01</v>
      </c>
      <c r="AC96" s="60">
        <v>7.0000000000000007E-2</v>
      </c>
      <c r="AD96" s="60" t="s">
        <v>3792</v>
      </c>
      <c r="AE96" s="60">
        <v>2021</v>
      </c>
    </row>
    <row r="97" spans="1:31" x14ac:dyDescent="0.25">
      <c r="A97" s="60" t="s">
        <v>4005</v>
      </c>
      <c r="B97" s="60" t="s">
        <v>85</v>
      </c>
      <c r="C97" s="123" t="s">
        <v>122</v>
      </c>
      <c r="D97" s="123">
        <v>30</v>
      </c>
      <c r="E97" s="123">
        <v>1990</v>
      </c>
      <c r="F97" s="123">
        <v>0.56999999999999995</v>
      </c>
      <c r="G97" s="123">
        <v>4.0599999999999996</v>
      </c>
      <c r="H97" s="123">
        <v>-0.01</v>
      </c>
      <c r="I97" s="123">
        <v>2.0499999999999998</v>
      </c>
      <c r="J97" s="123">
        <v>0</v>
      </c>
      <c r="K97" s="123">
        <v>2.0499999999999998</v>
      </c>
      <c r="L97" s="123">
        <v>-0.04</v>
      </c>
      <c r="M97" s="123">
        <v>0</v>
      </c>
      <c r="N97" s="123"/>
      <c r="O97" s="123">
        <v>-0.01</v>
      </c>
      <c r="P97" s="123">
        <v>13.91</v>
      </c>
      <c r="Q97" s="123">
        <v>2.0299999999999998</v>
      </c>
      <c r="R97" s="123">
        <v>14.35</v>
      </c>
      <c r="S97" s="123">
        <v>4.03</v>
      </c>
      <c r="T97" s="123">
        <v>6.08</v>
      </c>
      <c r="U97" s="123">
        <v>4.08</v>
      </c>
      <c r="V97" s="123">
        <v>1.92</v>
      </c>
      <c r="W97" s="123">
        <v>-0.1</v>
      </c>
      <c r="X97" s="123">
        <v>0</v>
      </c>
      <c r="Y97" s="123">
        <v>2</v>
      </c>
      <c r="Z97" s="123">
        <v>4.0599999999999996</v>
      </c>
      <c r="AA97" s="60">
        <v>8.0299999999999994</v>
      </c>
      <c r="AB97" s="60">
        <v>-0.09</v>
      </c>
      <c r="AC97" s="60">
        <v>-7.0000000000000007E-2</v>
      </c>
      <c r="AD97" s="60" t="s">
        <v>3792</v>
      </c>
      <c r="AE97" s="60">
        <v>2021</v>
      </c>
    </row>
    <row r="98" spans="1:31" x14ac:dyDescent="0.25">
      <c r="A98" s="60" t="s">
        <v>4006</v>
      </c>
      <c r="B98" s="60" t="s">
        <v>85</v>
      </c>
      <c r="C98" s="123" t="s">
        <v>122</v>
      </c>
      <c r="D98" s="123">
        <v>29</v>
      </c>
      <c r="E98" s="123">
        <v>1991</v>
      </c>
      <c r="F98" s="123">
        <v>2.9</v>
      </c>
      <c r="G98" s="123">
        <v>1.48</v>
      </c>
      <c r="H98" s="123">
        <v>1.05</v>
      </c>
      <c r="I98" s="123">
        <v>0.3</v>
      </c>
      <c r="J98" s="123">
        <v>1.06</v>
      </c>
      <c r="K98" s="123">
        <v>-0.1</v>
      </c>
      <c r="L98" s="123">
        <v>1.1499999999999999</v>
      </c>
      <c r="M98" s="123">
        <v>2.9</v>
      </c>
      <c r="N98" s="123">
        <v>37.43</v>
      </c>
      <c r="O98" s="123">
        <v>1.73</v>
      </c>
      <c r="P98" s="123">
        <v>14.3</v>
      </c>
      <c r="Q98" s="123">
        <v>6.06</v>
      </c>
      <c r="R98" s="123">
        <v>42.41</v>
      </c>
      <c r="S98" s="123">
        <v>5.72</v>
      </c>
      <c r="T98" s="123">
        <v>7.4</v>
      </c>
      <c r="U98" s="123">
        <v>1.1399999999999999</v>
      </c>
      <c r="V98" s="123">
        <v>1.76</v>
      </c>
      <c r="W98" s="123">
        <v>0.45</v>
      </c>
      <c r="X98" s="123">
        <v>-7.0000000000000007E-2</v>
      </c>
      <c r="Y98" s="123">
        <v>1.47</v>
      </c>
      <c r="Z98" s="123">
        <v>3.55</v>
      </c>
      <c r="AA98" s="60">
        <v>5.07</v>
      </c>
      <c r="AB98" s="60">
        <v>0.36</v>
      </c>
      <c r="AC98" s="60">
        <v>0.01</v>
      </c>
      <c r="AD98" s="60" t="s">
        <v>3792</v>
      </c>
      <c r="AE98" s="60">
        <v>2021</v>
      </c>
    </row>
    <row r="99" spans="1:31" x14ac:dyDescent="0.25">
      <c r="A99" s="60" t="s">
        <v>4821</v>
      </c>
      <c r="B99" s="60" t="s">
        <v>85</v>
      </c>
      <c r="C99" s="123" t="s">
        <v>122</v>
      </c>
      <c r="D99" s="123">
        <v>25</v>
      </c>
      <c r="E99" s="123">
        <v>1995</v>
      </c>
      <c r="F99" s="123">
        <v>0.14000000000000001</v>
      </c>
      <c r="G99" s="123">
        <v>7.0000000000000007E-2</v>
      </c>
      <c r="H99" s="123">
        <v>0.01</v>
      </c>
      <c r="I99" s="123">
        <v>0.05</v>
      </c>
      <c r="J99" s="123">
        <v>0.08</v>
      </c>
      <c r="K99" s="123">
        <v>-0.06</v>
      </c>
      <c r="L99" s="123">
        <v>-0.01</v>
      </c>
      <c r="M99" s="123">
        <v>0.04</v>
      </c>
      <c r="N99" s="123"/>
      <c r="O99" s="123">
        <v>0.06</v>
      </c>
      <c r="P99" s="123">
        <v>10.050000000000001</v>
      </c>
      <c r="Q99" s="123">
        <v>-0.09</v>
      </c>
      <c r="R99" s="123">
        <v>0.02</v>
      </c>
      <c r="S99" s="123">
        <v>5.09</v>
      </c>
      <c r="T99" s="123">
        <v>5.04</v>
      </c>
      <c r="U99" s="123">
        <v>0.09</v>
      </c>
      <c r="V99" s="123">
        <v>10.09</v>
      </c>
      <c r="W99" s="123">
        <v>4.96</v>
      </c>
      <c r="X99" s="123">
        <v>0</v>
      </c>
      <c r="Y99" s="123">
        <v>4.9000000000000004</v>
      </c>
      <c r="Z99" s="123">
        <v>-0.01</v>
      </c>
      <c r="AA99" s="60">
        <v>0.04</v>
      </c>
      <c r="AB99" s="60">
        <v>-0.02</v>
      </c>
      <c r="AC99" s="60">
        <v>-0.04</v>
      </c>
      <c r="AD99" s="60" t="s">
        <v>3792</v>
      </c>
      <c r="AE99" s="60">
        <v>2021</v>
      </c>
    </row>
    <row r="100" spans="1:31" x14ac:dyDescent="0.25">
      <c r="A100" s="60" t="s">
        <v>1139</v>
      </c>
      <c r="B100" s="60" t="s">
        <v>85</v>
      </c>
      <c r="C100" s="123" t="s">
        <v>131</v>
      </c>
      <c r="D100" s="123">
        <v>23</v>
      </c>
      <c r="E100" s="123">
        <v>1997</v>
      </c>
      <c r="F100" s="123">
        <v>7.0000000000000007E-2</v>
      </c>
      <c r="G100" s="123">
        <v>7.0000000000000007E-2</v>
      </c>
      <c r="H100" s="123">
        <v>-0.1</v>
      </c>
      <c r="I100" s="123">
        <v>0.08</v>
      </c>
      <c r="J100" s="123">
        <v>-0.08</v>
      </c>
      <c r="K100" s="123">
        <v>0.04</v>
      </c>
      <c r="L100" s="123">
        <v>-0.02</v>
      </c>
      <c r="M100" s="123">
        <v>0.01</v>
      </c>
      <c r="N100" s="123"/>
      <c r="O100" s="123">
        <v>-0.1</v>
      </c>
      <c r="P100" s="123">
        <v>29.96</v>
      </c>
      <c r="Q100" s="123">
        <v>0.08</v>
      </c>
      <c r="R100" s="123">
        <v>0.04</v>
      </c>
      <c r="S100" s="123">
        <v>10.08</v>
      </c>
      <c r="T100" s="123">
        <v>9.93</v>
      </c>
      <c r="U100" s="123">
        <v>9.92</v>
      </c>
      <c r="V100" s="123">
        <v>10.029999999999999</v>
      </c>
      <c r="W100" s="123">
        <v>0.02</v>
      </c>
      <c r="X100" s="123">
        <v>-0.08</v>
      </c>
      <c r="Y100" s="123">
        <v>10.050000000000001</v>
      </c>
      <c r="Z100" s="123">
        <v>0.03</v>
      </c>
      <c r="AA100" s="60">
        <v>0.05</v>
      </c>
      <c r="AB100" s="60">
        <v>0.02</v>
      </c>
      <c r="AC100" s="60">
        <v>0.09</v>
      </c>
      <c r="AD100" s="60" t="s">
        <v>3792</v>
      </c>
      <c r="AE100" s="60">
        <v>2021</v>
      </c>
    </row>
    <row r="101" spans="1:31" x14ac:dyDescent="0.25">
      <c r="A101" s="60" t="s">
        <v>4004</v>
      </c>
      <c r="B101" s="60" t="s">
        <v>85</v>
      </c>
      <c r="C101" s="123" t="s">
        <v>131</v>
      </c>
      <c r="D101" s="123">
        <v>24</v>
      </c>
      <c r="E101" s="123">
        <v>1996</v>
      </c>
      <c r="F101" s="123">
        <v>0.5</v>
      </c>
      <c r="G101" s="123">
        <v>1.7</v>
      </c>
      <c r="H101" s="123">
        <v>-0.03</v>
      </c>
      <c r="I101" s="123">
        <v>1.71</v>
      </c>
      <c r="J101" s="123">
        <v>0.08</v>
      </c>
      <c r="K101" s="123">
        <v>-0.06</v>
      </c>
      <c r="L101" s="123">
        <v>1.69</v>
      </c>
      <c r="M101" s="123">
        <v>6.59</v>
      </c>
      <c r="N101" s="123">
        <v>24.98</v>
      </c>
      <c r="O101" s="123">
        <v>5.0599999999999996</v>
      </c>
      <c r="P101" s="123">
        <v>26.73</v>
      </c>
      <c r="Q101" s="123">
        <v>5.01</v>
      </c>
      <c r="R101" s="123">
        <v>18.79</v>
      </c>
      <c r="S101" s="123">
        <v>5.0599999999999996</v>
      </c>
      <c r="T101" s="123">
        <v>16.690000000000001</v>
      </c>
      <c r="U101" s="123">
        <v>4.9000000000000004</v>
      </c>
      <c r="V101" s="123">
        <v>1.67</v>
      </c>
      <c r="W101" s="123">
        <v>0.06</v>
      </c>
      <c r="X101" s="123">
        <v>-0.08</v>
      </c>
      <c r="Y101" s="123">
        <v>1.65</v>
      </c>
      <c r="Z101" s="123">
        <v>1.77</v>
      </c>
      <c r="AA101" s="60">
        <v>3.26</v>
      </c>
      <c r="AB101" s="60">
        <v>4.9400000000000004</v>
      </c>
      <c r="AC101" s="60">
        <v>0.04</v>
      </c>
      <c r="AD101" s="60" t="s">
        <v>3792</v>
      </c>
      <c r="AE101" s="60">
        <v>2021</v>
      </c>
    </row>
    <row r="102" spans="1:31" x14ac:dyDescent="0.25">
      <c r="A102" s="60" t="s">
        <v>1684</v>
      </c>
      <c r="B102" s="60" t="s">
        <v>85</v>
      </c>
      <c r="C102" s="123" t="s">
        <v>131</v>
      </c>
      <c r="D102" s="123">
        <v>21</v>
      </c>
      <c r="E102" s="123">
        <v>1999</v>
      </c>
      <c r="F102" s="123">
        <v>3.01</v>
      </c>
      <c r="G102" s="123">
        <v>1.35</v>
      </c>
      <c r="H102" s="123">
        <v>0.69</v>
      </c>
      <c r="I102" s="123">
        <v>1.0900000000000001</v>
      </c>
      <c r="J102" s="123">
        <v>0.32</v>
      </c>
      <c r="K102" s="123">
        <v>-0.05</v>
      </c>
      <c r="L102" s="123">
        <v>0.38</v>
      </c>
      <c r="M102" s="123">
        <v>0.92</v>
      </c>
      <c r="N102" s="123">
        <v>33.29</v>
      </c>
      <c r="O102" s="123">
        <v>0.65</v>
      </c>
      <c r="P102" s="123">
        <v>13.98</v>
      </c>
      <c r="Q102" s="123">
        <v>4.75</v>
      </c>
      <c r="R102" s="123">
        <v>33.32</v>
      </c>
      <c r="S102" s="123">
        <v>2.38</v>
      </c>
      <c r="T102" s="123">
        <v>7.94</v>
      </c>
      <c r="U102" s="123">
        <v>3.59</v>
      </c>
      <c r="V102" s="123">
        <v>0.56999999999999995</v>
      </c>
      <c r="W102" s="123">
        <v>0.09</v>
      </c>
      <c r="X102" s="123">
        <v>-0.09</v>
      </c>
      <c r="Y102" s="123">
        <v>0.74</v>
      </c>
      <c r="Z102" s="123">
        <v>0.67</v>
      </c>
      <c r="AA102" s="60">
        <v>2.06</v>
      </c>
      <c r="AB102" s="60">
        <v>0.74</v>
      </c>
      <c r="AC102" s="60">
        <v>0.33</v>
      </c>
      <c r="AD102" s="60" t="s">
        <v>3792</v>
      </c>
      <c r="AE102" s="60">
        <v>2021</v>
      </c>
    </row>
    <row r="103" spans="1:31" x14ac:dyDescent="0.25">
      <c r="A103" s="60" t="s">
        <v>4012</v>
      </c>
      <c r="B103" s="60" t="s">
        <v>14</v>
      </c>
      <c r="C103" s="123" t="s">
        <v>96</v>
      </c>
      <c r="D103" s="123">
        <v>31</v>
      </c>
      <c r="E103" s="123">
        <v>1989</v>
      </c>
      <c r="F103" s="123">
        <v>1.05</v>
      </c>
      <c r="G103" s="123">
        <v>0.1</v>
      </c>
      <c r="H103" s="123">
        <v>-7.0000000000000007E-2</v>
      </c>
      <c r="I103" s="123">
        <v>0.09</v>
      </c>
      <c r="J103" s="123">
        <v>0.02</v>
      </c>
      <c r="K103" s="123">
        <v>-0.02</v>
      </c>
      <c r="L103" s="123">
        <v>-0.01</v>
      </c>
      <c r="M103" s="123">
        <v>0.09</v>
      </c>
      <c r="N103" s="123"/>
      <c r="O103" s="123">
        <v>-0.02</v>
      </c>
      <c r="P103" s="123">
        <v>4.07</v>
      </c>
      <c r="Q103" s="123">
        <v>1.94</v>
      </c>
      <c r="R103" s="123">
        <v>50</v>
      </c>
      <c r="S103" s="123">
        <v>2</v>
      </c>
      <c r="T103" s="123">
        <v>2.0299999999999998</v>
      </c>
      <c r="U103" s="123">
        <v>-0.08</v>
      </c>
      <c r="V103" s="123">
        <v>1.1000000000000001</v>
      </c>
      <c r="W103" s="123">
        <v>0.93</v>
      </c>
      <c r="X103" s="123">
        <v>-0.04</v>
      </c>
      <c r="Y103" s="123">
        <v>-0.06</v>
      </c>
      <c r="Z103" s="123">
        <v>2.0299999999999998</v>
      </c>
      <c r="AA103" s="60">
        <v>1.99</v>
      </c>
      <c r="AB103" s="60">
        <v>3.03</v>
      </c>
      <c r="AC103" s="60">
        <v>0.95</v>
      </c>
      <c r="AD103" s="60" t="s">
        <v>3792</v>
      </c>
      <c r="AE103" s="60">
        <v>2021</v>
      </c>
    </row>
    <row r="104" spans="1:31" x14ac:dyDescent="0.25">
      <c r="A104" s="60" t="s">
        <v>4013</v>
      </c>
      <c r="B104" s="60" t="s">
        <v>14</v>
      </c>
      <c r="C104" s="123" t="s">
        <v>96</v>
      </c>
      <c r="D104" s="123">
        <v>27</v>
      </c>
      <c r="E104" s="123">
        <v>1993</v>
      </c>
      <c r="F104" s="123">
        <v>2.93</v>
      </c>
      <c r="G104" s="123">
        <v>1.77</v>
      </c>
      <c r="H104" s="123">
        <v>1.04</v>
      </c>
      <c r="I104" s="123">
        <v>0.91</v>
      </c>
      <c r="J104" s="123">
        <v>0.7</v>
      </c>
      <c r="K104" s="123">
        <v>0.08</v>
      </c>
      <c r="L104" s="123">
        <v>1</v>
      </c>
      <c r="M104" s="123">
        <v>1.25</v>
      </c>
      <c r="N104" s="123">
        <v>75.03</v>
      </c>
      <c r="O104" s="123">
        <v>0.28999999999999998</v>
      </c>
      <c r="P104" s="123">
        <v>7.97</v>
      </c>
      <c r="Q104" s="123">
        <v>2.66</v>
      </c>
      <c r="R104" s="123">
        <v>33.35</v>
      </c>
      <c r="S104" s="123">
        <v>4.41</v>
      </c>
      <c r="T104" s="123">
        <v>3.63</v>
      </c>
      <c r="U104" s="123">
        <v>0</v>
      </c>
      <c r="V104" s="123">
        <v>0.97</v>
      </c>
      <c r="W104" s="123">
        <v>1.01</v>
      </c>
      <c r="X104" s="123">
        <v>0.1</v>
      </c>
      <c r="Y104" s="123">
        <v>0.09</v>
      </c>
      <c r="Z104" s="123">
        <v>0.35</v>
      </c>
      <c r="AA104" s="60">
        <v>2.02</v>
      </c>
      <c r="AB104" s="60">
        <v>5.0199999999999996</v>
      </c>
      <c r="AC104" s="60">
        <v>-0.03</v>
      </c>
      <c r="AD104" s="60" t="s">
        <v>3792</v>
      </c>
      <c r="AE104" s="60">
        <v>2021</v>
      </c>
    </row>
    <row r="105" spans="1:31" x14ac:dyDescent="0.25">
      <c r="A105" s="60" t="s">
        <v>4015</v>
      </c>
      <c r="B105" s="60" t="s">
        <v>14</v>
      </c>
      <c r="C105" s="123" t="s">
        <v>96</v>
      </c>
      <c r="D105" s="123">
        <v>30</v>
      </c>
      <c r="E105" s="123">
        <v>1990</v>
      </c>
      <c r="F105" s="123">
        <v>2.3199999999999998</v>
      </c>
      <c r="G105" s="123">
        <v>1.29</v>
      </c>
      <c r="H105" s="123">
        <v>0.05</v>
      </c>
      <c r="I105" s="123">
        <v>1.39</v>
      </c>
      <c r="J105" s="123">
        <v>-0.01</v>
      </c>
      <c r="K105" s="123">
        <v>7.0000000000000007E-2</v>
      </c>
      <c r="L105" s="123">
        <v>1.36</v>
      </c>
      <c r="M105" s="123">
        <v>3.38</v>
      </c>
      <c r="N105" s="123">
        <v>37.51</v>
      </c>
      <c r="O105" s="123">
        <v>2.21</v>
      </c>
      <c r="P105" s="123">
        <v>13.56</v>
      </c>
      <c r="Q105" s="123">
        <v>2.6</v>
      </c>
      <c r="R105" s="123">
        <v>19.32</v>
      </c>
      <c r="S105" s="123">
        <v>6.05</v>
      </c>
      <c r="T105" s="123">
        <v>6.06</v>
      </c>
      <c r="U105" s="123">
        <v>1.34</v>
      </c>
      <c r="V105" s="123">
        <v>2.66</v>
      </c>
      <c r="W105" s="123">
        <v>0.03</v>
      </c>
      <c r="X105" s="123">
        <v>0.01</v>
      </c>
      <c r="Y105" s="123">
        <v>2.54</v>
      </c>
      <c r="Z105" s="123">
        <v>0.94</v>
      </c>
      <c r="AA105" s="60">
        <v>2.2200000000000002</v>
      </c>
      <c r="AB105" s="60">
        <v>2.1800000000000002</v>
      </c>
      <c r="AC105" s="60">
        <v>-0.09</v>
      </c>
      <c r="AD105" s="60" t="s">
        <v>3792</v>
      </c>
      <c r="AE105" s="60">
        <v>2021</v>
      </c>
    </row>
    <row r="106" spans="1:31" x14ac:dyDescent="0.25">
      <c r="A106" s="60" t="s">
        <v>4016</v>
      </c>
      <c r="B106" s="60" t="s">
        <v>14</v>
      </c>
      <c r="C106" s="123" t="s">
        <v>96</v>
      </c>
      <c r="D106" s="123">
        <v>33</v>
      </c>
      <c r="E106" s="123">
        <v>1987</v>
      </c>
      <c r="F106" s="123">
        <v>0.66</v>
      </c>
      <c r="G106" s="123">
        <v>5.63</v>
      </c>
      <c r="H106" s="123">
        <v>2.9</v>
      </c>
      <c r="I106" s="123">
        <v>1.37</v>
      </c>
      <c r="J106" s="123">
        <v>4.3099999999999996</v>
      </c>
      <c r="K106" s="123">
        <v>0.03</v>
      </c>
      <c r="L106" s="123">
        <v>2.95</v>
      </c>
      <c r="M106" s="123">
        <v>4.24</v>
      </c>
      <c r="N106" s="123">
        <v>66.63</v>
      </c>
      <c r="O106" s="123">
        <v>1.51</v>
      </c>
      <c r="P106" s="123">
        <v>8.4700000000000006</v>
      </c>
      <c r="Q106" s="123">
        <v>1.36</v>
      </c>
      <c r="R106" s="123">
        <v>16.7</v>
      </c>
      <c r="S106" s="123">
        <v>1.35</v>
      </c>
      <c r="T106" s="123">
        <v>7.07</v>
      </c>
      <c r="U106" s="123">
        <v>0</v>
      </c>
      <c r="V106" s="123">
        <v>0</v>
      </c>
      <c r="W106" s="123">
        <v>-0.06</v>
      </c>
      <c r="X106" s="123">
        <v>0.01</v>
      </c>
      <c r="Y106" s="123">
        <v>-0.04</v>
      </c>
      <c r="Z106" s="123">
        <v>4.37</v>
      </c>
      <c r="AA106" s="60">
        <v>10.029999999999999</v>
      </c>
      <c r="AB106" s="60">
        <v>7.11</v>
      </c>
      <c r="AC106" s="60">
        <v>-0.06</v>
      </c>
      <c r="AD106" s="60" t="s">
        <v>3792</v>
      </c>
      <c r="AE106" s="60">
        <v>2021</v>
      </c>
    </row>
    <row r="107" spans="1:31" x14ac:dyDescent="0.25">
      <c r="A107" s="60" t="s">
        <v>4018</v>
      </c>
      <c r="B107" s="60" t="s">
        <v>14</v>
      </c>
      <c r="C107" s="123" t="s">
        <v>96</v>
      </c>
      <c r="D107" s="123">
        <v>37</v>
      </c>
      <c r="E107" s="123">
        <v>1983</v>
      </c>
      <c r="F107" s="123">
        <v>0.41</v>
      </c>
      <c r="G107" s="123">
        <v>7.0000000000000007E-2</v>
      </c>
      <c r="H107" s="123">
        <v>0.1</v>
      </c>
      <c r="I107" s="123">
        <v>-0.05</v>
      </c>
      <c r="J107" s="123">
        <v>0.03</v>
      </c>
      <c r="K107" s="123">
        <v>-0.03</v>
      </c>
      <c r="L107" s="123">
        <v>-0.02</v>
      </c>
      <c r="M107" s="123">
        <v>7.0000000000000007E-2</v>
      </c>
      <c r="N107" s="123"/>
      <c r="O107" s="123">
        <v>-0.02</v>
      </c>
      <c r="P107" s="123">
        <v>5.92</v>
      </c>
      <c r="Q107" s="123">
        <v>2.0699999999999998</v>
      </c>
      <c r="R107" s="123">
        <v>33.33</v>
      </c>
      <c r="S107" s="123">
        <v>2.08</v>
      </c>
      <c r="T107" s="123">
        <v>3.93</v>
      </c>
      <c r="U107" s="123">
        <v>0.05</v>
      </c>
      <c r="V107" s="123">
        <v>0.06</v>
      </c>
      <c r="W107" s="123">
        <v>7.0000000000000007E-2</v>
      </c>
      <c r="X107" s="123">
        <v>0.09</v>
      </c>
      <c r="Y107" s="123">
        <v>-0.02</v>
      </c>
      <c r="Z107" s="123">
        <v>-0.05</v>
      </c>
      <c r="AA107" s="60">
        <v>-7.0000000000000007E-2</v>
      </c>
      <c r="AB107" s="60">
        <v>2.02</v>
      </c>
      <c r="AC107" s="60">
        <v>-0.05</v>
      </c>
      <c r="AD107" s="60" t="s">
        <v>3792</v>
      </c>
      <c r="AE107" s="60">
        <v>2021</v>
      </c>
    </row>
    <row r="108" spans="1:31" x14ac:dyDescent="0.25">
      <c r="A108" s="60" t="s">
        <v>4020</v>
      </c>
      <c r="B108" s="60" t="s">
        <v>14</v>
      </c>
      <c r="C108" s="123" t="s">
        <v>96</v>
      </c>
      <c r="D108" s="123">
        <v>25</v>
      </c>
      <c r="E108" s="123">
        <v>1995</v>
      </c>
      <c r="F108" s="123">
        <v>1.43</v>
      </c>
      <c r="G108" s="123">
        <v>2.66</v>
      </c>
      <c r="H108" s="123">
        <v>2.72</v>
      </c>
      <c r="I108" s="123">
        <v>2.58</v>
      </c>
      <c r="J108" s="123">
        <v>0.08</v>
      </c>
      <c r="K108" s="123">
        <v>-0.06</v>
      </c>
      <c r="L108" s="123">
        <v>1.32</v>
      </c>
      <c r="M108" s="123">
        <v>2.72</v>
      </c>
      <c r="N108" s="123">
        <v>49.94</v>
      </c>
      <c r="O108" s="123">
        <v>1.26</v>
      </c>
      <c r="P108" s="123">
        <v>16.690000000000001</v>
      </c>
      <c r="Q108" s="123">
        <v>6.06</v>
      </c>
      <c r="R108" s="123">
        <v>36.06</v>
      </c>
      <c r="S108" s="123">
        <v>8.73</v>
      </c>
      <c r="T108" s="123">
        <v>4.7699999999999996</v>
      </c>
      <c r="U108" s="123">
        <v>3.41</v>
      </c>
      <c r="V108" s="123">
        <v>2.02</v>
      </c>
      <c r="W108" s="123">
        <v>0.08</v>
      </c>
      <c r="X108" s="123">
        <v>0.1</v>
      </c>
      <c r="Y108" s="123">
        <v>1.97</v>
      </c>
      <c r="Z108" s="123">
        <v>0.64</v>
      </c>
      <c r="AA108" s="60">
        <v>3.32</v>
      </c>
      <c r="AB108" s="60">
        <v>2.0499999999999998</v>
      </c>
      <c r="AC108" s="60">
        <v>0.03</v>
      </c>
      <c r="AD108" s="60" t="s">
        <v>3792</v>
      </c>
      <c r="AE108" s="60">
        <v>2021</v>
      </c>
    </row>
    <row r="109" spans="1:31" x14ac:dyDescent="0.25">
      <c r="A109" s="60" t="s">
        <v>4019</v>
      </c>
      <c r="B109" s="60" t="s">
        <v>14</v>
      </c>
      <c r="C109" s="123" t="s">
        <v>96</v>
      </c>
      <c r="D109" s="123">
        <v>21</v>
      </c>
      <c r="E109" s="123">
        <v>1999</v>
      </c>
      <c r="F109" s="123">
        <v>2.44</v>
      </c>
      <c r="G109" s="123">
        <v>2.41</v>
      </c>
      <c r="H109" s="123">
        <v>1.56</v>
      </c>
      <c r="I109" s="123">
        <v>1.59</v>
      </c>
      <c r="J109" s="123">
        <v>0.88</v>
      </c>
      <c r="K109" s="123">
        <v>-0.02</v>
      </c>
      <c r="L109" s="123">
        <v>1.19</v>
      </c>
      <c r="M109" s="123">
        <v>2.4700000000000002</v>
      </c>
      <c r="N109" s="123">
        <v>49.9</v>
      </c>
      <c r="O109" s="123">
        <v>1.1100000000000001</v>
      </c>
      <c r="P109" s="123">
        <v>12.35</v>
      </c>
      <c r="Q109" s="123">
        <v>5.13</v>
      </c>
      <c r="R109" s="123">
        <v>41.9</v>
      </c>
      <c r="S109" s="123">
        <v>7.2</v>
      </c>
      <c r="T109" s="123">
        <v>5.17</v>
      </c>
      <c r="U109" s="123">
        <v>-0.03</v>
      </c>
      <c r="V109" s="123">
        <v>2.42</v>
      </c>
      <c r="W109" s="123">
        <v>1.92</v>
      </c>
      <c r="X109" s="123">
        <v>0.34</v>
      </c>
      <c r="Y109" s="123">
        <v>0.31</v>
      </c>
      <c r="Z109" s="123">
        <v>2.36</v>
      </c>
      <c r="AA109" s="60">
        <v>4.8099999999999996</v>
      </c>
      <c r="AB109" s="60">
        <v>8.41</v>
      </c>
      <c r="AC109" s="60">
        <v>0</v>
      </c>
      <c r="AD109" s="60" t="s">
        <v>3792</v>
      </c>
      <c r="AE109" s="60">
        <v>2021</v>
      </c>
    </row>
    <row r="110" spans="1:31" x14ac:dyDescent="0.25">
      <c r="A110" s="60" t="s">
        <v>4038</v>
      </c>
      <c r="B110" s="60" t="s">
        <v>14</v>
      </c>
      <c r="C110" s="123" t="s">
        <v>148</v>
      </c>
      <c r="D110" s="123">
        <v>28</v>
      </c>
      <c r="E110" s="123">
        <v>1993</v>
      </c>
      <c r="F110" s="123">
        <v>2.0499999999999998</v>
      </c>
      <c r="G110" s="123">
        <v>2.31</v>
      </c>
      <c r="H110" s="123">
        <v>1.37</v>
      </c>
      <c r="I110" s="123">
        <v>2.33</v>
      </c>
      <c r="J110" s="123">
        <v>0.08</v>
      </c>
      <c r="K110" s="123">
        <v>0.03</v>
      </c>
      <c r="L110" s="123">
        <v>0.89</v>
      </c>
      <c r="M110" s="123">
        <v>1.88</v>
      </c>
      <c r="N110" s="123">
        <v>50.04</v>
      </c>
      <c r="O110" s="123">
        <v>0.99</v>
      </c>
      <c r="P110" s="123">
        <v>11</v>
      </c>
      <c r="Q110" s="123">
        <v>3.72</v>
      </c>
      <c r="R110" s="123">
        <v>34.76</v>
      </c>
      <c r="S110" s="123">
        <v>7.55</v>
      </c>
      <c r="T110" s="123">
        <v>2.36</v>
      </c>
      <c r="U110" s="123">
        <v>1</v>
      </c>
      <c r="V110" s="123">
        <v>0.02</v>
      </c>
      <c r="W110" s="123">
        <v>-0.06</v>
      </c>
      <c r="X110" s="123">
        <v>-7.0000000000000007E-2</v>
      </c>
      <c r="Y110" s="123">
        <v>-0.01</v>
      </c>
      <c r="Z110" s="123">
        <v>0.45</v>
      </c>
      <c r="AA110" s="60">
        <v>2.78</v>
      </c>
      <c r="AB110" s="60">
        <v>2.29</v>
      </c>
      <c r="AC110" s="60">
        <v>-0.08</v>
      </c>
      <c r="AD110" s="60" t="s">
        <v>3792</v>
      </c>
      <c r="AE110" s="60">
        <v>2021</v>
      </c>
    </row>
    <row r="111" spans="1:31" x14ac:dyDescent="0.25">
      <c r="A111" s="60" t="s">
        <v>4822</v>
      </c>
      <c r="B111" s="60" t="s">
        <v>14</v>
      </c>
      <c r="C111" s="123" t="s">
        <v>213</v>
      </c>
      <c r="D111" s="123">
        <v>24</v>
      </c>
      <c r="E111" s="123">
        <v>1996</v>
      </c>
      <c r="F111" s="123">
        <v>1.49</v>
      </c>
      <c r="G111" s="123">
        <v>1.28</v>
      </c>
      <c r="H111" s="123">
        <v>0.65</v>
      </c>
      <c r="I111" s="123">
        <v>1.31</v>
      </c>
      <c r="J111" s="123">
        <v>-0.04</v>
      </c>
      <c r="K111" s="123">
        <v>-0.08</v>
      </c>
      <c r="L111" s="123">
        <v>0.02</v>
      </c>
      <c r="M111" s="123">
        <v>4</v>
      </c>
      <c r="N111" s="123">
        <v>-0.03</v>
      </c>
      <c r="O111" s="123">
        <v>3.91</v>
      </c>
      <c r="P111" s="123">
        <v>19.3</v>
      </c>
      <c r="Q111" s="123">
        <v>5.32</v>
      </c>
      <c r="R111" s="123">
        <v>27.59</v>
      </c>
      <c r="S111" s="123">
        <v>13.23</v>
      </c>
      <c r="T111" s="123">
        <v>4.08</v>
      </c>
      <c r="U111" s="123">
        <v>1.98</v>
      </c>
      <c r="V111" s="123">
        <v>2.0499999999999998</v>
      </c>
      <c r="W111" s="123">
        <v>0.04</v>
      </c>
      <c r="X111" s="123">
        <v>0.09</v>
      </c>
      <c r="Y111" s="123">
        <v>1.99</v>
      </c>
      <c r="Z111" s="123">
        <v>-0.05</v>
      </c>
      <c r="AA111" s="60">
        <v>1.34</v>
      </c>
      <c r="AB111" s="60">
        <v>2.67</v>
      </c>
      <c r="AC111" s="60">
        <v>-0.06</v>
      </c>
      <c r="AD111" s="60" t="s">
        <v>3792</v>
      </c>
      <c r="AE111" s="60">
        <v>2021</v>
      </c>
    </row>
    <row r="112" spans="1:31" x14ac:dyDescent="0.25">
      <c r="A112" s="60" t="s">
        <v>4022</v>
      </c>
      <c r="B112" s="60" t="s">
        <v>14</v>
      </c>
      <c r="C112" s="123" t="s">
        <v>109</v>
      </c>
      <c r="D112" s="123">
        <v>23</v>
      </c>
      <c r="E112" s="123">
        <v>1997</v>
      </c>
      <c r="F112" s="123">
        <v>0.5</v>
      </c>
      <c r="G112" s="123">
        <v>-0.01</v>
      </c>
      <c r="H112" s="123">
        <v>7.0000000000000007E-2</v>
      </c>
      <c r="I112" s="123">
        <v>-0.04</v>
      </c>
      <c r="J112" s="123">
        <v>0.06</v>
      </c>
      <c r="K112" s="123">
        <v>-0.08</v>
      </c>
      <c r="L112" s="123">
        <v>0.08</v>
      </c>
      <c r="M112" s="123">
        <v>-0.08</v>
      </c>
      <c r="N112" s="123"/>
      <c r="O112" s="123">
        <v>-0.04</v>
      </c>
      <c r="P112" s="123">
        <v>15.04</v>
      </c>
      <c r="Q112" s="123">
        <v>4.9000000000000004</v>
      </c>
      <c r="R112" s="123">
        <v>33.33</v>
      </c>
      <c r="S112" s="123">
        <v>0.02</v>
      </c>
      <c r="T112" s="123">
        <v>2.42</v>
      </c>
      <c r="U112" s="123">
        <v>12.46</v>
      </c>
      <c r="V112" s="123">
        <v>2.59</v>
      </c>
      <c r="W112" s="123">
        <v>-0.06</v>
      </c>
      <c r="X112" s="123">
        <v>0</v>
      </c>
      <c r="Y112" s="123">
        <v>2.54</v>
      </c>
      <c r="Z112" s="123">
        <v>0.03</v>
      </c>
      <c r="AA112" s="60">
        <v>0.09</v>
      </c>
      <c r="AB112" s="60">
        <v>2.5</v>
      </c>
      <c r="AC112" s="60">
        <v>0</v>
      </c>
      <c r="AD112" s="60" t="s">
        <v>3792</v>
      </c>
      <c r="AE112" s="60">
        <v>2021</v>
      </c>
    </row>
    <row r="113" spans="1:31" x14ac:dyDescent="0.25">
      <c r="A113" s="60" t="s">
        <v>4024</v>
      </c>
      <c r="B113" s="60" t="s">
        <v>14</v>
      </c>
      <c r="C113" s="123" t="s">
        <v>109</v>
      </c>
      <c r="D113" s="123">
        <v>32</v>
      </c>
      <c r="E113" s="123">
        <v>1988</v>
      </c>
      <c r="F113" s="123">
        <v>2.96</v>
      </c>
      <c r="G113" s="123">
        <v>-0.01</v>
      </c>
      <c r="H113" s="123">
        <v>0.03</v>
      </c>
      <c r="I113" s="123">
        <v>0.04</v>
      </c>
      <c r="J113" s="123">
        <v>-0.09</v>
      </c>
      <c r="K113" s="123">
        <v>0.01</v>
      </c>
      <c r="L113" s="123">
        <v>0.04</v>
      </c>
      <c r="M113" s="123">
        <v>-0.01</v>
      </c>
      <c r="N113" s="123"/>
      <c r="O113" s="123">
        <v>0.01</v>
      </c>
      <c r="P113" s="123">
        <v>10.06</v>
      </c>
      <c r="Q113" s="123">
        <v>3.75</v>
      </c>
      <c r="R113" s="123">
        <v>37.97</v>
      </c>
      <c r="S113" s="123">
        <v>2.0299999999999998</v>
      </c>
      <c r="T113" s="123">
        <v>4.58</v>
      </c>
      <c r="U113" s="123">
        <v>3.48</v>
      </c>
      <c r="V113" s="123">
        <v>1.31</v>
      </c>
      <c r="W113" s="123">
        <v>0.41</v>
      </c>
      <c r="X113" s="123">
        <v>0.03</v>
      </c>
      <c r="Y113" s="123">
        <v>0.96</v>
      </c>
      <c r="Z113" s="123">
        <v>-0.05</v>
      </c>
      <c r="AA113" s="60">
        <v>-0.01</v>
      </c>
      <c r="AB113" s="60">
        <v>0.71</v>
      </c>
      <c r="AC113" s="60">
        <v>0.09</v>
      </c>
      <c r="AD113" s="60" t="s">
        <v>3792</v>
      </c>
      <c r="AE113" s="60">
        <v>2021</v>
      </c>
    </row>
    <row r="114" spans="1:31" x14ac:dyDescent="0.25">
      <c r="A114" s="60" t="s">
        <v>2636</v>
      </c>
      <c r="B114" s="60" t="s">
        <v>14</v>
      </c>
      <c r="C114" s="123" t="s">
        <v>153</v>
      </c>
      <c r="D114" s="123">
        <v>30</v>
      </c>
      <c r="E114" s="123">
        <v>1990</v>
      </c>
      <c r="F114" s="123">
        <v>0.36</v>
      </c>
      <c r="G114" s="123">
        <v>2.4900000000000002</v>
      </c>
      <c r="H114" s="123">
        <v>2.56</v>
      </c>
      <c r="I114" s="123">
        <v>2.48</v>
      </c>
      <c r="J114" s="123">
        <v>-0.06</v>
      </c>
      <c r="K114" s="123">
        <v>0.03</v>
      </c>
      <c r="L114" s="123">
        <v>0.04</v>
      </c>
      <c r="M114" s="123">
        <v>0.06</v>
      </c>
      <c r="N114" s="123"/>
      <c r="O114" s="123">
        <v>-0.04</v>
      </c>
      <c r="P114" s="123">
        <v>17.43</v>
      </c>
      <c r="Q114" s="123">
        <v>5.01</v>
      </c>
      <c r="R114" s="123">
        <v>28.67</v>
      </c>
      <c r="S114" s="123">
        <v>2.5</v>
      </c>
      <c r="T114" s="123">
        <v>7.48</v>
      </c>
      <c r="U114" s="123">
        <v>7.58</v>
      </c>
      <c r="V114" s="123">
        <v>2.48</v>
      </c>
      <c r="W114" s="123">
        <v>-0.08</v>
      </c>
      <c r="X114" s="123">
        <v>0.09</v>
      </c>
      <c r="Y114" s="123">
        <v>2.5099999999999998</v>
      </c>
      <c r="Z114" s="123">
        <v>-7.0000000000000007E-2</v>
      </c>
      <c r="AA114" s="60">
        <v>2.59</v>
      </c>
      <c r="AB114" s="60">
        <v>0</v>
      </c>
      <c r="AC114" s="60">
        <v>0.08</v>
      </c>
      <c r="AD114" s="60" t="s">
        <v>3792</v>
      </c>
      <c r="AE114" s="60">
        <v>2021</v>
      </c>
    </row>
    <row r="115" spans="1:31" x14ac:dyDescent="0.25">
      <c r="A115" s="60" t="s">
        <v>4027</v>
      </c>
      <c r="B115" s="60" t="s">
        <v>14</v>
      </c>
      <c r="C115" s="123" t="s">
        <v>116</v>
      </c>
      <c r="D115" s="123">
        <v>34</v>
      </c>
      <c r="E115" s="123">
        <v>1987</v>
      </c>
      <c r="F115" s="123">
        <v>1</v>
      </c>
      <c r="G115" s="123">
        <v>-0.03</v>
      </c>
      <c r="H115" s="123">
        <v>-0.05</v>
      </c>
      <c r="I115" s="123">
        <v>0.1</v>
      </c>
      <c r="J115" s="123">
        <v>-0.04</v>
      </c>
      <c r="K115" s="123">
        <v>0.04</v>
      </c>
      <c r="L115" s="123">
        <v>-0.02</v>
      </c>
      <c r="M115" s="123">
        <v>-0.08</v>
      </c>
      <c r="N115" s="123"/>
      <c r="O115" s="123">
        <v>-0.01</v>
      </c>
      <c r="P115" s="123">
        <v>7.0000000000000007E-2</v>
      </c>
      <c r="Q115" s="123">
        <v>-0.04</v>
      </c>
      <c r="R115" s="123"/>
      <c r="S115" s="123">
        <v>-0.08</v>
      </c>
      <c r="T115" s="123">
        <v>0.09</v>
      </c>
      <c r="U115" s="123">
        <v>0.05</v>
      </c>
      <c r="V115" s="123">
        <v>0.04</v>
      </c>
      <c r="W115" s="123">
        <v>-0.02</v>
      </c>
      <c r="X115" s="123">
        <v>-0.06</v>
      </c>
      <c r="Y115" s="123">
        <v>0.06</v>
      </c>
      <c r="Z115" s="123">
        <v>-0.1</v>
      </c>
      <c r="AA115" s="60">
        <v>0.06</v>
      </c>
      <c r="AB115" s="60">
        <v>0</v>
      </c>
      <c r="AC115" s="60">
        <v>1.08</v>
      </c>
      <c r="AD115" s="60" t="s">
        <v>3792</v>
      </c>
      <c r="AE115" s="60">
        <v>2021</v>
      </c>
    </row>
    <row r="116" spans="1:31" x14ac:dyDescent="0.25">
      <c r="A116" s="60" t="s">
        <v>4823</v>
      </c>
      <c r="B116" s="60" t="s">
        <v>14</v>
      </c>
      <c r="C116" s="123" t="s">
        <v>116</v>
      </c>
      <c r="D116" s="123">
        <v>21</v>
      </c>
      <c r="E116" s="123">
        <v>1999</v>
      </c>
      <c r="F116" s="123">
        <v>2.02</v>
      </c>
      <c r="G116" s="123">
        <v>-0.04</v>
      </c>
      <c r="H116" s="123">
        <v>-0.06</v>
      </c>
      <c r="I116" s="123">
        <v>-0.09</v>
      </c>
      <c r="J116" s="123">
        <v>0.03</v>
      </c>
      <c r="K116" s="123">
        <v>7.0000000000000007E-2</v>
      </c>
      <c r="L116" s="123">
        <v>0.01</v>
      </c>
      <c r="M116" s="123">
        <v>-0.05</v>
      </c>
      <c r="N116" s="123"/>
      <c r="O116" s="123">
        <v>0.09</v>
      </c>
      <c r="P116" s="123">
        <v>-7.0000000000000007E-2</v>
      </c>
      <c r="Q116" s="123">
        <v>-7.0000000000000007E-2</v>
      </c>
      <c r="R116" s="123"/>
      <c r="S116" s="123">
        <v>0.03</v>
      </c>
      <c r="T116" s="123">
        <v>0</v>
      </c>
      <c r="U116" s="123">
        <v>0.09</v>
      </c>
      <c r="V116" s="123">
        <v>0.06</v>
      </c>
      <c r="W116" s="123">
        <v>-0.01</v>
      </c>
      <c r="X116" s="123">
        <v>-0.01</v>
      </c>
      <c r="Y116" s="123">
        <v>-0.04</v>
      </c>
      <c r="Z116" s="123">
        <v>0</v>
      </c>
      <c r="AA116" s="60">
        <v>-0.05</v>
      </c>
      <c r="AB116" s="60">
        <v>-0.09</v>
      </c>
      <c r="AC116" s="60">
        <v>0.05</v>
      </c>
      <c r="AD116" s="60" t="s">
        <v>3792</v>
      </c>
      <c r="AE116" s="60">
        <v>2021</v>
      </c>
    </row>
    <row r="117" spans="1:31" x14ac:dyDescent="0.25">
      <c r="A117" s="60" t="s">
        <v>4824</v>
      </c>
      <c r="B117" s="60" t="s">
        <v>14</v>
      </c>
      <c r="C117" s="123" t="s">
        <v>122</v>
      </c>
      <c r="D117" s="123">
        <v>19</v>
      </c>
      <c r="E117" s="123">
        <v>2001</v>
      </c>
      <c r="F117" s="123">
        <v>0.63</v>
      </c>
      <c r="G117" s="123">
        <v>11.75</v>
      </c>
      <c r="H117" s="123">
        <v>4.96</v>
      </c>
      <c r="I117" s="123">
        <v>5.09</v>
      </c>
      <c r="J117" s="123">
        <v>6.75</v>
      </c>
      <c r="K117" s="123">
        <v>0.05</v>
      </c>
      <c r="L117" s="123">
        <v>5.08</v>
      </c>
      <c r="M117" s="123">
        <v>6.68</v>
      </c>
      <c r="N117" s="123">
        <v>75.03</v>
      </c>
      <c r="O117" s="123">
        <v>1.7</v>
      </c>
      <c r="P117" s="123">
        <v>35.090000000000003</v>
      </c>
      <c r="Q117" s="123">
        <v>11.76</v>
      </c>
      <c r="R117" s="123">
        <v>33.380000000000003</v>
      </c>
      <c r="S117" s="123">
        <v>14.96</v>
      </c>
      <c r="T117" s="123">
        <v>16.68</v>
      </c>
      <c r="U117" s="123">
        <v>3.42</v>
      </c>
      <c r="V117" s="123">
        <v>1.64</v>
      </c>
      <c r="W117" s="123">
        <v>7.0000000000000007E-2</v>
      </c>
      <c r="X117" s="123">
        <v>-7.0000000000000007E-2</v>
      </c>
      <c r="Y117" s="123">
        <v>1.6</v>
      </c>
      <c r="Z117" s="123">
        <v>4.9000000000000004</v>
      </c>
      <c r="AA117" s="60">
        <v>16.63</v>
      </c>
      <c r="AB117" s="60">
        <v>-0.01</v>
      </c>
      <c r="AC117" s="60">
        <v>0.02</v>
      </c>
      <c r="AD117" s="60" t="s">
        <v>3792</v>
      </c>
      <c r="AE117" s="60">
        <v>2021</v>
      </c>
    </row>
    <row r="118" spans="1:31" x14ac:dyDescent="0.25">
      <c r="A118" s="60" t="s">
        <v>4825</v>
      </c>
      <c r="B118" s="60" t="s">
        <v>14</v>
      </c>
      <c r="C118" s="123" t="s">
        <v>122</v>
      </c>
      <c r="D118" s="123">
        <v>24</v>
      </c>
      <c r="E118" s="123">
        <v>1996</v>
      </c>
      <c r="F118" s="123">
        <v>0.73</v>
      </c>
      <c r="G118" s="123">
        <v>1.34</v>
      </c>
      <c r="H118" s="123">
        <v>1.41</v>
      </c>
      <c r="I118" s="123">
        <v>0.06</v>
      </c>
      <c r="J118" s="123">
        <v>1.41</v>
      </c>
      <c r="K118" s="123">
        <v>0.03</v>
      </c>
      <c r="L118" s="123">
        <v>0.09</v>
      </c>
      <c r="M118" s="123">
        <v>-0.05</v>
      </c>
      <c r="N118" s="123"/>
      <c r="O118" s="123">
        <v>-0.03</v>
      </c>
      <c r="P118" s="123">
        <v>9.9499999999999993</v>
      </c>
      <c r="Q118" s="123">
        <v>4.26</v>
      </c>
      <c r="R118" s="123">
        <v>42.98</v>
      </c>
      <c r="S118" s="123">
        <v>1.44</v>
      </c>
      <c r="T118" s="123">
        <v>7.1</v>
      </c>
      <c r="U118" s="123">
        <v>1.44</v>
      </c>
      <c r="V118" s="123">
        <v>0.01</v>
      </c>
      <c r="W118" s="123">
        <v>-0.02</v>
      </c>
      <c r="X118" s="123">
        <v>0.05</v>
      </c>
      <c r="Y118" s="123">
        <v>7.0000000000000007E-2</v>
      </c>
      <c r="Z118" s="123">
        <v>-0.09</v>
      </c>
      <c r="AA118" s="60">
        <v>1.39</v>
      </c>
      <c r="AB118" s="60">
        <v>-0.03</v>
      </c>
      <c r="AC118" s="60">
        <v>0.03</v>
      </c>
      <c r="AD118" s="60" t="s">
        <v>3792</v>
      </c>
      <c r="AE118" s="60">
        <v>2021</v>
      </c>
    </row>
    <row r="119" spans="1:31" x14ac:dyDescent="0.25">
      <c r="A119" s="60" t="s">
        <v>4032</v>
      </c>
      <c r="B119" s="60" t="s">
        <v>14</v>
      </c>
      <c r="C119" s="123" t="s">
        <v>122</v>
      </c>
      <c r="D119" s="123">
        <v>28</v>
      </c>
      <c r="E119" s="123">
        <v>1992</v>
      </c>
      <c r="F119" s="123">
        <v>2.2799999999999998</v>
      </c>
      <c r="G119" s="123">
        <v>3.44</v>
      </c>
      <c r="H119" s="123">
        <v>1.79</v>
      </c>
      <c r="I119" s="123">
        <v>0.94</v>
      </c>
      <c r="J119" s="123">
        <v>2.2000000000000002</v>
      </c>
      <c r="K119" s="123">
        <v>0.48</v>
      </c>
      <c r="L119" s="123">
        <v>0.91</v>
      </c>
      <c r="M119" s="123">
        <v>2.54</v>
      </c>
      <c r="N119" s="123">
        <v>33.26</v>
      </c>
      <c r="O119" s="123">
        <v>1.68</v>
      </c>
      <c r="P119" s="123">
        <v>23.57</v>
      </c>
      <c r="Q119" s="123">
        <v>9.93</v>
      </c>
      <c r="R119" s="123">
        <v>42.58</v>
      </c>
      <c r="S119" s="123">
        <v>6.1</v>
      </c>
      <c r="T119" s="123">
        <v>11.38</v>
      </c>
      <c r="U119" s="123">
        <v>6.01</v>
      </c>
      <c r="V119" s="123">
        <v>1.74</v>
      </c>
      <c r="W119" s="123">
        <v>0.48</v>
      </c>
      <c r="X119" s="123">
        <v>7.0000000000000007E-2</v>
      </c>
      <c r="Y119" s="123">
        <v>1.28</v>
      </c>
      <c r="Z119" s="123">
        <v>3.11</v>
      </c>
      <c r="AA119" s="60">
        <v>6.48</v>
      </c>
      <c r="AB119" s="60">
        <v>1.77</v>
      </c>
      <c r="AC119" s="60">
        <v>0.06</v>
      </c>
      <c r="AD119" s="60" t="s">
        <v>3792</v>
      </c>
      <c r="AE119" s="60">
        <v>2021</v>
      </c>
    </row>
    <row r="120" spans="1:31" x14ac:dyDescent="0.25">
      <c r="A120" s="60" t="s">
        <v>3382</v>
      </c>
      <c r="B120" s="60" t="s">
        <v>14</v>
      </c>
      <c r="C120" s="123" t="s">
        <v>131</v>
      </c>
      <c r="D120" s="123">
        <v>25</v>
      </c>
      <c r="E120" s="123">
        <v>1995</v>
      </c>
      <c r="F120" s="123">
        <v>1.81</v>
      </c>
      <c r="G120" s="123">
        <v>0.98</v>
      </c>
      <c r="H120" s="123">
        <v>0.48</v>
      </c>
      <c r="I120" s="123">
        <v>-0.06</v>
      </c>
      <c r="J120" s="123">
        <v>0.56999999999999995</v>
      </c>
      <c r="K120" s="123">
        <v>0.5</v>
      </c>
      <c r="L120" s="123">
        <v>0.56999999999999995</v>
      </c>
      <c r="M120" s="123">
        <v>1.0900000000000001</v>
      </c>
      <c r="N120" s="123">
        <v>50.06</v>
      </c>
      <c r="O120" s="123">
        <v>0.52</v>
      </c>
      <c r="P120" s="123">
        <v>16.260000000000002</v>
      </c>
      <c r="Q120" s="123">
        <v>6.4</v>
      </c>
      <c r="R120" s="123">
        <v>38.74</v>
      </c>
      <c r="S120" s="123">
        <v>1.01</v>
      </c>
      <c r="T120" s="123">
        <v>8.44</v>
      </c>
      <c r="U120" s="123">
        <v>6.92</v>
      </c>
      <c r="V120" s="123">
        <v>1.02</v>
      </c>
      <c r="W120" s="123">
        <v>0.09</v>
      </c>
      <c r="X120" s="123">
        <v>0</v>
      </c>
      <c r="Y120" s="123">
        <v>0.97</v>
      </c>
      <c r="Z120" s="123">
        <v>0.02</v>
      </c>
      <c r="AA120" s="60">
        <v>1.08</v>
      </c>
      <c r="AB120" s="60">
        <v>0.01</v>
      </c>
      <c r="AC120" s="60">
        <v>7.0000000000000007E-2</v>
      </c>
      <c r="AD120" s="60" t="s">
        <v>3792</v>
      </c>
      <c r="AE120" s="60">
        <v>2021</v>
      </c>
    </row>
    <row r="121" spans="1:31" x14ac:dyDescent="0.25">
      <c r="A121" s="60" t="s">
        <v>1010</v>
      </c>
      <c r="B121" s="60" t="s">
        <v>14</v>
      </c>
      <c r="C121" s="123" t="s">
        <v>131</v>
      </c>
      <c r="D121" s="123">
        <v>24</v>
      </c>
      <c r="E121" s="123">
        <v>1996</v>
      </c>
      <c r="F121" s="123">
        <v>3.09</v>
      </c>
      <c r="G121" s="123">
        <v>1.65</v>
      </c>
      <c r="H121" s="123">
        <v>1.6</v>
      </c>
      <c r="I121" s="123">
        <v>0.24</v>
      </c>
      <c r="J121" s="123">
        <v>0.66</v>
      </c>
      <c r="K121" s="123">
        <v>0.75</v>
      </c>
      <c r="L121" s="123">
        <v>1.1000000000000001</v>
      </c>
      <c r="M121" s="123">
        <v>1.31</v>
      </c>
      <c r="N121" s="123">
        <v>75.040000000000006</v>
      </c>
      <c r="O121" s="123">
        <v>0.26</v>
      </c>
      <c r="P121" s="123">
        <v>20.77</v>
      </c>
      <c r="Q121" s="123">
        <v>5.65</v>
      </c>
      <c r="R121" s="123">
        <v>27.44</v>
      </c>
      <c r="S121" s="123">
        <v>2.95</v>
      </c>
      <c r="T121" s="123">
        <v>10.34</v>
      </c>
      <c r="U121" s="123">
        <v>7.41</v>
      </c>
      <c r="V121" s="123">
        <v>2.08</v>
      </c>
      <c r="W121" s="123">
        <v>0.05</v>
      </c>
      <c r="X121" s="123">
        <v>-0.1</v>
      </c>
      <c r="Y121" s="123">
        <v>1.91</v>
      </c>
      <c r="Z121" s="123">
        <v>1.02</v>
      </c>
      <c r="AA121" s="60">
        <v>2.64</v>
      </c>
      <c r="AB121" s="60">
        <v>0.06</v>
      </c>
      <c r="AC121" s="60">
        <v>-0.06</v>
      </c>
      <c r="AD121" s="60" t="s">
        <v>3792</v>
      </c>
      <c r="AE121" s="60">
        <v>2021</v>
      </c>
    </row>
    <row r="122" spans="1:31" x14ac:dyDescent="0.25">
      <c r="A122" s="60" t="s">
        <v>4033</v>
      </c>
      <c r="B122" s="60" t="s">
        <v>14</v>
      </c>
      <c r="C122" s="123" t="s">
        <v>131</v>
      </c>
      <c r="D122" s="123">
        <v>26</v>
      </c>
      <c r="E122" s="123">
        <v>1994</v>
      </c>
      <c r="F122" s="123">
        <v>2.67</v>
      </c>
      <c r="G122" s="123">
        <v>2.9</v>
      </c>
      <c r="H122" s="123">
        <v>1.44</v>
      </c>
      <c r="I122" s="123">
        <v>1.02</v>
      </c>
      <c r="J122" s="123">
        <v>1.82</v>
      </c>
      <c r="K122" s="123">
        <v>0.03</v>
      </c>
      <c r="L122" s="123">
        <v>0.82</v>
      </c>
      <c r="M122" s="123">
        <v>3.4</v>
      </c>
      <c r="N122" s="123">
        <v>22.14</v>
      </c>
      <c r="O122" s="123">
        <v>2.52</v>
      </c>
      <c r="P122" s="123">
        <v>22.7</v>
      </c>
      <c r="Q122" s="123">
        <v>4.75</v>
      </c>
      <c r="R122" s="123">
        <v>21.21</v>
      </c>
      <c r="S122" s="123">
        <v>7.33</v>
      </c>
      <c r="T122" s="123">
        <v>11.41</v>
      </c>
      <c r="U122" s="123">
        <v>3.69</v>
      </c>
      <c r="V122" s="123">
        <v>1.92</v>
      </c>
      <c r="W122" s="123">
        <v>0.41</v>
      </c>
      <c r="X122" s="123">
        <v>-0.06</v>
      </c>
      <c r="Y122" s="123">
        <v>1.39</v>
      </c>
      <c r="Z122" s="123">
        <v>2.2999999999999998</v>
      </c>
      <c r="AA122" s="60">
        <v>5.24</v>
      </c>
      <c r="AB122" s="60">
        <v>0.82</v>
      </c>
      <c r="AC122" s="60">
        <v>0.28999999999999998</v>
      </c>
      <c r="AD122" s="60" t="s">
        <v>3792</v>
      </c>
      <c r="AE122" s="60">
        <v>2021</v>
      </c>
    </row>
    <row r="123" spans="1:31" x14ac:dyDescent="0.25">
      <c r="A123" s="60" t="s">
        <v>1267</v>
      </c>
      <c r="B123" s="60" t="s">
        <v>15</v>
      </c>
      <c r="C123" s="123" t="s">
        <v>96</v>
      </c>
      <c r="D123" s="123">
        <v>27</v>
      </c>
      <c r="E123" s="123">
        <v>1994</v>
      </c>
      <c r="F123" s="123">
        <v>3.9</v>
      </c>
      <c r="G123" s="123">
        <v>2.2799999999999998</v>
      </c>
      <c r="H123" s="123">
        <v>1.53</v>
      </c>
      <c r="I123" s="123">
        <v>0.63</v>
      </c>
      <c r="J123" s="123">
        <v>1.51</v>
      </c>
      <c r="K123" s="123">
        <v>0.28999999999999998</v>
      </c>
      <c r="L123" s="123">
        <v>1.04</v>
      </c>
      <c r="M123" s="123">
        <v>1.22</v>
      </c>
      <c r="N123" s="123">
        <v>80.08</v>
      </c>
      <c r="O123" s="123">
        <v>0.35</v>
      </c>
      <c r="P123" s="123">
        <v>7.31</v>
      </c>
      <c r="Q123" s="123">
        <v>3.67</v>
      </c>
      <c r="R123" s="123">
        <v>50.02</v>
      </c>
      <c r="S123" s="123">
        <v>2.31</v>
      </c>
      <c r="T123" s="123">
        <v>4.72</v>
      </c>
      <c r="U123" s="123">
        <v>0.33</v>
      </c>
      <c r="V123" s="123">
        <v>0.5</v>
      </c>
      <c r="W123" s="123">
        <v>0.34</v>
      </c>
      <c r="X123" s="123">
        <v>-0.05</v>
      </c>
      <c r="Y123" s="123">
        <v>0.34</v>
      </c>
      <c r="Z123" s="123">
        <v>0.25</v>
      </c>
      <c r="AA123" s="60">
        <v>2.71</v>
      </c>
      <c r="AB123" s="60">
        <v>3.38</v>
      </c>
      <c r="AC123" s="60">
        <v>-0.09</v>
      </c>
      <c r="AD123" s="60" t="s">
        <v>3792</v>
      </c>
      <c r="AE123" s="60">
        <v>2021</v>
      </c>
    </row>
    <row r="124" spans="1:31" x14ac:dyDescent="0.25">
      <c r="A124" s="60" t="s">
        <v>1788</v>
      </c>
      <c r="B124" s="60" t="s">
        <v>15</v>
      </c>
      <c r="C124" s="123" t="s">
        <v>96</v>
      </c>
      <c r="D124" s="123">
        <v>26</v>
      </c>
      <c r="E124" s="123">
        <v>1994</v>
      </c>
      <c r="F124" s="123">
        <v>3.56</v>
      </c>
      <c r="G124" s="123">
        <v>0.87</v>
      </c>
      <c r="H124" s="123">
        <v>0.53</v>
      </c>
      <c r="I124" s="123">
        <v>0.57999999999999996</v>
      </c>
      <c r="J124" s="123">
        <v>-0.06</v>
      </c>
      <c r="K124" s="123">
        <v>0.26</v>
      </c>
      <c r="L124" s="123">
        <v>-0.02</v>
      </c>
      <c r="M124" s="123">
        <v>0.87</v>
      </c>
      <c r="N124" s="123">
        <v>0.08</v>
      </c>
      <c r="O124" s="123">
        <v>0.91</v>
      </c>
      <c r="P124" s="123">
        <v>12.25</v>
      </c>
      <c r="Q124" s="123">
        <v>2.92</v>
      </c>
      <c r="R124" s="123">
        <v>23.26</v>
      </c>
      <c r="S124" s="123">
        <v>2.63</v>
      </c>
      <c r="T124" s="123">
        <v>6.28</v>
      </c>
      <c r="U124" s="123">
        <v>3.36</v>
      </c>
      <c r="V124" s="123">
        <v>1.41</v>
      </c>
      <c r="W124" s="123">
        <v>-0.09</v>
      </c>
      <c r="X124" s="123">
        <v>0.05</v>
      </c>
      <c r="Y124" s="123">
        <v>1.38</v>
      </c>
      <c r="Z124" s="123">
        <v>2.91</v>
      </c>
      <c r="AA124" s="60">
        <v>3.61</v>
      </c>
      <c r="AB124" s="60">
        <v>1.18</v>
      </c>
      <c r="AC124" s="60">
        <v>-0.09</v>
      </c>
      <c r="AD124" s="60" t="s">
        <v>3792</v>
      </c>
      <c r="AE124" s="60">
        <v>2021</v>
      </c>
    </row>
    <row r="125" spans="1:31" x14ac:dyDescent="0.25">
      <c r="A125" s="60" t="s">
        <v>236</v>
      </c>
      <c r="B125" s="60" t="s">
        <v>15</v>
      </c>
      <c r="C125" s="123" t="s">
        <v>96</v>
      </c>
      <c r="D125" s="123">
        <v>27</v>
      </c>
      <c r="E125" s="123">
        <v>1993</v>
      </c>
      <c r="F125" s="123">
        <v>3.98</v>
      </c>
      <c r="G125" s="123">
        <v>0.8</v>
      </c>
      <c r="H125" s="123">
        <v>0.34</v>
      </c>
      <c r="I125" s="123">
        <v>0.08</v>
      </c>
      <c r="J125" s="123">
        <v>0.83</v>
      </c>
      <c r="K125" s="123">
        <v>-0.06</v>
      </c>
      <c r="L125" s="123">
        <v>-0.03</v>
      </c>
      <c r="M125" s="123">
        <v>0.19</v>
      </c>
      <c r="N125" s="123">
        <v>-7.0000000000000007E-2</v>
      </c>
      <c r="O125" s="123">
        <v>0.26</v>
      </c>
      <c r="P125" s="123">
        <v>9.49</v>
      </c>
      <c r="Q125" s="123">
        <v>0.94</v>
      </c>
      <c r="R125" s="123">
        <v>10.46</v>
      </c>
      <c r="S125" s="123">
        <v>3.78</v>
      </c>
      <c r="T125" s="123">
        <v>4.96</v>
      </c>
      <c r="U125" s="123">
        <v>0.81</v>
      </c>
      <c r="V125" s="123">
        <v>1.56</v>
      </c>
      <c r="W125" s="123">
        <v>-7.0000000000000007E-2</v>
      </c>
      <c r="X125" s="123">
        <v>0.04</v>
      </c>
      <c r="Y125" s="123">
        <v>1.49</v>
      </c>
      <c r="Z125" s="123">
        <v>0.97</v>
      </c>
      <c r="AA125" s="60">
        <v>1.8</v>
      </c>
      <c r="AB125" s="60">
        <v>2.23</v>
      </c>
      <c r="AC125" s="60">
        <v>0</v>
      </c>
      <c r="AD125" s="60" t="s">
        <v>3792</v>
      </c>
      <c r="AE125" s="60">
        <v>2021</v>
      </c>
    </row>
    <row r="126" spans="1:31" x14ac:dyDescent="0.25">
      <c r="A126" s="60" t="s">
        <v>1515</v>
      </c>
      <c r="B126" s="60" t="s">
        <v>15</v>
      </c>
      <c r="C126" s="123" t="s">
        <v>96</v>
      </c>
      <c r="D126" s="123">
        <v>25</v>
      </c>
      <c r="E126" s="123">
        <v>1995</v>
      </c>
      <c r="F126" s="123">
        <v>4.01</v>
      </c>
      <c r="G126" s="123">
        <v>1.56</v>
      </c>
      <c r="H126" s="123">
        <v>0.99</v>
      </c>
      <c r="I126" s="123">
        <v>1.28</v>
      </c>
      <c r="J126" s="123">
        <v>0.28000000000000003</v>
      </c>
      <c r="K126" s="123">
        <v>7.0000000000000007E-2</v>
      </c>
      <c r="L126" s="123">
        <v>0.82</v>
      </c>
      <c r="M126" s="123">
        <v>1.1000000000000001</v>
      </c>
      <c r="N126" s="123">
        <v>75.09</v>
      </c>
      <c r="O126" s="123">
        <v>0.24</v>
      </c>
      <c r="P126" s="123">
        <v>7.41</v>
      </c>
      <c r="Q126" s="123">
        <v>2.27</v>
      </c>
      <c r="R126" s="123">
        <v>29.92</v>
      </c>
      <c r="S126" s="123">
        <v>2.16</v>
      </c>
      <c r="T126" s="123">
        <v>2.9</v>
      </c>
      <c r="U126" s="123">
        <v>2.2400000000000002</v>
      </c>
      <c r="V126" s="123">
        <v>0.46</v>
      </c>
      <c r="W126" s="123">
        <v>0.31</v>
      </c>
      <c r="X126" s="123">
        <v>-7.0000000000000007E-2</v>
      </c>
      <c r="Y126" s="123">
        <v>0.34</v>
      </c>
      <c r="Z126" s="123">
        <v>1.04</v>
      </c>
      <c r="AA126" s="60">
        <v>2.44</v>
      </c>
      <c r="AB126" s="60">
        <v>1.32</v>
      </c>
      <c r="AC126" s="60">
        <v>-0.01</v>
      </c>
      <c r="AD126" s="60" t="s">
        <v>3792</v>
      </c>
      <c r="AE126" s="60">
        <v>2021</v>
      </c>
    </row>
    <row r="127" spans="1:31" x14ac:dyDescent="0.25">
      <c r="A127" s="60" t="s">
        <v>1379</v>
      </c>
      <c r="B127" s="60" t="s">
        <v>15</v>
      </c>
      <c r="C127" s="123" t="s">
        <v>96</v>
      </c>
      <c r="D127" s="123">
        <v>32</v>
      </c>
      <c r="E127" s="123">
        <v>1988</v>
      </c>
      <c r="F127" s="123">
        <v>3.75</v>
      </c>
      <c r="G127" s="123">
        <v>2.25</v>
      </c>
      <c r="H127" s="123">
        <v>1.03</v>
      </c>
      <c r="I127" s="123">
        <v>1.35</v>
      </c>
      <c r="J127" s="123">
        <v>0.54</v>
      </c>
      <c r="K127" s="123">
        <v>0.24</v>
      </c>
      <c r="L127" s="123">
        <v>0.85</v>
      </c>
      <c r="M127" s="123">
        <v>2.19</v>
      </c>
      <c r="N127" s="123">
        <v>37.44</v>
      </c>
      <c r="O127" s="123">
        <v>1.28</v>
      </c>
      <c r="P127" s="123">
        <v>8.8800000000000008</v>
      </c>
      <c r="Q127" s="123">
        <v>3.24</v>
      </c>
      <c r="R127" s="123">
        <v>36.479999999999997</v>
      </c>
      <c r="S127" s="123">
        <v>5.37</v>
      </c>
      <c r="T127" s="123">
        <v>3.01</v>
      </c>
      <c r="U127" s="123">
        <v>0.52</v>
      </c>
      <c r="V127" s="123">
        <v>0.87</v>
      </c>
      <c r="W127" s="123">
        <v>0.6</v>
      </c>
      <c r="X127" s="123">
        <v>0.04</v>
      </c>
      <c r="Y127" s="123">
        <v>0.24</v>
      </c>
      <c r="Z127" s="123">
        <v>1.43</v>
      </c>
      <c r="AA127" s="60">
        <v>3.5</v>
      </c>
      <c r="AB127" s="60">
        <v>5.07</v>
      </c>
      <c r="AC127" s="60">
        <v>0.01</v>
      </c>
      <c r="AD127" s="60" t="s">
        <v>3792</v>
      </c>
      <c r="AE127" s="60">
        <v>2021</v>
      </c>
    </row>
    <row r="128" spans="1:31" x14ac:dyDescent="0.25">
      <c r="A128" s="60" t="s">
        <v>1582</v>
      </c>
      <c r="B128" s="60" t="s">
        <v>15</v>
      </c>
      <c r="C128" s="123" t="s">
        <v>96</v>
      </c>
      <c r="D128" s="123">
        <v>29</v>
      </c>
      <c r="E128" s="123">
        <v>1991</v>
      </c>
      <c r="F128" s="123">
        <v>0.3</v>
      </c>
      <c r="G128" s="123">
        <v>0.02</v>
      </c>
      <c r="H128" s="123">
        <v>0.09</v>
      </c>
      <c r="I128" s="123">
        <v>0</v>
      </c>
      <c r="J128" s="123">
        <v>0.05</v>
      </c>
      <c r="K128" s="123">
        <v>0.03</v>
      </c>
      <c r="L128" s="123">
        <v>-7.0000000000000007E-2</v>
      </c>
      <c r="M128" s="123">
        <v>6.74</v>
      </c>
      <c r="N128" s="123">
        <v>-0.09</v>
      </c>
      <c r="O128" s="123">
        <v>6.62</v>
      </c>
      <c r="P128" s="123">
        <v>23.28</v>
      </c>
      <c r="Q128" s="123">
        <v>6.63</v>
      </c>
      <c r="R128" s="123">
        <v>28.53</v>
      </c>
      <c r="S128" s="123">
        <v>13.32</v>
      </c>
      <c r="T128" s="123">
        <v>9.9600000000000009</v>
      </c>
      <c r="U128" s="123">
        <v>0.03</v>
      </c>
      <c r="V128" s="123">
        <v>3.33</v>
      </c>
      <c r="W128" s="123">
        <v>-0.06</v>
      </c>
      <c r="X128" s="123">
        <v>0.02</v>
      </c>
      <c r="Y128" s="123">
        <v>3.31</v>
      </c>
      <c r="Z128" s="123">
        <v>-0.05</v>
      </c>
      <c r="AA128" s="60">
        <v>0.04</v>
      </c>
      <c r="AB128" s="60">
        <v>3.3</v>
      </c>
      <c r="AC128" s="60">
        <v>0.04</v>
      </c>
      <c r="AD128" s="60" t="s">
        <v>3792</v>
      </c>
      <c r="AE128" s="60">
        <v>2021</v>
      </c>
    </row>
    <row r="129" spans="1:31" x14ac:dyDescent="0.25">
      <c r="A129" s="60" t="s">
        <v>1493</v>
      </c>
      <c r="B129" s="60" t="s">
        <v>15</v>
      </c>
      <c r="C129" s="123" t="s">
        <v>213</v>
      </c>
      <c r="D129" s="123">
        <v>25</v>
      </c>
      <c r="E129" s="123">
        <v>1995</v>
      </c>
      <c r="F129" s="123">
        <v>0.21</v>
      </c>
      <c r="G129" s="123">
        <v>0.02</v>
      </c>
      <c r="H129" s="123">
        <v>0.08</v>
      </c>
      <c r="I129" s="123">
        <v>-0.01</v>
      </c>
      <c r="J129" s="123">
        <v>0.02</v>
      </c>
      <c r="K129" s="123">
        <v>0.01</v>
      </c>
      <c r="L129" s="123">
        <v>0.06</v>
      </c>
      <c r="M129" s="123">
        <v>-0.03</v>
      </c>
      <c r="N129" s="123"/>
      <c r="O129" s="123">
        <v>-0.05</v>
      </c>
      <c r="P129" s="123">
        <v>10.039999999999999</v>
      </c>
      <c r="Q129" s="123">
        <v>0.04</v>
      </c>
      <c r="R129" s="123">
        <v>0.08</v>
      </c>
      <c r="S129" s="123">
        <v>5.0999999999999996</v>
      </c>
      <c r="T129" s="123">
        <v>4.97</v>
      </c>
      <c r="U129" s="123">
        <v>-0.09</v>
      </c>
      <c r="V129" s="123">
        <v>4.93</v>
      </c>
      <c r="W129" s="123">
        <v>-0.05</v>
      </c>
      <c r="X129" s="123">
        <v>-0.09</v>
      </c>
      <c r="Y129" s="123">
        <v>4.91</v>
      </c>
      <c r="Z129" s="123">
        <v>-0.04</v>
      </c>
      <c r="AA129" s="60">
        <v>-0.01</v>
      </c>
      <c r="AB129" s="60">
        <v>5.05</v>
      </c>
      <c r="AC129" s="60">
        <v>-0.04</v>
      </c>
      <c r="AD129" s="60" t="s">
        <v>3792</v>
      </c>
      <c r="AE129" s="60">
        <v>2021</v>
      </c>
    </row>
    <row r="130" spans="1:31" x14ac:dyDescent="0.25">
      <c r="A130" s="60" t="s">
        <v>1400</v>
      </c>
      <c r="B130" s="60" t="s">
        <v>15</v>
      </c>
      <c r="C130" s="123" t="s">
        <v>213</v>
      </c>
      <c r="D130" s="123">
        <v>27</v>
      </c>
      <c r="E130" s="123">
        <v>1994</v>
      </c>
      <c r="F130" s="123">
        <v>0.5</v>
      </c>
      <c r="G130" s="123">
        <v>2.6</v>
      </c>
      <c r="H130" s="123">
        <v>2.5299999999999998</v>
      </c>
      <c r="I130" s="123">
        <v>2.46</v>
      </c>
      <c r="J130" s="123">
        <v>0.09</v>
      </c>
      <c r="K130" s="123">
        <v>0.03</v>
      </c>
      <c r="L130" s="123">
        <v>2.59</v>
      </c>
      <c r="M130" s="123">
        <v>5.03</v>
      </c>
      <c r="N130" s="123">
        <v>49.91</v>
      </c>
      <c r="O130" s="123">
        <v>2.5299999999999998</v>
      </c>
      <c r="P130" s="123">
        <v>12.45</v>
      </c>
      <c r="Q130" s="123">
        <v>4.99</v>
      </c>
      <c r="R130" s="123">
        <v>40.06</v>
      </c>
      <c r="S130" s="123">
        <v>4.93</v>
      </c>
      <c r="T130" s="123">
        <v>5.07</v>
      </c>
      <c r="U130" s="123">
        <v>2.5499999999999998</v>
      </c>
      <c r="V130" s="123">
        <v>2.42</v>
      </c>
      <c r="W130" s="123">
        <v>-0.05</v>
      </c>
      <c r="X130" s="123">
        <v>0.03</v>
      </c>
      <c r="Y130" s="123">
        <v>2.59</v>
      </c>
      <c r="Z130" s="123">
        <v>-0.06</v>
      </c>
      <c r="AA130" s="60">
        <v>2.46</v>
      </c>
      <c r="AB130" s="60">
        <v>2.44</v>
      </c>
      <c r="AC130" s="60">
        <v>0.1</v>
      </c>
      <c r="AD130" s="60" t="s">
        <v>3792</v>
      </c>
      <c r="AE130" s="60">
        <v>2021</v>
      </c>
    </row>
    <row r="131" spans="1:31" x14ac:dyDescent="0.25">
      <c r="A131" s="60" t="s">
        <v>1587</v>
      </c>
      <c r="B131" s="60" t="s">
        <v>15</v>
      </c>
      <c r="C131" s="123" t="s">
        <v>109</v>
      </c>
      <c r="D131" s="123">
        <v>24</v>
      </c>
      <c r="E131" s="123">
        <v>1996</v>
      </c>
      <c r="F131" s="123">
        <v>1.1100000000000001</v>
      </c>
      <c r="G131" s="123">
        <v>-0.08</v>
      </c>
      <c r="H131" s="123">
        <v>0.05</v>
      </c>
      <c r="I131" s="123">
        <v>0.08</v>
      </c>
      <c r="J131" s="123">
        <v>0.01</v>
      </c>
      <c r="K131" s="123">
        <v>-7.0000000000000007E-2</v>
      </c>
      <c r="L131" s="123">
        <v>7.0000000000000007E-2</v>
      </c>
      <c r="M131" s="123">
        <v>0</v>
      </c>
      <c r="N131" s="123"/>
      <c r="O131" s="123">
        <v>0.04</v>
      </c>
      <c r="P131" s="123">
        <v>9.9499999999999993</v>
      </c>
      <c r="Q131" s="123">
        <v>4.21</v>
      </c>
      <c r="R131" s="123">
        <v>41.76</v>
      </c>
      <c r="S131" s="123">
        <v>0.81</v>
      </c>
      <c r="T131" s="123">
        <v>3.3</v>
      </c>
      <c r="U131" s="123">
        <v>5.75</v>
      </c>
      <c r="V131" s="123">
        <v>-0.04</v>
      </c>
      <c r="W131" s="123">
        <v>0.09</v>
      </c>
      <c r="X131" s="123">
        <v>-0.03</v>
      </c>
      <c r="Y131" s="123">
        <v>-0.09</v>
      </c>
      <c r="Z131" s="123">
        <v>-0.01</v>
      </c>
      <c r="AA131" s="60">
        <v>-0.03</v>
      </c>
      <c r="AB131" s="60">
        <v>-0.08</v>
      </c>
      <c r="AC131" s="60">
        <v>-0.09</v>
      </c>
      <c r="AD131" s="60" t="s">
        <v>3792</v>
      </c>
      <c r="AE131" s="60">
        <v>2021</v>
      </c>
    </row>
    <row r="132" spans="1:31" x14ac:dyDescent="0.25">
      <c r="A132" s="60" t="s">
        <v>1507</v>
      </c>
      <c r="B132" s="60" t="s">
        <v>15</v>
      </c>
      <c r="C132" s="123" t="s">
        <v>109</v>
      </c>
      <c r="D132" s="123">
        <v>25</v>
      </c>
      <c r="E132" s="123">
        <v>1995</v>
      </c>
      <c r="F132" s="123">
        <v>2.74</v>
      </c>
      <c r="G132" s="123">
        <v>1.76</v>
      </c>
      <c r="H132" s="123">
        <v>1.38</v>
      </c>
      <c r="I132" s="123">
        <v>-0.02</v>
      </c>
      <c r="J132" s="123">
        <v>1.08</v>
      </c>
      <c r="K132" s="123">
        <v>0.71</v>
      </c>
      <c r="L132" s="123">
        <v>0.09</v>
      </c>
      <c r="M132" s="123">
        <v>0.27</v>
      </c>
      <c r="N132" s="123">
        <v>0.08</v>
      </c>
      <c r="O132" s="123">
        <v>0.34</v>
      </c>
      <c r="P132" s="123">
        <v>15.32</v>
      </c>
      <c r="Q132" s="123">
        <v>5.29</v>
      </c>
      <c r="R132" s="123">
        <v>34.9</v>
      </c>
      <c r="S132" s="123">
        <v>0.65</v>
      </c>
      <c r="T132" s="123">
        <v>7.18</v>
      </c>
      <c r="U132" s="123">
        <v>7.43</v>
      </c>
      <c r="V132" s="123">
        <v>0.27</v>
      </c>
      <c r="W132" s="123">
        <v>-0.05</v>
      </c>
      <c r="X132" s="123">
        <v>0.09</v>
      </c>
      <c r="Y132" s="123">
        <v>0.44</v>
      </c>
      <c r="Z132" s="123">
        <v>1.1399999999999999</v>
      </c>
      <c r="AA132" s="60">
        <v>2.87</v>
      </c>
      <c r="AB132" s="60">
        <v>0.42</v>
      </c>
      <c r="AC132" s="60">
        <v>-0.03</v>
      </c>
      <c r="AD132" s="60" t="s">
        <v>3792</v>
      </c>
      <c r="AE132" s="60">
        <v>2021</v>
      </c>
    </row>
    <row r="133" spans="1:31" x14ac:dyDescent="0.25">
      <c r="A133" s="60" t="s">
        <v>2838</v>
      </c>
      <c r="B133" s="60" t="s">
        <v>15</v>
      </c>
      <c r="C133" s="123" t="s">
        <v>221</v>
      </c>
      <c r="D133" s="123">
        <v>25</v>
      </c>
      <c r="E133" s="123">
        <v>1996</v>
      </c>
      <c r="F133" s="123">
        <v>1.38</v>
      </c>
      <c r="G133" s="123">
        <v>1.57</v>
      </c>
      <c r="H133" s="123">
        <v>1.59</v>
      </c>
      <c r="I133" s="123">
        <v>0.03</v>
      </c>
      <c r="J133" s="123">
        <v>0.08</v>
      </c>
      <c r="K133" s="123">
        <v>1.44</v>
      </c>
      <c r="L133" s="123">
        <v>0.83</v>
      </c>
      <c r="M133" s="123">
        <v>0.77</v>
      </c>
      <c r="N133" s="123">
        <v>100</v>
      </c>
      <c r="O133" s="123">
        <v>0.08</v>
      </c>
      <c r="P133" s="123">
        <v>8.44</v>
      </c>
      <c r="Q133" s="123">
        <v>3.16</v>
      </c>
      <c r="R133" s="123">
        <v>36.340000000000003</v>
      </c>
      <c r="S133" s="123">
        <v>3.16</v>
      </c>
      <c r="T133" s="123">
        <v>-0.01</v>
      </c>
      <c r="U133" s="123">
        <v>5.36</v>
      </c>
      <c r="V133" s="123">
        <v>0.77</v>
      </c>
      <c r="W133" s="123">
        <v>-0.05</v>
      </c>
      <c r="X133" s="123">
        <v>-0.08</v>
      </c>
      <c r="Y133" s="123">
        <v>0.83</v>
      </c>
      <c r="Z133" s="123">
        <v>1.49</v>
      </c>
      <c r="AA133" s="60">
        <v>3.14</v>
      </c>
      <c r="AB133" s="60">
        <v>-0.06</v>
      </c>
      <c r="AC133" s="60">
        <v>-0.09</v>
      </c>
      <c r="AD133" s="60" t="s">
        <v>3792</v>
      </c>
      <c r="AE133" s="60">
        <v>2021</v>
      </c>
    </row>
    <row r="134" spans="1:31" x14ac:dyDescent="0.25">
      <c r="A134" s="60" t="s">
        <v>1252</v>
      </c>
      <c r="B134" s="60" t="s">
        <v>15</v>
      </c>
      <c r="C134" s="123" t="s">
        <v>221</v>
      </c>
      <c r="D134" s="123">
        <v>28</v>
      </c>
      <c r="E134" s="123">
        <v>1992</v>
      </c>
      <c r="F134" s="123">
        <v>0.2</v>
      </c>
      <c r="G134" s="123">
        <v>0.01</v>
      </c>
      <c r="H134" s="123">
        <v>7.0000000000000007E-2</v>
      </c>
      <c r="I134" s="123">
        <v>-7.0000000000000007E-2</v>
      </c>
      <c r="J134" s="123">
        <v>-7.0000000000000007E-2</v>
      </c>
      <c r="K134" s="123">
        <v>-0.01</v>
      </c>
      <c r="L134" s="123">
        <v>-0.09</v>
      </c>
      <c r="M134" s="123">
        <v>-0.04</v>
      </c>
      <c r="N134" s="123"/>
      <c r="O134" s="123">
        <v>-0.02</v>
      </c>
      <c r="P134" s="123">
        <v>19.920000000000002</v>
      </c>
      <c r="Q134" s="123">
        <v>9.98</v>
      </c>
      <c r="R134" s="123">
        <v>50.01</v>
      </c>
      <c r="S134" s="123">
        <v>0.05</v>
      </c>
      <c r="T134" s="123">
        <v>10.050000000000001</v>
      </c>
      <c r="U134" s="123">
        <v>10.039999999999999</v>
      </c>
      <c r="V134" s="123">
        <v>-0.02</v>
      </c>
      <c r="W134" s="123">
        <v>0.05</v>
      </c>
      <c r="X134" s="123">
        <v>-0.09</v>
      </c>
      <c r="Y134" s="123">
        <v>0.04</v>
      </c>
      <c r="Z134" s="123">
        <v>10.06</v>
      </c>
      <c r="AA134" s="60">
        <v>10.039999999999999</v>
      </c>
      <c r="AB134" s="60">
        <v>-0.08</v>
      </c>
      <c r="AC134" s="60">
        <v>-0.09</v>
      </c>
      <c r="AD134" s="60" t="s">
        <v>3792</v>
      </c>
      <c r="AE134" s="60">
        <v>2021</v>
      </c>
    </row>
    <row r="135" spans="1:31" x14ac:dyDescent="0.25">
      <c r="A135" s="60" t="s">
        <v>1265</v>
      </c>
      <c r="B135" s="60" t="s">
        <v>15</v>
      </c>
      <c r="C135" s="123" t="s">
        <v>153</v>
      </c>
      <c r="D135" s="123">
        <v>21</v>
      </c>
      <c r="E135" s="123">
        <v>1999</v>
      </c>
      <c r="F135" s="123">
        <v>3.3</v>
      </c>
      <c r="G135" s="123">
        <v>0.32</v>
      </c>
      <c r="H135" s="123">
        <v>0.35</v>
      </c>
      <c r="I135" s="123">
        <v>-0.02</v>
      </c>
      <c r="J135" s="123">
        <v>0.06</v>
      </c>
      <c r="K135" s="123">
        <v>0.36</v>
      </c>
      <c r="L135" s="123">
        <v>0.01</v>
      </c>
      <c r="M135" s="123">
        <v>0.36</v>
      </c>
      <c r="N135" s="123">
        <v>0.08</v>
      </c>
      <c r="O135" s="123">
        <v>0.34</v>
      </c>
      <c r="P135" s="123">
        <v>15.88</v>
      </c>
      <c r="Q135" s="123">
        <v>4.87</v>
      </c>
      <c r="R135" s="123">
        <v>30.71</v>
      </c>
      <c r="S135" s="123">
        <v>2.64</v>
      </c>
      <c r="T135" s="123">
        <v>5.5</v>
      </c>
      <c r="U135" s="123">
        <v>7.58</v>
      </c>
      <c r="V135" s="123">
        <v>1.73</v>
      </c>
      <c r="W135" s="123">
        <v>0.52</v>
      </c>
      <c r="X135" s="123">
        <v>0.09</v>
      </c>
      <c r="Y135" s="123">
        <v>1.26</v>
      </c>
      <c r="Z135" s="123">
        <v>0.1</v>
      </c>
      <c r="AA135" s="60">
        <v>0.38</v>
      </c>
      <c r="AB135" s="60">
        <v>0.37</v>
      </c>
      <c r="AC135" s="60">
        <v>-0.02</v>
      </c>
      <c r="AD135" s="60" t="s">
        <v>3792</v>
      </c>
      <c r="AE135" s="60">
        <v>2021</v>
      </c>
    </row>
    <row r="136" spans="1:31" x14ac:dyDescent="0.25">
      <c r="A136" s="60" t="s">
        <v>1510</v>
      </c>
      <c r="B136" s="60" t="s">
        <v>15</v>
      </c>
      <c r="C136" s="123" t="s">
        <v>116</v>
      </c>
      <c r="D136" s="123">
        <v>34</v>
      </c>
      <c r="E136" s="123">
        <v>1986</v>
      </c>
      <c r="F136" s="123">
        <v>4.08</v>
      </c>
      <c r="G136" s="123">
        <v>-0.01</v>
      </c>
      <c r="H136" s="123">
        <v>0.06</v>
      </c>
      <c r="I136" s="123">
        <v>0.01</v>
      </c>
      <c r="J136" s="123">
        <v>0.03</v>
      </c>
      <c r="K136" s="123">
        <v>-0.08</v>
      </c>
      <c r="L136" s="123">
        <v>0.08</v>
      </c>
      <c r="M136" s="123">
        <v>-0.02</v>
      </c>
      <c r="N136" s="123"/>
      <c r="O136" s="123">
        <v>-0.06</v>
      </c>
      <c r="P136" s="123">
        <v>0.02</v>
      </c>
      <c r="Q136" s="123">
        <v>-0.06</v>
      </c>
      <c r="R136" s="123"/>
      <c r="S136" s="123">
        <v>-0.03</v>
      </c>
      <c r="T136" s="123">
        <v>0.02</v>
      </c>
      <c r="U136" s="123">
        <v>0.02</v>
      </c>
      <c r="V136" s="123">
        <v>-0.03</v>
      </c>
      <c r="W136" s="123">
        <v>-0.03</v>
      </c>
      <c r="X136" s="123">
        <v>0.1</v>
      </c>
      <c r="Y136" s="123">
        <v>0.09</v>
      </c>
      <c r="Z136" s="123">
        <v>0.03</v>
      </c>
      <c r="AA136" s="60">
        <v>0</v>
      </c>
      <c r="AB136" s="60">
        <v>0.06</v>
      </c>
      <c r="AC136" s="60">
        <v>-0.09</v>
      </c>
      <c r="AD136" s="60" t="s">
        <v>3792</v>
      </c>
      <c r="AE136" s="60">
        <v>2021</v>
      </c>
    </row>
    <row r="137" spans="1:31" x14ac:dyDescent="0.25">
      <c r="A137" s="60" t="s">
        <v>2847</v>
      </c>
      <c r="B137" s="60" t="s">
        <v>15</v>
      </c>
      <c r="C137" s="123" t="s">
        <v>122</v>
      </c>
      <c r="D137" s="123">
        <v>30</v>
      </c>
      <c r="E137" s="123">
        <v>1990</v>
      </c>
      <c r="F137" s="123">
        <v>2.46</v>
      </c>
      <c r="G137" s="123">
        <v>1.69</v>
      </c>
      <c r="H137" s="123">
        <v>1.1499999999999999</v>
      </c>
      <c r="I137" s="123">
        <v>0.34</v>
      </c>
      <c r="J137" s="123">
        <v>1.27</v>
      </c>
      <c r="K137" s="123">
        <v>0.09</v>
      </c>
      <c r="L137" s="123">
        <v>0.44</v>
      </c>
      <c r="M137" s="123">
        <v>1.72</v>
      </c>
      <c r="N137" s="123">
        <v>24.97</v>
      </c>
      <c r="O137" s="123">
        <v>1.31</v>
      </c>
      <c r="P137" s="123">
        <v>14.94</v>
      </c>
      <c r="Q137" s="123">
        <v>3.35</v>
      </c>
      <c r="R137" s="123">
        <v>22.29</v>
      </c>
      <c r="S137" s="123">
        <v>2.5</v>
      </c>
      <c r="T137" s="123">
        <v>6.62</v>
      </c>
      <c r="U137" s="123">
        <v>5.93</v>
      </c>
      <c r="V137" s="123">
        <v>0.76</v>
      </c>
      <c r="W137" s="123">
        <v>-0.06</v>
      </c>
      <c r="X137" s="123">
        <v>0.04</v>
      </c>
      <c r="Y137" s="123">
        <v>0.85</v>
      </c>
      <c r="Z137" s="123">
        <v>0.83</v>
      </c>
      <c r="AA137" s="60">
        <v>2.42</v>
      </c>
      <c r="AB137" s="60">
        <v>-0.09</v>
      </c>
      <c r="AC137" s="60">
        <v>-0.1</v>
      </c>
      <c r="AD137" s="60" t="s">
        <v>3792</v>
      </c>
      <c r="AE137" s="60">
        <v>2021</v>
      </c>
    </row>
    <row r="138" spans="1:31" x14ac:dyDescent="0.25">
      <c r="A138" s="60" t="s">
        <v>2354</v>
      </c>
      <c r="B138" s="60" t="s">
        <v>15</v>
      </c>
      <c r="C138" s="123" t="s">
        <v>122</v>
      </c>
      <c r="D138" s="123">
        <v>31</v>
      </c>
      <c r="E138" s="123">
        <v>1990</v>
      </c>
      <c r="F138" s="123">
        <v>4</v>
      </c>
      <c r="G138" s="123">
        <v>3.83</v>
      </c>
      <c r="H138" s="123">
        <v>2.72</v>
      </c>
      <c r="I138" s="123">
        <v>1.96</v>
      </c>
      <c r="J138" s="123">
        <v>1.22</v>
      </c>
      <c r="K138" s="123">
        <v>0.48</v>
      </c>
      <c r="L138" s="123">
        <v>1.25</v>
      </c>
      <c r="M138" s="123">
        <v>3.47</v>
      </c>
      <c r="N138" s="123">
        <v>35.61</v>
      </c>
      <c r="O138" s="123">
        <v>2.2200000000000002</v>
      </c>
      <c r="P138" s="123">
        <v>19.41</v>
      </c>
      <c r="Q138" s="123">
        <v>5.95</v>
      </c>
      <c r="R138" s="123">
        <v>30.9</v>
      </c>
      <c r="S138" s="123">
        <v>5.74</v>
      </c>
      <c r="T138" s="123">
        <v>11.1</v>
      </c>
      <c r="U138" s="123">
        <v>2.69</v>
      </c>
      <c r="V138" s="123">
        <v>1.44</v>
      </c>
      <c r="W138" s="123">
        <v>-0.09</v>
      </c>
      <c r="X138" s="123">
        <v>0.08</v>
      </c>
      <c r="Y138" s="123">
        <v>1.44</v>
      </c>
      <c r="Z138" s="123">
        <v>3.17</v>
      </c>
      <c r="AA138" s="60">
        <v>7.03</v>
      </c>
      <c r="AB138" s="60">
        <v>0.83</v>
      </c>
      <c r="AC138" s="60">
        <v>0.09</v>
      </c>
      <c r="AD138" s="60" t="s">
        <v>3792</v>
      </c>
      <c r="AE138" s="60">
        <v>2021</v>
      </c>
    </row>
    <row r="139" spans="1:31" x14ac:dyDescent="0.25">
      <c r="A139" s="60" t="s">
        <v>1512</v>
      </c>
      <c r="B139" s="60" t="s">
        <v>15</v>
      </c>
      <c r="C139" s="123" t="s">
        <v>131</v>
      </c>
      <c r="D139" s="123">
        <v>17</v>
      </c>
      <c r="E139" s="123">
        <v>2003</v>
      </c>
      <c r="F139" s="123">
        <v>0.13</v>
      </c>
      <c r="G139" s="123">
        <v>-7.0000000000000007E-2</v>
      </c>
      <c r="H139" s="123">
        <v>0</v>
      </c>
      <c r="I139" s="123">
        <v>0.01</v>
      </c>
      <c r="J139" s="123">
        <v>0.02</v>
      </c>
      <c r="K139" s="123">
        <v>-0.08</v>
      </c>
      <c r="L139" s="123">
        <v>-0.06</v>
      </c>
      <c r="M139" s="123">
        <v>10.06</v>
      </c>
      <c r="N139" s="123">
        <v>0.08</v>
      </c>
      <c r="O139" s="123">
        <v>10.1</v>
      </c>
      <c r="P139" s="123">
        <v>19.93</v>
      </c>
      <c r="Q139" s="123">
        <v>20</v>
      </c>
      <c r="R139" s="123">
        <v>99.94</v>
      </c>
      <c r="S139" s="123">
        <v>0.04</v>
      </c>
      <c r="T139" s="123">
        <v>20.079999999999998</v>
      </c>
      <c r="U139" s="123">
        <v>0.1</v>
      </c>
      <c r="V139" s="123">
        <v>-0.01</v>
      </c>
      <c r="W139" s="123">
        <v>-0.02</v>
      </c>
      <c r="X139" s="123">
        <v>0.06</v>
      </c>
      <c r="Y139" s="123">
        <v>-0.05</v>
      </c>
      <c r="Z139" s="123">
        <v>-0.08</v>
      </c>
      <c r="AA139" s="60">
        <v>0.03</v>
      </c>
      <c r="AB139" s="60">
        <v>0.08</v>
      </c>
      <c r="AC139" s="60">
        <v>-0.05</v>
      </c>
      <c r="AD139" s="60" t="s">
        <v>3792</v>
      </c>
      <c r="AE139" s="60">
        <v>2021</v>
      </c>
    </row>
    <row r="140" spans="1:31" x14ac:dyDescent="0.25">
      <c r="A140" s="60" t="s">
        <v>1517</v>
      </c>
      <c r="B140" s="60" t="s">
        <v>15</v>
      </c>
      <c r="C140" s="123" t="s">
        <v>131</v>
      </c>
      <c r="D140" s="123">
        <v>31</v>
      </c>
      <c r="E140" s="123">
        <v>1989</v>
      </c>
      <c r="F140" s="123">
        <v>3.22</v>
      </c>
      <c r="G140" s="123">
        <v>0.92</v>
      </c>
      <c r="H140" s="123">
        <v>0.56000000000000005</v>
      </c>
      <c r="I140" s="123">
        <v>-0.05</v>
      </c>
      <c r="J140" s="123">
        <v>0.57999999999999996</v>
      </c>
      <c r="K140" s="123">
        <v>0.27</v>
      </c>
      <c r="L140" s="123">
        <v>0.4</v>
      </c>
      <c r="M140" s="123">
        <v>1.25</v>
      </c>
      <c r="N140" s="123">
        <v>25.09</v>
      </c>
      <c r="O140" s="123">
        <v>1.01</v>
      </c>
      <c r="P140" s="123">
        <v>17.760000000000002</v>
      </c>
      <c r="Q140" s="123">
        <v>4.71</v>
      </c>
      <c r="R140" s="123">
        <v>26.25</v>
      </c>
      <c r="S140" s="123">
        <v>2.4900000000000002</v>
      </c>
      <c r="T140" s="123">
        <v>9.34</v>
      </c>
      <c r="U140" s="123">
        <v>5.89</v>
      </c>
      <c r="V140" s="123">
        <v>0.9</v>
      </c>
      <c r="W140" s="123">
        <v>0</v>
      </c>
      <c r="X140" s="123">
        <v>0.1</v>
      </c>
      <c r="Y140" s="123">
        <v>0.98</v>
      </c>
      <c r="Z140" s="123">
        <v>0.57999999999999996</v>
      </c>
      <c r="AA140" s="60">
        <v>1.57</v>
      </c>
      <c r="AB140" s="60">
        <v>0.72</v>
      </c>
      <c r="AC140" s="60">
        <v>0.01</v>
      </c>
      <c r="AD140" s="60" t="s">
        <v>3792</v>
      </c>
      <c r="AE140" s="60">
        <v>2021</v>
      </c>
    </row>
    <row r="141" spans="1:31" x14ac:dyDescent="0.25">
      <c r="A141" s="60" t="s">
        <v>1513</v>
      </c>
      <c r="B141" s="60" t="s">
        <v>15</v>
      </c>
      <c r="C141" s="123" t="s">
        <v>131</v>
      </c>
      <c r="D141" s="123">
        <v>25</v>
      </c>
      <c r="E141" s="123">
        <v>1995</v>
      </c>
      <c r="F141" s="123">
        <v>1.51</v>
      </c>
      <c r="G141" s="123">
        <v>0.59</v>
      </c>
      <c r="H141" s="123">
        <v>0.68</v>
      </c>
      <c r="I141" s="123">
        <v>0.55000000000000004</v>
      </c>
      <c r="J141" s="123">
        <v>0.03</v>
      </c>
      <c r="K141" s="123">
        <v>0.09</v>
      </c>
      <c r="L141" s="123">
        <v>-0.08</v>
      </c>
      <c r="M141" s="123">
        <v>3.81</v>
      </c>
      <c r="N141" s="123">
        <v>-0.08</v>
      </c>
      <c r="O141" s="123">
        <v>3.69</v>
      </c>
      <c r="P141" s="123">
        <v>13.7</v>
      </c>
      <c r="Q141" s="123">
        <v>3.07</v>
      </c>
      <c r="R141" s="123">
        <v>22.6</v>
      </c>
      <c r="S141" s="123">
        <v>4.42</v>
      </c>
      <c r="T141" s="123">
        <v>8.77</v>
      </c>
      <c r="U141" s="123">
        <v>0.67</v>
      </c>
      <c r="V141" s="123">
        <v>1.1599999999999999</v>
      </c>
      <c r="W141" s="123">
        <v>0.08</v>
      </c>
      <c r="X141" s="123">
        <v>0.06</v>
      </c>
      <c r="Y141" s="123">
        <v>1.33</v>
      </c>
      <c r="Z141" s="123">
        <v>0.63</v>
      </c>
      <c r="AA141" s="60">
        <v>1.2</v>
      </c>
      <c r="AB141" s="60">
        <v>0.6</v>
      </c>
      <c r="AC141" s="60">
        <v>0.1</v>
      </c>
      <c r="AD141" s="60" t="s">
        <v>3792</v>
      </c>
      <c r="AE141" s="60">
        <v>2021</v>
      </c>
    </row>
    <row r="142" spans="1:31" x14ac:dyDescent="0.25">
      <c r="A142" s="60" t="s">
        <v>4039</v>
      </c>
      <c r="B142" s="60" t="s">
        <v>16</v>
      </c>
      <c r="C142" s="123" t="s">
        <v>96</v>
      </c>
      <c r="D142" s="123">
        <v>27</v>
      </c>
      <c r="E142" s="123">
        <v>1993</v>
      </c>
      <c r="F142" s="123">
        <v>4.93</v>
      </c>
      <c r="G142" s="123">
        <v>0.56000000000000005</v>
      </c>
      <c r="H142" s="123">
        <v>0.61</v>
      </c>
      <c r="I142" s="123">
        <v>0.4</v>
      </c>
      <c r="J142" s="123">
        <v>0.15</v>
      </c>
      <c r="K142" s="123">
        <v>0.08</v>
      </c>
      <c r="L142" s="123">
        <v>0.24</v>
      </c>
      <c r="M142" s="123">
        <v>0.63</v>
      </c>
      <c r="N142" s="123">
        <v>33.380000000000003</v>
      </c>
      <c r="O142" s="123">
        <v>0.49</v>
      </c>
      <c r="P142" s="123">
        <v>7.01</v>
      </c>
      <c r="Q142" s="123">
        <v>2.44</v>
      </c>
      <c r="R142" s="123">
        <v>34.35</v>
      </c>
      <c r="S142" s="123">
        <v>4.41</v>
      </c>
      <c r="T142" s="123">
        <v>2.38</v>
      </c>
      <c r="U142" s="123">
        <v>0.26</v>
      </c>
      <c r="V142" s="123">
        <v>2.77</v>
      </c>
      <c r="W142" s="123">
        <v>1.63</v>
      </c>
      <c r="X142" s="123">
        <v>-0.01</v>
      </c>
      <c r="Y142" s="123">
        <v>1.23</v>
      </c>
      <c r="Z142" s="123">
        <v>1.68</v>
      </c>
      <c r="AA142" s="60">
        <v>2.13</v>
      </c>
      <c r="AB142" s="60">
        <v>8.65</v>
      </c>
      <c r="AC142" s="60">
        <v>0.03</v>
      </c>
      <c r="AD142" s="60" t="s">
        <v>3792</v>
      </c>
      <c r="AE142" s="60">
        <v>2021</v>
      </c>
    </row>
    <row r="143" spans="1:31" x14ac:dyDescent="0.25">
      <c r="A143" s="60" t="s">
        <v>4040</v>
      </c>
      <c r="B143" s="60" t="s">
        <v>16</v>
      </c>
      <c r="C143" s="123" t="s">
        <v>96</v>
      </c>
      <c r="D143" s="123">
        <v>30</v>
      </c>
      <c r="E143" s="123">
        <v>1991</v>
      </c>
      <c r="F143" s="123">
        <v>4.05</v>
      </c>
      <c r="G143" s="123">
        <v>2.31</v>
      </c>
      <c r="H143" s="123">
        <v>1.42</v>
      </c>
      <c r="I143" s="123">
        <v>1.57</v>
      </c>
      <c r="J143" s="123">
        <v>0.5</v>
      </c>
      <c r="K143" s="123">
        <v>0.28999999999999998</v>
      </c>
      <c r="L143" s="123">
        <v>0.82</v>
      </c>
      <c r="M143" s="123">
        <v>2</v>
      </c>
      <c r="N143" s="123">
        <v>37.46</v>
      </c>
      <c r="O143" s="123">
        <v>1.23</v>
      </c>
      <c r="P143" s="123">
        <v>12.85</v>
      </c>
      <c r="Q143" s="123">
        <v>4.72</v>
      </c>
      <c r="R143" s="123">
        <v>37.31</v>
      </c>
      <c r="S143" s="123">
        <v>6.85</v>
      </c>
      <c r="T143" s="123">
        <v>5.23</v>
      </c>
      <c r="U143" s="123">
        <v>0.84</v>
      </c>
      <c r="V143" s="123">
        <v>1.25</v>
      </c>
      <c r="W143" s="123">
        <v>0.52</v>
      </c>
      <c r="X143" s="123">
        <v>-0.09</v>
      </c>
      <c r="Y143" s="123">
        <v>0.67</v>
      </c>
      <c r="Z143" s="123">
        <v>3.22</v>
      </c>
      <c r="AA143" s="60">
        <v>5.46</v>
      </c>
      <c r="AB143" s="60">
        <v>3.33</v>
      </c>
      <c r="AC143" s="60">
        <v>0.23</v>
      </c>
      <c r="AD143" s="60" t="s">
        <v>3792</v>
      </c>
      <c r="AE143" s="60">
        <v>2021</v>
      </c>
    </row>
    <row r="144" spans="1:31" x14ac:dyDescent="0.25">
      <c r="A144" s="60" t="s">
        <v>4045</v>
      </c>
      <c r="B144" s="60" t="s">
        <v>16</v>
      </c>
      <c r="C144" s="123" t="s">
        <v>96</v>
      </c>
      <c r="D144" s="123">
        <v>31</v>
      </c>
      <c r="E144" s="123">
        <v>1989</v>
      </c>
      <c r="F144" s="123">
        <v>4.8</v>
      </c>
      <c r="G144" s="123">
        <v>0.97</v>
      </c>
      <c r="H144" s="123">
        <v>0.8</v>
      </c>
      <c r="I144" s="123">
        <v>0.39</v>
      </c>
      <c r="J144" s="123">
        <v>0.69</v>
      </c>
      <c r="K144" s="123">
        <v>-0.05</v>
      </c>
      <c r="L144" s="123">
        <v>0.53</v>
      </c>
      <c r="M144" s="123">
        <v>2.12</v>
      </c>
      <c r="N144" s="123">
        <v>19.989999999999998</v>
      </c>
      <c r="O144" s="123">
        <v>1.72</v>
      </c>
      <c r="P144" s="123">
        <v>11.44</v>
      </c>
      <c r="Q144" s="123">
        <v>4.46</v>
      </c>
      <c r="R144" s="123">
        <v>39</v>
      </c>
      <c r="S144" s="123">
        <v>6.52</v>
      </c>
      <c r="T144" s="123">
        <v>4.4800000000000004</v>
      </c>
      <c r="U144" s="123">
        <v>0.48</v>
      </c>
      <c r="V144" s="123">
        <v>0.94</v>
      </c>
      <c r="W144" s="123">
        <v>0.66</v>
      </c>
      <c r="X144" s="123">
        <v>0.05</v>
      </c>
      <c r="Y144" s="123">
        <v>0.21</v>
      </c>
      <c r="Z144" s="123">
        <v>1.33</v>
      </c>
      <c r="AA144" s="60">
        <v>2.39</v>
      </c>
      <c r="AB144" s="60">
        <v>7.62</v>
      </c>
      <c r="AC144" s="60">
        <v>0.08</v>
      </c>
      <c r="AD144" s="60" t="s">
        <v>3792</v>
      </c>
      <c r="AE144" s="60">
        <v>2021</v>
      </c>
    </row>
    <row r="145" spans="1:31" x14ac:dyDescent="0.25">
      <c r="A145" s="60" t="s">
        <v>4049</v>
      </c>
      <c r="B145" s="60" t="s">
        <v>16</v>
      </c>
      <c r="C145" s="123" t="s">
        <v>96</v>
      </c>
      <c r="D145" s="123">
        <v>28</v>
      </c>
      <c r="E145" s="123">
        <v>1992</v>
      </c>
      <c r="F145" s="123">
        <v>0.3</v>
      </c>
      <c r="G145" s="123">
        <v>-0.03</v>
      </c>
      <c r="H145" s="123">
        <v>-0.09</v>
      </c>
      <c r="I145" s="123">
        <v>-0.06</v>
      </c>
      <c r="J145" s="123">
        <v>-0.03</v>
      </c>
      <c r="K145" s="123">
        <v>0.08</v>
      </c>
      <c r="L145" s="123">
        <v>-0.01</v>
      </c>
      <c r="M145" s="123">
        <v>-0.06</v>
      </c>
      <c r="N145" s="123"/>
      <c r="O145" s="123">
        <v>0.05</v>
      </c>
      <c r="P145" s="123">
        <v>20.03</v>
      </c>
      <c r="Q145" s="123">
        <v>13.38</v>
      </c>
      <c r="R145" s="123">
        <v>66.67</v>
      </c>
      <c r="S145" s="123">
        <v>13.32</v>
      </c>
      <c r="T145" s="123">
        <v>6.67</v>
      </c>
      <c r="U145" s="123">
        <v>-0.1</v>
      </c>
      <c r="V145" s="123">
        <v>-0.05</v>
      </c>
      <c r="W145" s="123">
        <v>-0.08</v>
      </c>
      <c r="X145" s="123">
        <v>-0.04</v>
      </c>
      <c r="Y145" s="123">
        <v>-0.06</v>
      </c>
      <c r="Z145" s="123">
        <v>-0.02</v>
      </c>
      <c r="AA145" s="60">
        <v>0.09</v>
      </c>
      <c r="AB145" s="60">
        <v>3.34</v>
      </c>
      <c r="AC145" s="60">
        <v>-7.0000000000000007E-2</v>
      </c>
      <c r="AD145" s="60" t="s">
        <v>3792</v>
      </c>
      <c r="AE145" s="60">
        <v>2021</v>
      </c>
    </row>
    <row r="146" spans="1:31" x14ac:dyDescent="0.25">
      <c r="A146" s="60" t="s">
        <v>2896</v>
      </c>
      <c r="B146" s="60" t="s">
        <v>16</v>
      </c>
      <c r="C146" s="123" t="s">
        <v>96</v>
      </c>
      <c r="D146" s="123">
        <v>28</v>
      </c>
      <c r="E146" s="123">
        <v>1992</v>
      </c>
      <c r="F146" s="123">
        <v>4.99</v>
      </c>
      <c r="G146" s="123">
        <v>2.2400000000000002</v>
      </c>
      <c r="H146" s="123">
        <v>1.2</v>
      </c>
      <c r="I146" s="123">
        <v>1.1200000000000001</v>
      </c>
      <c r="J146" s="123">
        <v>0.73</v>
      </c>
      <c r="K146" s="123">
        <v>0.21</v>
      </c>
      <c r="L146" s="123">
        <v>0.89</v>
      </c>
      <c r="M146" s="123">
        <v>1.49</v>
      </c>
      <c r="N146" s="123">
        <v>57.12</v>
      </c>
      <c r="O146" s="123">
        <v>0.68</v>
      </c>
      <c r="P146" s="123">
        <v>14.67</v>
      </c>
      <c r="Q146" s="123">
        <v>3.67</v>
      </c>
      <c r="R146" s="123">
        <v>24.62</v>
      </c>
      <c r="S146" s="123">
        <v>6.44</v>
      </c>
      <c r="T146" s="123">
        <v>6.24</v>
      </c>
      <c r="U146" s="123">
        <v>2.02</v>
      </c>
      <c r="V146" s="123">
        <v>2.09</v>
      </c>
      <c r="W146" s="123">
        <v>0.34</v>
      </c>
      <c r="X146" s="123">
        <v>-0.03</v>
      </c>
      <c r="Y146" s="123">
        <v>1.62</v>
      </c>
      <c r="Z146" s="123">
        <v>3.89</v>
      </c>
      <c r="AA146" s="60">
        <v>6</v>
      </c>
      <c r="AB146" s="60">
        <v>2.99</v>
      </c>
      <c r="AC146" s="60">
        <v>7.0000000000000007E-2</v>
      </c>
      <c r="AD146" s="60" t="s">
        <v>3792</v>
      </c>
      <c r="AE146" s="60">
        <v>2021</v>
      </c>
    </row>
    <row r="147" spans="1:31" x14ac:dyDescent="0.25">
      <c r="A147" s="60" t="s">
        <v>1196</v>
      </c>
      <c r="B147" s="60" t="s">
        <v>16</v>
      </c>
      <c r="C147" s="123" t="s">
        <v>96</v>
      </c>
      <c r="D147" s="123">
        <v>28</v>
      </c>
      <c r="E147" s="123">
        <v>1992</v>
      </c>
      <c r="F147" s="123">
        <v>0.95</v>
      </c>
      <c r="G147" s="123">
        <v>1</v>
      </c>
      <c r="H147" s="123">
        <v>0</v>
      </c>
      <c r="I147" s="123">
        <v>1.02</v>
      </c>
      <c r="J147" s="123">
        <v>-0.03</v>
      </c>
      <c r="K147" s="123">
        <v>-0.01</v>
      </c>
      <c r="L147" s="123">
        <v>-0.01</v>
      </c>
      <c r="M147" s="123">
        <v>0.94</v>
      </c>
      <c r="N147" s="123">
        <v>0.04</v>
      </c>
      <c r="O147" s="123">
        <v>1.08</v>
      </c>
      <c r="P147" s="123">
        <v>4.0199999999999996</v>
      </c>
      <c r="Q147" s="123">
        <v>1</v>
      </c>
      <c r="R147" s="123">
        <v>24.94</v>
      </c>
      <c r="S147" s="123">
        <v>2.98</v>
      </c>
      <c r="T147" s="123">
        <v>0.91</v>
      </c>
      <c r="U147" s="123">
        <v>-7.0000000000000007E-2</v>
      </c>
      <c r="V147" s="123">
        <v>0.01</v>
      </c>
      <c r="W147" s="123">
        <v>-7.0000000000000007E-2</v>
      </c>
      <c r="X147" s="123">
        <v>-0.03</v>
      </c>
      <c r="Y147" s="123">
        <v>0.05</v>
      </c>
      <c r="Z147" s="123">
        <v>1.01</v>
      </c>
      <c r="AA147" s="60">
        <v>1.94</v>
      </c>
      <c r="AB147" s="60">
        <v>6.93</v>
      </c>
      <c r="AC147" s="60">
        <v>0.01</v>
      </c>
      <c r="AD147" s="60" t="s">
        <v>3792</v>
      </c>
      <c r="AE147" s="60">
        <v>2021</v>
      </c>
    </row>
    <row r="148" spans="1:31" x14ac:dyDescent="0.25">
      <c r="A148" s="60" t="s">
        <v>4065</v>
      </c>
      <c r="B148" s="60" t="s">
        <v>16</v>
      </c>
      <c r="C148" s="123" t="s">
        <v>109</v>
      </c>
      <c r="D148" s="123">
        <v>27</v>
      </c>
      <c r="E148" s="123">
        <v>1993</v>
      </c>
      <c r="F148" s="123">
        <v>3.49</v>
      </c>
      <c r="G148" s="123">
        <v>1.62</v>
      </c>
      <c r="H148" s="123">
        <v>1.1499999999999999</v>
      </c>
      <c r="I148" s="123">
        <v>0.24</v>
      </c>
      <c r="J148" s="123">
        <v>0.59</v>
      </c>
      <c r="K148" s="123">
        <v>0.82</v>
      </c>
      <c r="L148" s="123">
        <v>0.49</v>
      </c>
      <c r="M148" s="123">
        <v>1.46</v>
      </c>
      <c r="N148" s="123">
        <v>39.92</v>
      </c>
      <c r="O148" s="123">
        <v>0.77</v>
      </c>
      <c r="P148" s="123">
        <v>22.52</v>
      </c>
      <c r="Q148" s="123">
        <v>5.14</v>
      </c>
      <c r="R148" s="123">
        <v>22.73</v>
      </c>
      <c r="S148" s="123">
        <v>5.07</v>
      </c>
      <c r="T148" s="123">
        <v>8.77</v>
      </c>
      <c r="U148" s="123">
        <v>8.52</v>
      </c>
      <c r="V148" s="123">
        <v>2.06</v>
      </c>
      <c r="W148" s="123">
        <v>0.56000000000000005</v>
      </c>
      <c r="X148" s="123">
        <v>7.0000000000000007E-2</v>
      </c>
      <c r="Y148" s="123">
        <v>1.41</v>
      </c>
      <c r="Z148" s="123">
        <v>1.46</v>
      </c>
      <c r="AA148" s="60">
        <v>3.05</v>
      </c>
      <c r="AB148" s="60">
        <v>0.82</v>
      </c>
      <c r="AC148" s="60">
        <v>-0.02</v>
      </c>
      <c r="AD148" s="60" t="s">
        <v>3792</v>
      </c>
      <c r="AE148" s="60">
        <v>2021</v>
      </c>
    </row>
    <row r="149" spans="1:31" x14ac:dyDescent="0.25">
      <c r="A149" s="60" t="s">
        <v>2735</v>
      </c>
      <c r="B149" s="60" t="s">
        <v>16</v>
      </c>
      <c r="C149" s="123" t="s">
        <v>109</v>
      </c>
      <c r="D149" s="123">
        <v>28</v>
      </c>
      <c r="E149" s="123">
        <v>1992</v>
      </c>
      <c r="F149" s="123">
        <v>0.46</v>
      </c>
      <c r="G149" s="123">
        <v>-0.09</v>
      </c>
      <c r="H149" s="123">
        <v>-0.03</v>
      </c>
      <c r="I149" s="123">
        <v>0.04</v>
      </c>
      <c r="J149" s="123">
        <v>-0.01</v>
      </c>
      <c r="K149" s="123">
        <v>0.05</v>
      </c>
      <c r="L149" s="123">
        <v>0.09</v>
      </c>
      <c r="M149" s="123">
        <v>0</v>
      </c>
      <c r="N149" s="123"/>
      <c r="O149" s="123">
        <v>0.05</v>
      </c>
      <c r="P149" s="123">
        <v>20.010000000000002</v>
      </c>
      <c r="Q149" s="123">
        <v>2.5</v>
      </c>
      <c r="R149" s="123">
        <v>12.56</v>
      </c>
      <c r="S149" s="123">
        <v>2.5099999999999998</v>
      </c>
      <c r="T149" s="123">
        <v>9.99</v>
      </c>
      <c r="U149" s="123">
        <v>7.57</v>
      </c>
      <c r="V149" s="123">
        <v>0.1</v>
      </c>
      <c r="W149" s="123">
        <v>0.1</v>
      </c>
      <c r="X149" s="123">
        <v>-0.08</v>
      </c>
      <c r="Y149" s="123">
        <v>-0.06</v>
      </c>
      <c r="Z149" s="123">
        <v>2.52</v>
      </c>
      <c r="AA149" s="60">
        <v>2.4300000000000002</v>
      </c>
      <c r="AB149" s="60">
        <v>0.01</v>
      </c>
      <c r="AC149" s="60">
        <v>-0.01</v>
      </c>
      <c r="AD149" s="60" t="s">
        <v>3792</v>
      </c>
      <c r="AE149" s="60">
        <v>2021</v>
      </c>
    </row>
    <row r="150" spans="1:31" x14ac:dyDescent="0.25">
      <c r="A150" s="60" t="s">
        <v>4052</v>
      </c>
      <c r="B150" s="60" t="s">
        <v>16</v>
      </c>
      <c r="C150" s="123" t="s">
        <v>109</v>
      </c>
      <c r="D150" s="123">
        <v>27</v>
      </c>
      <c r="E150" s="123">
        <v>1993</v>
      </c>
      <c r="F150" s="123">
        <v>0.69</v>
      </c>
      <c r="G150" s="123">
        <v>-0.02</v>
      </c>
      <c r="H150" s="123">
        <v>-0.09</v>
      </c>
      <c r="I150" s="123">
        <v>-0.01</v>
      </c>
      <c r="J150" s="123">
        <v>0.05</v>
      </c>
      <c r="K150" s="123">
        <v>-0.1</v>
      </c>
      <c r="L150" s="123">
        <v>-0.02</v>
      </c>
      <c r="M150" s="123">
        <v>0.01</v>
      </c>
      <c r="N150" s="123"/>
      <c r="O150" s="123">
        <v>-7.0000000000000007E-2</v>
      </c>
      <c r="P150" s="123">
        <v>8.58</v>
      </c>
      <c r="Q150" s="123">
        <v>2.88</v>
      </c>
      <c r="R150" s="123">
        <v>33.31</v>
      </c>
      <c r="S150" s="123">
        <v>1.36</v>
      </c>
      <c r="T150" s="123">
        <v>1.45</v>
      </c>
      <c r="U150" s="123">
        <v>5.65</v>
      </c>
      <c r="V150" s="123">
        <v>0.03</v>
      </c>
      <c r="W150" s="123">
        <v>-7.0000000000000007E-2</v>
      </c>
      <c r="X150" s="123">
        <v>7.0000000000000007E-2</v>
      </c>
      <c r="Y150" s="123">
        <v>-7.0000000000000007E-2</v>
      </c>
      <c r="Z150" s="123">
        <v>0.05</v>
      </c>
      <c r="AA150" s="60">
        <v>-0.08</v>
      </c>
      <c r="AB150" s="60">
        <v>-0.03</v>
      </c>
      <c r="AC150" s="60">
        <v>-0.03</v>
      </c>
      <c r="AD150" s="60" t="s">
        <v>3792</v>
      </c>
      <c r="AE150" s="60">
        <v>2021</v>
      </c>
    </row>
    <row r="151" spans="1:31" x14ac:dyDescent="0.25">
      <c r="A151" s="60" t="s">
        <v>4826</v>
      </c>
      <c r="B151" s="60" t="s">
        <v>16</v>
      </c>
      <c r="C151" s="123" t="s">
        <v>109</v>
      </c>
      <c r="D151" s="123">
        <v>31</v>
      </c>
      <c r="E151" s="123">
        <v>1989</v>
      </c>
      <c r="F151" s="123">
        <v>0.2</v>
      </c>
      <c r="G151" s="123">
        <v>0.1</v>
      </c>
      <c r="H151" s="123">
        <v>0.02</v>
      </c>
      <c r="I151" s="123">
        <v>0.01</v>
      </c>
      <c r="J151" s="123">
        <v>7.0000000000000007E-2</v>
      </c>
      <c r="K151" s="123">
        <v>0</v>
      </c>
      <c r="L151" s="123">
        <v>0.01</v>
      </c>
      <c r="M151" s="123">
        <v>5.04</v>
      </c>
      <c r="N151" s="123">
        <v>-0.09</v>
      </c>
      <c r="O151" s="123">
        <v>5.08</v>
      </c>
      <c r="P151" s="123">
        <v>74.94</v>
      </c>
      <c r="Q151" s="123">
        <v>25.04</v>
      </c>
      <c r="R151" s="123">
        <v>33.380000000000003</v>
      </c>
      <c r="S151" s="123">
        <v>4.99</v>
      </c>
      <c r="T151" s="123">
        <v>20.079999999999998</v>
      </c>
      <c r="U151" s="123">
        <v>49.93</v>
      </c>
      <c r="V151" s="123">
        <v>5.0199999999999996</v>
      </c>
      <c r="W151" s="123">
        <v>-0.1</v>
      </c>
      <c r="X151" s="123">
        <v>-0.06</v>
      </c>
      <c r="Y151" s="123">
        <v>4.92</v>
      </c>
      <c r="Z151" s="123">
        <v>0</v>
      </c>
      <c r="AA151" s="60">
        <v>-0.06</v>
      </c>
      <c r="AB151" s="60">
        <v>0.1</v>
      </c>
      <c r="AC151" s="60">
        <v>-0.04</v>
      </c>
      <c r="AD151" s="60" t="s">
        <v>3792</v>
      </c>
      <c r="AE151" s="60">
        <v>2021</v>
      </c>
    </row>
    <row r="152" spans="1:31" x14ac:dyDescent="0.25">
      <c r="A152" s="60" t="s">
        <v>1589</v>
      </c>
      <c r="B152" s="60" t="s">
        <v>16</v>
      </c>
      <c r="C152" s="123" t="s">
        <v>109</v>
      </c>
      <c r="D152" s="123">
        <v>25</v>
      </c>
      <c r="E152" s="123">
        <v>1996</v>
      </c>
      <c r="F152" s="123">
        <v>4.37</v>
      </c>
      <c r="G152" s="123">
        <v>1.27</v>
      </c>
      <c r="H152" s="123">
        <v>0.72</v>
      </c>
      <c r="I152" s="123">
        <v>-0.01</v>
      </c>
      <c r="J152" s="123">
        <v>0.6</v>
      </c>
      <c r="K152" s="123">
        <v>0.62</v>
      </c>
      <c r="L152" s="123">
        <v>0.33</v>
      </c>
      <c r="M152" s="123">
        <v>1.1000000000000001</v>
      </c>
      <c r="N152" s="123">
        <v>19.899999999999999</v>
      </c>
      <c r="O152" s="123">
        <v>0.83</v>
      </c>
      <c r="P152" s="123">
        <v>11.05</v>
      </c>
      <c r="Q152" s="123">
        <v>2.48</v>
      </c>
      <c r="R152" s="123">
        <v>22.37</v>
      </c>
      <c r="S152" s="123">
        <v>0.96</v>
      </c>
      <c r="T152" s="123">
        <v>5.51</v>
      </c>
      <c r="U152" s="123">
        <v>4.8600000000000003</v>
      </c>
      <c r="V152" s="123">
        <v>0.01</v>
      </c>
      <c r="W152" s="123">
        <v>0.08</v>
      </c>
      <c r="X152" s="123">
        <v>-0.1</v>
      </c>
      <c r="Y152" s="123">
        <v>-0.09</v>
      </c>
      <c r="Z152" s="123">
        <v>0</v>
      </c>
      <c r="AA152" s="60">
        <v>1.34</v>
      </c>
      <c r="AB152" s="60">
        <v>1.1599999999999999</v>
      </c>
      <c r="AC152" s="60">
        <v>0.06</v>
      </c>
      <c r="AD152" s="60" t="s">
        <v>3792</v>
      </c>
      <c r="AE152" s="60">
        <v>2021</v>
      </c>
    </row>
    <row r="153" spans="1:31" x14ac:dyDescent="0.25">
      <c r="A153" s="60" t="s">
        <v>4053</v>
      </c>
      <c r="B153" s="60" t="s">
        <v>16</v>
      </c>
      <c r="C153" s="123" t="s">
        <v>109</v>
      </c>
      <c r="D153" s="123">
        <v>18</v>
      </c>
      <c r="E153" s="123">
        <v>2002</v>
      </c>
      <c r="F153" s="123">
        <v>0.81</v>
      </c>
      <c r="G153" s="123">
        <v>-0.05</v>
      </c>
      <c r="H153" s="123">
        <v>-7.0000000000000007E-2</v>
      </c>
      <c r="I153" s="123">
        <v>7.0000000000000007E-2</v>
      </c>
      <c r="J153" s="123">
        <v>0.08</v>
      </c>
      <c r="K153" s="123">
        <v>7.0000000000000007E-2</v>
      </c>
      <c r="L153" s="123">
        <v>-7.0000000000000007E-2</v>
      </c>
      <c r="M153" s="123">
        <v>1.06</v>
      </c>
      <c r="N153" s="123">
        <v>0.05</v>
      </c>
      <c r="O153" s="123">
        <v>1.2</v>
      </c>
      <c r="P153" s="123">
        <v>16.690000000000001</v>
      </c>
      <c r="Q153" s="123">
        <v>4.4000000000000004</v>
      </c>
      <c r="R153" s="123">
        <v>26.73</v>
      </c>
      <c r="S153" s="123">
        <v>2.14</v>
      </c>
      <c r="T153" s="123">
        <v>8.89</v>
      </c>
      <c r="U153" s="123">
        <v>5.55</v>
      </c>
      <c r="V153" s="123">
        <v>-0.09</v>
      </c>
      <c r="W153" s="123">
        <v>-0.03</v>
      </c>
      <c r="X153" s="123">
        <v>-0.01</v>
      </c>
      <c r="Y153" s="123">
        <v>-0.03</v>
      </c>
      <c r="Z153" s="123">
        <v>0.05</v>
      </c>
      <c r="AA153" s="60">
        <v>-0.06</v>
      </c>
      <c r="AB153" s="60">
        <v>1.19</v>
      </c>
      <c r="AC153" s="60">
        <v>-0.09</v>
      </c>
      <c r="AD153" s="60" t="s">
        <v>3792</v>
      </c>
      <c r="AE153" s="60">
        <v>2021</v>
      </c>
    </row>
    <row r="154" spans="1:31" x14ac:dyDescent="0.25">
      <c r="A154" s="60" t="s">
        <v>4069</v>
      </c>
      <c r="B154" s="60" t="s">
        <v>16</v>
      </c>
      <c r="C154" s="123" t="s">
        <v>153</v>
      </c>
      <c r="D154" s="123">
        <v>26</v>
      </c>
      <c r="E154" s="123">
        <v>1994</v>
      </c>
      <c r="F154" s="123">
        <v>2.46</v>
      </c>
      <c r="G154" s="123">
        <v>1.18</v>
      </c>
      <c r="H154" s="123">
        <v>0.76</v>
      </c>
      <c r="I154" s="123">
        <v>0.03</v>
      </c>
      <c r="J154" s="123">
        <v>0.76</v>
      </c>
      <c r="K154" s="123">
        <v>0.37</v>
      </c>
      <c r="L154" s="123">
        <v>0.87</v>
      </c>
      <c r="M154" s="123">
        <v>2.0299999999999998</v>
      </c>
      <c r="N154" s="123">
        <v>40.020000000000003</v>
      </c>
      <c r="O154" s="123">
        <v>1.1299999999999999</v>
      </c>
      <c r="P154" s="123">
        <v>16.32</v>
      </c>
      <c r="Q154" s="123">
        <v>5.69</v>
      </c>
      <c r="R154" s="123">
        <v>34.15</v>
      </c>
      <c r="S154" s="123">
        <v>2.76</v>
      </c>
      <c r="T154" s="123">
        <v>7.13</v>
      </c>
      <c r="U154" s="123">
        <v>6.46</v>
      </c>
      <c r="V154" s="123">
        <v>1.64</v>
      </c>
      <c r="W154" s="123">
        <v>0.04</v>
      </c>
      <c r="X154" s="123">
        <v>7.0000000000000007E-2</v>
      </c>
      <c r="Y154" s="123">
        <v>1.65</v>
      </c>
      <c r="Z154" s="123">
        <v>0.33</v>
      </c>
      <c r="AA154" s="60">
        <v>1.56</v>
      </c>
      <c r="AB154" s="60">
        <v>0.86</v>
      </c>
      <c r="AC154" s="60">
        <v>0.01</v>
      </c>
      <c r="AD154" s="60" t="s">
        <v>3792</v>
      </c>
      <c r="AE154" s="60">
        <v>2021</v>
      </c>
    </row>
    <row r="155" spans="1:31" x14ac:dyDescent="0.25">
      <c r="A155" s="60" t="s">
        <v>1886</v>
      </c>
      <c r="B155" s="60" t="s">
        <v>16</v>
      </c>
      <c r="C155" s="123" t="s">
        <v>153</v>
      </c>
      <c r="D155" s="123">
        <v>25</v>
      </c>
      <c r="E155" s="123">
        <v>1996</v>
      </c>
      <c r="F155" s="123">
        <v>2.67</v>
      </c>
      <c r="G155" s="123">
        <v>0.32</v>
      </c>
      <c r="H155" s="123">
        <v>0.03</v>
      </c>
      <c r="I155" s="123">
        <v>0.27</v>
      </c>
      <c r="J155" s="123">
        <v>-0.01</v>
      </c>
      <c r="K155" s="123">
        <v>0.09</v>
      </c>
      <c r="L155" s="123">
        <v>-0.02</v>
      </c>
      <c r="M155" s="123">
        <v>1.43</v>
      </c>
      <c r="N155" s="123">
        <v>-7.0000000000000007E-2</v>
      </c>
      <c r="O155" s="123">
        <v>1.44</v>
      </c>
      <c r="P155" s="123">
        <v>14.86</v>
      </c>
      <c r="Q155" s="123">
        <v>2.98</v>
      </c>
      <c r="R155" s="123">
        <v>20.07</v>
      </c>
      <c r="S155" s="123">
        <v>4.03</v>
      </c>
      <c r="T155" s="123">
        <v>4.4800000000000004</v>
      </c>
      <c r="U155" s="123">
        <v>6.37</v>
      </c>
      <c r="V155" s="123">
        <v>1.9</v>
      </c>
      <c r="W155" s="123">
        <v>0.06</v>
      </c>
      <c r="X155" s="123">
        <v>0.08</v>
      </c>
      <c r="Y155" s="123">
        <v>1.84</v>
      </c>
      <c r="Z155" s="123">
        <v>0.65</v>
      </c>
      <c r="AA155" s="60">
        <v>1.18</v>
      </c>
      <c r="AB155" s="60">
        <v>0.81</v>
      </c>
      <c r="AC155" s="60">
        <v>0.03</v>
      </c>
      <c r="AD155" s="60" t="s">
        <v>3792</v>
      </c>
      <c r="AE155" s="60">
        <v>2021</v>
      </c>
    </row>
    <row r="156" spans="1:31" x14ac:dyDescent="0.25">
      <c r="A156" s="60" t="s">
        <v>2516</v>
      </c>
      <c r="B156" s="60" t="s">
        <v>16</v>
      </c>
      <c r="C156" s="123" t="s">
        <v>116</v>
      </c>
      <c r="D156" s="123">
        <v>31</v>
      </c>
      <c r="E156" s="123">
        <v>1989</v>
      </c>
      <c r="F156" s="123">
        <v>5</v>
      </c>
      <c r="G156" s="123">
        <v>-0.02</v>
      </c>
      <c r="H156" s="123">
        <v>-0.06</v>
      </c>
      <c r="I156" s="123">
        <v>0.08</v>
      </c>
      <c r="J156" s="123">
        <v>-0.01</v>
      </c>
      <c r="K156" s="123">
        <v>-7.0000000000000007E-2</v>
      </c>
      <c r="L156" s="123">
        <v>0</v>
      </c>
      <c r="M156" s="123">
        <v>0.09</v>
      </c>
      <c r="N156" s="123"/>
      <c r="O156" s="123">
        <v>0.05</v>
      </c>
      <c r="P156" s="123">
        <v>0.28999999999999998</v>
      </c>
      <c r="Q156" s="123">
        <v>0.01</v>
      </c>
      <c r="R156" s="123">
        <v>-7.0000000000000007E-2</v>
      </c>
      <c r="S156" s="123">
        <v>0.22</v>
      </c>
      <c r="T156" s="123">
        <v>-0.03</v>
      </c>
      <c r="U156" s="123">
        <v>-0.01</v>
      </c>
      <c r="V156" s="123">
        <v>0</v>
      </c>
      <c r="W156" s="123">
        <v>7.0000000000000007E-2</v>
      </c>
      <c r="X156" s="123">
        <v>-0.06</v>
      </c>
      <c r="Y156" s="123">
        <v>0.03</v>
      </c>
      <c r="Z156" s="123">
        <v>0.03</v>
      </c>
      <c r="AA156" s="60">
        <v>-0.04</v>
      </c>
      <c r="AB156" s="60">
        <v>-0.04</v>
      </c>
      <c r="AC156" s="60">
        <v>-0.05</v>
      </c>
      <c r="AD156" s="60" t="s">
        <v>3792</v>
      </c>
      <c r="AE156" s="60">
        <v>2021</v>
      </c>
    </row>
    <row r="157" spans="1:31" x14ac:dyDescent="0.25">
      <c r="A157" s="60" t="s">
        <v>121</v>
      </c>
      <c r="B157" s="60" t="s">
        <v>16</v>
      </c>
      <c r="C157" s="123" t="s">
        <v>122</v>
      </c>
      <c r="D157" s="123">
        <v>25</v>
      </c>
      <c r="E157" s="123">
        <v>1995</v>
      </c>
      <c r="F157" s="123">
        <v>4.97</v>
      </c>
      <c r="G157" s="123">
        <v>1.48</v>
      </c>
      <c r="H157" s="123">
        <v>0.99</v>
      </c>
      <c r="I157" s="123">
        <v>0.14000000000000001</v>
      </c>
      <c r="J157" s="123">
        <v>0.76</v>
      </c>
      <c r="K157" s="123">
        <v>0.4</v>
      </c>
      <c r="L157" s="123">
        <v>1.1499999999999999</v>
      </c>
      <c r="M157" s="123">
        <v>2.83</v>
      </c>
      <c r="N157" s="123">
        <v>42.82</v>
      </c>
      <c r="O157" s="123">
        <v>1.55</v>
      </c>
      <c r="P157" s="123">
        <v>17.079999999999998</v>
      </c>
      <c r="Q157" s="123">
        <v>3.92</v>
      </c>
      <c r="R157" s="123">
        <v>23.46</v>
      </c>
      <c r="S157" s="123">
        <v>4.8499999999999996</v>
      </c>
      <c r="T157" s="123">
        <v>9.9700000000000006</v>
      </c>
      <c r="U157" s="123">
        <v>2.2999999999999998</v>
      </c>
      <c r="V157" s="123">
        <v>1.69</v>
      </c>
      <c r="W157" s="123">
        <v>0.39</v>
      </c>
      <c r="X157" s="123">
        <v>-0.01</v>
      </c>
      <c r="Y157" s="123">
        <v>1.1599999999999999</v>
      </c>
      <c r="Z157" s="123">
        <v>1.1100000000000001</v>
      </c>
      <c r="AA157" s="60">
        <v>2.5499999999999998</v>
      </c>
      <c r="AB157" s="60">
        <v>3.81</v>
      </c>
      <c r="AC157" s="60">
        <v>0.08</v>
      </c>
      <c r="AD157" s="60" t="s">
        <v>3792</v>
      </c>
      <c r="AE157" s="60">
        <v>2021</v>
      </c>
    </row>
    <row r="158" spans="1:31" x14ac:dyDescent="0.25">
      <c r="A158" s="60" t="s">
        <v>4067</v>
      </c>
      <c r="B158" s="60" t="s">
        <v>16</v>
      </c>
      <c r="C158" s="123" t="s">
        <v>122</v>
      </c>
      <c r="D158" s="123">
        <v>22</v>
      </c>
      <c r="E158" s="123">
        <v>1998</v>
      </c>
      <c r="F158" s="123">
        <v>1.46</v>
      </c>
      <c r="G158" s="123">
        <v>3.58</v>
      </c>
      <c r="H158" s="123">
        <v>0.73</v>
      </c>
      <c r="I158" s="123">
        <v>-0.02</v>
      </c>
      <c r="J158" s="123">
        <v>2.86</v>
      </c>
      <c r="K158" s="123">
        <v>0.78</v>
      </c>
      <c r="L158" s="123">
        <v>0.68</v>
      </c>
      <c r="M158" s="123">
        <v>4.3499999999999996</v>
      </c>
      <c r="N158" s="123">
        <v>16.7</v>
      </c>
      <c r="O158" s="123">
        <v>3.65</v>
      </c>
      <c r="P158" s="123">
        <v>39.229999999999997</v>
      </c>
      <c r="Q158" s="123">
        <v>9.94</v>
      </c>
      <c r="R158" s="123">
        <v>25.44</v>
      </c>
      <c r="S158" s="123">
        <v>10.72</v>
      </c>
      <c r="T158" s="123">
        <v>22.1</v>
      </c>
      <c r="U158" s="123">
        <v>6.44</v>
      </c>
      <c r="V158" s="123">
        <v>1.41</v>
      </c>
      <c r="W158" s="123">
        <v>-7.0000000000000007E-2</v>
      </c>
      <c r="X158" s="123">
        <v>-0.09</v>
      </c>
      <c r="Y158" s="123">
        <v>1.46</v>
      </c>
      <c r="Z158" s="123">
        <v>1.51</v>
      </c>
      <c r="AA158" s="60">
        <v>5.04</v>
      </c>
      <c r="AB158" s="60">
        <v>1.46</v>
      </c>
      <c r="AC158" s="60">
        <v>-0.01</v>
      </c>
      <c r="AD158" s="60" t="s">
        <v>3792</v>
      </c>
      <c r="AE158" s="60">
        <v>2021</v>
      </c>
    </row>
    <row r="159" spans="1:31" x14ac:dyDescent="0.25">
      <c r="A159" s="60" t="s">
        <v>1571</v>
      </c>
      <c r="B159" s="60" t="s">
        <v>16</v>
      </c>
      <c r="C159" s="123" t="s">
        <v>122</v>
      </c>
      <c r="D159" s="123">
        <v>30</v>
      </c>
      <c r="E159" s="123">
        <v>1990</v>
      </c>
      <c r="F159" s="123">
        <v>2.61</v>
      </c>
      <c r="G159" s="123">
        <v>0.79</v>
      </c>
      <c r="H159" s="123">
        <v>-0.02</v>
      </c>
      <c r="I159" s="123">
        <v>0.28999999999999998</v>
      </c>
      <c r="J159" s="123">
        <v>0.03</v>
      </c>
      <c r="K159" s="123">
        <v>0.34</v>
      </c>
      <c r="L159" s="123">
        <v>0.37</v>
      </c>
      <c r="M159" s="123">
        <v>1.1200000000000001</v>
      </c>
      <c r="N159" s="123">
        <v>33.29</v>
      </c>
      <c r="O159" s="123">
        <v>0.72</v>
      </c>
      <c r="P159" s="123">
        <v>18.600000000000001</v>
      </c>
      <c r="Q159" s="123">
        <v>4.8099999999999996</v>
      </c>
      <c r="R159" s="123">
        <v>25.94</v>
      </c>
      <c r="S159" s="123">
        <v>4.04</v>
      </c>
      <c r="T159" s="123">
        <v>10.45</v>
      </c>
      <c r="U159" s="123">
        <v>4.1500000000000004</v>
      </c>
      <c r="V159" s="123">
        <v>1.43</v>
      </c>
      <c r="W159" s="123">
        <v>0.83</v>
      </c>
      <c r="X159" s="123">
        <v>0.06</v>
      </c>
      <c r="Y159" s="123">
        <v>0.7</v>
      </c>
      <c r="Z159" s="123">
        <v>0.27</v>
      </c>
      <c r="AA159" s="60">
        <v>1.21</v>
      </c>
      <c r="AB159" s="60">
        <v>0</v>
      </c>
      <c r="AC159" s="60">
        <v>0.02</v>
      </c>
      <c r="AD159" s="60" t="s">
        <v>3792</v>
      </c>
      <c r="AE159" s="60">
        <v>2021</v>
      </c>
    </row>
    <row r="160" spans="1:31" x14ac:dyDescent="0.25">
      <c r="A160" s="60" t="s">
        <v>4827</v>
      </c>
      <c r="B160" s="60" t="s">
        <v>16</v>
      </c>
      <c r="C160" s="123" t="s">
        <v>122</v>
      </c>
      <c r="D160" s="123">
        <v>21</v>
      </c>
      <c r="E160" s="123">
        <v>1999</v>
      </c>
      <c r="F160" s="123">
        <v>0.08</v>
      </c>
      <c r="G160" s="123">
        <v>-0.02</v>
      </c>
      <c r="H160" s="123">
        <v>0.09</v>
      </c>
      <c r="I160" s="123">
        <v>-0.02</v>
      </c>
      <c r="J160" s="123">
        <v>-0.02</v>
      </c>
      <c r="K160" s="123">
        <v>0.02</v>
      </c>
      <c r="L160" s="123">
        <v>7.0000000000000007E-2</v>
      </c>
      <c r="M160" s="123">
        <v>-0.04</v>
      </c>
      <c r="N160" s="123"/>
      <c r="O160" s="123">
        <v>0.09</v>
      </c>
      <c r="P160" s="123">
        <v>1.04</v>
      </c>
      <c r="Q160" s="123">
        <v>-0.08</v>
      </c>
      <c r="R160" s="123">
        <v>-0.05</v>
      </c>
      <c r="S160" s="123">
        <v>0.02</v>
      </c>
      <c r="T160" s="123">
        <v>0.92</v>
      </c>
      <c r="U160" s="123">
        <v>0.04</v>
      </c>
      <c r="V160" s="123">
        <v>-0.03</v>
      </c>
      <c r="W160" s="123">
        <v>-7.0000000000000007E-2</v>
      </c>
      <c r="X160" s="123">
        <v>0.06</v>
      </c>
      <c r="Y160" s="123">
        <v>-0.02</v>
      </c>
      <c r="Z160" s="123">
        <v>0.09</v>
      </c>
      <c r="AA160" s="60">
        <v>0.06</v>
      </c>
      <c r="AB160" s="60">
        <v>-0.05</v>
      </c>
      <c r="AC160" s="60">
        <v>-0.09</v>
      </c>
      <c r="AD160" s="60" t="s">
        <v>3792</v>
      </c>
      <c r="AE160" s="60">
        <v>2021</v>
      </c>
    </row>
    <row r="161" spans="1:31" x14ac:dyDescent="0.25">
      <c r="A161" s="60" t="s">
        <v>4048</v>
      </c>
      <c r="B161" s="60" t="s">
        <v>16</v>
      </c>
      <c r="C161" s="123" t="s">
        <v>122</v>
      </c>
      <c r="D161" s="123">
        <v>27</v>
      </c>
      <c r="E161" s="123">
        <v>1993</v>
      </c>
      <c r="F161" s="123">
        <v>3.27</v>
      </c>
      <c r="G161" s="123">
        <v>3.27</v>
      </c>
      <c r="H161" s="123">
        <v>1.86</v>
      </c>
      <c r="I161" s="123">
        <v>2.06</v>
      </c>
      <c r="J161" s="123">
        <v>1.28</v>
      </c>
      <c r="K161" s="123">
        <v>0.03</v>
      </c>
      <c r="L161" s="123">
        <v>0.36</v>
      </c>
      <c r="M161" s="123">
        <v>1.1499999999999999</v>
      </c>
      <c r="N161" s="123">
        <v>25.08</v>
      </c>
      <c r="O161" s="123">
        <v>0.97</v>
      </c>
      <c r="P161" s="123">
        <v>14.56</v>
      </c>
      <c r="Q161" s="123">
        <v>2.7</v>
      </c>
      <c r="R161" s="123">
        <v>18.8</v>
      </c>
      <c r="S161" s="123">
        <v>4.5199999999999996</v>
      </c>
      <c r="T161" s="123">
        <v>9.76</v>
      </c>
      <c r="U161" s="123">
        <v>0.24</v>
      </c>
      <c r="V161" s="123">
        <v>0.66</v>
      </c>
      <c r="W161" s="123">
        <v>-0.06</v>
      </c>
      <c r="X161" s="123">
        <v>-7.0000000000000007E-2</v>
      </c>
      <c r="Y161" s="123">
        <v>0.62</v>
      </c>
      <c r="Z161" s="123">
        <v>2.64</v>
      </c>
      <c r="AA161" s="60">
        <v>6.02</v>
      </c>
      <c r="AB161" s="60">
        <v>3.95</v>
      </c>
      <c r="AC161" s="60">
        <v>-0.09</v>
      </c>
      <c r="AD161" s="60" t="s">
        <v>3792</v>
      </c>
      <c r="AE161" s="60">
        <v>2021</v>
      </c>
    </row>
    <row r="162" spans="1:31" x14ac:dyDescent="0.25">
      <c r="A162" s="60" t="s">
        <v>1654</v>
      </c>
      <c r="B162" s="60" t="s">
        <v>16</v>
      </c>
      <c r="C162" s="123" t="s">
        <v>122</v>
      </c>
      <c r="D162" s="123">
        <v>26</v>
      </c>
      <c r="E162" s="123">
        <v>1994</v>
      </c>
      <c r="F162" s="123">
        <v>2.04</v>
      </c>
      <c r="G162" s="123">
        <v>0.48</v>
      </c>
      <c r="H162" s="123">
        <v>0.52</v>
      </c>
      <c r="I162" s="123">
        <v>-0.09</v>
      </c>
      <c r="J162" s="123">
        <v>0.43</v>
      </c>
      <c r="K162" s="123">
        <v>-0.06</v>
      </c>
      <c r="L162" s="123">
        <v>-0.04</v>
      </c>
      <c r="M162" s="123">
        <v>0.96</v>
      </c>
      <c r="N162" s="123">
        <v>-0.06</v>
      </c>
      <c r="O162" s="123">
        <v>1.03</v>
      </c>
      <c r="P162" s="123">
        <v>11.01</v>
      </c>
      <c r="Q162" s="123">
        <v>4.04</v>
      </c>
      <c r="R162" s="123">
        <v>36.42</v>
      </c>
      <c r="S162" s="123">
        <v>0.4</v>
      </c>
      <c r="T162" s="123">
        <v>6.58</v>
      </c>
      <c r="U162" s="123">
        <v>4.0599999999999996</v>
      </c>
      <c r="V162" s="123">
        <v>0.5</v>
      </c>
      <c r="W162" s="123">
        <v>0.09</v>
      </c>
      <c r="X162" s="123">
        <v>-0.06</v>
      </c>
      <c r="Y162" s="123">
        <v>0.55000000000000004</v>
      </c>
      <c r="Z162" s="123">
        <v>2.08</v>
      </c>
      <c r="AA162" s="60">
        <v>2.4300000000000002</v>
      </c>
      <c r="AB162" s="60">
        <v>-7.0000000000000007E-2</v>
      </c>
      <c r="AC162" s="60">
        <v>0</v>
      </c>
      <c r="AD162" s="60" t="s">
        <v>3792</v>
      </c>
      <c r="AE162" s="60">
        <v>2021</v>
      </c>
    </row>
    <row r="163" spans="1:31" x14ac:dyDescent="0.25">
      <c r="A163" s="60" t="s">
        <v>1271</v>
      </c>
      <c r="B163" s="60" t="s">
        <v>17</v>
      </c>
      <c r="C163" s="123" t="s">
        <v>96</v>
      </c>
      <c r="D163" s="123">
        <v>28</v>
      </c>
      <c r="E163" s="123">
        <v>1992</v>
      </c>
      <c r="F163" s="123">
        <v>4.3</v>
      </c>
      <c r="G163" s="123">
        <v>2.5099999999999998</v>
      </c>
      <c r="H163" s="123">
        <v>1.45</v>
      </c>
      <c r="I163" s="123">
        <v>1.72</v>
      </c>
      <c r="J163" s="123">
        <v>0.86</v>
      </c>
      <c r="K163" s="123">
        <v>0.05</v>
      </c>
      <c r="L163" s="123">
        <v>1.8</v>
      </c>
      <c r="M163" s="123">
        <v>2.33</v>
      </c>
      <c r="N163" s="123">
        <v>79.92</v>
      </c>
      <c r="O163" s="123">
        <v>0.41</v>
      </c>
      <c r="P163" s="123">
        <v>18.600000000000001</v>
      </c>
      <c r="Q163" s="123">
        <v>8.07</v>
      </c>
      <c r="R163" s="123">
        <v>43.72</v>
      </c>
      <c r="S163" s="123">
        <v>7.76</v>
      </c>
      <c r="T163" s="123">
        <v>6.75</v>
      </c>
      <c r="U163" s="123">
        <v>4.21</v>
      </c>
      <c r="V163" s="123">
        <v>4.1100000000000003</v>
      </c>
      <c r="W163" s="123">
        <v>0.52</v>
      </c>
      <c r="X163" s="123">
        <v>0.09</v>
      </c>
      <c r="Y163" s="123">
        <v>3.79</v>
      </c>
      <c r="Z163" s="123">
        <v>2.78</v>
      </c>
      <c r="AA163" s="60">
        <v>5.3</v>
      </c>
      <c r="AB163" s="60">
        <v>4.3499999999999996</v>
      </c>
      <c r="AC163" s="60">
        <v>0.28999999999999998</v>
      </c>
      <c r="AD163" s="60" t="s">
        <v>3792</v>
      </c>
      <c r="AE163" s="60">
        <v>2021</v>
      </c>
    </row>
    <row r="164" spans="1:31" x14ac:dyDescent="0.25">
      <c r="A164" s="60" t="s">
        <v>1300</v>
      </c>
      <c r="B164" s="60" t="s">
        <v>17</v>
      </c>
      <c r="C164" s="123" t="s">
        <v>96</v>
      </c>
      <c r="D164" s="123">
        <v>24</v>
      </c>
      <c r="E164" s="123">
        <v>1996</v>
      </c>
      <c r="F164" s="123">
        <v>0.53</v>
      </c>
      <c r="G164" s="123">
        <v>1.74</v>
      </c>
      <c r="H164" s="123">
        <v>1.71</v>
      </c>
      <c r="I164" s="123">
        <v>1.68</v>
      </c>
      <c r="J164" s="123">
        <v>-0.08</v>
      </c>
      <c r="K164" s="123">
        <v>0.09</v>
      </c>
      <c r="L164" s="123">
        <v>0.09</v>
      </c>
      <c r="M164" s="123">
        <v>0.08</v>
      </c>
      <c r="N164" s="123"/>
      <c r="O164" s="123">
        <v>0.01</v>
      </c>
      <c r="P164" s="123">
        <v>3.26</v>
      </c>
      <c r="Q164" s="123">
        <v>1.62</v>
      </c>
      <c r="R164" s="123">
        <v>49.91</v>
      </c>
      <c r="S164" s="123">
        <v>1.61</v>
      </c>
      <c r="T164" s="123">
        <v>1.66</v>
      </c>
      <c r="U164" s="123">
        <v>7.0000000000000007E-2</v>
      </c>
      <c r="V164" s="123">
        <v>-0.09</v>
      </c>
      <c r="W164" s="123">
        <v>-0.05</v>
      </c>
      <c r="X164" s="123">
        <v>0.06</v>
      </c>
      <c r="Y164" s="123">
        <v>-0.01</v>
      </c>
      <c r="Z164" s="123">
        <v>0.03</v>
      </c>
      <c r="AA164" s="60">
        <v>1.62</v>
      </c>
      <c r="AB164" s="60">
        <v>1.72</v>
      </c>
      <c r="AC164" s="60">
        <v>0.04</v>
      </c>
      <c r="AD164" s="60" t="s">
        <v>3792</v>
      </c>
      <c r="AE164" s="60">
        <v>2021</v>
      </c>
    </row>
    <row r="165" spans="1:31" x14ac:dyDescent="0.25">
      <c r="A165" s="60" t="s">
        <v>4072</v>
      </c>
      <c r="B165" s="60" t="s">
        <v>17</v>
      </c>
      <c r="C165" s="123" t="s">
        <v>96</v>
      </c>
      <c r="D165" s="123">
        <v>35</v>
      </c>
      <c r="E165" s="123">
        <v>1985</v>
      </c>
      <c r="F165" s="123">
        <v>1.93</v>
      </c>
      <c r="G165" s="123">
        <v>1.44</v>
      </c>
      <c r="H165" s="123">
        <v>1.59</v>
      </c>
      <c r="I165" s="123">
        <v>1.02</v>
      </c>
      <c r="J165" s="123">
        <v>0.5</v>
      </c>
      <c r="K165" s="123">
        <v>-0.04</v>
      </c>
      <c r="L165" s="123">
        <v>1</v>
      </c>
      <c r="M165" s="123">
        <v>2.98</v>
      </c>
      <c r="N165" s="123">
        <v>33.22</v>
      </c>
      <c r="O165" s="123">
        <v>2.06</v>
      </c>
      <c r="P165" s="123">
        <v>11.06</v>
      </c>
      <c r="Q165" s="123">
        <v>4.9400000000000004</v>
      </c>
      <c r="R165" s="123">
        <v>45.54</v>
      </c>
      <c r="S165" s="123">
        <v>1.46</v>
      </c>
      <c r="T165" s="123">
        <v>4.0599999999999996</v>
      </c>
      <c r="U165" s="123">
        <v>5.55</v>
      </c>
      <c r="V165" s="123">
        <v>1.45</v>
      </c>
      <c r="W165" s="123">
        <v>0.93</v>
      </c>
      <c r="X165" s="123">
        <v>0.08</v>
      </c>
      <c r="Y165" s="123">
        <v>0.49</v>
      </c>
      <c r="Z165" s="123">
        <v>7.0000000000000007E-2</v>
      </c>
      <c r="AA165" s="60">
        <v>1.57</v>
      </c>
      <c r="AB165" s="60">
        <v>1.41</v>
      </c>
      <c r="AC165" s="60">
        <v>-0.04</v>
      </c>
      <c r="AD165" s="60" t="s">
        <v>3792</v>
      </c>
      <c r="AE165" s="60">
        <v>2021</v>
      </c>
    </row>
    <row r="166" spans="1:31" x14ac:dyDescent="0.25">
      <c r="A166" s="60" t="s">
        <v>1494</v>
      </c>
      <c r="B166" s="60" t="s">
        <v>17</v>
      </c>
      <c r="C166" s="123" t="s">
        <v>96</v>
      </c>
      <c r="D166" s="123">
        <v>28</v>
      </c>
      <c r="E166" s="123">
        <v>1992</v>
      </c>
      <c r="F166" s="123">
        <v>4.29</v>
      </c>
      <c r="G166" s="123">
        <v>0.97</v>
      </c>
      <c r="H166" s="123">
        <v>0.47</v>
      </c>
      <c r="I166" s="123">
        <v>1.01</v>
      </c>
      <c r="J166" s="123">
        <v>0.08</v>
      </c>
      <c r="K166" s="123">
        <v>0.1</v>
      </c>
      <c r="L166" s="123">
        <v>-0.08</v>
      </c>
      <c r="M166" s="123">
        <v>0.17</v>
      </c>
      <c r="N166" s="123">
        <v>0.04</v>
      </c>
      <c r="O166" s="123">
        <v>0.13</v>
      </c>
      <c r="P166" s="123">
        <v>12.69</v>
      </c>
      <c r="Q166" s="123">
        <v>5.75</v>
      </c>
      <c r="R166" s="123">
        <v>46.34</v>
      </c>
      <c r="S166" s="123">
        <v>6.5</v>
      </c>
      <c r="T166" s="123">
        <v>4.16</v>
      </c>
      <c r="U166" s="123">
        <v>1.92</v>
      </c>
      <c r="V166" s="123">
        <v>0.91</v>
      </c>
      <c r="W166" s="123">
        <v>0.03</v>
      </c>
      <c r="X166" s="123">
        <v>-0.01</v>
      </c>
      <c r="Y166" s="123">
        <v>0.96</v>
      </c>
      <c r="Z166" s="123">
        <v>2.02</v>
      </c>
      <c r="AA166" s="60">
        <v>2.97</v>
      </c>
      <c r="AB166" s="60">
        <v>2.75</v>
      </c>
      <c r="AC166" s="60">
        <v>0.09</v>
      </c>
      <c r="AD166" s="60" t="s">
        <v>3792</v>
      </c>
      <c r="AE166" s="60">
        <v>2021</v>
      </c>
    </row>
    <row r="167" spans="1:31" x14ac:dyDescent="0.25">
      <c r="A167" s="60" t="s">
        <v>1522</v>
      </c>
      <c r="B167" s="60" t="s">
        <v>17</v>
      </c>
      <c r="C167" s="123" t="s">
        <v>96</v>
      </c>
      <c r="D167" s="123">
        <v>28</v>
      </c>
      <c r="E167" s="123">
        <v>1992</v>
      </c>
      <c r="F167" s="123">
        <v>4.34</v>
      </c>
      <c r="G167" s="123">
        <v>2.99</v>
      </c>
      <c r="H167" s="123">
        <v>2.06</v>
      </c>
      <c r="I167" s="123">
        <v>1.88</v>
      </c>
      <c r="J167" s="123">
        <v>1.26</v>
      </c>
      <c r="K167" s="123">
        <v>7.0000000000000007E-2</v>
      </c>
      <c r="L167" s="123">
        <v>0.94</v>
      </c>
      <c r="M167" s="123">
        <v>1.41</v>
      </c>
      <c r="N167" s="123">
        <v>66.73</v>
      </c>
      <c r="O167" s="123">
        <v>0.4</v>
      </c>
      <c r="P167" s="123">
        <v>9.84</v>
      </c>
      <c r="Q167" s="123">
        <v>3.57</v>
      </c>
      <c r="R167" s="123">
        <v>35.76</v>
      </c>
      <c r="S167" s="123">
        <v>5.21</v>
      </c>
      <c r="T167" s="123">
        <v>4.33</v>
      </c>
      <c r="U167" s="123">
        <v>0.15</v>
      </c>
      <c r="V167" s="123">
        <v>1.66</v>
      </c>
      <c r="W167" s="123">
        <v>0.65</v>
      </c>
      <c r="X167" s="123">
        <v>-7.0000000000000007E-2</v>
      </c>
      <c r="Y167" s="123">
        <v>1.03</v>
      </c>
      <c r="Z167" s="123">
        <v>2.04</v>
      </c>
      <c r="AA167" s="60">
        <v>5.2</v>
      </c>
      <c r="AB167" s="60">
        <v>3.02</v>
      </c>
      <c r="AC167" s="60">
        <v>-0.04</v>
      </c>
      <c r="AD167" s="60" t="s">
        <v>3792</v>
      </c>
      <c r="AE167" s="60">
        <v>2021</v>
      </c>
    </row>
    <row r="168" spans="1:31" x14ac:dyDescent="0.25">
      <c r="A168" s="60" t="s">
        <v>1355</v>
      </c>
      <c r="B168" s="60" t="s">
        <v>17</v>
      </c>
      <c r="C168" s="123" t="s">
        <v>96</v>
      </c>
      <c r="D168" s="123">
        <v>33</v>
      </c>
      <c r="E168" s="123">
        <v>1987</v>
      </c>
      <c r="F168" s="123">
        <v>0.06</v>
      </c>
      <c r="G168" s="123">
        <v>0.04</v>
      </c>
      <c r="H168" s="123">
        <v>-0.08</v>
      </c>
      <c r="I168" s="123">
        <v>-0.05</v>
      </c>
      <c r="J168" s="123">
        <v>-0.06</v>
      </c>
      <c r="K168" s="123">
        <v>-0.02</v>
      </c>
      <c r="L168" s="123">
        <v>-0.05</v>
      </c>
      <c r="M168" s="123">
        <v>0.05</v>
      </c>
      <c r="N168" s="123"/>
      <c r="O168" s="123">
        <v>-0.09</v>
      </c>
      <c r="P168" s="123">
        <v>10.029999999999999</v>
      </c>
      <c r="Q168" s="123">
        <v>10.02</v>
      </c>
      <c r="R168" s="123">
        <v>100.07</v>
      </c>
      <c r="S168" s="123">
        <v>9.98</v>
      </c>
      <c r="T168" s="123">
        <v>0.05</v>
      </c>
      <c r="U168" s="123">
        <v>7.0000000000000007E-2</v>
      </c>
      <c r="V168" s="123">
        <v>10.08</v>
      </c>
      <c r="W168" s="123">
        <v>0</v>
      </c>
      <c r="X168" s="123">
        <v>0.04</v>
      </c>
      <c r="Y168" s="123">
        <v>10</v>
      </c>
      <c r="Z168" s="123">
        <v>-0.04</v>
      </c>
      <c r="AA168" s="60">
        <v>-0.08</v>
      </c>
      <c r="AB168" s="60">
        <v>20.02</v>
      </c>
      <c r="AC168" s="60">
        <v>-0.1</v>
      </c>
      <c r="AD168" s="60" t="s">
        <v>3792</v>
      </c>
      <c r="AE168" s="60">
        <v>2021</v>
      </c>
    </row>
    <row r="169" spans="1:31" x14ac:dyDescent="0.25">
      <c r="A169" s="60" t="s">
        <v>1247</v>
      </c>
      <c r="B169" s="60" t="s">
        <v>17</v>
      </c>
      <c r="C169" s="123" t="s">
        <v>96</v>
      </c>
      <c r="D169" s="123">
        <v>29</v>
      </c>
      <c r="E169" s="123">
        <v>1991</v>
      </c>
      <c r="F169" s="123">
        <v>3.72</v>
      </c>
      <c r="G169" s="123">
        <v>1.0900000000000001</v>
      </c>
      <c r="H169" s="123">
        <v>0.76</v>
      </c>
      <c r="I169" s="123">
        <v>0.7</v>
      </c>
      <c r="J169" s="123">
        <v>0.26</v>
      </c>
      <c r="K169" s="123">
        <v>7.0000000000000007E-2</v>
      </c>
      <c r="L169" s="123">
        <v>0.57999999999999996</v>
      </c>
      <c r="M169" s="123">
        <v>1.33</v>
      </c>
      <c r="N169" s="123">
        <v>40.049999999999997</v>
      </c>
      <c r="O169" s="123">
        <v>0.82</v>
      </c>
      <c r="P169" s="123">
        <v>7.6</v>
      </c>
      <c r="Q169" s="123">
        <v>3.18</v>
      </c>
      <c r="R169" s="123">
        <v>41.38</v>
      </c>
      <c r="S169" s="123">
        <v>3.62</v>
      </c>
      <c r="T169" s="123">
        <v>3.58</v>
      </c>
      <c r="U169" s="123">
        <v>0.35</v>
      </c>
      <c r="V169" s="123">
        <v>2.0699999999999998</v>
      </c>
      <c r="W169" s="123">
        <v>1.36</v>
      </c>
      <c r="X169" s="123">
        <v>0.06</v>
      </c>
      <c r="Y169" s="123">
        <v>0.73</v>
      </c>
      <c r="Z169" s="123">
        <v>2.13</v>
      </c>
      <c r="AA169" s="60">
        <v>3.25</v>
      </c>
      <c r="AB169" s="60">
        <v>4.26</v>
      </c>
      <c r="AC169" s="60">
        <v>-0.05</v>
      </c>
      <c r="AD169" s="60" t="s">
        <v>3792</v>
      </c>
      <c r="AE169" s="60">
        <v>2021</v>
      </c>
    </row>
    <row r="170" spans="1:31" x14ac:dyDescent="0.25">
      <c r="A170" s="60" t="s">
        <v>3297</v>
      </c>
      <c r="B170" s="60" t="s">
        <v>17</v>
      </c>
      <c r="C170" s="123" t="s">
        <v>109</v>
      </c>
      <c r="D170" s="123">
        <v>23</v>
      </c>
      <c r="E170" s="123">
        <v>1997</v>
      </c>
      <c r="F170" s="123">
        <v>1.25</v>
      </c>
      <c r="G170" s="123">
        <v>2.5</v>
      </c>
      <c r="H170" s="123">
        <v>1.76</v>
      </c>
      <c r="I170" s="123">
        <v>-0.09</v>
      </c>
      <c r="J170" s="123">
        <v>2.5299999999999998</v>
      </c>
      <c r="K170" s="123">
        <v>0</v>
      </c>
      <c r="L170" s="123">
        <v>1.77</v>
      </c>
      <c r="M170" s="123">
        <v>1.68</v>
      </c>
      <c r="N170" s="123">
        <v>100.04</v>
      </c>
      <c r="O170" s="123">
        <v>0.05</v>
      </c>
      <c r="P170" s="123">
        <v>11.73</v>
      </c>
      <c r="Q170" s="123">
        <v>3.28</v>
      </c>
      <c r="R170" s="123">
        <v>28.7</v>
      </c>
      <c r="S170" s="123">
        <v>0.91</v>
      </c>
      <c r="T170" s="123">
        <v>8.26</v>
      </c>
      <c r="U170" s="123">
        <v>2.5499999999999998</v>
      </c>
      <c r="V170" s="123">
        <v>0.77</v>
      </c>
      <c r="W170" s="123">
        <v>0.82</v>
      </c>
      <c r="X170" s="123">
        <v>-0.08</v>
      </c>
      <c r="Y170" s="123">
        <v>0.02</v>
      </c>
      <c r="Z170" s="123">
        <v>0.03</v>
      </c>
      <c r="AA170" s="60">
        <v>2.48</v>
      </c>
      <c r="AB170" s="60">
        <v>0.92</v>
      </c>
      <c r="AC170" s="60">
        <v>0.04</v>
      </c>
      <c r="AD170" s="60" t="s">
        <v>3792</v>
      </c>
      <c r="AE170" s="60">
        <v>2021</v>
      </c>
    </row>
    <row r="171" spans="1:31" x14ac:dyDescent="0.25">
      <c r="A171" s="60" t="s">
        <v>1227</v>
      </c>
      <c r="B171" s="60" t="s">
        <v>17</v>
      </c>
      <c r="C171" s="123" t="s">
        <v>109</v>
      </c>
      <c r="D171" s="123">
        <v>28</v>
      </c>
      <c r="E171" s="123">
        <v>1992</v>
      </c>
      <c r="F171" s="123">
        <v>0.03</v>
      </c>
      <c r="G171" s="123">
        <v>10.07</v>
      </c>
      <c r="H171" s="123">
        <v>9.92</v>
      </c>
      <c r="I171" s="123">
        <v>0.05</v>
      </c>
      <c r="J171" s="123">
        <v>10.01</v>
      </c>
      <c r="K171" s="123">
        <v>-0.02</v>
      </c>
      <c r="L171" s="123">
        <v>0.04</v>
      </c>
      <c r="M171" s="123">
        <v>-0.06</v>
      </c>
      <c r="N171" s="123"/>
      <c r="O171" s="123">
        <v>0.04</v>
      </c>
      <c r="P171" s="123">
        <v>10.01</v>
      </c>
      <c r="Q171" s="123">
        <v>10.01</v>
      </c>
      <c r="R171" s="123">
        <v>99.99</v>
      </c>
      <c r="S171" s="123">
        <v>7.0000000000000007E-2</v>
      </c>
      <c r="T171" s="123">
        <v>9.9499999999999993</v>
      </c>
      <c r="U171" s="123">
        <v>-0.02</v>
      </c>
      <c r="V171" s="123">
        <v>-0.1</v>
      </c>
      <c r="W171" s="123">
        <v>0.04</v>
      </c>
      <c r="X171" s="123">
        <v>0.03</v>
      </c>
      <c r="Y171" s="123">
        <v>-0.06</v>
      </c>
      <c r="Z171" s="123">
        <v>-0.05</v>
      </c>
      <c r="AA171" s="60">
        <v>9.9600000000000009</v>
      </c>
      <c r="AB171" s="60">
        <v>0.05</v>
      </c>
      <c r="AC171" s="60">
        <v>0.04</v>
      </c>
      <c r="AD171" s="60" t="s">
        <v>3792</v>
      </c>
      <c r="AE171" s="60">
        <v>2021</v>
      </c>
    </row>
    <row r="172" spans="1:31" x14ac:dyDescent="0.25">
      <c r="A172" s="60" t="s">
        <v>1214</v>
      </c>
      <c r="B172" s="60" t="s">
        <v>17</v>
      </c>
      <c r="C172" s="123" t="s">
        <v>109</v>
      </c>
      <c r="D172" s="123">
        <v>21</v>
      </c>
      <c r="E172" s="123">
        <v>1999</v>
      </c>
      <c r="F172" s="123">
        <v>2.72</v>
      </c>
      <c r="G172" s="123">
        <v>2.99</v>
      </c>
      <c r="H172" s="123">
        <v>2.2999999999999998</v>
      </c>
      <c r="I172" s="123">
        <v>1.42</v>
      </c>
      <c r="J172" s="123">
        <v>0.77</v>
      </c>
      <c r="K172" s="123">
        <v>0.72</v>
      </c>
      <c r="L172" s="123">
        <v>1.02</v>
      </c>
      <c r="M172" s="123">
        <v>1.85</v>
      </c>
      <c r="N172" s="123">
        <v>59.92</v>
      </c>
      <c r="O172" s="123">
        <v>0.66</v>
      </c>
      <c r="P172" s="123">
        <v>21.42</v>
      </c>
      <c r="Q172" s="123">
        <v>7.48</v>
      </c>
      <c r="R172" s="123">
        <v>34.56</v>
      </c>
      <c r="S172" s="123">
        <v>5.51</v>
      </c>
      <c r="T172" s="123">
        <v>8.07</v>
      </c>
      <c r="U172" s="123">
        <v>7.72</v>
      </c>
      <c r="V172" s="123">
        <v>0.72</v>
      </c>
      <c r="W172" s="123">
        <v>0.1</v>
      </c>
      <c r="X172" s="123">
        <v>0.04</v>
      </c>
      <c r="Y172" s="123">
        <v>0.77</v>
      </c>
      <c r="Z172" s="123">
        <v>0.42</v>
      </c>
      <c r="AA172" s="60">
        <v>3.43</v>
      </c>
      <c r="AB172" s="60">
        <v>0.7</v>
      </c>
      <c r="AC172" s="60">
        <v>0.01</v>
      </c>
      <c r="AD172" s="60" t="s">
        <v>3792</v>
      </c>
      <c r="AE172" s="60">
        <v>2021</v>
      </c>
    </row>
    <row r="173" spans="1:31" x14ac:dyDescent="0.25">
      <c r="A173" s="60" t="s">
        <v>4074</v>
      </c>
      <c r="B173" s="60" t="s">
        <v>17</v>
      </c>
      <c r="C173" s="123" t="s">
        <v>109</v>
      </c>
      <c r="D173" s="123">
        <v>31</v>
      </c>
      <c r="E173" s="123">
        <v>1989</v>
      </c>
      <c r="F173" s="123">
        <v>2.4500000000000002</v>
      </c>
      <c r="G173" s="123">
        <v>0.47</v>
      </c>
      <c r="H173" s="123">
        <v>0.35</v>
      </c>
      <c r="I173" s="123">
        <v>0.03</v>
      </c>
      <c r="J173" s="123">
        <v>0.52</v>
      </c>
      <c r="K173" s="123">
        <v>-0.08</v>
      </c>
      <c r="L173" s="123">
        <v>-0.08</v>
      </c>
      <c r="M173" s="123">
        <v>0.01</v>
      </c>
      <c r="N173" s="123"/>
      <c r="O173" s="123">
        <v>0.06</v>
      </c>
      <c r="P173" s="123">
        <v>13.35</v>
      </c>
      <c r="Q173" s="123">
        <v>2.54</v>
      </c>
      <c r="R173" s="123">
        <v>18.72</v>
      </c>
      <c r="S173" s="123">
        <v>0.8</v>
      </c>
      <c r="T173" s="123">
        <v>5.41</v>
      </c>
      <c r="U173" s="123">
        <v>7.01</v>
      </c>
      <c r="V173" s="123">
        <v>0.38</v>
      </c>
      <c r="W173" s="123">
        <v>-0.06</v>
      </c>
      <c r="X173" s="123">
        <v>-0.02</v>
      </c>
      <c r="Y173" s="123">
        <v>0.48</v>
      </c>
      <c r="Z173" s="123">
        <v>0.48</v>
      </c>
      <c r="AA173" s="60">
        <v>0.91</v>
      </c>
      <c r="AB173" s="60">
        <v>0.45</v>
      </c>
      <c r="AC173" s="60">
        <v>-0.05</v>
      </c>
      <c r="AD173" s="60" t="s">
        <v>3792</v>
      </c>
      <c r="AE173" s="60">
        <v>2021</v>
      </c>
    </row>
    <row r="174" spans="1:31" x14ac:dyDescent="0.25">
      <c r="A174" s="60" t="s">
        <v>1481</v>
      </c>
      <c r="B174" s="60" t="s">
        <v>17</v>
      </c>
      <c r="C174" s="123" t="s">
        <v>109</v>
      </c>
      <c r="D174" s="123">
        <v>26</v>
      </c>
      <c r="E174" s="123">
        <v>1994</v>
      </c>
      <c r="F174" s="123">
        <v>0.97</v>
      </c>
      <c r="G174" s="123">
        <v>0.97</v>
      </c>
      <c r="H174" s="123">
        <v>0.94</v>
      </c>
      <c r="I174" s="123">
        <v>0.02</v>
      </c>
      <c r="J174" s="123">
        <v>0.97</v>
      </c>
      <c r="K174" s="123">
        <v>-0.06</v>
      </c>
      <c r="L174" s="123">
        <v>0.06</v>
      </c>
      <c r="M174" s="123">
        <v>0.95</v>
      </c>
      <c r="N174" s="123">
        <v>-0.09</v>
      </c>
      <c r="O174" s="123">
        <v>0.98</v>
      </c>
      <c r="P174" s="123">
        <v>16.95</v>
      </c>
      <c r="Q174" s="123">
        <v>3.08</v>
      </c>
      <c r="R174" s="123">
        <v>17.510000000000002</v>
      </c>
      <c r="S174" s="123">
        <v>6.01</v>
      </c>
      <c r="T174" s="123">
        <v>6.96</v>
      </c>
      <c r="U174" s="123">
        <v>4.07</v>
      </c>
      <c r="V174" s="123">
        <v>0.02</v>
      </c>
      <c r="W174" s="123">
        <v>-7.0000000000000007E-2</v>
      </c>
      <c r="X174" s="123">
        <v>0.08</v>
      </c>
      <c r="Y174" s="123">
        <v>0.06</v>
      </c>
      <c r="Z174" s="123">
        <v>1.04</v>
      </c>
      <c r="AA174" s="60">
        <v>1.98</v>
      </c>
      <c r="AB174" s="60">
        <v>1</v>
      </c>
      <c r="AC174" s="60">
        <v>0.06</v>
      </c>
      <c r="AD174" s="60" t="s">
        <v>3792</v>
      </c>
      <c r="AE174" s="60">
        <v>2021</v>
      </c>
    </row>
    <row r="175" spans="1:31" x14ac:dyDescent="0.25">
      <c r="A175" s="60" t="s">
        <v>1596</v>
      </c>
      <c r="B175" s="60" t="s">
        <v>17</v>
      </c>
      <c r="C175" s="123" t="s">
        <v>153</v>
      </c>
      <c r="D175" s="123">
        <v>23</v>
      </c>
      <c r="E175" s="123">
        <v>1997</v>
      </c>
      <c r="F175" s="123">
        <v>3.75</v>
      </c>
      <c r="G175" s="123">
        <v>3.04</v>
      </c>
      <c r="H175" s="123">
        <v>1.65</v>
      </c>
      <c r="I175" s="123">
        <v>1.89</v>
      </c>
      <c r="J175" s="123">
        <v>1.07</v>
      </c>
      <c r="K175" s="123">
        <v>-0.01</v>
      </c>
      <c r="L175" s="123">
        <v>0.18</v>
      </c>
      <c r="M175" s="123">
        <v>3.85</v>
      </c>
      <c r="N175" s="123">
        <v>7.18</v>
      </c>
      <c r="O175" s="123">
        <v>3.47</v>
      </c>
      <c r="P175" s="123">
        <v>40.83</v>
      </c>
      <c r="Q175" s="123">
        <v>12.95</v>
      </c>
      <c r="R175" s="123">
        <v>31.71</v>
      </c>
      <c r="S175" s="123">
        <v>12.48</v>
      </c>
      <c r="T175" s="123">
        <v>19.21</v>
      </c>
      <c r="U175" s="123">
        <v>9.24</v>
      </c>
      <c r="V175" s="123">
        <v>1.28</v>
      </c>
      <c r="W175" s="123">
        <v>7.0000000000000007E-2</v>
      </c>
      <c r="X175" s="123">
        <v>0.09</v>
      </c>
      <c r="Y175" s="123">
        <v>1.45</v>
      </c>
      <c r="Z175" s="123">
        <v>0.44</v>
      </c>
      <c r="AA175" s="60">
        <v>3.55</v>
      </c>
      <c r="AB175" s="60">
        <v>0.55000000000000004</v>
      </c>
      <c r="AC175" s="60">
        <v>-0.03</v>
      </c>
      <c r="AD175" s="60" t="s">
        <v>3792</v>
      </c>
      <c r="AE175" s="60">
        <v>2021</v>
      </c>
    </row>
    <row r="176" spans="1:31" x14ac:dyDescent="0.25">
      <c r="A176" s="60" t="s">
        <v>1348</v>
      </c>
      <c r="B176" s="60" t="s">
        <v>17</v>
      </c>
      <c r="C176" s="123" t="s">
        <v>153</v>
      </c>
      <c r="D176" s="123">
        <v>26</v>
      </c>
      <c r="E176" s="123">
        <v>1994</v>
      </c>
      <c r="F176" s="123">
        <v>1.1200000000000001</v>
      </c>
      <c r="G176" s="123">
        <v>1.75</v>
      </c>
      <c r="H176" s="123">
        <v>1.73</v>
      </c>
      <c r="I176" s="123">
        <v>1.64</v>
      </c>
      <c r="J176" s="123">
        <v>-0.05</v>
      </c>
      <c r="K176" s="123">
        <v>0.06</v>
      </c>
      <c r="L176" s="123">
        <v>0.88</v>
      </c>
      <c r="M176" s="123">
        <v>0.9</v>
      </c>
      <c r="N176" s="123">
        <v>100</v>
      </c>
      <c r="O176" s="123">
        <v>-0.02</v>
      </c>
      <c r="P176" s="123">
        <v>19.239999999999998</v>
      </c>
      <c r="Q176" s="123">
        <v>4.25</v>
      </c>
      <c r="R176" s="123">
        <v>21.69</v>
      </c>
      <c r="S176" s="123">
        <v>1.7</v>
      </c>
      <c r="T176" s="123">
        <v>8.34</v>
      </c>
      <c r="U176" s="123">
        <v>9.23</v>
      </c>
      <c r="V176" s="123">
        <v>2.56</v>
      </c>
      <c r="W176" s="123">
        <v>1.63</v>
      </c>
      <c r="X176" s="123">
        <v>-7.0000000000000007E-2</v>
      </c>
      <c r="Y176" s="123">
        <v>0.75</v>
      </c>
      <c r="Z176" s="123">
        <v>7.0000000000000007E-2</v>
      </c>
      <c r="AA176" s="60">
        <v>1.7</v>
      </c>
      <c r="AB176" s="60">
        <v>0</v>
      </c>
      <c r="AC176" s="60">
        <v>0.06</v>
      </c>
      <c r="AD176" s="60" t="s">
        <v>3792</v>
      </c>
      <c r="AE176" s="60">
        <v>2021</v>
      </c>
    </row>
    <row r="177" spans="1:31" x14ac:dyDescent="0.25">
      <c r="A177" s="60" t="s">
        <v>473</v>
      </c>
      <c r="B177" s="60" t="s">
        <v>17</v>
      </c>
      <c r="C177" s="123" t="s">
        <v>153</v>
      </c>
      <c r="D177" s="123">
        <v>24</v>
      </c>
      <c r="E177" s="123">
        <v>1996</v>
      </c>
      <c r="F177" s="123">
        <v>0.25</v>
      </c>
      <c r="G177" s="123">
        <v>0.05</v>
      </c>
      <c r="H177" s="123">
        <v>0.05</v>
      </c>
      <c r="I177" s="123">
        <v>0.09</v>
      </c>
      <c r="J177" s="123">
        <v>-0.05</v>
      </c>
      <c r="K177" s="123">
        <v>-0.04</v>
      </c>
      <c r="L177" s="123">
        <v>-0.09</v>
      </c>
      <c r="M177" s="123">
        <v>-0.02</v>
      </c>
      <c r="N177" s="123"/>
      <c r="O177" s="123">
        <v>-0.01</v>
      </c>
      <c r="P177" s="123">
        <v>15.06</v>
      </c>
      <c r="Q177" s="123">
        <v>14.96</v>
      </c>
      <c r="R177" s="123">
        <v>99.96</v>
      </c>
      <c r="S177" s="123">
        <v>5.0199999999999996</v>
      </c>
      <c r="T177" s="123">
        <v>4.93</v>
      </c>
      <c r="U177" s="123">
        <v>5.05</v>
      </c>
      <c r="V177" s="123">
        <v>5.09</v>
      </c>
      <c r="W177" s="123">
        <v>0</v>
      </c>
      <c r="X177" s="123">
        <v>-0.08</v>
      </c>
      <c r="Y177" s="123">
        <v>5.08</v>
      </c>
      <c r="Z177" s="123">
        <v>0.01</v>
      </c>
      <c r="AA177" s="60">
        <v>0.02</v>
      </c>
      <c r="AB177" s="60">
        <v>-0.06</v>
      </c>
      <c r="AC177" s="60">
        <v>0.02</v>
      </c>
      <c r="AD177" s="60" t="s">
        <v>3792</v>
      </c>
      <c r="AE177" s="60">
        <v>2021</v>
      </c>
    </row>
    <row r="178" spans="1:31" x14ac:dyDescent="0.25">
      <c r="A178" s="60" t="s">
        <v>4828</v>
      </c>
      <c r="B178" s="60" t="s">
        <v>17</v>
      </c>
      <c r="C178" s="123" t="s">
        <v>116</v>
      </c>
      <c r="D178" s="123">
        <v>26</v>
      </c>
      <c r="E178" s="123">
        <v>1994</v>
      </c>
      <c r="F178" s="123">
        <v>4.29</v>
      </c>
      <c r="G178" s="123">
        <v>-0.02</v>
      </c>
      <c r="H178" s="123">
        <v>7.0000000000000007E-2</v>
      </c>
      <c r="I178" s="123">
        <v>-0.05</v>
      </c>
      <c r="J178" s="123">
        <v>7.0000000000000007E-2</v>
      </c>
      <c r="K178" s="123">
        <v>-0.08</v>
      </c>
      <c r="L178" s="123">
        <v>0.01</v>
      </c>
      <c r="M178" s="123">
        <v>0.28000000000000003</v>
      </c>
      <c r="N178" s="123">
        <v>0.02</v>
      </c>
      <c r="O178" s="123">
        <v>0.19</v>
      </c>
      <c r="P178" s="123">
        <v>0.31</v>
      </c>
      <c r="Q178" s="123">
        <v>0.32</v>
      </c>
      <c r="R178" s="123">
        <v>100.04</v>
      </c>
      <c r="S178" s="123">
        <v>0.23</v>
      </c>
      <c r="T178" s="123">
        <v>0.04</v>
      </c>
      <c r="U178" s="123">
        <v>0.01</v>
      </c>
      <c r="V178" s="123">
        <v>-0.04</v>
      </c>
      <c r="W178" s="123">
        <v>0.02</v>
      </c>
      <c r="X178" s="123">
        <v>0.08</v>
      </c>
      <c r="Y178" s="123">
        <v>-0.08</v>
      </c>
      <c r="Z178" s="123">
        <v>0.03</v>
      </c>
      <c r="AA178" s="60">
        <v>0.05</v>
      </c>
      <c r="AB178" s="60">
        <v>0.31</v>
      </c>
      <c r="AC178" s="60">
        <v>0.18</v>
      </c>
      <c r="AD178" s="60" t="s">
        <v>3792</v>
      </c>
      <c r="AE178" s="60">
        <v>2021</v>
      </c>
    </row>
    <row r="179" spans="1:31" x14ac:dyDescent="0.25">
      <c r="A179" s="60" t="s">
        <v>1423</v>
      </c>
      <c r="B179" s="60" t="s">
        <v>17</v>
      </c>
      <c r="C179" s="123" t="s">
        <v>122</v>
      </c>
      <c r="D179" s="123">
        <v>23</v>
      </c>
      <c r="E179" s="123">
        <v>1997</v>
      </c>
      <c r="F179" s="123">
        <v>4.08</v>
      </c>
      <c r="G179" s="123">
        <v>2.87</v>
      </c>
      <c r="H179" s="123">
        <v>2.2599999999999998</v>
      </c>
      <c r="I179" s="123">
        <v>1.05</v>
      </c>
      <c r="J179" s="123">
        <v>1.41</v>
      </c>
      <c r="K179" s="123">
        <v>0.46</v>
      </c>
      <c r="L179" s="123">
        <v>0.59</v>
      </c>
      <c r="M179" s="123">
        <v>0.96</v>
      </c>
      <c r="N179" s="123">
        <v>50.08</v>
      </c>
      <c r="O179" s="123">
        <v>0.54</v>
      </c>
      <c r="P179" s="123">
        <v>24.03</v>
      </c>
      <c r="Q179" s="123">
        <v>8.83</v>
      </c>
      <c r="R179" s="123">
        <v>36.479999999999997</v>
      </c>
      <c r="S179" s="123">
        <v>7.02</v>
      </c>
      <c r="T179" s="123">
        <v>12.06</v>
      </c>
      <c r="U179" s="123">
        <v>5.16</v>
      </c>
      <c r="V179" s="123">
        <v>1.01</v>
      </c>
      <c r="W179" s="123">
        <v>0.27</v>
      </c>
      <c r="X179" s="123">
        <v>0.1</v>
      </c>
      <c r="Y179" s="123">
        <v>0.71</v>
      </c>
      <c r="Z179" s="123">
        <v>1.28</v>
      </c>
      <c r="AA179" s="60">
        <v>4.1900000000000004</v>
      </c>
      <c r="AB179" s="60">
        <v>0.43</v>
      </c>
      <c r="AC179" s="60">
        <v>7.0000000000000007E-2</v>
      </c>
      <c r="AD179" s="60" t="s">
        <v>3792</v>
      </c>
      <c r="AE179" s="60">
        <v>2021</v>
      </c>
    </row>
    <row r="180" spans="1:31" x14ac:dyDescent="0.25">
      <c r="A180" s="60" t="s">
        <v>1260</v>
      </c>
      <c r="B180" s="60" t="s">
        <v>17</v>
      </c>
      <c r="C180" s="123" t="s">
        <v>122</v>
      </c>
      <c r="D180" s="123">
        <v>33</v>
      </c>
      <c r="E180" s="123">
        <v>1988</v>
      </c>
      <c r="F180" s="123">
        <v>-0.08</v>
      </c>
      <c r="G180" s="123">
        <v>0</v>
      </c>
      <c r="H180" s="123">
        <v>-0.08</v>
      </c>
      <c r="I180" s="123">
        <v>-0.1</v>
      </c>
      <c r="J180" s="123">
        <v>-0.04</v>
      </c>
      <c r="K180" s="123">
        <v>7.0000000000000007E-2</v>
      </c>
      <c r="L180" s="123">
        <v>-7.0000000000000007E-2</v>
      </c>
      <c r="M180" s="123">
        <v>0.1</v>
      </c>
      <c r="N180" s="123"/>
      <c r="O180" s="123">
        <v>7.0000000000000007E-2</v>
      </c>
      <c r="P180" s="123">
        <v>-0.09</v>
      </c>
      <c r="Q180" s="123">
        <v>0.05</v>
      </c>
      <c r="R180" s="123"/>
      <c r="S180" s="123">
        <v>7.0000000000000007E-2</v>
      </c>
      <c r="T180" s="123">
        <v>-0.02</v>
      </c>
      <c r="U180" s="123">
        <v>-0.02</v>
      </c>
      <c r="V180" s="123">
        <v>-0.09</v>
      </c>
      <c r="W180" s="123">
        <v>0</v>
      </c>
      <c r="X180" s="123">
        <v>-0.01</v>
      </c>
      <c r="Y180" s="123">
        <v>-0.04</v>
      </c>
      <c r="Z180" s="123">
        <v>-0.08</v>
      </c>
      <c r="AA180" s="60">
        <v>0</v>
      </c>
      <c r="AB180" s="60">
        <v>-0.04</v>
      </c>
      <c r="AC180" s="60">
        <v>-7.0000000000000007E-2</v>
      </c>
      <c r="AD180" s="60" t="s">
        <v>3792</v>
      </c>
      <c r="AE180" s="60">
        <v>2021</v>
      </c>
    </row>
    <row r="181" spans="1:31" x14ac:dyDescent="0.25">
      <c r="A181" s="60" t="s">
        <v>1213</v>
      </c>
      <c r="B181" s="60" t="s">
        <v>17</v>
      </c>
      <c r="C181" s="123" t="s">
        <v>122</v>
      </c>
      <c r="D181" s="123">
        <v>25</v>
      </c>
      <c r="E181" s="123">
        <v>1995</v>
      </c>
      <c r="F181" s="123">
        <v>2.58</v>
      </c>
      <c r="G181" s="123">
        <v>1.1100000000000001</v>
      </c>
      <c r="H181" s="123">
        <v>0.39</v>
      </c>
      <c r="I181" s="123">
        <v>0.89</v>
      </c>
      <c r="J181" s="123">
        <v>0.47</v>
      </c>
      <c r="K181" s="123">
        <v>0.06</v>
      </c>
      <c r="L181" s="123">
        <v>-0.06</v>
      </c>
      <c r="M181" s="123">
        <v>2.02</v>
      </c>
      <c r="N181" s="123">
        <v>0.06</v>
      </c>
      <c r="O181" s="123">
        <v>2.09</v>
      </c>
      <c r="P181" s="123">
        <v>21.3</v>
      </c>
      <c r="Q181" s="123">
        <v>6.06</v>
      </c>
      <c r="R181" s="123">
        <v>28.24</v>
      </c>
      <c r="S181" s="123">
        <v>8.1</v>
      </c>
      <c r="T181" s="123">
        <v>11.21</v>
      </c>
      <c r="U181" s="123">
        <v>2.0299999999999998</v>
      </c>
      <c r="V181" s="123">
        <v>2.46</v>
      </c>
      <c r="W181" s="123">
        <v>1.29</v>
      </c>
      <c r="X181" s="123">
        <v>0.01</v>
      </c>
      <c r="Y181" s="123">
        <v>1.26</v>
      </c>
      <c r="Z181" s="123">
        <v>2.02</v>
      </c>
      <c r="AA181" s="60">
        <v>3.23</v>
      </c>
      <c r="AB181" s="60">
        <v>1.58</v>
      </c>
      <c r="AC181" s="60">
        <v>-0.05</v>
      </c>
      <c r="AD181" s="60" t="s">
        <v>3792</v>
      </c>
      <c r="AE181" s="60">
        <v>2021</v>
      </c>
    </row>
    <row r="182" spans="1:31" x14ac:dyDescent="0.25">
      <c r="A182" s="60" t="s">
        <v>1452</v>
      </c>
      <c r="B182" s="60" t="s">
        <v>17</v>
      </c>
      <c r="C182" s="123" t="s">
        <v>122</v>
      </c>
      <c r="D182" s="123">
        <v>26</v>
      </c>
      <c r="E182" s="123">
        <v>1994</v>
      </c>
      <c r="F182" s="123">
        <v>0.24</v>
      </c>
      <c r="G182" s="123">
        <v>5</v>
      </c>
      <c r="H182" s="123">
        <v>5</v>
      </c>
      <c r="I182" s="123">
        <v>4.9000000000000004</v>
      </c>
      <c r="J182" s="123">
        <v>-0.04</v>
      </c>
      <c r="K182" s="123">
        <v>0.04</v>
      </c>
      <c r="L182" s="123">
        <v>4.96</v>
      </c>
      <c r="M182" s="123">
        <v>14.96</v>
      </c>
      <c r="N182" s="123">
        <v>33.39</v>
      </c>
      <c r="O182" s="123">
        <v>10.06</v>
      </c>
      <c r="P182" s="123">
        <v>20.059999999999999</v>
      </c>
      <c r="Q182" s="123">
        <v>9.98</v>
      </c>
      <c r="R182" s="123">
        <v>49.97</v>
      </c>
      <c r="S182" s="123">
        <v>5.0999999999999996</v>
      </c>
      <c r="T182" s="123">
        <v>9.99</v>
      </c>
      <c r="U182" s="123">
        <v>4.9400000000000004</v>
      </c>
      <c r="V182" s="123">
        <v>-0.05</v>
      </c>
      <c r="W182" s="123">
        <v>-0.05</v>
      </c>
      <c r="X182" s="123">
        <v>7.0000000000000007E-2</v>
      </c>
      <c r="Y182" s="123">
        <v>0.05</v>
      </c>
      <c r="Z182" s="123">
        <v>-0.05</v>
      </c>
      <c r="AA182" s="60">
        <v>5.04</v>
      </c>
      <c r="AB182" s="60">
        <v>0.05</v>
      </c>
      <c r="AC182" s="60">
        <v>-0.04</v>
      </c>
      <c r="AD182" s="60" t="s">
        <v>3792</v>
      </c>
      <c r="AE182" s="60">
        <v>2021</v>
      </c>
    </row>
    <row r="183" spans="1:31" x14ac:dyDescent="0.25">
      <c r="A183" s="60" t="s">
        <v>1601</v>
      </c>
      <c r="B183" s="60" t="s">
        <v>17</v>
      </c>
      <c r="C183" s="123" t="s">
        <v>122</v>
      </c>
      <c r="D183" s="123">
        <v>26</v>
      </c>
      <c r="E183" s="123">
        <v>1994</v>
      </c>
      <c r="F183" s="123">
        <v>4.29</v>
      </c>
      <c r="G183" s="123">
        <v>1.1599999999999999</v>
      </c>
      <c r="H183" s="123">
        <v>1</v>
      </c>
      <c r="I183" s="123">
        <v>0.46</v>
      </c>
      <c r="J183" s="123">
        <v>0.42</v>
      </c>
      <c r="K183" s="123">
        <v>0.16</v>
      </c>
      <c r="L183" s="123">
        <v>0.51</v>
      </c>
      <c r="M183" s="123">
        <v>0.7</v>
      </c>
      <c r="N183" s="123">
        <v>66.680000000000007</v>
      </c>
      <c r="O183" s="123">
        <v>0.18</v>
      </c>
      <c r="P183" s="123">
        <v>13.71</v>
      </c>
      <c r="Q183" s="123">
        <v>4.6900000000000004</v>
      </c>
      <c r="R183" s="123">
        <v>33.97</v>
      </c>
      <c r="S183" s="123">
        <v>0.88</v>
      </c>
      <c r="T183" s="123">
        <v>7.49</v>
      </c>
      <c r="U183" s="123">
        <v>5.38</v>
      </c>
      <c r="V183" s="123">
        <v>0.6</v>
      </c>
      <c r="W183" s="123">
        <v>0.24</v>
      </c>
      <c r="X183" s="123">
        <v>-0.03</v>
      </c>
      <c r="Y183" s="123">
        <v>0.54</v>
      </c>
      <c r="Z183" s="123">
        <v>1.0900000000000001</v>
      </c>
      <c r="AA183" s="60">
        <v>2.2400000000000002</v>
      </c>
      <c r="AB183" s="60">
        <v>0.17</v>
      </c>
      <c r="AC183" s="60">
        <v>-0.05</v>
      </c>
      <c r="AD183" s="60" t="s">
        <v>3792</v>
      </c>
      <c r="AE183" s="60">
        <v>2021</v>
      </c>
    </row>
    <row r="184" spans="1:31" x14ac:dyDescent="0.25">
      <c r="A184" s="60" t="s">
        <v>1527</v>
      </c>
      <c r="B184" s="60" t="s">
        <v>17</v>
      </c>
      <c r="C184" s="123" t="s">
        <v>131</v>
      </c>
      <c r="D184" s="123">
        <v>31</v>
      </c>
      <c r="E184" s="123">
        <v>1989</v>
      </c>
      <c r="F184" s="123">
        <v>0.21</v>
      </c>
      <c r="G184" s="123">
        <v>3.35</v>
      </c>
      <c r="H184" s="123">
        <v>3.39</v>
      </c>
      <c r="I184" s="123">
        <v>-0.09</v>
      </c>
      <c r="J184" s="123">
        <v>3.3</v>
      </c>
      <c r="K184" s="123">
        <v>0.08</v>
      </c>
      <c r="L184" s="123">
        <v>0.09</v>
      </c>
      <c r="M184" s="123">
        <v>0.05</v>
      </c>
      <c r="N184" s="123"/>
      <c r="O184" s="123">
        <v>0.04</v>
      </c>
      <c r="P184" s="123">
        <v>20.09</v>
      </c>
      <c r="Q184" s="123">
        <v>16.649999999999999</v>
      </c>
      <c r="R184" s="123">
        <v>83.29</v>
      </c>
      <c r="S184" s="123">
        <v>13.36</v>
      </c>
      <c r="T184" s="123">
        <v>6.64</v>
      </c>
      <c r="U184" s="123">
        <v>-0.08</v>
      </c>
      <c r="V184" s="123">
        <v>6.62</v>
      </c>
      <c r="W184" s="123">
        <v>-0.1</v>
      </c>
      <c r="X184" s="123">
        <v>-0.06</v>
      </c>
      <c r="Y184" s="123">
        <v>6.6</v>
      </c>
      <c r="Z184" s="123">
        <v>-0.08</v>
      </c>
      <c r="AA184" s="60">
        <v>3.37</v>
      </c>
      <c r="AB184" s="60">
        <v>0.06</v>
      </c>
      <c r="AC184" s="60">
        <v>-0.08</v>
      </c>
      <c r="AD184" s="60" t="s">
        <v>3792</v>
      </c>
      <c r="AE184" s="60">
        <v>2021</v>
      </c>
    </row>
    <row r="185" spans="1:31" x14ac:dyDescent="0.25">
      <c r="A185" s="60" t="s">
        <v>3659</v>
      </c>
      <c r="B185" s="60" t="s">
        <v>18</v>
      </c>
      <c r="C185" s="123" t="s">
        <v>96</v>
      </c>
      <c r="D185" s="123">
        <v>23</v>
      </c>
      <c r="E185" s="123">
        <v>1997</v>
      </c>
      <c r="F185" s="123">
        <v>4.0199999999999996</v>
      </c>
      <c r="G185" s="123">
        <v>1.1000000000000001</v>
      </c>
      <c r="H185" s="123">
        <v>0.72</v>
      </c>
      <c r="I185" s="123">
        <v>0.47</v>
      </c>
      <c r="J185" s="123">
        <v>0.54</v>
      </c>
      <c r="K185" s="123">
        <v>7.0000000000000007E-2</v>
      </c>
      <c r="L185" s="123">
        <v>0.2</v>
      </c>
      <c r="M185" s="123">
        <v>1.04</v>
      </c>
      <c r="N185" s="123">
        <v>25.06</v>
      </c>
      <c r="O185" s="123">
        <v>0.67</v>
      </c>
      <c r="P185" s="123">
        <v>6.35</v>
      </c>
      <c r="Q185" s="123">
        <v>2.44</v>
      </c>
      <c r="R185" s="123">
        <v>39.950000000000003</v>
      </c>
      <c r="S185" s="123">
        <v>2.98</v>
      </c>
      <c r="T185" s="123">
        <v>2.68</v>
      </c>
      <c r="U185" s="123">
        <v>0.57999999999999996</v>
      </c>
      <c r="V185" s="123">
        <v>0.76</v>
      </c>
      <c r="W185" s="123">
        <v>0.57999999999999996</v>
      </c>
      <c r="X185" s="123">
        <v>0.01</v>
      </c>
      <c r="Y185" s="123">
        <v>0.18</v>
      </c>
      <c r="Z185" s="123">
        <v>1.72</v>
      </c>
      <c r="AA185" s="60">
        <v>2.67</v>
      </c>
      <c r="AB185" s="60">
        <v>5.78</v>
      </c>
      <c r="AC185" s="60">
        <v>7.0000000000000007E-2</v>
      </c>
      <c r="AD185" s="60" t="s">
        <v>3792</v>
      </c>
      <c r="AE185" s="60">
        <v>2021</v>
      </c>
    </row>
    <row r="186" spans="1:31" x14ac:dyDescent="0.25">
      <c r="A186" s="60" t="s">
        <v>2226</v>
      </c>
      <c r="B186" s="60" t="s">
        <v>18</v>
      </c>
      <c r="C186" s="123" t="s">
        <v>96</v>
      </c>
      <c r="D186" s="123">
        <v>27</v>
      </c>
      <c r="E186" s="123">
        <v>1993</v>
      </c>
      <c r="F186" s="123">
        <v>2.91</v>
      </c>
      <c r="G186" s="123">
        <v>4.08</v>
      </c>
      <c r="H186" s="123">
        <v>2.33</v>
      </c>
      <c r="I186" s="123">
        <v>0.71</v>
      </c>
      <c r="J186" s="123">
        <v>2.41</v>
      </c>
      <c r="K186" s="123">
        <v>1.04</v>
      </c>
      <c r="L186" s="123">
        <v>1.99</v>
      </c>
      <c r="M186" s="123">
        <v>3.42</v>
      </c>
      <c r="N186" s="123">
        <v>60.07</v>
      </c>
      <c r="O186" s="123">
        <v>1.46</v>
      </c>
      <c r="P186" s="123">
        <v>14.86</v>
      </c>
      <c r="Q186" s="123">
        <v>5.0999999999999996</v>
      </c>
      <c r="R186" s="123">
        <v>34.94</v>
      </c>
      <c r="S186" s="123">
        <v>4.84</v>
      </c>
      <c r="T186" s="123">
        <v>6.96</v>
      </c>
      <c r="U186" s="123">
        <v>3.15</v>
      </c>
      <c r="V186" s="123">
        <v>1.36</v>
      </c>
      <c r="W186" s="123">
        <v>0.32</v>
      </c>
      <c r="X186" s="123">
        <v>-7.0000000000000007E-2</v>
      </c>
      <c r="Y186" s="123">
        <v>1.1000000000000001</v>
      </c>
      <c r="Z186" s="123">
        <v>7.0000000000000007E-2</v>
      </c>
      <c r="AA186" s="60">
        <v>4.2300000000000004</v>
      </c>
      <c r="AB186" s="60">
        <v>0.59</v>
      </c>
      <c r="AC186" s="60">
        <v>0.02</v>
      </c>
      <c r="AD186" s="60" t="s">
        <v>3792</v>
      </c>
      <c r="AE186" s="60">
        <v>2021</v>
      </c>
    </row>
    <row r="187" spans="1:31" x14ac:dyDescent="0.25">
      <c r="A187" s="60" t="s">
        <v>4078</v>
      </c>
      <c r="B187" s="60" t="s">
        <v>18</v>
      </c>
      <c r="C187" s="123" t="s">
        <v>96</v>
      </c>
      <c r="D187" s="123">
        <v>37</v>
      </c>
      <c r="E187" s="123">
        <v>1983</v>
      </c>
      <c r="F187" s="123">
        <v>3.93</v>
      </c>
      <c r="G187" s="123">
        <v>1.56</v>
      </c>
      <c r="H187" s="123">
        <v>0.94</v>
      </c>
      <c r="I187" s="123">
        <v>1.35</v>
      </c>
      <c r="J187" s="123">
        <v>0.31</v>
      </c>
      <c r="K187" s="123">
        <v>0.1</v>
      </c>
      <c r="L187" s="123">
        <v>0.43</v>
      </c>
      <c r="M187" s="123">
        <v>1.26</v>
      </c>
      <c r="N187" s="123">
        <v>40.049999999999997</v>
      </c>
      <c r="O187" s="123">
        <v>0.75</v>
      </c>
      <c r="P187" s="123">
        <v>6.44</v>
      </c>
      <c r="Q187" s="123">
        <v>2.0099999999999998</v>
      </c>
      <c r="R187" s="123">
        <v>30.78</v>
      </c>
      <c r="S187" s="123">
        <v>3.57</v>
      </c>
      <c r="T187" s="123">
        <v>2.83</v>
      </c>
      <c r="U187" s="123">
        <v>0.28999999999999998</v>
      </c>
      <c r="V187" s="123">
        <v>1.18</v>
      </c>
      <c r="W187" s="123">
        <v>-0.1</v>
      </c>
      <c r="X187" s="123">
        <v>0.03</v>
      </c>
      <c r="Y187" s="123">
        <v>1.21</v>
      </c>
      <c r="Z187" s="123">
        <v>2.2200000000000002</v>
      </c>
      <c r="AA187" s="60">
        <v>3.7</v>
      </c>
      <c r="AB187" s="60">
        <v>2.74</v>
      </c>
      <c r="AC187" s="60">
        <v>0.04</v>
      </c>
      <c r="AD187" s="60" t="s">
        <v>3792</v>
      </c>
      <c r="AE187" s="60">
        <v>2021</v>
      </c>
    </row>
    <row r="188" spans="1:31" x14ac:dyDescent="0.25">
      <c r="A188" s="60" t="s">
        <v>1381</v>
      </c>
      <c r="B188" s="60" t="s">
        <v>18</v>
      </c>
      <c r="C188" s="123" t="s">
        <v>96</v>
      </c>
      <c r="D188" s="123">
        <v>27</v>
      </c>
      <c r="E188" s="123">
        <v>1993</v>
      </c>
      <c r="F188" s="123">
        <v>3.97</v>
      </c>
      <c r="G188" s="123">
        <v>1.44</v>
      </c>
      <c r="H188" s="123">
        <v>1.33</v>
      </c>
      <c r="I188" s="123">
        <v>0.79</v>
      </c>
      <c r="J188" s="123">
        <v>0.56999999999999995</v>
      </c>
      <c r="K188" s="123">
        <v>0.19</v>
      </c>
      <c r="L188" s="123">
        <v>0.15</v>
      </c>
      <c r="M188" s="123">
        <v>0.98</v>
      </c>
      <c r="N188" s="123">
        <v>24.94</v>
      </c>
      <c r="O188" s="123">
        <v>0.82</v>
      </c>
      <c r="P188" s="123">
        <v>10.51</v>
      </c>
      <c r="Q188" s="123">
        <v>5.16</v>
      </c>
      <c r="R188" s="123">
        <v>50.09</v>
      </c>
      <c r="S188" s="123">
        <v>3.93</v>
      </c>
      <c r="T188" s="123">
        <v>5.05</v>
      </c>
      <c r="U188" s="123">
        <v>1.43</v>
      </c>
      <c r="V188" s="123">
        <v>1.73</v>
      </c>
      <c r="W188" s="123">
        <v>-0.08</v>
      </c>
      <c r="X188" s="123">
        <v>-0.05</v>
      </c>
      <c r="Y188" s="123">
        <v>1.68</v>
      </c>
      <c r="Z188" s="123">
        <v>0.47</v>
      </c>
      <c r="AA188" s="60">
        <v>2.02</v>
      </c>
      <c r="AB188" s="60">
        <v>0.71</v>
      </c>
      <c r="AC188" s="60">
        <v>-0.08</v>
      </c>
      <c r="AD188" s="60" t="s">
        <v>3792</v>
      </c>
      <c r="AE188" s="60">
        <v>2021</v>
      </c>
    </row>
    <row r="189" spans="1:31" x14ac:dyDescent="0.25">
      <c r="A189" s="60" t="s">
        <v>2458</v>
      </c>
      <c r="B189" s="60" t="s">
        <v>18</v>
      </c>
      <c r="C189" s="123" t="s">
        <v>109</v>
      </c>
      <c r="D189" s="123">
        <v>21</v>
      </c>
      <c r="E189" s="123">
        <v>1999</v>
      </c>
      <c r="F189" s="123">
        <v>0.45</v>
      </c>
      <c r="G189" s="123">
        <v>2.4700000000000002</v>
      </c>
      <c r="H189" s="123">
        <v>2.56</v>
      </c>
      <c r="I189" s="123">
        <v>-0.04</v>
      </c>
      <c r="J189" s="123">
        <v>2.46</v>
      </c>
      <c r="K189" s="123">
        <v>-7.0000000000000007E-2</v>
      </c>
      <c r="L189" s="123">
        <v>2.52</v>
      </c>
      <c r="M189" s="123">
        <v>2.5299999999999998</v>
      </c>
      <c r="N189" s="123">
        <v>99.95</v>
      </c>
      <c r="O189" s="123">
        <v>0.04</v>
      </c>
      <c r="P189" s="123">
        <v>14.92</v>
      </c>
      <c r="Q189" s="123">
        <v>9.94</v>
      </c>
      <c r="R189" s="123">
        <v>66.599999999999994</v>
      </c>
      <c r="S189" s="123">
        <v>4.9800000000000004</v>
      </c>
      <c r="T189" s="123">
        <v>9.9600000000000009</v>
      </c>
      <c r="U189" s="123">
        <v>0.09</v>
      </c>
      <c r="V189" s="123">
        <v>0.08</v>
      </c>
      <c r="W189" s="123">
        <v>-0.05</v>
      </c>
      <c r="X189" s="123">
        <v>0</v>
      </c>
      <c r="Y189" s="123">
        <v>-0.06</v>
      </c>
      <c r="Z189" s="123">
        <v>-0.03</v>
      </c>
      <c r="AA189" s="60">
        <v>2.5099999999999998</v>
      </c>
      <c r="AB189" s="60">
        <v>0.1</v>
      </c>
      <c r="AC189" s="60">
        <v>-0.06</v>
      </c>
      <c r="AD189" s="60" t="s">
        <v>3792</v>
      </c>
      <c r="AE189" s="60">
        <v>2021</v>
      </c>
    </row>
    <row r="190" spans="1:31" x14ac:dyDescent="0.25">
      <c r="A190" s="60" t="s">
        <v>1532</v>
      </c>
      <c r="B190" s="60" t="s">
        <v>18</v>
      </c>
      <c r="C190" s="123" t="s">
        <v>109</v>
      </c>
      <c r="D190" s="123">
        <v>25</v>
      </c>
      <c r="E190" s="123">
        <v>1995</v>
      </c>
      <c r="F190" s="123">
        <v>0.45</v>
      </c>
      <c r="G190" s="123">
        <v>-0.08</v>
      </c>
      <c r="H190" s="123">
        <v>0.09</v>
      </c>
      <c r="I190" s="123">
        <v>-7.0000000000000007E-2</v>
      </c>
      <c r="J190" s="123">
        <v>0.01</v>
      </c>
      <c r="K190" s="123">
        <v>0.06</v>
      </c>
      <c r="L190" s="123">
        <v>0</v>
      </c>
      <c r="M190" s="123">
        <v>-0.08</v>
      </c>
      <c r="N190" s="123"/>
      <c r="O190" s="123">
        <v>7.0000000000000007E-2</v>
      </c>
      <c r="P190" s="123">
        <v>12.52</v>
      </c>
      <c r="Q190" s="123">
        <v>4.96</v>
      </c>
      <c r="R190" s="123">
        <v>40.06</v>
      </c>
      <c r="S190" s="123">
        <v>0.05</v>
      </c>
      <c r="T190" s="123">
        <v>5.0199999999999996</v>
      </c>
      <c r="U190" s="123">
        <v>7.41</v>
      </c>
      <c r="V190" s="123">
        <v>2.48</v>
      </c>
      <c r="W190" s="123">
        <v>-0.06</v>
      </c>
      <c r="X190" s="123">
        <v>-0.09</v>
      </c>
      <c r="Y190" s="123">
        <v>2.5299999999999998</v>
      </c>
      <c r="Z190" s="123">
        <v>-0.04</v>
      </c>
      <c r="AA190" s="60">
        <v>-0.1</v>
      </c>
      <c r="AB190" s="60">
        <v>-0.03</v>
      </c>
      <c r="AC190" s="60">
        <v>-0.06</v>
      </c>
      <c r="AD190" s="60" t="s">
        <v>3792</v>
      </c>
      <c r="AE190" s="60">
        <v>2021</v>
      </c>
    </row>
    <row r="191" spans="1:31" x14ac:dyDescent="0.25">
      <c r="A191" s="60" t="s">
        <v>1700</v>
      </c>
      <c r="B191" s="60" t="s">
        <v>18</v>
      </c>
      <c r="C191" s="123" t="s">
        <v>109</v>
      </c>
      <c r="D191" s="123">
        <v>35</v>
      </c>
      <c r="E191" s="123">
        <v>1985</v>
      </c>
      <c r="F191" s="123">
        <v>4.05</v>
      </c>
      <c r="G191" s="123">
        <v>0.56999999999999995</v>
      </c>
      <c r="H191" s="123">
        <v>0.21</v>
      </c>
      <c r="I191" s="123">
        <v>-7.0000000000000007E-2</v>
      </c>
      <c r="J191" s="123">
        <v>0.32</v>
      </c>
      <c r="K191" s="123">
        <v>0.34</v>
      </c>
      <c r="L191" s="123">
        <v>-0.01</v>
      </c>
      <c r="M191" s="123">
        <v>0.35</v>
      </c>
      <c r="N191" s="123">
        <v>-0.03</v>
      </c>
      <c r="O191" s="123">
        <v>0.21</v>
      </c>
      <c r="P191" s="123">
        <v>9.41</v>
      </c>
      <c r="Q191" s="123">
        <v>3.55</v>
      </c>
      <c r="R191" s="123">
        <v>36.75</v>
      </c>
      <c r="S191" s="123">
        <v>-0.04</v>
      </c>
      <c r="T191" s="123">
        <v>3.98</v>
      </c>
      <c r="U191" s="123">
        <v>5.49</v>
      </c>
      <c r="V191" s="123">
        <v>0.19</v>
      </c>
      <c r="W191" s="123">
        <v>7.0000000000000007E-2</v>
      </c>
      <c r="X191" s="123">
        <v>-0.03</v>
      </c>
      <c r="Y191" s="123">
        <v>0.22</v>
      </c>
      <c r="Z191" s="123">
        <v>0.15</v>
      </c>
      <c r="AA191" s="60">
        <v>0.83</v>
      </c>
      <c r="AB191" s="60">
        <v>0.59</v>
      </c>
      <c r="AC191" s="60">
        <v>-0.08</v>
      </c>
      <c r="AD191" s="60" t="s">
        <v>3792</v>
      </c>
      <c r="AE191" s="60">
        <v>2021</v>
      </c>
    </row>
    <row r="192" spans="1:31" x14ac:dyDescent="0.25">
      <c r="A192" s="60" t="s">
        <v>2842</v>
      </c>
      <c r="B192" s="60" t="s">
        <v>18</v>
      </c>
      <c r="C192" s="123" t="s">
        <v>153</v>
      </c>
      <c r="D192" s="123">
        <v>26</v>
      </c>
      <c r="E192" s="123">
        <v>1994</v>
      </c>
      <c r="F192" s="123">
        <v>2.67</v>
      </c>
      <c r="G192" s="123">
        <v>2.21</v>
      </c>
      <c r="H192" s="123">
        <v>1.52</v>
      </c>
      <c r="I192" s="123">
        <v>0.44</v>
      </c>
      <c r="J192" s="123">
        <v>1.4</v>
      </c>
      <c r="K192" s="123">
        <v>0.31</v>
      </c>
      <c r="L192" s="123">
        <v>0.41</v>
      </c>
      <c r="M192" s="123">
        <v>1.41</v>
      </c>
      <c r="N192" s="123">
        <v>24.93</v>
      </c>
      <c r="O192" s="123">
        <v>1.1499999999999999</v>
      </c>
      <c r="P192" s="123">
        <v>17.809999999999999</v>
      </c>
      <c r="Q192" s="123">
        <v>4.49</v>
      </c>
      <c r="R192" s="123">
        <v>24.93</v>
      </c>
      <c r="S192" s="123">
        <v>4.78</v>
      </c>
      <c r="T192" s="123">
        <v>7.05</v>
      </c>
      <c r="U192" s="123">
        <v>5.93</v>
      </c>
      <c r="V192" s="123">
        <v>0.74</v>
      </c>
      <c r="W192" s="123">
        <v>-0.01</v>
      </c>
      <c r="X192" s="123">
        <v>0.02</v>
      </c>
      <c r="Y192" s="123">
        <v>0.65</v>
      </c>
      <c r="Z192" s="123">
        <v>2.69</v>
      </c>
      <c r="AA192" s="60">
        <v>4.7699999999999996</v>
      </c>
      <c r="AB192" s="60">
        <v>0.75</v>
      </c>
      <c r="AC192" s="60">
        <v>0.01</v>
      </c>
      <c r="AD192" s="60" t="s">
        <v>3792</v>
      </c>
      <c r="AE192" s="60">
        <v>2021</v>
      </c>
    </row>
    <row r="193" spans="1:31" x14ac:dyDescent="0.25">
      <c r="A193" s="60" t="s">
        <v>2887</v>
      </c>
      <c r="B193" s="60" t="s">
        <v>18</v>
      </c>
      <c r="C193" s="123" t="s">
        <v>153</v>
      </c>
      <c r="D193" s="123">
        <v>24</v>
      </c>
      <c r="E193" s="123">
        <v>1996</v>
      </c>
      <c r="F193" s="123">
        <v>3.54</v>
      </c>
      <c r="G193" s="123">
        <v>1.04</v>
      </c>
      <c r="H193" s="123">
        <v>0.48</v>
      </c>
      <c r="I193" s="123">
        <v>0.06</v>
      </c>
      <c r="J193" s="123">
        <v>0.86</v>
      </c>
      <c r="K193" s="123">
        <v>0.28999999999999998</v>
      </c>
      <c r="L193" s="123">
        <v>-0.04</v>
      </c>
      <c r="M193" s="123">
        <v>1.33</v>
      </c>
      <c r="N193" s="123">
        <v>-0.02</v>
      </c>
      <c r="O193" s="123">
        <v>1.34</v>
      </c>
      <c r="P193" s="123">
        <v>16.190000000000001</v>
      </c>
      <c r="Q193" s="123">
        <v>3.06</v>
      </c>
      <c r="R193" s="123">
        <v>18.95</v>
      </c>
      <c r="S193" s="123">
        <v>3.92</v>
      </c>
      <c r="T193" s="123">
        <v>8.52</v>
      </c>
      <c r="U193" s="123">
        <v>3.69</v>
      </c>
      <c r="V193" s="123">
        <v>0.64</v>
      </c>
      <c r="W193" s="123">
        <v>0.08</v>
      </c>
      <c r="X193" s="123">
        <v>-0.08</v>
      </c>
      <c r="Y193" s="123">
        <v>0.49</v>
      </c>
      <c r="Z193" s="123">
        <v>0.83</v>
      </c>
      <c r="AA193" s="60">
        <v>2.02</v>
      </c>
      <c r="AB193" s="60">
        <v>0.37</v>
      </c>
      <c r="AC193" s="60">
        <v>0.06</v>
      </c>
      <c r="AD193" s="60" t="s">
        <v>3792</v>
      </c>
      <c r="AE193" s="60">
        <v>2021</v>
      </c>
    </row>
    <row r="194" spans="1:31" x14ac:dyDescent="0.25">
      <c r="A194" s="60" t="s">
        <v>4081</v>
      </c>
      <c r="B194" s="60" t="s">
        <v>18</v>
      </c>
      <c r="C194" s="123" t="s">
        <v>153</v>
      </c>
      <c r="D194" s="123">
        <v>27</v>
      </c>
      <c r="E194" s="123">
        <v>1993</v>
      </c>
      <c r="F194" s="123">
        <v>0.59</v>
      </c>
      <c r="G194" s="123">
        <v>3.26</v>
      </c>
      <c r="H194" s="123">
        <v>3.31</v>
      </c>
      <c r="I194" s="123">
        <v>-0.08</v>
      </c>
      <c r="J194" s="123">
        <v>1.7</v>
      </c>
      <c r="K194" s="123">
        <v>1.61</v>
      </c>
      <c r="L194" s="123">
        <v>0.06</v>
      </c>
      <c r="M194" s="123">
        <v>-7.0000000000000007E-2</v>
      </c>
      <c r="N194" s="123"/>
      <c r="O194" s="123">
        <v>-0.05</v>
      </c>
      <c r="P194" s="123">
        <v>18.28</v>
      </c>
      <c r="Q194" s="123">
        <v>10.07</v>
      </c>
      <c r="R194" s="123">
        <v>54.52</v>
      </c>
      <c r="S194" s="123">
        <v>0.08</v>
      </c>
      <c r="T194" s="123">
        <v>8.24</v>
      </c>
      <c r="U194" s="123">
        <v>10.01</v>
      </c>
      <c r="V194" s="123">
        <v>3.33</v>
      </c>
      <c r="W194" s="123">
        <v>-0.03</v>
      </c>
      <c r="X194" s="123">
        <v>0</v>
      </c>
      <c r="Y194" s="123">
        <v>3.24</v>
      </c>
      <c r="Z194" s="123">
        <v>0.04</v>
      </c>
      <c r="AA194" s="60">
        <v>3.36</v>
      </c>
      <c r="AB194" s="60">
        <v>-0.03</v>
      </c>
      <c r="AC194" s="60">
        <v>-7.0000000000000007E-2</v>
      </c>
      <c r="AD194" s="60" t="s">
        <v>3792</v>
      </c>
      <c r="AE194" s="60">
        <v>2021</v>
      </c>
    </row>
    <row r="195" spans="1:31" x14ac:dyDescent="0.25">
      <c r="A195" s="60" t="s">
        <v>2891</v>
      </c>
      <c r="B195" s="60" t="s">
        <v>18</v>
      </c>
      <c r="C195" s="123" t="s">
        <v>116</v>
      </c>
      <c r="D195" s="123">
        <v>32</v>
      </c>
      <c r="E195" s="123">
        <v>1988</v>
      </c>
      <c r="F195" s="123">
        <v>3.98</v>
      </c>
      <c r="G195" s="123">
        <v>0.01</v>
      </c>
      <c r="H195" s="123">
        <v>0.09</v>
      </c>
      <c r="I195" s="123">
        <v>-0.02</v>
      </c>
      <c r="J195" s="123">
        <v>-0.06</v>
      </c>
      <c r="K195" s="123">
        <v>0.01</v>
      </c>
      <c r="L195" s="123">
        <v>-0.02</v>
      </c>
      <c r="M195" s="123">
        <v>-7.0000000000000007E-2</v>
      </c>
      <c r="N195" s="123"/>
      <c r="O195" s="123">
        <v>0.01</v>
      </c>
      <c r="P195" s="123">
        <v>0.23</v>
      </c>
      <c r="Q195" s="123">
        <v>0.27</v>
      </c>
      <c r="R195" s="123">
        <v>99.93</v>
      </c>
      <c r="S195" s="123">
        <v>0.24</v>
      </c>
      <c r="T195" s="123">
        <v>0.02</v>
      </c>
      <c r="U195" s="123">
        <v>-0.05</v>
      </c>
      <c r="V195" s="123">
        <v>0.09</v>
      </c>
      <c r="W195" s="123">
        <v>0.06</v>
      </c>
      <c r="X195" s="123">
        <v>-0.05</v>
      </c>
      <c r="Y195" s="123">
        <v>0.1</v>
      </c>
      <c r="Z195" s="123">
        <v>0</v>
      </c>
      <c r="AA195" s="60">
        <v>0.09</v>
      </c>
      <c r="AB195" s="60">
        <v>-0.02</v>
      </c>
      <c r="AC195" s="60">
        <v>0.05</v>
      </c>
      <c r="AD195" s="60" t="s">
        <v>3792</v>
      </c>
      <c r="AE195" s="60">
        <v>2021</v>
      </c>
    </row>
    <row r="196" spans="1:31" x14ac:dyDescent="0.25">
      <c r="A196" s="60" t="s">
        <v>224</v>
      </c>
      <c r="B196" s="60" t="s">
        <v>18</v>
      </c>
      <c r="C196" s="123" t="s">
        <v>122</v>
      </c>
      <c r="D196" s="123">
        <v>26</v>
      </c>
      <c r="E196" s="123">
        <v>1994</v>
      </c>
      <c r="F196" s="123">
        <v>2.39</v>
      </c>
      <c r="G196" s="123">
        <v>1.81</v>
      </c>
      <c r="H196" s="123">
        <v>1.3</v>
      </c>
      <c r="I196" s="123">
        <v>0.48</v>
      </c>
      <c r="J196" s="123">
        <v>0.81</v>
      </c>
      <c r="K196" s="123">
        <v>0.53</v>
      </c>
      <c r="L196" s="123">
        <v>1.24</v>
      </c>
      <c r="M196" s="123">
        <v>3.13</v>
      </c>
      <c r="N196" s="123">
        <v>42.88</v>
      </c>
      <c r="O196" s="123">
        <v>1.77</v>
      </c>
      <c r="P196" s="123">
        <v>18.29</v>
      </c>
      <c r="Q196" s="123">
        <v>6.11</v>
      </c>
      <c r="R196" s="123">
        <v>33.39</v>
      </c>
      <c r="S196" s="123">
        <v>6.6</v>
      </c>
      <c r="T196" s="123">
        <v>4.45</v>
      </c>
      <c r="U196" s="123">
        <v>7.31</v>
      </c>
      <c r="V196" s="123">
        <v>1.75</v>
      </c>
      <c r="W196" s="123">
        <v>-0.03</v>
      </c>
      <c r="X196" s="123">
        <v>-0.01</v>
      </c>
      <c r="Y196" s="123">
        <v>1.83</v>
      </c>
      <c r="Z196" s="123">
        <v>0.52</v>
      </c>
      <c r="AA196" s="60">
        <v>2.27</v>
      </c>
      <c r="AB196" s="60">
        <v>0.42</v>
      </c>
      <c r="AC196" s="60">
        <v>-0.01</v>
      </c>
      <c r="AD196" s="60" t="s">
        <v>3792</v>
      </c>
      <c r="AE196" s="60">
        <v>2021</v>
      </c>
    </row>
    <row r="197" spans="1:31" x14ac:dyDescent="0.25">
      <c r="A197" s="60" t="s">
        <v>4829</v>
      </c>
      <c r="B197" s="60" t="s">
        <v>18</v>
      </c>
      <c r="C197" s="123" t="s">
        <v>122</v>
      </c>
      <c r="D197" s="123">
        <v>25</v>
      </c>
      <c r="E197" s="123">
        <v>1995</v>
      </c>
      <c r="F197" s="123">
        <v>1.37</v>
      </c>
      <c r="G197" s="123">
        <v>6.5</v>
      </c>
      <c r="H197" s="123">
        <v>4.26</v>
      </c>
      <c r="I197" s="123">
        <v>1.47</v>
      </c>
      <c r="J197" s="123">
        <v>4.91</v>
      </c>
      <c r="K197" s="123">
        <v>-0.1</v>
      </c>
      <c r="L197" s="123">
        <v>1.35</v>
      </c>
      <c r="M197" s="123">
        <v>2.91</v>
      </c>
      <c r="N197" s="123">
        <v>50.06</v>
      </c>
      <c r="O197" s="123">
        <v>1.41</v>
      </c>
      <c r="P197" s="123">
        <v>20.02</v>
      </c>
      <c r="Q197" s="123">
        <v>4.2</v>
      </c>
      <c r="R197" s="123">
        <v>21.41</v>
      </c>
      <c r="S197" s="123">
        <v>7.76</v>
      </c>
      <c r="T197" s="123">
        <v>10.73</v>
      </c>
      <c r="U197" s="123">
        <v>1.44</v>
      </c>
      <c r="V197" s="123">
        <v>0.62</v>
      </c>
      <c r="W197" s="123">
        <v>0.1</v>
      </c>
      <c r="X197" s="123">
        <v>-0.09</v>
      </c>
      <c r="Y197" s="123">
        <v>0.77</v>
      </c>
      <c r="Z197" s="123">
        <v>0.72</v>
      </c>
      <c r="AA197" s="60">
        <v>7.2</v>
      </c>
      <c r="AB197" s="60">
        <v>0.78</v>
      </c>
      <c r="AC197" s="60">
        <v>0.04</v>
      </c>
      <c r="AD197" s="60" t="s">
        <v>3792</v>
      </c>
      <c r="AE197" s="60">
        <v>2021</v>
      </c>
    </row>
    <row r="198" spans="1:31" x14ac:dyDescent="0.25">
      <c r="A198" s="60" t="s">
        <v>2690</v>
      </c>
      <c r="B198" s="60" t="s">
        <v>18</v>
      </c>
      <c r="C198" s="123" t="s">
        <v>122</v>
      </c>
      <c r="D198" s="123">
        <v>28</v>
      </c>
      <c r="E198" s="123">
        <v>1992</v>
      </c>
      <c r="F198" s="123">
        <v>1.59</v>
      </c>
      <c r="G198" s="123">
        <v>2.04</v>
      </c>
      <c r="H198" s="123">
        <v>1.37</v>
      </c>
      <c r="I198" s="123">
        <v>0.59</v>
      </c>
      <c r="J198" s="123">
        <v>0.67</v>
      </c>
      <c r="K198" s="123">
        <v>0.65</v>
      </c>
      <c r="L198" s="123">
        <v>0.76</v>
      </c>
      <c r="M198" s="123">
        <v>1.91</v>
      </c>
      <c r="N198" s="123">
        <v>33.33</v>
      </c>
      <c r="O198" s="123">
        <v>1.31</v>
      </c>
      <c r="P198" s="123">
        <v>18.63</v>
      </c>
      <c r="Q198" s="123">
        <v>5.39</v>
      </c>
      <c r="R198" s="123">
        <v>28.55</v>
      </c>
      <c r="S198" s="123">
        <v>7.39</v>
      </c>
      <c r="T198" s="123">
        <v>7.25</v>
      </c>
      <c r="U198" s="123">
        <v>3.95</v>
      </c>
      <c r="V198" s="123">
        <v>0.59</v>
      </c>
      <c r="W198" s="123">
        <v>0.02</v>
      </c>
      <c r="X198" s="123">
        <v>-0.06</v>
      </c>
      <c r="Y198" s="123">
        <v>0.71</v>
      </c>
      <c r="Z198" s="123">
        <v>-0.04</v>
      </c>
      <c r="AA198" s="60">
        <v>2.0099999999999998</v>
      </c>
      <c r="AB198" s="60">
        <v>2.74</v>
      </c>
      <c r="AC198" s="60">
        <v>-0.02</v>
      </c>
      <c r="AD198" s="60" t="s">
        <v>3792</v>
      </c>
      <c r="AE198" s="60">
        <v>2021</v>
      </c>
    </row>
    <row r="199" spans="1:31" x14ac:dyDescent="0.25">
      <c r="A199" s="60" t="s">
        <v>2892</v>
      </c>
      <c r="B199" s="60" t="s">
        <v>18</v>
      </c>
      <c r="C199" s="123" t="s">
        <v>122</v>
      </c>
      <c r="D199" s="123">
        <v>34</v>
      </c>
      <c r="E199" s="123">
        <v>1986</v>
      </c>
      <c r="F199" s="123">
        <v>1.8</v>
      </c>
      <c r="G199" s="123">
        <v>1.7</v>
      </c>
      <c r="H199" s="123">
        <v>1.1000000000000001</v>
      </c>
      <c r="I199" s="123">
        <v>0.05</v>
      </c>
      <c r="J199" s="123">
        <v>1.1399999999999999</v>
      </c>
      <c r="K199" s="123">
        <v>0.66</v>
      </c>
      <c r="L199" s="123">
        <v>-0.04</v>
      </c>
      <c r="M199" s="123">
        <v>0.54</v>
      </c>
      <c r="N199" s="123">
        <v>0.02</v>
      </c>
      <c r="O199" s="123">
        <v>0.52</v>
      </c>
      <c r="P199" s="123">
        <v>16.59</v>
      </c>
      <c r="Q199" s="123">
        <v>2.84</v>
      </c>
      <c r="R199" s="123">
        <v>17.84</v>
      </c>
      <c r="S199" s="123">
        <v>0.66</v>
      </c>
      <c r="T199" s="123">
        <v>12.41</v>
      </c>
      <c r="U199" s="123">
        <v>3.54</v>
      </c>
      <c r="V199" s="123">
        <v>0.49</v>
      </c>
      <c r="W199" s="123">
        <v>0.02</v>
      </c>
      <c r="X199" s="123">
        <v>0.05</v>
      </c>
      <c r="Y199" s="123">
        <v>0.6</v>
      </c>
      <c r="Z199" s="123">
        <v>0.5</v>
      </c>
      <c r="AA199" s="60">
        <v>2.29</v>
      </c>
      <c r="AB199" s="60">
        <v>0.01</v>
      </c>
      <c r="AC199" s="60">
        <v>0.05</v>
      </c>
      <c r="AD199" s="60" t="s">
        <v>3792</v>
      </c>
      <c r="AE199" s="60">
        <v>2021</v>
      </c>
    </row>
    <row r="200" spans="1:31" x14ac:dyDescent="0.25">
      <c r="A200" s="60" t="s">
        <v>4082</v>
      </c>
      <c r="B200" s="60" t="s">
        <v>18</v>
      </c>
      <c r="C200" s="123" t="s">
        <v>122</v>
      </c>
      <c r="D200" s="123">
        <v>28</v>
      </c>
      <c r="E200" s="123">
        <v>1992</v>
      </c>
      <c r="F200" s="123">
        <v>0.28000000000000003</v>
      </c>
      <c r="G200" s="123">
        <v>-0.06</v>
      </c>
      <c r="H200" s="123">
        <v>-0.06</v>
      </c>
      <c r="I200" s="123">
        <v>0.01</v>
      </c>
      <c r="J200" s="123">
        <v>-0.05</v>
      </c>
      <c r="K200" s="123">
        <v>-0.09</v>
      </c>
      <c r="L200" s="123">
        <v>0</v>
      </c>
      <c r="M200" s="123">
        <v>-7.0000000000000007E-2</v>
      </c>
      <c r="N200" s="123"/>
      <c r="O200" s="123">
        <v>-0.04</v>
      </c>
      <c r="P200" s="123">
        <v>5.08</v>
      </c>
      <c r="Q200" s="123">
        <v>7.0000000000000007E-2</v>
      </c>
      <c r="R200" s="123">
        <v>0.08</v>
      </c>
      <c r="S200" s="123">
        <v>4.91</v>
      </c>
      <c r="T200" s="123">
        <v>-0.05</v>
      </c>
      <c r="U200" s="123">
        <v>0.1</v>
      </c>
      <c r="V200" s="123">
        <v>0.1</v>
      </c>
      <c r="W200" s="123">
        <v>0.08</v>
      </c>
      <c r="X200" s="123">
        <v>0.08</v>
      </c>
      <c r="Y200" s="123">
        <v>0.05</v>
      </c>
      <c r="Z200" s="123">
        <v>0.01</v>
      </c>
      <c r="AA200" s="60">
        <v>0.08</v>
      </c>
      <c r="AB200" s="60">
        <v>0.04</v>
      </c>
      <c r="AC200" s="60">
        <v>-0.05</v>
      </c>
      <c r="AD200" s="60" t="s">
        <v>3792</v>
      </c>
      <c r="AE200" s="60">
        <v>2021</v>
      </c>
    </row>
    <row r="201" spans="1:31" x14ac:dyDescent="0.25">
      <c r="A201" s="60" t="s">
        <v>2893</v>
      </c>
      <c r="B201" s="60" t="s">
        <v>18</v>
      </c>
      <c r="C201" s="123" t="s">
        <v>122</v>
      </c>
      <c r="D201" s="123">
        <v>23</v>
      </c>
      <c r="E201" s="123">
        <v>1997</v>
      </c>
      <c r="F201" s="123">
        <v>0.28999999999999998</v>
      </c>
      <c r="G201" s="123">
        <v>0</v>
      </c>
      <c r="H201" s="123">
        <v>0.09</v>
      </c>
      <c r="I201" s="123">
        <v>0.04</v>
      </c>
      <c r="J201" s="123">
        <v>-0.02</v>
      </c>
      <c r="K201" s="123">
        <v>0.04</v>
      </c>
      <c r="L201" s="123">
        <v>-7.0000000000000007E-2</v>
      </c>
      <c r="M201" s="123">
        <v>0.04</v>
      </c>
      <c r="N201" s="123"/>
      <c r="O201" s="123">
        <v>0.03</v>
      </c>
      <c r="P201" s="123">
        <v>9.9</v>
      </c>
      <c r="Q201" s="123">
        <v>0.05</v>
      </c>
      <c r="R201" s="123">
        <v>-0.02</v>
      </c>
      <c r="S201" s="123">
        <v>-0.02</v>
      </c>
      <c r="T201" s="123">
        <v>10.01</v>
      </c>
      <c r="U201" s="123">
        <v>7.0000000000000007E-2</v>
      </c>
      <c r="V201" s="123">
        <v>-0.05</v>
      </c>
      <c r="W201" s="123">
        <v>-0.08</v>
      </c>
      <c r="X201" s="123">
        <v>0.08</v>
      </c>
      <c r="Y201" s="123">
        <v>-0.02</v>
      </c>
      <c r="Z201" s="123">
        <v>-0.02</v>
      </c>
      <c r="AA201" s="60">
        <v>-0.01</v>
      </c>
      <c r="AB201" s="60">
        <v>5</v>
      </c>
      <c r="AC201" s="60">
        <v>0.01</v>
      </c>
      <c r="AD201" s="60" t="s">
        <v>3792</v>
      </c>
      <c r="AE201" s="60">
        <v>2021</v>
      </c>
    </row>
    <row r="202" spans="1:31" x14ac:dyDescent="0.25">
      <c r="A202" s="60" t="s">
        <v>954</v>
      </c>
      <c r="B202" s="60" t="s">
        <v>18</v>
      </c>
      <c r="C202" s="123" t="s">
        <v>122</v>
      </c>
      <c r="D202" s="123">
        <v>23</v>
      </c>
      <c r="E202" s="123">
        <v>1997</v>
      </c>
      <c r="F202" s="123">
        <v>2.4500000000000002</v>
      </c>
      <c r="G202" s="123">
        <v>2.4300000000000002</v>
      </c>
      <c r="H202" s="123">
        <v>2.58</v>
      </c>
      <c r="I202" s="123">
        <v>0.06</v>
      </c>
      <c r="J202" s="123">
        <v>2.54</v>
      </c>
      <c r="K202" s="123">
        <v>0.03</v>
      </c>
      <c r="L202" s="123">
        <v>1.61</v>
      </c>
      <c r="M202" s="123">
        <v>2.17</v>
      </c>
      <c r="N202" s="123">
        <v>79.959999999999994</v>
      </c>
      <c r="O202" s="123">
        <v>0.48</v>
      </c>
      <c r="P202" s="123">
        <v>10.36</v>
      </c>
      <c r="Q202" s="123">
        <v>4.91</v>
      </c>
      <c r="R202" s="123">
        <v>47.95</v>
      </c>
      <c r="S202" s="123">
        <v>0.74</v>
      </c>
      <c r="T202" s="123">
        <v>7.43</v>
      </c>
      <c r="U202" s="123">
        <v>2.08</v>
      </c>
      <c r="V202" s="123">
        <v>0.89</v>
      </c>
      <c r="W202" s="123">
        <v>0.01</v>
      </c>
      <c r="X202" s="123">
        <v>0.04</v>
      </c>
      <c r="Y202" s="123">
        <v>0.82</v>
      </c>
      <c r="Z202" s="123">
        <v>1.76</v>
      </c>
      <c r="AA202" s="60">
        <v>4.1399999999999997</v>
      </c>
      <c r="AB202" s="60">
        <v>0.46</v>
      </c>
      <c r="AC202" s="60">
        <v>-0.1</v>
      </c>
      <c r="AD202" s="60" t="s">
        <v>3792</v>
      </c>
      <c r="AE202" s="60">
        <v>2021</v>
      </c>
    </row>
    <row r="203" spans="1:31" x14ac:dyDescent="0.25">
      <c r="A203" s="60" t="s">
        <v>2981</v>
      </c>
      <c r="B203" s="60" t="s">
        <v>18</v>
      </c>
      <c r="C203" s="123" t="s">
        <v>122</v>
      </c>
      <c r="D203" s="123">
        <v>29</v>
      </c>
      <c r="E203" s="123">
        <v>1991</v>
      </c>
      <c r="F203" s="123">
        <v>2.57</v>
      </c>
      <c r="G203" s="123">
        <v>2.66</v>
      </c>
      <c r="H203" s="123">
        <v>1.18</v>
      </c>
      <c r="I203" s="123">
        <v>1.1200000000000001</v>
      </c>
      <c r="J203" s="123">
        <v>1.18</v>
      </c>
      <c r="K203" s="123">
        <v>0.28999999999999998</v>
      </c>
      <c r="L203" s="123">
        <v>0.48</v>
      </c>
      <c r="M203" s="123">
        <v>0.77</v>
      </c>
      <c r="N203" s="123">
        <v>49.95</v>
      </c>
      <c r="O203" s="123">
        <v>0.46</v>
      </c>
      <c r="P203" s="123">
        <v>11.26</v>
      </c>
      <c r="Q203" s="123">
        <v>2.6</v>
      </c>
      <c r="R203" s="123">
        <v>24.15</v>
      </c>
      <c r="S203" s="123">
        <v>3.83</v>
      </c>
      <c r="T203" s="123">
        <v>6.57</v>
      </c>
      <c r="U203" s="123">
        <v>0.8</v>
      </c>
      <c r="V203" s="123">
        <v>0.28999999999999998</v>
      </c>
      <c r="W203" s="123">
        <v>0.05</v>
      </c>
      <c r="X203" s="123">
        <v>0.05</v>
      </c>
      <c r="Y203" s="123">
        <v>0.48</v>
      </c>
      <c r="Z203" s="123">
        <v>2.41</v>
      </c>
      <c r="AA203" s="60">
        <v>5.0199999999999996</v>
      </c>
      <c r="AB203" s="60">
        <v>1.96</v>
      </c>
      <c r="AC203" s="60">
        <v>-0.1</v>
      </c>
      <c r="AD203" s="60" t="s">
        <v>3792</v>
      </c>
      <c r="AE203" s="60">
        <v>2021</v>
      </c>
    </row>
    <row r="204" spans="1:31" x14ac:dyDescent="0.25">
      <c r="A204" s="60" t="s">
        <v>1553</v>
      </c>
      <c r="B204" s="60" t="s">
        <v>82</v>
      </c>
      <c r="C204" s="123" t="s">
        <v>96</v>
      </c>
      <c r="D204" s="123">
        <v>34</v>
      </c>
      <c r="E204" s="123">
        <v>1986</v>
      </c>
      <c r="F204" s="123">
        <v>2.57</v>
      </c>
      <c r="G204" s="123">
        <v>1.49</v>
      </c>
      <c r="H204" s="123">
        <v>0.38</v>
      </c>
      <c r="I204" s="123">
        <v>1.18</v>
      </c>
      <c r="J204" s="123">
        <v>0.39</v>
      </c>
      <c r="K204" s="123">
        <v>-7.0000000000000007E-2</v>
      </c>
      <c r="L204" s="123">
        <v>1.1399999999999999</v>
      </c>
      <c r="M204" s="123">
        <v>1.47</v>
      </c>
      <c r="N204" s="123">
        <v>74.930000000000007</v>
      </c>
      <c r="O204" s="123">
        <v>0.41</v>
      </c>
      <c r="P204" s="123">
        <v>15.83</v>
      </c>
      <c r="Q204" s="123">
        <v>3.14</v>
      </c>
      <c r="R204" s="123">
        <v>19.46</v>
      </c>
      <c r="S204" s="123">
        <v>10.01</v>
      </c>
      <c r="T204" s="123">
        <v>5.69</v>
      </c>
      <c r="U204" s="123">
        <v>0.06</v>
      </c>
      <c r="V204" s="123">
        <v>0.78</v>
      </c>
      <c r="W204" s="123">
        <v>-0.04</v>
      </c>
      <c r="X204" s="123">
        <v>-0.01</v>
      </c>
      <c r="Y204" s="123">
        <v>0.69</v>
      </c>
      <c r="Z204" s="123">
        <v>1.5</v>
      </c>
      <c r="AA204" s="60">
        <v>3.1</v>
      </c>
      <c r="AB204" s="60">
        <v>1.85</v>
      </c>
      <c r="AC204" s="60">
        <v>0.05</v>
      </c>
      <c r="AD204" s="60" t="s">
        <v>3792</v>
      </c>
      <c r="AE204" s="60">
        <v>2021</v>
      </c>
    </row>
    <row r="205" spans="1:31" x14ac:dyDescent="0.25">
      <c r="A205" s="60" t="s">
        <v>4341</v>
      </c>
      <c r="B205" s="60" t="s">
        <v>82</v>
      </c>
      <c r="C205" s="123" t="s">
        <v>96</v>
      </c>
      <c r="D205" s="123">
        <v>35</v>
      </c>
      <c r="E205" s="123">
        <v>1985</v>
      </c>
      <c r="F205" s="123">
        <v>2.86</v>
      </c>
      <c r="G205" s="123">
        <v>2.38</v>
      </c>
      <c r="H205" s="123">
        <v>1.08</v>
      </c>
      <c r="I205" s="123">
        <v>1.77</v>
      </c>
      <c r="J205" s="123">
        <v>0.75</v>
      </c>
      <c r="K205" s="123">
        <v>0.06</v>
      </c>
      <c r="L205" s="123">
        <v>1.42</v>
      </c>
      <c r="M205" s="123">
        <v>1.62</v>
      </c>
      <c r="N205" s="123">
        <v>79.98</v>
      </c>
      <c r="O205" s="123">
        <v>0.38</v>
      </c>
      <c r="P205" s="123">
        <v>19.34</v>
      </c>
      <c r="Q205" s="123">
        <v>4.92</v>
      </c>
      <c r="R205" s="123">
        <v>24.92</v>
      </c>
      <c r="S205" s="123">
        <v>14.17</v>
      </c>
      <c r="T205" s="123">
        <v>4.45</v>
      </c>
      <c r="U205" s="123">
        <v>0.75</v>
      </c>
      <c r="V205" s="123">
        <v>3.53</v>
      </c>
      <c r="W205" s="123">
        <v>0.38</v>
      </c>
      <c r="X205" s="123">
        <v>7.0000000000000007E-2</v>
      </c>
      <c r="Y205" s="123">
        <v>3.17</v>
      </c>
      <c r="Z205" s="123">
        <v>1.3</v>
      </c>
      <c r="AA205" s="60">
        <v>3.76</v>
      </c>
      <c r="AB205" s="60">
        <v>4.1900000000000004</v>
      </c>
      <c r="AC205" s="60">
        <v>-0.02</v>
      </c>
      <c r="AD205" s="60" t="s">
        <v>3792</v>
      </c>
      <c r="AE205" s="60">
        <v>2021</v>
      </c>
    </row>
    <row r="206" spans="1:31" x14ac:dyDescent="0.25">
      <c r="A206" s="60" t="s">
        <v>4830</v>
      </c>
      <c r="B206" s="60" t="s">
        <v>82</v>
      </c>
      <c r="C206" s="123" t="s">
        <v>96</v>
      </c>
      <c r="D206" s="123">
        <v>23</v>
      </c>
      <c r="E206" s="123">
        <v>1997</v>
      </c>
      <c r="F206" s="123">
        <v>7.0000000000000007E-2</v>
      </c>
      <c r="G206" s="123">
        <v>-0.08</v>
      </c>
      <c r="H206" s="123">
        <v>0.05</v>
      </c>
      <c r="I206" s="123">
        <v>-0.04</v>
      </c>
      <c r="J206" s="123">
        <v>-0.05</v>
      </c>
      <c r="K206" s="123">
        <v>-0.02</v>
      </c>
      <c r="L206" s="123">
        <v>0.04</v>
      </c>
      <c r="M206" s="123">
        <v>9.92</v>
      </c>
      <c r="N206" s="123">
        <v>0.09</v>
      </c>
      <c r="O206" s="123">
        <v>9.9600000000000009</v>
      </c>
      <c r="P206" s="123">
        <v>20.04</v>
      </c>
      <c r="Q206" s="123">
        <v>10.029999999999999</v>
      </c>
      <c r="R206" s="123">
        <v>49.98</v>
      </c>
      <c r="S206" s="123">
        <v>10.08</v>
      </c>
      <c r="T206" s="123">
        <v>-0.03</v>
      </c>
      <c r="U206" s="123">
        <v>9.9499999999999993</v>
      </c>
      <c r="V206" s="123">
        <v>-0.01</v>
      </c>
      <c r="W206" s="123">
        <v>0.03</v>
      </c>
      <c r="X206" s="123">
        <v>7.0000000000000007E-2</v>
      </c>
      <c r="Y206" s="123">
        <v>0.03</v>
      </c>
      <c r="Z206" s="123">
        <v>-0.06</v>
      </c>
      <c r="AA206" s="60">
        <v>-0.08</v>
      </c>
      <c r="AB206" s="60">
        <v>0.03</v>
      </c>
      <c r="AC206" s="60">
        <v>-7.0000000000000007E-2</v>
      </c>
      <c r="AD206" s="60" t="s">
        <v>3792</v>
      </c>
      <c r="AE206" s="60">
        <v>2021</v>
      </c>
    </row>
    <row r="207" spans="1:31" x14ac:dyDescent="0.25">
      <c r="A207" s="60" t="s">
        <v>4346</v>
      </c>
      <c r="B207" s="60" t="s">
        <v>82</v>
      </c>
      <c r="C207" s="123" t="s">
        <v>96</v>
      </c>
      <c r="D207" s="123">
        <v>25</v>
      </c>
      <c r="E207" s="123">
        <v>1995</v>
      </c>
      <c r="F207" s="123">
        <v>2.92</v>
      </c>
      <c r="G207" s="123">
        <v>1.02</v>
      </c>
      <c r="H207" s="123">
        <v>0.59</v>
      </c>
      <c r="I207" s="123">
        <v>0.62</v>
      </c>
      <c r="J207" s="123">
        <v>0.41</v>
      </c>
      <c r="K207" s="123">
        <v>0.1</v>
      </c>
      <c r="L207" s="123">
        <v>0.23</v>
      </c>
      <c r="M207" s="123">
        <v>0.64</v>
      </c>
      <c r="N207" s="123">
        <v>49.99</v>
      </c>
      <c r="O207" s="123">
        <v>0.31</v>
      </c>
      <c r="P207" s="123">
        <v>7.72</v>
      </c>
      <c r="Q207" s="123">
        <v>2.98</v>
      </c>
      <c r="R207" s="123">
        <v>39.17</v>
      </c>
      <c r="S207" s="123">
        <v>6.59</v>
      </c>
      <c r="T207" s="123">
        <v>1.07</v>
      </c>
      <c r="U207" s="123">
        <v>0.09</v>
      </c>
      <c r="V207" s="123">
        <v>1.4</v>
      </c>
      <c r="W207" s="123">
        <v>0.36</v>
      </c>
      <c r="X207" s="123">
        <v>-0.06</v>
      </c>
      <c r="Y207" s="123">
        <v>0.93</v>
      </c>
      <c r="Z207" s="123">
        <v>1.93</v>
      </c>
      <c r="AA207" s="60">
        <v>3.06</v>
      </c>
      <c r="AB207" s="60">
        <v>6.65</v>
      </c>
      <c r="AC207" s="60">
        <v>0.43</v>
      </c>
      <c r="AD207" s="60" t="s">
        <v>3792</v>
      </c>
      <c r="AE207" s="60">
        <v>2021</v>
      </c>
    </row>
    <row r="208" spans="1:31" x14ac:dyDescent="0.25">
      <c r="A208" s="60" t="s">
        <v>2116</v>
      </c>
      <c r="B208" s="60" t="s">
        <v>82</v>
      </c>
      <c r="C208" s="123" t="s">
        <v>96</v>
      </c>
      <c r="D208" s="123">
        <v>25</v>
      </c>
      <c r="E208" s="123">
        <v>1995</v>
      </c>
      <c r="F208" s="123">
        <v>3</v>
      </c>
      <c r="G208" s="123">
        <v>1.4</v>
      </c>
      <c r="H208" s="123">
        <v>0.6</v>
      </c>
      <c r="I208" s="123">
        <v>1.01</v>
      </c>
      <c r="J208" s="123">
        <v>0.38</v>
      </c>
      <c r="K208" s="123">
        <v>0.01</v>
      </c>
      <c r="L208" s="123">
        <v>0.42</v>
      </c>
      <c r="M208" s="123">
        <v>0.75</v>
      </c>
      <c r="N208" s="123">
        <v>49.99</v>
      </c>
      <c r="O208" s="123">
        <v>0.33</v>
      </c>
      <c r="P208" s="123">
        <v>8.6199999999999992</v>
      </c>
      <c r="Q208" s="123">
        <v>2.66</v>
      </c>
      <c r="R208" s="123">
        <v>30.87</v>
      </c>
      <c r="S208" s="123">
        <v>7.35</v>
      </c>
      <c r="T208" s="123">
        <v>1.25</v>
      </c>
      <c r="U208" s="123">
        <v>0.01</v>
      </c>
      <c r="V208" s="123">
        <v>2.66</v>
      </c>
      <c r="W208" s="123">
        <v>1.97</v>
      </c>
      <c r="X208" s="123">
        <v>-0.1</v>
      </c>
      <c r="Y208" s="123">
        <v>0.77</v>
      </c>
      <c r="Z208" s="123">
        <v>1.33</v>
      </c>
      <c r="AA208" s="60">
        <v>2.66</v>
      </c>
      <c r="AB208" s="60">
        <v>8.9</v>
      </c>
      <c r="AC208" s="60">
        <v>0.09</v>
      </c>
      <c r="AD208" s="60" t="s">
        <v>3792</v>
      </c>
      <c r="AE208" s="60">
        <v>2021</v>
      </c>
    </row>
    <row r="209" spans="1:31" x14ac:dyDescent="0.25">
      <c r="A209" s="60" t="s">
        <v>4357</v>
      </c>
      <c r="B209" s="60" t="s">
        <v>82</v>
      </c>
      <c r="C209" s="123" t="s">
        <v>109</v>
      </c>
      <c r="D209" s="123">
        <v>29</v>
      </c>
      <c r="E209" s="123">
        <v>1991</v>
      </c>
      <c r="F209" s="123">
        <v>2.58</v>
      </c>
      <c r="G209" s="123">
        <v>0.42</v>
      </c>
      <c r="H209" s="123">
        <v>-0.03</v>
      </c>
      <c r="I209" s="123">
        <v>-0.02</v>
      </c>
      <c r="J209" s="123">
        <v>0.34</v>
      </c>
      <c r="K209" s="123">
        <v>-0.03</v>
      </c>
      <c r="L209" s="123">
        <v>0.06</v>
      </c>
      <c r="M209" s="123">
        <v>0.72</v>
      </c>
      <c r="N209" s="123">
        <v>-0.06</v>
      </c>
      <c r="O209" s="123">
        <v>0.81</v>
      </c>
      <c r="P209" s="123">
        <v>21.41</v>
      </c>
      <c r="Q209" s="123">
        <v>3.13</v>
      </c>
      <c r="R209" s="123">
        <v>14.31</v>
      </c>
      <c r="S209" s="123">
        <v>7.25</v>
      </c>
      <c r="T209" s="123">
        <v>7.24</v>
      </c>
      <c r="U209" s="123">
        <v>6.94</v>
      </c>
      <c r="V209" s="123">
        <v>1.1100000000000001</v>
      </c>
      <c r="W209" s="123">
        <v>0.02</v>
      </c>
      <c r="X209" s="123">
        <v>-0.05</v>
      </c>
      <c r="Y209" s="123">
        <v>1.06</v>
      </c>
      <c r="Z209" s="123">
        <v>0.42</v>
      </c>
      <c r="AA209" s="60">
        <v>0.78</v>
      </c>
      <c r="AB209" s="60">
        <v>0.7</v>
      </c>
      <c r="AC209" s="60">
        <v>7.0000000000000007E-2</v>
      </c>
      <c r="AD209" s="60" t="s">
        <v>3792</v>
      </c>
      <c r="AE209" s="60">
        <v>2021</v>
      </c>
    </row>
    <row r="210" spans="1:31" x14ac:dyDescent="0.25">
      <c r="A210" s="60" t="s">
        <v>4831</v>
      </c>
      <c r="B210" s="60" t="s">
        <v>82</v>
      </c>
      <c r="C210" s="123" t="s">
        <v>109</v>
      </c>
      <c r="D210" s="123">
        <v>31</v>
      </c>
      <c r="E210" s="123">
        <v>1989</v>
      </c>
      <c r="F210" s="123">
        <v>0.46</v>
      </c>
      <c r="G210" s="123">
        <v>2.58</v>
      </c>
      <c r="H210" s="123">
        <v>2.54</v>
      </c>
      <c r="I210" s="123">
        <v>2.42</v>
      </c>
      <c r="J210" s="123">
        <v>-0.04</v>
      </c>
      <c r="K210" s="123">
        <v>-0.08</v>
      </c>
      <c r="L210" s="123">
        <v>2.5</v>
      </c>
      <c r="M210" s="123">
        <v>5.03</v>
      </c>
      <c r="N210" s="123">
        <v>50</v>
      </c>
      <c r="O210" s="123">
        <v>2.41</v>
      </c>
      <c r="P210" s="123">
        <v>22.49</v>
      </c>
      <c r="Q210" s="123">
        <v>2.44</v>
      </c>
      <c r="R210" s="123">
        <v>11</v>
      </c>
      <c r="S210" s="123">
        <v>12.56</v>
      </c>
      <c r="T210" s="123">
        <v>4.91</v>
      </c>
      <c r="U210" s="123">
        <v>4.9400000000000004</v>
      </c>
      <c r="V210" s="123">
        <v>-0.09</v>
      </c>
      <c r="W210" s="123">
        <v>0.02</v>
      </c>
      <c r="X210" s="123">
        <v>-0.04</v>
      </c>
      <c r="Y210" s="123">
        <v>0.08</v>
      </c>
      <c r="Z210" s="123">
        <v>-0.02</v>
      </c>
      <c r="AA210" s="60">
        <v>2.44</v>
      </c>
      <c r="AB210" s="60">
        <v>0.02</v>
      </c>
      <c r="AC210" s="60">
        <v>-0.04</v>
      </c>
      <c r="AD210" s="60" t="s">
        <v>3792</v>
      </c>
      <c r="AE210" s="60">
        <v>2021</v>
      </c>
    </row>
    <row r="211" spans="1:31" x14ac:dyDescent="0.25">
      <c r="A211" s="60" t="s">
        <v>4359</v>
      </c>
      <c r="B211" s="60" t="s">
        <v>82</v>
      </c>
      <c r="C211" s="123" t="s">
        <v>109</v>
      </c>
      <c r="D211" s="123">
        <v>18</v>
      </c>
      <c r="E211" s="123">
        <v>2002</v>
      </c>
      <c r="F211" s="123">
        <v>0.26</v>
      </c>
      <c r="G211" s="123">
        <v>-0.04</v>
      </c>
      <c r="H211" s="123">
        <v>0.06</v>
      </c>
      <c r="I211" s="123">
        <v>0.08</v>
      </c>
      <c r="J211" s="123">
        <v>-0.02</v>
      </c>
      <c r="K211" s="123">
        <v>0</v>
      </c>
      <c r="L211" s="123">
        <v>7.0000000000000007E-2</v>
      </c>
      <c r="M211" s="123">
        <v>3.3</v>
      </c>
      <c r="N211" s="123">
        <v>-0.09</v>
      </c>
      <c r="O211" s="123">
        <v>3.23</v>
      </c>
      <c r="P211" s="123">
        <v>43.33</v>
      </c>
      <c r="Q211" s="123">
        <v>-0.1</v>
      </c>
      <c r="R211" s="123">
        <v>0.03</v>
      </c>
      <c r="S211" s="123">
        <v>3.29</v>
      </c>
      <c r="T211" s="123">
        <v>23.4</v>
      </c>
      <c r="U211" s="123">
        <v>16.600000000000001</v>
      </c>
      <c r="V211" s="123">
        <v>0.03</v>
      </c>
      <c r="W211" s="123">
        <v>0.08</v>
      </c>
      <c r="X211" s="123">
        <v>0.06</v>
      </c>
      <c r="Y211" s="123">
        <v>-0.04</v>
      </c>
      <c r="Z211" s="123">
        <v>0</v>
      </c>
      <c r="AA211" s="60">
        <v>0.01</v>
      </c>
      <c r="AB211" s="60">
        <v>-0.01</v>
      </c>
      <c r="AC211" s="60">
        <v>0.04</v>
      </c>
      <c r="AD211" s="60" t="s">
        <v>3792</v>
      </c>
      <c r="AE211" s="60">
        <v>2021</v>
      </c>
    </row>
    <row r="212" spans="1:31" x14ac:dyDescent="0.25">
      <c r="A212" s="60" t="s">
        <v>4360</v>
      </c>
      <c r="B212" s="60" t="s">
        <v>82</v>
      </c>
      <c r="C212" s="123" t="s">
        <v>109</v>
      </c>
      <c r="D212" s="123">
        <v>30</v>
      </c>
      <c r="E212" s="123">
        <v>1991</v>
      </c>
      <c r="F212" s="123">
        <v>0.01</v>
      </c>
      <c r="G212" s="123">
        <v>0.09</v>
      </c>
      <c r="H212" s="123">
        <v>-0.01</v>
      </c>
      <c r="I212" s="123">
        <v>0.06</v>
      </c>
      <c r="J212" s="123">
        <v>0.1</v>
      </c>
      <c r="K212" s="123">
        <v>0.08</v>
      </c>
      <c r="L212" s="123">
        <v>-7.0000000000000007E-2</v>
      </c>
      <c r="M212" s="123">
        <v>0.06</v>
      </c>
      <c r="N212" s="123"/>
      <c r="O212" s="123">
        <v>0.01</v>
      </c>
      <c r="P212" s="123">
        <v>2.0099999999999998</v>
      </c>
      <c r="Q212" s="123">
        <v>0.97</v>
      </c>
      <c r="R212" s="123">
        <v>50.04</v>
      </c>
      <c r="S212" s="123">
        <v>1.06</v>
      </c>
      <c r="T212" s="123">
        <v>0.93</v>
      </c>
      <c r="U212" s="123">
        <v>-0.04</v>
      </c>
      <c r="V212" s="123">
        <v>0.04</v>
      </c>
      <c r="W212" s="123">
        <v>0.04</v>
      </c>
      <c r="X212" s="123">
        <v>-0.04</v>
      </c>
      <c r="Y212" s="123">
        <v>0.09</v>
      </c>
      <c r="Z212" s="123">
        <v>0.05</v>
      </c>
      <c r="AA212" s="60">
        <v>0.09</v>
      </c>
      <c r="AB212" s="60">
        <v>0.02</v>
      </c>
      <c r="AC212" s="60">
        <v>-0.03</v>
      </c>
      <c r="AD212" s="60" t="s">
        <v>3792</v>
      </c>
      <c r="AE212" s="60">
        <v>2021</v>
      </c>
    </row>
    <row r="213" spans="1:31" x14ac:dyDescent="0.25">
      <c r="A213" s="60" t="s">
        <v>1828</v>
      </c>
      <c r="B213" s="60" t="s">
        <v>82</v>
      </c>
      <c r="C213" s="123" t="s">
        <v>109</v>
      </c>
      <c r="D213" s="123">
        <v>24</v>
      </c>
      <c r="E213" s="123">
        <v>1996</v>
      </c>
      <c r="F213" s="123">
        <v>1.95</v>
      </c>
      <c r="G213" s="123">
        <v>2.59</v>
      </c>
      <c r="H213" s="123">
        <v>1.56</v>
      </c>
      <c r="I213" s="123">
        <v>2.0499999999999998</v>
      </c>
      <c r="J213" s="123">
        <v>0.56000000000000005</v>
      </c>
      <c r="K213" s="123">
        <v>0.06</v>
      </c>
      <c r="L213" s="123">
        <v>0.94</v>
      </c>
      <c r="M213" s="123">
        <v>0.98</v>
      </c>
      <c r="N213" s="123">
        <v>100.04</v>
      </c>
      <c r="O213" s="123">
        <v>0.06</v>
      </c>
      <c r="P213" s="123">
        <v>15.6</v>
      </c>
      <c r="Q213" s="123">
        <v>4.99</v>
      </c>
      <c r="R213" s="123">
        <v>32.369999999999997</v>
      </c>
      <c r="S213" s="123">
        <v>9</v>
      </c>
      <c r="T213" s="123">
        <v>2.93</v>
      </c>
      <c r="U213" s="123">
        <v>3.59</v>
      </c>
      <c r="V213" s="123">
        <v>1.54</v>
      </c>
      <c r="W213" s="123">
        <v>-0.09</v>
      </c>
      <c r="X213" s="123">
        <v>-0.09</v>
      </c>
      <c r="Y213" s="123">
        <v>1.48</v>
      </c>
      <c r="Z213" s="123">
        <v>0.48</v>
      </c>
      <c r="AA213" s="60">
        <v>2.98</v>
      </c>
      <c r="AB213" s="60">
        <v>1.44</v>
      </c>
      <c r="AC213" s="60">
        <v>0</v>
      </c>
      <c r="AD213" s="60" t="s">
        <v>3792</v>
      </c>
      <c r="AE213" s="60">
        <v>2021</v>
      </c>
    </row>
    <row r="214" spans="1:31" x14ac:dyDescent="0.25">
      <c r="A214" s="60" t="s">
        <v>548</v>
      </c>
      <c r="B214" s="60" t="s">
        <v>82</v>
      </c>
      <c r="C214" s="123" t="s">
        <v>109</v>
      </c>
      <c r="D214" s="123">
        <v>26</v>
      </c>
      <c r="E214" s="123">
        <v>1994</v>
      </c>
      <c r="F214" s="123">
        <v>2.57</v>
      </c>
      <c r="G214" s="123">
        <v>1.55</v>
      </c>
      <c r="H214" s="123">
        <v>1.1299999999999999</v>
      </c>
      <c r="I214" s="123">
        <v>0.71</v>
      </c>
      <c r="J214" s="123">
        <v>0.71</v>
      </c>
      <c r="K214" s="123">
        <v>-0.02</v>
      </c>
      <c r="L214" s="123">
        <v>0.81</v>
      </c>
      <c r="M214" s="123">
        <v>2.42</v>
      </c>
      <c r="N214" s="123">
        <v>33.32</v>
      </c>
      <c r="O214" s="123">
        <v>1.52</v>
      </c>
      <c r="P214" s="123">
        <v>31.22</v>
      </c>
      <c r="Q214" s="123">
        <v>5.2</v>
      </c>
      <c r="R214" s="123">
        <v>16.72</v>
      </c>
      <c r="S214" s="123">
        <v>6.79</v>
      </c>
      <c r="T214" s="123">
        <v>20.78</v>
      </c>
      <c r="U214" s="123">
        <v>3.62</v>
      </c>
      <c r="V214" s="123">
        <v>1.6</v>
      </c>
      <c r="W214" s="123">
        <v>0.06</v>
      </c>
      <c r="X214" s="123">
        <v>-0.09</v>
      </c>
      <c r="Y214" s="123">
        <v>1.67</v>
      </c>
      <c r="Z214" s="123">
        <v>0.02</v>
      </c>
      <c r="AA214" s="60">
        <v>1.5</v>
      </c>
      <c r="AB214" s="60">
        <v>2.0099999999999998</v>
      </c>
      <c r="AC214" s="60">
        <v>-0.09</v>
      </c>
      <c r="AD214" s="60" t="s">
        <v>3792</v>
      </c>
      <c r="AE214" s="60">
        <v>2021</v>
      </c>
    </row>
    <row r="215" spans="1:31" x14ac:dyDescent="0.25">
      <c r="A215" s="60" t="s">
        <v>4339</v>
      </c>
      <c r="B215" s="60" t="s">
        <v>82</v>
      </c>
      <c r="C215" s="123" t="s">
        <v>221</v>
      </c>
      <c r="D215" s="123">
        <v>25</v>
      </c>
      <c r="E215" s="123">
        <v>1995</v>
      </c>
      <c r="F215" s="123">
        <v>1.1200000000000001</v>
      </c>
      <c r="G215" s="123">
        <v>1.74</v>
      </c>
      <c r="H215" s="123">
        <v>1.77</v>
      </c>
      <c r="I215" s="123">
        <v>0.84</v>
      </c>
      <c r="J215" s="123">
        <v>0.84</v>
      </c>
      <c r="K215" s="123">
        <v>0.05</v>
      </c>
      <c r="L215" s="123">
        <v>0.85</v>
      </c>
      <c r="M215" s="123">
        <v>3.7</v>
      </c>
      <c r="N215" s="123">
        <v>25.03</v>
      </c>
      <c r="O215" s="123">
        <v>2.68</v>
      </c>
      <c r="P215" s="123">
        <v>26.46</v>
      </c>
      <c r="Q215" s="123">
        <v>6.28</v>
      </c>
      <c r="R215" s="123">
        <v>24.05</v>
      </c>
      <c r="S215" s="123">
        <v>12.74</v>
      </c>
      <c r="T215" s="123">
        <v>8.99</v>
      </c>
      <c r="U215" s="123">
        <v>4.55</v>
      </c>
      <c r="V215" s="123">
        <v>1.75</v>
      </c>
      <c r="W215" s="123">
        <v>-0.05</v>
      </c>
      <c r="X215" s="123">
        <v>0.04</v>
      </c>
      <c r="Y215" s="123">
        <v>1.84</v>
      </c>
      <c r="Z215" s="123">
        <v>7.0000000000000007E-2</v>
      </c>
      <c r="AA215" s="60">
        <v>1.73</v>
      </c>
      <c r="AB215" s="60">
        <v>3.71</v>
      </c>
      <c r="AC215" s="60">
        <v>0.01</v>
      </c>
      <c r="AD215" s="60" t="s">
        <v>3792</v>
      </c>
      <c r="AE215" s="60">
        <v>2021</v>
      </c>
    </row>
    <row r="216" spans="1:31" x14ac:dyDescent="0.25">
      <c r="A216" s="60" t="s">
        <v>4352</v>
      </c>
      <c r="B216" s="60" t="s">
        <v>82</v>
      </c>
      <c r="C216" s="123" t="s">
        <v>153</v>
      </c>
      <c r="D216" s="123">
        <v>32</v>
      </c>
      <c r="E216" s="123">
        <v>1988</v>
      </c>
      <c r="F216" s="123">
        <v>0.5</v>
      </c>
      <c r="G216" s="123">
        <v>0.09</v>
      </c>
      <c r="H216" s="123">
        <v>-7.0000000000000007E-2</v>
      </c>
      <c r="I216" s="123">
        <v>0.1</v>
      </c>
      <c r="J216" s="123">
        <v>0.1</v>
      </c>
      <c r="K216" s="123">
        <v>0.02</v>
      </c>
      <c r="L216" s="123">
        <v>-0.04</v>
      </c>
      <c r="M216" s="123">
        <v>1.64</v>
      </c>
      <c r="N216" s="123">
        <v>-0.08</v>
      </c>
      <c r="O216" s="123">
        <v>1.6</v>
      </c>
      <c r="P216" s="123">
        <v>28.4</v>
      </c>
      <c r="Q216" s="123">
        <v>1.71</v>
      </c>
      <c r="R216" s="123">
        <v>5.96</v>
      </c>
      <c r="S216" s="123">
        <v>4.99</v>
      </c>
      <c r="T216" s="123">
        <v>11.79</v>
      </c>
      <c r="U216" s="123">
        <v>11.67</v>
      </c>
      <c r="V216" s="123">
        <v>-0.04</v>
      </c>
      <c r="W216" s="123">
        <v>-0.04</v>
      </c>
      <c r="X216" s="123">
        <v>0.03</v>
      </c>
      <c r="Y216" s="123">
        <v>0.05</v>
      </c>
      <c r="Z216" s="123">
        <v>0.09</v>
      </c>
      <c r="AA216" s="60">
        <v>-0.04</v>
      </c>
      <c r="AB216" s="60">
        <v>3.41</v>
      </c>
      <c r="AC216" s="60">
        <v>-0.02</v>
      </c>
      <c r="AD216" s="60" t="s">
        <v>3792</v>
      </c>
      <c r="AE216" s="60">
        <v>2021</v>
      </c>
    </row>
    <row r="217" spans="1:31" x14ac:dyDescent="0.25">
      <c r="A217" s="60" t="s">
        <v>481</v>
      </c>
      <c r="B217" s="60" t="s">
        <v>82</v>
      </c>
      <c r="C217" s="123" t="s">
        <v>116</v>
      </c>
      <c r="D217" s="123">
        <v>32</v>
      </c>
      <c r="E217" s="123">
        <v>1989</v>
      </c>
      <c r="F217" s="123">
        <v>3.04</v>
      </c>
      <c r="G217" s="123">
        <v>-0.09</v>
      </c>
      <c r="H217" s="123">
        <v>-0.02</v>
      </c>
      <c r="I217" s="123">
        <v>0.08</v>
      </c>
      <c r="J217" s="123">
        <v>-0.05</v>
      </c>
      <c r="K217" s="123">
        <v>-0.02</v>
      </c>
      <c r="L217" s="123">
        <v>0.06</v>
      </c>
      <c r="M217" s="123">
        <v>-0.04</v>
      </c>
      <c r="N217" s="123"/>
      <c r="O217" s="123">
        <v>-0.02</v>
      </c>
      <c r="P217" s="123">
        <v>0.67</v>
      </c>
      <c r="Q217" s="123">
        <v>0.02</v>
      </c>
      <c r="R217" s="123">
        <v>0.02</v>
      </c>
      <c r="S217" s="123">
        <v>0.64</v>
      </c>
      <c r="T217" s="123">
        <v>0.01</v>
      </c>
      <c r="U217" s="123">
        <v>0.06</v>
      </c>
      <c r="V217" s="123">
        <v>-0.04</v>
      </c>
      <c r="W217" s="123">
        <v>-0.03</v>
      </c>
      <c r="X217" s="123">
        <v>0.01</v>
      </c>
      <c r="Y217" s="123">
        <v>0.02</v>
      </c>
      <c r="Z217" s="123">
        <v>0.05</v>
      </c>
      <c r="AA217" s="60">
        <v>0.04</v>
      </c>
      <c r="AB217" s="60">
        <v>0.08</v>
      </c>
      <c r="AC217" s="60">
        <v>-0.05</v>
      </c>
      <c r="AD217" s="60" t="s">
        <v>3792</v>
      </c>
      <c r="AE217" s="60">
        <v>2021</v>
      </c>
    </row>
    <row r="218" spans="1:31" x14ac:dyDescent="0.25">
      <c r="A218" s="60" t="s">
        <v>1630</v>
      </c>
      <c r="B218" s="60" t="s">
        <v>82</v>
      </c>
      <c r="C218" s="123" t="s">
        <v>122</v>
      </c>
      <c r="D218" s="123">
        <v>33</v>
      </c>
      <c r="E218" s="123">
        <v>1987</v>
      </c>
      <c r="F218" s="123">
        <v>2.93</v>
      </c>
      <c r="G218" s="123">
        <v>2.29</v>
      </c>
      <c r="H218" s="123">
        <v>1.66</v>
      </c>
      <c r="I218" s="123">
        <v>1.6</v>
      </c>
      <c r="J218" s="123">
        <v>0.62</v>
      </c>
      <c r="K218" s="123">
        <v>0.1</v>
      </c>
      <c r="L218" s="123">
        <v>0.72</v>
      </c>
      <c r="M218" s="123">
        <v>3.99</v>
      </c>
      <c r="N218" s="123">
        <v>16.670000000000002</v>
      </c>
      <c r="O218" s="123">
        <v>3.43</v>
      </c>
      <c r="P218" s="123">
        <v>29.62</v>
      </c>
      <c r="Q218" s="123">
        <v>8.6</v>
      </c>
      <c r="R218" s="123">
        <v>29.17</v>
      </c>
      <c r="S218" s="123">
        <v>15.72</v>
      </c>
      <c r="T218" s="123">
        <v>12.03</v>
      </c>
      <c r="U218" s="123">
        <v>2.0299999999999998</v>
      </c>
      <c r="V218" s="123">
        <v>1.95</v>
      </c>
      <c r="W218" s="123">
        <v>0.7</v>
      </c>
      <c r="X218" s="123">
        <v>7.0000000000000007E-2</v>
      </c>
      <c r="Y218" s="123">
        <v>1.35</v>
      </c>
      <c r="Z218" s="123">
        <v>2.38</v>
      </c>
      <c r="AA218" s="60">
        <v>4.68</v>
      </c>
      <c r="AB218" s="60">
        <v>3.31</v>
      </c>
      <c r="AC218" s="60">
        <v>0.08</v>
      </c>
      <c r="AD218" s="60" t="s">
        <v>3792</v>
      </c>
      <c r="AE218" s="60">
        <v>2021</v>
      </c>
    </row>
    <row r="219" spans="1:31" x14ac:dyDescent="0.25">
      <c r="A219" s="60" t="s">
        <v>4356</v>
      </c>
      <c r="B219" s="60" t="s">
        <v>82</v>
      </c>
      <c r="C219" s="123" t="s">
        <v>122</v>
      </c>
      <c r="D219" s="123">
        <v>28</v>
      </c>
      <c r="E219" s="123">
        <v>1992</v>
      </c>
      <c r="F219" s="123">
        <v>1.08</v>
      </c>
      <c r="G219" s="123">
        <v>0.84</v>
      </c>
      <c r="H219" s="123">
        <v>0.95</v>
      </c>
      <c r="I219" s="123">
        <v>-0.05</v>
      </c>
      <c r="J219" s="123">
        <v>0.97</v>
      </c>
      <c r="K219" s="123">
        <v>0.03</v>
      </c>
      <c r="L219" s="123">
        <v>0.09</v>
      </c>
      <c r="M219" s="123">
        <v>0.88</v>
      </c>
      <c r="N219" s="123">
        <v>0.05</v>
      </c>
      <c r="O219" s="123">
        <v>0.82</v>
      </c>
      <c r="P219" s="123">
        <v>33.61</v>
      </c>
      <c r="Q219" s="123">
        <v>7.35</v>
      </c>
      <c r="R219" s="123">
        <v>21.69</v>
      </c>
      <c r="S219" s="123">
        <v>19.18</v>
      </c>
      <c r="T219" s="123">
        <v>12.76</v>
      </c>
      <c r="U219" s="123">
        <v>1.87</v>
      </c>
      <c r="V219" s="123">
        <v>1.84</v>
      </c>
      <c r="W219" s="123">
        <v>-0.01</v>
      </c>
      <c r="X219" s="123">
        <v>-0.05</v>
      </c>
      <c r="Y219" s="123">
        <v>1.85</v>
      </c>
      <c r="Z219" s="123">
        <v>0.86</v>
      </c>
      <c r="AA219" s="60">
        <v>1.87</v>
      </c>
      <c r="AB219" s="60">
        <v>0.88</v>
      </c>
      <c r="AC219" s="60">
        <v>0.03</v>
      </c>
      <c r="AD219" s="60" t="s">
        <v>3792</v>
      </c>
      <c r="AE219" s="60">
        <v>2021</v>
      </c>
    </row>
    <row r="220" spans="1:31" x14ac:dyDescent="0.25">
      <c r="A220" s="60" t="s">
        <v>4832</v>
      </c>
      <c r="B220" s="60" t="s">
        <v>82</v>
      </c>
      <c r="C220" s="123" t="s">
        <v>122</v>
      </c>
      <c r="D220" s="123">
        <v>24</v>
      </c>
      <c r="E220" s="123">
        <v>1996</v>
      </c>
      <c r="F220" s="123">
        <v>1.43</v>
      </c>
      <c r="G220" s="123">
        <v>0.67</v>
      </c>
      <c r="H220" s="123">
        <v>0.69</v>
      </c>
      <c r="I220" s="123">
        <v>0.02</v>
      </c>
      <c r="J220" s="123">
        <v>0.78</v>
      </c>
      <c r="K220" s="123">
        <v>-0.02</v>
      </c>
      <c r="L220" s="123">
        <v>-0.06</v>
      </c>
      <c r="M220" s="123">
        <v>7.0000000000000007E-2</v>
      </c>
      <c r="N220" s="123"/>
      <c r="O220" s="123">
        <v>0.08</v>
      </c>
      <c r="P220" s="123">
        <v>27.8</v>
      </c>
      <c r="Q220" s="123">
        <v>7.16</v>
      </c>
      <c r="R220" s="123">
        <v>25.57</v>
      </c>
      <c r="S220" s="123">
        <v>12.14</v>
      </c>
      <c r="T220" s="123">
        <v>14.29</v>
      </c>
      <c r="U220" s="123">
        <v>1.4</v>
      </c>
      <c r="V220" s="123">
        <v>3.5</v>
      </c>
      <c r="W220" s="123">
        <v>0.8</v>
      </c>
      <c r="X220" s="123">
        <v>-0.05</v>
      </c>
      <c r="Y220" s="123">
        <v>2.84</v>
      </c>
      <c r="Z220" s="123">
        <v>7.21</v>
      </c>
      <c r="AA220" s="60">
        <v>7.88</v>
      </c>
      <c r="AB220" s="60">
        <v>2.83</v>
      </c>
      <c r="AC220" s="60">
        <v>-0.04</v>
      </c>
      <c r="AD220" s="60" t="s">
        <v>3792</v>
      </c>
      <c r="AE220" s="60">
        <v>2021</v>
      </c>
    </row>
    <row r="221" spans="1:31" x14ac:dyDescent="0.25">
      <c r="A221" s="60" t="s">
        <v>1685</v>
      </c>
      <c r="B221" s="60" t="s">
        <v>82</v>
      </c>
      <c r="C221" s="123" t="s">
        <v>122</v>
      </c>
      <c r="D221" s="123">
        <v>26</v>
      </c>
      <c r="E221" s="123">
        <v>1994</v>
      </c>
      <c r="F221" s="123">
        <v>0.44</v>
      </c>
      <c r="G221" s="123">
        <v>0.01</v>
      </c>
      <c r="H221" s="123">
        <v>0.02</v>
      </c>
      <c r="I221" s="123">
        <v>-0.08</v>
      </c>
      <c r="J221" s="123">
        <v>0.03</v>
      </c>
      <c r="K221" s="123">
        <v>-0.01</v>
      </c>
      <c r="L221" s="123">
        <v>-0.01</v>
      </c>
      <c r="M221" s="123">
        <v>-0.06</v>
      </c>
      <c r="N221" s="123"/>
      <c r="O221" s="123">
        <v>-0.06</v>
      </c>
      <c r="P221" s="123">
        <v>21.97</v>
      </c>
      <c r="Q221" s="123">
        <v>6.04</v>
      </c>
      <c r="R221" s="123">
        <v>27.22</v>
      </c>
      <c r="S221" s="123">
        <v>17.95</v>
      </c>
      <c r="T221" s="123">
        <v>3.91</v>
      </c>
      <c r="U221" s="123">
        <v>0</v>
      </c>
      <c r="V221" s="123">
        <v>2.04</v>
      </c>
      <c r="W221" s="123">
        <v>7.0000000000000007E-2</v>
      </c>
      <c r="X221" s="123">
        <v>-0.03</v>
      </c>
      <c r="Y221" s="123">
        <v>1.98</v>
      </c>
      <c r="Z221" s="123">
        <v>2.02</v>
      </c>
      <c r="AA221" s="60">
        <v>1.93</v>
      </c>
      <c r="AB221" s="60">
        <v>0</v>
      </c>
      <c r="AC221" s="60">
        <v>0.05</v>
      </c>
      <c r="AD221" s="60" t="s">
        <v>3792</v>
      </c>
      <c r="AE221" s="60">
        <v>2021</v>
      </c>
    </row>
    <row r="222" spans="1:31" x14ac:dyDescent="0.25">
      <c r="A222" s="60" t="s">
        <v>1285</v>
      </c>
      <c r="B222" s="60" t="s">
        <v>82</v>
      </c>
      <c r="C222" s="123" t="s">
        <v>122</v>
      </c>
      <c r="D222" s="123">
        <v>23</v>
      </c>
      <c r="E222" s="123">
        <v>1997</v>
      </c>
      <c r="F222" s="123">
        <v>0.14000000000000001</v>
      </c>
      <c r="G222" s="123">
        <v>0.03</v>
      </c>
      <c r="H222" s="123">
        <v>0.01</v>
      </c>
      <c r="I222" s="123">
        <v>-0.01</v>
      </c>
      <c r="J222" s="123">
        <v>-0.03</v>
      </c>
      <c r="K222" s="123">
        <v>0.04</v>
      </c>
      <c r="L222" s="123">
        <v>0.08</v>
      </c>
      <c r="M222" s="123">
        <v>-0.09</v>
      </c>
      <c r="N222" s="123"/>
      <c r="O222" s="123">
        <v>-7.0000000000000007E-2</v>
      </c>
      <c r="P222" s="123">
        <v>44.9</v>
      </c>
      <c r="Q222" s="123">
        <v>10.02</v>
      </c>
      <c r="R222" s="123">
        <v>22.23</v>
      </c>
      <c r="S222" s="123">
        <v>4.9400000000000004</v>
      </c>
      <c r="T222" s="123">
        <v>14.94</v>
      </c>
      <c r="U222" s="123">
        <v>24.95</v>
      </c>
      <c r="V222" s="123">
        <v>0.1</v>
      </c>
      <c r="W222" s="123">
        <v>-0.01</v>
      </c>
      <c r="X222" s="123">
        <v>0</v>
      </c>
      <c r="Y222" s="123">
        <v>0.05</v>
      </c>
      <c r="Z222" s="123">
        <v>0</v>
      </c>
      <c r="AA222" s="60">
        <v>-0.04</v>
      </c>
      <c r="AB222" s="60">
        <v>-0.03</v>
      </c>
      <c r="AC222" s="60">
        <v>-0.02</v>
      </c>
      <c r="AD222" s="60" t="s">
        <v>3792</v>
      </c>
      <c r="AE222" s="60">
        <v>2021</v>
      </c>
    </row>
    <row r="223" spans="1:31" x14ac:dyDescent="0.25">
      <c r="A223" s="60" t="s">
        <v>4361</v>
      </c>
      <c r="B223" s="60" t="s">
        <v>82</v>
      </c>
      <c r="C223" s="123" t="s">
        <v>122</v>
      </c>
      <c r="D223" s="123">
        <v>33</v>
      </c>
      <c r="E223" s="123">
        <v>1987</v>
      </c>
      <c r="F223" s="123">
        <v>2.71</v>
      </c>
      <c r="G223" s="123">
        <v>1.01</v>
      </c>
      <c r="H223" s="123">
        <v>1.0900000000000001</v>
      </c>
      <c r="I223" s="123">
        <v>0.77</v>
      </c>
      <c r="J223" s="123">
        <v>0.41</v>
      </c>
      <c r="K223" s="123">
        <v>0.1</v>
      </c>
      <c r="L223" s="123">
        <v>0.31</v>
      </c>
      <c r="M223" s="123">
        <v>1.05</v>
      </c>
      <c r="N223" s="123">
        <v>33.200000000000003</v>
      </c>
      <c r="O223" s="123">
        <v>0.65</v>
      </c>
      <c r="P223" s="123">
        <v>13.9</v>
      </c>
      <c r="Q223" s="123">
        <v>3.93</v>
      </c>
      <c r="R223" s="123">
        <v>28.12</v>
      </c>
      <c r="S223" s="123">
        <v>3.25</v>
      </c>
      <c r="T223" s="123">
        <v>7.88</v>
      </c>
      <c r="U223" s="123">
        <v>2.86</v>
      </c>
      <c r="V223" s="123">
        <v>0.8</v>
      </c>
      <c r="W223" s="123">
        <v>7.0000000000000007E-2</v>
      </c>
      <c r="X223" s="123">
        <v>-0.1</v>
      </c>
      <c r="Y223" s="123">
        <v>0.62</v>
      </c>
      <c r="Z223" s="123">
        <v>0.01</v>
      </c>
      <c r="AA223" s="60">
        <v>1.1299999999999999</v>
      </c>
      <c r="AB223" s="60">
        <v>-0.02</v>
      </c>
      <c r="AC223" s="60">
        <v>7.0000000000000007E-2</v>
      </c>
      <c r="AD223" s="60" t="s">
        <v>3792</v>
      </c>
      <c r="AE223" s="60">
        <v>2021</v>
      </c>
    </row>
    <row r="224" spans="1:31" x14ac:dyDescent="0.25">
      <c r="A224" s="60" t="s">
        <v>4383</v>
      </c>
      <c r="B224" s="60" t="s">
        <v>81</v>
      </c>
      <c r="C224" s="123" t="s">
        <v>96</v>
      </c>
      <c r="D224" s="123">
        <v>27</v>
      </c>
      <c r="E224" s="123">
        <v>1993</v>
      </c>
      <c r="F224" s="123">
        <v>0.28999999999999998</v>
      </c>
      <c r="G224" s="123">
        <v>0.05</v>
      </c>
      <c r="H224" s="123">
        <v>0</v>
      </c>
      <c r="I224" s="123">
        <v>0</v>
      </c>
      <c r="J224" s="123">
        <v>-7.0000000000000007E-2</v>
      </c>
      <c r="K224" s="123">
        <v>7.0000000000000007E-2</v>
      </c>
      <c r="L224" s="123">
        <v>-0.01</v>
      </c>
      <c r="M224" s="123">
        <v>-7.0000000000000007E-2</v>
      </c>
      <c r="N224" s="123"/>
      <c r="O224" s="123">
        <v>0</v>
      </c>
      <c r="P224" s="123">
        <v>9.9499999999999993</v>
      </c>
      <c r="Q224" s="123">
        <v>5.05</v>
      </c>
      <c r="R224" s="123">
        <v>50.02</v>
      </c>
      <c r="S224" s="123">
        <v>5.0599999999999996</v>
      </c>
      <c r="T224" s="123">
        <v>5.03</v>
      </c>
      <c r="U224" s="123">
        <v>0.09</v>
      </c>
      <c r="V224" s="123">
        <v>4.9000000000000004</v>
      </c>
      <c r="W224" s="123">
        <v>-0.05</v>
      </c>
      <c r="X224" s="123">
        <v>-0.09</v>
      </c>
      <c r="Y224" s="123">
        <v>5</v>
      </c>
      <c r="Z224" s="123">
        <v>4.97</v>
      </c>
      <c r="AA224" s="60">
        <v>5.03</v>
      </c>
      <c r="AB224" s="60">
        <v>0.02</v>
      </c>
      <c r="AC224" s="60">
        <v>7.0000000000000007E-2</v>
      </c>
      <c r="AD224" s="60" t="s">
        <v>3792</v>
      </c>
      <c r="AE224" s="60">
        <v>2021</v>
      </c>
    </row>
    <row r="225" spans="1:31" x14ac:dyDescent="0.25">
      <c r="A225" s="60" t="s">
        <v>4365</v>
      </c>
      <c r="B225" s="60" t="s">
        <v>81</v>
      </c>
      <c r="C225" s="123" t="s">
        <v>96</v>
      </c>
      <c r="D225" s="123">
        <v>23</v>
      </c>
      <c r="E225" s="123">
        <v>1997</v>
      </c>
      <c r="F225" s="123">
        <v>0.09</v>
      </c>
      <c r="G225" s="123">
        <v>0.05</v>
      </c>
      <c r="H225" s="123">
        <v>-7.0000000000000007E-2</v>
      </c>
      <c r="I225" s="123">
        <v>0.04</v>
      </c>
      <c r="J225" s="123">
        <v>-0.03</v>
      </c>
      <c r="K225" s="123">
        <v>0.06</v>
      </c>
      <c r="L225" s="123">
        <v>-0.03</v>
      </c>
      <c r="M225" s="123">
        <v>0.01</v>
      </c>
      <c r="N225" s="123"/>
      <c r="O225" s="123">
        <v>-0.05</v>
      </c>
      <c r="P225" s="123">
        <v>-7.0000000000000007E-2</v>
      </c>
      <c r="Q225" s="123">
        <v>-0.06</v>
      </c>
      <c r="R225" s="123"/>
      <c r="S225" s="123">
        <v>0.06</v>
      </c>
      <c r="T225" s="123">
        <v>0</v>
      </c>
      <c r="U225" s="123">
        <v>0.01</v>
      </c>
      <c r="V225" s="123">
        <v>-0.06</v>
      </c>
      <c r="W225" s="123">
        <v>0.09</v>
      </c>
      <c r="X225" s="123">
        <v>0.06</v>
      </c>
      <c r="Y225" s="123">
        <v>-0.03</v>
      </c>
      <c r="Z225" s="123">
        <v>0.08</v>
      </c>
      <c r="AA225" s="60">
        <v>0.02</v>
      </c>
      <c r="AB225" s="60">
        <v>-0.02</v>
      </c>
      <c r="AC225" s="60">
        <v>-0.09</v>
      </c>
      <c r="AD225" s="60" t="s">
        <v>3792</v>
      </c>
      <c r="AE225" s="60">
        <v>2021</v>
      </c>
    </row>
    <row r="226" spans="1:31" x14ac:dyDescent="0.25">
      <c r="A226" s="60" t="s">
        <v>4366</v>
      </c>
      <c r="B226" s="60" t="s">
        <v>81</v>
      </c>
      <c r="C226" s="123" t="s">
        <v>96</v>
      </c>
      <c r="D226" s="123">
        <v>32</v>
      </c>
      <c r="E226" s="123">
        <v>1988</v>
      </c>
      <c r="F226" s="123">
        <v>2.9</v>
      </c>
      <c r="G226" s="123">
        <v>1.3</v>
      </c>
      <c r="H226" s="123">
        <v>0.41</v>
      </c>
      <c r="I226" s="123">
        <v>0.77</v>
      </c>
      <c r="J226" s="123">
        <v>0.66</v>
      </c>
      <c r="K226" s="123">
        <v>0.09</v>
      </c>
      <c r="L226" s="123">
        <v>0.76</v>
      </c>
      <c r="M226" s="123">
        <v>1.27</v>
      </c>
      <c r="N226" s="123">
        <v>49.99</v>
      </c>
      <c r="O226" s="123">
        <v>0.74</v>
      </c>
      <c r="P226" s="123">
        <v>8.66</v>
      </c>
      <c r="Q226" s="123">
        <v>3.09</v>
      </c>
      <c r="R226" s="123">
        <v>34.68</v>
      </c>
      <c r="S226" s="123">
        <v>7.09</v>
      </c>
      <c r="T226" s="123">
        <v>1.71</v>
      </c>
      <c r="U226" s="123">
        <v>7.0000000000000007E-2</v>
      </c>
      <c r="V226" s="123">
        <v>1.98</v>
      </c>
      <c r="W226" s="123">
        <v>1.72</v>
      </c>
      <c r="X226" s="123">
        <v>0.06</v>
      </c>
      <c r="Y226" s="123">
        <v>0.31</v>
      </c>
      <c r="Z226" s="123">
        <v>0.65</v>
      </c>
      <c r="AA226" s="60">
        <v>1.99</v>
      </c>
      <c r="AB226" s="60">
        <v>9.0399999999999991</v>
      </c>
      <c r="AC226" s="60">
        <v>-0.03</v>
      </c>
      <c r="AD226" s="60" t="s">
        <v>3792</v>
      </c>
      <c r="AE226" s="60">
        <v>2021</v>
      </c>
    </row>
    <row r="227" spans="1:31" x14ac:dyDescent="0.25">
      <c r="A227" s="60" t="s">
        <v>4371</v>
      </c>
      <c r="B227" s="60" t="s">
        <v>81</v>
      </c>
      <c r="C227" s="123" t="s">
        <v>96</v>
      </c>
      <c r="D227" s="123">
        <v>26</v>
      </c>
      <c r="E227" s="123">
        <v>1994</v>
      </c>
      <c r="F227" s="123">
        <v>2.79</v>
      </c>
      <c r="G227" s="123">
        <v>1.73</v>
      </c>
      <c r="H227" s="123">
        <v>1.1100000000000001</v>
      </c>
      <c r="I227" s="123">
        <v>1.05</v>
      </c>
      <c r="J227" s="123">
        <v>0.03</v>
      </c>
      <c r="K227" s="123">
        <v>0.68</v>
      </c>
      <c r="L227" s="123">
        <v>1.1100000000000001</v>
      </c>
      <c r="M227" s="123">
        <v>1.86</v>
      </c>
      <c r="N227" s="123">
        <v>59.98</v>
      </c>
      <c r="O227" s="123">
        <v>0.8</v>
      </c>
      <c r="P227" s="123">
        <v>20.72</v>
      </c>
      <c r="Q227" s="123">
        <v>5.76</v>
      </c>
      <c r="R227" s="123">
        <v>27.5</v>
      </c>
      <c r="S227" s="123">
        <v>11.47</v>
      </c>
      <c r="T227" s="123">
        <v>5.78</v>
      </c>
      <c r="U227" s="123">
        <v>3.63</v>
      </c>
      <c r="V227" s="123">
        <v>2.21</v>
      </c>
      <c r="W227" s="123">
        <v>-0.03</v>
      </c>
      <c r="X227" s="123">
        <v>-0.02</v>
      </c>
      <c r="Y227" s="123">
        <v>2.17</v>
      </c>
      <c r="Z227" s="123">
        <v>1.8</v>
      </c>
      <c r="AA227" s="60">
        <v>3.57</v>
      </c>
      <c r="AB227" s="60">
        <v>4.96</v>
      </c>
      <c r="AC227" s="60">
        <v>7.0000000000000007E-2</v>
      </c>
      <c r="AD227" s="60" t="s">
        <v>3792</v>
      </c>
      <c r="AE227" s="60">
        <v>2021</v>
      </c>
    </row>
    <row r="228" spans="1:31" x14ac:dyDescent="0.25">
      <c r="A228" s="60" t="s">
        <v>4367</v>
      </c>
      <c r="B228" s="60" t="s">
        <v>81</v>
      </c>
      <c r="C228" s="123" t="s">
        <v>96</v>
      </c>
      <c r="D228" s="123">
        <v>32</v>
      </c>
      <c r="E228" s="123">
        <v>1988</v>
      </c>
      <c r="F228" s="123">
        <v>2.87</v>
      </c>
      <c r="G228" s="123">
        <v>1.83</v>
      </c>
      <c r="H228" s="123">
        <v>1.08</v>
      </c>
      <c r="I228" s="123">
        <v>1.88</v>
      </c>
      <c r="J228" s="123">
        <v>0.01</v>
      </c>
      <c r="K228" s="123">
        <v>0.02</v>
      </c>
      <c r="L228" s="123">
        <v>1.1200000000000001</v>
      </c>
      <c r="M228" s="123">
        <v>1.34</v>
      </c>
      <c r="N228" s="123">
        <v>74.94</v>
      </c>
      <c r="O228" s="123">
        <v>0.28000000000000003</v>
      </c>
      <c r="P228" s="123">
        <v>21.85</v>
      </c>
      <c r="Q228" s="123">
        <v>4.93</v>
      </c>
      <c r="R228" s="123">
        <v>22.94</v>
      </c>
      <c r="S228" s="123">
        <v>16.82</v>
      </c>
      <c r="T228" s="123">
        <v>3.88</v>
      </c>
      <c r="U228" s="123">
        <v>0.98</v>
      </c>
      <c r="V228" s="123">
        <v>1.71</v>
      </c>
      <c r="W228" s="123">
        <v>0.45</v>
      </c>
      <c r="X228" s="123">
        <v>-0.02</v>
      </c>
      <c r="Y228" s="123">
        <v>1.47</v>
      </c>
      <c r="Z228" s="123">
        <v>1.1100000000000001</v>
      </c>
      <c r="AA228" s="60">
        <v>2.81</v>
      </c>
      <c r="AB228" s="60">
        <v>2.86</v>
      </c>
      <c r="AC228" s="60">
        <v>0</v>
      </c>
      <c r="AD228" s="60" t="s">
        <v>3792</v>
      </c>
      <c r="AE228" s="60">
        <v>2021</v>
      </c>
    </row>
    <row r="229" spans="1:31" x14ac:dyDescent="0.25">
      <c r="A229" s="60" t="s">
        <v>4368</v>
      </c>
      <c r="B229" s="60" t="s">
        <v>81</v>
      </c>
      <c r="C229" s="123" t="s">
        <v>96</v>
      </c>
      <c r="D229" s="123">
        <v>26</v>
      </c>
      <c r="E229" s="123">
        <v>1994</v>
      </c>
      <c r="F229" s="123">
        <v>2.94</v>
      </c>
      <c r="G229" s="123">
        <v>1.93</v>
      </c>
      <c r="H229" s="123">
        <v>0.69</v>
      </c>
      <c r="I229" s="123">
        <v>1.07</v>
      </c>
      <c r="J229" s="123">
        <v>1.01</v>
      </c>
      <c r="K229" s="123">
        <v>0.04</v>
      </c>
      <c r="L229" s="123">
        <v>0.67</v>
      </c>
      <c r="M229" s="123">
        <v>1.99</v>
      </c>
      <c r="N229" s="123">
        <v>33.25</v>
      </c>
      <c r="O229" s="123">
        <v>1.29</v>
      </c>
      <c r="P229" s="123">
        <v>11.2</v>
      </c>
      <c r="Q229" s="123">
        <v>2.69</v>
      </c>
      <c r="R229" s="123">
        <v>23.53</v>
      </c>
      <c r="S229" s="123">
        <v>7.43</v>
      </c>
      <c r="T229" s="123">
        <v>4.01</v>
      </c>
      <c r="U229" s="123">
        <v>0.1</v>
      </c>
      <c r="V229" s="123">
        <v>2.41</v>
      </c>
      <c r="W229" s="123">
        <v>1.03</v>
      </c>
      <c r="X229" s="123">
        <v>-0.03</v>
      </c>
      <c r="Y229" s="123">
        <v>1.26</v>
      </c>
      <c r="Z229" s="123">
        <v>2.31</v>
      </c>
      <c r="AA229" s="60">
        <v>4.29</v>
      </c>
      <c r="AB229" s="60">
        <v>8.6999999999999993</v>
      </c>
      <c r="AC229" s="60">
        <v>-0.1</v>
      </c>
      <c r="AD229" s="60" t="s">
        <v>3792</v>
      </c>
      <c r="AE229" s="60">
        <v>2021</v>
      </c>
    </row>
    <row r="230" spans="1:31" x14ac:dyDescent="0.25">
      <c r="A230" s="60" t="s">
        <v>4377</v>
      </c>
      <c r="B230" s="60" t="s">
        <v>81</v>
      </c>
      <c r="C230" s="123" t="s">
        <v>96</v>
      </c>
      <c r="D230" s="123">
        <v>26</v>
      </c>
      <c r="E230" s="123">
        <v>1994</v>
      </c>
      <c r="F230" s="123">
        <v>0.13</v>
      </c>
      <c r="G230" s="123">
        <v>15.02</v>
      </c>
      <c r="H230" s="123">
        <v>9.92</v>
      </c>
      <c r="I230" s="123">
        <v>9.9600000000000009</v>
      </c>
      <c r="J230" s="123">
        <v>5.04</v>
      </c>
      <c r="K230" s="123">
        <v>0.02</v>
      </c>
      <c r="L230" s="123">
        <v>4.9800000000000004</v>
      </c>
      <c r="M230" s="123">
        <v>5.08</v>
      </c>
      <c r="N230" s="123">
        <v>100.03</v>
      </c>
      <c r="O230" s="123">
        <v>0</v>
      </c>
      <c r="P230" s="123">
        <v>35.090000000000003</v>
      </c>
      <c r="Q230" s="123">
        <v>14.93</v>
      </c>
      <c r="R230" s="123">
        <v>42.95</v>
      </c>
      <c r="S230" s="123">
        <v>24.97</v>
      </c>
      <c r="T230" s="123">
        <v>9.98</v>
      </c>
      <c r="U230" s="123">
        <v>-7.0000000000000007E-2</v>
      </c>
      <c r="V230" s="123">
        <v>0.02</v>
      </c>
      <c r="W230" s="123">
        <v>-0.04</v>
      </c>
      <c r="X230" s="123">
        <v>0.08</v>
      </c>
      <c r="Y230" s="123">
        <v>-0.03</v>
      </c>
      <c r="Z230" s="123">
        <v>5.07</v>
      </c>
      <c r="AA230" s="60">
        <v>20.04</v>
      </c>
      <c r="AB230" s="60">
        <v>-7.0000000000000007E-2</v>
      </c>
      <c r="AC230" s="60">
        <v>0.08</v>
      </c>
      <c r="AD230" s="60" t="s">
        <v>3792</v>
      </c>
      <c r="AE230" s="60">
        <v>2021</v>
      </c>
    </row>
    <row r="231" spans="1:31" x14ac:dyDescent="0.25">
      <c r="A231" s="60" t="s">
        <v>4370</v>
      </c>
      <c r="B231" s="60" t="s">
        <v>81</v>
      </c>
      <c r="C231" s="123" t="s">
        <v>96</v>
      </c>
      <c r="D231" s="123">
        <v>32</v>
      </c>
      <c r="E231" s="123">
        <v>1988</v>
      </c>
      <c r="F231" s="123">
        <v>2.87</v>
      </c>
      <c r="G231" s="123">
        <v>1.71</v>
      </c>
      <c r="H231" s="123">
        <v>0.64</v>
      </c>
      <c r="I231" s="123">
        <v>0.68</v>
      </c>
      <c r="J231" s="123">
        <v>1.1100000000000001</v>
      </c>
      <c r="K231" s="123">
        <v>-0.08</v>
      </c>
      <c r="L231" s="123">
        <v>0.33</v>
      </c>
      <c r="M231" s="123">
        <v>1.05</v>
      </c>
      <c r="N231" s="123">
        <v>33.380000000000003</v>
      </c>
      <c r="O231" s="123">
        <v>0.72</v>
      </c>
      <c r="P231" s="123">
        <v>10.63</v>
      </c>
      <c r="Q231" s="123">
        <v>4.08</v>
      </c>
      <c r="R231" s="123">
        <v>38.76</v>
      </c>
      <c r="S231" s="123">
        <v>7.91</v>
      </c>
      <c r="T231" s="123">
        <v>2.4300000000000002</v>
      </c>
      <c r="U231" s="123">
        <v>0.42</v>
      </c>
      <c r="V231" s="123">
        <v>2.04</v>
      </c>
      <c r="W231" s="123">
        <v>0.77</v>
      </c>
      <c r="X231" s="123">
        <v>7.0000000000000007E-2</v>
      </c>
      <c r="Y231" s="123">
        <v>1.38</v>
      </c>
      <c r="Z231" s="123">
        <v>1.33</v>
      </c>
      <c r="AA231" s="60">
        <v>3.09</v>
      </c>
      <c r="AB231" s="60">
        <v>7.24</v>
      </c>
      <c r="AC231" s="60">
        <v>-7.0000000000000007E-2</v>
      </c>
      <c r="AD231" s="60" t="s">
        <v>3792</v>
      </c>
      <c r="AE231" s="60">
        <v>2021</v>
      </c>
    </row>
    <row r="232" spans="1:31" x14ac:dyDescent="0.25">
      <c r="A232" s="60" t="s">
        <v>1335</v>
      </c>
      <c r="B232" s="60" t="s">
        <v>81</v>
      </c>
      <c r="C232" s="123" t="s">
        <v>148</v>
      </c>
      <c r="D232" s="123">
        <v>23</v>
      </c>
      <c r="E232" s="123">
        <v>1997</v>
      </c>
      <c r="F232" s="123">
        <v>0</v>
      </c>
      <c r="G232" s="123">
        <v>0.06</v>
      </c>
      <c r="H232" s="123">
        <v>0.05</v>
      </c>
      <c r="I232" s="123">
        <v>0.08</v>
      </c>
      <c r="J232" s="123">
        <v>-0.03</v>
      </c>
      <c r="K232" s="123">
        <v>-0.01</v>
      </c>
      <c r="L232" s="123">
        <v>0</v>
      </c>
      <c r="M232" s="123">
        <v>-0.03</v>
      </c>
      <c r="N232" s="123"/>
      <c r="O232" s="123">
        <v>0.08</v>
      </c>
      <c r="P232" s="123">
        <v>39.99</v>
      </c>
      <c r="Q232" s="123">
        <v>-0.01</v>
      </c>
      <c r="R232" s="123">
        <v>0</v>
      </c>
      <c r="S232" s="123">
        <v>9.99</v>
      </c>
      <c r="T232" s="123">
        <v>30.07</v>
      </c>
      <c r="U232" s="123">
        <v>0.06</v>
      </c>
      <c r="V232" s="123">
        <v>0.05</v>
      </c>
      <c r="W232" s="123">
        <v>0.05</v>
      </c>
      <c r="X232" s="123">
        <v>0.06</v>
      </c>
      <c r="Y232" s="123">
        <v>-0.08</v>
      </c>
      <c r="Z232" s="123">
        <v>-0.1</v>
      </c>
      <c r="AA232" s="60">
        <v>-0.04</v>
      </c>
      <c r="AB232" s="60">
        <v>0</v>
      </c>
      <c r="AC232" s="60">
        <v>0.05</v>
      </c>
      <c r="AD232" s="60" t="s">
        <v>3792</v>
      </c>
      <c r="AE232" s="60">
        <v>2021</v>
      </c>
    </row>
    <row r="233" spans="1:31" x14ac:dyDescent="0.25">
      <c r="A233" s="60" t="s">
        <v>1262</v>
      </c>
      <c r="B233" s="60" t="s">
        <v>81</v>
      </c>
      <c r="C233" s="123" t="s">
        <v>109</v>
      </c>
      <c r="D233" s="123">
        <v>26</v>
      </c>
      <c r="E233" s="123">
        <v>1994</v>
      </c>
      <c r="F233" s="123">
        <v>2.77</v>
      </c>
      <c r="G233" s="123">
        <v>0.4</v>
      </c>
      <c r="H233" s="123">
        <v>7.0000000000000007E-2</v>
      </c>
      <c r="I233" s="123">
        <v>-0.1</v>
      </c>
      <c r="J233" s="123">
        <v>-0.04</v>
      </c>
      <c r="K233" s="123">
        <v>0.34</v>
      </c>
      <c r="L233" s="123">
        <v>0.05</v>
      </c>
      <c r="M233" s="123">
        <v>-0.02</v>
      </c>
      <c r="N233" s="123"/>
      <c r="O233" s="123">
        <v>0</v>
      </c>
      <c r="P233" s="123">
        <v>13.64</v>
      </c>
      <c r="Q233" s="123">
        <v>2.23</v>
      </c>
      <c r="R233" s="123">
        <v>16.190000000000001</v>
      </c>
      <c r="S233" s="123">
        <v>2.97</v>
      </c>
      <c r="T233" s="123">
        <v>7.36</v>
      </c>
      <c r="U233" s="123">
        <v>3.32</v>
      </c>
      <c r="V233" s="123">
        <v>-0.01</v>
      </c>
      <c r="W233" s="123">
        <v>-7.0000000000000007E-2</v>
      </c>
      <c r="X233" s="123">
        <v>0.08</v>
      </c>
      <c r="Y233" s="123">
        <v>-0.08</v>
      </c>
      <c r="Z233" s="123">
        <v>0.28000000000000003</v>
      </c>
      <c r="AA233" s="60">
        <v>0.68</v>
      </c>
      <c r="AB233" s="60">
        <v>1.1399999999999999</v>
      </c>
      <c r="AC233" s="60">
        <v>-0.1</v>
      </c>
      <c r="AD233" s="60" t="s">
        <v>3792</v>
      </c>
      <c r="AE233" s="60">
        <v>2021</v>
      </c>
    </row>
    <row r="234" spans="1:31" x14ac:dyDescent="0.25">
      <c r="A234" s="60" t="s">
        <v>531</v>
      </c>
      <c r="B234" s="60" t="s">
        <v>81</v>
      </c>
      <c r="C234" s="123" t="s">
        <v>109</v>
      </c>
      <c r="D234" s="123">
        <v>30</v>
      </c>
      <c r="E234" s="123">
        <v>1990</v>
      </c>
      <c r="F234" s="123">
        <v>2.62</v>
      </c>
      <c r="G234" s="123">
        <v>0.48</v>
      </c>
      <c r="H234" s="123">
        <v>0.1</v>
      </c>
      <c r="I234" s="123">
        <v>7.0000000000000007E-2</v>
      </c>
      <c r="J234" s="123">
        <v>0.09</v>
      </c>
      <c r="K234" s="123">
        <v>0.48</v>
      </c>
      <c r="L234" s="123">
        <v>0.1</v>
      </c>
      <c r="M234" s="123">
        <v>-0.01</v>
      </c>
      <c r="N234" s="123"/>
      <c r="O234" s="123">
        <v>0.04</v>
      </c>
      <c r="P234" s="123">
        <v>29.19</v>
      </c>
      <c r="Q234" s="123">
        <v>4.68</v>
      </c>
      <c r="R234" s="123">
        <v>15.85</v>
      </c>
      <c r="S234" s="123">
        <v>2.2400000000000002</v>
      </c>
      <c r="T234" s="123">
        <v>16.46</v>
      </c>
      <c r="U234" s="123">
        <v>10.34</v>
      </c>
      <c r="V234" s="123">
        <v>0.81</v>
      </c>
      <c r="W234" s="123">
        <v>0</v>
      </c>
      <c r="X234" s="123">
        <v>7.0000000000000007E-2</v>
      </c>
      <c r="Y234" s="123">
        <v>0.75</v>
      </c>
      <c r="Z234" s="123">
        <v>0.06</v>
      </c>
      <c r="AA234" s="60">
        <v>0.28000000000000003</v>
      </c>
      <c r="AB234" s="60">
        <v>0.33</v>
      </c>
      <c r="AC234" s="60">
        <v>-0.05</v>
      </c>
      <c r="AD234" s="60" t="s">
        <v>3792</v>
      </c>
      <c r="AE234" s="60">
        <v>2021</v>
      </c>
    </row>
    <row r="235" spans="1:31" x14ac:dyDescent="0.25">
      <c r="A235" s="60" t="s">
        <v>4833</v>
      </c>
      <c r="B235" s="60" t="s">
        <v>81</v>
      </c>
      <c r="C235" s="123" t="s">
        <v>109</v>
      </c>
      <c r="D235" s="123">
        <v>22</v>
      </c>
      <c r="E235" s="123">
        <v>1998</v>
      </c>
      <c r="F235" s="123">
        <v>0.14000000000000001</v>
      </c>
      <c r="G235" s="123">
        <v>-0.01</v>
      </c>
      <c r="H235" s="123">
        <v>-0.04</v>
      </c>
      <c r="I235" s="123">
        <v>0.01</v>
      </c>
      <c r="J235" s="123">
        <v>-0.03</v>
      </c>
      <c r="K235" s="123">
        <v>0.08</v>
      </c>
      <c r="L235" s="123">
        <v>0.04</v>
      </c>
      <c r="M235" s="123">
        <v>5.04</v>
      </c>
      <c r="N235" s="123">
        <v>-0.04</v>
      </c>
      <c r="O235" s="123">
        <v>4.99</v>
      </c>
      <c r="P235" s="123">
        <v>24.93</v>
      </c>
      <c r="Q235" s="123">
        <v>-0.02</v>
      </c>
      <c r="R235" s="123">
        <v>0.09</v>
      </c>
      <c r="S235" s="123">
        <v>0.09</v>
      </c>
      <c r="T235" s="123">
        <v>14.95</v>
      </c>
      <c r="U235" s="123">
        <v>9.91</v>
      </c>
      <c r="V235" s="123">
        <v>4.92</v>
      </c>
      <c r="W235" s="123">
        <v>7.0000000000000007E-2</v>
      </c>
      <c r="X235" s="123">
        <v>-0.02</v>
      </c>
      <c r="Y235" s="123">
        <v>5.05</v>
      </c>
      <c r="Z235" s="123">
        <v>0.03</v>
      </c>
      <c r="AA235" s="60">
        <v>-0.03</v>
      </c>
      <c r="AB235" s="60">
        <v>0.08</v>
      </c>
      <c r="AC235" s="60">
        <v>0.05</v>
      </c>
      <c r="AD235" s="60" t="s">
        <v>3792</v>
      </c>
      <c r="AE235" s="60">
        <v>2021</v>
      </c>
    </row>
    <row r="236" spans="1:31" x14ac:dyDescent="0.25">
      <c r="A236" s="60" t="s">
        <v>4373</v>
      </c>
      <c r="B236" s="60" t="s">
        <v>81</v>
      </c>
      <c r="C236" s="123" t="s">
        <v>109</v>
      </c>
      <c r="D236" s="123">
        <v>21</v>
      </c>
      <c r="E236" s="123">
        <v>1999</v>
      </c>
      <c r="F236" s="123">
        <v>0.13</v>
      </c>
      <c r="G236" s="123">
        <v>-0.02</v>
      </c>
      <c r="H236" s="123">
        <v>-0.08</v>
      </c>
      <c r="I236" s="123">
        <v>-0.04</v>
      </c>
      <c r="J236" s="123">
        <v>7.0000000000000007E-2</v>
      </c>
      <c r="K236" s="123">
        <v>0.01</v>
      </c>
      <c r="L236" s="123">
        <v>-0.06</v>
      </c>
      <c r="M236" s="123">
        <v>0</v>
      </c>
      <c r="N236" s="123"/>
      <c r="O236" s="123">
        <v>-0.04</v>
      </c>
      <c r="P236" s="123">
        <v>60.04</v>
      </c>
      <c r="Q236" s="123">
        <v>10.029999999999999</v>
      </c>
      <c r="R236" s="123">
        <v>16.66</v>
      </c>
      <c r="S236" s="123">
        <v>-0.04</v>
      </c>
      <c r="T236" s="123">
        <v>40.07</v>
      </c>
      <c r="U236" s="123">
        <v>20.02</v>
      </c>
      <c r="V236" s="123">
        <v>-0.1</v>
      </c>
      <c r="W236" s="123">
        <v>-0.04</v>
      </c>
      <c r="X236" s="123">
        <v>-7.0000000000000007E-2</v>
      </c>
      <c r="Y236" s="123">
        <v>-0.06</v>
      </c>
      <c r="Z236" s="123">
        <v>0.08</v>
      </c>
      <c r="AA236" s="60">
        <v>-0.09</v>
      </c>
      <c r="AB236" s="60">
        <v>7.0000000000000007E-2</v>
      </c>
      <c r="AC236" s="60">
        <v>0.03</v>
      </c>
      <c r="AD236" s="60" t="s">
        <v>3792</v>
      </c>
      <c r="AE236" s="60">
        <v>2021</v>
      </c>
    </row>
    <row r="237" spans="1:31" x14ac:dyDescent="0.25">
      <c r="A237" s="60" t="s">
        <v>1258</v>
      </c>
      <c r="B237" s="60" t="s">
        <v>81</v>
      </c>
      <c r="C237" s="123" t="s">
        <v>116</v>
      </c>
      <c r="D237" s="123">
        <v>31</v>
      </c>
      <c r="E237" s="123">
        <v>1989</v>
      </c>
      <c r="F237" s="123">
        <v>2.98</v>
      </c>
      <c r="G237" s="123">
        <v>0.04</v>
      </c>
      <c r="H237" s="123">
        <v>0.03</v>
      </c>
      <c r="I237" s="123">
        <v>-0.06</v>
      </c>
      <c r="J237" s="123">
        <v>0</v>
      </c>
      <c r="K237" s="123">
        <v>-0.03</v>
      </c>
      <c r="L237" s="123">
        <v>-0.02</v>
      </c>
      <c r="M237" s="123">
        <v>-7.0000000000000007E-2</v>
      </c>
      <c r="N237" s="123"/>
      <c r="O237" s="123">
        <v>-0.03</v>
      </c>
      <c r="P237" s="123">
        <v>0.06</v>
      </c>
      <c r="Q237" s="123">
        <v>-0.05</v>
      </c>
      <c r="R237" s="123"/>
      <c r="S237" s="123">
        <v>0.08</v>
      </c>
      <c r="T237" s="123">
        <v>-7.0000000000000007E-2</v>
      </c>
      <c r="U237" s="123">
        <v>0.05</v>
      </c>
      <c r="V237" s="123">
        <v>-7.0000000000000007E-2</v>
      </c>
      <c r="W237" s="123">
        <v>0.02</v>
      </c>
      <c r="X237" s="123">
        <v>-0.08</v>
      </c>
      <c r="Y237" s="123">
        <v>-0.04</v>
      </c>
      <c r="Z237" s="123">
        <v>0.04</v>
      </c>
      <c r="AA237" s="60">
        <v>-0.09</v>
      </c>
      <c r="AB237" s="60">
        <v>-0.08</v>
      </c>
      <c r="AC237" s="60">
        <v>-0.04</v>
      </c>
      <c r="AD237" s="60" t="s">
        <v>3792</v>
      </c>
      <c r="AE237" s="60">
        <v>2021</v>
      </c>
    </row>
    <row r="238" spans="1:31" x14ac:dyDescent="0.25">
      <c r="A238" s="60" t="s">
        <v>4374</v>
      </c>
      <c r="B238" s="60" t="s">
        <v>81</v>
      </c>
      <c r="C238" s="123" t="s">
        <v>122</v>
      </c>
      <c r="D238" s="123">
        <v>33</v>
      </c>
      <c r="E238" s="123">
        <v>1987</v>
      </c>
      <c r="F238" s="123">
        <v>1.58</v>
      </c>
      <c r="G238" s="123">
        <v>1.4</v>
      </c>
      <c r="H238" s="123">
        <v>1.35</v>
      </c>
      <c r="I238" s="123">
        <v>0.61</v>
      </c>
      <c r="J238" s="123">
        <v>0.66</v>
      </c>
      <c r="K238" s="123">
        <v>-0.08</v>
      </c>
      <c r="L238" s="123">
        <v>0.64</v>
      </c>
      <c r="M238" s="123">
        <v>0.74</v>
      </c>
      <c r="N238" s="123">
        <v>99.98</v>
      </c>
      <c r="O238" s="123">
        <v>0.02</v>
      </c>
      <c r="P238" s="123">
        <v>16.059999999999999</v>
      </c>
      <c r="Q238" s="123">
        <v>5.95</v>
      </c>
      <c r="R238" s="123">
        <v>37.479999999999997</v>
      </c>
      <c r="S238" s="123">
        <v>12.71</v>
      </c>
      <c r="T238" s="123">
        <v>2.59</v>
      </c>
      <c r="U238" s="123">
        <v>0.66</v>
      </c>
      <c r="V238" s="123">
        <v>2.6</v>
      </c>
      <c r="W238" s="123">
        <v>0.68</v>
      </c>
      <c r="X238" s="123">
        <v>0</v>
      </c>
      <c r="Y238" s="123">
        <v>1.92</v>
      </c>
      <c r="Z238" s="123">
        <v>2.0099999999999998</v>
      </c>
      <c r="AA238" s="60">
        <v>3.37</v>
      </c>
      <c r="AB238" s="60">
        <v>1.96</v>
      </c>
      <c r="AC238" s="60">
        <v>0</v>
      </c>
      <c r="AD238" s="60" t="s">
        <v>3792</v>
      </c>
      <c r="AE238" s="60">
        <v>2021</v>
      </c>
    </row>
    <row r="239" spans="1:31" x14ac:dyDescent="0.25">
      <c r="A239" s="60" t="s">
        <v>4376</v>
      </c>
      <c r="B239" s="60" t="s">
        <v>81</v>
      </c>
      <c r="C239" s="123" t="s">
        <v>122</v>
      </c>
      <c r="D239" s="123">
        <v>25</v>
      </c>
      <c r="E239" s="123">
        <v>1995</v>
      </c>
      <c r="F239" s="123">
        <v>2.96</v>
      </c>
      <c r="G239" s="123">
        <v>1.63</v>
      </c>
      <c r="H239" s="123">
        <v>0.37</v>
      </c>
      <c r="I239" s="123">
        <v>0.6</v>
      </c>
      <c r="J239" s="123">
        <v>0.03</v>
      </c>
      <c r="K239" s="123">
        <v>0.98</v>
      </c>
      <c r="L239" s="123">
        <v>0.92</v>
      </c>
      <c r="M239" s="123">
        <v>1.32</v>
      </c>
      <c r="N239" s="123">
        <v>75.010000000000005</v>
      </c>
      <c r="O239" s="123">
        <v>0.4</v>
      </c>
      <c r="P239" s="123">
        <v>15.25</v>
      </c>
      <c r="Q239" s="123">
        <v>2.64</v>
      </c>
      <c r="R239" s="123">
        <v>17.41</v>
      </c>
      <c r="S239" s="123">
        <v>6.27</v>
      </c>
      <c r="T239" s="123">
        <v>7.36</v>
      </c>
      <c r="U239" s="123">
        <v>1.59</v>
      </c>
      <c r="V239" s="123">
        <v>1</v>
      </c>
      <c r="W239" s="123">
        <v>-0.08</v>
      </c>
      <c r="X239" s="123">
        <v>-0.05</v>
      </c>
      <c r="Y239" s="123">
        <v>1.01</v>
      </c>
      <c r="Z239" s="123">
        <v>3.33</v>
      </c>
      <c r="AA239" s="60">
        <v>5.01</v>
      </c>
      <c r="AB239" s="60">
        <v>0.26</v>
      </c>
      <c r="AC239" s="60">
        <v>-0.06</v>
      </c>
      <c r="AD239" s="60" t="s">
        <v>3792</v>
      </c>
      <c r="AE239" s="60">
        <v>2021</v>
      </c>
    </row>
    <row r="240" spans="1:31" x14ac:dyDescent="0.25">
      <c r="A240" s="60" t="s">
        <v>4384</v>
      </c>
      <c r="B240" s="60" t="s">
        <v>81</v>
      </c>
      <c r="C240" s="123" t="s">
        <v>122</v>
      </c>
      <c r="D240" s="123">
        <v>27</v>
      </c>
      <c r="E240" s="123">
        <v>1993</v>
      </c>
      <c r="F240" s="123">
        <v>3.06</v>
      </c>
      <c r="G240" s="123">
        <v>3.3</v>
      </c>
      <c r="H240" s="123">
        <v>2.37</v>
      </c>
      <c r="I240" s="123">
        <v>2.6</v>
      </c>
      <c r="J240" s="123">
        <v>0.73</v>
      </c>
      <c r="K240" s="123">
        <v>-0.04</v>
      </c>
      <c r="L240" s="123">
        <v>1.38</v>
      </c>
      <c r="M240" s="123">
        <v>4.3899999999999997</v>
      </c>
      <c r="N240" s="123">
        <v>30.81</v>
      </c>
      <c r="O240" s="123">
        <v>3.1</v>
      </c>
      <c r="P240" s="123">
        <v>31.75</v>
      </c>
      <c r="Q240" s="123">
        <v>6.03</v>
      </c>
      <c r="R240" s="123">
        <v>18.84</v>
      </c>
      <c r="S240" s="123">
        <v>15.33</v>
      </c>
      <c r="T240" s="123">
        <v>14.36</v>
      </c>
      <c r="U240" s="123">
        <v>2.02</v>
      </c>
      <c r="V240" s="123">
        <v>1.25</v>
      </c>
      <c r="W240" s="123">
        <v>-0.01</v>
      </c>
      <c r="X240" s="123">
        <v>-7.0000000000000007E-2</v>
      </c>
      <c r="Y240" s="123">
        <v>1.28</v>
      </c>
      <c r="Z240" s="123">
        <v>0.39</v>
      </c>
      <c r="AA240" s="60">
        <v>3.63</v>
      </c>
      <c r="AB240" s="60">
        <v>2.04</v>
      </c>
      <c r="AC240" s="60">
        <v>0.09</v>
      </c>
      <c r="AD240" s="60" t="s">
        <v>3792</v>
      </c>
      <c r="AE240" s="60">
        <v>2021</v>
      </c>
    </row>
    <row r="241" spans="1:31" x14ac:dyDescent="0.25">
      <c r="A241" s="60" t="s">
        <v>4378</v>
      </c>
      <c r="B241" s="60" t="s">
        <v>81</v>
      </c>
      <c r="C241" s="123" t="s">
        <v>122</v>
      </c>
      <c r="D241" s="123">
        <v>29</v>
      </c>
      <c r="E241" s="123">
        <v>1991</v>
      </c>
      <c r="F241" s="123">
        <v>1.36</v>
      </c>
      <c r="G241" s="123">
        <v>6.2</v>
      </c>
      <c r="H241" s="123">
        <v>4.66</v>
      </c>
      <c r="I241" s="123">
        <v>5.28</v>
      </c>
      <c r="J241" s="123">
        <v>0.86</v>
      </c>
      <c r="K241" s="123">
        <v>-0.03</v>
      </c>
      <c r="L241" s="123">
        <v>1.49</v>
      </c>
      <c r="M241" s="123">
        <v>2.34</v>
      </c>
      <c r="N241" s="123">
        <v>66.790000000000006</v>
      </c>
      <c r="O241" s="123">
        <v>0.7</v>
      </c>
      <c r="P241" s="123">
        <v>35.33</v>
      </c>
      <c r="Q241" s="123">
        <v>7.67</v>
      </c>
      <c r="R241" s="123">
        <v>21.65</v>
      </c>
      <c r="S241" s="123">
        <v>22.29</v>
      </c>
      <c r="T241" s="123">
        <v>12.26</v>
      </c>
      <c r="U241" s="123">
        <v>0.74</v>
      </c>
      <c r="V241" s="123">
        <v>1.44</v>
      </c>
      <c r="W241" s="123">
        <v>-0.06</v>
      </c>
      <c r="X241" s="123">
        <v>-0.06</v>
      </c>
      <c r="Y241" s="123">
        <v>1.62</v>
      </c>
      <c r="Z241" s="123">
        <v>4.6399999999999997</v>
      </c>
      <c r="AA241" s="60">
        <v>10.72</v>
      </c>
      <c r="AB241" s="60">
        <v>1.48</v>
      </c>
      <c r="AC241" s="60">
        <v>-0.01</v>
      </c>
      <c r="AD241" s="60" t="s">
        <v>3792</v>
      </c>
      <c r="AE241" s="60">
        <v>2021</v>
      </c>
    </row>
    <row r="242" spans="1:31" x14ac:dyDescent="0.25">
      <c r="A242" s="60" t="s">
        <v>4375</v>
      </c>
      <c r="B242" s="60" t="s">
        <v>81</v>
      </c>
      <c r="C242" s="123" t="s">
        <v>131</v>
      </c>
      <c r="D242" s="123">
        <v>30</v>
      </c>
      <c r="E242" s="123">
        <v>1990</v>
      </c>
      <c r="F242" s="123">
        <v>0.62</v>
      </c>
      <c r="G242" s="123">
        <v>1.48</v>
      </c>
      <c r="H242" s="123">
        <v>1.43</v>
      </c>
      <c r="I242" s="123">
        <v>1.52</v>
      </c>
      <c r="J242" s="123">
        <v>-0.08</v>
      </c>
      <c r="K242" s="123">
        <v>0.08</v>
      </c>
      <c r="L242" s="123">
        <v>-0.05</v>
      </c>
      <c r="M242" s="123">
        <v>1.46</v>
      </c>
      <c r="N242" s="123">
        <v>-0.09</v>
      </c>
      <c r="O242" s="123">
        <v>1.38</v>
      </c>
      <c r="P242" s="123">
        <v>29.92</v>
      </c>
      <c r="Q242" s="123">
        <v>8.5299999999999994</v>
      </c>
      <c r="R242" s="123">
        <v>28.53</v>
      </c>
      <c r="S242" s="123">
        <v>7.11</v>
      </c>
      <c r="T242" s="123">
        <v>18.68</v>
      </c>
      <c r="U242" s="123">
        <v>4.2</v>
      </c>
      <c r="V242" s="123">
        <v>0</v>
      </c>
      <c r="W242" s="123">
        <v>0</v>
      </c>
      <c r="X242" s="123">
        <v>-0.06</v>
      </c>
      <c r="Y242" s="123">
        <v>0.06</v>
      </c>
      <c r="Z242" s="123">
        <v>7.0000000000000007E-2</v>
      </c>
      <c r="AA242" s="60">
        <v>1.48</v>
      </c>
      <c r="AB242" s="60">
        <v>1.5</v>
      </c>
      <c r="AC242" s="60">
        <v>-0.09</v>
      </c>
      <c r="AD242" s="60" t="s">
        <v>3792</v>
      </c>
      <c r="AE242" s="60">
        <v>2021</v>
      </c>
    </row>
    <row r="243" spans="1:31" x14ac:dyDescent="0.25">
      <c r="A243" s="60" t="s">
        <v>4446</v>
      </c>
      <c r="B243" s="60" t="s">
        <v>19</v>
      </c>
      <c r="C243" s="123" t="s">
        <v>96</v>
      </c>
      <c r="D243" s="123">
        <v>25</v>
      </c>
      <c r="E243" s="123">
        <v>1995</v>
      </c>
      <c r="F243" s="123">
        <v>1.84</v>
      </c>
      <c r="G243" s="123">
        <v>0.01</v>
      </c>
      <c r="H243" s="123">
        <v>-0.08</v>
      </c>
      <c r="I243" s="123">
        <v>-0.09</v>
      </c>
      <c r="J243" s="123">
        <v>-0.02</v>
      </c>
      <c r="K243" s="123">
        <v>0.01</v>
      </c>
      <c r="L243" s="123">
        <v>0.04</v>
      </c>
      <c r="M243" s="123">
        <v>0.57999999999999996</v>
      </c>
      <c r="N243" s="123">
        <v>-0.05</v>
      </c>
      <c r="O243" s="123">
        <v>0.52</v>
      </c>
      <c r="P243" s="123">
        <v>7.25</v>
      </c>
      <c r="Q243" s="123">
        <v>1.76</v>
      </c>
      <c r="R243" s="123">
        <v>23.07</v>
      </c>
      <c r="S243" s="123">
        <v>4.49</v>
      </c>
      <c r="T243" s="123">
        <v>2.25</v>
      </c>
      <c r="U243" s="123">
        <v>0.56000000000000005</v>
      </c>
      <c r="V243" s="123">
        <v>0.49</v>
      </c>
      <c r="W243" s="123">
        <v>-7.0000000000000007E-2</v>
      </c>
      <c r="X243" s="123">
        <v>-0.08</v>
      </c>
      <c r="Y243" s="123">
        <v>0.62</v>
      </c>
      <c r="Z243" s="123">
        <v>1.1399999999999999</v>
      </c>
      <c r="AA243" s="60">
        <v>1.19</v>
      </c>
      <c r="AB243" s="60">
        <v>0.48</v>
      </c>
      <c r="AC243" s="60">
        <v>-0.05</v>
      </c>
      <c r="AD243" s="60" t="s">
        <v>3792</v>
      </c>
      <c r="AE243" s="60">
        <v>2021</v>
      </c>
    </row>
    <row r="244" spans="1:31" x14ac:dyDescent="0.25">
      <c r="A244" s="60" t="s">
        <v>4834</v>
      </c>
      <c r="B244" s="60" t="s">
        <v>19</v>
      </c>
      <c r="C244" s="123" t="s">
        <v>96</v>
      </c>
      <c r="D244" s="123">
        <v>19</v>
      </c>
      <c r="E244" s="123">
        <v>2002</v>
      </c>
      <c r="F244" s="123">
        <v>4.04</v>
      </c>
      <c r="G244" s="123">
        <v>2.25</v>
      </c>
      <c r="H244" s="123">
        <v>1.22</v>
      </c>
      <c r="I244" s="123">
        <v>0.93</v>
      </c>
      <c r="J244" s="123">
        <v>1.04</v>
      </c>
      <c r="K244" s="123">
        <v>0.14000000000000001</v>
      </c>
      <c r="L244" s="123">
        <v>0.55000000000000004</v>
      </c>
      <c r="M244" s="123">
        <v>1.39</v>
      </c>
      <c r="N244" s="123">
        <v>33.380000000000003</v>
      </c>
      <c r="O244" s="123">
        <v>0.92</v>
      </c>
      <c r="P244" s="123">
        <v>19.73</v>
      </c>
      <c r="Q244" s="123">
        <v>6.85</v>
      </c>
      <c r="R244" s="123">
        <v>34.549999999999997</v>
      </c>
      <c r="S244" s="123">
        <v>9.51</v>
      </c>
      <c r="T244" s="123">
        <v>8.2799999999999994</v>
      </c>
      <c r="U244" s="123">
        <v>1.87</v>
      </c>
      <c r="V244" s="123">
        <v>3.13</v>
      </c>
      <c r="W244" s="123">
        <v>0.25</v>
      </c>
      <c r="X244" s="123">
        <v>-0.06</v>
      </c>
      <c r="Y244" s="123">
        <v>3.02</v>
      </c>
      <c r="Z244" s="123">
        <v>2.38</v>
      </c>
      <c r="AA244" s="60">
        <v>4.57</v>
      </c>
      <c r="AB244" s="60">
        <v>2.15</v>
      </c>
      <c r="AC244" s="60">
        <v>0.01</v>
      </c>
      <c r="AD244" s="60" t="s">
        <v>3792</v>
      </c>
      <c r="AE244" s="60">
        <v>2021</v>
      </c>
    </row>
    <row r="245" spans="1:31" x14ac:dyDescent="0.25">
      <c r="A245" s="60" t="s">
        <v>2446</v>
      </c>
      <c r="B245" s="60" t="s">
        <v>19</v>
      </c>
      <c r="C245" s="123" t="s">
        <v>96</v>
      </c>
      <c r="D245" s="123">
        <v>29</v>
      </c>
      <c r="E245" s="123">
        <v>1992</v>
      </c>
      <c r="F245" s="123">
        <v>1.93</v>
      </c>
      <c r="G245" s="123">
        <v>3</v>
      </c>
      <c r="H245" s="123">
        <v>1.59</v>
      </c>
      <c r="I245" s="123">
        <v>1.4</v>
      </c>
      <c r="J245" s="123">
        <v>1.45</v>
      </c>
      <c r="K245" s="123">
        <v>0.09</v>
      </c>
      <c r="L245" s="123">
        <v>0.99</v>
      </c>
      <c r="M245" s="123">
        <v>1.08</v>
      </c>
      <c r="N245" s="123">
        <v>99.99</v>
      </c>
      <c r="O245" s="123">
        <v>-0.05</v>
      </c>
      <c r="P245" s="123">
        <v>19.579999999999998</v>
      </c>
      <c r="Q245" s="123">
        <v>6</v>
      </c>
      <c r="R245" s="123">
        <v>30.72</v>
      </c>
      <c r="S245" s="123">
        <v>12.48</v>
      </c>
      <c r="T245" s="123">
        <v>4.5599999999999996</v>
      </c>
      <c r="U245" s="123">
        <v>2.54</v>
      </c>
      <c r="V245" s="123">
        <v>2.46</v>
      </c>
      <c r="W245" s="123">
        <v>0.48</v>
      </c>
      <c r="X245" s="123">
        <v>-0.06</v>
      </c>
      <c r="Y245" s="123">
        <v>2.09</v>
      </c>
      <c r="Z245" s="123">
        <v>2.0499999999999998</v>
      </c>
      <c r="AA245" s="60">
        <v>4.91</v>
      </c>
      <c r="AB245" s="60">
        <v>4.05</v>
      </c>
      <c r="AC245" s="60">
        <v>-0.09</v>
      </c>
      <c r="AD245" s="60" t="s">
        <v>3792</v>
      </c>
      <c r="AE245" s="60">
        <v>2021</v>
      </c>
    </row>
    <row r="246" spans="1:31" x14ac:dyDescent="0.25">
      <c r="A246" s="60" t="s">
        <v>4450</v>
      </c>
      <c r="B246" s="60" t="s">
        <v>19</v>
      </c>
      <c r="C246" s="123" t="s">
        <v>96</v>
      </c>
      <c r="D246" s="123">
        <v>28</v>
      </c>
      <c r="E246" s="123">
        <v>1992</v>
      </c>
      <c r="F246" s="123">
        <v>0.13</v>
      </c>
      <c r="G246" s="123">
        <v>-7.0000000000000007E-2</v>
      </c>
      <c r="H246" s="123">
        <v>-0.06</v>
      </c>
      <c r="I246" s="123">
        <v>-7.0000000000000007E-2</v>
      </c>
      <c r="J246" s="123">
        <v>0.05</v>
      </c>
      <c r="K246" s="123">
        <v>-0.08</v>
      </c>
      <c r="L246" s="123">
        <v>-0.04</v>
      </c>
      <c r="M246" s="123">
        <v>4.91</v>
      </c>
      <c r="N246" s="123">
        <v>7.0000000000000007E-2</v>
      </c>
      <c r="O246" s="123">
        <v>5.03</v>
      </c>
      <c r="P246" s="123">
        <v>9.92</v>
      </c>
      <c r="Q246" s="123">
        <v>9.9499999999999993</v>
      </c>
      <c r="R246" s="123">
        <v>100.01</v>
      </c>
      <c r="S246" s="123">
        <v>4.95</v>
      </c>
      <c r="T246" s="123">
        <v>0.01</v>
      </c>
      <c r="U246" s="123">
        <v>4.96</v>
      </c>
      <c r="V246" s="123">
        <v>-0.02</v>
      </c>
      <c r="W246" s="123">
        <v>-0.02</v>
      </c>
      <c r="X246" s="123">
        <v>-0.05</v>
      </c>
      <c r="Y246" s="123">
        <v>0.09</v>
      </c>
      <c r="Z246" s="123">
        <v>5.09</v>
      </c>
      <c r="AA246" s="60">
        <v>4.92</v>
      </c>
      <c r="AB246" s="60">
        <v>14.96</v>
      </c>
      <c r="AC246" s="60">
        <v>0.04</v>
      </c>
      <c r="AD246" s="60" t="s">
        <v>3792</v>
      </c>
      <c r="AE246" s="60">
        <v>2021</v>
      </c>
    </row>
    <row r="247" spans="1:31" x14ac:dyDescent="0.25">
      <c r="A247" s="60" t="s">
        <v>908</v>
      </c>
      <c r="B247" s="60" t="s">
        <v>19</v>
      </c>
      <c r="C247" s="123" t="s">
        <v>96</v>
      </c>
      <c r="D247" s="123">
        <v>24</v>
      </c>
      <c r="E247" s="123">
        <v>1996</v>
      </c>
      <c r="F247" s="123">
        <v>2.2200000000000002</v>
      </c>
      <c r="G247" s="123">
        <v>1.75</v>
      </c>
      <c r="H247" s="123">
        <v>0.88</v>
      </c>
      <c r="I247" s="123">
        <v>1.27</v>
      </c>
      <c r="J247" s="123">
        <v>0.45</v>
      </c>
      <c r="K247" s="123">
        <v>7.0000000000000007E-2</v>
      </c>
      <c r="L247" s="123">
        <v>0.86</v>
      </c>
      <c r="M247" s="123">
        <v>1.29</v>
      </c>
      <c r="N247" s="123">
        <v>66.69</v>
      </c>
      <c r="O247" s="123">
        <v>0.36</v>
      </c>
      <c r="P247" s="123">
        <v>12.19</v>
      </c>
      <c r="Q247" s="123">
        <v>3</v>
      </c>
      <c r="R247" s="123">
        <v>24.93</v>
      </c>
      <c r="S247" s="123">
        <v>8.18</v>
      </c>
      <c r="T247" s="123">
        <v>3.46</v>
      </c>
      <c r="U247" s="123">
        <v>0.47</v>
      </c>
      <c r="V247" s="123">
        <v>0.04</v>
      </c>
      <c r="W247" s="123">
        <v>0.06</v>
      </c>
      <c r="X247" s="123">
        <v>0.06</v>
      </c>
      <c r="Y247" s="123">
        <v>-0.03</v>
      </c>
      <c r="Z247" s="123">
        <v>1.66</v>
      </c>
      <c r="AA247" s="60">
        <v>3.41</v>
      </c>
      <c r="AB247" s="60">
        <v>4.76</v>
      </c>
      <c r="AC247" s="60">
        <v>-0.01</v>
      </c>
      <c r="AD247" s="60" t="s">
        <v>3792</v>
      </c>
      <c r="AE247" s="60">
        <v>2021</v>
      </c>
    </row>
    <row r="248" spans="1:31" x14ac:dyDescent="0.25">
      <c r="A248" s="60" t="s">
        <v>361</v>
      </c>
      <c r="B248" s="60" t="s">
        <v>19</v>
      </c>
      <c r="C248" s="123" t="s">
        <v>96</v>
      </c>
      <c r="D248" s="123">
        <v>31</v>
      </c>
      <c r="E248" s="123">
        <v>1989</v>
      </c>
      <c r="F248" s="123">
        <v>2.1</v>
      </c>
      <c r="G248" s="123">
        <v>-0.02</v>
      </c>
      <c r="H248" s="123">
        <v>-0.05</v>
      </c>
      <c r="I248" s="123">
        <v>0</v>
      </c>
      <c r="J248" s="123">
        <v>-0.05</v>
      </c>
      <c r="K248" s="123">
        <v>0.1</v>
      </c>
      <c r="L248" s="123">
        <v>0.1</v>
      </c>
      <c r="M248" s="123">
        <v>-0.1</v>
      </c>
      <c r="N248" s="123"/>
      <c r="O248" s="123">
        <v>-0.06</v>
      </c>
      <c r="P248" s="123">
        <v>3.99</v>
      </c>
      <c r="Q248" s="123">
        <v>1.91</v>
      </c>
      <c r="R248" s="123">
        <v>50.01</v>
      </c>
      <c r="S248" s="123">
        <v>2.48</v>
      </c>
      <c r="T248" s="123">
        <v>1.49</v>
      </c>
      <c r="U248" s="123">
        <v>-0.04</v>
      </c>
      <c r="V248" s="123">
        <v>1.99</v>
      </c>
      <c r="W248" s="123">
        <v>0.98</v>
      </c>
      <c r="X248" s="123">
        <v>0.04</v>
      </c>
      <c r="Y248" s="123">
        <v>1.07</v>
      </c>
      <c r="Z248" s="123">
        <v>-0.09</v>
      </c>
      <c r="AA248" s="60">
        <v>0</v>
      </c>
      <c r="AB248" s="60">
        <v>8.4700000000000006</v>
      </c>
      <c r="AC248" s="60">
        <v>-0.04</v>
      </c>
      <c r="AD248" s="60" t="s">
        <v>3792</v>
      </c>
      <c r="AE248" s="60">
        <v>2021</v>
      </c>
    </row>
    <row r="249" spans="1:31" x14ac:dyDescent="0.25">
      <c r="A249" s="60" t="s">
        <v>4451</v>
      </c>
      <c r="B249" s="60" t="s">
        <v>19</v>
      </c>
      <c r="C249" s="123" t="s">
        <v>96</v>
      </c>
      <c r="D249" s="123">
        <v>31</v>
      </c>
      <c r="E249" s="123">
        <v>1989</v>
      </c>
      <c r="F249" s="123">
        <v>4.3899999999999997</v>
      </c>
      <c r="G249" s="123">
        <v>0.28000000000000003</v>
      </c>
      <c r="H249" s="123">
        <v>0.19</v>
      </c>
      <c r="I249" s="123">
        <v>0.3</v>
      </c>
      <c r="J249" s="123">
        <v>-0.09</v>
      </c>
      <c r="K249" s="123">
        <v>-0.02</v>
      </c>
      <c r="L249" s="123">
        <v>0.31</v>
      </c>
      <c r="M249" s="123">
        <v>0.55000000000000004</v>
      </c>
      <c r="N249" s="123">
        <v>50.01</v>
      </c>
      <c r="O249" s="123">
        <v>0.28999999999999998</v>
      </c>
      <c r="P249" s="123">
        <v>6.05</v>
      </c>
      <c r="Q249" s="123">
        <v>1.59</v>
      </c>
      <c r="R249" s="123">
        <v>26.85</v>
      </c>
      <c r="S249" s="123">
        <v>3.66</v>
      </c>
      <c r="T249" s="123">
        <v>2.38</v>
      </c>
      <c r="U249" s="123">
        <v>-0.05</v>
      </c>
      <c r="V249" s="123">
        <v>0.94</v>
      </c>
      <c r="W249" s="123">
        <v>0.7</v>
      </c>
      <c r="X249" s="123">
        <v>0.09</v>
      </c>
      <c r="Y249" s="123">
        <v>0.17</v>
      </c>
      <c r="Z249" s="123">
        <v>1.89</v>
      </c>
      <c r="AA249" s="60">
        <v>2.09</v>
      </c>
      <c r="AB249" s="60">
        <v>3.69</v>
      </c>
      <c r="AC249" s="60">
        <v>0.09</v>
      </c>
      <c r="AD249" s="60" t="s">
        <v>3792</v>
      </c>
      <c r="AE249" s="60">
        <v>2021</v>
      </c>
    </row>
    <row r="250" spans="1:31" x14ac:dyDescent="0.25">
      <c r="A250" s="60" t="s">
        <v>4453</v>
      </c>
      <c r="B250" s="60" t="s">
        <v>19</v>
      </c>
      <c r="C250" s="123" t="s">
        <v>109</v>
      </c>
      <c r="D250" s="123">
        <v>28</v>
      </c>
      <c r="E250" s="123">
        <v>1992</v>
      </c>
      <c r="F250" s="123">
        <v>0.61</v>
      </c>
      <c r="G250" s="123">
        <v>0.09</v>
      </c>
      <c r="H250" s="123">
        <v>-0.01</v>
      </c>
      <c r="I250" s="123">
        <v>-7.0000000000000007E-2</v>
      </c>
      <c r="J250" s="123">
        <v>-0.1</v>
      </c>
      <c r="K250" s="123">
        <v>-0.02</v>
      </c>
      <c r="L250" s="123">
        <v>0.04</v>
      </c>
      <c r="M250" s="123">
        <v>0</v>
      </c>
      <c r="N250" s="123"/>
      <c r="O250" s="123">
        <v>0.02</v>
      </c>
      <c r="P250" s="123">
        <v>19.95</v>
      </c>
      <c r="Q250" s="123">
        <v>3.26</v>
      </c>
      <c r="R250" s="123">
        <v>16.649999999999999</v>
      </c>
      <c r="S250" s="123">
        <v>1.58</v>
      </c>
      <c r="T250" s="123">
        <v>11.66</v>
      </c>
      <c r="U250" s="123">
        <v>6.57</v>
      </c>
      <c r="V250" s="123">
        <v>3.41</v>
      </c>
      <c r="W250" s="123">
        <v>0.08</v>
      </c>
      <c r="X250" s="123">
        <v>0.09</v>
      </c>
      <c r="Y250" s="123">
        <v>3.24</v>
      </c>
      <c r="Z250" s="123">
        <v>1.71</v>
      </c>
      <c r="AA250" s="60">
        <v>1.69</v>
      </c>
      <c r="AB250" s="60">
        <v>-0.08</v>
      </c>
      <c r="AC250" s="60">
        <v>-0.06</v>
      </c>
      <c r="AD250" s="60" t="s">
        <v>3792</v>
      </c>
      <c r="AE250" s="60">
        <v>2021</v>
      </c>
    </row>
    <row r="251" spans="1:31" x14ac:dyDescent="0.25">
      <c r="A251" s="60" t="s">
        <v>1534</v>
      </c>
      <c r="B251" s="60" t="s">
        <v>19</v>
      </c>
      <c r="C251" s="123" t="s">
        <v>109</v>
      </c>
      <c r="D251" s="123">
        <v>27</v>
      </c>
      <c r="E251" s="123">
        <v>1993</v>
      </c>
      <c r="F251" s="123">
        <v>2.2200000000000002</v>
      </c>
      <c r="G251" s="123">
        <v>1.78</v>
      </c>
      <c r="H251" s="123">
        <v>1.33</v>
      </c>
      <c r="I251" s="123">
        <v>0.92</v>
      </c>
      <c r="J251" s="123">
        <v>0.45</v>
      </c>
      <c r="K251" s="123">
        <v>0.49</v>
      </c>
      <c r="L251" s="123">
        <v>0.97</v>
      </c>
      <c r="M251" s="123">
        <v>0.83</v>
      </c>
      <c r="N251" s="123">
        <v>99.92</v>
      </c>
      <c r="O251" s="123">
        <v>-0.08</v>
      </c>
      <c r="P251" s="123">
        <v>34.590000000000003</v>
      </c>
      <c r="Q251" s="123">
        <v>7.77</v>
      </c>
      <c r="R251" s="123">
        <v>22.41</v>
      </c>
      <c r="S251" s="123">
        <v>3.59</v>
      </c>
      <c r="T251" s="123">
        <v>16.45</v>
      </c>
      <c r="U251" s="123">
        <v>14.54</v>
      </c>
      <c r="V251" s="123">
        <v>1.32</v>
      </c>
      <c r="W251" s="123">
        <v>-0.06</v>
      </c>
      <c r="X251" s="123">
        <v>-0.01</v>
      </c>
      <c r="Y251" s="123">
        <v>1.26</v>
      </c>
      <c r="Z251" s="123">
        <v>0.35</v>
      </c>
      <c r="AA251" s="60">
        <v>2.27</v>
      </c>
      <c r="AB251" s="60">
        <v>1.36</v>
      </c>
      <c r="AC251" s="60">
        <v>0.04</v>
      </c>
      <c r="AD251" s="60" t="s">
        <v>3792</v>
      </c>
      <c r="AE251" s="60">
        <v>2021</v>
      </c>
    </row>
    <row r="252" spans="1:31" x14ac:dyDescent="0.25">
      <c r="A252" s="60" t="s">
        <v>4452</v>
      </c>
      <c r="B252" s="60" t="s">
        <v>19</v>
      </c>
      <c r="C252" s="123" t="s">
        <v>109</v>
      </c>
      <c r="D252" s="123">
        <v>26</v>
      </c>
      <c r="E252" s="123">
        <v>1994</v>
      </c>
      <c r="F252" s="123">
        <v>1.97</v>
      </c>
      <c r="G252" s="123">
        <v>0.43</v>
      </c>
      <c r="H252" s="123">
        <v>0.62</v>
      </c>
      <c r="I252" s="123">
        <v>0.08</v>
      </c>
      <c r="J252" s="123">
        <v>0.03</v>
      </c>
      <c r="K252" s="123">
        <v>0.54</v>
      </c>
      <c r="L252" s="123">
        <v>-0.03</v>
      </c>
      <c r="M252" s="123">
        <v>0.05</v>
      </c>
      <c r="N252" s="123"/>
      <c r="O252" s="123">
        <v>-0.02</v>
      </c>
      <c r="P252" s="123">
        <v>15.27</v>
      </c>
      <c r="Q252" s="123">
        <v>3.6</v>
      </c>
      <c r="R252" s="123">
        <v>24.16</v>
      </c>
      <c r="S252" s="123">
        <v>1.08</v>
      </c>
      <c r="T252" s="123">
        <v>8.44</v>
      </c>
      <c r="U252" s="123">
        <v>5.77</v>
      </c>
      <c r="V252" s="123">
        <v>0.96</v>
      </c>
      <c r="W252" s="123">
        <v>0.6</v>
      </c>
      <c r="X252" s="123">
        <v>-7.0000000000000007E-2</v>
      </c>
      <c r="Y252" s="123">
        <v>0.61</v>
      </c>
      <c r="Z252" s="123">
        <v>1.02</v>
      </c>
      <c r="AA252" s="60">
        <v>1.52</v>
      </c>
      <c r="AB252" s="60">
        <v>1.55</v>
      </c>
      <c r="AC252" s="60">
        <v>-0.09</v>
      </c>
      <c r="AD252" s="60" t="s">
        <v>3792</v>
      </c>
      <c r="AE252" s="60">
        <v>2021</v>
      </c>
    </row>
    <row r="253" spans="1:31" x14ac:dyDescent="0.25">
      <c r="A253" s="60" t="s">
        <v>1508</v>
      </c>
      <c r="B253" s="60" t="s">
        <v>19</v>
      </c>
      <c r="C253" s="123" t="s">
        <v>109</v>
      </c>
      <c r="D253" s="123">
        <v>31</v>
      </c>
      <c r="E253" s="123">
        <v>1989</v>
      </c>
      <c r="F253" s="123">
        <v>2.88</v>
      </c>
      <c r="G253" s="123">
        <v>1.31</v>
      </c>
      <c r="H253" s="123">
        <v>0.78</v>
      </c>
      <c r="I253" s="123">
        <v>0.61</v>
      </c>
      <c r="J253" s="123">
        <v>0.43</v>
      </c>
      <c r="K253" s="123">
        <v>0.31</v>
      </c>
      <c r="L253" s="123">
        <v>0.26</v>
      </c>
      <c r="M253" s="123">
        <v>1.77</v>
      </c>
      <c r="N253" s="123">
        <v>19.940000000000001</v>
      </c>
      <c r="O253" s="123">
        <v>1.36</v>
      </c>
      <c r="P253" s="123">
        <v>20.28</v>
      </c>
      <c r="Q253" s="123">
        <v>3.04</v>
      </c>
      <c r="R253" s="123">
        <v>15.33</v>
      </c>
      <c r="S253" s="123">
        <v>3.46</v>
      </c>
      <c r="T253" s="123">
        <v>9.02</v>
      </c>
      <c r="U253" s="123">
        <v>7.83</v>
      </c>
      <c r="V253" s="123">
        <v>1.06</v>
      </c>
      <c r="W253" s="123">
        <v>0.31</v>
      </c>
      <c r="X253" s="123">
        <v>-0.01</v>
      </c>
      <c r="Y253" s="123">
        <v>0.61</v>
      </c>
      <c r="Z253" s="123">
        <v>1.36</v>
      </c>
      <c r="AA253" s="60">
        <v>2.73</v>
      </c>
      <c r="AB253" s="60">
        <v>1.32</v>
      </c>
      <c r="AC253" s="60">
        <v>7.0000000000000007E-2</v>
      </c>
      <c r="AD253" s="60" t="s">
        <v>3792</v>
      </c>
      <c r="AE253" s="60">
        <v>2021</v>
      </c>
    </row>
    <row r="254" spans="1:31" x14ac:dyDescent="0.25">
      <c r="A254" s="60" t="s">
        <v>1427</v>
      </c>
      <c r="B254" s="60" t="s">
        <v>19</v>
      </c>
      <c r="C254" s="123" t="s">
        <v>221</v>
      </c>
      <c r="D254" s="123">
        <v>22</v>
      </c>
      <c r="E254" s="123">
        <v>1998</v>
      </c>
      <c r="F254" s="123">
        <v>1.28</v>
      </c>
      <c r="G254" s="123">
        <v>2.39</v>
      </c>
      <c r="H254" s="123">
        <v>0.86</v>
      </c>
      <c r="I254" s="123">
        <v>0.74</v>
      </c>
      <c r="J254" s="123">
        <v>1.61</v>
      </c>
      <c r="K254" s="123">
        <v>-0.06</v>
      </c>
      <c r="L254" s="123">
        <v>-7.0000000000000007E-2</v>
      </c>
      <c r="M254" s="123">
        <v>1.48</v>
      </c>
      <c r="N254" s="123">
        <v>0.03</v>
      </c>
      <c r="O254" s="123">
        <v>1.56</v>
      </c>
      <c r="P254" s="123">
        <v>26.26</v>
      </c>
      <c r="Q254" s="123">
        <v>8.42</v>
      </c>
      <c r="R254" s="123">
        <v>32.44</v>
      </c>
      <c r="S254" s="123">
        <v>10.78</v>
      </c>
      <c r="T254" s="123">
        <v>10.050000000000001</v>
      </c>
      <c r="U254" s="123">
        <v>5.33</v>
      </c>
      <c r="V254" s="123">
        <v>0.86</v>
      </c>
      <c r="W254" s="123">
        <v>-0.06</v>
      </c>
      <c r="X254" s="123">
        <v>0.02</v>
      </c>
      <c r="Y254" s="123">
        <v>0.76</v>
      </c>
      <c r="Z254" s="123">
        <v>1.51</v>
      </c>
      <c r="AA254" s="60">
        <v>3.92</v>
      </c>
      <c r="AB254" s="60">
        <v>-0.08</v>
      </c>
      <c r="AC254" s="60">
        <v>0.05</v>
      </c>
      <c r="AD254" s="60" t="s">
        <v>3792</v>
      </c>
      <c r="AE254" s="60">
        <v>2021</v>
      </c>
    </row>
    <row r="255" spans="1:31" x14ac:dyDescent="0.25">
      <c r="A255" s="60" t="s">
        <v>4835</v>
      </c>
      <c r="B255" s="60" t="s">
        <v>19</v>
      </c>
      <c r="C255" s="123" t="s">
        <v>153</v>
      </c>
      <c r="D255" s="123">
        <v>22</v>
      </c>
      <c r="E255" s="123">
        <v>1998</v>
      </c>
      <c r="F255" s="123">
        <v>0.62</v>
      </c>
      <c r="G255" s="123">
        <v>1.37</v>
      </c>
      <c r="H255" s="123">
        <v>-0.03</v>
      </c>
      <c r="I255" s="123">
        <v>1.42</v>
      </c>
      <c r="J255" s="123">
        <v>7.0000000000000007E-2</v>
      </c>
      <c r="K255" s="123">
        <v>-0.08</v>
      </c>
      <c r="L255" s="123">
        <v>-0.04</v>
      </c>
      <c r="M255" s="123">
        <v>1.51</v>
      </c>
      <c r="N255" s="123">
        <v>-7.0000000000000007E-2</v>
      </c>
      <c r="O255" s="123">
        <v>1.4</v>
      </c>
      <c r="P255" s="123">
        <v>28.5</v>
      </c>
      <c r="Q255" s="123">
        <v>2.93</v>
      </c>
      <c r="R255" s="123">
        <v>9.92</v>
      </c>
      <c r="S255" s="123">
        <v>11.48</v>
      </c>
      <c r="T255" s="123">
        <v>12.82</v>
      </c>
      <c r="U255" s="123">
        <v>4.37</v>
      </c>
      <c r="V255" s="123">
        <v>1.49</v>
      </c>
      <c r="W255" s="123">
        <v>0.06</v>
      </c>
      <c r="X255" s="123">
        <v>0.05</v>
      </c>
      <c r="Y255" s="123">
        <v>1.44</v>
      </c>
      <c r="Z255" s="123">
        <v>1.47</v>
      </c>
      <c r="AA255" s="60">
        <v>2.87</v>
      </c>
      <c r="AB255" s="60">
        <v>0.04</v>
      </c>
      <c r="AC255" s="60">
        <v>-0.01</v>
      </c>
      <c r="AD255" s="60" t="s">
        <v>3792</v>
      </c>
      <c r="AE255" s="60">
        <v>2021</v>
      </c>
    </row>
    <row r="256" spans="1:31" x14ac:dyDescent="0.25">
      <c r="A256" s="60" t="s">
        <v>4455</v>
      </c>
      <c r="B256" s="60" t="s">
        <v>19</v>
      </c>
      <c r="C256" s="123" t="s">
        <v>153</v>
      </c>
      <c r="D256" s="123">
        <v>23</v>
      </c>
      <c r="E256" s="123">
        <v>1997</v>
      </c>
      <c r="F256" s="123">
        <v>2.37</v>
      </c>
      <c r="G256" s="123">
        <v>1.4</v>
      </c>
      <c r="H256" s="123">
        <v>0.42</v>
      </c>
      <c r="I256" s="123">
        <v>0.33</v>
      </c>
      <c r="J256" s="123">
        <v>0.84</v>
      </c>
      <c r="K256" s="123">
        <v>0.09</v>
      </c>
      <c r="L256" s="123">
        <v>0.49</v>
      </c>
      <c r="M256" s="123">
        <v>0.88</v>
      </c>
      <c r="N256" s="123">
        <v>50.02</v>
      </c>
      <c r="O256" s="123">
        <v>0.48</v>
      </c>
      <c r="P256" s="123">
        <v>23.53</v>
      </c>
      <c r="Q256" s="123">
        <v>6.45</v>
      </c>
      <c r="R256" s="123">
        <v>27.81</v>
      </c>
      <c r="S256" s="123">
        <v>3.93</v>
      </c>
      <c r="T256" s="123">
        <v>11.28</v>
      </c>
      <c r="U256" s="123">
        <v>8.2100000000000009</v>
      </c>
      <c r="V256" s="123">
        <v>0.39</v>
      </c>
      <c r="W256" s="123">
        <v>-0.05</v>
      </c>
      <c r="X256" s="123">
        <v>0.04</v>
      </c>
      <c r="Y256" s="123">
        <v>0.37</v>
      </c>
      <c r="Z256" s="123">
        <v>0.89</v>
      </c>
      <c r="AA256" s="60">
        <v>2.13</v>
      </c>
      <c r="AB256" s="60">
        <v>1.23</v>
      </c>
      <c r="AC256" s="60">
        <v>-0.1</v>
      </c>
      <c r="AD256" s="60" t="s">
        <v>3792</v>
      </c>
      <c r="AE256" s="60">
        <v>2021</v>
      </c>
    </row>
    <row r="257" spans="1:31" x14ac:dyDescent="0.25">
      <c r="A257" s="60" t="s">
        <v>1813</v>
      </c>
      <c r="B257" s="60" t="s">
        <v>19</v>
      </c>
      <c r="C257" s="123" t="s">
        <v>153</v>
      </c>
      <c r="D257" s="123">
        <v>25</v>
      </c>
      <c r="E257" s="123">
        <v>1995</v>
      </c>
      <c r="F257" s="123">
        <v>0.41</v>
      </c>
      <c r="G257" s="123">
        <v>4.0199999999999996</v>
      </c>
      <c r="H257" s="123">
        <v>4.03</v>
      </c>
      <c r="I257" s="123">
        <v>0.04</v>
      </c>
      <c r="J257" s="123">
        <v>1.96</v>
      </c>
      <c r="K257" s="123">
        <v>2.1</v>
      </c>
      <c r="L257" s="123">
        <v>-0.04</v>
      </c>
      <c r="M257" s="123">
        <v>7.0000000000000007E-2</v>
      </c>
      <c r="N257" s="123"/>
      <c r="O257" s="123">
        <v>-0.05</v>
      </c>
      <c r="P257" s="123">
        <v>17.98</v>
      </c>
      <c r="Q257" s="123">
        <v>3.92</v>
      </c>
      <c r="R257" s="123">
        <v>22.22</v>
      </c>
      <c r="S257" s="123">
        <v>-0.09</v>
      </c>
      <c r="T257" s="123">
        <v>10.029999999999999</v>
      </c>
      <c r="U257" s="123">
        <v>7.93</v>
      </c>
      <c r="V257" s="123">
        <v>0.1</v>
      </c>
      <c r="W257" s="123">
        <v>0</v>
      </c>
      <c r="X257" s="123">
        <v>0.01</v>
      </c>
      <c r="Y257" s="123">
        <v>-0.01</v>
      </c>
      <c r="Z257" s="123">
        <v>4.09</v>
      </c>
      <c r="AA257" s="60">
        <v>8</v>
      </c>
      <c r="AB257" s="60">
        <v>-0.08</v>
      </c>
      <c r="AC257" s="60">
        <v>7.0000000000000007E-2</v>
      </c>
      <c r="AD257" s="60" t="s">
        <v>3792</v>
      </c>
      <c r="AE257" s="60">
        <v>2021</v>
      </c>
    </row>
    <row r="258" spans="1:31" x14ac:dyDescent="0.25">
      <c r="A258" s="60" t="s">
        <v>1201</v>
      </c>
      <c r="B258" s="60" t="s">
        <v>19</v>
      </c>
      <c r="C258" s="123" t="s">
        <v>153</v>
      </c>
      <c r="D258" s="123">
        <v>29</v>
      </c>
      <c r="E258" s="123">
        <v>1991</v>
      </c>
      <c r="F258" s="123">
        <v>2.54</v>
      </c>
      <c r="G258" s="123">
        <v>7.0000000000000007E-2</v>
      </c>
      <c r="H258" s="123">
        <v>0.02</v>
      </c>
      <c r="I258" s="123">
        <v>0.02</v>
      </c>
      <c r="J258" s="123">
        <v>0.09</v>
      </c>
      <c r="K258" s="123">
        <v>0.05</v>
      </c>
      <c r="L258" s="123">
        <v>-0.08</v>
      </c>
      <c r="M258" s="123">
        <v>0.83</v>
      </c>
      <c r="N258" s="123">
        <v>0.01</v>
      </c>
      <c r="O258" s="123">
        <v>0.8</v>
      </c>
      <c r="P258" s="123">
        <v>21.27</v>
      </c>
      <c r="Q258" s="123">
        <v>4.3099999999999996</v>
      </c>
      <c r="R258" s="123">
        <v>20.75</v>
      </c>
      <c r="S258" s="123">
        <v>4.07</v>
      </c>
      <c r="T258" s="123">
        <v>10.01</v>
      </c>
      <c r="U258" s="123">
        <v>7.15</v>
      </c>
      <c r="V258" s="123">
        <v>0.79</v>
      </c>
      <c r="W258" s="123">
        <v>-0.02</v>
      </c>
      <c r="X258" s="123">
        <v>-0.02</v>
      </c>
      <c r="Y258" s="123">
        <v>0.84</v>
      </c>
      <c r="Z258" s="123">
        <v>0.05</v>
      </c>
      <c r="AA258" s="60">
        <v>0.09</v>
      </c>
      <c r="AB258" s="60">
        <v>1.1399999999999999</v>
      </c>
      <c r="AC258" s="60">
        <v>0.04</v>
      </c>
      <c r="AD258" s="60" t="s">
        <v>3792</v>
      </c>
      <c r="AE258" s="60">
        <v>2021</v>
      </c>
    </row>
    <row r="259" spans="1:31" x14ac:dyDescent="0.25">
      <c r="A259" s="60" t="s">
        <v>4454</v>
      </c>
      <c r="B259" s="60" t="s">
        <v>19</v>
      </c>
      <c r="C259" s="123" t="s">
        <v>116</v>
      </c>
      <c r="D259" s="123">
        <v>26</v>
      </c>
      <c r="E259" s="123">
        <v>1995</v>
      </c>
      <c r="F259" s="123">
        <v>4.3600000000000003</v>
      </c>
      <c r="G259" s="123">
        <v>-0.01</v>
      </c>
      <c r="H259" s="123">
        <v>-0.09</v>
      </c>
      <c r="I259" s="123">
        <v>-0.03</v>
      </c>
      <c r="J259" s="123">
        <v>-0.06</v>
      </c>
      <c r="K259" s="123">
        <v>-0.04</v>
      </c>
      <c r="L259" s="123">
        <v>-0.02</v>
      </c>
      <c r="M259" s="123">
        <v>-0.02</v>
      </c>
      <c r="N259" s="123"/>
      <c r="O259" s="123">
        <v>-7.0000000000000007E-2</v>
      </c>
      <c r="P259" s="123">
        <v>0.28999999999999998</v>
      </c>
      <c r="Q259" s="123">
        <v>-0.06</v>
      </c>
      <c r="R259" s="123">
        <v>-0.06</v>
      </c>
      <c r="S259" s="123">
        <v>0.31</v>
      </c>
      <c r="T259" s="123">
        <v>-7.0000000000000007E-2</v>
      </c>
      <c r="U259" s="123">
        <v>-0.09</v>
      </c>
      <c r="V259" s="123">
        <v>-0.09</v>
      </c>
      <c r="W259" s="123">
        <v>0.01</v>
      </c>
      <c r="X259" s="123">
        <v>0.03</v>
      </c>
      <c r="Y259" s="123">
        <v>-0.08</v>
      </c>
      <c r="Z259" s="123">
        <v>0.05</v>
      </c>
      <c r="AA259" s="60">
        <v>-0.04</v>
      </c>
      <c r="AB259" s="60">
        <v>0.19</v>
      </c>
      <c r="AC259" s="60">
        <v>-7.0000000000000007E-2</v>
      </c>
      <c r="AD259" s="60" t="s">
        <v>3792</v>
      </c>
      <c r="AE259" s="60">
        <v>2021</v>
      </c>
    </row>
    <row r="260" spans="1:31" x14ac:dyDescent="0.25">
      <c r="A260" s="60" t="s">
        <v>2372</v>
      </c>
      <c r="B260" s="60" t="s">
        <v>19</v>
      </c>
      <c r="C260" s="123" t="s">
        <v>122</v>
      </c>
      <c r="D260" s="123">
        <v>29</v>
      </c>
      <c r="E260" s="123">
        <v>1991</v>
      </c>
      <c r="F260" s="123">
        <v>0.46</v>
      </c>
      <c r="G260" s="123">
        <v>2.0499999999999998</v>
      </c>
      <c r="H260" s="123">
        <v>-0.03</v>
      </c>
      <c r="I260" s="123">
        <v>0.03</v>
      </c>
      <c r="J260" s="123">
        <v>-0.02</v>
      </c>
      <c r="K260" s="123">
        <v>1.98</v>
      </c>
      <c r="L260" s="123">
        <v>0.04</v>
      </c>
      <c r="M260" s="123">
        <v>0.05</v>
      </c>
      <c r="N260" s="123"/>
      <c r="O260" s="123">
        <v>-0.03</v>
      </c>
      <c r="P260" s="123">
        <v>14</v>
      </c>
      <c r="Q260" s="123">
        <v>-0.03</v>
      </c>
      <c r="R260" s="123">
        <v>-0.08</v>
      </c>
      <c r="S260" s="123">
        <v>2</v>
      </c>
      <c r="T260" s="123">
        <v>2.0099999999999998</v>
      </c>
      <c r="U260" s="123">
        <v>9.9499999999999993</v>
      </c>
      <c r="V260" s="123">
        <v>0.09</v>
      </c>
      <c r="W260" s="123">
        <v>0.08</v>
      </c>
      <c r="X260" s="123">
        <v>-0.01</v>
      </c>
      <c r="Y260" s="123">
        <v>0.05</v>
      </c>
      <c r="Z260" s="123">
        <v>-0.01</v>
      </c>
      <c r="AA260" s="60">
        <v>2.02</v>
      </c>
      <c r="AB260" s="60">
        <v>1.91</v>
      </c>
      <c r="AC260" s="60">
        <v>0.02</v>
      </c>
      <c r="AD260" s="60" t="s">
        <v>3792</v>
      </c>
      <c r="AE260" s="60">
        <v>2021</v>
      </c>
    </row>
    <row r="261" spans="1:31" x14ac:dyDescent="0.25">
      <c r="A261" s="60" t="s">
        <v>2357</v>
      </c>
      <c r="B261" s="60" t="s">
        <v>19</v>
      </c>
      <c r="C261" s="123" t="s">
        <v>122</v>
      </c>
      <c r="D261" s="123">
        <v>35</v>
      </c>
      <c r="E261" s="123">
        <v>1985</v>
      </c>
      <c r="F261" s="123">
        <v>4.25</v>
      </c>
      <c r="G261" s="123">
        <v>0.83</v>
      </c>
      <c r="H261" s="123">
        <v>0.47</v>
      </c>
      <c r="I261" s="123">
        <v>0.69</v>
      </c>
      <c r="J261" s="123">
        <v>0.28999999999999998</v>
      </c>
      <c r="K261" s="123">
        <v>0</v>
      </c>
      <c r="L261" s="123">
        <v>-0.09</v>
      </c>
      <c r="M261" s="123">
        <v>-0.01</v>
      </c>
      <c r="N261" s="123"/>
      <c r="O261" s="123">
        <v>0.06</v>
      </c>
      <c r="P261" s="123">
        <v>17.75</v>
      </c>
      <c r="Q261" s="123">
        <v>5.44</v>
      </c>
      <c r="R261" s="123">
        <v>30.36</v>
      </c>
      <c r="S261" s="123">
        <v>5.57</v>
      </c>
      <c r="T261" s="123">
        <v>9.92</v>
      </c>
      <c r="U261" s="123">
        <v>2.12</v>
      </c>
      <c r="V261" s="123">
        <v>0.75</v>
      </c>
      <c r="W261" s="123">
        <v>0.3</v>
      </c>
      <c r="X261" s="123">
        <v>-0.03</v>
      </c>
      <c r="Y261" s="123">
        <v>0.55000000000000004</v>
      </c>
      <c r="Z261" s="123">
        <v>1.78</v>
      </c>
      <c r="AA261" s="60">
        <v>2.86</v>
      </c>
      <c r="AB261" s="60">
        <v>0.32</v>
      </c>
      <c r="AC261" s="60">
        <v>0.01</v>
      </c>
      <c r="AD261" s="60" t="s">
        <v>3792</v>
      </c>
      <c r="AE261" s="60">
        <v>2021</v>
      </c>
    </row>
    <row r="262" spans="1:31" x14ac:dyDescent="0.25">
      <c r="A262" s="60" t="s">
        <v>257</v>
      </c>
      <c r="B262" s="60" t="s">
        <v>19</v>
      </c>
      <c r="C262" s="123" t="s">
        <v>122</v>
      </c>
      <c r="D262" s="123">
        <v>26</v>
      </c>
      <c r="E262" s="123">
        <v>1994</v>
      </c>
      <c r="F262" s="123">
        <v>3.74</v>
      </c>
      <c r="G262" s="123">
        <v>1.33</v>
      </c>
      <c r="H262" s="123">
        <v>1.24</v>
      </c>
      <c r="I262" s="123">
        <v>1.1399999999999999</v>
      </c>
      <c r="J262" s="123">
        <v>0.32</v>
      </c>
      <c r="K262" s="123">
        <v>0.06</v>
      </c>
      <c r="L262" s="123">
        <v>0.49</v>
      </c>
      <c r="M262" s="123">
        <v>0.79</v>
      </c>
      <c r="N262" s="123">
        <v>66.61</v>
      </c>
      <c r="O262" s="123">
        <v>0.19</v>
      </c>
      <c r="P262" s="123">
        <v>21.33</v>
      </c>
      <c r="Q262" s="123">
        <v>4.91</v>
      </c>
      <c r="R262" s="123">
        <v>23.52</v>
      </c>
      <c r="S262" s="123">
        <v>6.78</v>
      </c>
      <c r="T262" s="123">
        <v>12.96</v>
      </c>
      <c r="U262" s="123">
        <v>1.61</v>
      </c>
      <c r="V262" s="123">
        <v>0.36</v>
      </c>
      <c r="W262" s="123">
        <v>0.05</v>
      </c>
      <c r="X262" s="123">
        <v>0.01</v>
      </c>
      <c r="Y262" s="123">
        <v>0.33</v>
      </c>
      <c r="Z262" s="123">
        <v>1.52</v>
      </c>
      <c r="AA262" s="60">
        <v>2.96</v>
      </c>
      <c r="AB262" s="60">
        <v>1</v>
      </c>
      <c r="AC262" s="60">
        <v>-0.05</v>
      </c>
      <c r="AD262" s="60" t="s">
        <v>3792</v>
      </c>
      <c r="AE262" s="60">
        <v>2021</v>
      </c>
    </row>
    <row r="263" spans="1:31" x14ac:dyDescent="0.25">
      <c r="A263" s="60" t="s">
        <v>2133</v>
      </c>
      <c r="B263" s="60" t="s">
        <v>19</v>
      </c>
      <c r="C263" s="123" t="s">
        <v>122</v>
      </c>
      <c r="D263" s="123">
        <v>28</v>
      </c>
      <c r="E263" s="123">
        <v>1992</v>
      </c>
      <c r="F263" s="123">
        <v>3.09</v>
      </c>
      <c r="G263" s="123">
        <v>1.02</v>
      </c>
      <c r="H263" s="123">
        <v>-7.0000000000000007E-2</v>
      </c>
      <c r="I263" s="123">
        <v>0.24</v>
      </c>
      <c r="J263" s="123">
        <v>0.68</v>
      </c>
      <c r="K263" s="123">
        <v>0.01</v>
      </c>
      <c r="L263" s="123">
        <v>0.35</v>
      </c>
      <c r="M263" s="123">
        <v>2.1800000000000002</v>
      </c>
      <c r="N263" s="123">
        <v>14.28</v>
      </c>
      <c r="O263" s="123">
        <v>1.93</v>
      </c>
      <c r="P263" s="123">
        <v>25.25</v>
      </c>
      <c r="Q263" s="123">
        <v>4.5999999999999996</v>
      </c>
      <c r="R263" s="123">
        <v>17.98</v>
      </c>
      <c r="S263" s="123">
        <v>11.21</v>
      </c>
      <c r="T263" s="123">
        <v>11.4</v>
      </c>
      <c r="U263" s="123">
        <v>2.4900000000000002</v>
      </c>
      <c r="V263" s="123">
        <v>0.28999999999999998</v>
      </c>
      <c r="W263" s="123">
        <v>0.04</v>
      </c>
      <c r="X263" s="123">
        <v>-0.01</v>
      </c>
      <c r="Y263" s="123">
        <v>0.28999999999999998</v>
      </c>
      <c r="Z263" s="123">
        <v>1.69</v>
      </c>
      <c r="AA263" s="60">
        <v>2.59</v>
      </c>
      <c r="AB263" s="60">
        <v>1.2</v>
      </c>
      <c r="AC263" s="60">
        <v>0.03</v>
      </c>
      <c r="AD263" s="60" t="s">
        <v>3792</v>
      </c>
      <c r="AE263" s="60">
        <v>2021</v>
      </c>
    </row>
    <row r="264" spans="1:31" x14ac:dyDescent="0.25">
      <c r="A264" s="60" t="s">
        <v>2624</v>
      </c>
      <c r="B264" s="60" t="s">
        <v>20</v>
      </c>
      <c r="C264" s="123" t="s">
        <v>96</v>
      </c>
      <c r="D264" s="123">
        <v>31</v>
      </c>
      <c r="E264" s="123">
        <v>1989</v>
      </c>
      <c r="F264" s="123">
        <v>2.99</v>
      </c>
      <c r="G264" s="123">
        <v>3.07</v>
      </c>
      <c r="H264" s="123">
        <v>0.74</v>
      </c>
      <c r="I264" s="123">
        <v>1.98</v>
      </c>
      <c r="J264" s="123">
        <v>0.69</v>
      </c>
      <c r="K264" s="123">
        <v>0.34</v>
      </c>
      <c r="L264" s="123">
        <v>1.73</v>
      </c>
      <c r="M264" s="123">
        <v>2.6</v>
      </c>
      <c r="N264" s="123">
        <v>62.53</v>
      </c>
      <c r="O264" s="123">
        <v>0.93</v>
      </c>
      <c r="P264" s="123">
        <v>9.6199999999999992</v>
      </c>
      <c r="Q264" s="123">
        <v>1.23</v>
      </c>
      <c r="R264" s="123">
        <v>13.76</v>
      </c>
      <c r="S264" s="123">
        <v>3</v>
      </c>
      <c r="T264" s="123">
        <v>4.29</v>
      </c>
      <c r="U264" s="123">
        <v>2.36</v>
      </c>
      <c r="V264" s="123">
        <v>1.02</v>
      </c>
      <c r="W264" s="123">
        <v>0.08</v>
      </c>
      <c r="X264" s="123">
        <v>-0.01</v>
      </c>
      <c r="Y264" s="123">
        <v>1.03</v>
      </c>
      <c r="Z264" s="123">
        <v>1.27</v>
      </c>
      <c r="AA264" s="60">
        <v>4.33</v>
      </c>
      <c r="AB264" s="60">
        <v>2.6</v>
      </c>
      <c r="AC264" s="60">
        <v>7.0000000000000007E-2</v>
      </c>
      <c r="AD264" s="60" t="s">
        <v>3792</v>
      </c>
      <c r="AE264" s="60">
        <v>2021</v>
      </c>
    </row>
    <row r="265" spans="1:31" x14ac:dyDescent="0.25">
      <c r="A265" s="60" t="s">
        <v>1022</v>
      </c>
      <c r="B265" s="60" t="s">
        <v>20</v>
      </c>
      <c r="C265" s="123" t="s">
        <v>96</v>
      </c>
      <c r="D265" s="123">
        <v>24</v>
      </c>
      <c r="E265" s="123">
        <v>1996</v>
      </c>
      <c r="F265" s="123">
        <v>0.67</v>
      </c>
      <c r="G265" s="123">
        <v>-0.05</v>
      </c>
      <c r="H265" s="123">
        <v>-0.02</v>
      </c>
      <c r="I265" s="123">
        <v>-0.06</v>
      </c>
      <c r="J265" s="123">
        <v>-0.01</v>
      </c>
      <c r="K265" s="123">
        <v>0</v>
      </c>
      <c r="L265" s="123">
        <v>-0.1</v>
      </c>
      <c r="M265" s="123">
        <v>4.3099999999999996</v>
      </c>
      <c r="N265" s="123">
        <v>0.01</v>
      </c>
      <c r="O265" s="123">
        <v>4.26</v>
      </c>
      <c r="P265" s="123">
        <v>27.11</v>
      </c>
      <c r="Q265" s="123">
        <v>4.3</v>
      </c>
      <c r="R265" s="123">
        <v>15.84</v>
      </c>
      <c r="S265" s="123">
        <v>20.100000000000001</v>
      </c>
      <c r="T265" s="123">
        <v>4.3099999999999996</v>
      </c>
      <c r="U265" s="123">
        <v>2.9</v>
      </c>
      <c r="V265" s="123">
        <v>4.24</v>
      </c>
      <c r="W265" s="123">
        <v>7.0000000000000007E-2</v>
      </c>
      <c r="X265" s="123">
        <v>-0.05</v>
      </c>
      <c r="Y265" s="123">
        <v>4.37</v>
      </c>
      <c r="Z265" s="123">
        <v>-0.06</v>
      </c>
      <c r="AA265" s="60">
        <v>0.04</v>
      </c>
      <c r="AB265" s="60">
        <v>8.57</v>
      </c>
      <c r="AC265" s="60">
        <v>0.06</v>
      </c>
      <c r="AD265" s="60" t="s">
        <v>3792</v>
      </c>
      <c r="AE265" s="60">
        <v>2021</v>
      </c>
    </row>
    <row r="266" spans="1:31" x14ac:dyDescent="0.25">
      <c r="A266" s="60" t="s">
        <v>1793</v>
      </c>
      <c r="B266" s="60" t="s">
        <v>20</v>
      </c>
      <c r="C266" s="123" t="s">
        <v>96</v>
      </c>
      <c r="D266" s="123">
        <v>31</v>
      </c>
      <c r="E266" s="123">
        <v>1989</v>
      </c>
      <c r="F266" s="123">
        <v>5.96</v>
      </c>
      <c r="G266" s="123">
        <v>2.2400000000000002</v>
      </c>
      <c r="H266" s="123">
        <v>0.83</v>
      </c>
      <c r="I266" s="123">
        <v>1.27</v>
      </c>
      <c r="J266" s="123">
        <v>1.06</v>
      </c>
      <c r="K266" s="123">
        <v>-0.01</v>
      </c>
      <c r="L266" s="123">
        <v>0.43</v>
      </c>
      <c r="M266" s="123">
        <v>0.42</v>
      </c>
      <c r="N266" s="123">
        <v>100.06</v>
      </c>
      <c r="O266" s="123">
        <v>0.06</v>
      </c>
      <c r="P266" s="123">
        <v>9.1999999999999993</v>
      </c>
      <c r="Q266" s="123">
        <v>3.85</v>
      </c>
      <c r="R266" s="123">
        <v>42.65</v>
      </c>
      <c r="S266" s="123">
        <v>5.16</v>
      </c>
      <c r="T266" s="123">
        <v>3.89</v>
      </c>
      <c r="U266" s="123">
        <v>0.11</v>
      </c>
      <c r="V266" s="123">
        <v>0.93</v>
      </c>
      <c r="W266" s="123">
        <v>0.59</v>
      </c>
      <c r="X266" s="123">
        <v>0.08</v>
      </c>
      <c r="Y266" s="123">
        <v>0.42</v>
      </c>
      <c r="Z266" s="123">
        <v>1.1100000000000001</v>
      </c>
      <c r="AA266" s="60">
        <v>3.36</v>
      </c>
      <c r="AB266" s="60">
        <v>6.21</v>
      </c>
      <c r="AC266" s="60">
        <v>-7.0000000000000007E-2</v>
      </c>
      <c r="AD266" s="60" t="s">
        <v>3792</v>
      </c>
      <c r="AE266" s="60">
        <v>2021</v>
      </c>
    </row>
    <row r="267" spans="1:31" x14ac:dyDescent="0.25">
      <c r="A267" s="60" t="s">
        <v>558</v>
      </c>
      <c r="B267" s="60" t="s">
        <v>20</v>
      </c>
      <c r="C267" s="123" t="s">
        <v>96</v>
      </c>
      <c r="D267" s="123">
        <v>28</v>
      </c>
      <c r="E267" s="123">
        <v>1992</v>
      </c>
      <c r="F267" s="123">
        <v>5.36</v>
      </c>
      <c r="G267" s="123">
        <v>1.63</v>
      </c>
      <c r="H267" s="123">
        <v>1.34</v>
      </c>
      <c r="I267" s="123">
        <v>0.95</v>
      </c>
      <c r="J267" s="123">
        <v>0.57999999999999996</v>
      </c>
      <c r="K267" s="123">
        <v>0.11</v>
      </c>
      <c r="L267" s="123">
        <v>0.91</v>
      </c>
      <c r="M267" s="123">
        <v>2.06</v>
      </c>
      <c r="N267" s="123">
        <v>45.54</v>
      </c>
      <c r="O267" s="123">
        <v>1.07</v>
      </c>
      <c r="P267" s="123">
        <v>6.7</v>
      </c>
      <c r="Q267" s="123">
        <v>2.71</v>
      </c>
      <c r="R267" s="123">
        <v>41.61</v>
      </c>
      <c r="S267" s="123">
        <v>3.39</v>
      </c>
      <c r="T267" s="123">
        <v>3.23</v>
      </c>
      <c r="U267" s="123">
        <v>0.16</v>
      </c>
      <c r="V267" s="123">
        <v>1.92</v>
      </c>
      <c r="W267" s="123">
        <v>0.67</v>
      </c>
      <c r="X267" s="123">
        <v>-0.02</v>
      </c>
      <c r="Y267" s="123">
        <v>1.0900000000000001</v>
      </c>
      <c r="Z267" s="123">
        <v>1.92</v>
      </c>
      <c r="AA267" s="60">
        <v>3.58</v>
      </c>
      <c r="AB267" s="60">
        <v>5.68</v>
      </c>
      <c r="AC267" s="60">
        <v>-0.02</v>
      </c>
      <c r="AD267" s="60" t="s">
        <v>3792</v>
      </c>
      <c r="AE267" s="60">
        <v>2021</v>
      </c>
    </row>
    <row r="268" spans="1:31" x14ac:dyDescent="0.25">
      <c r="A268" s="60" t="s">
        <v>3376</v>
      </c>
      <c r="B268" s="60" t="s">
        <v>20</v>
      </c>
      <c r="C268" s="123" t="s">
        <v>96</v>
      </c>
      <c r="D268" s="123">
        <v>23</v>
      </c>
      <c r="E268" s="123">
        <v>1997</v>
      </c>
      <c r="F268" s="123">
        <v>6.24</v>
      </c>
      <c r="G268" s="123">
        <v>1.98</v>
      </c>
      <c r="H268" s="123">
        <v>1.35</v>
      </c>
      <c r="I268" s="123">
        <v>1.67</v>
      </c>
      <c r="J268" s="123">
        <v>0.31</v>
      </c>
      <c r="K268" s="123">
        <v>0.08</v>
      </c>
      <c r="L268" s="123">
        <v>0.82</v>
      </c>
      <c r="M268" s="123">
        <v>1.83</v>
      </c>
      <c r="N268" s="123">
        <v>45.52</v>
      </c>
      <c r="O268" s="123">
        <v>0.92</v>
      </c>
      <c r="P268" s="123">
        <v>10.14</v>
      </c>
      <c r="Q268" s="123">
        <v>3.59</v>
      </c>
      <c r="R268" s="123">
        <v>34.340000000000003</v>
      </c>
      <c r="S268" s="123">
        <v>4.2300000000000004</v>
      </c>
      <c r="T268" s="123">
        <v>3.34</v>
      </c>
      <c r="U268" s="123">
        <v>2.65</v>
      </c>
      <c r="V268" s="123">
        <v>1.51</v>
      </c>
      <c r="W268" s="123">
        <v>-7.0000000000000007E-2</v>
      </c>
      <c r="X268" s="123">
        <v>0.03</v>
      </c>
      <c r="Y268" s="123">
        <v>1.38</v>
      </c>
      <c r="Z268" s="123">
        <v>1.48</v>
      </c>
      <c r="AA268" s="60">
        <v>3.59</v>
      </c>
      <c r="AB268" s="60">
        <v>1.81</v>
      </c>
      <c r="AC268" s="60">
        <v>0.09</v>
      </c>
      <c r="AD268" s="60" t="s">
        <v>3792</v>
      </c>
      <c r="AE268" s="60">
        <v>2021</v>
      </c>
    </row>
    <row r="269" spans="1:31" x14ac:dyDescent="0.25">
      <c r="A269" s="60" t="s">
        <v>4836</v>
      </c>
      <c r="B269" s="60" t="s">
        <v>20</v>
      </c>
      <c r="C269" s="123" t="s">
        <v>96</v>
      </c>
      <c r="D269" s="123">
        <v>28</v>
      </c>
      <c r="E269" s="123">
        <v>1992</v>
      </c>
      <c r="F269" s="123">
        <v>0.28999999999999998</v>
      </c>
      <c r="G269" s="123">
        <v>0.03</v>
      </c>
      <c r="H269" s="123">
        <v>0.09</v>
      </c>
      <c r="I269" s="123">
        <v>-0.06</v>
      </c>
      <c r="J269" s="123">
        <v>-0.09</v>
      </c>
      <c r="K269" s="123">
        <v>0.05</v>
      </c>
      <c r="L269" s="123">
        <v>0.05</v>
      </c>
      <c r="M269" s="123">
        <v>0.01</v>
      </c>
      <c r="N269" s="123"/>
      <c r="O269" s="123">
        <v>-0.08</v>
      </c>
      <c r="P269" s="123">
        <v>-0.02</v>
      </c>
      <c r="Q269" s="123">
        <v>-0.09</v>
      </c>
      <c r="R269" s="123"/>
      <c r="S269" s="123">
        <v>0.02</v>
      </c>
      <c r="T269" s="123">
        <v>0.03</v>
      </c>
      <c r="U269" s="123">
        <v>0.04</v>
      </c>
      <c r="V269" s="123">
        <v>0.05</v>
      </c>
      <c r="W269" s="123">
        <v>0.02</v>
      </c>
      <c r="X269" s="123">
        <v>-0.09</v>
      </c>
      <c r="Y269" s="123">
        <v>0.01</v>
      </c>
      <c r="Z269" s="123">
        <v>0.01</v>
      </c>
      <c r="AA269" s="60">
        <v>-0.09</v>
      </c>
      <c r="AB269" s="60">
        <v>-0.01</v>
      </c>
      <c r="AC269" s="60">
        <v>0.09</v>
      </c>
      <c r="AD269" s="60" t="s">
        <v>3792</v>
      </c>
      <c r="AE269" s="60">
        <v>2021</v>
      </c>
    </row>
    <row r="270" spans="1:31" x14ac:dyDescent="0.25">
      <c r="A270" s="60" t="s">
        <v>237</v>
      </c>
      <c r="B270" s="60" t="s">
        <v>20</v>
      </c>
      <c r="C270" s="123" t="s">
        <v>96</v>
      </c>
      <c r="D270" s="123">
        <v>24</v>
      </c>
      <c r="E270" s="123">
        <v>1996</v>
      </c>
      <c r="F270" s="123">
        <v>5.71</v>
      </c>
      <c r="G270" s="123">
        <v>0.63</v>
      </c>
      <c r="H270" s="123">
        <v>0.19</v>
      </c>
      <c r="I270" s="123">
        <v>0.44</v>
      </c>
      <c r="J270" s="123">
        <v>0.4</v>
      </c>
      <c r="K270" s="123">
        <v>-0.06</v>
      </c>
      <c r="L270" s="123">
        <v>0.28000000000000003</v>
      </c>
      <c r="M270" s="123">
        <v>0.68</v>
      </c>
      <c r="N270" s="123">
        <v>50.09</v>
      </c>
      <c r="O270" s="123">
        <v>0.34</v>
      </c>
      <c r="P270" s="123">
        <v>7.58</v>
      </c>
      <c r="Q270" s="123">
        <v>1.89</v>
      </c>
      <c r="R270" s="123">
        <v>25.07</v>
      </c>
      <c r="S270" s="123">
        <v>2.67</v>
      </c>
      <c r="T270" s="123">
        <v>4.21</v>
      </c>
      <c r="U270" s="123">
        <v>0.66</v>
      </c>
      <c r="V270" s="123">
        <v>1.06</v>
      </c>
      <c r="W270" s="123">
        <v>0.24</v>
      </c>
      <c r="X270" s="123">
        <v>0.03</v>
      </c>
      <c r="Y270" s="123">
        <v>0.63</v>
      </c>
      <c r="Z270" s="123">
        <v>1.61</v>
      </c>
      <c r="AA270" s="60">
        <v>2.3199999999999998</v>
      </c>
      <c r="AB270" s="60">
        <v>4.21</v>
      </c>
      <c r="AC270" s="60">
        <v>-0.03</v>
      </c>
      <c r="AD270" s="60" t="s">
        <v>3792</v>
      </c>
      <c r="AE270" s="60">
        <v>2021</v>
      </c>
    </row>
    <row r="271" spans="1:31" x14ac:dyDescent="0.25">
      <c r="A271" s="60" t="s">
        <v>1854</v>
      </c>
      <c r="B271" s="60" t="s">
        <v>20</v>
      </c>
      <c r="C271" s="123" t="s">
        <v>96</v>
      </c>
      <c r="D271" s="123">
        <v>29</v>
      </c>
      <c r="E271" s="123">
        <v>1991</v>
      </c>
      <c r="F271" s="123">
        <v>3.24</v>
      </c>
      <c r="G271" s="123">
        <v>0.56999999999999995</v>
      </c>
      <c r="H271" s="123">
        <v>0.67</v>
      </c>
      <c r="I271" s="123">
        <v>0.38</v>
      </c>
      <c r="J271" s="123">
        <v>0.04</v>
      </c>
      <c r="K271" s="123">
        <v>0.24</v>
      </c>
      <c r="L271" s="123">
        <v>0.1</v>
      </c>
      <c r="M271" s="123">
        <v>-0.09</v>
      </c>
      <c r="N271" s="123"/>
      <c r="O271" s="123">
        <v>-0.01</v>
      </c>
      <c r="P271" s="123">
        <v>7.16</v>
      </c>
      <c r="Q271" s="123">
        <v>2.8</v>
      </c>
      <c r="R271" s="123">
        <v>39.11</v>
      </c>
      <c r="S271" s="123">
        <v>4.0999999999999996</v>
      </c>
      <c r="T271" s="123">
        <v>2.52</v>
      </c>
      <c r="U271" s="123">
        <v>0.59</v>
      </c>
      <c r="V271" s="123">
        <v>1.5</v>
      </c>
      <c r="W271" s="123">
        <v>0.37</v>
      </c>
      <c r="X271" s="123">
        <v>0.05</v>
      </c>
      <c r="Y271" s="123">
        <v>1.26</v>
      </c>
      <c r="Z271" s="123">
        <v>1.1599999999999999</v>
      </c>
      <c r="AA271" s="60">
        <v>1.94</v>
      </c>
      <c r="AB271" s="60">
        <v>3.51</v>
      </c>
      <c r="AC271" s="60">
        <v>-0.08</v>
      </c>
      <c r="AD271" s="60" t="s">
        <v>3792</v>
      </c>
      <c r="AE271" s="60">
        <v>2021</v>
      </c>
    </row>
    <row r="272" spans="1:31" x14ac:dyDescent="0.25">
      <c r="A272" s="60" t="s">
        <v>4456</v>
      </c>
      <c r="B272" s="60" t="s">
        <v>20</v>
      </c>
      <c r="C272" s="123" t="s">
        <v>109</v>
      </c>
      <c r="D272" s="123">
        <v>21</v>
      </c>
      <c r="E272" s="123">
        <v>1999</v>
      </c>
      <c r="F272" s="123">
        <v>0.9</v>
      </c>
      <c r="G272" s="123">
        <v>1.1299999999999999</v>
      </c>
      <c r="H272" s="123">
        <v>0.05</v>
      </c>
      <c r="I272" s="123">
        <v>0.02</v>
      </c>
      <c r="J272" s="123">
        <v>1.02</v>
      </c>
      <c r="K272" s="123">
        <v>-0.03</v>
      </c>
      <c r="L272" s="123">
        <v>-0.03</v>
      </c>
      <c r="M272" s="123">
        <v>0.09</v>
      </c>
      <c r="N272" s="123"/>
      <c r="O272" s="123">
        <v>-0.01</v>
      </c>
      <c r="P272" s="123">
        <v>13.22</v>
      </c>
      <c r="Q272" s="123">
        <v>8.8800000000000008</v>
      </c>
      <c r="R272" s="123">
        <v>66.739999999999995</v>
      </c>
      <c r="S272" s="123">
        <v>0.03</v>
      </c>
      <c r="T272" s="123">
        <v>3.31</v>
      </c>
      <c r="U272" s="123">
        <v>9.93</v>
      </c>
      <c r="V272" s="123">
        <v>0.02</v>
      </c>
      <c r="W272" s="123">
        <v>-0.03</v>
      </c>
      <c r="X272" s="123">
        <v>0.01</v>
      </c>
      <c r="Y272" s="123">
        <v>0.06</v>
      </c>
      <c r="Z272" s="123">
        <v>0</v>
      </c>
      <c r="AA272" s="60">
        <v>1.19</v>
      </c>
      <c r="AB272" s="60">
        <v>1.1200000000000001</v>
      </c>
      <c r="AC272" s="60">
        <v>-0.06</v>
      </c>
      <c r="AD272" s="60" t="s">
        <v>3792</v>
      </c>
      <c r="AE272" s="60">
        <v>2021</v>
      </c>
    </row>
    <row r="273" spans="1:31" x14ac:dyDescent="0.25">
      <c r="A273" s="60" t="s">
        <v>1616</v>
      </c>
      <c r="B273" s="60" t="s">
        <v>20</v>
      </c>
      <c r="C273" s="123" t="s">
        <v>109</v>
      </c>
      <c r="D273" s="123">
        <v>27</v>
      </c>
      <c r="E273" s="123">
        <v>1993</v>
      </c>
      <c r="F273" s="123">
        <v>0.66</v>
      </c>
      <c r="G273" s="123">
        <v>-0.05</v>
      </c>
      <c r="H273" s="123">
        <v>0.02</v>
      </c>
      <c r="I273" s="123">
        <v>0.09</v>
      </c>
      <c r="J273" s="123">
        <v>0.04</v>
      </c>
      <c r="K273" s="123">
        <v>0.04</v>
      </c>
      <c r="L273" s="123">
        <v>0</v>
      </c>
      <c r="M273" s="123">
        <v>-0.08</v>
      </c>
      <c r="N273" s="123"/>
      <c r="O273" s="123">
        <v>-0.09</v>
      </c>
      <c r="P273" s="123">
        <v>11.34</v>
      </c>
      <c r="Q273" s="123">
        <v>4.21</v>
      </c>
      <c r="R273" s="123">
        <v>37.51</v>
      </c>
      <c r="S273" s="123">
        <v>0</v>
      </c>
      <c r="T273" s="123">
        <v>7.09</v>
      </c>
      <c r="U273" s="123">
        <v>4.34</v>
      </c>
      <c r="V273" s="123">
        <v>0.08</v>
      </c>
      <c r="W273" s="123">
        <v>-0.02</v>
      </c>
      <c r="X273" s="123">
        <v>0.08</v>
      </c>
      <c r="Y273" s="123">
        <v>0.06</v>
      </c>
      <c r="Z273" s="123">
        <v>0</v>
      </c>
      <c r="AA273" s="60">
        <v>0.03</v>
      </c>
      <c r="AB273" s="60">
        <v>0.05</v>
      </c>
      <c r="AC273" s="60">
        <v>-0.09</v>
      </c>
      <c r="AD273" s="60" t="s">
        <v>3792</v>
      </c>
      <c r="AE273" s="60">
        <v>2021</v>
      </c>
    </row>
    <row r="274" spans="1:31" x14ac:dyDescent="0.25">
      <c r="A274" s="60" t="s">
        <v>1109</v>
      </c>
      <c r="B274" s="60" t="s">
        <v>20</v>
      </c>
      <c r="C274" s="123" t="s">
        <v>109</v>
      </c>
      <c r="D274" s="123">
        <v>23</v>
      </c>
      <c r="E274" s="123">
        <v>1997</v>
      </c>
      <c r="F274" s="123">
        <v>2.5499999999999998</v>
      </c>
      <c r="G274" s="123">
        <v>0.7</v>
      </c>
      <c r="H274" s="123">
        <v>0.49</v>
      </c>
      <c r="I274" s="123">
        <v>0.06</v>
      </c>
      <c r="J274" s="123">
        <v>0.81</v>
      </c>
      <c r="K274" s="123">
        <v>0.1</v>
      </c>
      <c r="L274" s="123">
        <v>0.09</v>
      </c>
      <c r="M274" s="123">
        <v>0.01</v>
      </c>
      <c r="N274" s="123"/>
      <c r="O274" s="123">
        <v>7.0000000000000007E-2</v>
      </c>
      <c r="P274" s="123">
        <v>11.1</v>
      </c>
      <c r="Q274" s="123">
        <v>2.09</v>
      </c>
      <c r="R274" s="123">
        <v>17.87</v>
      </c>
      <c r="S274" s="123">
        <v>0.46</v>
      </c>
      <c r="T274" s="123">
        <v>6.07</v>
      </c>
      <c r="U274" s="123">
        <v>4.9000000000000004</v>
      </c>
      <c r="V274" s="123">
        <v>1.24</v>
      </c>
      <c r="W274" s="123">
        <v>0.01</v>
      </c>
      <c r="X274" s="123">
        <v>0</v>
      </c>
      <c r="Y274" s="123">
        <v>1.1200000000000001</v>
      </c>
      <c r="Z274" s="123">
        <v>-0.02</v>
      </c>
      <c r="AA274" s="60">
        <v>0.74</v>
      </c>
      <c r="AB274" s="60">
        <v>0.77</v>
      </c>
      <c r="AC274" s="60">
        <v>0.02</v>
      </c>
      <c r="AD274" s="60" t="s">
        <v>3792</v>
      </c>
      <c r="AE274" s="60">
        <v>2021</v>
      </c>
    </row>
    <row r="275" spans="1:31" x14ac:dyDescent="0.25">
      <c r="A275" s="60" t="s">
        <v>1590</v>
      </c>
      <c r="B275" s="60" t="s">
        <v>20</v>
      </c>
      <c r="C275" s="123" t="s">
        <v>109</v>
      </c>
      <c r="D275" s="123">
        <v>26</v>
      </c>
      <c r="E275" s="123">
        <v>1994</v>
      </c>
      <c r="F275" s="123">
        <v>3.34</v>
      </c>
      <c r="G275" s="123">
        <v>1.17</v>
      </c>
      <c r="H275" s="123">
        <v>0.82</v>
      </c>
      <c r="I275" s="123">
        <v>0.9</v>
      </c>
      <c r="J275" s="123">
        <v>-0.09</v>
      </c>
      <c r="K275" s="123">
        <v>0.38</v>
      </c>
      <c r="L275" s="123">
        <v>0.28999999999999998</v>
      </c>
      <c r="M275" s="123">
        <v>2.1</v>
      </c>
      <c r="N275" s="123">
        <v>14.25</v>
      </c>
      <c r="O275" s="123">
        <v>1.73</v>
      </c>
      <c r="P275" s="123">
        <v>20.010000000000002</v>
      </c>
      <c r="Q275" s="123">
        <v>5.43</v>
      </c>
      <c r="R275" s="123">
        <v>27.25</v>
      </c>
      <c r="S275" s="123">
        <v>3.38</v>
      </c>
      <c r="T275" s="123">
        <v>7.35</v>
      </c>
      <c r="U275" s="123">
        <v>9.36</v>
      </c>
      <c r="V275" s="123">
        <v>0.82</v>
      </c>
      <c r="W275" s="123">
        <v>-0.09</v>
      </c>
      <c r="X275" s="123">
        <v>-7.0000000000000007E-2</v>
      </c>
      <c r="Y275" s="123">
        <v>0.85</v>
      </c>
      <c r="Z275" s="123">
        <v>0.25</v>
      </c>
      <c r="AA275" s="60">
        <v>1.52</v>
      </c>
      <c r="AB275" s="60">
        <v>0.88</v>
      </c>
      <c r="AC275" s="60">
        <v>-0.08</v>
      </c>
      <c r="AD275" s="60" t="s">
        <v>3792</v>
      </c>
      <c r="AE275" s="60">
        <v>2021</v>
      </c>
    </row>
    <row r="276" spans="1:31" x14ac:dyDescent="0.25">
      <c r="A276" s="60" t="s">
        <v>1734</v>
      </c>
      <c r="B276" s="60" t="s">
        <v>20</v>
      </c>
      <c r="C276" s="123" t="s">
        <v>153</v>
      </c>
      <c r="D276" s="123">
        <v>21</v>
      </c>
      <c r="E276" s="123">
        <v>1999</v>
      </c>
      <c r="F276" s="123">
        <v>0.47</v>
      </c>
      <c r="G276" s="123">
        <v>2.54</v>
      </c>
      <c r="H276" s="123">
        <v>-0.1</v>
      </c>
      <c r="I276" s="123">
        <v>2.4500000000000002</v>
      </c>
      <c r="J276" s="123">
        <v>-0.01</v>
      </c>
      <c r="K276" s="123">
        <v>7.0000000000000007E-2</v>
      </c>
      <c r="L276" s="123">
        <v>2.4900000000000002</v>
      </c>
      <c r="M276" s="123">
        <v>2.46</v>
      </c>
      <c r="N276" s="123">
        <v>99.97</v>
      </c>
      <c r="O276" s="123">
        <v>0.06</v>
      </c>
      <c r="P276" s="123">
        <v>12.55</v>
      </c>
      <c r="Q276" s="123">
        <v>2.5099999999999998</v>
      </c>
      <c r="R276" s="123">
        <v>19.96</v>
      </c>
      <c r="S276" s="123">
        <v>4.96</v>
      </c>
      <c r="T276" s="123">
        <v>5.03</v>
      </c>
      <c r="U276" s="123">
        <v>2.58</v>
      </c>
      <c r="V276" s="123">
        <v>2.54</v>
      </c>
      <c r="W276" s="123">
        <v>2.4</v>
      </c>
      <c r="X276" s="123">
        <v>2.4900000000000002</v>
      </c>
      <c r="Y276" s="123">
        <v>0.09</v>
      </c>
      <c r="Z276" s="123">
        <v>-0.03</v>
      </c>
      <c r="AA276" s="60">
        <v>2.4700000000000002</v>
      </c>
      <c r="AB276" s="60">
        <v>-0.02</v>
      </c>
      <c r="AC276" s="60">
        <v>0.1</v>
      </c>
      <c r="AD276" s="60" t="s">
        <v>3792</v>
      </c>
      <c r="AE276" s="60">
        <v>2021</v>
      </c>
    </row>
    <row r="277" spans="1:31" x14ac:dyDescent="0.25">
      <c r="A277" s="60" t="s">
        <v>2239</v>
      </c>
      <c r="B277" s="60" t="s">
        <v>20</v>
      </c>
      <c r="C277" s="123" t="s">
        <v>153</v>
      </c>
      <c r="D277" s="123">
        <v>29</v>
      </c>
      <c r="E277" s="123">
        <v>1991</v>
      </c>
      <c r="F277" s="123">
        <v>6.23</v>
      </c>
      <c r="G277" s="123">
        <v>0.23</v>
      </c>
      <c r="H277" s="123">
        <v>0.25</v>
      </c>
      <c r="I277" s="123">
        <v>0.15</v>
      </c>
      <c r="J277" s="123">
        <v>0.04</v>
      </c>
      <c r="K277" s="123">
        <v>-0.05</v>
      </c>
      <c r="L277" s="123">
        <v>0.19</v>
      </c>
      <c r="M277" s="123">
        <v>0.52</v>
      </c>
      <c r="N277" s="123">
        <v>33.28</v>
      </c>
      <c r="O277" s="123">
        <v>0.4</v>
      </c>
      <c r="P277" s="123">
        <v>9.48</v>
      </c>
      <c r="Q277" s="123">
        <v>3.39</v>
      </c>
      <c r="R277" s="123">
        <v>36.630000000000003</v>
      </c>
      <c r="S277" s="123">
        <v>1.37</v>
      </c>
      <c r="T277" s="123">
        <v>3.4</v>
      </c>
      <c r="U277" s="123">
        <v>4.68</v>
      </c>
      <c r="V277" s="123">
        <v>0.43</v>
      </c>
      <c r="W277" s="123">
        <v>7.0000000000000007E-2</v>
      </c>
      <c r="X277" s="123">
        <v>7.0000000000000007E-2</v>
      </c>
      <c r="Y277" s="123">
        <v>0.48</v>
      </c>
      <c r="Z277" s="123">
        <v>0.45</v>
      </c>
      <c r="AA277" s="60">
        <v>0.59</v>
      </c>
      <c r="AB277" s="60">
        <v>0.13</v>
      </c>
      <c r="AC277" s="60">
        <v>0.02</v>
      </c>
      <c r="AD277" s="60" t="s">
        <v>3792</v>
      </c>
      <c r="AE277" s="60">
        <v>2021</v>
      </c>
    </row>
    <row r="278" spans="1:31" x14ac:dyDescent="0.25">
      <c r="A278" s="60" t="s">
        <v>449</v>
      </c>
      <c r="B278" s="60" t="s">
        <v>20</v>
      </c>
      <c r="C278" s="123" t="s">
        <v>116</v>
      </c>
      <c r="D278" s="123">
        <v>34</v>
      </c>
      <c r="E278" s="123">
        <v>1986</v>
      </c>
      <c r="F278" s="123">
        <v>6.39</v>
      </c>
      <c r="G278" s="123">
        <v>-7.0000000000000007E-2</v>
      </c>
      <c r="H278" s="123">
        <v>0.08</v>
      </c>
      <c r="I278" s="123">
        <v>0.06</v>
      </c>
      <c r="J278" s="123">
        <v>0.01</v>
      </c>
      <c r="K278" s="123">
        <v>0.06</v>
      </c>
      <c r="L278" s="123">
        <v>0.01</v>
      </c>
      <c r="M278" s="123">
        <v>0.02</v>
      </c>
      <c r="N278" s="123"/>
      <c r="O278" s="123">
        <v>0.03</v>
      </c>
      <c r="P278" s="123">
        <v>-0.01</v>
      </c>
      <c r="Q278" s="123">
        <v>7.0000000000000007E-2</v>
      </c>
      <c r="R278" s="123"/>
      <c r="S278" s="123">
        <v>-0.05</v>
      </c>
      <c r="T278" s="123">
        <v>7.0000000000000007E-2</v>
      </c>
      <c r="U278" s="123">
        <v>0.04</v>
      </c>
      <c r="V278" s="123">
        <v>-0.02</v>
      </c>
      <c r="W278" s="123">
        <v>0.04</v>
      </c>
      <c r="X278" s="123">
        <v>-7.0000000000000007E-2</v>
      </c>
      <c r="Y278" s="123">
        <v>-7.0000000000000007E-2</v>
      </c>
      <c r="Z278" s="123">
        <v>-0.02</v>
      </c>
      <c r="AA278" s="60">
        <v>-7.0000000000000007E-2</v>
      </c>
      <c r="AB278" s="60">
        <v>-7.0000000000000007E-2</v>
      </c>
      <c r="AC278" s="60">
        <v>0.01</v>
      </c>
      <c r="AD278" s="60" t="s">
        <v>3792</v>
      </c>
      <c r="AE278" s="60">
        <v>2021</v>
      </c>
    </row>
    <row r="279" spans="1:31" x14ac:dyDescent="0.25">
      <c r="A279" s="60" t="s">
        <v>570</v>
      </c>
      <c r="B279" s="60" t="s">
        <v>20</v>
      </c>
      <c r="C279" s="123" t="s">
        <v>122</v>
      </c>
      <c r="D279" s="123">
        <v>25</v>
      </c>
      <c r="E279" s="123">
        <v>1995</v>
      </c>
      <c r="F279" s="123">
        <v>6.22</v>
      </c>
      <c r="G279" s="123">
        <v>1.71</v>
      </c>
      <c r="H279" s="123">
        <v>0.86</v>
      </c>
      <c r="I279" s="123">
        <v>0.71</v>
      </c>
      <c r="J279" s="123">
        <v>1.1499999999999999</v>
      </c>
      <c r="K279" s="123">
        <v>-0.08</v>
      </c>
      <c r="L279" s="123">
        <v>0.48</v>
      </c>
      <c r="M279" s="123">
        <v>1.83</v>
      </c>
      <c r="N279" s="123">
        <v>24.94</v>
      </c>
      <c r="O279" s="123">
        <v>1.47</v>
      </c>
      <c r="P279" s="123">
        <v>16.46</v>
      </c>
      <c r="Q279" s="123">
        <v>4.03</v>
      </c>
      <c r="R279" s="123">
        <v>24</v>
      </c>
      <c r="S279" s="123">
        <v>5.89</v>
      </c>
      <c r="T279" s="123">
        <v>8.85</v>
      </c>
      <c r="U279" s="123">
        <v>1.66</v>
      </c>
      <c r="V279" s="123">
        <v>1.84</v>
      </c>
      <c r="W279" s="123">
        <v>-0.04</v>
      </c>
      <c r="X279" s="123">
        <v>-0.05</v>
      </c>
      <c r="Y279" s="123">
        <v>1.66</v>
      </c>
      <c r="Z279" s="123">
        <v>2.04</v>
      </c>
      <c r="AA279" s="60">
        <v>3.82</v>
      </c>
      <c r="AB279" s="60">
        <v>1.36</v>
      </c>
      <c r="AC279" s="60">
        <v>7.0000000000000007E-2</v>
      </c>
      <c r="AD279" s="60" t="s">
        <v>3792</v>
      </c>
      <c r="AE279" s="60">
        <v>2021</v>
      </c>
    </row>
    <row r="280" spans="1:31" x14ac:dyDescent="0.25">
      <c r="A280" s="60" t="s">
        <v>4459</v>
      </c>
      <c r="B280" s="60" t="s">
        <v>20</v>
      </c>
      <c r="C280" s="123" t="s">
        <v>122</v>
      </c>
      <c r="D280" s="123">
        <v>26</v>
      </c>
      <c r="E280" s="123">
        <v>1994</v>
      </c>
      <c r="F280" s="123">
        <v>1.85</v>
      </c>
      <c r="G280" s="123">
        <v>1.17</v>
      </c>
      <c r="H280" s="123">
        <v>1.07</v>
      </c>
      <c r="I280" s="123">
        <v>0.47</v>
      </c>
      <c r="J280" s="123">
        <v>0.01</v>
      </c>
      <c r="K280" s="123">
        <v>0.49</v>
      </c>
      <c r="L280" s="123">
        <v>1.1399999999999999</v>
      </c>
      <c r="M280" s="123">
        <v>3.26</v>
      </c>
      <c r="N280" s="123">
        <v>33.24</v>
      </c>
      <c r="O280" s="123">
        <v>2.2200000000000002</v>
      </c>
      <c r="P280" s="123">
        <v>14.41</v>
      </c>
      <c r="Q280" s="123">
        <v>2.8</v>
      </c>
      <c r="R280" s="123">
        <v>19.18</v>
      </c>
      <c r="S280" s="123">
        <v>7.28</v>
      </c>
      <c r="T280" s="123">
        <v>4.9000000000000004</v>
      </c>
      <c r="U280" s="123">
        <v>2.17</v>
      </c>
      <c r="V280" s="123">
        <v>0.52</v>
      </c>
      <c r="W280" s="123">
        <v>-0.02</v>
      </c>
      <c r="X280" s="123">
        <v>7.0000000000000007E-2</v>
      </c>
      <c r="Y280" s="123">
        <v>0.6</v>
      </c>
      <c r="Z280" s="123">
        <v>2.2999999999999998</v>
      </c>
      <c r="AA280" s="60">
        <v>3.31</v>
      </c>
      <c r="AB280" s="60">
        <v>3.31</v>
      </c>
      <c r="AC280" s="60">
        <v>-0.01</v>
      </c>
      <c r="AD280" s="60" t="s">
        <v>3792</v>
      </c>
      <c r="AE280" s="60">
        <v>2021</v>
      </c>
    </row>
    <row r="281" spans="1:31" x14ac:dyDescent="0.25">
      <c r="A281" s="60" t="s">
        <v>520</v>
      </c>
      <c r="B281" s="60" t="s">
        <v>20</v>
      </c>
      <c r="C281" s="123" t="s">
        <v>122</v>
      </c>
      <c r="D281" s="123">
        <v>28</v>
      </c>
      <c r="E281" s="123">
        <v>1992</v>
      </c>
      <c r="F281" s="123">
        <v>0.56999999999999995</v>
      </c>
      <c r="G281" s="123">
        <v>0</v>
      </c>
      <c r="H281" s="123">
        <v>0.06</v>
      </c>
      <c r="I281" s="123">
        <v>-0.09</v>
      </c>
      <c r="J281" s="123">
        <v>0.09</v>
      </c>
      <c r="K281" s="123">
        <v>0.06</v>
      </c>
      <c r="L281" s="123">
        <v>7.0000000000000007E-2</v>
      </c>
      <c r="M281" s="123">
        <v>-7.0000000000000007E-2</v>
      </c>
      <c r="N281" s="123"/>
      <c r="O281" s="123">
        <v>0.02</v>
      </c>
      <c r="P281" s="123">
        <v>9.98</v>
      </c>
      <c r="Q281" s="123">
        <v>6.02</v>
      </c>
      <c r="R281" s="123">
        <v>59.94</v>
      </c>
      <c r="S281" s="123">
        <v>0</v>
      </c>
      <c r="T281" s="123">
        <v>6.04</v>
      </c>
      <c r="U281" s="123">
        <v>3.93</v>
      </c>
      <c r="V281" s="123">
        <v>0.01</v>
      </c>
      <c r="W281" s="123">
        <v>0.04</v>
      </c>
      <c r="X281" s="123">
        <v>0.02</v>
      </c>
      <c r="Y281" s="123">
        <v>0.06</v>
      </c>
      <c r="Z281" s="123">
        <v>2.0099999999999998</v>
      </c>
      <c r="AA281" s="60">
        <v>2.02</v>
      </c>
      <c r="AB281" s="60">
        <v>-0.08</v>
      </c>
      <c r="AC281" s="60">
        <v>0.04</v>
      </c>
      <c r="AD281" s="60" t="s">
        <v>3792</v>
      </c>
      <c r="AE281" s="60">
        <v>2021</v>
      </c>
    </row>
    <row r="282" spans="1:31" x14ac:dyDescent="0.25">
      <c r="A282" s="60" t="s">
        <v>1397</v>
      </c>
      <c r="B282" s="60" t="s">
        <v>20</v>
      </c>
      <c r="C282" s="123" t="s">
        <v>122</v>
      </c>
      <c r="D282" s="123">
        <v>29</v>
      </c>
      <c r="E282" s="123">
        <v>1991</v>
      </c>
      <c r="F282" s="123">
        <v>5.12</v>
      </c>
      <c r="G282" s="123">
        <v>1.93</v>
      </c>
      <c r="H282" s="123">
        <v>1.23</v>
      </c>
      <c r="I282" s="123">
        <v>0.72</v>
      </c>
      <c r="J282" s="123">
        <v>1.1100000000000001</v>
      </c>
      <c r="K282" s="123">
        <v>-0.03</v>
      </c>
      <c r="L282" s="123">
        <v>0.56999999999999995</v>
      </c>
      <c r="M282" s="123">
        <v>1.25</v>
      </c>
      <c r="N282" s="123">
        <v>49.9</v>
      </c>
      <c r="O282" s="123">
        <v>0.67</v>
      </c>
      <c r="P282" s="123">
        <v>13.94</v>
      </c>
      <c r="Q282" s="123">
        <v>3.82</v>
      </c>
      <c r="R282" s="123">
        <v>26.76</v>
      </c>
      <c r="S282" s="123">
        <v>4.22</v>
      </c>
      <c r="T282" s="123">
        <v>7.41</v>
      </c>
      <c r="U282" s="123">
        <v>2.3199999999999998</v>
      </c>
      <c r="V282" s="123">
        <v>1.24</v>
      </c>
      <c r="W282" s="123">
        <v>0.87</v>
      </c>
      <c r="X282" s="123">
        <v>0.08</v>
      </c>
      <c r="Y282" s="123">
        <v>0.33</v>
      </c>
      <c r="Z282" s="123">
        <v>1.35</v>
      </c>
      <c r="AA282" s="60">
        <v>3.37</v>
      </c>
      <c r="AB282" s="60">
        <v>2.9</v>
      </c>
      <c r="AC282" s="60">
        <v>-0.06</v>
      </c>
      <c r="AD282" s="60" t="s">
        <v>3792</v>
      </c>
      <c r="AE282" s="60">
        <v>2021</v>
      </c>
    </row>
    <row r="283" spans="1:31" x14ac:dyDescent="0.25">
      <c r="A283" s="60" t="s">
        <v>3400</v>
      </c>
      <c r="B283" s="60" t="s">
        <v>20</v>
      </c>
      <c r="C283" s="123" t="s">
        <v>131</v>
      </c>
      <c r="D283" s="123">
        <v>20</v>
      </c>
      <c r="E283" s="123">
        <v>2000</v>
      </c>
      <c r="F283" s="123">
        <v>3.64</v>
      </c>
      <c r="G283" s="123">
        <v>1.66</v>
      </c>
      <c r="H283" s="123">
        <v>1.17</v>
      </c>
      <c r="I283" s="123">
        <v>0.61</v>
      </c>
      <c r="J283" s="123">
        <v>1.1299999999999999</v>
      </c>
      <c r="K283" s="123">
        <v>-7.0000000000000007E-2</v>
      </c>
      <c r="L283" s="123">
        <v>0.02</v>
      </c>
      <c r="M283" s="123">
        <v>0.5</v>
      </c>
      <c r="N283" s="123">
        <v>0.04</v>
      </c>
      <c r="O283" s="123">
        <v>0.5</v>
      </c>
      <c r="P283" s="123">
        <v>16.38</v>
      </c>
      <c r="Q283" s="123">
        <v>4.92</v>
      </c>
      <c r="R283" s="123">
        <v>30.41</v>
      </c>
      <c r="S283" s="123">
        <v>3.05</v>
      </c>
      <c r="T283" s="123">
        <v>9.73</v>
      </c>
      <c r="U283" s="123">
        <v>3.65</v>
      </c>
      <c r="V283" s="123">
        <v>1.58</v>
      </c>
      <c r="W283" s="123">
        <v>0.09</v>
      </c>
      <c r="X283" s="123">
        <v>0</v>
      </c>
      <c r="Y283" s="123">
        <v>1.66</v>
      </c>
      <c r="Z283" s="123">
        <v>2.83</v>
      </c>
      <c r="AA283" s="60">
        <v>4.42</v>
      </c>
      <c r="AB283" s="60">
        <v>0.21</v>
      </c>
      <c r="AC283" s="60">
        <v>-7.0000000000000007E-2</v>
      </c>
      <c r="AD283" s="60" t="s">
        <v>3792</v>
      </c>
      <c r="AE283" s="60">
        <v>2021</v>
      </c>
    </row>
    <row r="284" spans="1:31" x14ac:dyDescent="0.25">
      <c r="A284" s="60" t="s">
        <v>4460</v>
      </c>
      <c r="B284" s="60" t="s">
        <v>20</v>
      </c>
      <c r="C284" s="123" t="s">
        <v>131</v>
      </c>
      <c r="D284" s="123">
        <v>25</v>
      </c>
      <c r="E284" s="123">
        <v>1996</v>
      </c>
      <c r="F284" s="123">
        <v>1.58</v>
      </c>
      <c r="G284" s="123">
        <v>0.08</v>
      </c>
      <c r="H284" s="123">
        <v>0.03</v>
      </c>
      <c r="I284" s="123">
        <v>0.02</v>
      </c>
      <c r="J284" s="123">
        <v>0.02</v>
      </c>
      <c r="K284" s="123">
        <v>0.04</v>
      </c>
      <c r="L284" s="123">
        <v>0.08</v>
      </c>
      <c r="M284" s="123">
        <v>2.4700000000000002</v>
      </c>
      <c r="N284" s="123">
        <v>-0.03</v>
      </c>
      <c r="O284" s="123">
        <v>2.41</v>
      </c>
      <c r="P284" s="123">
        <v>29.97</v>
      </c>
      <c r="Q284" s="123">
        <v>6.19</v>
      </c>
      <c r="R284" s="123">
        <v>20.86</v>
      </c>
      <c r="S284" s="123">
        <v>13.18</v>
      </c>
      <c r="T284" s="123">
        <v>11.81</v>
      </c>
      <c r="U284" s="123">
        <v>5.09</v>
      </c>
      <c r="V284" s="123">
        <v>0.64</v>
      </c>
      <c r="W284" s="123">
        <v>7.0000000000000007E-2</v>
      </c>
      <c r="X284" s="123">
        <v>0.01</v>
      </c>
      <c r="Y284" s="123">
        <v>0.65</v>
      </c>
      <c r="Z284" s="123">
        <v>0.73</v>
      </c>
      <c r="AA284" s="60">
        <v>0.61</v>
      </c>
      <c r="AB284" s="60">
        <v>0.57999999999999996</v>
      </c>
      <c r="AC284" s="60">
        <v>7.0000000000000007E-2</v>
      </c>
      <c r="AD284" s="60" t="s">
        <v>3792</v>
      </c>
      <c r="AE284" s="60">
        <v>2021</v>
      </c>
    </row>
    <row r="285" spans="1:31" x14ac:dyDescent="0.25">
      <c r="A285" s="60" t="s">
        <v>4507</v>
      </c>
      <c r="B285" s="60" t="s">
        <v>83</v>
      </c>
      <c r="C285" s="123" t="s">
        <v>96</v>
      </c>
      <c r="D285" s="123">
        <v>23</v>
      </c>
      <c r="E285" s="123">
        <v>1998</v>
      </c>
      <c r="F285" s="123">
        <v>2.93</v>
      </c>
      <c r="G285" s="123">
        <v>2</v>
      </c>
      <c r="H285" s="123">
        <v>1.68</v>
      </c>
      <c r="I285" s="123">
        <v>1.91</v>
      </c>
      <c r="J285" s="123">
        <v>0.01</v>
      </c>
      <c r="K285" s="123">
        <v>7.0000000000000007E-2</v>
      </c>
      <c r="L285" s="123">
        <v>1.74</v>
      </c>
      <c r="M285" s="123">
        <v>2.98</v>
      </c>
      <c r="N285" s="123">
        <v>55.69</v>
      </c>
      <c r="O285" s="123">
        <v>1.26</v>
      </c>
      <c r="P285" s="123">
        <v>12.77</v>
      </c>
      <c r="Q285" s="123">
        <v>3.94</v>
      </c>
      <c r="R285" s="123">
        <v>31.7</v>
      </c>
      <c r="S285" s="123">
        <v>9.9700000000000006</v>
      </c>
      <c r="T285" s="123">
        <v>1.94</v>
      </c>
      <c r="U285" s="123">
        <v>0.72</v>
      </c>
      <c r="V285" s="123">
        <v>1.96</v>
      </c>
      <c r="W285" s="123">
        <v>0.09</v>
      </c>
      <c r="X285" s="123">
        <v>-0.06</v>
      </c>
      <c r="Y285" s="123">
        <v>1.97</v>
      </c>
      <c r="Z285" s="123">
        <v>0.76</v>
      </c>
      <c r="AA285" s="60">
        <v>2.73</v>
      </c>
      <c r="AB285" s="60">
        <v>4.4000000000000004</v>
      </c>
      <c r="AC285" s="60">
        <v>-0.01</v>
      </c>
      <c r="AD285" s="60" t="s">
        <v>3792</v>
      </c>
      <c r="AE285" s="60">
        <v>2021</v>
      </c>
    </row>
    <row r="286" spans="1:31" x14ac:dyDescent="0.25">
      <c r="A286" s="60" t="s">
        <v>4511</v>
      </c>
      <c r="B286" s="60" t="s">
        <v>83</v>
      </c>
      <c r="C286" s="123" t="s">
        <v>96</v>
      </c>
      <c r="D286" s="123">
        <v>26</v>
      </c>
      <c r="E286" s="123">
        <v>1994</v>
      </c>
      <c r="F286" s="123">
        <v>2.95</v>
      </c>
      <c r="G286" s="123">
        <v>4.3499999999999996</v>
      </c>
      <c r="H286" s="123">
        <v>2.34</v>
      </c>
      <c r="I286" s="123">
        <v>3.9</v>
      </c>
      <c r="J286" s="123">
        <v>-0.03</v>
      </c>
      <c r="K286" s="123">
        <v>0.38</v>
      </c>
      <c r="L286" s="123">
        <v>1.02</v>
      </c>
      <c r="M286" s="123">
        <v>2.0499999999999998</v>
      </c>
      <c r="N286" s="123">
        <v>50.04</v>
      </c>
      <c r="O286" s="123">
        <v>0.95</v>
      </c>
      <c r="P286" s="123">
        <v>12.4</v>
      </c>
      <c r="Q286" s="123">
        <v>4.28</v>
      </c>
      <c r="R286" s="123">
        <v>35.1</v>
      </c>
      <c r="S286" s="123">
        <v>10.01</v>
      </c>
      <c r="T286" s="123">
        <v>1.62</v>
      </c>
      <c r="U286" s="123">
        <v>0.77</v>
      </c>
      <c r="V286" s="123">
        <v>0.9</v>
      </c>
      <c r="W286" s="123">
        <v>0.25</v>
      </c>
      <c r="X286" s="123">
        <v>0.03</v>
      </c>
      <c r="Y286" s="123">
        <v>0.71</v>
      </c>
      <c r="Z286" s="123">
        <v>2.41</v>
      </c>
      <c r="AA286" s="60">
        <v>6.75</v>
      </c>
      <c r="AB286" s="60">
        <v>3.31</v>
      </c>
      <c r="AC286" s="60">
        <v>0.04</v>
      </c>
      <c r="AD286" s="60" t="s">
        <v>3792</v>
      </c>
      <c r="AE286" s="60">
        <v>2021</v>
      </c>
    </row>
    <row r="287" spans="1:31" x14ac:dyDescent="0.25">
      <c r="A287" s="60" t="s">
        <v>1584</v>
      </c>
      <c r="B287" s="60" t="s">
        <v>83</v>
      </c>
      <c r="C287" s="123" t="s">
        <v>96</v>
      </c>
      <c r="D287" s="123">
        <v>28</v>
      </c>
      <c r="E287" s="123">
        <v>1992</v>
      </c>
      <c r="F287" s="123">
        <v>2.94</v>
      </c>
      <c r="G287" s="123">
        <v>1.63</v>
      </c>
      <c r="H287" s="123">
        <v>1</v>
      </c>
      <c r="I287" s="123">
        <v>1.75</v>
      </c>
      <c r="J287" s="123">
        <v>0.03</v>
      </c>
      <c r="K287" s="123">
        <v>0.09</v>
      </c>
      <c r="L287" s="123">
        <v>0.28999999999999998</v>
      </c>
      <c r="M287" s="123">
        <v>0.59</v>
      </c>
      <c r="N287" s="123">
        <v>49.91</v>
      </c>
      <c r="O287" s="123">
        <v>0.31</v>
      </c>
      <c r="P287" s="123">
        <v>8.77</v>
      </c>
      <c r="Q287" s="123">
        <v>2.61</v>
      </c>
      <c r="R287" s="123">
        <v>30.83</v>
      </c>
      <c r="S287" s="123">
        <v>6.95</v>
      </c>
      <c r="T287" s="123">
        <v>1.59</v>
      </c>
      <c r="U287" s="123">
        <v>0</v>
      </c>
      <c r="V287" s="123">
        <v>1.26</v>
      </c>
      <c r="W287" s="123">
        <v>0.99</v>
      </c>
      <c r="X287" s="123">
        <v>-0.1</v>
      </c>
      <c r="Y287" s="123">
        <v>0.31</v>
      </c>
      <c r="Z287" s="123">
        <v>0.05</v>
      </c>
      <c r="AA287" s="60">
        <v>1.61</v>
      </c>
      <c r="AB287" s="60">
        <v>8.6999999999999993</v>
      </c>
      <c r="AC287" s="60">
        <v>0.23</v>
      </c>
      <c r="AD287" s="60" t="s">
        <v>3792</v>
      </c>
      <c r="AE287" s="60">
        <v>2021</v>
      </c>
    </row>
    <row r="288" spans="1:31" x14ac:dyDescent="0.25">
      <c r="A288" s="60" t="s">
        <v>4510</v>
      </c>
      <c r="B288" s="60" t="s">
        <v>83</v>
      </c>
      <c r="C288" s="123" t="s">
        <v>96</v>
      </c>
      <c r="D288" s="123">
        <v>30</v>
      </c>
      <c r="E288" s="123">
        <v>1990</v>
      </c>
      <c r="F288" s="123">
        <v>2.88</v>
      </c>
      <c r="G288" s="123">
        <v>3.46</v>
      </c>
      <c r="H288" s="123">
        <v>2.46</v>
      </c>
      <c r="I288" s="123">
        <v>2.0299999999999998</v>
      </c>
      <c r="J288" s="123">
        <v>1.37</v>
      </c>
      <c r="K288" s="123">
        <v>-0.02</v>
      </c>
      <c r="L288" s="123">
        <v>0.68</v>
      </c>
      <c r="M288" s="123">
        <v>3.47</v>
      </c>
      <c r="N288" s="123">
        <v>19.98</v>
      </c>
      <c r="O288" s="123">
        <v>2.78</v>
      </c>
      <c r="P288" s="123">
        <v>21.65</v>
      </c>
      <c r="Q288" s="123">
        <v>4.8499999999999996</v>
      </c>
      <c r="R288" s="123">
        <v>22.1</v>
      </c>
      <c r="S288" s="123">
        <v>14.51</v>
      </c>
      <c r="T288" s="123">
        <v>5.19</v>
      </c>
      <c r="U288" s="123">
        <v>2.16</v>
      </c>
      <c r="V288" s="123">
        <v>5.44</v>
      </c>
      <c r="W288" s="123">
        <v>1.06</v>
      </c>
      <c r="X288" s="123">
        <v>-0.02</v>
      </c>
      <c r="Y288" s="123">
        <v>4.4800000000000004</v>
      </c>
      <c r="Z288" s="123">
        <v>0.42</v>
      </c>
      <c r="AA288" s="60">
        <v>3.86</v>
      </c>
      <c r="AB288" s="60">
        <v>2.68</v>
      </c>
      <c r="AC288" s="60">
        <v>-0.09</v>
      </c>
      <c r="AD288" s="60" t="s">
        <v>3792</v>
      </c>
      <c r="AE288" s="60">
        <v>2021</v>
      </c>
    </row>
    <row r="289" spans="1:31" x14ac:dyDescent="0.25">
      <c r="A289" s="60" t="s">
        <v>4524</v>
      </c>
      <c r="B289" s="60" t="s">
        <v>83</v>
      </c>
      <c r="C289" s="123" t="s">
        <v>213</v>
      </c>
      <c r="D289" s="123">
        <v>30</v>
      </c>
      <c r="E289" s="123">
        <v>1991</v>
      </c>
      <c r="F289" s="123">
        <v>2.2599999999999998</v>
      </c>
      <c r="G289" s="123">
        <v>2.1</v>
      </c>
      <c r="H289" s="123">
        <v>0.33</v>
      </c>
      <c r="I289" s="123">
        <v>1.75</v>
      </c>
      <c r="J289" s="123">
        <v>0.04</v>
      </c>
      <c r="K289" s="123">
        <v>0.5</v>
      </c>
      <c r="L289" s="123">
        <v>0.4</v>
      </c>
      <c r="M289" s="123">
        <v>1.23</v>
      </c>
      <c r="N289" s="123">
        <v>33.24</v>
      </c>
      <c r="O289" s="123">
        <v>0.83</v>
      </c>
      <c r="P289" s="123">
        <v>12.61</v>
      </c>
      <c r="Q289" s="123">
        <v>2.13</v>
      </c>
      <c r="R289" s="123">
        <v>17.100000000000001</v>
      </c>
      <c r="S289" s="123">
        <v>6.57</v>
      </c>
      <c r="T289" s="123">
        <v>3.97</v>
      </c>
      <c r="U289" s="123">
        <v>2.08</v>
      </c>
      <c r="V289" s="123">
        <v>1.33</v>
      </c>
      <c r="W289" s="123">
        <v>-0.06</v>
      </c>
      <c r="X289" s="123">
        <v>0.05</v>
      </c>
      <c r="Y289" s="123">
        <v>1.29</v>
      </c>
      <c r="Z289" s="123">
        <v>1.39</v>
      </c>
      <c r="AA289" s="60">
        <v>3.53</v>
      </c>
      <c r="AB289" s="60">
        <v>0.39</v>
      </c>
      <c r="AC289" s="60">
        <v>-0.09</v>
      </c>
      <c r="AD289" s="60" t="s">
        <v>3792</v>
      </c>
      <c r="AE289" s="60">
        <v>2021</v>
      </c>
    </row>
    <row r="290" spans="1:31" x14ac:dyDescent="0.25">
      <c r="A290" s="60" t="s">
        <v>4837</v>
      </c>
      <c r="B290" s="60" t="s">
        <v>83</v>
      </c>
      <c r="C290" s="123" t="s">
        <v>213</v>
      </c>
      <c r="D290" s="123">
        <v>32</v>
      </c>
      <c r="E290" s="123">
        <v>1988</v>
      </c>
      <c r="F290" s="123">
        <v>1.07</v>
      </c>
      <c r="G290" s="123">
        <v>1.76</v>
      </c>
      <c r="H290" s="123">
        <v>-0.01</v>
      </c>
      <c r="I290" s="123">
        <v>1.76</v>
      </c>
      <c r="J290" s="123">
        <v>0.06</v>
      </c>
      <c r="K290" s="123">
        <v>0.09</v>
      </c>
      <c r="L290" s="123">
        <v>0.03</v>
      </c>
      <c r="M290" s="123">
        <v>0.86</v>
      </c>
      <c r="N290" s="123">
        <v>-0.04</v>
      </c>
      <c r="O290" s="123">
        <v>0.84</v>
      </c>
      <c r="P290" s="123">
        <v>18.22</v>
      </c>
      <c r="Q290" s="123">
        <v>6.39</v>
      </c>
      <c r="R290" s="123">
        <v>34.92</v>
      </c>
      <c r="S290" s="123">
        <v>11</v>
      </c>
      <c r="T290" s="123">
        <v>7.34</v>
      </c>
      <c r="U290" s="123">
        <v>-0.01</v>
      </c>
      <c r="V290" s="123">
        <v>1.73</v>
      </c>
      <c r="W290" s="123">
        <v>-0.01</v>
      </c>
      <c r="X290" s="123">
        <v>0.05</v>
      </c>
      <c r="Y290" s="123">
        <v>1.86</v>
      </c>
      <c r="Z290" s="123">
        <v>3.68</v>
      </c>
      <c r="AA290" s="60">
        <v>5.43</v>
      </c>
      <c r="AB290" s="60">
        <v>0.88</v>
      </c>
      <c r="AC290" s="60">
        <v>0.01</v>
      </c>
      <c r="AD290" s="60" t="s">
        <v>3792</v>
      </c>
      <c r="AE290" s="60">
        <v>2021</v>
      </c>
    </row>
    <row r="291" spans="1:31" x14ac:dyDescent="0.25">
      <c r="A291" s="60" t="s">
        <v>1318</v>
      </c>
      <c r="B291" s="60" t="s">
        <v>83</v>
      </c>
      <c r="C291" s="123" t="s">
        <v>109</v>
      </c>
      <c r="D291" s="123">
        <v>23</v>
      </c>
      <c r="E291" s="123">
        <v>1997</v>
      </c>
      <c r="F291" s="123">
        <v>2.72</v>
      </c>
      <c r="G291" s="123">
        <v>0.33</v>
      </c>
      <c r="H291" s="123">
        <v>0.45</v>
      </c>
      <c r="I291" s="123">
        <v>-0.09</v>
      </c>
      <c r="J291" s="123">
        <v>0.4</v>
      </c>
      <c r="K291" s="123">
        <v>7.0000000000000007E-2</v>
      </c>
      <c r="L291" s="123">
        <v>-0.06</v>
      </c>
      <c r="M291" s="123">
        <v>0.35</v>
      </c>
      <c r="N291" s="123">
        <v>0.09</v>
      </c>
      <c r="O291" s="123">
        <v>0.38</v>
      </c>
      <c r="P291" s="123">
        <v>12.69</v>
      </c>
      <c r="Q291" s="123">
        <v>1.42</v>
      </c>
      <c r="R291" s="123">
        <v>11.81</v>
      </c>
      <c r="S291" s="123">
        <v>2.61</v>
      </c>
      <c r="T291" s="123">
        <v>7.06</v>
      </c>
      <c r="U291" s="123">
        <v>2.92</v>
      </c>
      <c r="V291" s="123">
        <v>0.7</v>
      </c>
      <c r="W291" s="123">
        <v>-7.0000000000000007E-2</v>
      </c>
      <c r="X291" s="123">
        <v>-0.03</v>
      </c>
      <c r="Y291" s="123">
        <v>0.74</v>
      </c>
      <c r="Z291" s="123">
        <v>0.39</v>
      </c>
      <c r="AA291" s="60">
        <v>0.81</v>
      </c>
      <c r="AB291" s="60">
        <v>-0.09</v>
      </c>
      <c r="AC291" s="60">
        <v>0.06</v>
      </c>
      <c r="AD291" s="60" t="s">
        <v>3792</v>
      </c>
      <c r="AE291" s="60">
        <v>2021</v>
      </c>
    </row>
    <row r="292" spans="1:31" x14ac:dyDescent="0.25">
      <c r="A292" s="60" t="s">
        <v>4513</v>
      </c>
      <c r="B292" s="60" t="s">
        <v>83</v>
      </c>
      <c r="C292" s="123" t="s">
        <v>109</v>
      </c>
      <c r="D292" s="123">
        <v>33</v>
      </c>
      <c r="E292" s="123">
        <v>1987</v>
      </c>
      <c r="F292" s="123">
        <v>0.75</v>
      </c>
      <c r="G292" s="123">
        <v>2.56</v>
      </c>
      <c r="H292" s="123">
        <v>-0.1</v>
      </c>
      <c r="I292" s="123">
        <v>1.35</v>
      </c>
      <c r="J292" s="123">
        <v>0.06</v>
      </c>
      <c r="K292" s="123">
        <v>1.28</v>
      </c>
      <c r="L292" s="123">
        <v>0.01</v>
      </c>
      <c r="M292" s="123">
        <v>1.17</v>
      </c>
      <c r="N292" s="123">
        <v>-0.02</v>
      </c>
      <c r="O292" s="123">
        <v>1.28</v>
      </c>
      <c r="P292" s="123">
        <v>11.32</v>
      </c>
      <c r="Q292" s="123">
        <v>1.24</v>
      </c>
      <c r="R292" s="123">
        <v>11.16</v>
      </c>
      <c r="S292" s="123">
        <v>6.17</v>
      </c>
      <c r="T292" s="123">
        <v>3.73</v>
      </c>
      <c r="U292" s="123">
        <v>1.32</v>
      </c>
      <c r="V292" s="123">
        <v>1.22</v>
      </c>
      <c r="W292" s="123">
        <v>1.29</v>
      </c>
      <c r="X292" s="123">
        <v>0.08</v>
      </c>
      <c r="Y292" s="123">
        <v>-0.02</v>
      </c>
      <c r="Z292" s="123">
        <v>2.4500000000000002</v>
      </c>
      <c r="AA292" s="60">
        <v>5.04</v>
      </c>
      <c r="AB292" s="60">
        <v>0.01</v>
      </c>
      <c r="AC292" s="60">
        <v>-0.04</v>
      </c>
      <c r="AD292" s="60" t="s">
        <v>3792</v>
      </c>
      <c r="AE292" s="60">
        <v>2021</v>
      </c>
    </row>
    <row r="293" spans="1:31" x14ac:dyDescent="0.25">
      <c r="A293" s="60" t="s">
        <v>4838</v>
      </c>
      <c r="B293" s="60" t="s">
        <v>83</v>
      </c>
      <c r="C293" s="123" t="s">
        <v>109</v>
      </c>
      <c r="D293" s="123">
        <v>20</v>
      </c>
      <c r="E293" s="123">
        <v>2000</v>
      </c>
      <c r="F293" s="123">
        <v>0.3</v>
      </c>
      <c r="G293" s="123">
        <v>0.01</v>
      </c>
      <c r="H293" s="123">
        <v>0.09</v>
      </c>
      <c r="I293" s="123">
        <v>-0.04</v>
      </c>
      <c r="J293" s="123">
        <v>0.03</v>
      </c>
      <c r="K293" s="123">
        <v>-0.02</v>
      </c>
      <c r="L293" s="123">
        <v>0.08</v>
      </c>
      <c r="M293" s="123">
        <v>6.58</v>
      </c>
      <c r="N293" s="123">
        <v>-0.02</v>
      </c>
      <c r="O293" s="123">
        <v>6.67</v>
      </c>
      <c r="P293" s="123">
        <v>23.35</v>
      </c>
      <c r="Q293" s="123">
        <v>0.08</v>
      </c>
      <c r="R293" s="123">
        <v>7.0000000000000007E-2</v>
      </c>
      <c r="S293" s="123">
        <v>6.73</v>
      </c>
      <c r="T293" s="123">
        <v>3.35</v>
      </c>
      <c r="U293" s="123">
        <v>13.4</v>
      </c>
      <c r="V293" s="123">
        <v>0.01</v>
      </c>
      <c r="W293" s="123">
        <v>0.06</v>
      </c>
      <c r="X293" s="123">
        <v>0.05</v>
      </c>
      <c r="Y293" s="123">
        <v>-0.08</v>
      </c>
      <c r="Z293" s="123">
        <v>-0.06</v>
      </c>
      <c r="AA293" s="60">
        <v>-0.08</v>
      </c>
      <c r="AB293" s="60">
        <v>7.0000000000000007E-2</v>
      </c>
      <c r="AC293" s="60">
        <v>0</v>
      </c>
      <c r="AD293" s="60" t="s">
        <v>3792</v>
      </c>
      <c r="AE293" s="60">
        <v>2021</v>
      </c>
    </row>
    <row r="294" spans="1:31" x14ac:dyDescent="0.25">
      <c r="A294" s="60" t="s">
        <v>1229</v>
      </c>
      <c r="B294" s="60" t="s">
        <v>83</v>
      </c>
      <c r="C294" s="123" t="s">
        <v>109</v>
      </c>
      <c r="D294" s="123">
        <v>33</v>
      </c>
      <c r="E294" s="123">
        <v>1987</v>
      </c>
      <c r="F294" s="123">
        <v>2.16</v>
      </c>
      <c r="G294" s="123">
        <v>0.87</v>
      </c>
      <c r="H294" s="123">
        <v>0.82</v>
      </c>
      <c r="I294" s="123">
        <v>0.45</v>
      </c>
      <c r="J294" s="123">
        <v>0.4</v>
      </c>
      <c r="K294" s="123">
        <v>0.04</v>
      </c>
      <c r="L294" s="123">
        <v>0.45</v>
      </c>
      <c r="M294" s="123">
        <v>1.87</v>
      </c>
      <c r="N294" s="123">
        <v>24.96</v>
      </c>
      <c r="O294" s="123">
        <v>1.37</v>
      </c>
      <c r="P294" s="123">
        <v>18.22</v>
      </c>
      <c r="Q294" s="123">
        <v>4.5999999999999996</v>
      </c>
      <c r="R294" s="123">
        <v>25</v>
      </c>
      <c r="S294" s="123">
        <v>6.83</v>
      </c>
      <c r="T294" s="123">
        <v>7.27</v>
      </c>
      <c r="U294" s="123">
        <v>4.1100000000000003</v>
      </c>
      <c r="V294" s="123">
        <v>0.88</v>
      </c>
      <c r="W294" s="123">
        <v>-0.06</v>
      </c>
      <c r="X294" s="123">
        <v>-0.08</v>
      </c>
      <c r="Y294" s="123">
        <v>0.87</v>
      </c>
      <c r="Z294" s="123">
        <v>1.42</v>
      </c>
      <c r="AA294" s="60">
        <v>2.2999999999999998</v>
      </c>
      <c r="AB294" s="60">
        <v>2.29</v>
      </c>
      <c r="AC294" s="60">
        <v>-0.04</v>
      </c>
      <c r="AD294" s="60" t="s">
        <v>3792</v>
      </c>
      <c r="AE294" s="60">
        <v>2021</v>
      </c>
    </row>
    <row r="295" spans="1:31" x14ac:dyDescent="0.25">
      <c r="A295" s="60" t="s">
        <v>4526</v>
      </c>
      <c r="B295" s="60" t="s">
        <v>83</v>
      </c>
      <c r="C295" s="123" t="s">
        <v>221</v>
      </c>
      <c r="D295" s="123">
        <v>24</v>
      </c>
      <c r="E295" s="123">
        <v>1996</v>
      </c>
      <c r="F295" s="123">
        <v>0.09</v>
      </c>
      <c r="G295" s="123">
        <v>-0.09</v>
      </c>
      <c r="H295" s="123">
        <v>0.08</v>
      </c>
      <c r="I295" s="123">
        <v>0.05</v>
      </c>
      <c r="J295" s="123">
        <v>-0.08</v>
      </c>
      <c r="K295" s="123">
        <v>0.1</v>
      </c>
      <c r="L295" s="123">
        <v>-0.01</v>
      </c>
      <c r="M295" s="123">
        <v>0.08</v>
      </c>
      <c r="N295" s="123"/>
      <c r="O295" s="123">
        <v>-0.01</v>
      </c>
      <c r="P295" s="123">
        <v>39.909999999999997</v>
      </c>
      <c r="Q295" s="123">
        <v>9.93</v>
      </c>
      <c r="R295" s="123">
        <v>25</v>
      </c>
      <c r="S295" s="123">
        <v>20.05</v>
      </c>
      <c r="T295" s="123">
        <v>10.02</v>
      </c>
      <c r="U295" s="123">
        <v>9.98</v>
      </c>
      <c r="V295" s="123">
        <v>9.99</v>
      </c>
      <c r="W295" s="123">
        <v>0.09</v>
      </c>
      <c r="X295" s="123">
        <v>0.08</v>
      </c>
      <c r="Y295" s="123">
        <v>9.9600000000000009</v>
      </c>
      <c r="Z295" s="123">
        <v>9.99</v>
      </c>
      <c r="AA295" s="60">
        <v>10.050000000000001</v>
      </c>
      <c r="AB295" s="60">
        <v>-0.06</v>
      </c>
      <c r="AC295" s="60">
        <v>-7.0000000000000007E-2</v>
      </c>
      <c r="AD295" s="60" t="s">
        <v>3792</v>
      </c>
      <c r="AE295" s="60">
        <v>2021</v>
      </c>
    </row>
    <row r="296" spans="1:31" x14ac:dyDescent="0.25">
      <c r="A296" s="60" t="s">
        <v>1592</v>
      </c>
      <c r="B296" s="60" t="s">
        <v>83</v>
      </c>
      <c r="C296" s="123" t="s">
        <v>116</v>
      </c>
      <c r="D296" s="123">
        <v>30</v>
      </c>
      <c r="E296" s="123">
        <v>1990</v>
      </c>
      <c r="F296" s="123">
        <v>2.96</v>
      </c>
      <c r="G296" s="123">
        <v>7.0000000000000007E-2</v>
      </c>
      <c r="H296" s="123">
        <v>-0.03</v>
      </c>
      <c r="I296" s="123">
        <v>0.02</v>
      </c>
      <c r="J296" s="123">
        <v>0.06</v>
      </c>
      <c r="K296" s="123">
        <v>-0.09</v>
      </c>
      <c r="L296" s="123">
        <v>0.04</v>
      </c>
      <c r="M296" s="123">
        <v>0.28999999999999998</v>
      </c>
      <c r="N296" s="123">
        <v>-0.09</v>
      </c>
      <c r="O296" s="123">
        <v>0.31</v>
      </c>
      <c r="P296" s="123">
        <v>0.05</v>
      </c>
      <c r="Q296" s="123">
        <v>7.0000000000000007E-2</v>
      </c>
      <c r="R296" s="123"/>
      <c r="S296" s="123">
        <v>-0.04</v>
      </c>
      <c r="T296" s="123">
        <v>-0.05</v>
      </c>
      <c r="U296" s="123">
        <v>0.01</v>
      </c>
      <c r="V296" s="123">
        <v>-0.06</v>
      </c>
      <c r="W296" s="123">
        <v>0.05</v>
      </c>
      <c r="X296" s="123">
        <v>-0.06</v>
      </c>
      <c r="Y296" s="123">
        <v>-0.01</v>
      </c>
      <c r="Z296" s="123">
        <v>0.09</v>
      </c>
      <c r="AA296" s="60">
        <v>0.09</v>
      </c>
      <c r="AB296" s="60">
        <v>0.38</v>
      </c>
      <c r="AC296" s="60">
        <v>0.06</v>
      </c>
      <c r="AD296" s="60" t="s">
        <v>3792</v>
      </c>
      <c r="AE296" s="60">
        <v>2021</v>
      </c>
    </row>
    <row r="297" spans="1:31" x14ac:dyDescent="0.25">
      <c r="A297" s="60" t="s">
        <v>4519</v>
      </c>
      <c r="B297" s="60" t="s">
        <v>83</v>
      </c>
      <c r="C297" s="123" t="s">
        <v>122</v>
      </c>
      <c r="D297" s="123">
        <v>21</v>
      </c>
      <c r="E297" s="123">
        <v>1999</v>
      </c>
      <c r="F297" s="123">
        <v>2.4900000000000002</v>
      </c>
      <c r="G297" s="123">
        <v>1.29</v>
      </c>
      <c r="H297" s="123">
        <v>0.71</v>
      </c>
      <c r="I297" s="123">
        <v>0.47</v>
      </c>
      <c r="J297" s="123">
        <v>0.87</v>
      </c>
      <c r="K297" s="123">
        <v>0</v>
      </c>
      <c r="L297" s="123">
        <v>-0.09</v>
      </c>
      <c r="M297" s="123">
        <v>2.06</v>
      </c>
      <c r="N297" s="123">
        <v>0.05</v>
      </c>
      <c r="O297" s="123">
        <v>1.9</v>
      </c>
      <c r="P297" s="123">
        <v>19.93</v>
      </c>
      <c r="Q297" s="123">
        <v>4.41</v>
      </c>
      <c r="R297" s="123">
        <v>22.08</v>
      </c>
      <c r="S297" s="123">
        <v>10.36</v>
      </c>
      <c r="T297" s="123">
        <v>8.07</v>
      </c>
      <c r="U297" s="123">
        <v>1.53</v>
      </c>
      <c r="V297" s="123">
        <v>2.75</v>
      </c>
      <c r="W297" s="123">
        <v>1.18</v>
      </c>
      <c r="X297" s="123">
        <v>0.05</v>
      </c>
      <c r="Y297" s="123">
        <v>1.55</v>
      </c>
      <c r="Z297" s="123">
        <v>2.04</v>
      </c>
      <c r="AA297" s="60">
        <v>3.3</v>
      </c>
      <c r="AB297" s="60">
        <v>0.71</v>
      </c>
      <c r="AC297" s="60">
        <v>0.45</v>
      </c>
      <c r="AD297" s="60" t="s">
        <v>3792</v>
      </c>
      <c r="AE297" s="60">
        <v>2021</v>
      </c>
    </row>
    <row r="298" spans="1:31" x14ac:dyDescent="0.25">
      <c r="A298" s="60" t="s">
        <v>4520</v>
      </c>
      <c r="B298" s="60" t="s">
        <v>83</v>
      </c>
      <c r="C298" s="123" t="s">
        <v>122</v>
      </c>
      <c r="D298" s="123">
        <v>30</v>
      </c>
      <c r="E298" s="123">
        <v>1990</v>
      </c>
      <c r="F298" s="123">
        <v>0.19</v>
      </c>
      <c r="G298" s="123">
        <v>-0.1</v>
      </c>
      <c r="H298" s="123">
        <v>0.09</v>
      </c>
      <c r="I298" s="123">
        <v>0.08</v>
      </c>
      <c r="J298" s="123">
        <v>-7.0000000000000007E-2</v>
      </c>
      <c r="K298" s="123">
        <v>-0.04</v>
      </c>
      <c r="L298" s="123">
        <v>0.06</v>
      </c>
      <c r="M298" s="123">
        <v>7.0000000000000007E-2</v>
      </c>
      <c r="N298" s="123"/>
      <c r="O298" s="123">
        <v>-7.0000000000000007E-2</v>
      </c>
      <c r="P298" s="123">
        <v>69.97</v>
      </c>
      <c r="Q298" s="123">
        <v>19.940000000000001</v>
      </c>
      <c r="R298" s="123">
        <v>28.67</v>
      </c>
      <c r="S298" s="123">
        <v>29.91</v>
      </c>
      <c r="T298" s="123">
        <v>39.94</v>
      </c>
      <c r="U298" s="123">
        <v>-0.09</v>
      </c>
      <c r="V298" s="123">
        <v>0.01</v>
      </c>
      <c r="W298" s="123">
        <v>0</v>
      </c>
      <c r="X298" s="123">
        <v>-0.01</v>
      </c>
      <c r="Y298" s="123">
        <v>0.05</v>
      </c>
      <c r="Z298" s="123">
        <v>10.02</v>
      </c>
      <c r="AA298" s="60">
        <v>10.09</v>
      </c>
      <c r="AB298" s="60">
        <v>-0.05</v>
      </c>
      <c r="AC298" s="60">
        <v>-7.0000000000000007E-2</v>
      </c>
      <c r="AD298" s="60" t="s">
        <v>3792</v>
      </c>
      <c r="AE298" s="60">
        <v>2021</v>
      </c>
    </row>
    <row r="299" spans="1:31" x14ac:dyDescent="0.25">
      <c r="A299" s="60" t="s">
        <v>4522</v>
      </c>
      <c r="B299" s="60" t="s">
        <v>83</v>
      </c>
      <c r="C299" s="123" t="s">
        <v>122</v>
      </c>
      <c r="D299" s="123">
        <v>25</v>
      </c>
      <c r="E299" s="123">
        <v>1995</v>
      </c>
      <c r="F299" s="123">
        <v>3.02</v>
      </c>
      <c r="G299" s="123">
        <v>2.09</v>
      </c>
      <c r="H299" s="123">
        <v>1.66</v>
      </c>
      <c r="I299" s="123">
        <v>1.7</v>
      </c>
      <c r="J299" s="123">
        <v>0.36</v>
      </c>
      <c r="K299" s="123">
        <v>0.03</v>
      </c>
      <c r="L299" s="123">
        <v>0.64</v>
      </c>
      <c r="M299" s="123">
        <v>1.62</v>
      </c>
      <c r="N299" s="123">
        <v>40.07</v>
      </c>
      <c r="O299" s="123">
        <v>0.98</v>
      </c>
      <c r="P299" s="123">
        <v>11.9</v>
      </c>
      <c r="Q299" s="123">
        <v>4.3899999999999997</v>
      </c>
      <c r="R299" s="123">
        <v>36.049999999999997</v>
      </c>
      <c r="S299" s="123">
        <v>6.63</v>
      </c>
      <c r="T299" s="123">
        <v>5.05</v>
      </c>
      <c r="U299" s="123">
        <v>0.38</v>
      </c>
      <c r="V299" s="123">
        <v>2.0499999999999998</v>
      </c>
      <c r="W299" s="123">
        <v>-0.04</v>
      </c>
      <c r="X299" s="123">
        <v>0.06</v>
      </c>
      <c r="Y299" s="123">
        <v>2.0499999999999998</v>
      </c>
      <c r="Z299" s="123">
        <v>3.4</v>
      </c>
      <c r="AA299" s="60">
        <v>5.4</v>
      </c>
      <c r="AB299" s="60">
        <v>1.31</v>
      </c>
      <c r="AC299" s="60">
        <v>0.08</v>
      </c>
      <c r="AD299" s="60" t="s">
        <v>3792</v>
      </c>
      <c r="AE299" s="60">
        <v>2021</v>
      </c>
    </row>
    <row r="300" spans="1:31" x14ac:dyDescent="0.25">
      <c r="A300" s="60" t="s">
        <v>4839</v>
      </c>
      <c r="B300" s="60" t="s">
        <v>83</v>
      </c>
      <c r="C300" s="123" t="s">
        <v>122</v>
      </c>
      <c r="D300" s="123">
        <v>31</v>
      </c>
      <c r="E300" s="123">
        <v>1990</v>
      </c>
      <c r="F300" s="123">
        <v>-0.1</v>
      </c>
      <c r="G300" s="123">
        <v>0.09</v>
      </c>
      <c r="H300" s="123">
        <v>0.04</v>
      </c>
      <c r="I300" s="123">
        <v>0</v>
      </c>
      <c r="J300" s="123">
        <v>0.09</v>
      </c>
      <c r="K300" s="123">
        <v>-0.03</v>
      </c>
      <c r="L300" s="123">
        <v>0.06</v>
      </c>
      <c r="M300" s="123">
        <v>-0.06</v>
      </c>
      <c r="N300" s="123"/>
      <c r="O300" s="123">
        <v>0.06</v>
      </c>
      <c r="P300" s="123">
        <v>1.05</v>
      </c>
      <c r="Q300" s="123">
        <v>-0.01</v>
      </c>
      <c r="R300" s="123">
        <v>7.0000000000000007E-2</v>
      </c>
      <c r="S300" s="123">
        <v>0.08</v>
      </c>
      <c r="T300" s="123">
        <v>0.91</v>
      </c>
      <c r="U300" s="123">
        <v>-7.0000000000000007E-2</v>
      </c>
      <c r="V300" s="123">
        <v>-0.03</v>
      </c>
      <c r="W300" s="123">
        <v>-0.05</v>
      </c>
      <c r="X300" s="123">
        <v>0.02</v>
      </c>
      <c r="Y300" s="123">
        <v>-7.0000000000000007E-2</v>
      </c>
      <c r="Z300" s="123">
        <v>-0.03</v>
      </c>
      <c r="AA300" s="60">
        <v>0.08</v>
      </c>
      <c r="AB300" s="60">
        <v>0.06</v>
      </c>
      <c r="AC300" s="60">
        <v>0</v>
      </c>
      <c r="AD300" s="60" t="s">
        <v>3792</v>
      </c>
      <c r="AE300" s="60">
        <v>2021</v>
      </c>
    </row>
    <row r="301" spans="1:31" x14ac:dyDescent="0.25">
      <c r="A301" s="60" t="s">
        <v>4840</v>
      </c>
      <c r="B301" s="60" t="s">
        <v>83</v>
      </c>
      <c r="C301" s="123" t="s">
        <v>122</v>
      </c>
      <c r="D301" s="123">
        <v>26</v>
      </c>
      <c r="E301" s="123">
        <v>1994</v>
      </c>
      <c r="F301" s="123">
        <v>2.77</v>
      </c>
      <c r="G301" s="123">
        <v>2.2000000000000002</v>
      </c>
      <c r="H301" s="123">
        <v>2.21</v>
      </c>
      <c r="I301" s="123">
        <v>1.51</v>
      </c>
      <c r="J301" s="123">
        <v>0.82</v>
      </c>
      <c r="K301" s="123">
        <v>-0.01</v>
      </c>
      <c r="L301" s="123">
        <v>0.75</v>
      </c>
      <c r="M301" s="123">
        <v>1.4</v>
      </c>
      <c r="N301" s="123">
        <v>50.01</v>
      </c>
      <c r="O301" s="123">
        <v>0.64</v>
      </c>
      <c r="P301" s="123">
        <v>16.27</v>
      </c>
      <c r="Q301" s="123">
        <v>6.34</v>
      </c>
      <c r="R301" s="123">
        <v>38.65</v>
      </c>
      <c r="S301" s="123">
        <v>8.89</v>
      </c>
      <c r="T301" s="123">
        <v>6.2</v>
      </c>
      <c r="U301" s="123">
        <v>1.1499999999999999</v>
      </c>
      <c r="V301" s="123">
        <v>1.52</v>
      </c>
      <c r="W301" s="123">
        <v>0.04</v>
      </c>
      <c r="X301" s="123">
        <v>-0.1</v>
      </c>
      <c r="Y301" s="123">
        <v>1.48</v>
      </c>
      <c r="Z301" s="123">
        <v>2.54</v>
      </c>
      <c r="AA301" s="60">
        <v>4.88</v>
      </c>
      <c r="AB301" s="60">
        <v>2.2400000000000002</v>
      </c>
      <c r="AC301" s="60">
        <v>0.08</v>
      </c>
      <c r="AD301" s="60" t="s">
        <v>3792</v>
      </c>
      <c r="AE301" s="60">
        <v>2021</v>
      </c>
    </row>
    <row r="302" spans="1:31" x14ac:dyDescent="0.25">
      <c r="A302" s="60" t="s">
        <v>4525</v>
      </c>
      <c r="B302" s="60" t="s">
        <v>83</v>
      </c>
      <c r="C302" s="123" t="s">
        <v>122</v>
      </c>
      <c r="D302" s="123">
        <v>33</v>
      </c>
      <c r="E302" s="123">
        <v>1988</v>
      </c>
      <c r="F302" s="123">
        <v>0.21</v>
      </c>
      <c r="G302" s="123">
        <v>-0.08</v>
      </c>
      <c r="H302" s="123">
        <v>0.06</v>
      </c>
      <c r="I302" s="123">
        <v>0.09</v>
      </c>
      <c r="J302" s="123">
        <v>-0.06</v>
      </c>
      <c r="K302" s="123">
        <v>0.04</v>
      </c>
      <c r="L302" s="123">
        <v>0.03</v>
      </c>
      <c r="M302" s="123">
        <v>-7.0000000000000007E-2</v>
      </c>
      <c r="N302" s="123"/>
      <c r="O302" s="123">
        <v>-0.02</v>
      </c>
      <c r="P302" s="123">
        <v>14.99</v>
      </c>
      <c r="Q302" s="123">
        <v>5</v>
      </c>
      <c r="R302" s="123">
        <v>33.26</v>
      </c>
      <c r="S302" s="123">
        <v>10.09</v>
      </c>
      <c r="T302" s="123">
        <v>5.0599999999999996</v>
      </c>
      <c r="U302" s="123">
        <v>-0.06</v>
      </c>
      <c r="V302" s="123">
        <v>5.08</v>
      </c>
      <c r="W302" s="123">
        <v>-0.09</v>
      </c>
      <c r="X302" s="123">
        <v>-0.06</v>
      </c>
      <c r="Y302" s="123">
        <v>4.99</v>
      </c>
      <c r="Z302" s="123">
        <v>-0.03</v>
      </c>
      <c r="AA302" s="60">
        <v>-0.03</v>
      </c>
      <c r="AB302" s="60">
        <v>0.06</v>
      </c>
      <c r="AC302" s="60">
        <v>0.04</v>
      </c>
      <c r="AD302" s="60" t="s">
        <v>3792</v>
      </c>
      <c r="AE302" s="60">
        <v>2021</v>
      </c>
    </row>
    <row r="303" spans="1:31" x14ac:dyDescent="0.25">
      <c r="A303" s="60" t="s">
        <v>2834</v>
      </c>
      <c r="B303" s="60" t="s">
        <v>21</v>
      </c>
      <c r="C303" s="123" t="s">
        <v>96</v>
      </c>
      <c r="D303" s="123">
        <v>20</v>
      </c>
      <c r="E303" s="123">
        <v>2001</v>
      </c>
      <c r="F303" s="123">
        <v>2.76</v>
      </c>
      <c r="G303" s="123">
        <v>1.1100000000000001</v>
      </c>
      <c r="H303" s="123">
        <v>0.42</v>
      </c>
      <c r="I303" s="123">
        <v>0.75</v>
      </c>
      <c r="J303" s="123">
        <v>0.36</v>
      </c>
      <c r="K303" s="123">
        <v>-0.05</v>
      </c>
      <c r="L303" s="123">
        <v>0.64</v>
      </c>
      <c r="M303" s="123">
        <v>0.71</v>
      </c>
      <c r="N303" s="123">
        <v>99.93</v>
      </c>
      <c r="O303" s="123">
        <v>-0.05</v>
      </c>
      <c r="P303" s="123">
        <v>9.34</v>
      </c>
      <c r="Q303" s="123">
        <v>2.9</v>
      </c>
      <c r="R303" s="123">
        <v>30.85</v>
      </c>
      <c r="S303" s="123">
        <v>4.21</v>
      </c>
      <c r="T303" s="123">
        <v>3.86</v>
      </c>
      <c r="U303" s="123">
        <v>1.1399999999999999</v>
      </c>
      <c r="V303" s="123">
        <v>0.37</v>
      </c>
      <c r="W303" s="123">
        <v>0</v>
      </c>
      <c r="X303" s="123">
        <v>-0.05</v>
      </c>
      <c r="Y303" s="123">
        <v>0.43</v>
      </c>
      <c r="Z303" s="123">
        <v>1.37</v>
      </c>
      <c r="AA303" s="60">
        <v>2.4500000000000002</v>
      </c>
      <c r="AB303" s="60">
        <v>1.44</v>
      </c>
      <c r="AC303" s="60">
        <v>-0.04</v>
      </c>
      <c r="AD303" s="60" t="s">
        <v>3792</v>
      </c>
      <c r="AE303" s="60">
        <v>2021</v>
      </c>
    </row>
    <row r="304" spans="1:31" x14ac:dyDescent="0.25">
      <c r="A304" s="60" t="s">
        <v>2470</v>
      </c>
      <c r="B304" s="60" t="s">
        <v>21</v>
      </c>
      <c r="C304" s="123" t="s">
        <v>96</v>
      </c>
      <c r="D304" s="123">
        <v>26</v>
      </c>
      <c r="E304" s="123">
        <v>1995</v>
      </c>
      <c r="F304" s="123">
        <v>2.68</v>
      </c>
      <c r="G304" s="123">
        <v>1.1000000000000001</v>
      </c>
      <c r="H304" s="123">
        <v>0.67</v>
      </c>
      <c r="I304" s="123">
        <v>0.28999999999999998</v>
      </c>
      <c r="J304" s="123">
        <v>0.81</v>
      </c>
      <c r="K304" s="123">
        <v>-0.02</v>
      </c>
      <c r="L304" s="123">
        <v>1.1399999999999999</v>
      </c>
      <c r="M304" s="123">
        <v>1.77</v>
      </c>
      <c r="N304" s="123">
        <v>60.02</v>
      </c>
      <c r="O304" s="123">
        <v>0.84</v>
      </c>
      <c r="P304" s="123">
        <v>10.42</v>
      </c>
      <c r="Q304" s="123">
        <v>4.8</v>
      </c>
      <c r="R304" s="123">
        <v>46.5</v>
      </c>
      <c r="S304" s="123">
        <v>3.77</v>
      </c>
      <c r="T304" s="123">
        <v>2.5299999999999998</v>
      </c>
      <c r="U304" s="123">
        <v>4.0999999999999996</v>
      </c>
      <c r="V304" s="123">
        <v>1.02</v>
      </c>
      <c r="W304" s="123">
        <v>0.4</v>
      </c>
      <c r="X304" s="123">
        <v>0.33</v>
      </c>
      <c r="Y304" s="123">
        <v>0.75</v>
      </c>
      <c r="Z304" s="123">
        <v>-0.08</v>
      </c>
      <c r="AA304" s="60">
        <v>1.1200000000000001</v>
      </c>
      <c r="AB304" s="60">
        <v>1.1100000000000001</v>
      </c>
      <c r="AC304" s="60">
        <v>0.02</v>
      </c>
      <c r="AD304" s="60" t="s">
        <v>3792</v>
      </c>
      <c r="AE304" s="60">
        <v>2021</v>
      </c>
    </row>
    <row r="305" spans="1:31" x14ac:dyDescent="0.25">
      <c r="A305" s="60" t="s">
        <v>2835</v>
      </c>
      <c r="B305" s="60" t="s">
        <v>21</v>
      </c>
      <c r="C305" s="123" t="s">
        <v>96</v>
      </c>
      <c r="D305" s="123">
        <v>26</v>
      </c>
      <c r="E305" s="123">
        <v>1994</v>
      </c>
      <c r="F305" s="123">
        <v>7.07</v>
      </c>
      <c r="G305" s="123">
        <v>0.64</v>
      </c>
      <c r="H305" s="123">
        <v>0.51</v>
      </c>
      <c r="I305" s="123">
        <v>0.35</v>
      </c>
      <c r="J305" s="123">
        <v>0.38</v>
      </c>
      <c r="K305" s="123">
        <v>-0.08</v>
      </c>
      <c r="L305" s="123">
        <v>0.39</v>
      </c>
      <c r="M305" s="123">
        <v>0.62</v>
      </c>
      <c r="N305" s="123">
        <v>59.97</v>
      </c>
      <c r="O305" s="123">
        <v>0.28999999999999998</v>
      </c>
      <c r="P305" s="123">
        <v>5.3</v>
      </c>
      <c r="Q305" s="123">
        <v>2.21</v>
      </c>
      <c r="R305" s="123">
        <v>43.24</v>
      </c>
      <c r="S305" s="123">
        <v>1.91</v>
      </c>
      <c r="T305" s="123">
        <v>2.79</v>
      </c>
      <c r="U305" s="123">
        <v>0.36</v>
      </c>
      <c r="V305" s="123">
        <v>0.37</v>
      </c>
      <c r="W305" s="123">
        <v>0.28000000000000003</v>
      </c>
      <c r="X305" s="123">
        <v>-0.06</v>
      </c>
      <c r="Y305" s="123">
        <v>0.05</v>
      </c>
      <c r="Z305" s="123">
        <v>1.06</v>
      </c>
      <c r="AA305" s="60">
        <v>1.78</v>
      </c>
      <c r="AB305" s="60">
        <v>3.6</v>
      </c>
      <c r="AC305" s="60">
        <v>0.08</v>
      </c>
      <c r="AD305" s="60" t="s">
        <v>3792</v>
      </c>
      <c r="AE305" s="60">
        <v>2021</v>
      </c>
    </row>
    <row r="306" spans="1:31" x14ac:dyDescent="0.25">
      <c r="A306" s="60" t="s">
        <v>2622</v>
      </c>
      <c r="B306" s="60" t="s">
        <v>21</v>
      </c>
      <c r="C306" s="123" t="s">
        <v>96</v>
      </c>
      <c r="D306" s="123">
        <v>25</v>
      </c>
      <c r="E306" s="123">
        <v>1995</v>
      </c>
      <c r="F306" s="123">
        <v>0.87</v>
      </c>
      <c r="G306" s="123">
        <v>1.33</v>
      </c>
      <c r="H306" s="123">
        <v>1.25</v>
      </c>
      <c r="I306" s="123">
        <v>0.08</v>
      </c>
      <c r="J306" s="123">
        <v>1.28</v>
      </c>
      <c r="K306" s="123">
        <v>0.1</v>
      </c>
      <c r="L306" s="123">
        <v>1.2</v>
      </c>
      <c r="M306" s="123">
        <v>1.25</v>
      </c>
      <c r="N306" s="123">
        <v>99.96</v>
      </c>
      <c r="O306" s="123">
        <v>-0.01</v>
      </c>
      <c r="P306" s="123">
        <v>10.01</v>
      </c>
      <c r="Q306" s="123">
        <v>5.0199999999999996</v>
      </c>
      <c r="R306" s="123">
        <v>50.08</v>
      </c>
      <c r="S306" s="123">
        <v>2.4300000000000002</v>
      </c>
      <c r="T306" s="123">
        <v>6.34</v>
      </c>
      <c r="U306" s="123">
        <v>1.2</v>
      </c>
      <c r="V306" s="123">
        <v>0.08</v>
      </c>
      <c r="W306" s="123">
        <v>0.08</v>
      </c>
      <c r="X306" s="123">
        <v>-0.08</v>
      </c>
      <c r="Y306" s="123">
        <v>-0.02</v>
      </c>
      <c r="Z306" s="123">
        <v>0.04</v>
      </c>
      <c r="AA306" s="60">
        <v>1.33</v>
      </c>
      <c r="AB306" s="60">
        <v>1.31</v>
      </c>
      <c r="AC306" s="60">
        <v>-0.03</v>
      </c>
      <c r="AD306" s="60" t="s">
        <v>3792</v>
      </c>
      <c r="AE306" s="60">
        <v>2021</v>
      </c>
    </row>
    <row r="307" spans="1:31" x14ac:dyDescent="0.25">
      <c r="A307" s="60" t="s">
        <v>239</v>
      </c>
      <c r="B307" s="60" t="s">
        <v>21</v>
      </c>
      <c r="C307" s="123" t="s">
        <v>96</v>
      </c>
      <c r="D307" s="123">
        <v>31</v>
      </c>
      <c r="E307" s="123">
        <v>1989</v>
      </c>
      <c r="F307" s="123">
        <v>4.4800000000000004</v>
      </c>
      <c r="G307" s="123">
        <v>0.92</v>
      </c>
      <c r="H307" s="123">
        <v>0.38</v>
      </c>
      <c r="I307" s="123">
        <v>0.38</v>
      </c>
      <c r="J307" s="123">
        <v>0.37</v>
      </c>
      <c r="K307" s="123">
        <v>-0.04</v>
      </c>
      <c r="L307" s="123">
        <v>-0.09</v>
      </c>
      <c r="M307" s="123">
        <v>1.21</v>
      </c>
      <c r="N307" s="123">
        <v>0.05</v>
      </c>
      <c r="O307" s="123">
        <v>1.1000000000000001</v>
      </c>
      <c r="P307" s="123">
        <v>9.32</v>
      </c>
      <c r="Q307" s="123">
        <v>4.25</v>
      </c>
      <c r="R307" s="123">
        <v>46.22</v>
      </c>
      <c r="S307" s="123">
        <v>2.87</v>
      </c>
      <c r="T307" s="123">
        <v>4.97</v>
      </c>
      <c r="U307" s="123">
        <v>1.37</v>
      </c>
      <c r="V307" s="123">
        <v>2.59</v>
      </c>
      <c r="W307" s="123">
        <v>0.33</v>
      </c>
      <c r="X307" s="123">
        <v>-7.0000000000000007E-2</v>
      </c>
      <c r="Y307" s="123">
        <v>2.2799999999999998</v>
      </c>
      <c r="Z307" s="123">
        <v>1.23</v>
      </c>
      <c r="AA307" s="60">
        <v>2.13</v>
      </c>
      <c r="AB307" s="60">
        <v>1.54</v>
      </c>
      <c r="AC307" s="60">
        <v>-0.01</v>
      </c>
      <c r="AD307" s="60" t="s">
        <v>3792</v>
      </c>
      <c r="AE307" s="60">
        <v>2021</v>
      </c>
    </row>
    <row r="308" spans="1:31" x14ac:dyDescent="0.25">
      <c r="A308" s="60" t="s">
        <v>2229</v>
      </c>
      <c r="B308" s="60" t="s">
        <v>21</v>
      </c>
      <c r="C308" s="123" t="s">
        <v>96</v>
      </c>
      <c r="D308" s="123">
        <v>31</v>
      </c>
      <c r="E308" s="123">
        <v>1989</v>
      </c>
      <c r="F308" s="123">
        <v>6.29</v>
      </c>
      <c r="G308" s="123">
        <v>1.96</v>
      </c>
      <c r="H308" s="123">
        <v>1.03</v>
      </c>
      <c r="I308" s="123">
        <v>0.44</v>
      </c>
      <c r="J308" s="123">
        <v>1.42</v>
      </c>
      <c r="K308" s="123">
        <v>0.04</v>
      </c>
      <c r="L308" s="123">
        <v>0.99</v>
      </c>
      <c r="M308" s="123">
        <v>1.23</v>
      </c>
      <c r="N308" s="123">
        <v>85.77</v>
      </c>
      <c r="O308" s="123">
        <v>0.25</v>
      </c>
      <c r="P308" s="123">
        <v>11.39</v>
      </c>
      <c r="Q308" s="123">
        <v>4.4800000000000004</v>
      </c>
      <c r="R308" s="123">
        <v>39.99</v>
      </c>
      <c r="S308" s="123">
        <v>3.69</v>
      </c>
      <c r="T308" s="123">
        <v>6.91</v>
      </c>
      <c r="U308" s="123">
        <v>0.72</v>
      </c>
      <c r="V308" s="123">
        <v>2.2000000000000002</v>
      </c>
      <c r="W308" s="123">
        <v>0</v>
      </c>
      <c r="X308" s="123">
        <v>-0.09</v>
      </c>
      <c r="Y308" s="123">
        <v>2.15</v>
      </c>
      <c r="Z308" s="123">
        <v>1.54</v>
      </c>
      <c r="AA308" s="60">
        <v>3.44</v>
      </c>
      <c r="AB308" s="60">
        <v>1.46</v>
      </c>
      <c r="AC308" s="60">
        <v>0.06</v>
      </c>
      <c r="AD308" s="60" t="s">
        <v>3792</v>
      </c>
      <c r="AE308" s="60">
        <v>2021</v>
      </c>
    </row>
    <row r="309" spans="1:31" x14ac:dyDescent="0.25">
      <c r="A309" s="60" t="s">
        <v>2426</v>
      </c>
      <c r="B309" s="60" t="s">
        <v>21</v>
      </c>
      <c r="C309" s="123" t="s">
        <v>96</v>
      </c>
      <c r="D309" s="123">
        <v>24</v>
      </c>
      <c r="E309" s="123">
        <v>1997</v>
      </c>
      <c r="F309" s="123">
        <v>4.25</v>
      </c>
      <c r="G309" s="123">
        <v>1.04</v>
      </c>
      <c r="H309" s="123">
        <v>0.39</v>
      </c>
      <c r="I309" s="123">
        <v>0.41</v>
      </c>
      <c r="J309" s="123">
        <v>0.49</v>
      </c>
      <c r="K309" s="123">
        <v>0.09</v>
      </c>
      <c r="L309" s="123">
        <v>0.32</v>
      </c>
      <c r="M309" s="123">
        <v>0.53</v>
      </c>
      <c r="N309" s="123">
        <v>50</v>
      </c>
      <c r="O309" s="123">
        <v>0.21</v>
      </c>
      <c r="P309" s="123">
        <v>5.25</v>
      </c>
      <c r="Q309" s="123">
        <v>2.71</v>
      </c>
      <c r="R309" s="123">
        <v>49.91</v>
      </c>
      <c r="S309" s="123">
        <v>2.09</v>
      </c>
      <c r="T309" s="123">
        <v>2.93</v>
      </c>
      <c r="U309" s="123">
        <v>0.32</v>
      </c>
      <c r="V309" s="123">
        <v>0.69</v>
      </c>
      <c r="W309" s="123">
        <v>0.42</v>
      </c>
      <c r="X309" s="123">
        <v>-0.09</v>
      </c>
      <c r="Y309" s="123">
        <v>0.2</v>
      </c>
      <c r="Z309" s="123">
        <v>1.03</v>
      </c>
      <c r="AA309" s="60">
        <v>1.9</v>
      </c>
      <c r="AB309" s="60">
        <v>2.63</v>
      </c>
      <c r="AC309" s="60">
        <v>0.27</v>
      </c>
      <c r="AD309" s="60" t="s">
        <v>3792</v>
      </c>
      <c r="AE309" s="60">
        <v>2021</v>
      </c>
    </row>
    <row r="310" spans="1:31" x14ac:dyDescent="0.25">
      <c r="A310" s="60" t="s">
        <v>2889</v>
      </c>
      <c r="B310" s="60" t="s">
        <v>21</v>
      </c>
      <c r="C310" s="123" t="s">
        <v>148</v>
      </c>
      <c r="D310" s="123">
        <v>25</v>
      </c>
      <c r="E310" s="123">
        <v>1996</v>
      </c>
      <c r="F310" s="123">
        <v>0.19</v>
      </c>
      <c r="G310" s="123">
        <v>0.03</v>
      </c>
      <c r="H310" s="123">
        <v>0.09</v>
      </c>
      <c r="I310" s="123">
        <v>0.09</v>
      </c>
      <c r="J310" s="123">
        <v>-0.03</v>
      </c>
      <c r="K310" s="123">
        <v>-7.0000000000000007E-2</v>
      </c>
      <c r="L310" s="123">
        <v>0.06</v>
      </c>
      <c r="M310" s="123">
        <v>-0.08</v>
      </c>
      <c r="N310" s="123"/>
      <c r="O310" s="123">
        <v>-0.06</v>
      </c>
      <c r="P310" s="123">
        <v>0.09</v>
      </c>
      <c r="Q310" s="123">
        <v>0.05</v>
      </c>
      <c r="R310" s="123"/>
      <c r="S310" s="123">
        <v>-0.02</v>
      </c>
      <c r="T310" s="123">
        <v>0.1</v>
      </c>
      <c r="U310" s="123">
        <v>0.08</v>
      </c>
      <c r="V310" s="123">
        <v>0.09</v>
      </c>
      <c r="W310" s="123">
        <v>0.09</v>
      </c>
      <c r="X310" s="123">
        <v>-0.02</v>
      </c>
      <c r="Y310" s="123">
        <v>0.09</v>
      </c>
      <c r="Z310" s="123">
        <v>7.0000000000000007E-2</v>
      </c>
      <c r="AA310" s="60">
        <v>-0.05</v>
      </c>
      <c r="AB310" s="60">
        <v>-0.04</v>
      </c>
      <c r="AC310" s="60">
        <v>0.09</v>
      </c>
      <c r="AD310" s="60" t="s">
        <v>3792</v>
      </c>
      <c r="AE310" s="60">
        <v>2021</v>
      </c>
    </row>
    <row r="311" spans="1:31" x14ac:dyDescent="0.25">
      <c r="A311" s="60" t="s">
        <v>2291</v>
      </c>
      <c r="B311" s="60" t="s">
        <v>21</v>
      </c>
      <c r="C311" s="123" t="s">
        <v>109</v>
      </c>
      <c r="D311" s="123">
        <v>23</v>
      </c>
      <c r="E311" s="123">
        <v>1997</v>
      </c>
      <c r="F311" s="123">
        <v>1.86</v>
      </c>
      <c r="G311" s="123">
        <v>0.53</v>
      </c>
      <c r="H311" s="123">
        <v>0.1</v>
      </c>
      <c r="I311" s="123">
        <v>-0.1</v>
      </c>
      <c r="J311" s="123">
        <v>7.0000000000000007E-2</v>
      </c>
      <c r="K311" s="123">
        <v>0.56999999999999995</v>
      </c>
      <c r="L311" s="123">
        <v>7.0000000000000007E-2</v>
      </c>
      <c r="M311" s="123">
        <v>0.62</v>
      </c>
      <c r="N311" s="123">
        <v>-0.06</v>
      </c>
      <c r="O311" s="123">
        <v>0.59</v>
      </c>
      <c r="P311" s="123">
        <v>13.65</v>
      </c>
      <c r="Q311" s="123">
        <v>3.08</v>
      </c>
      <c r="R311" s="123">
        <v>23.07</v>
      </c>
      <c r="S311" s="123">
        <v>1.62</v>
      </c>
      <c r="T311" s="123">
        <v>5.84</v>
      </c>
      <c r="U311" s="123">
        <v>6.42</v>
      </c>
      <c r="V311" s="123">
        <v>2.2000000000000002</v>
      </c>
      <c r="W311" s="123">
        <v>0.06</v>
      </c>
      <c r="X311" s="123">
        <v>0.08</v>
      </c>
      <c r="Y311" s="123">
        <v>2.04</v>
      </c>
      <c r="Z311" s="123">
        <v>-0.06</v>
      </c>
      <c r="AA311" s="60">
        <v>0.52</v>
      </c>
      <c r="AB311" s="60">
        <v>-0.06</v>
      </c>
      <c r="AC311" s="60">
        <v>0.03</v>
      </c>
      <c r="AD311" s="60" t="s">
        <v>3792</v>
      </c>
      <c r="AE311" s="60">
        <v>2021</v>
      </c>
    </row>
    <row r="312" spans="1:31" x14ac:dyDescent="0.25">
      <c r="A312" s="60" t="s">
        <v>2453</v>
      </c>
      <c r="B312" s="60" t="s">
        <v>21</v>
      </c>
      <c r="C312" s="123" t="s">
        <v>109</v>
      </c>
      <c r="D312" s="123">
        <v>28</v>
      </c>
      <c r="E312" s="123">
        <v>1992</v>
      </c>
      <c r="F312" s="123">
        <v>4.93</v>
      </c>
      <c r="G312" s="123">
        <v>1.92</v>
      </c>
      <c r="H312" s="123">
        <v>1.25</v>
      </c>
      <c r="I312" s="123">
        <v>0.49</v>
      </c>
      <c r="J312" s="123">
        <v>0.45</v>
      </c>
      <c r="K312" s="123">
        <v>1.2</v>
      </c>
      <c r="L312" s="123">
        <v>0.17</v>
      </c>
      <c r="M312" s="123">
        <v>0.41</v>
      </c>
      <c r="N312" s="123">
        <v>50.01</v>
      </c>
      <c r="O312" s="123">
        <v>0.14000000000000001</v>
      </c>
      <c r="P312" s="123">
        <v>19.71</v>
      </c>
      <c r="Q312" s="123">
        <v>6.22</v>
      </c>
      <c r="R312" s="123">
        <v>31.23</v>
      </c>
      <c r="S312" s="123">
        <v>0.83</v>
      </c>
      <c r="T312" s="123">
        <v>7.92</v>
      </c>
      <c r="U312" s="123">
        <v>10.95</v>
      </c>
      <c r="V312" s="123">
        <v>0.83</v>
      </c>
      <c r="W312" s="123">
        <v>0.27</v>
      </c>
      <c r="X312" s="123">
        <v>-7.0000000000000007E-2</v>
      </c>
      <c r="Y312" s="123">
        <v>0.62</v>
      </c>
      <c r="Z312" s="123">
        <v>0.53</v>
      </c>
      <c r="AA312" s="60">
        <v>2.65</v>
      </c>
      <c r="AB312" s="60">
        <v>0.44</v>
      </c>
      <c r="AC312" s="60">
        <v>7.0000000000000007E-2</v>
      </c>
      <c r="AD312" s="60" t="s">
        <v>3792</v>
      </c>
      <c r="AE312" s="60">
        <v>2021</v>
      </c>
    </row>
    <row r="313" spans="1:31" x14ac:dyDescent="0.25">
      <c r="A313" s="60" t="s">
        <v>2429</v>
      </c>
      <c r="B313" s="60" t="s">
        <v>21</v>
      </c>
      <c r="C313" s="123" t="s">
        <v>109</v>
      </c>
      <c r="D313" s="123">
        <v>28</v>
      </c>
      <c r="E313" s="123">
        <v>1992</v>
      </c>
      <c r="F313" s="123">
        <v>3.03</v>
      </c>
      <c r="G313" s="123">
        <v>1.31</v>
      </c>
      <c r="H313" s="123">
        <v>1.06</v>
      </c>
      <c r="I313" s="123">
        <v>0.42</v>
      </c>
      <c r="J313" s="123">
        <v>0.32</v>
      </c>
      <c r="K313" s="123">
        <v>0.7</v>
      </c>
      <c r="L313" s="123">
        <v>0.97</v>
      </c>
      <c r="M313" s="123">
        <v>1.6</v>
      </c>
      <c r="N313" s="123">
        <v>59.94</v>
      </c>
      <c r="O313" s="123">
        <v>0.63</v>
      </c>
      <c r="P313" s="123">
        <v>10.4</v>
      </c>
      <c r="Q313" s="123">
        <v>5.14</v>
      </c>
      <c r="R313" s="123">
        <v>49.92</v>
      </c>
      <c r="S313" s="123">
        <v>1.92</v>
      </c>
      <c r="T313" s="123">
        <v>4.2699999999999996</v>
      </c>
      <c r="U313" s="123">
        <v>4.2300000000000004</v>
      </c>
      <c r="V313" s="123">
        <v>1.61</v>
      </c>
      <c r="W313" s="123">
        <v>0.37</v>
      </c>
      <c r="X313" s="123">
        <v>-0.09</v>
      </c>
      <c r="Y313" s="123">
        <v>1.38</v>
      </c>
      <c r="Z313" s="123">
        <v>1.6</v>
      </c>
      <c r="AA313" s="60">
        <v>2.95</v>
      </c>
      <c r="AB313" s="60">
        <v>-0.09</v>
      </c>
      <c r="AC313" s="60">
        <v>-0.05</v>
      </c>
      <c r="AD313" s="60" t="s">
        <v>3792</v>
      </c>
      <c r="AE313" s="60">
        <v>2021</v>
      </c>
    </row>
    <row r="314" spans="1:31" x14ac:dyDescent="0.25">
      <c r="A314" s="60" t="s">
        <v>1602</v>
      </c>
      <c r="B314" s="60" t="s">
        <v>21</v>
      </c>
      <c r="C314" s="123" t="s">
        <v>109</v>
      </c>
      <c r="D314" s="123">
        <v>22</v>
      </c>
      <c r="E314" s="123">
        <v>1998</v>
      </c>
      <c r="F314" s="123">
        <v>4.18</v>
      </c>
      <c r="G314" s="123">
        <v>1.35</v>
      </c>
      <c r="H314" s="123">
        <v>0.88</v>
      </c>
      <c r="I314" s="123">
        <v>0.03</v>
      </c>
      <c r="J314" s="123">
        <v>0.72</v>
      </c>
      <c r="K314" s="123">
        <v>0.69</v>
      </c>
      <c r="L314" s="123">
        <v>0.68</v>
      </c>
      <c r="M314" s="123">
        <v>1.27</v>
      </c>
      <c r="N314" s="123">
        <v>60.1</v>
      </c>
      <c r="O314" s="123">
        <v>0.41</v>
      </c>
      <c r="P314" s="123">
        <v>17.98</v>
      </c>
      <c r="Q314" s="123">
        <v>4.82</v>
      </c>
      <c r="R314" s="123">
        <v>26.76</v>
      </c>
      <c r="S314" s="123">
        <v>2.0499999999999998</v>
      </c>
      <c r="T314" s="123">
        <v>10.48</v>
      </c>
      <c r="U314" s="123">
        <v>5.26</v>
      </c>
      <c r="V314" s="123">
        <v>1.84</v>
      </c>
      <c r="W314" s="123">
        <v>0.08</v>
      </c>
      <c r="X314" s="123">
        <v>-0.06</v>
      </c>
      <c r="Y314" s="123">
        <v>1.86</v>
      </c>
      <c r="Z314" s="123">
        <v>0.98</v>
      </c>
      <c r="AA314" s="60">
        <v>2.39</v>
      </c>
      <c r="AB314" s="60">
        <v>0.98</v>
      </c>
      <c r="AC314" s="60">
        <v>0.04</v>
      </c>
      <c r="AD314" s="60" t="s">
        <v>3792</v>
      </c>
      <c r="AE314" s="60">
        <v>2021</v>
      </c>
    </row>
    <row r="315" spans="1:31" x14ac:dyDescent="0.25">
      <c r="A315" s="60" t="s">
        <v>2639</v>
      </c>
      <c r="B315" s="60" t="s">
        <v>21</v>
      </c>
      <c r="C315" s="123" t="s">
        <v>109</v>
      </c>
      <c r="D315" s="123">
        <v>20</v>
      </c>
      <c r="E315" s="123">
        <v>2000</v>
      </c>
      <c r="F315" s="123">
        <v>4.16</v>
      </c>
      <c r="G315" s="123">
        <v>0.65</v>
      </c>
      <c r="H315" s="123">
        <v>0.44</v>
      </c>
      <c r="I315" s="123">
        <v>0.14000000000000001</v>
      </c>
      <c r="J315" s="123">
        <v>0.15</v>
      </c>
      <c r="K315" s="123">
        <v>0.22</v>
      </c>
      <c r="L315" s="123">
        <v>0.02</v>
      </c>
      <c r="M315" s="123">
        <v>0.56000000000000005</v>
      </c>
      <c r="N315" s="123">
        <v>0</v>
      </c>
      <c r="O315" s="123">
        <v>0.55000000000000004</v>
      </c>
      <c r="P315" s="123">
        <v>11.51</v>
      </c>
      <c r="Q315" s="123">
        <v>3.02</v>
      </c>
      <c r="R315" s="123">
        <v>25.58</v>
      </c>
      <c r="S315" s="123">
        <v>1.51</v>
      </c>
      <c r="T315" s="123">
        <v>4.37</v>
      </c>
      <c r="U315" s="123">
        <v>5.53</v>
      </c>
      <c r="V315" s="123">
        <v>1.67</v>
      </c>
      <c r="W315" s="123">
        <v>-0.1</v>
      </c>
      <c r="X315" s="123">
        <v>-7.0000000000000007E-2</v>
      </c>
      <c r="Y315" s="123">
        <v>1.8</v>
      </c>
      <c r="Z315" s="123">
        <v>1.07</v>
      </c>
      <c r="AA315" s="60">
        <v>1.79</v>
      </c>
      <c r="AB315" s="60">
        <v>-0.08</v>
      </c>
      <c r="AC315" s="60">
        <v>0.05</v>
      </c>
      <c r="AD315" s="60" t="s">
        <v>3792</v>
      </c>
      <c r="AE315" s="60">
        <v>2021</v>
      </c>
    </row>
    <row r="316" spans="1:31" x14ac:dyDescent="0.25">
      <c r="A316" s="60" t="s">
        <v>598</v>
      </c>
      <c r="B316" s="60" t="s">
        <v>21</v>
      </c>
      <c r="C316" s="123" t="s">
        <v>109</v>
      </c>
      <c r="D316" s="123">
        <v>28</v>
      </c>
      <c r="E316" s="123">
        <v>1992</v>
      </c>
      <c r="F316" s="123">
        <v>2.75</v>
      </c>
      <c r="G316" s="123">
        <v>0.64</v>
      </c>
      <c r="H316" s="123">
        <v>0.28999999999999998</v>
      </c>
      <c r="I316" s="123">
        <v>0.02</v>
      </c>
      <c r="J316" s="123">
        <v>0.39</v>
      </c>
      <c r="K316" s="123">
        <v>0.41</v>
      </c>
      <c r="L316" s="123">
        <v>0.34</v>
      </c>
      <c r="M316" s="123">
        <v>0.66</v>
      </c>
      <c r="N316" s="123">
        <v>50.09</v>
      </c>
      <c r="O316" s="123">
        <v>0.44</v>
      </c>
      <c r="P316" s="123">
        <v>10.43</v>
      </c>
      <c r="Q316" s="123">
        <v>3.93</v>
      </c>
      <c r="R316" s="123">
        <v>37.97</v>
      </c>
      <c r="S316" s="123">
        <v>0.75</v>
      </c>
      <c r="T316" s="123">
        <v>4.9400000000000004</v>
      </c>
      <c r="U316" s="123">
        <v>4.6500000000000004</v>
      </c>
      <c r="V316" s="123">
        <v>0.3</v>
      </c>
      <c r="W316" s="123">
        <v>-0.04</v>
      </c>
      <c r="X316" s="123">
        <v>0.05</v>
      </c>
      <c r="Y316" s="123">
        <v>0.44</v>
      </c>
      <c r="Z316" s="123">
        <v>0.42</v>
      </c>
      <c r="AA316" s="60">
        <v>0.99</v>
      </c>
      <c r="AB316" s="60">
        <v>0.36</v>
      </c>
      <c r="AC316" s="60">
        <v>0.02</v>
      </c>
      <c r="AD316" s="60" t="s">
        <v>3792</v>
      </c>
      <c r="AE316" s="60">
        <v>2021</v>
      </c>
    </row>
    <row r="317" spans="1:31" x14ac:dyDescent="0.25">
      <c r="A317" s="60" t="s">
        <v>2603</v>
      </c>
      <c r="B317" s="60" t="s">
        <v>21</v>
      </c>
      <c r="C317" s="123" t="s">
        <v>116</v>
      </c>
      <c r="D317" s="123">
        <v>23</v>
      </c>
      <c r="E317" s="123">
        <v>1997</v>
      </c>
      <c r="F317" s="123">
        <v>7.09</v>
      </c>
      <c r="G317" s="123">
        <v>-7.0000000000000007E-2</v>
      </c>
      <c r="H317" s="123">
        <v>-7.0000000000000007E-2</v>
      </c>
      <c r="I317" s="123">
        <v>-0.06</v>
      </c>
      <c r="J317" s="123">
        <v>-0.03</v>
      </c>
      <c r="K317" s="123">
        <v>-0.03</v>
      </c>
      <c r="L317" s="123">
        <v>-7.0000000000000007E-2</v>
      </c>
      <c r="M317" s="123">
        <v>0.01</v>
      </c>
      <c r="N317" s="123"/>
      <c r="O317" s="123">
        <v>-0.01</v>
      </c>
      <c r="P317" s="123">
        <v>0</v>
      </c>
      <c r="Q317" s="123">
        <v>-7.0000000000000007E-2</v>
      </c>
      <c r="R317" s="123"/>
      <c r="S317" s="123">
        <v>0.08</v>
      </c>
      <c r="T317" s="123">
        <v>0.08</v>
      </c>
      <c r="U317" s="123">
        <v>-7.0000000000000007E-2</v>
      </c>
      <c r="V317" s="123">
        <v>-0.04</v>
      </c>
      <c r="W317" s="123">
        <v>-0.04</v>
      </c>
      <c r="X317" s="123">
        <v>0.06</v>
      </c>
      <c r="Y317" s="123">
        <v>0.06</v>
      </c>
      <c r="Z317" s="123">
        <v>-0.06</v>
      </c>
      <c r="AA317" s="60">
        <v>-0.03</v>
      </c>
      <c r="AB317" s="60">
        <v>0.18</v>
      </c>
      <c r="AC317" s="60">
        <v>0.02</v>
      </c>
      <c r="AD317" s="60" t="s">
        <v>3792</v>
      </c>
      <c r="AE317" s="60">
        <v>2021</v>
      </c>
    </row>
    <row r="318" spans="1:31" x14ac:dyDescent="0.25">
      <c r="A318" s="60" t="s">
        <v>1687</v>
      </c>
      <c r="B318" s="60" t="s">
        <v>21</v>
      </c>
      <c r="C318" s="123" t="s">
        <v>122</v>
      </c>
      <c r="D318" s="123">
        <v>24</v>
      </c>
      <c r="E318" s="123">
        <v>1996</v>
      </c>
      <c r="F318" s="123">
        <v>0.71</v>
      </c>
      <c r="G318" s="123">
        <v>1.2</v>
      </c>
      <c r="H318" s="123">
        <v>1.32</v>
      </c>
      <c r="I318" s="123">
        <v>1.25</v>
      </c>
      <c r="J318" s="123">
        <v>0</v>
      </c>
      <c r="K318" s="123">
        <v>-0.03</v>
      </c>
      <c r="L318" s="123">
        <v>-0.08</v>
      </c>
      <c r="M318" s="123">
        <v>0.09</v>
      </c>
      <c r="N318" s="123"/>
      <c r="O318" s="123">
        <v>0.08</v>
      </c>
      <c r="P318" s="123">
        <v>13.7</v>
      </c>
      <c r="Q318" s="123">
        <v>1.31</v>
      </c>
      <c r="R318" s="123">
        <v>9.1</v>
      </c>
      <c r="S318" s="123">
        <v>2.5099999999999998</v>
      </c>
      <c r="T318" s="123">
        <v>8.8000000000000007</v>
      </c>
      <c r="U318" s="123">
        <v>2.41</v>
      </c>
      <c r="V318" s="123">
        <v>2.44</v>
      </c>
      <c r="W318" s="123">
        <v>-7.0000000000000007E-2</v>
      </c>
      <c r="X318" s="123">
        <v>-0.09</v>
      </c>
      <c r="Y318" s="123">
        <v>2.44</v>
      </c>
      <c r="Z318" s="123">
        <v>1.33</v>
      </c>
      <c r="AA318" s="60">
        <v>2.44</v>
      </c>
      <c r="AB318" s="60">
        <v>-0.06</v>
      </c>
      <c r="AC318" s="60">
        <v>-0.05</v>
      </c>
      <c r="AD318" s="60" t="s">
        <v>3792</v>
      </c>
      <c r="AE318" s="60">
        <v>2021</v>
      </c>
    </row>
    <row r="319" spans="1:31" x14ac:dyDescent="0.25">
      <c r="A319" s="60" t="s">
        <v>1514</v>
      </c>
      <c r="B319" s="60" t="s">
        <v>21</v>
      </c>
      <c r="C319" s="123" t="s">
        <v>122</v>
      </c>
      <c r="D319" s="123">
        <v>29</v>
      </c>
      <c r="E319" s="123">
        <v>1991</v>
      </c>
      <c r="F319" s="123">
        <v>0.83</v>
      </c>
      <c r="G319" s="123">
        <v>4.96</v>
      </c>
      <c r="H319" s="123">
        <v>3.72</v>
      </c>
      <c r="I319" s="123">
        <v>2.42</v>
      </c>
      <c r="J319" s="123">
        <v>2.5</v>
      </c>
      <c r="K319" s="123">
        <v>0.03</v>
      </c>
      <c r="L319" s="123">
        <v>2.5299999999999998</v>
      </c>
      <c r="M319" s="123">
        <v>3.67</v>
      </c>
      <c r="N319" s="123">
        <v>66.69</v>
      </c>
      <c r="O319" s="123">
        <v>1.3</v>
      </c>
      <c r="P319" s="123">
        <v>18.739999999999998</v>
      </c>
      <c r="Q319" s="123">
        <v>10.02</v>
      </c>
      <c r="R319" s="123">
        <v>53.24</v>
      </c>
      <c r="S319" s="123">
        <v>3.73</v>
      </c>
      <c r="T319" s="123">
        <v>12.49</v>
      </c>
      <c r="U319" s="123">
        <v>2.46</v>
      </c>
      <c r="V319" s="123">
        <v>1.2</v>
      </c>
      <c r="W319" s="123">
        <v>-0.08</v>
      </c>
      <c r="X319" s="123">
        <v>0.09</v>
      </c>
      <c r="Y319" s="123">
        <v>1.24</v>
      </c>
      <c r="Z319" s="123">
        <v>1.21</v>
      </c>
      <c r="AA319" s="60">
        <v>6.18</v>
      </c>
      <c r="AB319" s="60">
        <v>1.24</v>
      </c>
      <c r="AC319" s="60">
        <v>0.06</v>
      </c>
      <c r="AD319" s="60" t="s">
        <v>3792</v>
      </c>
      <c r="AE319" s="60">
        <v>2021</v>
      </c>
    </row>
    <row r="320" spans="1:31" x14ac:dyDescent="0.25">
      <c r="A320" s="60" t="s">
        <v>2465</v>
      </c>
      <c r="B320" s="60" t="s">
        <v>21</v>
      </c>
      <c r="C320" s="123" t="s">
        <v>122</v>
      </c>
      <c r="D320" s="123">
        <v>29</v>
      </c>
      <c r="E320" s="123">
        <v>1992</v>
      </c>
      <c r="F320" s="123">
        <v>5.22</v>
      </c>
      <c r="G320" s="123">
        <v>2.06</v>
      </c>
      <c r="H320" s="123">
        <v>1.88</v>
      </c>
      <c r="I320" s="123">
        <v>0.67</v>
      </c>
      <c r="J320" s="123">
        <v>1.21</v>
      </c>
      <c r="K320" s="123">
        <v>0.35</v>
      </c>
      <c r="L320" s="123">
        <v>0.91</v>
      </c>
      <c r="M320" s="123">
        <v>1.81</v>
      </c>
      <c r="N320" s="123">
        <v>50.05</v>
      </c>
      <c r="O320" s="123">
        <v>1.03</v>
      </c>
      <c r="P320" s="123">
        <v>16.399999999999999</v>
      </c>
      <c r="Q320" s="123">
        <v>6.55</v>
      </c>
      <c r="R320" s="123">
        <v>40.270000000000003</v>
      </c>
      <c r="S320" s="123">
        <v>3.57</v>
      </c>
      <c r="T320" s="123">
        <v>7.84</v>
      </c>
      <c r="U320" s="123">
        <v>5.05</v>
      </c>
      <c r="V320" s="123">
        <v>0.79</v>
      </c>
      <c r="W320" s="123">
        <v>-0.08</v>
      </c>
      <c r="X320" s="123">
        <v>-0.08</v>
      </c>
      <c r="Y320" s="123">
        <v>0.84</v>
      </c>
      <c r="Z320" s="123">
        <v>0.39</v>
      </c>
      <c r="AA320" s="60">
        <v>2.42</v>
      </c>
      <c r="AB320" s="60">
        <v>0.53</v>
      </c>
      <c r="AC320" s="60">
        <v>0.03</v>
      </c>
      <c r="AD320" s="60" t="s">
        <v>3792</v>
      </c>
      <c r="AE320" s="60">
        <v>2021</v>
      </c>
    </row>
    <row r="321" spans="1:31" x14ac:dyDescent="0.25">
      <c r="A321" s="60" t="s">
        <v>3498</v>
      </c>
      <c r="B321" s="60" t="s">
        <v>21</v>
      </c>
      <c r="C321" s="123" t="s">
        <v>122</v>
      </c>
      <c r="D321" s="123">
        <v>18</v>
      </c>
      <c r="E321" s="123">
        <v>2002</v>
      </c>
      <c r="F321" s="123">
        <v>7.09</v>
      </c>
      <c r="G321" s="123">
        <v>0.97</v>
      </c>
      <c r="H321" s="123">
        <v>0.68</v>
      </c>
      <c r="I321" s="123">
        <v>0.38</v>
      </c>
      <c r="J321" s="123">
        <v>0.42</v>
      </c>
      <c r="K321" s="123">
        <v>0.13</v>
      </c>
      <c r="L321" s="123">
        <v>0.53</v>
      </c>
      <c r="M321" s="123">
        <v>0.98</v>
      </c>
      <c r="N321" s="123">
        <v>42.85</v>
      </c>
      <c r="O321" s="123">
        <v>0.65</v>
      </c>
      <c r="P321" s="123">
        <v>14.94</v>
      </c>
      <c r="Q321" s="123">
        <v>5.47</v>
      </c>
      <c r="R321" s="123">
        <v>36.590000000000003</v>
      </c>
      <c r="S321" s="123">
        <v>3.04</v>
      </c>
      <c r="T321" s="123">
        <v>7.19</v>
      </c>
      <c r="U321" s="123">
        <v>4.5199999999999996</v>
      </c>
      <c r="V321" s="123">
        <v>1.05</v>
      </c>
      <c r="W321" s="123">
        <v>0.04</v>
      </c>
      <c r="X321" s="123">
        <v>0.08</v>
      </c>
      <c r="Y321" s="123">
        <v>1.08</v>
      </c>
      <c r="Z321" s="123">
        <v>0.93</v>
      </c>
      <c r="AA321" s="60">
        <v>1.95</v>
      </c>
      <c r="AB321" s="60">
        <v>0.2</v>
      </c>
      <c r="AC321" s="60">
        <v>-0.01</v>
      </c>
      <c r="AD321" s="60" t="s">
        <v>3792</v>
      </c>
      <c r="AE321" s="60">
        <v>2021</v>
      </c>
    </row>
    <row r="322" spans="1:31" x14ac:dyDescent="0.25">
      <c r="A322" s="60" t="s">
        <v>2849</v>
      </c>
      <c r="B322" s="60" t="s">
        <v>21</v>
      </c>
      <c r="C322" s="123" t="s">
        <v>122</v>
      </c>
      <c r="D322" s="123">
        <v>24</v>
      </c>
      <c r="E322" s="123">
        <v>1996</v>
      </c>
      <c r="F322" s="123">
        <v>2.59</v>
      </c>
      <c r="G322" s="123">
        <v>1.66</v>
      </c>
      <c r="H322" s="123">
        <v>1.1299999999999999</v>
      </c>
      <c r="I322" s="123">
        <v>0.72</v>
      </c>
      <c r="J322" s="123">
        <v>0.86</v>
      </c>
      <c r="K322" s="123">
        <v>0.03</v>
      </c>
      <c r="L322" s="123">
        <v>0.34</v>
      </c>
      <c r="M322" s="123">
        <v>1.1399999999999999</v>
      </c>
      <c r="N322" s="123">
        <v>33.32</v>
      </c>
      <c r="O322" s="123">
        <v>0.72</v>
      </c>
      <c r="P322" s="123">
        <v>13.1</v>
      </c>
      <c r="Q322" s="123">
        <v>3.62</v>
      </c>
      <c r="R322" s="123">
        <v>27.3</v>
      </c>
      <c r="S322" s="123">
        <v>4.78</v>
      </c>
      <c r="T322" s="123">
        <v>6.42</v>
      </c>
      <c r="U322" s="123">
        <v>2.09</v>
      </c>
      <c r="V322" s="123">
        <v>0.5</v>
      </c>
      <c r="W322" s="123">
        <v>-0.05</v>
      </c>
      <c r="X322" s="123">
        <v>0.09</v>
      </c>
      <c r="Y322" s="123">
        <v>0.35</v>
      </c>
      <c r="Z322" s="123">
        <v>0.73</v>
      </c>
      <c r="AA322" s="60">
        <v>2.5</v>
      </c>
      <c r="AB322" s="60">
        <v>2.71</v>
      </c>
      <c r="AC322" s="60">
        <v>-0.01</v>
      </c>
      <c r="AD322" s="60" t="s">
        <v>3792</v>
      </c>
      <c r="AE322" s="60">
        <v>2021</v>
      </c>
    </row>
    <row r="323" spans="1:31" x14ac:dyDescent="0.25">
      <c r="A323" s="60" t="s">
        <v>2247</v>
      </c>
      <c r="B323" s="60" t="s">
        <v>21</v>
      </c>
      <c r="C323" s="123" t="s">
        <v>122</v>
      </c>
      <c r="D323" s="123">
        <v>32</v>
      </c>
      <c r="E323" s="123">
        <v>1988</v>
      </c>
      <c r="F323" s="123">
        <v>4.4400000000000004</v>
      </c>
      <c r="G323" s="123">
        <v>2.58</v>
      </c>
      <c r="H323" s="123">
        <v>2.58</v>
      </c>
      <c r="I323" s="123">
        <v>1.1399999999999999</v>
      </c>
      <c r="J323" s="123">
        <v>1.18</v>
      </c>
      <c r="K323" s="123">
        <v>0.28999999999999998</v>
      </c>
      <c r="L323" s="123">
        <v>0.69</v>
      </c>
      <c r="M323" s="123">
        <v>1.33</v>
      </c>
      <c r="N323" s="123">
        <v>50.08</v>
      </c>
      <c r="O323" s="123">
        <v>0.71</v>
      </c>
      <c r="P323" s="123">
        <v>18.95</v>
      </c>
      <c r="Q323" s="123">
        <v>7.23</v>
      </c>
      <c r="R323" s="123">
        <v>38.65</v>
      </c>
      <c r="S323" s="123">
        <v>6.35</v>
      </c>
      <c r="T323" s="123">
        <v>9.8000000000000007</v>
      </c>
      <c r="U323" s="123">
        <v>2.69</v>
      </c>
      <c r="V323" s="123">
        <v>1.18</v>
      </c>
      <c r="W323" s="123">
        <v>0</v>
      </c>
      <c r="X323" s="123">
        <v>7.0000000000000007E-2</v>
      </c>
      <c r="Y323" s="123">
        <v>1.23</v>
      </c>
      <c r="Z323" s="123">
        <v>1.51</v>
      </c>
      <c r="AA323" s="60">
        <v>4.13</v>
      </c>
      <c r="AB323" s="60">
        <v>1.34</v>
      </c>
      <c r="AC323" s="60">
        <v>0.04</v>
      </c>
      <c r="AD323" s="60" t="s">
        <v>3792</v>
      </c>
      <c r="AE323" s="60">
        <v>2021</v>
      </c>
    </row>
    <row r="324" spans="1:31" x14ac:dyDescent="0.25">
      <c r="A324" s="60" t="s">
        <v>525</v>
      </c>
      <c r="B324" s="60" t="s">
        <v>84</v>
      </c>
      <c r="C324" s="123" t="s">
        <v>96</v>
      </c>
      <c r="D324" s="123">
        <v>29</v>
      </c>
      <c r="E324" s="123">
        <v>1991</v>
      </c>
      <c r="F324" s="123">
        <v>2.37</v>
      </c>
      <c r="G324" s="123">
        <v>2.59</v>
      </c>
      <c r="H324" s="123">
        <v>1.57</v>
      </c>
      <c r="I324" s="123">
        <v>2.4500000000000002</v>
      </c>
      <c r="J324" s="123">
        <v>0</v>
      </c>
      <c r="K324" s="123">
        <v>-0.01</v>
      </c>
      <c r="L324" s="123">
        <v>0.45</v>
      </c>
      <c r="M324" s="123">
        <v>1.34</v>
      </c>
      <c r="N324" s="123">
        <v>33.31</v>
      </c>
      <c r="O324" s="123">
        <v>0.88</v>
      </c>
      <c r="P324" s="123">
        <v>14.21</v>
      </c>
      <c r="Q324" s="123">
        <v>5.03</v>
      </c>
      <c r="R324" s="123">
        <v>35.24</v>
      </c>
      <c r="S324" s="123">
        <v>9.61</v>
      </c>
      <c r="T324" s="123">
        <v>3.8</v>
      </c>
      <c r="U324" s="123">
        <v>0.82</v>
      </c>
      <c r="V324" s="123">
        <v>1.67</v>
      </c>
      <c r="W324" s="123">
        <v>0.76</v>
      </c>
      <c r="X324" s="123">
        <v>0.08</v>
      </c>
      <c r="Y324" s="123">
        <v>0.78</v>
      </c>
      <c r="Z324" s="123">
        <v>3.68</v>
      </c>
      <c r="AA324" s="60">
        <v>6.31</v>
      </c>
      <c r="AB324" s="60">
        <v>9.14</v>
      </c>
      <c r="AC324" s="60">
        <v>0.03</v>
      </c>
      <c r="AD324" s="60" t="s">
        <v>3792</v>
      </c>
      <c r="AE324" s="60">
        <v>2021</v>
      </c>
    </row>
    <row r="325" spans="1:31" x14ac:dyDescent="0.25">
      <c r="A325" s="60" t="s">
        <v>3664</v>
      </c>
      <c r="B325" s="60" t="s">
        <v>84</v>
      </c>
      <c r="C325" s="123" t="s">
        <v>96</v>
      </c>
      <c r="D325" s="123">
        <v>29</v>
      </c>
      <c r="E325" s="123">
        <v>1991</v>
      </c>
      <c r="F325" s="123">
        <v>1.03</v>
      </c>
      <c r="G325" s="123">
        <v>1.94</v>
      </c>
      <c r="H325" s="123">
        <v>1</v>
      </c>
      <c r="I325" s="123">
        <v>1.08</v>
      </c>
      <c r="J325" s="123">
        <v>0.98</v>
      </c>
      <c r="K325" s="123">
        <v>7.0000000000000007E-2</v>
      </c>
      <c r="L325" s="123">
        <v>0.93</v>
      </c>
      <c r="M325" s="123">
        <v>2.0499999999999998</v>
      </c>
      <c r="N325" s="123">
        <v>50.01</v>
      </c>
      <c r="O325" s="123">
        <v>0.98</v>
      </c>
      <c r="P325" s="123">
        <v>19.100000000000001</v>
      </c>
      <c r="Q325" s="123">
        <v>2.08</v>
      </c>
      <c r="R325" s="123">
        <v>10.41</v>
      </c>
      <c r="S325" s="123">
        <v>11.09</v>
      </c>
      <c r="T325" s="123">
        <v>8.08</v>
      </c>
      <c r="U325" s="123">
        <v>-0.09</v>
      </c>
      <c r="V325" s="123">
        <v>2.0699999999999998</v>
      </c>
      <c r="W325" s="123">
        <v>0</v>
      </c>
      <c r="X325" s="123">
        <v>-0.05</v>
      </c>
      <c r="Y325" s="123">
        <v>2.0499999999999998</v>
      </c>
      <c r="Z325" s="123">
        <v>4.97</v>
      </c>
      <c r="AA325" s="60">
        <v>6.98</v>
      </c>
      <c r="AB325" s="60">
        <v>8.01</v>
      </c>
      <c r="AC325" s="60">
        <v>0.03</v>
      </c>
      <c r="AD325" s="60" t="s">
        <v>3792</v>
      </c>
      <c r="AE325" s="60">
        <v>2021</v>
      </c>
    </row>
    <row r="326" spans="1:31" x14ac:dyDescent="0.25">
      <c r="A326" s="60" t="s">
        <v>4841</v>
      </c>
      <c r="B326" s="60" t="s">
        <v>84</v>
      </c>
      <c r="C326" s="123" t="s">
        <v>96</v>
      </c>
      <c r="D326" s="123">
        <v>19</v>
      </c>
      <c r="E326" s="123">
        <v>2001</v>
      </c>
      <c r="F326" s="123">
        <v>7.0000000000000007E-2</v>
      </c>
      <c r="G326" s="123">
        <v>9.92</v>
      </c>
      <c r="H326" s="123">
        <v>-0.1</v>
      </c>
      <c r="I326" s="123">
        <v>9.9600000000000009</v>
      </c>
      <c r="J326" s="123">
        <v>-7.0000000000000007E-2</v>
      </c>
      <c r="K326" s="123">
        <v>-0.02</v>
      </c>
      <c r="L326" s="123">
        <v>9.9600000000000009</v>
      </c>
      <c r="M326" s="123">
        <v>19.91</v>
      </c>
      <c r="N326" s="123">
        <v>50</v>
      </c>
      <c r="O326" s="123">
        <v>9.98</v>
      </c>
      <c r="P326" s="123">
        <v>60.03</v>
      </c>
      <c r="Q326" s="123">
        <v>10.07</v>
      </c>
      <c r="R326" s="123">
        <v>16.72</v>
      </c>
      <c r="S326" s="123">
        <v>20</v>
      </c>
      <c r="T326" s="123">
        <v>10.029999999999999</v>
      </c>
      <c r="U326" s="123">
        <v>29.9</v>
      </c>
      <c r="V326" s="123">
        <v>-0.03</v>
      </c>
      <c r="W326" s="123">
        <v>0.06</v>
      </c>
      <c r="X326" s="123">
        <v>-0.06</v>
      </c>
      <c r="Y326" s="123">
        <v>-0.02</v>
      </c>
      <c r="Z326" s="123">
        <v>0.02</v>
      </c>
      <c r="AA326" s="60">
        <v>10.039999999999999</v>
      </c>
      <c r="AB326" s="60">
        <v>-0.04</v>
      </c>
      <c r="AC326" s="60">
        <v>-7.0000000000000007E-2</v>
      </c>
      <c r="AD326" s="60" t="s">
        <v>3792</v>
      </c>
      <c r="AE326" s="60">
        <v>2021</v>
      </c>
    </row>
    <row r="327" spans="1:31" x14ac:dyDescent="0.25">
      <c r="A327" s="60" t="s">
        <v>362</v>
      </c>
      <c r="B327" s="60" t="s">
        <v>84</v>
      </c>
      <c r="C327" s="123" t="s">
        <v>96</v>
      </c>
      <c r="D327" s="123">
        <v>26</v>
      </c>
      <c r="E327" s="123">
        <v>1994</v>
      </c>
      <c r="F327" s="123">
        <v>3.08</v>
      </c>
      <c r="G327" s="123">
        <v>1.42</v>
      </c>
      <c r="H327" s="123">
        <v>0.93</v>
      </c>
      <c r="I327" s="123">
        <v>0.92</v>
      </c>
      <c r="J327" s="123">
        <v>0.38</v>
      </c>
      <c r="K327" s="123">
        <v>-7.0000000000000007E-2</v>
      </c>
      <c r="L327" s="123">
        <v>0.43</v>
      </c>
      <c r="M327" s="123">
        <v>1.04</v>
      </c>
      <c r="N327" s="123">
        <v>33.39</v>
      </c>
      <c r="O327" s="123">
        <v>0.57999999999999996</v>
      </c>
      <c r="P327" s="123">
        <v>13.67</v>
      </c>
      <c r="Q327" s="123">
        <v>3.6</v>
      </c>
      <c r="R327" s="123">
        <v>26.82</v>
      </c>
      <c r="S327" s="123">
        <v>5.97</v>
      </c>
      <c r="T327" s="123">
        <v>3.94</v>
      </c>
      <c r="U327" s="123">
        <v>3.69</v>
      </c>
      <c r="V327" s="123">
        <v>1.43</v>
      </c>
      <c r="W327" s="123">
        <v>-0.02</v>
      </c>
      <c r="X327" s="123">
        <v>0.03</v>
      </c>
      <c r="Y327" s="123">
        <v>1.4</v>
      </c>
      <c r="Z327" s="123">
        <v>2.08</v>
      </c>
      <c r="AA327" s="60">
        <v>3.25</v>
      </c>
      <c r="AB327" s="60">
        <v>2.39</v>
      </c>
      <c r="AC327" s="60">
        <v>7.0000000000000007E-2</v>
      </c>
      <c r="AD327" s="60" t="s">
        <v>3792</v>
      </c>
      <c r="AE327" s="60">
        <v>2021</v>
      </c>
    </row>
    <row r="328" spans="1:31" x14ac:dyDescent="0.25">
      <c r="A328" s="60" t="s">
        <v>4534</v>
      </c>
      <c r="B328" s="60" t="s">
        <v>84</v>
      </c>
      <c r="C328" s="123" t="s">
        <v>96</v>
      </c>
      <c r="D328" s="123">
        <v>28</v>
      </c>
      <c r="E328" s="123">
        <v>1992</v>
      </c>
      <c r="F328" s="123">
        <v>2.77</v>
      </c>
      <c r="G328" s="123">
        <v>1.72</v>
      </c>
      <c r="H328" s="123">
        <v>0.45</v>
      </c>
      <c r="I328" s="123">
        <v>1.04</v>
      </c>
      <c r="J328" s="123">
        <v>0.61</v>
      </c>
      <c r="K328" s="123">
        <v>7.0000000000000007E-2</v>
      </c>
      <c r="L328" s="123">
        <v>0.32</v>
      </c>
      <c r="M328" s="123">
        <v>0.68</v>
      </c>
      <c r="N328" s="123">
        <v>49.91</v>
      </c>
      <c r="O328" s="123">
        <v>0.46</v>
      </c>
      <c r="P328" s="123">
        <v>16.87</v>
      </c>
      <c r="Q328" s="123">
        <v>3.91</v>
      </c>
      <c r="R328" s="123">
        <v>23.32</v>
      </c>
      <c r="S328" s="123">
        <v>6.5</v>
      </c>
      <c r="T328" s="123">
        <v>6.43</v>
      </c>
      <c r="U328" s="123">
        <v>3.93</v>
      </c>
      <c r="V328" s="123">
        <v>1.1200000000000001</v>
      </c>
      <c r="W328" s="123">
        <v>0.08</v>
      </c>
      <c r="X328" s="123">
        <v>-0.06</v>
      </c>
      <c r="Y328" s="123">
        <v>1</v>
      </c>
      <c r="Z328" s="123">
        <v>2.11</v>
      </c>
      <c r="AA328" s="60">
        <v>3.96</v>
      </c>
      <c r="AB328" s="60">
        <v>1.72</v>
      </c>
      <c r="AC328" s="60">
        <v>-7.0000000000000007E-2</v>
      </c>
      <c r="AD328" s="60" t="s">
        <v>3792</v>
      </c>
      <c r="AE328" s="60">
        <v>2021</v>
      </c>
    </row>
    <row r="329" spans="1:31" x14ac:dyDescent="0.25">
      <c r="A329" s="60" t="s">
        <v>304</v>
      </c>
      <c r="B329" s="60" t="s">
        <v>84</v>
      </c>
      <c r="C329" s="123" t="s">
        <v>96</v>
      </c>
      <c r="D329" s="123">
        <v>23</v>
      </c>
      <c r="E329" s="123">
        <v>1997</v>
      </c>
      <c r="F329" s="123">
        <v>1.94</v>
      </c>
      <c r="G329" s="123">
        <v>0.45</v>
      </c>
      <c r="H329" s="123">
        <v>0.44</v>
      </c>
      <c r="I329" s="123">
        <v>-0.08</v>
      </c>
      <c r="J329" s="123">
        <v>0.52</v>
      </c>
      <c r="K329" s="123">
        <v>0.04</v>
      </c>
      <c r="L329" s="123">
        <v>0.03</v>
      </c>
      <c r="M329" s="123">
        <v>-7.0000000000000007E-2</v>
      </c>
      <c r="N329" s="123"/>
      <c r="O329" s="123">
        <v>0.04</v>
      </c>
      <c r="P329" s="123">
        <v>10.54</v>
      </c>
      <c r="Q329" s="123">
        <v>3.59</v>
      </c>
      <c r="R329" s="123">
        <v>33.229999999999997</v>
      </c>
      <c r="S329" s="123">
        <v>6.53</v>
      </c>
      <c r="T329" s="123">
        <v>2.94</v>
      </c>
      <c r="U329" s="123">
        <v>1.06</v>
      </c>
      <c r="V329" s="123">
        <v>1.56</v>
      </c>
      <c r="W329" s="123">
        <v>0.45</v>
      </c>
      <c r="X329" s="123">
        <v>7.0000000000000007E-2</v>
      </c>
      <c r="Y329" s="123">
        <v>1</v>
      </c>
      <c r="Z329" s="123">
        <v>2.06</v>
      </c>
      <c r="AA329" s="60">
        <v>2.5099999999999998</v>
      </c>
      <c r="AB329" s="60">
        <v>3.55</v>
      </c>
      <c r="AC329" s="60">
        <v>0.05</v>
      </c>
      <c r="AD329" s="60" t="s">
        <v>3792</v>
      </c>
      <c r="AE329" s="60">
        <v>2021</v>
      </c>
    </row>
    <row r="330" spans="1:31" x14ac:dyDescent="0.25">
      <c r="A330" s="60" t="s">
        <v>4842</v>
      </c>
      <c r="B330" s="60" t="s">
        <v>84</v>
      </c>
      <c r="C330" s="123" t="s">
        <v>96</v>
      </c>
      <c r="D330" s="123">
        <v>25</v>
      </c>
      <c r="E330" s="123">
        <v>1995</v>
      </c>
      <c r="F330" s="123">
        <v>0.72</v>
      </c>
      <c r="G330" s="123">
        <v>-0.09</v>
      </c>
      <c r="H330" s="123">
        <v>0.01</v>
      </c>
      <c r="I330" s="123">
        <v>-0.05</v>
      </c>
      <c r="J330" s="123">
        <v>-0.04</v>
      </c>
      <c r="K330" s="123">
        <v>-0.06</v>
      </c>
      <c r="L330" s="123">
        <v>0.05</v>
      </c>
      <c r="M330" s="123">
        <v>-0.08</v>
      </c>
      <c r="N330" s="123"/>
      <c r="O330" s="123">
        <v>-0.05</v>
      </c>
      <c r="P330" s="123">
        <v>12.96</v>
      </c>
      <c r="Q330" s="123">
        <v>4.2699999999999996</v>
      </c>
      <c r="R330" s="123">
        <v>33.22</v>
      </c>
      <c r="S330" s="123">
        <v>4.3099999999999996</v>
      </c>
      <c r="T330" s="123">
        <v>7.09</v>
      </c>
      <c r="U330" s="123">
        <v>1.47</v>
      </c>
      <c r="V330" s="123">
        <v>1.34</v>
      </c>
      <c r="W330" s="123">
        <v>0.06</v>
      </c>
      <c r="X330" s="123">
        <v>0</v>
      </c>
      <c r="Y330" s="123">
        <v>1.52</v>
      </c>
      <c r="Z330" s="123">
        <v>0.06</v>
      </c>
      <c r="AA330" s="60">
        <v>0.06</v>
      </c>
      <c r="AB330" s="60">
        <v>5.63</v>
      </c>
      <c r="AC330" s="60">
        <v>-0.06</v>
      </c>
      <c r="AD330" s="60" t="s">
        <v>3792</v>
      </c>
      <c r="AE330" s="60">
        <v>2021</v>
      </c>
    </row>
    <row r="331" spans="1:31" x14ac:dyDescent="0.25">
      <c r="A331" s="60" t="s">
        <v>4532</v>
      </c>
      <c r="B331" s="60" t="s">
        <v>84</v>
      </c>
      <c r="C331" s="123" t="s">
        <v>96</v>
      </c>
      <c r="D331" s="123">
        <v>24</v>
      </c>
      <c r="E331" s="123">
        <v>1996</v>
      </c>
      <c r="F331" s="123">
        <v>0.67</v>
      </c>
      <c r="G331" s="123">
        <v>1.69</v>
      </c>
      <c r="H331" s="123">
        <v>-7.0000000000000007E-2</v>
      </c>
      <c r="I331" s="123">
        <v>1.76</v>
      </c>
      <c r="J331" s="123">
        <v>-0.01</v>
      </c>
      <c r="K331" s="123">
        <v>-0.09</v>
      </c>
      <c r="L331" s="123">
        <v>0</v>
      </c>
      <c r="M331" s="123">
        <v>0.08</v>
      </c>
      <c r="N331" s="123"/>
      <c r="O331" s="123">
        <v>7.0000000000000007E-2</v>
      </c>
      <c r="P331" s="123">
        <v>13.27</v>
      </c>
      <c r="Q331" s="123">
        <v>3.25</v>
      </c>
      <c r="R331" s="123">
        <v>25.09</v>
      </c>
      <c r="S331" s="123">
        <v>8.33</v>
      </c>
      <c r="T331" s="123">
        <v>4.97</v>
      </c>
      <c r="U331" s="123">
        <v>0.09</v>
      </c>
      <c r="V331" s="123">
        <v>3.35</v>
      </c>
      <c r="W331" s="123">
        <v>0</v>
      </c>
      <c r="X331" s="123">
        <v>0.04</v>
      </c>
      <c r="Y331" s="123">
        <v>3.41</v>
      </c>
      <c r="Z331" s="123">
        <v>1.66</v>
      </c>
      <c r="AA331" s="60">
        <v>3.37</v>
      </c>
      <c r="AB331" s="60">
        <v>3.31</v>
      </c>
      <c r="AC331" s="60">
        <v>-0.05</v>
      </c>
      <c r="AD331" s="60" t="s">
        <v>3792</v>
      </c>
      <c r="AE331" s="60">
        <v>2021</v>
      </c>
    </row>
    <row r="332" spans="1:31" x14ac:dyDescent="0.25">
      <c r="A332" s="60" t="s">
        <v>4543</v>
      </c>
      <c r="B332" s="60" t="s">
        <v>84</v>
      </c>
      <c r="C332" s="123" t="s">
        <v>96</v>
      </c>
      <c r="D332" s="123">
        <v>29</v>
      </c>
      <c r="E332" s="123">
        <v>1991</v>
      </c>
      <c r="F332" s="123">
        <v>0.13</v>
      </c>
      <c r="G332" s="123">
        <v>-0.06</v>
      </c>
      <c r="H332" s="123">
        <v>-0.06</v>
      </c>
      <c r="I332" s="123">
        <v>0.1</v>
      </c>
      <c r="J332" s="123">
        <v>0.06</v>
      </c>
      <c r="K332" s="123">
        <v>-0.06</v>
      </c>
      <c r="L332" s="123">
        <v>0.02</v>
      </c>
      <c r="M332" s="123">
        <v>0.01</v>
      </c>
      <c r="N332" s="123"/>
      <c r="O332" s="123">
        <v>0.03</v>
      </c>
      <c r="P332" s="123">
        <v>20.010000000000002</v>
      </c>
      <c r="Q332" s="123">
        <v>0.09</v>
      </c>
      <c r="R332" s="123">
        <v>0.05</v>
      </c>
      <c r="S332" s="123">
        <v>9.99</v>
      </c>
      <c r="T332" s="123">
        <v>9.9600000000000009</v>
      </c>
      <c r="U332" s="123">
        <v>0.08</v>
      </c>
      <c r="V332" s="123">
        <v>0.05</v>
      </c>
      <c r="W332" s="123">
        <v>-0.06</v>
      </c>
      <c r="X332" s="123">
        <v>-0.1</v>
      </c>
      <c r="Y332" s="123">
        <v>0.04</v>
      </c>
      <c r="Z332" s="123">
        <v>0.09</v>
      </c>
      <c r="AA332" s="60">
        <v>0.03</v>
      </c>
      <c r="AB332" s="60">
        <v>-0.03</v>
      </c>
      <c r="AC332" s="60">
        <v>-0.02</v>
      </c>
      <c r="AD332" s="60" t="s">
        <v>3792</v>
      </c>
      <c r="AE332" s="60">
        <v>2021</v>
      </c>
    </row>
    <row r="333" spans="1:31" x14ac:dyDescent="0.25">
      <c r="A333" s="60" t="s">
        <v>226</v>
      </c>
      <c r="B333" s="60" t="s">
        <v>84</v>
      </c>
      <c r="C333" s="123" t="s">
        <v>213</v>
      </c>
      <c r="D333" s="123">
        <v>24</v>
      </c>
      <c r="E333" s="123">
        <v>1996</v>
      </c>
      <c r="F333" s="123">
        <v>3.07</v>
      </c>
      <c r="G333" s="123">
        <v>1.94</v>
      </c>
      <c r="H333" s="123">
        <v>1.0900000000000001</v>
      </c>
      <c r="I333" s="123">
        <v>1.42</v>
      </c>
      <c r="J333" s="123">
        <v>0.67</v>
      </c>
      <c r="K333" s="123">
        <v>0.05</v>
      </c>
      <c r="L333" s="123">
        <v>1.06</v>
      </c>
      <c r="M333" s="123">
        <v>1.01</v>
      </c>
      <c r="N333" s="123">
        <v>99.93</v>
      </c>
      <c r="O333" s="123">
        <v>0.04</v>
      </c>
      <c r="P333" s="123">
        <v>16.22</v>
      </c>
      <c r="Q333" s="123">
        <v>4.33</v>
      </c>
      <c r="R333" s="123">
        <v>26.41</v>
      </c>
      <c r="S333" s="123">
        <v>7.59</v>
      </c>
      <c r="T333" s="123">
        <v>6.76</v>
      </c>
      <c r="U333" s="123">
        <v>2.08</v>
      </c>
      <c r="V333" s="123">
        <v>2.33</v>
      </c>
      <c r="W333" s="123">
        <v>0.38</v>
      </c>
      <c r="X333" s="123">
        <v>0.06</v>
      </c>
      <c r="Y333" s="123">
        <v>2.09</v>
      </c>
      <c r="Z333" s="123">
        <v>2.75</v>
      </c>
      <c r="AA333" s="60">
        <v>4.67</v>
      </c>
      <c r="AB333" s="60">
        <v>1.96</v>
      </c>
      <c r="AC333" s="60">
        <v>0.06</v>
      </c>
      <c r="AD333" s="60" t="s">
        <v>3792</v>
      </c>
      <c r="AE333" s="60">
        <v>2021</v>
      </c>
    </row>
    <row r="334" spans="1:31" x14ac:dyDescent="0.25">
      <c r="A334" s="60" t="s">
        <v>563</v>
      </c>
      <c r="B334" s="60" t="s">
        <v>84</v>
      </c>
      <c r="C334" s="123" t="s">
        <v>109</v>
      </c>
      <c r="D334" s="123">
        <v>24</v>
      </c>
      <c r="E334" s="123">
        <v>1996</v>
      </c>
      <c r="F334" s="123">
        <v>2.4300000000000002</v>
      </c>
      <c r="G334" s="123">
        <v>0.33</v>
      </c>
      <c r="H334" s="123">
        <v>0.43</v>
      </c>
      <c r="I334" s="123">
        <v>0.02</v>
      </c>
      <c r="J334" s="123">
        <v>0.03</v>
      </c>
      <c r="K334" s="123">
        <v>0.49</v>
      </c>
      <c r="L334" s="123">
        <v>0.01</v>
      </c>
      <c r="M334" s="123">
        <v>0.79</v>
      </c>
      <c r="N334" s="123">
        <v>0</v>
      </c>
      <c r="O334" s="123">
        <v>0.79</v>
      </c>
      <c r="P334" s="123">
        <v>15.75</v>
      </c>
      <c r="Q334" s="123">
        <v>4.21</v>
      </c>
      <c r="R334" s="123">
        <v>26.32</v>
      </c>
      <c r="S334" s="123">
        <v>2.15</v>
      </c>
      <c r="T334" s="123">
        <v>7.44</v>
      </c>
      <c r="U334" s="123">
        <v>6.17</v>
      </c>
      <c r="V334" s="123">
        <v>0.43</v>
      </c>
      <c r="W334" s="123">
        <v>0.45</v>
      </c>
      <c r="X334" s="123">
        <v>-0.03</v>
      </c>
      <c r="Y334" s="123">
        <v>-7.0000000000000007E-2</v>
      </c>
      <c r="Z334" s="123">
        <v>1.2</v>
      </c>
      <c r="AA334" s="60">
        <v>1.62</v>
      </c>
      <c r="AB334" s="60">
        <v>0.52</v>
      </c>
      <c r="AC334" s="60">
        <v>0.06</v>
      </c>
      <c r="AD334" s="60" t="s">
        <v>3792</v>
      </c>
      <c r="AE334" s="60">
        <v>2021</v>
      </c>
    </row>
    <row r="335" spans="1:31" x14ac:dyDescent="0.25">
      <c r="A335" s="60" t="s">
        <v>4538</v>
      </c>
      <c r="B335" s="60" t="s">
        <v>84</v>
      </c>
      <c r="C335" s="123" t="s">
        <v>109</v>
      </c>
      <c r="D335" s="123">
        <v>25</v>
      </c>
      <c r="E335" s="123">
        <v>1995</v>
      </c>
      <c r="F335" s="123">
        <v>0.46</v>
      </c>
      <c r="G335" s="123">
        <v>2.0299999999999998</v>
      </c>
      <c r="H335" s="123">
        <v>-0.04</v>
      </c>
      <c r="I335" s="123">
        <v>-0.09</v>
      </c>
      <c r="J335" s="123">
        <v>7.0000000000000007E-2</v>
      </c>
      <c r="K335" s="123">
        <v>1.96</v>
      </c>
      <c r="L335" s="123">
        <v>2.0499999999999998</v>
      </c>
      <c r="M335" s="123">
        <v>1.98</v>
      </c>
      <c r="N335" s="123">
        <v>99.93</v>
      </c>
      <c r="O335" s="123">
        <v>0.05</v>
      </c>
      <c r="P335" s="123">
        <v>26.02</v>
      </c>
      <c r="Q335" s="123">
        <v>4.0199999999999996</v>
      </c>
      <c r="R335" s="123">
        <v>15.46</v>
      </c>
      <c r="S335" s="123">
        <v>4.0199999999999996</v>
      </c>
      <c r="T335" s="123">
        <v>14.01</v>
      </c>
      <c r="U335" s="123">
        <v>7.98</v>
      </c>
      <c r="V335" s="123">
        <v>-7.0000000000000007E-2</v>
      </c>
      <c r="W335" s="123">
        <v>0.01</v>
      </c>
      <c r="X335" s="123">
        <v>-0.09</v>
      </c>
      <c r="Y335" s="123">
        <v>-0.05</v>
      </c>
      <c r="Z335" s="123">
        <v>0.06</v>
      </c>
      <c r="AA335" s="60">
        <v>2</v>
      </c>
      <c r="AB335" s="60">
        <v>0</v>
      </c>
      <c r="AC335" s="60">
        <v>0</v>
      </c>
      <c r="AD335" s="60" t="s">
        <v>3792</v>
      </c>
      <c r="AE335" s="60">
        <v>2021</v>
      </c>
    </row>
    <row r="336" spans="1:31" x14ac:dyDescent="0.25">
      <c r="A336" s="60" t="s">
        <v>4843</v>
      </c>
      <c r="B336" s="60" t="s">
        <v>84</v>
      </c>
      <c r="C336" s="123" t="s">
        <v>109</v>
      </c>
      <c r="D336" s="123">
        <v>23</v>
      </c>
      <c r="E336" s="123">
        <v>1997</v>
      </c>
      <c r="F336" s="123">
        <v>0.28999999999999998</v>
      </c>
      <c r="G336" s="123">
        <v>6.75</v>
      </c>
      <c r="H336" s="123">
        <v>3.26</v>
      </c>
      <c r="I336" s="123">
        <v>0.02</v>
      </c>
      <c r="J336" s="123">
        <v>6.75</v>
      </c>
      <c r="K336" s="123">
        <v>-0.04</v>
      </c>
      <c r="L336" s="123">
        <v>3.26</v>
      </c>
      <c r="M336" s="123">
        <v>3.37</v>
      </c>
      <c r="N336" s="123">
        <v>99.99</v>
      </c>
      <c r="O336" s="123">
        <v>0.06</v>
      </c>
      <c r="P336" s="123">
        <v>26.62</v>
      </c>
      <c r="Q336" s="123">
        <v>3.35</v>
      </c>
      <c r="R336" s="123">
        <v>12.48</v>
      </c>
      <c r="S336" s="123">
        <v>3.24</v>
      </c>
      <c r="T336" s="123">
        <v>10.01</v>
      </c>
      <c r="U336" s="123">
        <v>13.25</v>
      </c>
      <c r="V336" s="123">
        <v>0.05</v>
      </c>
      <c r="W336" s="123">
        <v>0.03</v>
      </c>
      <c r="X336" s="123">
        <v>7.0000000000000007E-2</v>
      </c>
      <c r="Y336" s="123">
        <v>0.02</v>
      </c>
      <c r="Z336" s="123">
        <v>3.36</v>
      </c>
      <c r="AA336" s="60">
        <v>10.039999999999999</v>
      </c>
      <c r="AB336" s="60">
        <v>-0.06</v>
      </c>
      <c r="AC336" s="60">
        <v>0.01</v>
      </c>
      <c r="AD336" s="60" t="s">
        <v>3792</v>
      </c>
      <c r="AE336" s="60">
        <v>2021</v>
      </c>
    </row>
    <row r="337" spans="1:31" x14ac:dyDescent="0.25">
      <c r="A337" s="60" t="s">
        <v>4537</v>
      </c>
      <c r="B337" s="60" t="s">
        <v>84</v>
      </c>
      <c r="C337" s="123" t="s">
        <v>109</v>
      </c>
      <c r="D337" s="123">
        <v>25</v>
      </c>
      <c r="E337" s="123">
        <v>1995</v>
      </c>
      <c r="F337" s="123">
        <v>2.92</v>
      </c>
      <c r="G337" s="123">
        <v>-0.05</v>
      </c>
      <c r="H337" s="123">
        <v>0.04</v>
      </c>
      <c r="I337" s="123">
        <v>-0.05</v>
      </c>
      <c r="J337" s="123">
        <v>7.0000000000000007E-2</v>
      </c>
      <c r="K337" s="123">
        <v>0.05</v>
      </c>
      <c r="L337" s="123">
        <v>0</v>
      </c>
      <c r="M337" s="123">
        <v>0.38</v>
      </c>
      <c r="N337" s="123">
        <v>-0.09</v>
      </c>
      <c r="O337" s="123">
        <v>0.27</v>
      </c>
      <c r="P337" s="123">
        <v>18.32</v>
      </c>
      <c r="Q337" s="123">
        <v>3.49</v>
      </c>
      <c r="R337" s="123">
        <v>18.920000000000002</v>
      </c>
      <c r="S337" s="123">
        <v>1.1200000000000001</v>
      </c>
      <c r="T337" s="123">
        <v>7.97</v>
      </c>
      <c r="U337" s="123">
        <v>9.2100000000000009</v>
      </c>
      <c r="V337" s="123">
        <v>0.37</v>
      </c>
      <c r="W337" s="123">
        <v>-0.04</v>
      </c>
      <c r="X337" s="123">
        <v>0.06</v>
      </c>
      <c r="Y337" s="123">
        <v>0.3</v>
      </c>
      <c r="Z337" s="123">
        <v>-7.0000000000000007E-2</v>
      </c>
      <c r="AA337" s="60">
        <v>0</v>
      </c>
      <c r="AB337" s="60">
        <v>1.1000000000000001</v>
      </c>
      <c r="AC337" s="60">
        <v>-7.0000000000000007E-2</v>
      </c>
      <c r="AD337" s="60" t="s">
        <v>3792</v>
      </c>
      <c r="AE337" s="60">
        <v>2021</v>
      </c>
    </row>
    <row r="338" spans="1:31" x14ac:dyDescent="0.25">
      <c r="A338" s="60" t="s">
        <v>4540</v>
      </c>
      <c r="B338" s="60" t="s">
        <v>84</v>
      </c>
      <c r="C338" s="123" t="s">
        <v>116</v>
      </c>
      <c r="D338" s="123">
        <v>35</v>
      </c>
      <c r="E338" s="123">
        <v>1985</v>
      </c>
      <c r="F338" s="123">
        <v>3.05</v>
      </c>
      <c r="G338" s="123">
        <v>0.08</v>
      </c>
      <c r="H338" s="123">
        <v>-0.06</v>
      </c>
      <c r="I338" s="123">
        <v>0</v>
      </c>
      <c r="J338" s="123">
        <v>0</v>
      </c>
      <c r="K338" s="123">
        <v>-0.05</v>
      </c>
      <c r="L338" s="123">
        <v>0.08</v>
      </c>
      <c r="M338" s="123">
        <v>0.09</v>
      </c>
      <c r="N338" s="123"/>
      <c r="O338" s="123">
        <v>0.03</v>
      </c>
      <c r="P338" s="123">
        <v>-7.0000000000000007E-2</v>
      </c>
      <c r="Q338" s="123">
        <v>-0.02</v>
      </c>
      <c r="R338" s="123"/>
      <c r="S338" s="123">
        <v>-0.03</v>
      </c>
      <c r="T338" s="123">
        <v>-0.06</v>
      </c>
      <c r="U338" s="123">
        <v>-0.03</v>
      </c>
      <c r="V338" s="123">
        <v>0.01</v>
      </c>
      <c r="W338" s="123">
        <v>0.09</v>
      </c>
      <c r="X338" s="123">
        <v>-0.1</v>
      </c>
      <c r="Y338" s="123">
        <v>-0.02</v>
      </c>
      <c r="Z338" s="123">
        <v>-0.04</v>
      </c>
      <c r="AA338" s="60">
        <v>-0.09</v>
      </c>
      <c r="AB338" s="60">
        <v>0.36</v>
      </c>
      <c r="AC338" s="60">
        <v>0.04</v>
      </c>
      <c r="AD338" s="60" t="s">
        <v>3792</v>
      </c>
      <c r="AE338" s="60">
        <v>2021</v>
      </c>
    </row>
    <row r="339" spans="1:31" x14ac:dyDescent="0.25">
      <c r="A339" s="60" t="s">
        <v>572</v>
      </c>
      <c r="B339" s="60" t="s">
        <v>84</v>
      </c>
      <c r="C339" s="123" t="s">
        <v>122</v>
      </c>
      <c r="D339" s="123">
        <v>28</v>
      </c>
      <c r="E339" s="123">
        <v>1992</v>
      </c>
      <c r="F339" s="123">
        <v>1.78</v>
      </c>
      <c r="G339" s="123">
        <v>2.91</v>
      </c>
      <c r="H339" s="123">
        <v>1.23</v>
      </c>
      <c r="I339" s="123">
        <v>1.79</v>
      </c>
      <c r="J339" s="123">
        <v>1.2</v>
      </c>
      <c r="K339" s="123">
        <v>-0.03</v>
      </c>
      <c r="L339" s="123">
        <v>1.1200000000000001</v>
      </c>
      <c r="M339" s="123">
        <v>4.04</v>
      </c>
      <c r="N339" s="123">
        <v>28.66</v>
      </c>
      <c r="O339" s="123">
        <v>3.01</v>
      </c>
      <c r="P339" s="123">
        <v>31.13</v>
      </c>
      <c r="Q339" s="123">
        <v>5.88</v>
      </c>
      <c r="R339" s="123">
        <v>18.98</v>
      </c>
      <c r="S339" s="123">
        <v>11.23</v>
      </c>
      <c r="T339" s="123">
        <v>14.11</v>
      </c>
      <c r="U339" s="123">
        <v>5.83</v>
      </c>
      <c r="V339" s="123">
        <v>1.1399999999999999</v>
      </c>
      <c r="W339" s="123">
        <v>0.05</v>
      </c>
      <c r="X339" s="123">
        <v>0.09</v>
      </c>
      <c r="Y339" s="123">
        <v>1.24</v>
      </c>
      <c r="Z339" s="123">
        <v>1.23</v>
      </c>
      <c r="AA339" s="60">
        <v>4.04</v>
      </c>
      <c r="AB339" s="60">
        <v>1.1100000000000001</v>
      </c>
      <c r="AC339" s="60">
        <v>-0.03</v>
      </c>
      <c r="AD339" s="60" t="s">
        <v>3792</v>
      </c>
      <c r="AE339" s="60">
        <v>2021</v>
      </c>
    </row>
    <row r="340" spans="1:31" x14ac:dyDescent="0.25">
      <c r="A340" s="60" t="s">
        <v>356</v>
      </c>
      <c r="B340" s="60" t="s">
        <v>84</v>
      </c>
      <c r="C340" s="123" t="s">
        <v>122</v>
      </c>
      <c r="D340" s="123">
        <v>26</v>
      </c>
      <c r="E340" s="123">
        <v>1994</v>
      </c>
      <c r="F340" s="123">
        <v>0.48</v>
      </c>
      <c r="G340" s="123">
        <v>0.02</v>
      </c>
      <c r="H340" s="123">
        <v>-0.09</v>
      </c>
      <c r="I340" s="123">
        <v>7.0000000000000007E-2</v>
      </c>
      <c r="J340" s="123">
        <v>-0.09</v>
      </c>
      <c r="K340" s="123">
        <v>0.02</v>
      </c>
      <c r="L340" s="123">
        <v>-0.01</v>
      </c>
      <c r="M340" s="123">
        <v>0.01</v>
      </c>
      <c r="N340" s="123"/>
      <c r="O340" s="123">
        <v>-0.03</v>
      </c>
      <c r="P340" s="123">
        <v>4.07</v>
      </c>
      <c r="Q340" s="123">
        <v>0.03</v>
      </c>
      <c r="R340" s="123">
        <v>0.02</v>
      </c>
      <c r="S340" s="123">
        <v>0.08</v>
      </c>
      <c r="T340" s="123">
        <v>4.03</v>
      </c>
      <c r="U340" s="123">
        <v>0.03</v>
      </c>
      <c r="V340" s="123">
        <v>0.08</v>
      </c>
      <c r="W340" s="123">
        <v>0.1</v>
      </c>
      <c r="X340" s="123">
        <v>0.01</v>
      </c>
      <c r="Y340" s="123">
        <v>0.01</v>
      </c>
      <c r="Z340" s="123">
        <v>0.05</v>
      </c>
      <c r="AA340" s="60">
        <v>0.08</v>
      </c>
      <c r="AB340" s="60">
        <v>-0.04</v>
      </c>
      <c r="AC340" s="60">
        <v>-0.05</v>
      </c>
      <c r="AD340" s="60" t="s">
        <v>3792</v>
      </c>
      <c r="AE340" s="60">
        <v>2021</v>
      </c>
    </row>
    <row r="341" spans="1:31" x14ac:dyDescent="0.25">
      <c r="A341" s="60" t="s">
        <v>4541</v>
      </c>
      <c r="B341" s="60" t="s">
        <v>84</v>
      </c>
      <c r="C341" s="123" t="s">
        <v>122</v>
      </c>
      <c r="D341" s="123">
        <v>27</v>
      </c>
      <c r="E341" s="123">
        <v>1993</v>
      </c>
      <c r="F341" s="123">
        <v>2.23</v>
      </c>
      <c r="G341" s="123">
        <v>0.82</v>
      </c>
      <c r="H341" s="123">
        <v>0.4</v>
      </c>
      <c r="I341" s="123">
        <v>0.36</v>
      </c>
      <c r="J341" s="123">
        <v>0.46</v>
      </c>
      <c r="K341" s="123">
        <v>-0.01</v>
      </c>
      <c r="L341" s="123">
        <v>0.52</v>
      </c>
      <c r="M341" s="123">
        <v>3.05</v>
      </c>
      <c r="N341" s="123">
        <v>14.21</v>
      </c>
      <c r="O341" s="123">
        <v>2.7</v>
      </c>
      <c r="P341" s="123">
        <v>22.65</v>
      </c>
      <c r="Q341" s="123">
        <v>3.96</v>
      </c>
      <c r="R341" s="123">
        <v>17.329999999999998</v>
      </c>
      <c r="S341" s="123">
        <v>7.39</v>
      </c>
      <c r="T341" s="123">
        <v>13.44</v>
      </c>
      <c r="U341" s="123">
        <v>1.7</v>
      </c>
      <c r="V341" s="123">
        <v>1.32</v>
      </c>
      <c r="W341" s="123">
        <v>-0.04</v>
      </c>
      <c r="X341" s="123">
        <v>0.05</v>
      </c>
      <c r="Y341" s="123">
        <v>1.24</v>
      </c>
      <c r="Z341" s="123">
        <v>2.1</v>
      </c>
      <c r="AA341" s="60">
        <v>3.09</v>
      </c>
      <c r="AB341" s="60">
        <v>0.41</v>
      </c>
      <c r="AC341" s="60">
        <v>0.06</v>
      </c>
      <c r="AD341" s="60" t="s">
        <v>3792</v>
      </c>
      <c r="AE341" s="60">
        <v>2021</v>
      </c>
    </row>
    <row r="342" spans="1:31" x14ac:dyDescent="0.25">
      <c r="A342" s="60" t="s">
        <v>258</v>
      </c>
      <c r="B342" s="60" t="s">
        <v>84</v>
      </c>
      <c r="C342" s="123" t="s">
        <v>122</v>
      </c>
      <c r="D342" s="123">
        <v>19</v>
      </c>
      <c r="E342" s="123">
        <v>2001</v>
      </c>
      <c r="F342" s="123">
        <v>0.73</v>
      </c>
      <c r="G342" s="123">
        <v>3.68</v>
      </c>
      <c r="H342" s="123">
        <v>1.34</v>
      </c>
      <c r="I342" s="123">
        <v>2.48</v>
      </c>
      <c r="J342" s="123">
        <v>1.31</v>
      </c>
      <c r="K342" s="123">
        <v>7.0000000000000007E-2</v>
      </c>
      <c r="L342" s="123">
        <v>0.09</v>
      </c>
      <c r="M342" s="123">
        <v>2.42</v>
      </c>
      <c r="N342" s="123">
        <v>-0.1</v>
      </c>
      <c r="O342" s="123">
        <v>2.41</v>
      </c>
      <c r="P342" s="123">
        <v>25.02</v>
      </c>
      <c r="Q342" s="123">
        <v>7.6</v>
      </c>
      <c r="R342" s="123">
        <v>29.97</v>
      </c>
      <c r="S342" s="123">
        <v>9.98</v>
      </c>
      <c r="T342" s="123">
        <v>9.93</v>
      </c>
      <c r="U342" s="123">
        <v>5.07</v>
      </c>
      <c r="V342" s="123">
        <v>1.1599999999999999</v>
      </c>
      <c r="W342" s="123">
        <v>-0.03</v>
      </c>
      <c r="X342" s="123">
        <v>0.02</v>
      </c>
      <c r="Y342" s="123">
        <v>1.1599999999999999</v>
      </c>
      <c r="Z342" s="123">
        <v>7.0000000000000007E-2</v>
      </c>
      <c r="AA342" s="60">
        <v>3.76</v>
      </c>
      <c r="AB342" s="60">
        <v>0.09</v>
      </c>
      <c r="AC342" s="60">
        <v>-0.08</v>
      </c>
      <c r="AD342" s="60" t="s">
        <v>3792</v>
      </c>
      <c r="AE342" s="60">
        <v>2021</v>
      </c>
    </row>
    <row r="343" spans="1:31" x14ac:dyDescent="0.25">
      <c r="A343" s="60" t="s">
        <v>290</v>
      </c>
      <c r="B343" s="60" t="s">
        <v>84</v>
      </c>
      <c r="C343" s="123" t="s">
        <v>122</v>
      </c>
      <c r="D343" s="123">
        <v>26</v>
      </c>
      <c r="E343" s="123">
        <v>1994</v>
      </c>
      <c r="F343" s="123">
        <v>2.98</v>
      </c>
      <c r="G343" s="123">
        <v>2.33</v>
      </c>
      <c r="H343" s="123">
        <v>1.66</v>
      </c>
      <c r="I343" s="123">
        <v>1.0900000000000001</v>
      </c>
      <c r="J343" s="123">
        <v>0.66</v>
      </c>
      <c r="K343" s="123">
        <v>0.68</v>
      </c>
      <c r="L343" s="123">
        <v>1.04</v>
      </c>
      <c r="M343" s="123">
        <v>2.34</v>
      </c>
      <c r="N343" s="123">
        <v>42.89</v>
      </c>
      <c r="O343" s="123">
        <v>1.41</v>
      </c>
      <c r="P343" s="123">
        <v>25.68</v>
      </c>
      <c r="Q343" s="123">
        <v>8.09</v>
      </c>
      <c r="R343" s="123">
        <v>31.29</v>
      </c>
      <c r="S343" s="123">
        <v>6.36</v>
      </c>
      <c r="T343" s="123">
        <v>13.35</v>
      </c>
      <c r="U343" s="123">
        <v>5.99</v>
      </c>
      <c r="V343" s="123">
        <v>0.36</v>
      </c>
      <c r="W343" s="123">
        <v>0.04</v>
      </c>
      <c r="X343" s="123">
        <v>0.08</v>
      </c>
      <c r="Y343" s="123">
        <v>0.27</v>
      </c>
      <c r="Z343" s="123">
        <v>2.94</v>
      </c>
      <c r="AA343" s="60">
        <v>5.39</v>
      </c>
      <c r="AB343" s="60">
        <v>0.93</v>
      </c>
      <c r="AC343" s="60">
        <v>-0.05</v>
      </c>
      <c r="AD343" s="60" t="s">
        <v>3792</v>
      </c>
      <c r="AE343" s="60">
        <v>2021</v>
      </c>
    </row>
    <row r="344" spans="1:31" x14ac:dyDescent="0.25">
      <c r="A344" s="60" t="s">
        <v>1943</v>
      </c>
      <c r="B344" s="60" t="s">
        <v>22</v>
      </c>
      <c r="C344" s="123" t="s">
        <v>96</v>
      </c>
      <c r="D344" s="123">
        <v>25</v>
      </c>
      <c r="E344" s="123">
        <v>1995</v>
      </c>
      <c r="F344" s="123">
        <v>0.02</v>
      </c>
      <c r="G344" s="123">
        <v>0.03</v>
      </c>
      <c r="H344" s="123">
        <v>0.05</v>
      </c>
      <c r="I344" s="123">
        <v>0.05</v>
      </c>
      <c r="J344" s="123">
        <v>-0.05</v>
      </c>
      <c r="K344" s="123">
        <v>-0.06</v>
      </c>
      <c r="L344" s="123">
        <v>-0.03</v>
      </c>
      <c r="M344" s="123">
        <v>0.1</v>
      </c>
      <c r="N344" s="123"/>
      <c r="O344" s="123">
        <v>0.04</v>
      </c>
      <c r="P344" s="123">
        <v>0.01</v>
      </c>
      <c r="Q344" s="123">
        <v>-0.02</v>
      </c>
      <c r="R344" s="123"/>
      <c r="S344" s="123">
        <v>0.05</v>
      </c>
      <c r="T344" s="123">
        <v>0.06</v>
      </c>
      <c r="U344" s="123">
        <v>0.03</v>
      </c>
      <c r="V344" s="123">
        <v>0.04</v>
      </c>
      <c r="W344" s="123">
        <v>-0.1</v>
      </c>
      <c r="X344" s="123">
        <v>-0.09</v>
      </c>
      <c r="Y344" s="123">
        <v>-0.05</v>
      </c>
      <c r="Z344" s="123">
        <v>-0.09</v>
      </c>
      <c r="AA344" s="60">
        <v>-0.04</v>
      </c>
      <c r="AB344" s="60">
        <v>-0.08</v>
      </c>
      <c r="AC344" s="60">
        <v>-0.06</v>
      </c>
      <c r="AD344" s="60" t="s">
        <v>3792</v>
      </c>
      <c r="AE344" s="60">
        <v>2021</v>
      </c>
    </row>
    <row r="345" spans="1:31" x14ac:dyDescent="0.25">
      <c r="A345" s="60" t="s">
        <v>559</v>
      </c>
      <c r="B345" s="60" t="s">
        <v>22</v>
      </c>
      <c r="C345" s="123" t="s">
        <v>96</v>
      </c>
      <c r="D345" s="123">
        <v>24</v>
      </c>
      <c r="E345" s="123">
        <v>1996</v>
      </c>
      <c r="F345" s="123">
        <v>2.9</v>
      </c>
      <c r="G345" s="123">
        <v>2.84</v>
      </c>
      <c r="H345" s="123">
        <v>1.4</v>
      </c>
      <c r="I345" s="123">
        <v>1.35</v>
      </c>
      <c r="J345" s="123">
        <v>1.31</v>
      </c>
      <c r="K345" s="123">
        <v>-0.1</v>
      </c>
      <c r="L345" s="123">
        <v>0.69</v>
      </c>
      <c r="M345" s="123">
        <v>1.37</v>
      </c>
      <c r="N345" s="123">
        <v>49.95</v>
      </c>
      <c r="O345" s="123">
        <v>0.71</v>
      </c>
      <c r="P345" s="123">
        <v>9.65</v>
      </c>
      <c r="Q345" s="123">
        <v>3.8</v>
      </c>
      <c r="R345" s="123">
        <v>39.29</v>
      </c>
      <c r="S345" s="123">
        <v>5.24</v>
      </c>
      <c r="T345" s="123">
        <v>4.5599999999999996</v>
      </c>
      <c r="U345" s="123">
        <v>-0.08</v>
      </c>
      <c r="V345" s="123">
        <v>1.99</v>
      </c>
      <c r="W345" s="123">
        <v>0.7</v>
      </c>
      <c r="X345" s="123">
        <v>-0.1</v>
      </c>
      <c r="Y345" s="123">
        <v>1.31</v>
      </c>
      <c r="Z345" s="123">
        <v>2</v>
      </c>
      <c r="AA345" s="60">
        <v>4.76</v>
      </c>
      <c r="AB345" s="60">
        <v>4.1100000000000003</v>
      </c>
      <c r="AC345" s="60">
        <v>-0.02</v>
      </c>
      <c r="AD345" s="60" t="s">
        <v>3792</v>
      </c>
      <c r="AE345" s="60">
        <v>2021</v>
      </c>
    </row>
    <row r="346" spans="1:31" x14ac:dyDescent="0.25">
      <c r="A346" s="60" t="s">
        <v>1872</v>
      </c>
      <c r="B346" s="60" t="s">
        <v>22</v>
      </c>
      <c r="C346" s="123" t="s">
        <v>96</v>
      </c>
      <c r="D346" s="123">
        <v>28</v>
      </c>
      <c r="E346" s="123">
        <v>1992</v>
      </c>
      <c r="F346" s="123">
        <v>3.08</v>
      </c>
      <c r="G346" s="123">
        <v>4.9400000000000004</v>
      </c>
      <c r="H346" s="123">
        <v>2.27</v>
      </c>
      <c r="I346" s="123">
        <v>3.42</v>
      </c>
      <c r="J346" s="123">
        <v>1.05</v>
      </c>
      <c r="K346" s="123">
        <v>0.68</v>
      </c>
      <c r="L346" s="123">
        <v>2.61</v>
      </c>
      <c r="M346" s="123">
        <v>3.33</v>
      </c>
      <c r="N346" s="123">
        <v>80.040000000000006</v>
      </c>
      <c r="O346" s="123">
        <v>0.64</v>
      </c>
      <c r="P346" s="123">
        <v>20.04</v>
      </c>
      <c r="Q346" s="123">
        <v>6.38</v>
      </c>
      <c r="R346" s="123">
        <v>31.73</v>
      </c>
      <c r="S346" s="123">
        <v>10.97</v>
      </c>
      <c r="T346" s="123">
        <v>4.68</v>
      </c>
      <c r="U346" s="123">
        <v>4.42</v>
      </c>
      <c r="V346" s="123">
        <v>2.27</v>
      </c>
      <c r="W346" s="123">
        <v>0.31</v>
      </c>
      <c r="X346" s="123">
        <v>0</v>
      </c>
      <c r="Y346" s="123">
        <v>1.93</v>
      </c>
      <c r="Z346" s="123">
        <v>1.92</v>
      </c>
      <c r="AA346" s="60">
        <v>6.97</v>
      </c>
      <c r="AB346" s="60">
        <v>3.67</v>
      </c>
      <c r="AC346" s="60">
        <v>0.28999999999999998</v>
      </c>
      <c r="AD346" s="60" t="s">
        <v>3792</v>
      </c>
      <c r="AE346" s="60">
        <v>2021</v>
      </c>
    </row>
    <row r="347" spans="1:31" x14ac:dyDescent="0.25">
      <c r="A347" s="60" t="s">
        <v>4547</v>
      </c>
      <c r="B347" s="60" t="s">
        <v>22</v>
      </c>
      <c r="C347" s="123" t="s">
        <v>96</v>
      </c>
      <c r="D347" s="123">
        <v>31</v>
      </c>
      <c r="E347" s="123">
        <v>1989</v>
      </c>
      <c r="F347" s="123">
        <v>0.72</v>
      </c>
      <c r="G347" s="123">
        <v>-7.0000000000000007E-2</v>
      </c>
      <c r="H347" s="123">
        <v>0.05</v>
      </c>
      <c r="I347" s="123">
        <v>0.1</v>
      </c>
      <c r="J347" s="123">
        <v>-0.02</v>
      </c>
      <c r="K347" s="123">
        <v>0</v>
      </c>
      <c r="L347" s="123">
        <v>0.09</v>
      </c>
      <c r="M347" s="123">
        <v>1.1599999999999999</v>
      </c>
      <c r="N347" s="123">
        <v>-0.03</v>
      </c>
      <c r="O347" s="123">
        <v>1.1599999999999999</v>
      </c>
      <c r="P347" s="123">
        <v>13.77</v>
      </c>
      <c r="Q347" s="123">
        <v>2.56</v>
      </c>
      <c r="R347" s="123">
        <v>18.27</v>
      </c>
      <c r="S347" s="123">
        <v>2.5299999999999998</v>
      </c>
      <c r="T347" s="123">
        <v>7.41</v>
      </c>
      <c r="U347" s="123">
        <v>3.78</v>
      </c>
      <c r="V347" s="123">
        <v>1.3</v>
      </c>
      <c r="W347" s="123">
        <v>1.21</v>
      </c>
      <c r="X347" s="123">
        <v>-7.0000000000000007E-2</v>
      </c>
      <c r="Y347" s="123">
        <v>-7.0000000000000007E-2</v>
      </c>
      <c r="Z347" s="123">
        <v>2.59</v>
      </c>
      <c r="AA347" s="60">
        <v>2.5099999999999998</v>
      </c>
      <c r="AB347" s="60">
        <v>1.2</v>
      </c>
      <c r="AC347" s="60">
        <v>-0.09</v>
      </c>
      <c r="AD347" s="60" t="s">
        <v>3792</v>
      </c>
      <c r="AE347" s="60">
        <v>2021</v>
      </c>
    </row>
    <row r="348" spans="1:31" x14ac:dyDescent="0.25">
      <c r="A348" s="60" t="s">
        <v>4844</v>
      </c>
      <c r="B348" s="60" t="s">
        <v>22</v>
      </c>
      <c r="C348" s="123" t="s">
        <v>96</v>
      </c>
      <c r="D348" s="123">
        <v>22</v>
      </c>
      <c r="E348" s="123">
        <v>1999</v>
      </c>
      <c r="F348" s="123">
        <v>1.61</v>
      </c>
      <c r="G348" s="123">
        <v>2.95</v>
      </c>
      <c r="H348" s="123">
        <v>2.2999999999999998</v>
      </c>
      <c r="I348" s="123">
        <v>0.01</v>
      </c>
      <c r="J348" s="123">
        <v>1.21</v>
      </c>
      <c r="K348" s="123">
        <v>1.7</v>
      </c>
      <c r="L348" s="123">
        <v>0.62</v>
      </c>
      <c r="M348" s="123">
        <v>1.22</v>
      </c>
      <c r="N348" s="123">
        <v>50.08</v>
      </c>
      <c r="O348" s="123">
        <v>0.66</v>
      </c>
      <c r="P348" s="123">
        <v>14.67</v>
      </c>
      <c r="Q348" s="123">
        <v>2.92</v>
      </c>
      <c r="R348" s="123">
        <v>20.059999999999999</v>
      </c>
      <c r="S348" s="123">
        <v>7.16</v>
      </c>
      <c r="T348" s="123">
        <v>5.38</v>
      </c>
      <c r="U348" s="123">
        <v>2.25</v>
      </c>
      <c r="V348" s="123">
        <v>2.9</v>
      </c>
      <c r="W348" s="123">
        <v>-0.03</v>
      </c>
      <c r="X348" s="123">
        <v>7.0000000000000007E-2</v>
      </c>
      <c r="Y348" s="123">
        <v>2.88</v>
      </c>
      <c r="Z348" s="123">
        <v>1.77</v>
      </c>
      <c r="AA348" s="60">
        <v>4.7300000000000004</v>
      </c>
      <c r="AB348" s="60">
        <v>1.27</v>
      </c>
      <c r="AC348" s="60">
        <v>-0.04</v>
      </c>
      <c r="AD348" s="60" t="s">
        <v>3792</v>
      </c>
      <c r="AE348" s="60">
        <v>2021</v>
      </c>
    </row>
    <row r="349" spans="1:31" x14ac:dyDescent="0.25">
      <c r="A349" s="60" t="s">
        <v>4550</v>
      </c>
      <c r="B349" s="60" t="s">
        <v>22</v>
      </c>
      <c r="C349" s="123" t="s">
        <v>96</v>
      </c>
      <c r="D349" s="123">
        <v>22</v>
      </c>
      <c r="E349" s="123">
        <v>1998</v>
      </c>
      <c r="F349" s="123">
        <v>2.67</v>
      </c>
      <c r="G349" s="123">
        <v>2.61</v>
      </c>
      <c r="H349" s="123">
        <v>2.6</v>
      </c>
      <c r="I349" s="123">
        <v>0.31</v>
      </c>
      <c r="J349" s="123">
        <v>1.21</v>
      </c>
      <c r="K349" s="123">
        <v>1.1299999999999999</v>
      </c>
      <c r="L349" s="123">
        <v>0.77</v>
      </c>
      <c r="M349" s="123">
        <v>1.85</v>
      </c>
      <c r="N349" s="123">
        <v>40.07</v>
      </c>
      <c r="O349" s="123">
        <v>1.1399999999999999</v>
      </c>
      <c r="P349" s="123">
        <v>20.440000000000001</v>
      </c>
      <c r="Q349" s="123">
        <v>7.36</v>
      </c>
      <c r="R349" s="123">
        <v>36.46</v>
      </c>
      <c r="S349" s="123">
        <v>5.26</v>
      </c>
      <c r="T349" s="123">
        <v>9.99</v>
      </c>
      <c r="U349" s="123">
        <v>5.2</v>
      </c>
      <c r="V349" s="123">
        <v>2.31</v>
      </c>
      <c r="W349" s="123">
        <v>-7.0000000000000007E-2</v>
      </c>
      <c r="X349" s="123">
        <v>0.01</v>
      </c>
      <c r="Y349" s="123">
        <v>2.16</v>
      </c>
      <c r="Z349" s="123">
        <v>1.17</v>
      </c>
      <c r="AA349" s="60">
        <v>3.66</v>
      </c>
      <c r="AB349" s="60">
        <v>1.06</v>
      </c>
      <c r="AC349" s="60">
        <v>0.31</v>
      </c>
      <c r="AD349" s="60" t="s">
        <v>3792</v>
      </c>
      <c r="AE349" s="60">
        <v>2021</v>
      </c>
    </row>
    <row r="350" spans="1:31" x14ac:dyDescent="0.25">
      <c r="A350" s="60" t="s">
        <v>990</v>
      </c>
      <c r="B350" s="60" t="s">
        <v>22</v>
      </c>
      <c r="C350" s="123" t="s">
        <v>96</v>
      </c>
      <c r="D350" s="123">
        <v>32</v>
      </c>
      <c r="E350" s="123">
        <v>1988</v>
      </c>
      <c r="F350" s="123">
        <v>2.99</v>
      </c>
      <c r="G350" s="123">
        <v>1.23</v>
      </c>
      <c r="H350" s="123">
        <v>0.6</v>
      </c>
      <c r="I350" s="123">
        <v>1.01</v>
      </c>
      <c r="J350" s="123">
        <v>0.34</v>
      </c>
      <c r="K350" s="123">
        <v>-7.0000000000000007E-2</v>
      </c>
      <c r="L350" s="123">
        <v>0.36</v>
      </c>
      <c r="M350" s="123">
        <v>0.75</v>
      </c>
      <c r="N350" s="123">
        <v>50.03</v>
      </c>
      <c r="O350" s="123">
        <v>0.42</v>
      </c>
      <c r="P350" s="123">
        <v>8</v>
      </c>
      <c r="Q350" s="123">
        <v>2.0299999999999998</v>
      </c>
      <c r="R350" s="123">
        <v>24.99</v>
      </c>
      <c r="S350" s="123">
        <v>4.41</v>
      </c>
      <c r="T350" s="123">
        <v>3.36</v>
      </c>
      <c r="U350" s="123">
        <v>0.36</v>
      </c>
      <c r="V350" s="123">
        <v>1.43</v>
      </c>
      <c r="W350" s="123">
        <v>0.61</v>
      </c>
      <c r="X350" s="123">
        <v>-0.05</v>
      </c>
      <c r="Y350" s="123">
        <v>0.65</v>
      </c>
      <c r="Z350" s="123">
        <v>1.29</v>
      </c>
      <c r="AA350" s="60">
        <v>2.73</v>
      </c>
      <c r="AB350" s="60">
        <v>7.08</v>
      </c>
      <c r="AC350" s="60">
        <v>-0.04</v>
      </c>
      <c r="AD350" s="60" t="s">
        <v>3792</v>
      </c>
      <c r="AE350" s="60">
        <v>2021</v>
      </c>
    </row>
    <row r="351" spans="1:31" x14ac:dyDescent="0.25">
      <c r="A351" s="60" t="s">
        <v>4845</v>
      </c>
      <c r="B351" s="60" t="s">
        <v>22</v>
      </c>
      <c r="C351" s="123" t="s">
        <v>148</v>
      </c>
      <c r="D351" s="123">
        <v>25</v>
      </c>
      <c r="E351" s="123">
        <v>1995</v>
      </c>
      <c r="F351" s="123">
        <v>0.91</v>
      </c>
      <c r="G351" s="123">
        <v>2.2000000000000002</v>
      </c>
      <c r="H351" s="123">
        <v>1.07</v>
      </c>
      <c r="I351" s="123">
        <v>0.05</v>
      </c>
      <c r="J351" s="123">
        <v>1.07</v>
      </c>
      <c r="K351" s="123">
        <v>1.1599999999999999</v>
      </c>
      <c r="L351" s="123">
        <v>2.2200000000000002</v>
      </c>
      <c r="M351" s="123">
        <v>2.29</v>
      </c>
      <c r="N351" s="123">
        <v>100.01</v>
      </c>
      <c r="O351" s="123">
        <v>-0.03</v>
      </c>
      <c r="P351" s="123">
        <v>31.1</v>
      </c>
      <c r="Q351" s="123">
        <v>4.38</v>
      </c>
      <c r="R351" s="123">
        <v>14.36</v>
      </c>
      <c r="S351" s="123">
        <v>2.13</v>
      </c>
      <c r="T351" s="123">
        <v>14.4</v>
      </c>
      <c r="U351" s="123">
        <v>14.45</v>
      </c>
      <c r="V351" s="123">
        <v>0.05</v>
      </c>
      <c r="W351" s="123">
        <v>-7.0000000000000007E-2</v>
      </c>
      <c r="X351" s="123">
        <v>-0.06</v>
      </c>
      <c r="Y351" s="123">
        <v>-0.06</v>
      </c>
      <c r="Z351" s="123">
        <v>0.08</v>
      </c>
      <c r="AA351" s="60">
        <v>2.2599999999999998</v>
      </c>
      <c r="AB351" s="60">
        <v>0.08</v>
      </c>
      <c r="AC351" s="60">
        <v>0</v>
      </c>
      <c r="AD351" s="60" t="s">
        <v>3792</v>
      </c>
      <c r="AE351" s="60">
        <v>2021</v>
      </c>
    </row>
    <row r="352" spans="1:31" x14ac:dyDescent="0.25">
      <c r="A352" s="60" t="s">
        <v>4846</v>
      </c>
      <c r="B352" s="60" t="s">
        <v>22</v>
      </c>
      <c r="C352" s="123" t="s">
        <v>109</v>
      </c>
      <c r="D352" s="123">
        <v>28</v>
      </c>
      <c r="E352" s="123">
        <v>1992</v>
      </c>
      <c r="F352" s="123">
        <v>0.39</v>
      </c>
      <c r="G352" s="123">
        <v>0.08</v>
      </c>
      <c r="H352" s="123">
        <v>0.02</v>
      </c>
      <c r="I352" s="123">
        <v>-0.04</v>
      </c>
      <c r="J352" s="123">
        <v>0.02</v>
      </c>
      <c r="K352" s="123">
        <v>-0.01</v>
      </c>
      <c r="L352" s="123">
        <v>-0.09</v>
      </c>
      <c r="M352" s="123">
        <v>0.06</v>
      </c>
      <c r="N352" s="123"/>
      <c r="O352" s="123">
        <v>-0.02</v>
      </c>
      <c r="P352" s="123">
        <v>9.9600000000000009</v>
      </c>
      <c r="Q352" s="123">
        <v>3.24</v>
      </c>
      <c r="R352" s="123">
        <v>33.25</v>
      </c>
      <c r="S352" s="123">
        <v>3.27</v>
      </c>
      <c r="T352" s="123">
        <v>-0.08</v>
      </c>
      <c r="U352" s="123">
        <v>6.7</v>
      </c>
      <c r="V352" s="123">
        <v>-0.03</v>
      </c>
      <c r="W352" s="123">
        <v>0.02</v>
      </c>
      <c r="X352" s="123">
        <v>0.02</v>
      </c>
      <c r="Y352" s="123">
        <v>-0.09</v>
      </c>
      <c r="Z352" s="123">
        <v>0.01</v>
      </c>
      <c r="AA352" s="60">
        <v>0.09</v>
      </c>
      <c r="AB352" s="60">
        <v>0.08</v>
      </c>
      <c r="AC352" s="60">
        <v>-0.04</v>
      </c>
      <c r="AD352" s="60" t="s">
        <v>3792</v>
      </c>
      <c r="AE352" s="60">
        <v>2021</v>
      </c>
    </row>
    <row r="353" spans="1:31" x14ac:dyDescent="0.25">
      <c r="A353" s="60" t="s">
        <v>1502</v>
      </c>
      <c r="B353" s="60" t="s">
        <v>22</v>
      </c>
      <c r="C353" s="123" t="s">
        <v>109</v>
      </c>
      <c r="D353" s="123">
        <v>32</v>
      </c>
      <c r="E353" s="123">
        <v>1988</v>
      </c>
      <c r="F353" s="123">
        <v>2.93</v>
      </c>
      <c r="G353" s="123">
        <v>0.72</v>
      </c>
      <c r="H353" s="123">
        <v>0.32</v>
      </c>
      <c r="I353" s="123">
        <v>0.04</v>
      </c>
      <c r="J353" s="123">
        <v>0.26</v>
      </c>
      <c r="K353" s="123">
        <v>0.36</v>
      </c>
      <c r="L353" s="123">
        <v>0.34</v>
      </c>
      <c r="M353" s="123">
        <v>0.75</v>
      </c>
      <c r="N353" s="123">
        <v>49.99</v>
      </c>
      <c r="O353" s="123">
        <v>0.33</v>
      </c>
      <c r="P353" s="123">
        <v>13.09</v>
      </c>
      <c r="Q353" s="123">
        <v>5.24</v>
      </c>
      <c r="R353" s="123">
        <v>41.08</v>
      </c>
      <c r="S353" s="123">
        <v>0.36</v>
      </c>
      <c r="T353" s="123">
        <v>3.64</v>
      </c>
      <c r="U353" s="123">
        <v>8.9499999999999993</v>
      </c>
      <c r="V353" s="123">
        <v>0.99</v>
      </c>
      <c r="W353" s="123">
        <v>-0.02</v>
      </c>
      <c r="X353" s="123">
        <v>-0.05</v>
      </c>
      <c r="Y353" s="123">
        <v>1.02</v>
      </c>
      <c r="Z353" s="123">
        <v>0.42</v>
      </c>
      <c r="AA353" s="60">
        <v>1.06</v>
      </c>
      <c r="AB353" s="60">
        <v>0.73</v>
      </c>
      <c r="AC353" s="60">
        <v>-0.03</v>
      </c>
      <c r="AD353" s="60" t="s">
        <v>3792</v>
      </c>
      <c r="AE353" s="60">
        <v>2021</v>
      </c>
    </row>
    <row r="354" spans="1:31" x14ac:dyDescent="0.25">
      <c r="A354" s="60" t="s">
        <v>4847</v>
      </c>
      <c r="B354" s="60" t="s">
        <v>22</v>
      </c>
      <c r="C354" s="123" t="s">
        <v>153</v>
      </c>
      <c r="D354" s="123">
        <v>17</v>
      </c>
      <c r="E354" s="123">
        <v>2003</v>
      </c>
      <c r="F354" s="123">
        <v>0.65</v>
      </c>
      <c r="G354" s="123">
        <v>1.59</v>
      </c>
      <c r="H354" s="123">
        <v>1.69</v>
      </c>
      <c r="I354" s="123">
        <v>1.67</v>
      </c>
      <c r="J354" s="123">
        <v>-0.01</v>
      </c>
      <c r="K354" s="123">
        <v>0.08</v>
      </c>
      <c r="L354" s="123">
        <v>1.59</v>
      </c>
      <c r="M354" s="123">
        <v>1.6</v>
      </c>
      <c r="N354" s="123">
        <v>100</v>
      </c>
      <c r="O354" s="123">
        <v>0.08</v>
      </c>
      <c r="P354" s="123">
        <v>24.93</v>
      </c>
      <c r="Q354" s="123">
        <v>6.69</v>
      </c>
      <c r="R354" s="123">
        <v>26.67</v>
      </c>
      <c r="S354" s="123">
        <v>5</v>
      </c>
      <c r="T354" s="123">
        <v>15.03</v>
      </c>
      <c r="U354" s="123">
        <v>5.0999999999999996</v>
      </c>
      <c r="V354" s="123">
        <v>4.9800000000000004</v>
      </c>
      <c r="W354" s="123">
        <v>-0.04</v>
      </c>
      <c r="X354" s="123">
        <v>0.05</v>
      </c>
      <c r="Y354" s="123">
        <v>5</v>
      </c>
      <c r="Z354" s="123">
        <v>1.7</v>
      </c>
      <c r="AA354" s="60">
        <v>3.28</v>
      </c>
      <c r="AB354" s="60">
        <v>-0.06</v>
      </c>
      <c r="AC354" s="60">
        <v>0.01</v>
      </c>
      <c r="AD354" s="60" t="s">
        <v>3792</v>
      </c>
      <c r="AE354" s="60">
        <v>2021</v>
      </c>
    </row>
    <row r="355" spans="1:31" x14ac:dyDescent="0.25">
      <c r="A355" s="60" t="s">
        <v>4848</v>
      </c>
      <c r="B355" s="60" t="s">
        <v>22</v>
      </c>
      <c r="C355" s="123" t="s">
        <v>153</v>
      </c>
      <c r="D355" s="123">
        <v>24</v>
      </c>
      <c r="E355" s="123">
        <v>1997</v>
      </c>
      <c r="F355" s="123">
        <v>1.86</v>
      </c>
      <c r="G355" s="123">
        <v>1.76</v>
      </c>
      <c r="H355" s="123">
        <v>1.74</v>
      </c>
      <c r="I355" s="123">
        <v>0.5</v>
      </c>
      <c r="J355" s="123">
        <v>-7.0000000000000007E-2</v>
      </c>
      <c r="K355" s="123">
        <v>1.05</v>
      </c>
      <c r="L355" s="123">
        <v>0.55000000000000004</v>
      </c>
      <c r="M355" s="123">
        <v>0.65</v>
      </c>
      <c r="N355" s="123">
        <v>99.99</v>
      </c>
      <c r="O355" s="123">
        <v>0.09</v>
      </c>
      <c r="P355" s="123">
        <v>20.61</v>
      </c>
      <c r="Q355" s="123">
        <v>6.61</v>
      </c>
      <c r="R355" s="123">
        <v>32.380000000000003</v>
      </c>
      <c r="S355" s="123">
        <v>3.37</v>
      </c>
      <c r="T355" s="123">
        <v>11.77</v>
      </c>
      <c r="U355" s="123">
        <v>5.52</v>
      </c>
      <c r="V355" s="123">
        <v>0.57999999999999996</v>
      </c>
      <c r="W355" s="123">
        <v>0.08</v>
      </c>
      <c r="X355" s="123">
        <v>0.05</v>
      </c>
      <c r="Y355" s="123">
        <v>0.54</v>
      </c>
      <c r="Z355" s="123">
        <v>0.08</v>
      </c>
      <c r="AA355" s="60">
        <v>1.57</v>
      </c>
      <c r="AB355" s="60">
        <v>0.61</v>
      </c>
      <c r="AC355" s="60">
        <v>-0.04</v>
      </c>
      <c r="AD355" s="60" t="s">
        <v>3792</v>
      </c>
      <c r="AE355" s="60">
        <v>2021</v>
      </c>
    </row>
    <row r="356" spans="1:31" x14ac:dyDescent="0.25">
      <c r="A356" s="60" t="s">
        <v>1707</v>
      </c>
      <c r="B356" s="60" t="s">
        <v>22</v>
      </c>
      <c r="C356" s="123" t="s">
        <v>116</v>
      </c>
      <c r="D356" s="123">
        <v>30</v>
      </c>
      <c r="E356" s="123">
        <v>1990</v>
      </c>
      <c r="F356" s="123">
        <v>3</v>
      </c>
      <c r="G356" s="123">
        <v>-0.06</v>
      </c>
      <c r="H356" s="123">
        <v>0.08</v>
      </c>
      <c r="I356" s="123">
        <v>-7.0000000000000007E-2</v>
      </c>
      <c r="J356" s="123">
        <v>7.0000000000000007E-2</v>
      </c>
      <c r="K356" s="123">
        <v>0.03</v>
      </c>
      <c r="L356" s="123">
        <v>0.1</v>
      </c>
      <c r="M356" s="123">
        <v>-0.01</v>
      </c>
      <c r="N356" s="123"/>
      <c r="O356" s="123">
        <v>0.05</v>
      </c>
      <c r="P356" s="123">
        <v>0.05</v>
      </c>
      <c r="Q356" s="123">
        <v>-0.04</v>
      </c>
      <c r="R356" s="123"/>
      <c r="S356" s="123">
        <v>0.01</v>
      </c>
      <c r="T356" s="123">
        <v>-0.08</v>
      </c>
      <c r="U356" s="123">
        <v>7.0000000000000007E-2</v>
      </c>
      <c r="V356" s="123">
        <v>-0.09</v>
      </c>
      <c r="W356" s="123">
        <v>-0.04</v>
      </c>
      <c r="X356" s="123">
        <v>0.04</v>
      </c>
      <c r="Y356" s="123">
        <v>-0.05</v>
      </c>
      <c r="Z356" s="123">
        <v>-0.08</v>
      </c>
      <c r="AA356" s="60">
        <v>0.03</v>
      </c>
      <c r="AB356" s="60">
        <v>-0.06</v>
      </c>
      <c r="AC356" s="60">
        <v>-0.01</v>
      </c>
      <c r="AD356" s="60" t="s">
        <v>3792</v>
      </c>
      <c r="AE356" s="60">
        <v>2021</v>
      </c>
    </row>
    <row r="357" spans="1:31" x14ac:dyDescent="0.25">
      <c r="A357" s="60" t="s">
        <v>2900</v>
      </c>
      <c r="B357" s="60" t="s">
        <v>22</v>
      </c>
      <c r="C357" s="123" t="s">
        <v>122</v>
      </c>
      <c r="D357" s="123">
        <v>21</v>
      </c>
      <c r="E357" s="123">
        <v>1999</v>
      </c>
      <c r="F357" s="123">
        <v>0.95</v>
      </c>
      <c r="G357" s="123">
        <v>1.91</v>
      </c>
      <c r="H357" s="123">
        <v>0.95</v>
      </c>
      <c r="I357" s="123">
        <v>0.97</v>
      </c>
      <c r="J357" s="123">
        <v>1.1000000000000001</v>
      </c>
      <c r="K357" s="123">
        <v>-0.1</v>
      </c>
      <c r="L357" s="123">
        <v>0.96</v>
      </c>
      <c r="M357" s="123">
        <v>3.01</v>
      </c>
      <c r="N357" s="123">
        <v>33.36</v>
      </c>
      <c r="O357" s="123">
        <v>1.97</v>
      </c>
      <c r="P357" s="123">
        <v>34.08</v>
      </c>
      <c r="Q357" s="123">
        <v>5.07</v>
      </c>
      <c r="R357" s="123">
        <v>14.79</v>
      </c>
      <c r="S357" s="123">
        <v>10.029999999999999</v>
      </c>
      <c r="T357" s="123">
        <v>19.98</v>
      </c>
      <c r="U357" s="123">
        <v>4.08</v>
      </c>
      <c r="V357" s="123">
        <v>2.04</v>
      </c>
      <c r="W357" s="123">
        <v>0</v>
      </c>
      <c r="X357" s="123">
        <v>0.02</v>
      </c>
      <c r="Y357" s="123">
        <v>1.97</v>
      </c>
      <c r="Z357" s="123">
        <v>0.05</v>
      </c>
      <c r="AA357" s="60">
        <v>1.9</v>
      </c>
      <c r="AB357" s="60">
        <v>5.0199999999999996</v>
      </c>
      <c r="AC357" s="60">
        <v>-0.04</v>
      </c>
      <c r="AD357" s="60" t="s">
        <v>3792</v>
      </c>
      <c r="AE357" s="60">
        <v>2021</v>
      </c>
    </row>
    <row r="358" spans="1:31" x14ac:dyDescent="0.25">
      <c r="A358" s="60" t="s">
        <v>3674</v>
      </c>
      <c r="B358" s="60" t="s">
        <v>22</v>
      </c>
      <c r="C358" s="123" t="s">
        <v>122</v>
      </c>
      <c r="D358" s="123">
        <v>30</v>
      </c>
      <c r="E358" s="123">
        <v>1990</v>
      </c>
      <c r="F358" s="123">
        <v>2.2599999999999998</v>
      </c>
      <c r="G358" s="123">
        <v>1.77</v>
      </c>
      <c r="H358" s="123">
        <v>0.97</v>
      </c>
      <c r="I358" s="123">
        <v>0.5</v>
      </c>
      <c r="J358" s="123">
        <v>0.82</v>
      </c>
      <c r="K358" s="123">
        <v>0.44</v>
      </c>
      <c r="L358" s="123">
        <v>0.34</v>
      </c>
      <c r="M358" s="123">
        <v>2.2400000000000002</v>
      </c>
      <c r="N358" s="123">
        <v>19.97</v>
      </c>
      <c r="O358" s="123">
        <v>1.71</v>
      </c>
      <c r="P358" s="123">
        <v>32.96</v>
      </c>
      <c r="Q358" s="123">
        <v>7.48</v>
      </c>
      <c r="R358" s="123">
        <v>22.43</v>
      </c>
      <c r="S358" s="123">
        <v>8.77</v>
      </c>
      <c r="T358" s="123">
        <v>16.05</v>
      </c>
      <c r="U358" s="123">
        <v>8.2799999999999994</v>
      </c>
      <c r="V358" s="123">
        <v>0.93</v>
      </c>
      <c r="W358" s="123">
        <v>0.87</v>
      </c>
      <c r="X358" s="123">
        <v>-0.06</v>
      </c>
      <c r="Y358" s="123">
        <v>-0.09</v>
      </c>
      <c r="Z358" s="123">
        <v>0.92</v>
      </c>
      <c r="AA358" s="60">
        <v>2.69</v>
      </c>
      <c r="AB358" s="60">
        <v>1.33</v>
      </c>
      <c r="AC358" s="60">
        <v>0.08</v>
      </c>
      <c r="AD358" s="60" t="s">
        <v>3792</v>
      </c>
      <c r="AE358" s="60">
        <v>2021</v>
      </c>
    </row>
    <row r="359" spans="1:31" x14ac:dyDescent="0.25">
      <c r="A359" s="60" t="s">
        <v>4551</v>
      </c>
      <c r="B359" s="60" t="s">
        <v>22</v>
      </c>
      <c r="C359" s="123" t="s">
        <v>122</v>
      </c>
      <c r="D359" s="123">
        <v>22</v>
      </c>
      <c r="E359" s="123">
        <v>1998</v>
      </c>
      <c r="F359" s="123">
        <v>0.18</v>
      </c>
      <c r="G359" s="123">
        <v>-0.09</v>
      </c>
      <c r="H359" s="123">
        <v>-0.01</v>
      </c>
      <c r="I359" s="123">
        <v>7.0000000000000007E-2</v>
      </c>
      <c r="J359" s="123">
        <v>0.09</v>
      </c>
      <c r="K359" s="123">
        <v>0.08</v>
      </c>
      <c r="L359" s="123">
        <v>-0.1</v>
      </c>
      <c r="M359" s="123">
        <v>7.0000000000000007E-2</v>
      </c>
      <c r="N359" s="123"/>
      <c r="O359" s="123">
        <v>-0.1</v>
      </c>
      <c r="P359" s="123">
        <v>9.91</v>
      </c>
      <c r="Q359" s="123">
        <v>7.0000000000000007E-2</v>
      </c>
      <c r="R359" s="123">
        <v>-0.05</v>
      </c>
      <c r="S359" s="123">
        <v>9.9499999999999993</v>
      </c>
      <c r="T359" s="123">
        <v>-0.09</v>
      </c>
      <c r="U359" s="123">
        <v>-0.02</v>
      </c>
      <c r="V359" s="123">
        <v>0.05</v>
      </c>
      <c r="W359" s="123">
        <v>0.03</v>
      </c>
      <c r="X359" s="123">
        <v>0.04</v>
      </c>
      <c r="Y359" s="123">
        <v>0.02</v>
      </c>
      <c r="Z359" s="123">
        <v>0.09</v>
      </c>
      <c r="AA359" s="60">
        <v>0.09</v>
      </c>
      <c r="AB359" s="60">
        <v>0.02</v>
      </c>
      <c r="AC359" s="60">
        <v>7.0000000000000007E-2</v>
      </c>
      <c r="AD359" s="60" t="s">
        <v>3792</v>
      </c>
      <c r="AE359" s="60">
        <v>2021</v>
      </c>
    </row>
    <row r="360" spans="1:31" x14ac:dyDescent="0.25">
      <c r="A360" s="60" t="s">
        <v>1888</v>
      </c>
      <c r="B360" s="60" t="s">
        <v>22</v>
      </c>
      <c r="C360" s="123" t="s">
        <v>122</v>
      </c>
      <c r="D360" s="123">
        <v>25</v>
      </c>
      <c r="E360" s="123">
        <v>1995</v>
      </c>
      <c r="F360" s="123">
        <v>0.88</v>
      </c>
      <c r="G360" s="123">
        <v>2.2599999999999998</v>
      </c>
      <c r="H360" s="123">
        <v>1.05</v>
      </c>
      <c r="I360" s="123">
        <v>2.21</v>
      </c>
      <c r="J360" s="123">
        <v>-0.05</v>
      </c>
      <c r="K360" s="123">
        <v>-0.05</v>
      </c>
      <c r="L360" s="123">
        <v>1.19</v>
      </c>
      <c r="M360" s="123">
        <v>2.12</v>
      </c>
      <c r="N360" s="123">
        <v>49.99</v>
      </c>
      <c r="O360" s="123">
        <v>1.19</v>
      </c>
      <c r="P360" s="123">
        <v>23.38</v>
      </c>
      <c r="Q360" s="123">
        <v>5.51</v>
      </c>
      <c r="R360" s="123">
        <v>23.7</v>
      </c>
      <c r="S360" s="123">
        <v>10.1</v>
      </c>
      <c r="T360" s="123">
        <v>5.62</v>
      </c>
      <c r="U360" s="123">
        <v>7.69</v>
      </c>
      <c r="V360" s="123">
        <v>0.05</v>
      </c>
      <c r="W360" s="123">
        <v>0.02</v>
      </c>
      <c r="X360" s="123">
        <v>-0.04</v>
      </c>
      <c r="Y360" s="123">
        <v>0.08</v>
      </c>
      <c r="Z360" s="123">
        <v>2.14</v>
      </c>
      <c r="AA360" s="60">
        <v>4.5</v>
      </c>
      <c r="AB360" s="60">
        <v>1.1000000000000001</v>
      </c>
      <c r="AC360" s="60">
        <v>-0.02</v>
      </c>
      <c r="AD360" s="60" t="s">
        <v>3792</v>
      </c>
      <c r="AE360" s="60">
        <v>2021</v>
      </c>
    </row>
    <row r="361" spans="1:31" x14ac:dyDescent="0.25">
      <c r="A361" s="60" t="s">
        <v>1688</v>
      </c>
      <c r="B361" s="60" t="s">
        <v>22</v>
      </c>
      <c r="C361" s="123" t="s">
        <v>131</v>
      </c>
      <c r="D361" s="123">
        <v>26</v>
      </c>
      <c r="E361" s="123">
        <v>1994</v>
      </c>
      <c r="F361" s="123">
        <v>2.91</v>
      </c>
      <c r="G361" s="123">
        <v>0.97</v>
      </c>
      <c r="H361" s="123">
        <v>0.65</v>
      </c>
      <c r="I361" s="123">
        <v>0.6</v>
      </c>
      <c r="J361" s="123">
        <v>0.28999999999999998</v>
      </c>
      <c r="K361" s="123">
        <v>-7.0000000000000007E-2</v>
      </c>
      <c r="L361" s="123">
        <v>0.01</v>
      </c>
      <c r="M361" s="123">
        <v>0.32</v>
      </c>
      <c r="N361" s="123">
        <v>0.09</v>
      </c>
      <c r="O361" s="123">
        <v>0.34</v>
      </c>
      <c r="P361" s="123">
        <v>17.2</v>
      </c>
      <c r="Q361" s="123">
        <v>6.29</v>
      </c>
      <c r="R361" s="123">
        <v>35.99</v>
      </c>
      <c r="S361" s="123">
        <v>5.21</v>
      </c>
      <c r="T361" s="123">
        <v>5.95</v>
      </c>
      <c r="U361" s="123">
        <v>6.26</v>
      </c>
      <c r="V361" s="123">
        <v>1.29</v>
      </c>
      <c r="W361" s="123">
        <v>0.33</v>
      </c>
      <c r="X361" s="123">
        <v>0.01</v>
      </c>
      <c r="Y361" s="123">
        <v>1.1100000000000001</v>
      </c>
      <c r="Z361" s="123">
        <v>1.8</v>
      </c>
      <c r="AA361" s="60">
        <v>2.67</v>
      </c>
      <c r="AB361" s="60">
        <v>0.77</v>
      </c>
      <c r="AC361" s="60">
        <v>0</v>
      </c>
      <c r="AD361" s="60" t="s">
        <v>3792</v>
      </c>
      <c r="AE361" s="60">
        <v>2021</v>
      </c>
    </row>
    <row r="362" spans="1:31" x14ac:dyDescent="0.25">
      <c r="A362" s="60" t="s">
        <v>4553</v>
      </c>
      <c r="B362" s="60" t="s">
        <v>22</v>
      </c>
      <c r="C362" s="123" t="s">
        <v>131</v>
      </c>
      <c r="D362" s="123">
        <v>31</v>
      </c>
      <c r="E362" s="123">
        <v>1990</v>
      </c>
      <c r="F362" s="123">
        <v>1.56</v>
      </c>
      <c r="G362" s="123">
        <v>1.29</v>
      </c>
      <c r="H362" s="123">
        <v>-0.02</v>
      </c>
      <c r="I362" s="123">
        <v>1.27</v>
      </c>
      <c r="J362" s="123">
        <v>-0.05</v>
      </c>
      <c r="K362" s="123">
        <v>-0.08</v>
      </c>
      <c r="L362" s="123">
        <v>0.01</v>
      </c>
      <c r="M362" s="123">
        <v>1.28</v>
      </c>
      <c r="N362" s="123">
        <v>0</v>
      </c>
      <c r="O362" s="123">
        <v>1.3</v>
      </c>
      <c r="P362" s="123">
        <v>14.61</v>
      </c>
      <c r="Q362" s="123">
        <v>4.7300000000000004</v>
      </c>
      <c r="R362" s="123">
        <v>31.83</v>
      </c>
      <c r="S362" s="123">
        <v>3.28</v>
      </c>
      <c r="T362" s="123">
        <v>4.7300000000000004</v>
      </c>
      <c r="U362" s="123">
        <v>6.62</v>
      </c>
      <c r="V362" s="123">
        <v>0.68</v>
      </c>
      <c r="W362" s="123">
        <v>0.62</v>
      </c>
      <c r="X362" s="123">
        <v>0.1</v>
      </c>
      <c r="Y362" s="123">
        <v>0.06</v>
      </c>
      <c r="Z362" s="123">
        <v>2.66</v>
      </c>
      <c r="AA362" s="60">
        <v>3.99</v>
      </c>
      <c r="AB362" s="60">
        <v>1.25</v>
      </c>
      <c r="AC362" s="60">
        <v>-0.02</v>
      </c>
      <c r="AD362" s="60" t="s">
        <v>3792</v>
      </c>
      <c r="AE362" s="60">
        <v>2021</v>
      </c>
    </row>
    <row r="363" spans="1:31" x14ac:dyDescent="0.25">
      <c r="A363" s="60" t="s">
        <v>2450</v>
      </c>
      <c r="B363" s="60" t="s">
        <v>23</v>
      </c>
      <c r="C363" s="123" t="s">
        <v>96</v>
      </c>
      <c r="D363" s="123">
        <v>30</v>
      </c>
      <c r="E363" s="123">
        <v>1990</v>
      </c>
      <c r="F363" s="123">
        <v>3.15</v>
      </c>
      <c r="G363" s="123">
        <v>1.17</v>
      </c>
      <c r="H363" s="123">
        <v>0.97</v>
      </c>
      <c r="I363" s="123">
        <v>-0.05</v>
      </c>
      <c r="J363" s="123">
        <v>0.39</v>
      </c>
      <c r="K363" s="123">
        <v>1.04</v>
      </c>
      <c r="L363" s="123">
        <v>0.99</v>
      </c>
      <c r="M363" s="123">
        <v>2.74</v>
      </c>
      <c r="N363" s="123">
        <v>33.32</v>
      </c>
      <c r="O363" s="123">
        <v>1.94</v>
      </c>
      <c r="P363" s="123">
        <v>16.61</v>
      </c>
      <c r="Q363" s="123">
        <v>3.74</v>
      </c>
      <c r="R363" s="123">
        <v>22.54</v>
      </c>
      <c r="S363" s="123">
        <v>5.0199999999999996</v>
      </c>
      <c r="T363" s="123">
        <v>8.08</v>
      </c>
      <c r="U363" s="123">
        <v>3.53</v>
      </c>
      <c r="V363" s="123">
        <v>1.92</v>
      </c>
      <c r="W363" s="123">
        <v>0.32</v>
      </c>
      <c r="X363" s="123">
        <v>-0.06</v>
      </c>
      <c r="Y363" s="123">
        <v>1.63</v>
      </c>
      <c r="Z363" s="123">
        <v>1.81</v>
      </c>
      <c r="AA363" s="60">
        <v>3.16</v>
      </c>
      <c r="AB363" s="60">
        <v>1.34</v>
      </c>
      <c r="AC363" s="60">
        <v>0.03</v>
      </c>
      <c r="AD363" s="60" t="s">
        <v>3792</v>
      </c>
      <c r="AE363" s="60">
        <v>2021</v>
      </c>
    </row>
    <row r="364" spans="1:31" x14ac:dyDescent="0.25">
      <c r="A364" s="60" t="s">
        <v>204</v>
      </c>
      <c r="B364" s="60" t="s">
        <v>23</v>
      </c>
      <c r="C364" s="123" t="s">
        <v>96</v>
      </c>
      <c r="D364" s="123">
        <v>25</v>
      </c>
      <c r="E364" s="123">
        <v>1995</v>
      </c>
      <c r="F364" s="123">
        <v>6.42</v>
      </c>
      <c r="G364" s="123">
        <v>1.35</v>
      </c>
      <c r="H364" s="123">
        <v>0.75</v>
      </c>
      <c r="I364" s="123">
        <v>0.32</v>
      </c>
      <c r="J364" s="123">
        <v>0.82</v>
      </c>
      <c r="K364" s="123">
        <v>0.23</v>
      </c>
      <c r="L364" s="123">
        <v>0.85</v>
      </c>
      <c r="M364" s="123">
        <v>1.38</v>
      </c>
      <c r="N364" s="123">
        <v>55.52</v>
      </c>
      <c r="O364" s="123">
        <v>0.69</v>
      </c>
      <c r="P364" s="123">
        <v>11.84</v>
      </c>
      <c r="Q364" s="123">
        <v>2.98</v>
      </c>
      <c r="R364" s="123">
        <v>25.08</v>
      </c>
      <c r="S364" s="123">
        <v>4.29</v>
      </c>
      <c r="T364" s="123">
        <v>5.59</v>
      </c>
      <c r="U364" s="123">
        <v>1.79</v>
      </c>
      <c r="V364" s="123">
        <v>1.33</v>
      </c>
      <c r="W364" s="123">
        <v>0.12</v>
      </c>
      <c r="X364" s="123">
        <v>-0.04</v>
      </c>
      <c r="Y364" s="123">
        <v>1.1499999999999999</v>
      </c>
      <c r="Z364" s="123">
        <v>1.49</v>
      </c>
      <c r="AA364" s="60">
        <v>2.86</v>
      </c>
      <c r="AB364" s="60">
        <v>1.95</v>
      </c>
      <c r="AC364" s="60">
        <v>0</v>
      </c>
      <c r="AD364" s="60" t="s">
        <v>3792</v>
      </c>
      <c r="AE364" s="60">
        <v>2021</v>
      </c>
    </row>
    <row r="365" spans="1:31" x14ac:dyDescent="0.25">
      <c r="A365" s="60" t="s">
        <v>270</v>
      </c>
      <c r="B365" s="60" t="s">
        <v>23</v>
      </c>
      <c r="C365" s="123" t="s">
        <v>96</v>
      </c>
      <c r="D365" s="123">
        <v>27</v>
      </c>
      <c r="E365" s="123">
        <v>1993</v>
      </c>
      <c r="F365" s="123">
        <v>2.0099999999999998</v>
      </c>
      <c r="G365" s="123">
        <v>0.41</v>
      </c>
      <c r="H365" s="123">
        <v>-0.08</v>
      </c>
      <c r="I365" s="123">
        <v>0.52</v>
      </c>
      <c r="J365" s="123">
        <v>-7.0000000000000007E-2</v>
      </c>
      <c r="K365" s="123">
        <v>-0.05</v>
      </c>
      <c r="L365" s="123">
        <v>0.55000000000000004</v>
      </c>
      <c r="M365" s="123">
        <v>0.54</v>
      </c>
      <c r="N365" s="123">
        <v>100.05</v>
      </c>
      <c r="O365" s="123">
        <v>0.05</v>
      </c>
      <c r="P365" s="123">
        <v>4.3</v>
      </c>
      <c r="Q365" s="123">
        <v>2.37</v>
      </c>
      <c r="R365" s="123">
        <v>55.66</v>
      </c>
      <c r="S365" s="123">
        <v>2.29</v>
      </c>
      <c r="T365" s="123">
        <v>1.97</v>
      </c>
      <c r="U365" s="123">
        <v>0.02</v>
      </c>
      <c r="V365" s="123">
        <v>1.03</v>
      </c>
      <c r="W365" s="123">
        <v>0.43</v>
      </c>
      <c r="X365" s="123">
        <v>0.03</v>
      </c>
      <c r="Y365" s="123">
        <v>0.39</v>
      </c>
      <c r="Z365" s="123">
        <v>3.42</v>
      </c>
      <c r="AA365" s="60">
        <v>3.86</v>
      </c>
      <c r="AB365" s="60">
        <v>7.2</v>
      </c>
      <c r="AC365" s="60">
        <v>0.09</v>
      </c>
      <c r="AD365" s="60" t="s">
        <v>3792</v>
      </c>
      <c r="AE365" s="60">
        <v>2021</v>
      </c>
    </row>
    <row r="366" spans="1:31" x14ac:dyDescent="0.25">
      <c r="A366" s="60" t="s">
        <v>2836</v>
      </c>
      <c r="B366" s="60" t="s">
        <v>23</v>
      </c>
      <c r="C366" s="123" t="s">
        <v>96</v>
      </c>
      <c r="D366" s="123">
        <v>26</v>
      </c>
      <c r="E366" s="123">
        <v>1994</v>
      </c>
      <c r="F366" s="123">
        <v>7.57</v>
      </c>
      <c r="G366" s="123">
        <v>0.54</v>
      </c>
      <c r="H366" s="123">
        <v>0.13</v>
      </c>
      <c r="I366" s="123">
        <v>0.25</v>
      </c>
      <c r="J366" s="123">
        <v>0.19</v>
      </c>
      <c r="K366" s="123">
        <v>-0.04</v>
      </c>
      <c r="L366" s="123">
        <v>0.15</v>
      </c>
      <c r="M366" s="123">
        <v>0.61</v>
      </c>
      <c r="N366" s="123">
        <v>20.09</v>
      </c>
      <c r="O366" s="123">
        <v>0.52</v>
      </c>
      <c r="P366" s="123">
        <v>6.03</v>
      </c>
      <c r="Q366" s="123">
        <v>2.0699999999999998</v>
      </c>
      <c r="R366" s="123">
        <v>35.54</v>
      </c>
      <c r="S366" s="123">
        <v>3.02</v>
      </c>
      <c r="T366" s="123">
        <v>2.74</v>
      </c>
      <c r="U366" s="123">
        <v>0.24</v>
      </c>
      <c r="V366" s="123">
        <v>1.46</v>
      </c>
      <c r="W366" s="123">
        <v>1.26</v>
      </c>
      <c r="X366" s="123">
        <v>7.0000000000000007E-2</v>
      </c>
      <c r="Y366" s="123">
        <v>0.23</v>
      </c>
      <c r="Z366" s="123">
        <v>1.26</v>
      </c>
      <c r="AA366" s="60">
        <v>1.75</v>
      </c>
      <c r="AB366" s="60">
        <v>3.62</v>
      </c>
      <c r="AC366" s="60">
        <v>0.01</v>
      </c>
      <c r="AD366" s="60" t="s">
        <v>3792</v>
      </c>
      <c r="AE366" s="60">
        <v>2021</v>
      </c>
    </row>
    <row r="367" spans="1:31" x14ac:dyDescent="0.25">
      <c r="A367" s="60" t="s">
        <v>2837</v>
      </c>
      <c r="B367" s="60" t="s">
        <v>23</v>
      </c>
      <c r="C367" s="123" t="s">
        <v>96</v>
      </c>
      <c r="D367" s="123">
        <v>30</v>
      </c>
      <c r="E367" s="123">
        <v>1990</v>
      </c>
      <c r="F367" s="123">
        <v>6.69</v>
      </c>
      <c r="G367" s="123">
        <v>0.48</v>
      </c>
      <c r="H367" s="123">
        <v>0.54</v>
      </c>
      <c r="I367" s="123">
        <v>0.4</v>
      </c>
      <c r="J367" s="123">
        <v>-0.04</v>
      </c>
      <c r="K367" s="123">
        <v>0.21</v>
      </c>
      <c r="L367" s="123">
        <v>0.27</v>
      </c>
      <c r="M367" s="123">
        <v>0.69</v>
      </c>
      <c r="N367" s="123">
        <v>49.93</v>
      </c>
      <c r="O367" s="123">
        <v>0.39</v>
      </c>
      <c r="P367" s="123">
        <v>7.81</v>
      </c>
      <c r="Q367" s="123">
        <v>2.64</v>
      </c>
      <c r="R367" s="123">
        <v>32.770000000000003</v>
      </c>
      <c r="S367" s="123">
        <v>3.51</v>
      </c>
      <c r="T367" s="123">
        <v>3.29</v>
      </c>
      <c r="U367" s="123">
        <v>0.87</v>
      </c>
      <c r="V367" s="123">
        <v>1.28</v>
      </c>
      <c r="W367" s="123">
        <v>0.19</v>
      </c>
      <c r="X367" s="123">
        <v>0.01</v>
      </c>
      <c r="Y367" s="123">
        <v>1.03</v>
      </c>
      <c r="Z367" s="123">
        <v>2.91</v>
      </c>
      <c r="AA367" s="60">
        <v>3.3</v>
      </c>
      <c r="AB367" s="60">
        <v>2.14</v>
      </c>
      <c r="AC367" s="60">
        <v>0</v>
      </c>
      <c r="AD367" s="60" t="s">
        <v>3792</v>
      </c>
      <c r="AE367" s="60">
        <v>2021</v>
      </c>
    </row>
    <row r="368" spans="1:31" x14ac:dyDescent="0.25">
      <c r="A368" s="60" t="s">
        <v>209</v>
      </c>
      <c r="B368" s="60" t="s">
        <v>23</v>
      </c>
      <c r="C368" s="123" t="s">
        <v>96</v>
      </c>
      <c r="D368" s="123">
        <v>27</v>
      </c>
      <c r="E368" s="123">
        <v>1993</v>
      </c>
      <c r="F368" s="123">
        <v>5.75</v>
      </c>
      <c r="G368" s="123">
        <v>0.42</v>
      </c>
      <c r="H368" s="123">
        <v>0.35</v>
      </c>
      <c r="I368" s="123">
        <v>0.36</v>
      </c>
      <c r="J368" s="123">
        <v>0.09</v>
      </c>
      <c r="K368" s="123">
        <v>-0.08</v>
      </c>
      <c r="L368" s="123">
        <v>0.26</v>
      </c>
      <c r="M368" s="123">
        <v>0.35</v>
      </c>
      <c r="N368" s="123">
        <v>49.91</v>
      </c>
      <c r="O368" s="123">
        <v>0.15</v>
      </c>
      <c r="P368" s="123">
        <v>4.3</v>
      </c>
      <c r="Q368" s="123">
        <v>1.59</v>
      </c>
      <c r="R368" s="123">
        <v>36</v>
      </c>
      <c r="S368" s="123">
        <v>2.79</v>
      </c>
      <c r="T368" s="123">
        <v>1.33</v>
      </c>
      <c r="U368" s="123">
        <v>0.15</v>
      </c>
      <c r="V368" s="123">
        <v>1.03</v>
      </c>
      <c r="W368" s="123">
        <v>0.36</v>
      </c>
      <c r="X368" s="123">
        <v>-0.08</v>
      </c>
      <c r="Y368" s="123">
        <v>0.6</v>
      </c>
      <c r="Z368" s="123">
        <v>1.7</v>
      </c>
      <c r="AA368" s="60">
        <v>2.2000000000000002</v>
      </c>
      <c r="AB368" s="60">
        <v>4.6500000000000004</v>
      </c>
      <c r="AC368" s="60">
        <v>-0.06</v>
      </c>
      <c r="AD368" s="60" t="s">
        <v>3792</v>
      </c>
      <c r="AE368" s="60">
        <v>2021</v>
      </c>
    </row>
    <row r="369" spans="1:31" x14ac:dyDescent="0.25">
      <c r="A369" s="60" t="s">
        <v>241</v>
      </c>
      <c r="B369" s="60" t="s">
        <v>23</v>
      </c>
      <c r="C369" s="123" t="s">
        <v>96</v>
      </c>
      <c r="D369" s="123">
        <v>21</v>
      </c>
      <c r="E369" s="123">
        <v>1999</v>
      </c>
      <c r="F369" s="123">
        <v>1.02</v>
      </c>
      <c r="G369" s="123">
        <v>-0.04</v>
      </c>
      <c r="H369" s="123">
        <v>-0.08</v>
      </c>
      <c r="I369" s="123">
        <v>0.08</v>
      </c>
      <c r="J369" s="123">
        <v>-0.09</v>
      </c>
      <c r="K369" s="123">
        <v>0.04</v>
      </c>
      <c r="L369" s="123">
        <v>0.09</v>
      </c>
      <c r="M369" s="123">
        <v>1.07</v>
      </c>
      <c r="N369" s="123">
        <v>-0.06</v>
      </c>
      <c r="O369" s="123">
        <v>0.99</v>
      </c>
      <c r="P369" s="123">
        <v>8.9499999999999993</v>
      </c>
      <c r="Q369" s="123">
        <v>3.02</v>
      </c>
      <c r="R369" s="123">
        <v>33.229999999999997</v>
      </c>
      <c r="S369" s="123">
        <v>5.0599999999999996</v>
      </c>
      <c r="T369" s="123">
        <v>4.01</v>
      </c>
      <c r="U369" s="123">
        <v>-7.0000000000000007E-2</v>
      </c>
      <c r="V369" s="123">
        <v>0.94</v>
      </c>
      <c r="W369" s="123">
        <v>1.05</v>
      </c>
      <c r="X369" s="123">
        <v>1.01</v>
      </c>
      <c r="Y369" s="123">
        <v>0.02</v>
      </c>
      <c r="Z369" s="123">
        <v>1.03</v>
      </c>
      <c r="AA369" s="60">
        <v>1.03</v>
      </c>
      <c r="AB369" s="60">
        <v>0</v>
      </c>
      <c r="AC369" s="60">
        <v>0.05</v>
      </c>
      <c r="AD369" s="60" t="s">
        <v>3792</v>
      </c>
      <c r="AE369" s="60">
        <v>2021</v>
      </c>
    </row>
    <row r="370" spans="1:31" x14ac:dyDescent="0.25">
      <c r="A370" s="60" t="s">
        <v>309</v>
      </c>
      <c r="B370" s="60" t="s">
        <v>23</v>
      </c>
      <c r="C370" s="123" t="s">
        <v>109</v>
      </c>
      <c r="D370" s="123">
        <v>19</v>
      </c>
      <c r="E370" s="123">
        <v>2001</v>
      </c>
      <c r="F370" s="123">
        <v>2.99</v>
      </c>
      <c r="G370" s="123">
        <v>1.26</v>
      </c>
      <c r="H370" s="123">
        <v>0.94</v>
      </c>
      <c r="I370" s="123">
        <v>0.05</v>
      </c>
      <c r="J370" s="123">
        <v>1</v>
      </c>
      <c r="K370" s="123">
        <v>0.34</v>
      </c>
      <c r="L370" s="123">
        <v>-7.0000000000000007E-2</v>
      </c>
      <c r="M370" s="123">
        <v>0.69</v>
      </c>
      <c r="N370" s="123">
        <v>0.01</v>
      </c>
      <c r="O370" s="123">
        <v>0.57999999999999996</v>
      </c>
      <c r="P370" s="123">
        <v>19.97</v>
      </c>
      <c r="Q370" s="123">
        <v>4.3499999999999996</v>
      </c>
      <c r="R370" s="123">
        <v>21.77</v>
      </c>
      <c r="S370" s="123">
        <v>5.7</v>
      </c>
      <c r="T370" s="123">
        <v>8.9600000000000009</v>
      </c>
      <c r="U370" s="123">
        <v>5.34</v>
      </c>
      <c r="V370" s="123">
        <v>0.35</v>
      </c>
      <c r="W370" s="123">
        <v>0.03</v>
      </c>
      <c r="X370" s="123">
        <v>-0.02</v>
      </c>
      <c r="Y370" s="123">
        <v>0.39</v>
      </c>
      <c r="Z370" s="123">
        <v>1.4</v>
      </c>
      <c r="AA370" s="60">
        <v>2.69</v>
      </c>
      <c r="AB370" s="60">
        <v>0.34</v>
      </c>
      <c r="AC370" s="60">
        <v>-0.06</v>
      </c>
      <c r="AD370" s="60" t="s">
        <v>3792</v>
      </c>
      <c r="AE370" s="60">
        <v>2021</v>
      </c>
    </row>
    <row r="371" spans="1:31" x14ac:dyDescent="0.25">
      <c r="A371" s="60" t="s">
        <v>1391</v>
      </c>
      <c r="B371" s="60" t="s">
        <v>23</v>
      </c>
      <c r="C371" s="123" t="s">
        <v>109</v>
      </c>
      <c r="D371" s="123">
        <v>20</v>
      </c>
      <c r="E371" s="123">
        <v>2000</v>
      </c>
      <c r="F371" s="123">
        <v>1.05</v>
      </c>
      <c r="G371" s="123">
        <v>0.81</v>
      </c>
      <c r="H371" s="123">
        <v>-0.02</v>
      </c>
      <c r="I371" s="123">
        <v>0.08</v>
      </c>
      <c r="J371" s="123">
        <v>0.83</v>
      </c>
      <c r="K371" s="123">
        <v>0.04</v>
      </c>
      <c r="L371" s="123">
        <v>0.85</v>
      </c>
      <c r="M371" s="123">
        <v>1.9</v>
      </c>
      <c r="N371" s="123">
        <v>50.03</v>
      </c>
      <c r="O371" s="123">
        <v>0.88</v>
      </c>
      <c r="P371" s="123">
        <v>29</v>
      </c>
      <c r="Q371" s="123">
        <v>6.44</v>
      </c>
      <c r="R371" s="123">
        <v>21.82</v>
      </c>
      <c r="S371" s="123">
        <v>9</v>
      </c>
      <c r="T371" s="123">
        <v>10.02</v>
      </c>
      <c r="U371" s="123">
        <v>10.039999999999999</v>
      </c>
      <c r="V371" s="123">
        <v>0.96</v>
      </c>
      <c r="W371" s="123">
        <v>0.09</v>
      </c>
      <c r="X371" s="123">
        <v>0.05</v>
      </c>
      <c r="Y371" s="123">
        <v>0.91</v>
      </c>
      <c r="Z371" s="123">
        <v>0.87</v>
      </c>
      <c r="AA371" s="60">
        <v>1.85</v>
      </c>
      <c r="AB371" s="60">
        <v>0.03</v>
      </c>
      <c r="AC371" s="60">
        <v>0.03</v>
      </c>
      <c r="AD371" s="60" t="s">
        <v>3792</v>
      </c>
      <c r="AE371" s="60">
        <v>2021</v>
      </c>
    </row>
    <row r="372" spans="1:31" x14ac:dyDescent="0.25">
      <c r="A372" s="60" t="s">
        <v>396</v>
      </c>
      <c r="B372" s="60" t="s">
        <v>23</v>
      </c>
      <c r="C372" s="123" t="s">
        <v>109</v>
      </c>
      <c r="D372" s="123">
        <v>23</v>
      </c>
      <c r="E372" s="123">
        <v>1997</v>
      </c>
      <c r="F372" s="123">
        <v>0.19</v>
      </c>
      <c r="G372" s="123">
        <v>-0.06</v>
      </c>
      <c r="H372" s="123">
        <v>0</v>
      </c>
      <c r="I372" s="123">
        <v>0.03</v>
      </c>
      <c r="J372" s="123">
        <v>-0.03</v>
      </c>
      <c r="K372" s="123">
        <v>-0.02</v>
      </c>
      <c r="L372" s="123">
        <v>0.02</v>
      </c>
      <c r="M372" s="123">
        <v>-0.04</v>
      </c>
      <c r="N372" s="123"/>
      <c r="O372" s="123">
        <v>0.03</v>
      </c>
      <c r="P372" s="123">
        <v>70</v>
      </c>
      <c r="Q372" s="123">
        <v>10</v>
      </c>
      <c r="R372" s="123">
        <v>14.33</v>
      </c>
      <c r="S372" s="123">
        <v>10.01</v>
      </c>
      <c r="T372" s="123">
        <v>49.95</v>
      </c>
      <c r="U372" s="123">
        <v>10.01</v>
      </c>
      <c r="V372" s="123">
        <v>4.91</v>
      </c>
      <c r="W372" s="123">
        <v>0</v>
      </c>
      <c r="X372" s="123">
        <v>0.06</v>
      </c>
      <c r="Y372" s="123">
        <v>5.03</v>
      </c>
      <c r="Z372" s="123">
        <v>0.06</v>
      </c>
      <c r="AA372" s="60">
        <v>-0.09</v>
      </c>
      <c r="AB372" s="60">
        <v>5.0199999999999996</v>
      </c>
      <c r="AC372" s="60">
        <v>0.03</v>
      </c>
      <c r="AD372" s="60" t="s">
        <v>3792</v>
      </c>
      <c r="AE372" s="60">
        <v>2021</v>
      </c>
    </row>
    <row r="373" spans="1:31" x14ac:dyDescent="0.25">
      <c r="A373" s="60" t="s">
        <v>216</v>
      </c>
      <c r="B373" s="60" t="s">
        <v>23</v>
      </c>
      <c r="C373" s="123" t="s">
        <v>109</v>
      </c>
      <c r="D373" s="123">
        <v>23</v>
      </c>
      <c r="E373" s="123">
        <v>1997</v>
      </c>
      <c r="F373" s="123">
        <v>1.0900000000000001</v>
      </c>
      <c r="G373" s="123">
        <v>2.96</v>
      </c>
      <c r="H373" s="123">
        <v>1.01</v>
      </c>
      <c r="I373" s="123">
        <v>0.91</v>
      </c>
      <c r="J373" s="123">
        <v>0.94</v>
      </c>
      <c r="K373" s="123">
        <v>0.96</v>
      </c>
      <c r="L373" s="123">
        <v>0.98</v>
      </c>
      <c r="M373" s="123">
        <v>2.95</v>
      </c>
      <c r="N373" s="123">
        <v>33.33</v>
      </c>
      <c r="O373" s="123">
        <v>2.0099999999999998</v>
      </c>
      <c r="P373" s="123">
        <v>20.93</v>
      </c>
      <c r="Q373" s="123">
        <v>4.0599999999999996</v>
      </c>
      <c r="R373" s="123">
        <v>19.05</v>
      </c>
      <c r="S373" s="123">
        <v>4.0599999999999996</v>
      </c>
      <c r="T373" s="123">
        <v>12.03</v>
      </c>
      <c r="U373" s="123">
        <v>5.03</v>
      </c>
      <c r="V373" s="123">
        <v>-0.04</v>
      </c>
      <c r="W373" s="123">
        <v>0.08</v>
      </c>
      <c r="X373" s="123">
        <v>-0.05</v>
      </c>
      <c r="Y373" s="123">
        <v>0.05</v>
      </c>
      <c r="Z373" s="123">
        <v>1.03</v>
      </c>
      <c r="AA373" s="60">
        <v>3.91</v>
      </c>
      <c r="AB373" s="60">
        <v>-7.0000000000000007E-2</v>
      </c>
      <c r="AC373" s="60">
        <v>0.06</v>
      </c>
      <c r="AD373" s="60" t="s">
        <v>3792</v>
      </c>
      <c r="AE373" s="60">
        <v>2021</v>
      </c>
    </row>
    <row r="374" spans="1:31" x14ac:dyDescent="0.25">
      <c r="A374" s="60" t="s">
        <v>504</v>
      </c>
      <c r="B374" s="60" t="s">
        <v>23</v>
      </c>
      <c r="C374" s="123" t="s">
        <v>109</v>
      </c>
      <c r="D374" s="123">
        <v>27</v>
      </c>
      <c r="E374" s="123">
        <v>1993</v>
      </c>
      <c r="F374" s="123">
        <v>7.3</v>
      </c>
      <c r="G374" s="123">
        <v>0.28999999999999998</v>
      </c>
      <c r="H374" s="123">
        <v>0.1</v>
      </c>
      <c r="I374" s="123">
        <v>0.1</v>
      </c>
      <c r="J374" s="123">
        <v>7.0000000000000007E-2</v>
      </c>
      <c r="K374" s="123">
        <v>7.0000000000000007E-2</v>
      </c>
      <c r="L374" s="123">
        <v>0.05</v>
      </c>
      <c r="M374" s="123">
        <v>0.08</v>
      </c>
      <c r="N374" s="123"/>
      <c r="O374" s="123">
        <v>0.09</v>
      </c>
      <c r="P374" s="123">
        <v>13.53</v>
      </c>
      <c r="Q374" s="123">
        <v>2.73</v>
      </c>
      <c r="R374" s="123">
        <v>19.420000000000002</v>
      </c>
      <c r="S374" s="123">
        <v>0.73</v>
      </c>
      <c r="T374" s="123">
        <v>6.67</v>
      </c>
      <c r="U374" s="123">
        <v>6.06</v>
      </c>
      <c r="V374" s="123">
        <v>1.1100000000000001</v>
      </c>
      <c r="W374" s="123">
        <v>0.23</v>
      </c>
      <c r="X374" s="123">
        <v>0.05</v>
      </c>
      <c r="Y374" s="123">
        <v>0.93</v>
      </c>
      <c r="Z374" s="123">
        <v>0.51</v>
      </c>
      <c r="AA374" s="60">
        <v>0.77</v>
      </c>
      <c r="AB374" s="60">
        <v>0.78</v>
      </c>
      <c r="AC374" s="60">
        <v>-7.0000000000000007E-2</v>
      </c>
      <c r="AD374" s="60" t="s">
        <v>3792</v>
      </c>
      <c r="AE374" s="60">
        <v>2021</v>
      </c>
    </row>
    <row r="375" spans="1:31" x14ac:dyDescent="0.25">
      <c r="A375" s="60" t="s">
        <v>2843</v>
      </c>
      <c r="B375" s="60" t="s">
        <v>23</v>
      </c>
      <c r="C375" s="123" t="s">
        <v>153</v>
      </c>
      <c r="D375" s="123">
        <v>20</v>
      </c>
      <c r="E375" s="123">
        <v>2000</v>
      </c>
      <c r="F375" s="123">
        <v>1.77</v>
      </c>
      <c r="G375" s="123">
        <v>0.01</v>
      </c>
      <c r="H375" s="123">
        <v>-0.05</v>
      </c>
      <c r="I375" s="123">
        <v>-0.03</v>
      </c>
      <c r="J375" s="123">
        <v>0.03</v>
      </c>
      <c r="K375" s="123">
        <v>0.02</v>
      </c>
      <c r="L375" s="123">
        <v>0.09</v>
      </c>
      <c r="M375" s="123">
        <v>0.57999999999999996</v>
      </c>
      <c r="N375" s="123">
        <v>-0.03</v>
      </c>
      <c r="O375" s="123">
        <v>0.52</v>
      </c>
      <c r="P375" s="123">
        <v>23.38</v>
      </c>
      <c r="Q375" s="123">
        <v>7.14</v>
      </c>
      <c r="R375" s="123">
        <v>30.96</v>
      </c>
      <c r="S375" s="123">
        <v>6.21</v>
      </c>
      <c r="T375" s="123">
        <v>9.48</v>
      </c>
      <c r="U375" s="123">
        <v>7.85</v>
      </c>
      <c r="V375" s="123">
        <v>0.51</v>
      </c>
      <c r="W375" s="123">
        <v>0.05</v>
      </c>
      <c r="X375" s="123">
        <v>-0.02</v>
      </c>
      <c r="Y375" s="123">
        <v>0.56000000000000005</v>
      </c>
      <c r="Z375" s="123">
        <v>0.09</v>
      </c>
      <c r="AA375" s="60">
        <v>0.01</v>
      </c>
      <c r="AB375" s="60">
        <v>0.06</v>
      </c>
      <c r="AC375" s="60">
        <v>0.09</v>
      </c>
      <c r="AD375" s="60" t="s">
        <v>3792</v>
      </c>
      <c r="AE375" s="60">
        <v>2021</v>
      </c>
    </row>
    <row r="376" spans="1:31" x14ac:dyDescent="0.25">
      <c r="A376" s="60" t="s">
        <v>281</v>
      </c>
      <c r="B376" s="60" t="s">
        <v>23</v>
      </c>
      <c r="C376" s="123" t="s">
        <v>153</v>
      </c>
      <c r="D376" s="123">
        <v>25</v>
      </c>
      <c r="E376" s="123">
        <v>1995</v>
      </c>
      <c r="F376" s="123">
        <v>1.99</v>
      </c>
      <c r="G376" s="123">
        <v>0.53</v>
      </c>
      <c r="H376" s="123">
        <v>0.54</v>
      </c>
      <c r="I376" s="123">
        <v>0.42</v>
      </c>
      <c r="J376" s="123">
        <v>0.08</v>
      </c>
      <c r="K376" s="123">
        <v>-0.08</v>
      </c>
      <c r="L376" s="123">
        <v>0.01</v>
      </c>
      <c r="M376" s="123">
        <v>0.05</v>
      </c>
      <c r="N376" s="123"/>
      <c r="O376" s="123">
        <v>0.04</v>
      </c>
      <c r="P376" s="123">
        <v>16.93</v>
      </c>
      <c r="Q376" s="123">
        <v>3.48</v>
      </c>
      <c r="R376" s="123">
        <v>20.65</v>
      </c>
      <c r="S376" s="123">
        <v>4</v>
      </c>
      <c r="T376" s="123">
        <v>3.5</v>
      </c>
      <c r="U376" s="123">
        <v>9.58</v>
      </c>
      <c r="V376" s="123">
        <v>0.95</v>
      </c>
      <c r="W376" s="123">
        <v>0.06</v>
      </c>
      <c r="X376" s="123">
        <v>0.08</v>
      </c>
      <c r="Y376" s="123">
        <v>0.99</v>
      </c>
      <c r="Z376" s="123">
        <v>0.98</v>
      </c>
      <c r="AA376" s="60">
        <v>1.53</v>
      </c>
      <c r="AB376" s="60">
        <v>0.57999999999999996</v>
      </c>
      <c r="AC376" s="60">
        <v>-0.1</v>
      </c>
      <c r="AD376" s="60" t="s">
        <v>3792</v>
      </c>
      <c r="AE376" s="60">
        <v>2021</v>
      </c>
    </row>
    <row r="377" spans="1:31" x14ac:dyDescent="0.25">
      <c r="A377" s="60" t="s">
        <v>2841</v>
      </c>
      <c r="B377" s="60" t="s">
        <v>23</v>
      </c>
      <c r="C377" s="123" t="s">
        <v>153</v>
      </c>
      <c r="D377" s="123">
        <v>26</v>
      </c>
      <c r="E377" s="123">
        <v>1994</v>
      </c>
      <c r="F377" s="123">
        <v>7.09</v>
      </c>
      <c r="G377" s="123">
        <v>0.69</v>
      </c>
      <c r="H377" s="123">
        <v>0.55000000000000004</v>
      </c>
      <c r="I377" s="123">
        <v>0.38</v>
      </c>
      <c r="J377" s="123">
        <v>0.28000000000000003</v>
      </c>
      <c r="K377" s="123">
        <v>0.09</v>
      </c>
      <c r="L377" s="123">
        <v>0.31</v>
      </c>
      <c r="M377" s="123">
        <v>0.41</v>
      </c>
      <c r="N377" s="123">
        <v>66.69</v>
      </c>
      <c r="O377" s="123">
        <v>0.11</v>
      </c>
      <c r="P377" s="123">
        <v>9.4700000000000006</v>
      </c>
      <c r="Q377" s="123">
        <v>2.81</v>
      </c>
      <c r="R377" s="123">
        <v>29.88</v>
      </c>
      <c r="S377" s="123">
        <v>2.4500000000000002</v>
      </c>
      <c r="T377" s="123">
        <v>3.31</v>
      </c>
      <c r="U377" s="123">
        <v>3.59</v>
      </c>
      <c r="V377" s="123">
        <v>0.72</v>
      </c>
      <c r="W377" s="123">
        <v>0.03</v>
      </c>
      <c r="X377" s="123">
        <v>0.04</v>
      </c>
      <c r="Y377" s="123">
        <v>0.61</v>
      </c>
      <c r="Z377" s="123">
        <v>1.2</v>
      </c>
      <c r="AA377" s="60">
        <v>2.0299999999999998</v>
      </c>
      <c r="AB377" s="60">
        <v>-0.03</v>
      </c>
      <c r="AC377" s="60">
        <v>0.1</v>
      </c>
      <c r="AD377" s="60" t="s">
        <v>3792</v>
      </c>
      <c r="AE377" s="60">
        <v>2021</v>
      </c>
    </row>
    <row r="378" spans="1:31" x14ac:dyDescent="0.25">
      <c r="A378" s="60" t="s">
        <v>399</v>
      </c>
      <c r="B378" s="60" t="s">
        <v>23</v>
      </c>
      <c r="C378" s="123" t="s">
        <v>116</v>
      </c>
      <c r="D378" s="123">
        <v>26</v>
      </c>
      <c r="E378" s="123">
        <v>1994</v>
      </c>
      <c r="F378" s="123">
        <v>7.78</v>
      </c>
      <c r="G378" s="123">
        <v>7.0000000000000007E-2</v>
      </c>
      <c r="H378" s="123">
        <v>0.09</v>
      </c>
      <c r="I378" s="123">
        <v>0.01</v>
      </c>
      <c r="J378" s="123">
        <v>-0.06</v>
      </c>
      <c r="K378" s="123">
        <v>-0.02</v>
      </c>
      <c r="L378" s="123">
        <v>0.06</v>
      </c>
      <c r="M378" s="123">
        <v>0.06</v>
      </c>
      <c r="N378" s="123"/>
      <c r="O378" s="123">
        <v>7.0000000000000007E-2</v>
      </c>
      <c r="P378" s="123">
        <v>0.03</v>
      </c>
      <c r="Q378" s="123">
        <v>0.08</v>
      </c>
      <c r="R378" s="123"/>
      <c r="S378" s="123">
        <v>-0.08</v>
      </c>
      <c r="T378" s="123">
        <v>0</v>
      </c>
      <c r="U378" s="123">
        <v>-0.02</v>
      </c>
      <c r="V378" s="123">
        <v>0.02</v>
      </c>
      <c r="W378" s="123">
        <v>0</v>
      </c>
      <c r="X378" s="123">
        <v>0.03</v>
      </c>
      <c r="Y378" s="123">
        <v>-0.02</v>
      </c>
      <c r="Z378" s="123">
        <v>-0.01</v>
      </c>
      <c r="AA378" s="60">
        <v>0.09</v>
      </c>
      <c r="AB378" s="60">
        <v>0.18</v>
      </c>
      <c r="AC378" s="60">
        <v>0.21</v>
      </c>
      <c r="AD378" s="60" t="s">
        <v>3792</v>
      </c>
      <c r="AE378" s="60">
        <v>2021</v>
      </c>
    </row>
    <row r="379" spans="1:31" x14ac:dyDescent="0.25">
      <c r="A379" s="60" t="s">
        <v>3239</v>
      </c>
      <c r="B379" s="60" t="s">
        <v>23</v>
      </c>
      <c r="C379" s="123" t="s">
        <v>122</v>
      </c>
      <c r="D379" s="123">
        <v>17</v>
      </c>
      <c r="E379" s="123">
        <v>2003</v>
      </c>
      <c r="F379" s="123">
        <v>0.61</v>
      </c>
      <c r="G379" s="123">
        <v>6.61</v>
      </c>
      <c r="H379" s="123">
        <v>1.74</v>
      </c>
      <c r="I379" s="123">
        <v>1.66</v>
      </c>
      <c r="J379" s="123">
        <v>1.64</v>
      </c>
      <c r="K379" s="123">
        <v>3.3</v>
      </c>
      <c r="L379" s="123">
        <v>-0.01</v>
      </c>
      <c r="M379" s="123">
        <v>1.65</v>
      </c>
      <c r="N379" s="123">
        <v>0.09</v>
      </c>
      <c r="O379" s="123">
        <v>1.62</v>
      </c>
      <c r="P379" s="123">
        <v>38.33</v>
      </c>
      <c r="Q379" s="123">
        <v>8.36</v>
      </c>
      <c r="R379" s="123">
        <v>21.8</v>
      </c>
      <c r="S379" s="123">
        <v>11.63</v>
      </c>
      <c r="T379" s="123">
        <v>19.96</v>
      </c>
      <c r="U379" s="123">
        <v>6.57</v>
      </c>
      <c r="V379" s="123">
        <v>-0.02</v>
      </c>
      <c r="W379" s="123">
        <v>-7.0000000000000007E-2</v>
      </c>
      <c r="X379" s="123">
        <v>-0.06</v>
      </c>
      <c r="Y379" s="123">
        <v>-0.09</v>
      </c>
      <c r="Z379" s="123">
        <v>5.0599999999999996</v>
      </c>
      <c r="AA379" s="60">
        <v>11.73</v>
      </c>
      <c r="AB379" s="60">
        <v>-0.1</v>
      </c>
      <c r="AC379" s="60">
        <v>-0.06</v>
      </c>
      <c r="AD379" s="60" t="s">
        <v>3792</v>
      </c>
      <c r="AE379" s="60">
        <v>2021</v>
      </c>
    </row>
    <row r="380" spans="1:31" x14ac:dyDescent="0.25">
      <c r="A380" s="60" t="s">
        <v>3675</v>
      </c>
      <c r="B380" s="60" t="s">
        <v>23</v>
      </c>
      <c r="C380" s="123" t="s">
        <v>122</v>
      </c>
      <c r="D380" s="123">
        <v>25</v>
      </c>
      <c r="E380" s="123">
        <v>1995</v>
      </c>
      <c r="F380" s="123">
        <v>7.35</v>
      </c>
      <c r="G380" s="123">
        <v>2.2400000000000002</v>
      </c>
      <c r="H380" s="123">
        <v>1.65</v>
      </c>
      <c r="I380" s="123">
        <v>0.75</v>
      </c>
      <c r="J380" s="123">
        <v>1.05</v>
      </c>
      <c r="K380" s="123">
        <v>0.31</v>
      </c>
      <c r="L380" s="123">
        <v>0.48</v>
      </c>
      <c r="M380" s="123">
        <v>2.0699999999999998</v>
      </c>
      <c r="N380" s="123">
        <v>18.7</v>
      </c>
      <c r="O380" s="123">
        <v>1.73</v>
      </c>
      <c r="P380" s="123">
        <v>30.89</v>
      </c>
      <c r="Q380" s="123">
        <v>6.42</v>
      </c>
      <c r="R380" s="123">
        <v>20.46</v>
      </c>
      <c r="S380" s="123">
        <v>7.83</v>
      </c>
      <c r="T380" s="123">
        <v>19.16</v>
      </c>
      <c r="U380" s="123">
        <v>3.96</v>
      </c>
      <c r="V380" s="123">
        <v>1.25</v>
      </c>
      <c r="W380" s="123">
        <v>0.02</v>
      </c>
      <c r="X380" s="123">
        <v>-0.05</v>
      </c>
      <c r="Y380" s="123">
        <v>1.24</v>
      </c>
      <c r="Z380" s="123">
        <v>1.18</v>
      </c>
      <c r="AA380" s="60">
        <v>3.19</v>
      </c>
      <c r="AB380" s="60">
        <v>1.96</v>
      </c>
      <c r="AC380" s="60">
        <v>0</v>
      </c>
      <c r="AD380" s="60" t="s">
        <v>3792</v>
      </c>
      <c r="AE380" s="60">
        <v>2021</v>
      </c>
    </row>
    <row r="381" spans="1:31" x14ac:dyDescent="0.25">
      <c r="A381" s="60" t="s">
        <v>380</v>
      </c>
      <c r="B381" s="60" t="s">
        <v>23</v>
      </c>
      <c r="C381" s="123" t="s">
        <v>122</v>
      </c>
      <c r="D381" s="123">
        <v>30</v>
      </c>
      <c r="E381" s="123">
        <v>1990</v>
      </c>
      <c r="F381" s="123">
        <v>1.69</v>
      </c>
      <c r="G381" s="123">
        <v>1.1599999999999999</v>
      </c>
      <c r="H381" s="123">
        <v>1.1100000000000001</v>
      </c>
      <c r="I381" s="123">
        <v>1.1599999999999999</v>
      </c>
      <c r="J381" s="123">
        <v>-0.04</v>
      </c>
      <c r="K381" s="123">
        <v>0.06</v>
      </c>
      <c r="L381" s="123">
        <v>0.53</v>
      </c>
      <c r="M381" s="123">
        <v>2.4300000000000002</v>
      </c>
      <c r="N381" s="123">
        <v>24.93</v>
      </c>
      <c r="O381" s="123">
        <v>1.75</v>
      </c>
      <c r="P381" s="123">
        <v>20.04</v>
      </c>
      <c r="Q381" s="123">
        <v>5.8</v>
      </c>
      <c r="R381" s="123">
        <v>29.47</v>
      </c>
      <c r="S381" s="123">
        <v>6.56</v>
      </c>
      <c r="T381" s="123">
        <v>11.19</v>
      </c>
      <c r="U381" s="123">
        <v>2.4</v>
      </c>
      <c r="V381" s="123">
        <v>1.66</v>
      </c>
      <c r="W381" s="123">
        <v>0.1</v>
      </c>
      <c r="X381" s="123">
        <v>0.05</v>
      </c>
      <c r="Y381" s="123">
        <v>1.75</v>
      </c>
      <c r="Z381" s="123">
        <v>1.1499999999999999</v>
      </c>
      <c r="AA381" s="60">
        <v>2.27</v>
      </c>
      <c r="AB381" s="60">
        <v>1.69</v>
      </c>
      <c r="AC381" s="60">
        <v>0.01</v>
      </c>
      <c r="AD381" s="60" t="s">
        <v>3792</v>
      </c>
      <c r="AE381" s="60">
        <v>2021</v>
      </c>
    </row>
    <row r="382" spans="1:31" x14ac:dyDescent="0.25">
      <c r="A382" s="60" t="s">
        <v>124</v>
      </c>
      <c r="B382" s="60" t="s">
        <v>23</v>
      </c>
      <c r="C382" s="123" t="s">
        <v>122</v>
      </c>
      <c r="D382" s="123">
        <v>22</v>
      </c>
      <c r="E382" s="123">
        <v>1999</v>
      </c>
      <c r="F382" s="123">
        <v>5.97</v>
      </c>
      <c r="G382" s="123">
        <v>2.14</v>
      </c>
      <c r="H382" s="123">
        <v>0.91</v>
      </c>
      <c r="I382" s="123">
        <v>0.51</v>
      </c>
      <c r="J382" s="123">
        <v>1.45</v>
      </c>
      <c r="K382" s="123">
        <v>0.24</v>
      </c>
      <c r="L382" s="123">
        <v>1.07</v>
      </c>
      <c r="M382" s="123">
        <v>2.4500000000000002</v>
      </c>
      <c r="N382" s="123">
        <v>42.95</v>
      </c>
      <c r="O382" s="123">
        <v>1.37</v>
      </c>
      <c r="P382" s="123">
        <v>18.71</v>
      </c>
      <c r="Q382" s="123">
        <v>6.21</v>
      </c>
      <c r="R382" s="123">
        <v>33.32</v>
      </c>
      <c r="S382" s="123">
        <v>5.32</v>
      </c>
      <c r="T382" s="123">
        <v>11.41</v>
      </c>
      <c r="U382" s="123">
        <v>2.2000000000000002</v>
      </c>
      <c r="V382" s="123">
        <v>1.26</v>
      </c>
      <c r="W382" s="123">
        <v>0.43</v>
      </c>
      <c r="X382" s="123">
        <v>0.05</v>
      </c>
      <c r="Y382" s="123">
        <v>0.63</v>
      </c>
      <c r="Z382" s="123">
        <v>3.15</v>
      </c>
      <c r="AA382" s="60">
        <v>5.35</v>
      </c>
      <c r="AB382" s="60">
        <v>2.09</v>
      </c>
      <c r="AC382" s="60">
        <v>-0.04</v>
      </c>
      <c r="AD382" s="60" t="s">
        <v>3792</v>
      </c>
      <c r="AE382" s="60">
        <v>2021</v>
      </c>
    </row>
    <row r="383" spans="1:31" x14ac:dyDescent="0.25">
      <c r="A383" s="60" t="s">
        <v>262</v>
      </c>
      <c r="B383" s="60" t="s">
        <v>23</v>
      </c>
      <c r="C383" s="123" t="s">
        <v>122</v>
      </c>
      <c r="D383" s="123">
        <v>22</v>
      </c>
      <c r="E383" s="123">
        <v>1999</v>
      </c>
      <c r="F383" s="123">
        <v>5.0199999999999996</v>
      </c>
      <c r="G383" s="123">
        <v>1.64</v>
      </c>
      <c r="H383" s="123">
        <v>0.8</v>
      </c>
      <c r="I383" s="123">
        <v>0.61</v>
      </c>
      <c r="J383" s="123">
        <v>0.31</v>
      </c>
      <c r="K383" s="123">
        <v>0.59</v>
      </c>
      <c r="L383" s="123">
        <v>0.44</v>
      </c>
      <c r="M383" s="123">
        <v>1.45</v>
      </c>
      <c r="N383" s="123">
        <v>28.52</v>
      </c>
      <c r="O383" s="123">
        <v>1.07</v>
      </c>
      <c r="P383" s="123">
        <v>23.34</v>
      </c>
      <c r="Q383" s="123">
        <v>5.55</v>
      </c>
      <c r="R383" s="123">
        <v>23.51</v>
      </c>
      <c r="S383" s="123">
        <v>4.47</v>
      </c>
      <c r="T383" s="123">
        <v>10.85</v>
      </c>
      <c r="U383" s="123">
        <v>8.11</v>
      </c>
      <c r="V383" s="123">
        <v>1.84</v>
      </c>
      <c r="W383" s="123">
        <v>0.11</v>
      </c>
      <c r="X383" s="123">
        <v>-0.05</v>
      </c>
      <c r="Y383" s="123">
        <v>1.56</v>
      </c>
      <c r="Z383" s="123">
        <v>0.22</v>
      </c>
      <c r="AA383" s="60">
        <v>1.77</v>
      </c>
      <c r="AB383" s="60">
        <v>-7.0000000000000007E-2</v>
      </c>
      <c r="AC383" s="60">
        <v>-7.0000000000000007E-2</v>
      </c>
      <c r="AD383" s="60" t="s">
        <v>3792</v>
      </c>
      <c r="AE383" s="60">
        <v>2021</v>
      </c>
    </row>
    <row r="384" spans="1:31" x14ac:dyDescent="0.25">
      <c r="A384" s="60" t="s">
        <v>1273</v>
      </c>
      <c r="B384" s="60" t="s">
        <v>24</v>
      </c>
      <c r="C384" s="123" t="s">
        <v>96</v>
      </c>
      <c r="D384" s="123">
        <v>24</v>
      </c>
      <c r="E384" s="123">
        <v>1996</v>
      </c>
      <c r="F384" s="123">
        <v>5.75</v>
      </c>
      <c r="G384" s="123">
        <v>1.92</v>
      </c>
      <c r="H384" s="123">
        <v>0.97</v>
      </c>
      <c r="I384" s="123">
        <v>1.55</v>
      </c>
      <c r="J384" s="123">
        <v>0.39</v>
      </c>
      <c r="K384" s="123">
        <v>0.09</v>
      </c>
      <c r="L384" s="123">
        <v>1.27</v>
      </c>
      <c r="M384" s="123">
        <v>2.08</v>
      </c>
      <c r="N384" s="123">
        <v>58.31</v>
      </c>
      <c r="O384" s="123">
        <v>0.85</v>
      </c>
      <c r="P384" s="123">
        <v>10.24</v>
      </c>
      <c r="Q384" s="123">
        <v>2.2999999999999998</v>
      </c>
      <c r="R384" s="123">
        <v>22.49</v>
      </c>
      <c r="S384" s="123">
        <v>6.19</v>
      </c>
      <c r="T384" s="123">
        <v>3.23</v>
      </c>
      <c r="U384" s="123">
        <v>0.72</v>
      </c>
      <c r="V384" s="123">
        <v>0.64</v>
      </c>
      <c r="W384" s="123">
        <v>0.55000000000000004</v>
      </c>
      <c r="X384" s="123">
        <v>-0.04</v>
      </c>
      <c r="Y384" s="123">
        <v>0.15</v>
      </c>
      <c r="Z384" s="123">
        <v>2.67</v>
      </c>
      <c r="AA384" s="60">
        <v>4.55</v>
      </c>
      <c r="AB384" s="60">
        <v>5.37</v>
      </c>
      <c r="AC384" s="60">
        <v>0.09</v>
      </c>
      <c r="AD384" s="60" t="s">
        <v>3792</v>
      </c>
      <c r="AE384" s="60">
        <v>2021</v>
      </c>
    </row>
    <row r="385" spans="1:31" x14ac:dyDescent="0.25">
      <c r="A385" s="60" t="s">
        <v>647</v>
      </c>
      <c r="B385" s="60" t="s">
        <v>24</v>
      </c>
      <c r="C385" s="123" t="s">
        <v>96</v>
      </c>
      <c r="D385" s="123">
        <v>29</v>
      </c>
      <c r="E385" s="123">
        <v>1992</v>
      </c>
      <c r="F385" s="123">
        <v>0.15</v>
      </c>
      <c r="G385" s="123">
        <v>0.01</v>
      </c>
      <c r="H385" s="123">
        <v>-0.01</v>
      </c>
      <c r="I385" s="123">
        <v>0.04</v>
      </c>
      <c r="J385" s="123">
        <v>-0.05</v>
      </c>
      <c r="K385" s="123">
        <v>0.02</v>
      </c>
      <c r="L385" s="123">
        <v>-0.06</v>
      </c>
      <c r="M385" s="123">
        <v>0.04</v>
      </c>
      <c r="N385" s="123"/>
      <c r="O385" s="123">
        <v>-0.08</v>
      </c>
      <c r="P385" s="123">
        <v>29.99</v>
      </c>
      <c r="Q385" s="123">
        <v>10.039999999999999</v>
      </c>
      <c r="R385" s="123">
        <v>33.28</v>
      </c>
      <c r="S385" s="123">
        <v>19.95</v>
      </c>
      <c r="T385" s="123">
        <v>0.09</v>
      </c>
      <c r="U385" s="123">
        <v>9.9600000000000009</v>
      </c>
      <c r="V385" s="123">
        <v>7.0000000000000007E-2</v>
      </c>
      <c r="W385" s="123">
        <v>-0.05</v>
      </c>
      <c r="X385" s="123">
        <v>0.05</v>
      </c>
      <c r="Y385" s="123">
        <v>-0.01</v>
      </c>
      <c r="Z385" s="123">
        <v>0</v>
      </c>
      <c r="AA385" s="60">
        <v>-0.01</v>
      </c>
      <c r="AB385" s="60">
        <v>0.05</v>
      </c>
      <c r="AC385" s="60">
        <v>0</v>
      </c>
      <c r="AD385" s="60" t="s">
        <v>3792</v>
      </c>
      <c r="AE385" s="60">
        <v>2021</v>
      </c>
    </row>
    <row r="386" spans="1:31" x14ac:dyDescent="0.25">
      <c r="A386" s="60" t="s">
        <v>4598</v>
      </c>
      <c r="B386" s="60" t="s">
        <v>24</v>
      </c>
      <c r="C386" s="123" t="s">
        <v>96</v>
      </c>
      <c r="D386" s="123">
        <v>27</v>
      </c>
      <c r="E386" s="123">
        <v>1993</v>
      </c>
      <c r="F386" s="123">
        <v>3.26</v>
      </c>
      <c r="G386" s="123">
        <v>2.46</v>
      </c>
      <c r="H386" s="123">
        <v>0.87</v>
      </c>
      <c r="I386" s="123">
        <v>1.1399999999999999</v>
      </c>
      <c r="J386" s="123">
        <v>1.2</v>
      </c>
      <c r="K386" s="123">
        <v>-0.05</v>
      </c>
      <c r="L386" s="123">
        <v>1.26</v>
      </c>
      <c r="M386" s="123">
        <v>2.71</v>
      </c>
      <c r="N386" s="123">
        <v>44.49</v>
      </c>
      <c r="O386" s="123">
        <v>1.52</v>
      </c>
      <c r="P386" s="123">
        <v>17.84</v>
      </c>
      <c r="Q386" s="123">
        <v>4.59</v>
      </c>
      <c r="R386" s="123">
        <v>25.42</v>
      </c>
      <c r="S386" s="123">
        <v>8.82</v>
      </c>
      <c r="T386" s="123">
        <v>6.67</v>
      </c>
      <c r="U386" s="123">
        <v>2.4300000000000002</v>
      </c>
      <c r="V386" s="123">
        <v>0.9</v>
      </c>
      <c r="W386" s="123">
        <v>0.25</v>
      </c>
      <c r="X386" s="123">
        <v>7.0000000000000007E-2</v>
      </c>
      <c r="Y386" s="123">
        <v>0.61</v>
      </c>
      <c r="Z386" s="123">
        <v>2.0699999999999998</v>
      </c>
      <c r="AA386" s="60">
        <v>4.63</v>
      </c>
      <c r="AB386" s="60">
        <v>1.6</v>
      </c>
      <c r="AC386" s="60">
        <v>0.05</v>
      </c>
      <c r="AD386" s="60" t="s">
        <v>3792</v>
      </c>
      <c r="AE386" s="60">
        <v>2021</v>
      </c>
    </row>
    <row r="387" spans="1:31" x14ac:dyDescent="0.25">
      <c r="A387" s="60" t="s">
        <v>1383</v>
      </c>
      <c r="B387" s="60" t="s">
        <v>24</v>
      </c>
      <c r="C387" s="123" t="s">
        <v>96</v>
      </c>
      <c r="D387" s="123">
        <v>25</v>
      </c>
      <c r="E387" s="123">
        <v>1995</v>
      </c>
      <c r="F387" s="123">
        <v>5.69</v>
      </c>
      <c r="G387" s="123">
        <v>2.19</v>
      </c>
      <c r="H387" s="123">
        <v>1.39</v>
      </c>
      <c r="I387" s="123">
        <v>1.65</v>
      </c>
      <c r="J387" s="123">
        <v>0.52</v>
      </c>
      <c r="K387" s="123">
        <v>-0.08</v>
      </c>
      <c r="L387" s="123">
        <v>1.29</v>
      </c>
      <c r="M387" s="123">
        <v>2.02</v>
      </c>
      <c r="N387" s="123">
        <v>63.68</v>
      </c>
      <c r="O387" s="123">
        <v>0.76</v>
      </c>
      <c r="P387" s="123">
        <v>11.42</v>
      </c>
      <c r="Q387" s="123">
        <v>3.44</v>
      </c>
      <c r="R387" s="123">
        <v>30.83</v>
      </c>
      <c r="S387" s="123">
        <v>6.47</v>
      </c>
      <c r="T387" s="123">
        <v>4.71</v>
      </c>
      <c r="U387" s="123">
        <v>0.15</v>
      </c>
      <c r="V387" s="123">
        <v>1.99</v>
      </c>
      <c r="W387" s="123">
        <v>1.08</v>
      </c>
      <c r="X387" s="123">
        <v>0.09</v>
      </c>
      <c r="Y387" s="123">
        <v>0.84</v>
      </c>
      <c r="Z387" s="123">
        <v>1.76</v>
      </c>
      <c r="AA387" s="60">
        <v>4</v>
      </c>
      <c r="AB387" s="60">
        <v>3.43</v>
      </c>
      <c r="AC387" s="60">
        <v>0.03</v>
      </c>
      <c r="AD387" s="60" t="s">
        <v>3792</v>
      </c>
      <c r="AE387" s="60">
        <v>2021</v>
      </c>
    </row>
    <row r="388" spans="1:31" x14ac:dyDescent="0.25">
      <c r="A388" s="60" t="s">
        <v>2704</v>
      </c>
      <c r="B388" s="60" t="s">
        <v>24</v>
      </c>
      <c r="C388" s="123" t="s">
        <v>96</v>
      </c>
      <c r="D388" s="123">
        <v>28</v>
      </c>
      <c r="E388" s="123">
        <v>1992</v>
      </c>
      <c r="F388" s="123">
        <v>5.34</v>
      </c>
      <c r="G388" s="123">
        <v>2.52</v>
      </c>
      <c r="H388" s="123">
        <v>1.04</v>
      </c>
      <c r="I388" s="123">
        <v>1.05</v>
      </c>
      <c r="J388" s="123">
        <v>0.79</v>
      </c>
      <c r="K388" s="123">
        <v>0.67</v>
      </c>
      <c r="L388" s="123">
        <v>0.39</v>
      </c>
      <c r="M388" s="123">
        <v>0.73</v>
      </c>
      <c r="N388" s="123">
        <v>50.02</v>
      </c>
      <c r="O388" s="123">
        <v>0.41</v>
      </c>
      <c r="P388" s="123">
        <v>12.68</v>
      </c>
      <c r="Q388" s="123">
        <v>2.54</v>
      </c>
      <c r="R388" s="123">
        <v>19.46</v>
      </c>
      <c r="S388" s="123">
        <v>7.04</v>
      </c>
      <c r="T388" s="123">
        <v>4.26</v>
      </c>
      <c r="U388" s="123">
        <v>1.3</v>
      </c>
      <c r="V388" s="123">
        <v>2.09</v>
      </c>
      <c r="W388" s="123">
        <v>0.97</v>
      </c>
      <c r="X388" s="123">
        <v>0.04</v>
      </c>
      <c r="Y388" s="123">
        <v>1.1000000000000001</v>
      </c>
      <c r="Z388" s="123">
        <v>1.56</v>
      </c>
      <c r="AA388" s="60">
        <v>3.94</v>
      </c>
      <c r="AB388" s="60">
        <v>1.91</v>
      </c>
      <c r="AC388" s="60">
        <v>-0.06</v>
      </c>
      <c r="AD388" s="60" t="s">
        <v>3792</v>
      </c>
      <c r="AE388" s="60">
        <v>2021</v>
      </c>
    </row>
    <row r="389" spans="1:31" x14ac:dyDescent="0.25">
      <c r="A389" s="60" t="s">
        <v>1412</v>
      </c>
      <c r="B389" s="60" t="s">
        <v>24</v>
      </c>
      <c r="C389" s="123" t="s">
        <v>96</v>
      </c>
      <c r="D389" s="123">
        <v>25</v>
      </c>
      <c r="E389" s="123">
        <v>1995</v>
      </c>
      <c r="F389" s="123">
        <v>2.44</v>
      </c>
      <c r="G389" s="123">
        <v>4.0999999999999996</v>
      </c>
      <c r="H389" s="123">
        <v>2.4</v>
      </c>
      <c r="I389" s="123">
        <v>2.4500000000000002</v>
      </c>
      <c r="J389" s="123">
        <v>1.34</v>
      </c>
      <c r="K389" s="123">
        <v>0.51</v>
      </c>
      <c r="L389" s="123">
        <v>2.98</v>
      </c>
      <c r="M389" s="123">
        <v>4.5</v>
      </c>
      <c r="N389" s="123">
        <v>63.61</v>
      </c>
      <c r="O389" s="123">
        <v>1.57</v>
      </c>
      <c r="P389" s="123">
        <v>20.88</v>
      </c>
      <c r="Q389" s="123">
        <v>5.38</v>
      </c>
      <c r="R389" s="123">
        <v>26.01</v>
      </c>
      <c r="S389" s="123">
        <v>10.31</v>
      </c>
      <c r="T389" s="123">
        <v>5.79</v>
      </c>
      <c r="U389" s="123">
        <v>4.67</v>
      </c>
      <c r="V389" s="123">
        <v>2.52</v>
      </c>
      <c r="W389" s="123">
        <v>0.84</v>
      </c>
      <c r="X389" s="123">
        <v>0.03</v>
      </c>
      <c r="Y389" s="123">
        <v>1.67</v>
      </c>
      <c r="Z389" s="123">
        <v>2.5</v>
      </c>
      <c r="AA389" s="60">
        <v>6.62</v>
      </c>
      <c r="AB389" s="60">
        <v>3.3</v>
      </c>
      <c r="AC389" s="60">
        <v>0.04</v>
      </c>
      <c r="AD389" s="60" t="s">
        <v>3792</v>
      </c>
      <c r="AE389" s="60">
        <v>2021</v>
      </c>
    </row>
    <row r="390" spans="1:31" x14ac:dyDescent="0.25">
      <c r="A390" s="60" t="s">
        <v>1191</v>
      </c>
      <c r="B390" s="60" t="s">
        <v>24</v>
      </c>
      <c r="C390" s="123" t="s">
        <v>148</v>
      </c>
      <c r="D390" s="123">
        <v>29</v>
      </c>
      <c r="E390" s="123">
        <v>1991</v>
      </c>
      <c r="F390" s="123">
        <v>3.27</v>
      </c>
      <c r="G390" s="123">
        <v>1.27</v>
      </c>
      <c r="H390" s="123">
        <v>0.63</v>
      </c>
      <c r="I390" s="123">
        <v>0.24</v>
      </c>
      <c r="J390" s="123">
        <v>0.55000000000000004</v>
      </c>
      <c r="K390" s="123">
        <v>0.3</v>
      </c>
      <c r="L390" s="123">
        <v>-0.02</v>
      </c>
      <c r="M390" s="123">
        <v>1.34</v>
      </c>
      <c r="N390" s="123">
        <v>-0.08</v>
      </c>
      <c r="O390" s="123">
        <v>1.3</v>
      </c>
      <c r="P390" s="123">
        <v>14.48</v>
      </c>
      <c r="Q390" s="123">
        <v>3.42</v>
      </c>
      <c r="R390" s="123">
        <v>23.88</v>
      </c>
      <c r="S390" s="123">
        <v>3.97</v>
      </c>
      <c r="T390" s="123">
        <v>7.15</v>
      </c>
      <c r="U390" s="123">
        <v>3.23</v>
      </c>
      <c r="V390" s="123">
        <v>0.08</v>
      </c>
      <c r="W390" s="123">
        <v>7.0000000000000007E-2</v>
      </c>
      <c r="X390" s="123">
        <v>-7.0000000000000007E-2</v>
      </c>
      <c r="Y390" s="123">
        <v>0.08</v>
      </c>
      <c r="Z390" s="123">
        <v>0.68</v>
      </c>
      <c r="AA390" s="60">
        <v>1.9</v>
      </c>
      <c r="AB390" s="60">
        <v>0.6</v>
      </c>
      <c r="AC390" s="60">
        <v>-0.03</v>
      </c>
      <c r="AD390" s="60" t="s">
        <v>3792</v>
      </c>
      <c r="AE390" s="60">
        <v>2021</v>
      </c>
    </row>
    <row r="391" spans="1:31" x14ac:dyDescent="0.25">
      <c r="A391" s="60" t="s">
        <v>475</v>
      </c>
      <c r="B391" s="60" t="s">
        <v>24</v>
      </c>
      <c r="C391" s="123" t="s">
        <v>213</v>
      </c>
      <c r="D391" s="123">
        <v>29</v>
      </c>
      <c r="E391" s="123">
        <v>1991</v>
      </c>
      <c r="F391" s="123">
        <v>2.14</v>
      </c>
      <c r="G391" s="123">
        <v>0.53</v>
      </c>
      <c r="H391" s="123">
        <v>0.52</v>
      </c>
      <c r="I391" s="123">
        <v>-0.1</v>
      </c>
      <c r="J391" s="123">
        <v>0.56000000000000005</v>
      </c>
      <c r="K391" s="123">
        <v>-0.06</v>
      </c>
      <c r="L391" s="123">
        <v>0</v>
      </c>
      <c r="M391" s="123">
        <v>0.42</v>
      </c>
      <c r="N391" s="123">
        <v>0.04</v>
      </c>
      <c r="O391" s="123">
        <v>0.48</v>
      </c>
      <c r="P391" s="123">
        <v>10.99</v>
      </c>
      <c r="Q391" s="123">
        <v>2.33</v>
      </c>
      <c r="R391" s="123">
        <v>21.64</v>
      </c>
      <c r="S391" s="123">
        <v>5.81</v>
      </c>
      <c r="T391" s="123">
        <v>4.68</v>
      </c>
      <c r="U391" s="123">
        <v>0.56000000000000005</v>
      </c>
      <c r="V391" s="123">
        <v>1.81</v>
      </c>
      <c r="W391" s="123">
        <v>0.88</v>
      </c>
      <c r="X391" s="123">
        <v>0.01</v>
      </c>
      <c r="Y391" s="123">
        <v>0.92</v>
      </c>
      <c r="Z391" s="123">
        <v>1.84</v>
      </c>
      <c r="AA391" s="60">
        <v>2.4300000000000002</v>
      </c>
      <c r="AB391" s="60">
        <v>1.47</v>
      </c>
      <c r="AC391" s="60">
        <v>-0.06</v>
      </c>
      <c r="AD391" s="60" t="s">
        <v>3792</v>
      </c>
      <c r="AE391" s="60">
        <v>2021</v>
      </c>
    </row>
    <row r="392" spans="1:31" x14ac:dyDescent="0.25">
      <c r="A392" s="60" t="s">
        <v>4599</v>
      </c>
      <c r="B392" s="60" t="s">
        <v>24</v>
      </c>
      <c r="C392" s="123" t="s">
        <v>109</v>
      </c>
      <c r="D392" s="123">
        <v>28</v>
      </c>
      <c r="E392" s="123">
        <v>1992</v>
      </c>
      <c r="F392" s="123">
        <v>4.13</v>
      </c>
      <c r="G392" s="123">
        <v>-7.0000000000000007E-2</v>
      </c>
      <c r="H392" s="123">
        <v>-0.03</v>
      </c>
      <c r="I392" s="123">
        <v>-0.1</v>
      </c>
      <c r="J392" s="123">
        <v>0.04</v>
      </c>
      <c r="K392" s="123">
        <v>-0.09</v>
      </c>
      <c r="L392" s="123">
        <v>-0.02</v>
      </c>
      <c r="M392" s="123">
        <v>0.31</v>
      </c>
      <c r="N392" s="123">
        <v>-0.03</v>
      </c>
      <c r="O392" s="123">
        <v>0.27</v>
      </c>
      <c r="P392" s="123">
        <v>13.57</v>
      </c>
      <c r="Q392" s="123">
        <v>2.82</v>
      </c>
      <c r="R392" s="123">
        <v>21.18</v>
      </c>
      <c r="S392" s="123">
        <v>1.17</v>
      </c>
      <c r="T392" s="123">
        <v>5.91</v>
      </c>
      <c r="U392" s="123">
        <v>6.37</v>
      </c>
      <c r="V392" s="123">
        <v>0.87</v>
      </c>
      <c r="W392" s="123">
        <v>0.92</v>
      </c>
      <c r="X392" s="123">
        <v>0.1</v>
      </c>
      <c r="Y392" s="123">
        <v>7.0000000000000007E-2</v>
      </c>
      <c r="Z392" s="123">
        <v>0.67</v>
      </c>
      <c r="AA392" s="60">
        <v>0.77</v>
      </c>
      <c r="AB392" s="60">
        <v>0.75</v>
      </c>
      <c r="AC392" s="60">
        <v>0.08</v>
      </c>
      <c r="AD392" s="60" t="s">
        <v>3792</v>
      </c>
      <c r="AE392" s="60">
        <v>2021</v>
      </c>
    </row>
    <row r="393" spans="1:31" x14ac:dyDescent="0.25">
      <c r="A393" s="60" t="s">
        <v>1280</v>
      </c>
      <c r="B393" s="60" t="s">
        <v>24</v>
      </c>
      <c r="C393" s="123" t="s">
        <v>109</v>
      </c>
      <c r="D393" s="123">
        <v>23</v>
      </c>
      <c r="E393" s="123">
        <v>1997</v>
      </c>
      <c r="F393" s="123">
        <v>4.13</v>
      </c>
      <c r="G393" s="123">
        <v>1.39</v>
      </c>
      <c r="H393" s="123">
        <v>0.52</v>
      </c>
      <c r="I393" s="123">
        <v>0.5</v>
      </c>
      <c r="J393" s="123">
        <v>0.2</v>
      </c>
      <c r="K393" s="123">
        <v>0.77</v>
      </c>
      <c r="L393" s="123">
        <v>0.55000000000000004</v>
      </c>
      <c r="M393" s="123">
        <v>1.28</v>
      </c>
      <c r="N393" s="123">
        <v>39.99</v>
      </c>
      <c r="O393" s="123">
        <v>0.66</v>
      </c>
      <c r="P393" s="123">
        <v>17.84</v>
      </c>
      <c r="Q393" s="123">
        <v>4.53</v>
      </c>
      <c r="R393" s="123">
        <v>25.91</v>
      </c>
      <c r="S393" s="123">
        <v>2.38</v>
      </c>
      <c r="T393" s="123">
        <v>6.58</v>
      </c>
      <c r="U393" s="123">
        <v>8.83</v>
      </c>
      <c r="V393" s="123">
        <v>0.64</v>
      </c>
      <c r="W393" s="123">
        <v>0</v>
      </c>
      <c r="X393" s="123">
        <v>0.01</v>
      </c>
      <c r="Y393" s="123">
        <v>0.72</v>
      </c>
      <c r="Z393" s="123">
        <v>0.54</v>
      </c>
      <c r="AA393" s="60">
        <v>1.95</v>
      </c>
      <c r="AB393" s="60">
        <v>1.04</v>
      </c>
      <c r="AC393" s="60">
        <v>-0.05</v>
      </c>
      <c r="AD393" s="60" t="s">
        <v>3792</v>
      </c>
      <c r="AE393" s="60">
        <v>2021</v>
      </c>
    </row>
    <row r="394" spans="1:31" x14ac:dyDescent="0.25">
      <c r="A394" s="60" t="s">
        <v>1336</v>
      </c>
      <c r="B394" s="60" t="s">
        <v>24</v>
      </c>
      <c r="C394" s="123" t="s">
        <v>153</v>
      </c>
      <c r="D394" s="123">
        <v>22</v>
      </c>
      <c r="E394" s="123">
        <v>1998</v>
      </c>
      <c r="F394" s="123">
        <v>1.96</v>
      </c>
      <c r="G394" s="123">
        <v>2.06</v>
      </c>
      <c r="H394" s="123">
        <v>1.1499999999999999</v>
      </c>
      <c r="I394" s="123">
        <v>1.57</v>
      </c>
      <c r="J394" s="123">
        <v>-0.09</v>
      </c>
      <c r="K394" s="123">
        <v>0.44</v>
      </c>
      <c r="L394" s="123">
        <v>0.63</v>
      </c>
      <c r="M394" s="123">
        <v>1.66</v>
      </c>
      <c r="N394" s="123">
        <v>33.229999999999997</v>
      </c>
      <c r="O394" s="123">
        <v>1.02</v>
      </c>
      <c r="P394" s="123">
        <v>16.329999999999998</v>
      </c>
      <c r="Q394" s="123">
        <v>5.87</v>
      </c>
      <c r="R394" s="123">
        <v>35.5</v>
      </c>
      <c r="S394" s="123">
        <v>5.82</v>
      </c>
      <c r="T394" s="123">
        <v>6.91</v>
      </c>
      <c r="U394" s="123">
        <v>3.75</v>
      </c>
      <c r="V394" s="123">
        <v>1.02</v>
      </c>
      <c r="W394" s="123">
        <v>-7.0000000000000007E-2</v>
      </c>
      <c r="X394" s="123">
        <v>-0.05</v>
      </c>
      <c r="Y394" s="123">
        <v>1.0900000000000001</v>
      </c>
      <c r="Z394" s="123">
        <v>4.24</v>
      </c>
      <c r="AA394" s="60">
        <v>6.38</v>
      </c>
      <c r="AB394" s="60">
        <v>2.67</v>
      </c>
      <c r="AC394" s="60">
        <v>-0.06</v>
      </c>
      <c r="AD394" s="60" t="s">
        <v>3792</v>
      </c>
      <c r="AE394" s="60">
        <v>2021</v>
      </c>
    </row>
    <row r="395" spans="1:31" x14ac:dyDescent="0.25">
      <c r="A395" s="60" t="s">
        <v>4600</v>
      </c>
      <c r="B395" s="60" t="s">
        <v>24</v>
      </c>
      <c r="C395" s="123" t="s">
        <v>153</v>
      </c>
      <c r="D395" s="123">
        <v>31</v>
      </c>
      <c r="E395" s="123">
        <v>1989</v>
      </c>
      <c r="F395" s="123">
        <v>1.6</v>
      </c>
      <c r="G395" s="123">
        <v>0.51</v>
      </c>
      <c r="H395" s="123">
        <v>-7.0000000000000007E-2</v>
      </c>
      <c r="I395" s="123">
        <v>0.56999999999999995</v>
      </c>
      <c r="J395" s="123">
        <v>0</v>
      </c>
      <c r="K395" s="123">
        <v>-7.0000000000000007E-2</v>
      </c>
      <c r="L395" s="123">
        <v>-0.09</v>
      </c>
      <c r="M395" s="123">
        <v>0.62</v>
      </c>
      <c r="N395" s="123">
        <v>-0.04</v>
      </c>
      <c r="O395" s="123">
        <v>0.68</v>
      </c>
      <c r="P395" s="123">
        <v>22.33</v>
      </c>
      <c r="Q395" s="123">
        <v>6.48</v>
      </c>
      <c r="R395" s="123">
        <v>28.98</v>
      </c>
      <c r="S395" s="123">
        <v>4.22</v>
      </c>
      <c r="T395" s="123">
        <v>10.54</v>
      </c>
      <c r="U395" s="123">
        <v>7.68</v>
      </c>
      <c r="V395" s="123">
        <v>1.1499999999999999</v>
      </c>
      <c r="W395" s="123">
        <v>0.6</v>
      </c>
      <c r="X395" s="123">
        <v>-0.06</v>
      </c>
      <c r="Y395" s="123">
        <v>0.68</v>
      </c>
      <c r="Z395" s="123">
        <v>-0.01</v>
      </c>
      <c r="AA395" s="60">
        <v>0.65</v>
      </c>
      <c r="AB395" s="60">
        <v>0.62</v>
      </c>
      <c r="AC395" s="60">
        <v>-0.03</v>
      </c>
      <c r="AD395" s="60" t="s">
        <v>3792</v>
      </c>
      <c r="AE395" s="60">
        <v>2021</v>
      </c>
    </row>
    <row r="396" spans="1:31" x14ac:dyDescent="0.25">
      <c r="A396" s="60" t="s">
        <v>4849</v>
      </c>
      <c r="B396" s="60" t="s">
        <v>24</v>
      </c>
      <c r="C396" s="123" t="s">
        <v>153</v>
      </c>
      <c r="D396" s="123">
        <v>27</v>
      </c>
      <c r="E396" s="123">
        <v>1993</v>
      </c>
      <c r="F396" s="123">
        <v>0.83</v>
      </c>
      <c r="G396" s="123">
        <v>7.49</v>
      </c>
      <c r="H396" s="123">
        <v>6.34</v>
      </c>
      <c r="I396" s="123">
        <v>5.0999999999999996</v>
      </c>
      <c r="J396" s="123">
        <v>1.18</v>
      </c>
      <c r="K396" s="123">
        <v>1.2</v>
      </c>
      <c r="L396" s="123">
        <v>4.99</v>
      </c>
      <c r="M396" s="123">
        <v>6.33</v>
      </c>
      <c r="N396" s="123">
        <v>80.06</v>
      </c>
      <c r="O396" s="123">
        <v>1.26</v>
      </c>
      <c r="P396" s="123">
        <v>37.49</v>
      </c>
      <c r="Q396" s="123">
        <v>8.66</v>
      </c>
      <c r="R396" s="123">
        <v>23.25</v>
      </c>
      <c r="S396" s="123">
        <v>11.37</v>
      </c>
      <c r="T396" s="123">
        <v>15.01</v>
      </c>
      <c r="U396" s="123">
        <v>11.2</v>
      </c>
      <c r="V396" s="123">
        <v>7.0000000000000007E-2</v>
      </c>
      <c r="W396" s="123">
        <v>-0.09</v>
      </c>
      <c r="X396" s="123">
        <v>0.1</v>
      </c>
      <c r="Y396" s="123">
        <v>-0.04</v>
      </c>
      <c r="Z396" s="123">
        <v>2.4500000000000002</v>
      </c>
      <c r="AA396" s="60">
        <v>9.9700000000000006</v>
      </c>
      <c r="AB396" s="60">
        <v>3.68</v>
      </c>
      <c r="AC396" s="60">
        <v>0.03</v>
      </c>
      <c r="AD396" s="60" t="s">
        <v>3792</v>
      </c>
      <c r="AE396" s="60">
        <v>2021</v>
      </c>
    </row>
    <row r="397" spans="1:31" x14ac:dyDescent="0.25">
      <c r="A397" s="60" t="s">
        <v>1429</v>
      </c>
      <c r="B397" s="60" t="s">
        <v>24</v>
      </c>
      <c r="C397" s="123" t="s">
        <v>153</v>
      </c>
      <c r="D397" s="123">
        <v>29</v>
      </c>
      <c r="E397" s="123">
        <v>1991</v>
      </c>
      <c r="F397" s="123">
        <v>0.38</v>
      </c>
      <c r="G397" s="123">
        <v>5</v>
      </c>
      <c r="H397" s="123">
        <v>5.01</v>
      </c>
      <c r="I397" s="123">
        <v>2.5099999999999998</v>
      </c>
      <c r="J397" s="123">
        <v>2.46</v>
      </c>
      <c r="K397" s="123">
        <v>-0.08</v>
      </c>
      <c r="L397" s="123">
        <v>-0.01</v>
      </c>
      <c r="M397" s="123">
        <v>0.06</v>
      </c>
      <c r="N397" s="123"/>
      <c r="O397" s="123">
        <v>0.1</v>
      </c>
      <c r="P397" s="123">
        <v>50.06</v>
      </c>
      <c r="Q397" s="123">
        <v>14.98</v>
      </c>
      <c r="R397" s="123">
        <v>29.95</v>
      </c>
      <c r="S397" s="123">
        <v>12.48</v>
      </c>
      <c r="T397" s="123">
        <v>20.07</v>
      </c>
      <c r="U397" s="123">
        <v>17.43</v>
      </c>
      <c r="V397" s="123">
        <v>0.02</v>
      </c>
      <c r="W397" s="123">
        <v>0.03</v>
      </c>
      <c r="X397" s="123">
        <v>0</v>
      </c>
      <c r="Y397" s="123">
        <v>0.04</v>
      </c>
      <c r="Z397" s="123">
        <v>2.59</v>
      </c>
      <c r="AA397" s="60">
        <v>7.44</v>
      </c>
      <c r="AB397" s="60">
        <v>-0.01</v>
      </c>
      <c r="AC397" s="60">
        <v>-0.08</v>
      </c>
      <c r="AD397" s="60" t="s">
        <v>3792</v>
      </c>
      <c r="AE397" s="60">
        <v>2021</v>
      </c>
    </row>
    <row r="398" spans="1:31" x14ac:dyDescent="0.25">
      <c r="A398" s="60" t="s">
        <v>1281</v>
      </c>
      <c r="B398" s="60" t="s">
        <v>24</v>
      </c>
      <c r="C398" s="123" t="s">
        <v>116</v>
      </c>
      <c r="D398" s="123">
        <v>32</v>
      </c>
      <c r="E398" s="123">
        <v>1988</v>
      </c>
      <c r="F398" s="123">
        <v>5.63</v>
      </c>
      <c r="G398" s="123">
        <v>0.02</v>
      </c>
      <c r="H398" s="123">
        <v>-0.09</v>
      </c>
      <c r="I398" s="123">
        <v>0.1</v>
      </c>
      <c r="J398" s="123">
        <v>0.06</v>
      </c>
      <c r="K398" s="123">
        <v>-0.08</v>
      </c>
      <c r="L398" s="123">
        <v>0.03</v>
      </c>
      <c r="M398" s="123">
        <v>-0.01</v>
      </c>
      <c r="N398" s="123"/>
      <c r="O398" s="123">
        <v>0.09</v>
      </c>
      <c r="P398" s="123">
        <v>-0.09</v>
      </c>
      <c r="Q398" s="123">
        <v>-7.0000000000000007E-2</v>
      </c>
      <c r="R398" s="123"/>
      <c r="S398" s="123">
        <v>0.04</v>
      </c>
      <c r="T398" s="123">
        <v>0.05</v>
      </c>
      <c r="U398" s="123">
        <v>-0.03</v>
      </c>
      <c r="V398" s="123">
        <v>-0.05</v>
      </c>
      <c r="W398" s="123">
        <v>-0.1</v>
      </c>
      <c r="X398" s="123">
        <v>0.08</v>
      </c>
      <c r="Y398" s="123">
        <v>-0.05</v>
      </c>
      <c r="Z398" s="123">
        <v>7.0000000000000007E-2</v>
      </c>
      <c r="AA398" s="60">
        <v>0.04</v>
      </c>
      <c r="AB398" s="60">
        <v>0.06</v>
      </c>
      <c r="AC398" s="60">
        <v>0.05</v>
      </c>
      <c r="AD398" s="60" t="s">
        <v>3792</v>
      </c>
      <c r="AE398" s="60">
        <v>2021</v>
      </c>
    </row>
    <row r="399" spans="1:31" x14ac:dyDescent="0.25">
      <c r="A399" s="60" t="s">
        <v>1810</v>
      </c>
      <c r="B399" s="60" t="s">
        <v>24</v>
      </c>
      <c r="C399" s="123" t="s">
        <v>122</v>
      </c>
      <c r="D399" s="123">
        <v>28</v>
      </c>
      <c r="E399" s="123">
        <v>1992</v>
      </c>
      <c r="F399" s="123">
        <v>5.05</v>
      </c>
      <c r="G399" s="123">
        <v>2.17</v>
      </c>
      <c r="H399" s="123">
        <v>1.47</v>
      </c>
      <c r="I399" s="123">
        <v>0.89</v>
      </c>
      <c r="J399" s="123">
        <v>1.04</v>
      </c>
      <c r="K399" s="123">
        <v>0.1</v>
      </c>
      <c r="L399" s="123">
        <v>0.41</v>
      </c>
      <c r="M399" s="123">
        <v>2.2000000000000002</v>
      </c>
      <c r="N399" s="123">
        <v>18.100000000000001</v>
      </c>
      <c r="O399" s="123">
        <v>1.72</v>
      </c>
      <c r="P399" s="123">
        <v>20.77</v>
      </c>
      <c r="Q399" s="123">
        <v>5.97</v>
      </c>
      <c r="R399" s="123">
        <v>28.26</v>
      </c>
      <c r="S399" s="123">
        <v>8.85</v>
      </c>
      <c r="T399" s="123">
        <v>8.7200000000000006</v>
      </c>
      <c r="U399" s="123">
        <v>3.29</v>
      </c>
      <c r="V399" s="123">
        <v>1.47</v>
      </c>
      <c r="W399" s="123">
        <v>0.47</v>
      </c>
      <c r="X399" s="123">
        <v>-0.08</v>
      </c>
      <c r="Y399" s="123">
        <v>1.25</v>
      </c>
      <c r="Z399" s="123">
        <v>1.8</v>
      </c>
      <c r="AA399" s="60">
        <v>3.89</v>
      </c>
      <c r="AB399" s="60">
        <v>1.35</v>
      </c>
      <c r="AC399" s="60">
        <v>-0.09</v>
      </c>
      <c r="AD399" s="60" t="s">
        <v>3792</v>
      </c>
      <c r="AE399" s="60">
        <v>2021</v>
      </c>
    </row>
    <row r="400" spans="1:31" x14ac:dyDescent="0.25">
      <c r="A400" s="60" t="s">
        <v>326</v>
      </c>
      <c r="B400" s="60" t="s">
        <v>24</v>
      </c>
      <c r="C400" s="123" t="s">
        <v>122</v>
      </c>
      <c r="D400" s="123">
        <v>28</v>
      </c>
      <c r="E400" s="123">
        <v>1992</v>
      </c>
      <c r="F400" s="123">
        <v>4.3600000000000003</v>
      </c>
      <c r="G400" s="123">
        <v>2.2799999999999998</v>
      </c>
      <c r="H400" s="123">
        <v>1.31</v>
      </c>
      <c r="I400" s="123">
        <v>1.17</v>
      </c>
      <c r="J400" s="123">
        <v>1.01</v>
      </c>
      <c r="K400" s="123">
        <v>0.14000000000000001</v>
      </c>
      <c r="L400" s="123">
        <v>0.6</v>
      </c>
      <c r="M400" s="123">
        <v>2.13</v>
      </c>
      <c r="N400" s="123">
        <v>33.21</v>
      </c>
      <c r="O400" s="123">
        <v>1.4</v>
      </c>
      <c r="P400" s="123">
        <v>16.399999999999999</v>
      </c>
      <c r="Q400" s="123">
        <v>2.7</v>
      </c>
      <c r="R400" s="123">
        <v>17.14</v>
      </c>
      <c r="S400" s="123">
        <v>5.49</v>
      </c>
      <c r="T400" s="123">
        <v>9.1300000000000008</v>
      </c>
      <c r="U400" s="123">
        <v>1.65</v>
      </c>
      <c r="V400" s="123">
        <v>1.47</v>
      </c>
      <c r="W400" s="123">
        <v>0.69</v>
      </c>
      <c r="X400" s="123">
        <v>0.08</v>
      </c>
      <c r="Y400" s="123">
        <v>0.75</v>
      </c>
      <c r="Z400" s="123">
        <v>1.56</v>
      </c>
      <c r="AA400" s="60">
        <v>3.85</v>
      </c>
      <c r="AB400" s="60">
        <v>1.46</v>
      </c>
      <c r="AC400" s="60">
        <v>0.03</v>
      </c>
      <c r="AD400" s="60" t="s">
        <v>3792</v>
      </c>
      <c r="AE400" s="60">
        <v>2021</v>
      </c>
    </row>
    <row r="401" spans="1:31" x14ac:dyDescent="0.25">
      <c r="A401" s="60" t="s">
        <v>1289</v>
      </c>
      <c r="B401" s="60" t="s">
        <v>24</v>
      </c>
      <c r="C401" s="123" t="s">
        <v>122</v>
      </c>
      <c r="D401" s="123">
        <v>24</v>
      </c>
      <c r="E401" s="123">
        <v>1996</v>
      </c>
      <c r="F401" s="123">
        <v>1.34</v>
      </c>
      <c r="G401" s="123">
        <v>2.13</v>
      </c>
      <c r="H401" s="123">
        <v>-0.03</v>
      </c>
      <c r="I401" s="123">
        <v>2.06</v>
      </c>
      <c r="J401" s="123">
        <v>7.0000000000000007E-2</v>
      </c>
      <c r="K401" s="123">
        <v>-0.01</v>
      </c>
      <c r="L401" s="123">
        <v>-0.02</v>
      </c>
      <c r="M401" s="123">
        <v>-7.0000000000000007E-2</v>
      </c>
      <c r="N401" s="123"/>
      <c r="O401" s="123">
        <v>0.04</v>
      </c>
      <c r="P401" s="123">
        <v>13.53</v>
      </c>
      <c r="Q401" s="123">
        <v>4.2</v>
      </c>
      <c r="R401" s="123">
        <v>31.55</v>
      </c>
      <c r="S401" s="123">
        <v>7.11</v>
      </c>
      <c r="T401" s="123">
        <v>5.0599999999999996</v>
      </c>
      <c r="U401" s="123">
        <v>1.43</v>
      </c>
      <c r="V401" s="123">
        <v>1.5</v>
      </c>
      <c r="W401" s="123">
        <v>0.68</v>
      </c>
      <c r="X401" s="123">
        <v>0.01</v>
      </c>
      <c r="Y401" s="123">
        <v>0.78</v>
      </c>
      <c r="Z401" s="123">
        <v>2.04</v>
      </c>
      <c r="AA401" s="60">
        <v>4.2</v>
      </c>
      <c r="AB401" s="60">
        <v>0.06</v>
      </c>
      <c r="AC401" s="60">
        <v>-0.02</v>
      </c>
      <c r="AD401" s="60" t="s">
        <v>3792</v>
      </c>
      <c r="AE401" s="60">
        <v>2021</v>
      </c>
    </row>
    <row r="402" spans="1:31" x14ac:dyDescent="0.25">
      <c r="A402" s="60" t="s">
        <v>373</v>
      </c>
      <c r="B402" s="60" t="s">
        <v>24</v>
      </c>
      <c r="C402" s="123" t="s">
        <v>122</v>
      </c>
      <c r="D402" s="123">
        <v>29</v>
      </c>
      <c r="E402" s="123">
        <v>1991</v>
      </c>
      <c r="F402" s="123">
        <v>4.1100000000000003</v>
      </c>
      <c r="G402" s="123">
        <v>0.65</v>
      </c>
      <c r="H402" s="123">
        <v>0.15</v>
      </c>
      <c r="I402" s="123">
        <v>0.47</v>
      </c>
      <c r="J402" s="123">
        <v>0.33</v>
      </c>
      <c r="K402" s="123">
        <v>-0.01</v>
      </c>
      <c r="L402" s="123">
        <v>0.21</v>
      </c>
      <c r="M402" s="123">
        <v>0.24</v>
      </c>
      <c r="N402" s="123">
        <v>99.96</v>
      </c>
      <c r="O402" s="123">
        <v>0.05</v>
      </c>
      <c r="P402" s="123">
        <v>11.53</v>
      </c>
      <c r="Q402" s="123">
        <v>1.48</v>
      </c>
      <c r="R402" s="123">
        <v>12.8</v>
      </c>
      <c r="S402" s="123">
        <v>1.62</v>
      </c>
      <c r="T402" s="123">
        <v>5.93</v>
      </c>
      <c r="U402" s="123">
        <v>3.97</v>
      </c>
      <c r="V402" s="123">
        <v>0.44</v>
      </c>
      <c r="W402" s="123">
        <v>0.08</v>
      </c>
      <c r="X402" s="123">
        <v>-0.1</v>
      </c>
      <c r="Y402" s="123">
        <v>0.42</v>
      </c>
      <c r="Z402" s="123">
        <v>0.54</v>
      </c>
      <c r="AA402" s="60">
        <v>1.28</v>
      </c>
      <c r="AB402" s="60">
        <v>-0.04</v>
      </c>
      <c r="AC402" s="60">
        <v>-0.06</v>
      </c>
      <c r="AD402" s="60" t="s">
        <v>3792</v>
      </c>
      <c r="AE402" s="60">
        <v>2021</v>
      </c>
    </row>
    <row r="403" spans="1:31" x14ac:dyDescent="0.25">
      <c r="A403" s="60" t="s">
        <v>1542</v>
      </c>
      <c r="B403" s="60" t="s">
        <v>24</v>
      </c>
      <c r="C403" s="123" t="s">
        <v>122</v>
      </c>
      <c r="D403" s="123">
        <v>23</v>
      </c>
      <c r="E403" s="123">
        <v>1997</v>
      </c>
      <c r="F403" s="123">
        <v>0.55000000000000004</v>
      </c>
      <c r="G403" s="123">
        <v>4.09</v>
      </c>
      <c r="H403" s="123">
        <v>2</v>
      </c>
      <c r="I403" s="123">
        <v>2.0299999999999998</v>
      </c>
      <c r="J403" s="123">
        <v>-0.05</v>
      </c>
      <c r="K403" s="123">
        <v>2.02</v>
      </c>
      <c r="L403" s="123">
        <v>-0.06</v>
      </c>
      <c r="M403" s="123">
        <v>4.03</v>
      </c>
      <c r="N403" s="123">
        <v>-0.03</v>
      </c>
      <c r="O403" s="123">
        <v>3.98</v>
      </c>
      <c r="P403" s="123">
        <v>37.93</v>
      </c>
      <c r="Q403" s="123">
        <v>12</v>
      </c>
      <c r="R403" s="123">
        <v>31.55</v>
      </c>
      <c r="S403" s="123">
        <v>24.03</v>
      </c>
      <c r="T403" s="123">
        <v>9.93</v>
      </c>
      <c r="U403" s="123">
        <v>4.08</v>
      </c>
      <c r="V403" s="123">
        <v>4.0999999999999996</v>
      </c>
      <c r="W403" s="123">
        <v>0.03</v>
      </c>
      <c r="X403" s="123">
        <v>-7.0000000000000007E-2</v>
      </c>
      <c r="Y403" s="123">
        <v>4</v>
      </c>
      <c r="Z403" s="123">
        <v>2.0499999999999998</v>
      </c>
      <c r="AA403" s="60">
        <v>6.04</v>
      </c>
      <c r="AB403" s="60">
        <v>3.98</v>
      </c>
      <c r="AC403" s="60">
        <v>-0.02</v>
      </c>
      <c r="AD403" s="60" t="s">
        <v>3792</v>
      </c>
      <c r="AE403" s="60">
        <v>2021</v>
      </c>
    </row>
    <row r="404" spans="1:31" x14ac:dyDescent="0.25">
      <c r="A404" s="60" t="s">
        <v>2035</v>
      </c>
      <c r="B404" s="60" t="s">
        <v>26</v>
      </c>
      <c r="C404" s="123" t="s">
        <v>96</v>
      </c>
      <c r="D404" s="123">
        <v>32</v>
      </c>
      <c r="E404" s="123">
        <v>1988</v>
      </c>
      <c r="F404" s="123">
        <v>2.58</v>
      </c>
      <c r="G404" s="123">
        <v>0.28000000000000003</v>
      </c>
      <c r="H404" s="123">
        <v>0.44</v>
      </c>
      <c r="I404" s="123">
        <v>0.38</v>
      </c>
      <c r="J404" s="123">
        <v>0.08</v>
      </c>
      <c r="K404" s="123">
        <v>0.01</v>
      </c>
      <c r="L404" s="123">
        <v>0.41</v>
      </c>
      <c r="M404" s="123">
        <v>0.82</v>
      </c>
      <c r="N404" s="123">
        <v>49.93</v>
      </c>
      <c r="O404" s="123">
        <v>0.41</v>
      </c>
      <c r="P404" s="123">
        <v>8.16</v>
      </c>
      <c r="Q404" s="123">
        <v>2.61</v>
      </c>
      <c r="R404" s="123">
        <v>33.22</v>
      </c>
      <c r="S404" s="123">
        <v>5.47</v>
      </c>
      <c r="T404" s="123">
        <v>2.34</v>
      </c>
      <c r="U404" s="123">
        <v>0.4</v>
      </c>
      <c r="V404" s="123">
        <v>1.61</v>
      </c>
      <c r="W404" s="123">
        <v>0.39</v>
      </c>
      <c r="X404" s="123">
        <v>0.09</v>
      </c>
      <c r="Y404" s="123">
        <v>1.21</v>
      </c>
      <c r="Z404" s="123">
        <v>3.51</v>
      </c>
      <c r="AA404" s="60">
        <v>3.89</v>
      </c>
      <c r="AB404" s="60">
        <v>3.52</v>
      </c>
      <c r="AC404" s="60">
        <v>-0.05</v>
      </c>
      <c r="AD404" s="60" t="s">
        <v>3792</v>
      </c>
      <c r="AE404" s="60">
        <v>2021</v>
      </c>
    </row>
    <row r="405" spans="1:31" x14ac:dyDescent="0.25">
      <c r="A405" s="60" t="s">
        <v>1694</v>
      </c>
      <c r="B405" s="60" t="s">
        <v>26</v>
      </c>
      <c r="C405" s="123" t="s">
        <v>96</v>
      </c>
      <c r="D405" s="123">
        <v>33</v>
      </c>
      <c r="E405" s="123">
        <v>1987</v>
      </c>
      <c r="F405" s="123">
        <v>7.41</v>
      </c>
      <c r="G405" s="123">
        <v>0.49</v>
      </c>
      <c r="H405" s="123">
        <v>0.35</v>
      </c>
      <c r="I405" s="123">
        <v>0.57999999999999996</v>
      </c>
      <c r="J405" s="123">
        <v>-0.02</v>
      </c>
      <c r="K405" s="123">
        <v>0.01</v>
      </c>
      <c r="L405" s="123">
        <v>0.05</v>
      </c>
      <c r="M405" s="123">
        <v>0.42</v>
      </c>
      <c r="N405" s="123">
        <v>33.32</v>
      </c>
      <c r="O405" s="123">
        <v>0.34</v>
      </c>
      <c r="P405" s="123">
        <v>4.2300000000000004</v>
      </c>
      <c r="Q405" s="123">
        <v>1.27</v>
      </c>
      <c r="R405" s="123">
        <v>31.28</v>
      </c>
      <c r="S405" s="123">
        <v>2.44</v>
      </c>
      <c r="T405" s="123">
        <v>1.57</v>
      </c>
      <c r="U405" s="123">
        <v>0.13</v>
      </c>
      <c r="V405" s="123">
        <v>1</v>
      </c>
      <c r="W405" s="123">
        <v>0.52</v>
      </c>
      <c r="X405" s="123">
        <v>-0.01</v>
      </c>
      <c r="Y405" s="123">
        <v>0.45</v>
      </c>
      <c r="Z405" s="123">
        <v>1.65</v>
      </c>
      <c r="AA405" s="60">
        <v>2.31</v>
      </c>
      <c r="AB405" s="60">
        <v>3.01</v>
      </c>
      <c r="AC405" s="60">
        <v>7.0000000000000007E-2</v>
      </c>
      <c r="AD405" s="60" t="s">
        <v>3792</v>
      </c>
      <c r="AE405" s="60">
        <v>2021</v>
      </c>
    </row>
    <row r="406" spans="1:31" x14ac:dyDescent="0.25">
      <c r="A406" s="60" t="s">
        <v>1672</v>
      </c>
      <c r="B406" s="60" t="s">
        <v>26</v>
      </c>
      <c r="C406" s="123" t="s">
        <v>96</v>
      </c>
      <c r="D406" s="123">
        <v>27</v>
      </c>
      <c r="E406" s="123">
        <v>1993</v>
      </c>
      <c r="F406" s="123">
        <v>6.57</v>
      </c>
      <c r="G406" s="123">
        <v>3.07</v>
      </c>
      <c r="H406" s="123">
        <v>1.59</v>
      </c>
      <c r="I406" s="123">
        <v>1.91</v>
      </c>
      <c r="J406" s="123">
        <v>0.75</v>
      </c>
      <c r="K406" s="123">
        <v>0.31</v>
      </c>
      <c r="L406" s="123">
        <v>0.76</v>
      </c>
      <c r="M406" s="123">
        <v>1.76</v>
      </c>
      <c r="N406" s="123">
        <v>45.56</v>
      </c>
      <c r="O406" s="123">
        <v>1</v>
      </c>
      <c r="P406" s="123">
        <v>14.43</v>
      </c>
      <c r="Q406" s="123">
        <v>4.62</v>
      </c>
      <c r="R406" s="123">
        <v>31.96</v>
      </c>
      <c r="S406" s="123">
        <v>7.07</v>
      </c>
      <c r="T406" s="123">
        <v>5.85</v>
      </c>
      <c r="U406" s="123">
        <v>1.63</v>
      </c>
      <c r="V406" s="123">
        <v>2.72</v>
      </c>
      <c r="W406" s="123">
        <v>0.68</v>
      </c>
      <c r="X406" s="123">
        <v>-0.08</v>
      </c>
      <c r="Y406" s="123">
        <v>2.0499999999999998</v>
      </c>
      <c r="Z406" s="123">
        <v>2.04</v>
      </c>
      <c r="AA406" s="60">
        <v>5.13</v>
      </c>
      <c r="AB406" s="60">
        <v>3.52</v>
      </c>
      <c r="AC406" s="60">
        <v>-0.09</v>
      </c>
      <c r="AD406" s="60" t="s">
        <v>3792</v>
      </c>
      <c r="AE406" s="60">
        <v>2021</v>
      </c>
    </row>
    <row r="407" spans="1:31" x14ac:dyDescent="0.25">
      <c r="A407" s="60" t="s">
        <v>1696</v>
      </c>
      <c r="B407" s="60" t="s">
        <v>26</v>
      </c>
      <c r="C407" s="123" t="s">
        <v>96</v>
      </c>
      <c r="D407" s="123">
        <v>36</v>
      </c>
      <c r="E407" s="123">
        <v>1984</v>
      </c>
      <c r="F407" s="123">
        <v>4.9400000000000004</v>
      </c>
      <c r="G407" s="123">
        <v>1.31</v>
      </c>
      <c r="H407" s="123">
        <v>0.56000000000000005</v>
      </c>
      <c r="I407" s="123">
        <v>1.1299999999999999</v>
      </c>
      <c r="J407" s="123">
        <v>-0.05</v>
      </c>
      <c r="K407" s="123">
        <v>-0.03</v>
      </c>
      <c r="L407" s="123">
        <v>0.74</v>
      </c>
      <c r="M407" s="123">
        <v>0.9</v>
      </c>
      <c r="N407" s="123">
        <v>99.9</v>
      </c>
      <c r="O407" s="123">
        <v>-0.05</v>
      </c>
      <c r="P407" s="123">
        <v>5.8</v>
      </c>
      <c r="Q407" s="123">
        <v>2.2400000000000002</v>
      </c>
      <c r="R407" s="123">
        <v>39.33</v>
      </c>
      <c r="S407" s="123">
        <v>3.27</v>
      </c>
      <c r="T407" s="123">
        <v>2.1800000000000002</v>
      </c>
      <c r="U407" s="123">
        <v>0.3</v>
      </c>
      <c r="V407" s="123">
        <v>1.56</v>
      </c>
      <c r="W407" s="123">
        <v>0.66</v>
      </c>
      <c r="X407" s="123">
        <v>0.06</v>
      </c>
      <c r="Y407" s="123">
        <v>1.1000000000000001</v>
      </c>
      <c r="Z407" s="123">
        <v>0.98</v>
      </c>
      <c r="AA407" s="60">
        <v>2.25</v>
      </c>
      <c r="AB407" s="60">
        <v>6.2</v>
      </c>
      <c r="AC407" s="60">
        <v>0.08</v>
      </c>
      <c r="AD407" s="60" t="s">
        <v>3792</v>
      </c>
      <c r="AE407" s="60">
        <v>2021</v>
      </c>
    </row>
    <row r="408" spans="1:31" x14ac:dyDescent="0.25">
      <c r="A408" s="60" t="s">
        <v>2123</v>
      </c>
      <c r="B408" s="60" t="s">
        <v>26</v>
      </c>
      <c r="C408" s="123" t="s">
        <v>96</v>
      </c>
      <c r="D408" s="123">
        <v>21</v>
      </c>
      <c r="E408" s="123">
        <v>1999</v>
      </c>
      <c r="F408" s="123">
        <v>1.08</v>
      </c>
      <c r="G408" s="123">
        <v>1.08</v>
      </c>
      <c r="H408" s="123">
        <v>1.01</v>
      </c>
      <c r="I408" s="123">
        <v>1.08</v>
      </c>
      <c r="J408" s="123">
        <v>-0.01</v>
      </c>
      <c r="K408" s="123">
        <v>-0.08</v>
      </c>
      <c r="L408" s="123">
        <v>0.95</v>
      </c>
      <c r="M408" s="123">
        <v>0.91</v>
      </c>
      <c r="N408" s="123">
        <v>100.01</v>
      </c>
      <c r="O408" s="123">
        <v>7.0000000000000007E-2</v>
      </c>
      <c r="P408" s="123">
        <v>10.050000000000001</v>
      </c>
      <c r="Q408" s="123">
        <v>3.08</v>
      </c>
      <c r="R408" s="123">
        <v>29.94</v>
      </c>
      <c r="S408" s="123">
        <v>6.07</v>
      </c>
      <c r="T408" s="123">
        <v>4.07</v>
      </c>
      <c r="U408" s="123">
        <v>0.03</v>
      </c>
      <c r="V408" s="123">
        <v>0.94</v>
      </c>
      <c r="W408" s="123">
        <v>-0.01</v>
      </c>
      <c r="X408" s="123">
        <v>0.01</v>
      </c>
      <c r="Y408" s="123">
        <v>1.03</v>
      </c>
      <c r="Z408" s="123">
        <v>0.03</v>
      </c>
      <c r="AA408" s="60">
        <v>0.91</v>
      </c>
      <c r="AB408" s="60">
        <v>4.07</v>
      </c>
      <c r="AC408" s="60">
        <v>0.05</v>
      </c>
      <c r="AD408" s="60" t="s">
        <v>3792</v>
      </c>
      <c r="AE408" s="60">
        <v>2021</v>
      </c>
    </row>
    <row r="409" spans="1:31" x14ac:dyDescent="0.25">
      <c r="A409" s="60" t="s">
        <v>1974</v>
      </c>
      <c r="B409" s="60" t="s">
        <v>26</v>
      </c>
      <c r="C409" s="123" t="s">
        <v>96</v>
      </c>
      <c r="D409" s="123">
        <v>29</v>
      </c>
      <c r="E409" s="123">
        <v>1991</v>
      </c>
      <c r="F409" s="123">
        <v>0.4</v>
      </c>
      <c r="G409" s="123">
        <v>0.04</v>
      </c>
      <c r="H409" s="123">
        <v>0.08</v>
      </c>
      <c r="I409" s="123">
        <v>0.05</v>
      </c>
      <c r="J409" s="123">
        <v>-0.1</v>
      </c>
      <c r="K409" s="123">
        <v>0.06</v>
      </c>
      <c r="L409" s="123">
        <v>-7.0000000000000007E-2</v>
      </c>
      <c r="M409" s="123">
        <v>-0.02</v>
      </c>
      <c r="N409" s="123"/>
      <c r="O409" s="123">
        <v>0.1</v>
      </c>
      <c r="P409" s="123">
        <v>11.99</v>
      </c>
      <c r="Q409" s="123">
        <v>2.0099999999999998</v>
      </c>
      <c r="R409" s="123">
        <v>16.75</v>
      </c>
      <c r="S409" s="123">
        <v>-0.04</v>
      </c>
      <c r="T409" s="123">
        <v>6.09</v>
      </c>
      <c r="U409" s="123">
        <v>5.92</v>
      </c>
      <c r="V409" s="123">
        <v>0.04</v>
      </c>
      <c r="W409" s="123">
        <v>-0.06</v>
      </c>
      <c r="X409" s="123">
        <v>0.01</v>
      </c>
      <c r="Y409" s="123">
        <v>-0.09</v>
      </c>
      <c r="Z409" s="123">
        <v>-0.02</v>
      </c>
      <c r="AA409" s="60">
        <v>0</v>
      </c>
      <c r="AB409" s="60">
        <v>2.0099999999999998</v>
      </c>
      <c r="AC409" s="60">
        <v>-0.06</v>
      </c>
      <c r="AD409" s="60" t="s">
        <v>3792</v>
      </c>
      <c r="AE409" s="60">
        <v>2021</v>
      </c>
    </row>
    <row r="410" spans="1:31" x14ac:dyDescent="0.25">
      <c r="A410" s="60" t="s">
        <v>242</v>
      </c>
      <c r="B410" s="60" t="s">
        <v>26</v>
      </c>
      <c r="C410" s="123" t="s">
        <v>96</v>
      </c>
      <c r="D410" s="123">
        <v>26</v>
      </c>
      <c r="E410" s="123">
        <v>1994</v>
      </c>
      <c r="F410" s="123">
        <v>3.1</v>
      </c>
      <c r="G410" s="123">
        <v>1.52</v>
      </c>
      <c r="H410" s="123">
        <v>1.24</v>
      </c>
      <c r="I410" s="123">
        <v>0.93</v>
      </c>
      <c r="J410" s="123">
        <v>-0.05</v>
      </c>
      <c r="K410" s="123">
        <v>0.62</v>
      </c>
      <c r="L410" s="123">
        <v>0.56000000000000005</v>
      </c>
      <c r="M410" s="123">
        <v>1.26</v>
      </c>
      <c r="N410" s="123">
        <v>50</v>
      </c>
      <c r="O410" s="123">
        <v>0.59</v>
      </c>
      <c r="P410" s="123">
        <v>9.4600000000000009</v>
      </c>
      <c r="Q410" s="123">
        <v>2.8</v>
      </c>
      <c r="R410" s="123">
        <v>30.03</v>
      </c>
      <c r="S410" s="123">
        <v>2.5499999999999998</v>
      </c>
      <c r="T410" s="123">
        <v>4.37</v>
      </c>
      <c r="U410" s="123">
        <v>2.59</v>
      </c>
      <c r="V410" s="123">
        <v>-0.05</v>
      </c>
      <c r="W410" s="123">
        <v>7.0000000000000007E-2</v>
      </c>
      <c r="X410" s="123">
        <v>0.08</v>
      </c>
      <c r="Y410" s="123">
        <v>-0.02</v>
      </c>
      <c r="Z410" s="123">
        <v>0.36</v>
      </c>
      <c r="AA410" s="60">
        <v>1.88</v>
      </c>
      <c r="AB410" s="60">
        <v>1.89</v>
      </c>
      <c r="AC410" s="60">
        <v>0.01</v>
      </c>
      <c r="AD410" s="60" t="s">
        <v>3792</v>
      </c>
      <c r="AE410" s="60">
        <v>2021</v>
      </c>
    </row>
    <row r="411" spans="1:31" x14ac:dyDescent="0.25">
      <c r="A411" s="60" t="s">
        <v>1797</v>
      </c>
      <c r="B411" s="60" t="s">
        <v>26</v>
      </c>
      <c r="C411" s="123" t="s">
        <v>96</v>
      </c>
      <c r="D411" s="123">
        <v>30</v>
      </c>
      <c r="E411" s="123">
        <v>1990</v>
      </c>
      <c r="F411" s="123">
        <v>1.8</v>
      </c>
      <c r="G411" s="123">
        <v>2.2400000000000002</v>
      </c>
      <c r="H411" s="123">
        <v>0.64</v>
      </c>
      <c r="I411" s="123">
        <v>0.59</v>
      </c>
      <c r="J411" s="123">
        <v>0.57999999999999996</v>
      </c>
      <c r="K411" s="123">
        <v>1.18</v>
      </c>
      <c r="L411" s="123">
        <v>1.08</v>
      </c>
      <c r="M411" s="123">
        <v>1.63</v>
      </c>
      <c r="N411" s="123">
        <v>66.739999999999995</v>
      </c>
      <c r="O411" s="123">
        <v>0.56999999999999995</v>
      </c>
      <c r="P411" s="123">
        <v>11.78</v>
      </c>
      <c r="Q411" s="123">
        <v>3.97</v>
      </c>
      <c r="R411" s="123">
        <v>33.29</v>
      </c>
      <c r="S411" s="123">
        <v>5.55</v>
      </c>
      <c r="T411" s="123">
        <v>2.68</v>
      </c>
      <c r="U411" s="123">
        <v>3.31</v>
      </c>
      <c r="V411" s="123">
        <v>1.1100000000000001</v>
      </c>
      <c r="W411" s="123">
        <v>0.1</v>
      </c>
      <c r="X411" s="123">
        <v>7.0000000000000007E-2</v>
      </c>
      <c r="Y411" s="123">
        <v>1.17</v>
      </c>
      <c r="Z411" s="123">
        <v>0.51</v>
      </c>
      <c r="AA411" s="60">
        <v>2.75</v>
      </c>
      <c r="AB411" s="60">
        <v>-0.02</v>
      </c>
      <c r="AC411" s="60">
        <v>-0.01</v>
      </c>
      <c r="AD411" s="60" t="s">
        <v>3792</v>
      </c>
      <c r="AE411" s="60">
        <v>2021</v>
      </c>
    </row>
    <row r="412" spans="1:31" x14ac:dyDescent="0.25">
      <c r="A412" s="60" t="s">
        <v>1972</v>
      </c>
      <c r="B412" s="60" t="s">
        <v>26</v>
      </c>
      <c r="C412" s="123" t="s">
        <v>96</v>
      </c>
      <c r="D412" s="123">
        <v>27</v>
      </c>
      <c r="E412" s="123">
        <v>1993</v>
      </c>
      <c r="F412" s="123">
        <v>4.26</v>
      </c>
      <c r="G412" s="123">
        <v>0.44</v>
      </c>
      <c r="H412" s="123">
        <v>0.17</v>
      </c>
      <c r="I412" s="123">
        <v>0.23</v>
      </c>
      <c r="J412" s="123">
        <v>0.01</v>
      </c>
      <c r="K412" s="123">
        <v>0.31</v>
      </c>
      <c r="L412" s="123">
        <v>0.2</v>
      </c>
      <c r="M412" s="123">
        <v>0.62</v>
      </c>
      <c r="N412" s="123">
        <v>33.35</v>
      </c>
      <c r="O412" s="123">
        <v>0.45</v>
      </c>
      <c r="P412" s="123">
        <v>9.74</v>
      </c>
      <c r="Q412" s="123">
        <v>2.68</v>
      </c>
      <c r="R412" s="123">
        <v>26.75</v>
      </c>
      <c r="S412" s="123">
        <v>3.02</v>
      </c>
      <c r="T412" s="123">
        <v>4.2699999999999996</v>
      </c>
      <c r="U412" s="123">
        <v>2.4500000000000002</v>
      </c>
      <c r="V412" s="123">
        <v>2.2000000000000002</v>
      </c>
      <c r="W412" s="123">
        <v>0.78</v>
      </c>
      <c r="X412" s="123">
        <v>0.26</v>
      </c>
      <c r="Y412" s="123">
        <v>1.53</v>
      </c>
      <c r="Z412" s="123">
        <v>1.35</v>
      </c>
      <c r="AA412" s="60">
        <v>1.84</v>
      </c>
      <c r="AB412" s="60">
        <v>0.9</v>
      </c>
      <c r="AC412" s="60">
        <v>0.06</v>
      </c>
      <c r="AD412" s="60" t="s">
        <v>3792</v>
      </c>
      <c r="AE412" s="60">
        <v>2021</v>
      </c>
    </row>
    <row r="413" spans="1:31" x14ac:dyDescent="0.25">
      <c r="A413" s="60" t="s">
        <v>2044</v>
      </c>
      <c r="B413" s="60" t="s">
        <v>26</v>
      </c>
      <c r="C413" s="123" t="s">
        <v>109</v>
      </c>
      <c r="D413" s="123">
        <v>30</v>
      </c>
      <c r="E413" s="123">
        <v>1990</v>
      </c>
      <c r="F413" s="123">
        <v>4.93</v>
      </c>
      <c r="G413" s="123">
        <v>0.1</v>
      </c>
      <c r="H413" s="123">
        <v>-0.09</v>
      </c>
      <c r="I413" s="123">
        <v>0.02</v>
      </c>
      <c r="J413" s="123">
        <v>-0.03</v>
      </c>
      <c r="K413" s="123">
        <v>0.04</v>
      </c>
      <c r="L413" s="123">
        <v>0.01</v>
      </c>
      <c r="M413" s="123">
        <v>0.33</v>
      </c>
      <c r="N413" s="123">
        <v>-0.02</v>
      </c>
      <c r="O413" s="123">
        <v>0.37</v>
      </c>
      <c r="P413" s="123">
        <v>21.08</v>
      </c>
      <c r="Q413" s="123">
        <v>4.33</v>
      </c>
      <c r="R413" s="123">
        <v>20.350000000000001</v>
      </c>
      <c r="S413" s="123">
        <v>0.66</v>
      </c>
      <c r="T413" s="123">
        <v>8.26</v>
      </c>
      <c r="U413" s="123">
        <v>12.16</v>
      </c>
      <c r="V413" s="123">
        <v>0.86</v>
      </c>
      <c r="W413" s="123">
        <v>0.13</v>
      </c>
      <c r="X413" s="123">
        <v>0</v>
      </c>
      <c r="Y413" s="123">
        <v>0.53</v>
      </c>
      <c r="Z413" s="123">
        <v>0.12</v>
      </c>
      <c r="AA413" s="60">
        <v>0.15</v>
      </c>
      <c r="AB413" s="60">
        <v>0.46</v>
      </c>
      <c r="AC413" s="60">
        <v>-0.08</v>
      </c>
      <c r="AD413" s="60" t="s">
        <v>3792</v>
      </c>
      <c r="AE413" s="60">
        <v>2021</v>
      </c>
    </row>
    <row r="414" spans="1:31" x14ac:dyDescent="0.25">
      <c r="A414" s="60" t="s">
        <v>2151</v>
      </c>
      <c r="B414" s="60" t="s">
        <v>26</v>
      </c>
      <c r="C414" s="123" t="s">
        <v>109</v>
      </c>
      <c r="D414" s="123">
        <v>27</v>
      </c>
      <c r="E414" s="123">
        <v>1993</v>
      </c>
      <c r="F414" s="123">
        <v>2.4900000000000002</v>
      </c>
      <c r="G414" s="123">
        <v>0.73</v>
      </c>
      <c r="H414" s="123">
        <v>0.75</v>
      </c>
      <c r="I414" s="123">
        <v>0.09</v>
      </c>
      <c r="J414" s="123">
        <v>0.85</v>
      </c>
      <c r="K414" s="123">
        <v>0.04</v>
      </c>
      <c r="L414" s="123">
        <v>-0.1</v>
      </c>
      <c r="M414" s="123">
        <v>0.43</v>
      </c>
      <c r="N414" s="123">
        <v>-0.02</v>
      </c>
      <c r="O414" s="123">
        <v>0.48</v>
      </c>
      <c r="P414" s="123">
        <v>14.61</v>
      </c>
      <c r="Q414" s="123">
        <v>4.21</v>
      </c>
      <c r="R414" s="123">
        <v>28.66</v>
      </c>
      <c r="S414" s="123">
        <v>2.0099999999999998</v>
      </c>
      <c r="T414" s="123">
        <v>7.14</v>
      </c>
      <c r="U414" s="123">
        <v>5.45</v>
      </c>
      <c r="V414" s="123">
        <v>-0.05</v>
      </c>
      <c r="W414" s="123">
        <v>-0.04</v>
      </c>
      <c r="X414" s="123">
        <v>-0.03</v>
      </c>
      <c r="Y414" s="123">
        <v>-0.05</v>
      </c>
      <c r="Z414" s="123">
        <v>-0.08</v>
      </c>
      <c r="AA414" s="60">
        <v>0.87</v>
      </c>
      <c r="AB414" s="60">
        <v>0.74</v>
      </c>
      <c r="AC414" s="60">
        <v>0.08</v>
      </c>
      <c r="AD414" s="60" t="s">
        <v>3792</v>
      </c>
      <c r="AE414" s="60">
        <v>2021</v>
      </c>
    </row>
    <row r="415" spans="1:31" x14ac:dyDescent="0.25">
      <c r="A415" s="60" t="s">
        <v>1845</v>
      </c>
      <c r="B415" s="60" t="s">
        <v>26</v>
      </c>
      <c r="C415" s="123" t="s">
        <v>109</v>
      </c>
      <c r="D415" s="123">
        <v>20</v>
      </c>
      <c r="E415" s="123">
        <v>2000</v>
      </c>
      <c r="F415" s="123">
        <v>0.25</v>
      </c>
      <c r="G415" s="123">
        <v>-0.1</v>
      </c>
      <c r="H415" s="123">
        <v>7.0000000000000007E-2</v>
      </c>
      <c r="I415" s="123">
        <v>-0.01</v>
      </c>
      <c r="J415" s="123">
        <v>0.05</v>
      </c>
      <c r="K415" s="123">
        <v>-0.1</v>
      </c>
      <c r="L415" s="123">
        <v>0.04</v>
      </c>
      <c r="M415" s="123">
        <v>-7.0000000000000007E-2</v>
      </c>
      <c r="N415" s="123"/>
      <c r="O415" s="123">
        <v>0.05</v>
      </c>
      <c r="P415" s="123">
        <v>5.08</v>
      </c>
      <c r="Q415" s="123">
        <v>7.0000000000000007E-2</v>
      </c>
      <c r="R415" s="123">
        <v>0.06</v>
      </c>
      <c r="S415" s="123">
        <v>5.0199999999999996</v>
      </c>
      <c r="T415" s="123">
        <v>0.04</v>
      </c>
      <c r="U415" s="123">
        <v>0.09</v>
      </c>
      <c r="V415" s="123">
        <v>-0.04</v>
      </c>
      <c r="W415" s="123">
        <v>-0.03</v>
      </c>
      <c r="X415" s="123">
        <v>0.06</v>
      </c>
      <c r="Y415" s="123">
        <v>0.08</v>
      </c>
      <c r="Z415" s="123">
        <v>-0.06</v>
      </c>
      <c r="AA415" s="60">
        <v>-0.05</v>
      </c>
      <c r="AB415" s="60">
        <v>0.06</v>
      </c>
      <c r="AC415" s="60">
        <v>0.05</v>
      </c>
      <c r="AD415" s="60" t="s">
        <v>3792</v>
      </c>
      <c r="AE415" s="60">
        <v>2021</v>
      </c>
    </row>
    <row r="416" spans="1:31" x14ac:dyDescent="0.25">
      <c r="A416" s="60" t="s">
        <v>2101</v>
      </c>
      <c r="B416" s="60" t="s">
        <v>26</v>
      </c>
      <c r="C416" s="123" t="s">
        <v>109</v>
      </c>
      <c r="D416" s="123">
        <v>23</v>
      </c>
      <c r="E416" s="123">
        <v>1997</v>
      </c>
      <c r="F416" s="123">
        <v>4.83</v>
      </c>
      <c r="G416" s="123">
        <v>1.04</v>
      </c>
      <c r="H416" s="123">
        <v>0.24</v>
      </c>
      <c r="I416" s="123">
        <v>0.47</v>
      </c>
      <c r="J416" s="123">
        <v>0.13</v>
      </c>
      <c r="K416" s="123">
        <v>0.49</v>
      </c>
      <c r="L416" s="123">
        <v>0.15</v>
      </c>
      <c r="M416" s="123">
        <v>1.38</v>
      </c>
      <c r="N416" s="123">
        <v>14.28</v>
      </c>
      <c r="O416" s="123">
        <v>1.19</v>
      </c>
      <c r="P416" s="123">
        <v>14.45</v>
      </c>
      <c r="Q416" s="123">
        <v>2.12</v>
      </c>
      <c r="R416" s="123">
        <v>14.15</v>
      </c>
      <c r="S416" s="123">
        <v>2.39</v>
      </c>
      <c r="T416" s="123">
        <v>5.92</v>
      </c>
      <c r="U416" s="123">
        <v>6.05</v>
      </c>
      <c r="V416" s="123">
        <v>0.49</v>
      </c>
      <c r="W416" s="123">
        <v>0.1</v>
      </c>
      <c r="X416" s="123">
        <v>0.02</v>
      </c>
      <c r="Y416" s="123">
        <v>0.4</v>
      </c>
      <c r="Z416" s="123">
        <v>0</v>
      </c>
      <c r="AA416" s="60">
        <v>1.1100000000000001</v>
      </c>
      <c r="AB416" s="60">
        <v>0.21</v>
      </c>
      <c r="AC416" s="60">
        <v>7.0000000000000007E-2</v>
      </c>
      <c r="AD416" s="60" t="s">
        <v>3792</v>
      </c>
      <c r="AE416" s="60">
        <v>2021</v>
      </c>
    </row>
    <row r="417" spans="1:31" x14ac:dyDescent="0.25">
      <c r="A417" s="60" t="s">
        <v>1681</v>
      </c>
      <c r="B417" s="60" t="s">
        <v>26</v>
      </c>
      <c r="C417" s="123" t="s">
        <v>109</v>
      </c>
      <c r="D417" s="123">
        <v>29</v>
      </c>
      <c r="E417" s="123">
        <v>1991</v>
      </c>
      <c r="F417" s="123">
        <v>5.51</v>
      </c>
      <c r="G417" s="123">
        <v>0.69</v>
      </c>
      <c r="H417" s="123">
        <v>0.28000000000000003</v>
      </c>
      <c r="I417" s="123">
        <v>0.27</v>
      </c>
      <c r="J417" s="123">
        <v>0.61</v>
      </c>
      <c r="K417" s="123">
        <v>-0.06</v>
      </c>
      <c r="L417" s="123">
        <v>0</v>
      </c>
      <c r="M417" s="123">
        <v>0.89</v>
      </c>
      <c r="N417" s="123">
        <v>-0.03</v>
      </c>
      <c r="O417" s="123">
        <v>0.88</v>
      </c>
      <c r="P417" s="123">
        <v>11.51</v>
      </c>
      <c r="Q417" s="123">
        <v>2.92</v>
      </c>
      <c r="R417" s="123">
        <v>24.55</v>
      </c>
      <c r="S417" s="123">
        <v>3.77</v>
      </c>
      <c r="T417" s="123">
        <v>4.25</v>
      </c>
      <c r="U417" s="123">
        <v>3.58</v>
      </c>
      <c r="V417" s="123">
        <v>0.24</v>
      </c>
      <c r="W417" s="123">
        <v>0.1</v>
      </c>
      <c r="X417" s="123">
        <v>0.05</v>
      </c>
      <c r="Y417" s="123">
        <v>0.26</v>
      </c>
      <c r="Z417" s="123">
        <v>0.68</v>
      </c>
      <c r="AA417" s="60">
        <v>1.34</v>
      </c>
      <c r="AB417" s="60">
        <v>0.21</v>
      </c>
      <c r="AC417" s="60">
        <v>-0.02</v>
      </c>
      <c r="AD417" s="60" t="s">
        <v>3792</v>
      </c>
      <c r="AE417" s="60">
        <v>2021</v>
      </c>
    </row>
    <row r="418" spans="1:31" x14ac:dyDescent="0.25">
      <c r="A418" s="60" t="s">
        <v>1829</v>
      </c>
      <c r="B418" s="60" t="s">
        <v>26</v>
      </c>
      <c r="C418" s="123" t="s">
        <v>109</v>
      </c>
      <c r="D418" s="123">
        <v>26</v>
      </c>
      <c r="E418" s="123">
        <v>1994</v>
      </c>
      <c r="F418" s="123">
        <v>4.29</v>
      </c>
      <c r="G418" s="123">
        <v>0.56999999999999995</v>
      </c>
      <c r="H418" s="123">
        <v>0.17</v>
      </c>
      <c r="I418" s="123">
        <v>-0.08</v>
      </c>
      <c r="J418" s="123">
        <v>0.49</v>
      </c>
      <c r="K418" s="123">
        <v>-0.02</v>
      </c>
      <c r="L418" s="123">
        <v>0.08</v>
      </c>
      <c r="M418" s="123">
        <v>1.24</v>
      </c>
      <c r="N418" s="123">
        <v>0.05</v>
      </c>
      <c r="O418" s="123">
        <v>1.21</v>
      </c>
      <c r="P418" s="123">
        <v>20.23</v>
      </c>
      <c r="Q418" s="123">
        <v>4.71</v>
      </c>
      <c r="R418" s="123">
        <v>23.43</v>
      </c>
      <c r="S418" s="123">
        <v>3.83</v>
      </c>
      <c r="T418" s="123">
        <v>8.57</v>
      </c>
      <c r="U418" s="123">
        <v>7.79</v>
      </c>
      <c r="V418" s="123">
        <v>1.1399999999999999</v>
      </c>
      <c r="W418" s="123">
        <v>0.31</v>
      </c>
      <c r="X418" s="123">
        <v>0.02</v>
      </c>
      <c r="Y418" s="123">
        <v>0.94</v>
      </c>
      <c r="Z418" s="123">
        <v>2.0699999999999998</v>
      </c>
      <c r="AA418" s="60">
        <v>2.5299999999999998</v>
      </c>
      <c r="AB418" s="60">
        <v>1.7</v>
      </c>
      <c r="AC418" s="60">
        <v>0.03</v>
      </c>
      <c r="AD418" s="60" t="s">
        <v>3792</v>
      </c>
      <c r="AE418" s="60">
        <v>2021</v>
      </c>
    </row>
    <row r="419" spans="1:31" x14ac:dyDescent="0.25">
      <c r="A419" s="60" t="s">
        <v>1718</v>
      </c>
      <c r="B419" s="60" t="s">
        <v>26</v>
      </c>
      <c r="C419" s="123" t="s">
        <v>109</v>
      </c>
      <c r="D419" s="123">
        <v>26</v>
      </c>
      <c r="E419" s="123">
        <v>1994</v>
      </c>
      <c r="F419" s="123">
        <v>1.35</v>
      </c>
      <c r="G419" s="123">
        <v>1.44</v>
      </c>
      <c r="H419" s="123">
        <v>0.8</v>
      </c>
      <c r="I419" s="123">
        <v>1.39</v>
      </c>
      <c r="J419" s="123">
        <v>-0.08</v>
      </c>
      <c r="K419" s="123">
        <v>-0.02</v>
      </c>
      <c r="L419" s="123">
        <v>-0.03</v>
      </c>
      <c r="M419" s="123">
        <v>0.01</v>
      </c>
      <c r="N419" s="123"/>
      <c r="O419" s="123">
        <v>-0.09</v>
      </c>
      <c r="P419" s="123">
        <v>10.1</v>
      </c>
      <c r="Q419" s="123">
        <v>2.92</v>
      </c>
      <c r="R419" s="123">
        <v>28.67</v>
      </c>
      <c r="S419" s="123">
        <v>2.93</v>
      </c>
      <c r="T419" s="123">
        <v>2.78</v>
      </c>
      <c r="U419" s="123">
        <v>4.2</v>
      </c>
      <c r="V419" s="123">
        <v>0.02</v>
      </c>
      <c r="W419" s="123">
        <v>-0.09</v>
      </c>
      <c r="X419" s="123">
        <v>0.02</v>
      </c>
      <c r="Y419" s="123">
        <v>-0.09</v>
      </c>
      <c r="Z419" s="123">
        <v>1.39</v>
      </c>
      <c r="AA419" s="60">
        <v>2.88</v>
      </c>
      <c r="AB419" s="60">
        <v>-0.01</v>
      </c>
      <c r="AC419" s="60">
        <v>-0.06</v>
      </c>
      <c r="AD419" s="60" t="s">
        <v>3792</v>
      </c>
      <c r="AE419" s="60">
        <v>2021</v>
      </c>
    </row>
    <row r="420" spans="1:31" x14ac:dyDescent="0.25">
      <c r="A420" s="60" t="s">
        <v>2717</v>
      </c>
      <c r="B420" s="60" t="s">
        <v>26</v>
      </c>
      <c r="C420" s="123" t="s">
        <v>116</v>
      </c>
      <c r="D420" s="123">
        <v>21</v>
      </c>
      <c r="E420" s="123">
        <v>1999</v>
      </c>
      <c r="F420" s="123">
        <v>7.92</v>
      </c>
      <c r="G420" s="123">
        <v>-0.06</v>
      </c>
      <c r="H420" s="123">
        <v>0</v>
      </c>
      <c r="I420" s="123">
        <v>0.01</v>
      </c>
      <c r="J420" s="123">
        <v>-0.03</v>
      </c>
      <c r="K420" s="123">
        <v>0</v>
      </c>
      <c r="L420" s="123">
        <v>-0.04</v>
      </c>
      <c r="M420" s="123">
        <v>-0.03</v>
      </c>
      <c r="N420" s="123"/>
      <c r="O420" s="123">
        <v>-0.08</v>
      </c>
      <c r="P420" s="123">
        <v>0.06</v>
      </c>
      <c r="Q420" s="123">
        <v>0.01</v>
      </c>
      <c r="R420" s="123"/>
      <c r="S420" s="123">
        <v>0.06</v>
      </c>
      <c r="T420" s="123">
        <v>-0.01</v>
      </c>
      <c r="U420" s="123">
        <v>-0.08</v>
      </c>
      <c r="V420" s="123">
        <v>-0.04</v>
      </c>
      <c r="W420" s="123">
        <v>0.03</v>
      </c>
      <c r="X420" s="123">
        <v>0.02</v>
      </c>
      <c r="Y420" s="123">
        <v>0.08</v>
      </c>
      <c r="Z420" s="123">
        <v>0.02</v>
      </c>
      <c r="AA420" s="60">
        <v>0.02</v>
      </c>
      <c r="AB420" s="60">
        <v>7.0000000000000007E-2</v>
      </c>
      <c r="AC420" s="60">
        <v>0.27</v>
      </c>
      <c r="AD420" s="60" t="s">
        <v>3792</v>
      </c>
      <c r="AE420" s="60">
        <v>2021</v>
      </c>
    </row>
    <row r="421" spans="1:31" x14ac:dyDescent="0.25">
      <c r="A421" s="60" t="s">
        <v>2155</v>
      </c>
      <c r="B421" s="60" t="s">
        <v>26</v>
      </c>
      <c r="C421" s="123" t="s">
        <v>116</v>
      </c>
      <c r="D421" s="123">
        <v>34</v>
      </c>
      <c r="E421" s="123">
        <v>1987</v>
      </c>
      <c r="F421" s="123">
        <v>-7.0000000000000007E-2</v>
      </c>
      <c r="G421" s="123">
        <v>-0.1</v>
      </c>
      <c r="H421" s="123">
        <v>-0.02</v>
      </c>
      <c r="I421" s="123">
        <v>0.06</v>
      </c>
      <c r="J421" s="123">
        <v>0.01</v>
      </c>
      <c r="K421" s="123">
        <v>0.09</v>
      </c>
      <c r="L421" s="123">
        <v>0.08</v>
      </c>
      <c r="M421" s="123">
        <v>-7.0000000000000007E-2</v>
      </c>
      <c r="N421" s="123"/>
      <c r="O421" s="123">
        <v>0.09</v>
      </c>
      <c r="P421" s="123">
        <v>-0.09</v>
      </c>
      <c r="Q421" s="123">
        <v>0.08</v>
      </c>
      <c r="R421" s="123"/>
      <c r="S421" s="123">
        <v>0.06</v>
      </c>
      <c r="T421" s="123">
        <v>0.06</v>
      </c>
      <c r="U421" s="123">
        <v>0.06</v>
      </c>
      <c r="V421" s="123">
        <v>0.03</v>
      </c>
      <c r="W421" s="123">
        <v>-7.0000000000000007E-2</v>
      </c>
      <c r="X421" s="123">
        <v>-0.03</v>
      </c>
      <c r="Y421" s="123">
        <v>0.02</v>
      </c>
      <c r="Z421" s="123">
        <v>0.08</v>
      </c>
      <c r="AA421" s="60">
        <v>-0.09</v>
      </c>
      <c r="AB421" s="60">
        <v>0.09</v>
      </c>
      <c r="AC421" s="60">
        <v>0.06</v>
      </c>
      <c r="AD421" s="60" t="s">
        <v>3792</v>
      </c>
      <c r="AE421" s="60">
        <v>2021</v>
      </c>
    </row>
    <row r="422" spans="1:31" x14ac:dyDescent="0.25">
      <c r="A422" s="60" t="s">
        <v>2135</v>
      </c>
      <c r="B422" s="60" t="s">
        <v>26</v>
      </c>
      <c r="C422" s="123" t="s">
        <v>122</v>
      </c>
      <c r="D422" s="123">
        <v>23</v>
      </c>
      <c r="E422" s="123">
        <v>1997</v>
      </c>
      <c r="F422" s="123">
        <v>5.0999999999999996</v>
      </c>
      <c r="G422" s="123">
        <v>1.35</v>
      </c>
      <c r="H422" s="123">
        <v>1</v>
      </c>
      <c r="I422" s="123">
        <v>0.79</v>
      </c>
      <c r="J422" s="123">
        <v>0.62</v>
      </c>
      <c r="K422" s="123">
        <v>7.0000000000000007E-2</v>
      </c>
      <c r="L422" s="123">
        <v>-0.03</v>
      </c>
      <c r="M422" s="123">
        <v>1.47</v>
      </c>
      <c r="N422" s="123">
        <v>0.09</v>
      </c>
      <c r="O422" s="123">
        <v>1.64</v>
      </c>
      <c r="P422" s="123">
        <v>21.23</v>
      </c>
      <c r="Q422" s="123">
        <v>5.09</v>
      </c>
      <c r="R422" s="123">
        <v>23.61</v>
      </c>
      <c r="S422" s="123">
        <v>2.78</v>
      </c>
      <c r="T422" s="123">
        <v>11.24</v>
      </c>
      <c r="U422" s="123">
        <v>7.29</v>
      </c>
      <c r="V422" s="123">
        <v>0.79</v>
      </c>
      <c r="W422" s="123">
        <v>-0.06</v>
      </c>
      <c r="X422" s="123">
        <v>-0.04</v>
      </c>
      <c r="Y422" s="123">
        <v>0.79</v>
      </c>
      <c r="Z422" s="123">
        <v>0.89</v>
      </c>
      <c r="AA422" s="60">
        <v>2.41</v>
      </c>
      <c r="AB422" s="60">
        <v>7.0000000000000007E-2</v>
      </c>
      <c r="AC422" s="60">
        <v>-0.05</v>
      </c>
      <c r="AD422" s="60" t="s">
        <v>3792</v>
      </c>
      <c r="AE422" s="60">
        <v>2021</v>
      </c>
    </row>
    <row r="423" spans="1:31" x14ac:dyDescent="0.25">
      <c r="A423" s="60" t="s">
        <v>1838</v>
      </c>
      <c r="B423" s="60" t="s">
        <v>26</v>
      </c>
      <c r="C423" s="123" t="s">
        <v>122</v>
      </c>
      <c r="D423" s="123">
        <v>23</v>
      </c>
      <c r="E423" s="123">
        <v>1998</v>
      </c>
      <c r="F423" s="123">
        <v>3</v>
      </c>
      <c r="G423" s="123">
        <v>2.62</v>
      </c>
      <c r="H423" s="123">
        <v>1.41</v>
      </c>
      <c r="I423" s="123">
        <v>0.62</v>
      </c>
      <c r="J423" s="123">
        <v>1.3</v>
      </c>
      <c r="K423" s="123">
        <v>0.67</v>
      </c>
      <c r="L423" s="123">
        <v>0.93</v>
      </c>
      <c r="M423" s="123">
        <v>1.77</v>
      </c>
      <c r="N423" s="123">
        <v>59.97</v>
      </c>
      <c r="O423" s="123">
        <v>0.71</v>
      </c>
      <c r="P423" s="123">
        <v>19.78</v>
      </c>
      <c r="Q423" s="123">
        <v>4.42</v>
      </c>
      <c r="R423" s="123">
        <v>21.93</v>
      </c>
      <c r="S423" s="123">
        <v>6.7</v>
      </c>
      <c r="T423" s="123">
        <v>9.2899999999999991</v>
      </c>
      <c r="U423" s="123">
        <v>3.6</v>
      </c>
      <c r="V423" s="123">
        <v>0.6</v>
      </c>
      <c r="W423" s="123">
        <v>0.01</v>
      </c>
      <c r="X423" s="123">
        <v>-0.04</v>
      </c>
      <c r="Y423" s="123">
        <v>0.7</v>
      </c>
      <c r="Z423" s="123">
        <v>0.77</v>
      </c>
      <c r="AA423" s="60">
        <v>3.41</v>
      </c>
      <c r="AB423" s="60">
        <v>3.08</v>
      </c>
      <c r="AC423" s="60">
        <v>0.03</v>
      </c>
      <c r="AD423" s="60" t="s">
        <v>3792</v>
      </c>
      <c r="AE423" s="60">
        <v>2021</v>
      </c>
    </row>
    <row r="424" spans="1:31" x14ac:dyDescent="0.25">
      <c r="A424" s="60" t="s">
        <v>260</v>
      </c>
      <c r="B424" s="60" t="s">
        <v>26</v>
      </c>
      <c r="C424" s="123" t="s">
        <v>122</v>
      </c>
      <c r="D424" s="123">
        <v>29</v>
      </c>
      <c r="E424" s="123">
        <v>1991</v>
      </c>
      <c r="F424" s="123">
        <v>7.74</v>
      </c>
      <c r="G424" s="123">
        <v>1.98</v>
      </c>
      <c r="H424" s="123">
        <v>1.1000000000000001</v>
      </c>
      <c r="I424" s="123">
        <v>1.17</v>
      </c>
      <c r="J424" s="123">
        <v>0.36</v>
      </c>
      <c r="K424" s="123">
        <v>0.43</v>
      </c>
      <c r="L424" s="123">
        <v>1.25</v>
      </c>
      <c r="M424" s="123">
        <v>3.7</v>
      </c>
      <c r="N424" s="123">
        <v>30.95</v>
      </c>
      <c r="O424" s="123">
        <v>2.57</v>
      </c>
      <c r="P424" s="123">
        <v>17.38</v>
      </c>
      <c r="Q424" s="123">
        <v>5.77</v>
      </c>
      <c r="R424" s="123">
        <v>33.19</v>
      </c>
      <c r="S424" s="123">
        <v>5.53</v>
      </c>
      <c r="T424" s="123">
        <v>10.09</v>
      </c>
      <c r="U424" s="123">
        <v>1.95</v>
      </c>
      <c r="V424" s="123">
        <v>1.87</v>
      </c>
      <c r="W424" s="123">
        <v>0.21</v>
      </c>
      <c r="X424" s="123">
        <v>-0.06</v>
      </c>
      <c r="Y424" s="123">
        <v>1.73</v>
      </c>
      <c r="Z424" s="123">
        <v>2.35</v>
      </c>
      <c r="AA424" s="60">
        <v>4.13</v>
      </c>
      <c r="AB424" s="60">
        <v>1.1100000000000001</v>
      </c>
      <c r="AC424" s="60">
        <v>7.0000000000000007E-2</v>
      </c>
      <c r="AD424" s="60" t="s">
        <v>3792</v>
      </c>
      <c r="AE424" s="60">
        <v>2021</v>
      </c>
    </row>
    <row r="425" spans="1:31" x14ac:dyDescent="0.25">
      <c r="A425" s="60" t="s">
        <v>609</v>
      </c>
      <c r="B425" s="60" t="s">
        <v>26</v>
      </c>
      <c r="C425" s="123" t="s">
        <v>122</v>
      </c>
      <c r="D425" s="123">
        <v>28</v>
      </c>
      <c r="E425" s="123">
        <v>1992</v>
      </c>
      <c r="F425" s="123">
        <v>4.34</v>
      </c>
      <c r="G425" s="123">
        <v>3.88</v>
      </c>
      <c r="H425" s="123">
        <v>2.59</v>
      </c>
      <c r="I425" s="123">
        <v>1.82</v>
      </c>
      <c r="J425" s="123">
        <v>2.0499999999999998</v>
      </c>
      <c r="K425" s="123">
        <v>0</v>
      </c>
      <c r="L425" s="123">
        <v>1.2</v>
      </c>
      <c r="M425" s="123">
        <v>2.64</v>
      </c>
      <c r="N425" s="123">
        <v>41.73</v>
      </c>
      <c r="O425" s="123">
        <v>1.64</v>
      </c>
      <c r="P425" s="123">
        <v>17.28</v>
      </c>
      <c r="Q425" s="123">
        <v>5.98</v>
      </c>
      <c r="R425" s="123">
        <v>34.270000000000003</v>
      </c>
      <c r="S425" s="123">
        <v>5.17</v>
      </c>
      <c r="T425" s="123">
        <v>6.69</v>
      </c>
      <c r="U425" s="123">
        <v>5.38</v>
      </c>
      <c r="V425" s="123">
        <v>1.1599999999999999</v>
      </c>
      <c r="W425" s="123">
        <v>0.3</v>
      </c>
      <c r="X425" s="123">
        <v>0.09</v>
      </c>
      <c r="Y425" s="123">
        <v>0.87</v>
      </c>
      <c r="Z425" s="123">
        <v>1.61</v>
      </c>
      <c r="AA425" s="60">
        <v>5.49</v>
      </c>
      <c r="AB425" s="60">
        <v>0.83</v>
      </c>
      <c r="AC425" s="60">
        <v>0.02</v>
      </c>
      <c r="AD425" s="60" t="s">
        <v>3792</v>
      </c>
      <c r="AE425" s="60">
        <v>2021</v>
      </c>
    </row>
    <row r="426" spans="1:31" x14ac:dyDescent="0.25">
      <c r="A426" s="60" t="s">
        <v>2111</v>
      </c>
      <c r="B426" s="60" t="s">
        <v>26</v>
      </c>
      <c r="C426" s="123" t="s">
        <v>122</v>
      </c>
      <c r="D426" s="123">
        <v>23</v>
      </c>
      <c r="E426" s="123">
        <v>1997</v>
      </c>
      <c r="F426" s="123">
        <v>-0.02</v>
      </c>
      <c r="G426" s="123">
        <v>-7.0000000000000007E-2</v>
      </c>
      <c r="H426" s="123">
        <v>-0.1</v>
      </c>
      <c r="I426" s="123">
        <v>-0.09</v>
      </c>
      <c r="J426" s="123">
        <v>0.09</v>
      </c>
      <c r="K426" s="123">
        <v>-0.06</v>
      </c>
      <c r="L426" s="123">
        <v>7.0000000000000007E-2</v>
      </c>
      <c r="M426" s="123">
        <v>7.0000000000000007E-2</v>
      </c>
      <c r="N426" s="123"/>
      <c r="O426" s="123">
        <v>-0.02</v>
      </c>
      <c r="P426" s="123">
        <v>0</v>
      </c>
      <c r="Q426" s="123">
        <v>7.0000000000000007E-2</v>
      </c>
      <c r="R426" s="123"/>
      <c r="S426" s="123">
        <v>0.03</v>
      </c>
      <c r="T426" s="123">
        <v>0.1</v>
      </c>
      <c r="U426" s="123">
        <v>0.08</v>
      </c>
      <c r="V426" s="123">
        <v>-0.02</v>
      </c>
      <c r="W426" s="123">
        <v>-0.02</v>
      </c>
      <c r="X426" s="123">
        <v>0.1</v>
      </c>
      <c r="Y426" s="123">
        <v>-0.04</v>
      </c>
      <c r="Z426" s="123">
        <v>-0.02</v>
      </c>
      <c r="AA426" s="60">
        <v>-0.06</v>
      </c>
      <c r="AB426" s="60">
        <v>-0.08</v>
      </c>
      <c r="AC426" s="60">
        <v>-0.04</v>
      </c>
      <c r="AD426" s="60" t="s">
        <v>3792</v>
      </c>
      <c r="AE426" s="60">
        <v>2021</v>
      </c>
    </row>
    <row r="427" spans="1:31" x14ac:dyDescent="0.25">
      <c r="A427" s="60" t="s">
        <v>1961</v>
      </c>
      <c r="B427" s="60" t="s">
        <v>26</v>
      </c>
      <c r="C427" s="123" t="s">
        <v>122</v>
      </c>
      <c r="D427" s="123">
        <v>23</v>
      </c>
      <c r="E427" s="123">
        <v>1997</v>
      </c>
      <c r="F427" s="123">
        <v>2.09</v>
      </c>
      <c r="G427" s="123">
        <v>0.96</v>
      </c>
      <c r="H427" s="123">
        <v>1.01</v>
      </c>
      <c r="I427" s="123">
        <v>0.5</v>
      </c>
      <c r="J427" s="123">
        <v>0.02</v>
      </c>
      <c r="K427" s="123">
        <v>0.4</v>
      </c>
      <c r="L427" s="123">
        <v>0.43</v>
      </c>
      <c r="M427" s="123">
        <v>0.96</v>
      </c>
      <c r="N427" s="123">
        <v>49.93</v>
      </c>
      <c r="O427" s="123">
        <v>0.42</v>
      </c>
      <c r="P427" s="123">
        <v>13.87</v>
      </c>
      <c r="Q427" s="123">
        <v>2.77</v>
      </c>
      <c r="R427" s="123">
        <v>20.79</v>
      </c>
      <c r="S427" s="123">
        <v>2.87</v>
      </c>
      <c r="T427" s="123">
        <v>5.27</v>
      </c>
      <c r="U427" s="123">
        <v>5.66</v>
      </c>
      <c r="V427" s="123">
        <v>2.29</v>
      </c>
      <c r="W427" s="123">
        <v>-0.08</v>
      </c>
      <c r="X427" s="123">
        <v>-0.05</v>
      </c>
      <c r="Y427" s="123">
        <v>2.38</v>
      </c>
      <c r="Z427" s="123">
        <v>1.43</v>
      </c>
      <c r="AA427" s="60">
        <v>2.35</v>
      </c>
      <c r="AB427" s="60">
        <v>0.92</v>
      </c>
      <c r="AC427" s="60">
        <v>0.06</v>
      </c>
      <c r="AD427" s="60" t="s">
        <v>3792</v>
      </c>
      <c r="AE427" s="60">
        <v>2021</v>
      </c>
    </row>
    <row r="428" spans="1:31" x14ac:dyDescent="0.25">
      <c r="A428" s="60" t="s">
        <v>1992</v>
      </c>
      <c r="B428" s="60" t="s">
        <v>26</v>
      </c>
      <c r="C428" s="123" t="s">
        <v>122</v>
      </c>
      <c r="D428" s="123">
        <v>25</v>
      </c>
      <c r="E428" s="123">
        <v>1995</v>
      </c>
      <c r="F428" s="123">
        <v>1.47</v>
      </c>
      <c r="G428" s="123">
        <v>2.0699999999999998</v>
      </c>
      <c r="H428" s="123">
        <v>1.29</v>
      </c>
      <c r="I428" s="123">
        <v>0.66</v>
      </c>
      <c r="J428" s="123">
        <v>0.6</v>
      </c>
      <c r="K428" s="123">
        <v>0.6</v>
      </c>
      <c r="L428" s="123">
        <v>0.04</v>
      </c>
      <c r="M428" s="123">
        <v>1.4</v>
      </c>
      <c r="N428" s="123">
        <v>-0.06</v>
      </c>
      <c r="O428" s="123">
        <v>1.35</v>
      </c>
      <c r="P428" s="123">
        <v>17.22</v>
      </c>
      <c r="Q428" s="123">
        <v>4.6100000000000003</v>
      </c>
      <c r="R428" s="123">
        <v>26.99</v>
      </c>
      <c r="S428" s="123">
        <v>4.67</v>
      </c>
      <c r="T428" s="123">
        <v>9.33</v>
      </c>
      <c r="U428" s="123">
        <v>3.25</v>
      </c>
      <c r="V428" s="123">
        <v>1.95</v>
      </c>
      <c r="W428" s="123">
        <v>0.1</v>
      </c>
      <c r="X428" s="123">
        <v>-0.1</v>
      </c>
      <c r="Y428" s="123">
        <v>2.04</v>
      </c>
      <c r="Z428" s="123">
        <v>0.76</v>
      </c>
      <c r="AA428" s="60">
        <v>2.62</v>
      </c>
      <c r="AB428" s="60">
        <v>0.73</v>
      </c>
      <c r="AC428" s="60">
        <v>-0.1</v>
      </c>
      <c r="AD428" s="60" t="s">
        <v>3792</v>
      </c>
      <c r="AE428" s="60">
        <v>2021</v>
      </c>
    </row>
    <row r="429" spans="1:31" x14ac:dyDescent="0.25">
      <c r="A429" s="60" t="s">
        <v>1798</v>
      </c>
      <c r="B429" s="60" t="s">
        <v>27</v>
      </c>
      <c r="C429" s="123" t="s">
        <v>96</v>
      </c>
      <c r="D429" s="123">
        <v>25</v>
      </c>
      <c r="E429" s="123">
        <v>1995</v>
      </c>
      <c r="F429" s="123">
        <v>0.37</v>
      </c>
      <c r="G429" s="123">
        <v>3.36</v>
      </c>
      <c r="H429" s="123">
        <v>3.4</v>
      </c>
      <c r="I429" s="123">
        <v>3.27</v>
      </c>
      <c r="J429" s="123">
        <v>0.03</v>
      </c>
      <c r="K429" s="123">
        <v>0.06</v>
      </c>
      <c r="L429" s="123">
        <v>0.03</v>
      </c>
      <c r="M429" s="123">
        <v>-0.08</v>
      </c>
      <c r="N429" s="123"/>
      <c r="O429" s="123">
        <v>-0.04</v>
      </c>
      <c r="P429" s="123">
        <v>16.79</v>
      </c>
      <c r="Q429" s="123">
        <v>3.38</v>
      </c>
      <c r="R429" s="123">
        <v>19.97</v>
      </c>
      <c r="S429" s="123">
        <v>3.33</v>
      </c>
      <c r="T429" s="123">
        <v>6.59</v>
      </c>
      <c r="U429" s="123">
        <v>6.64</v>
      </c>
      <c r="V429" s="123">
        <v>-0.06</v>
      </c>
      <c r="W429" s="123">
        <v>0.02</v>
      </c>
      <c r="X429" s="123">
        <v>0.03</v>
      </c>
      <c r="Y429" s="123">
        <v>0.09</v>
      </c>
      <c r="Z429" s="123">
        <v>-0.02</v>
      </c>
      <c r="AA429" s="60">
        <v>3.36</v>
      </c>
      <c r="AB429" s="60">
        <v>-0.06</v>
      </c>
      <c r="AC429" s="60">
        <v>0.05</v>
      </c>
      <c r="AD429" s="60" t="s">
        <v>3792</v>
      </c>
      <c r="AE429" s="60">
        <v>2021</v>
      </c>
    </row>
    <row r="430" spans="1:31" x14ac:dyDescent="0.25">
      <c r="A430" s="60" t="s">
        <v>156</v>
      </c>
      <c r="B430" s="60" t="s">
        <v>27</v>
      </c>
      <c r="C430" s="123" t="s">
        <v>96</v>
      </c>
      <c r="D430" s="123">
        <v>26</v>
      </c>
      <c r="E430" s="123">
        <v>1994</v>
      </c>
      <c r="F430" s="123">
        <v>0.71</v>
      </c>
      <c r="G430" s="123">
        <v>7.51</v>
      </c>
      <c r="H430" s="123">
        <v>3.67</v>
      </c>
      <c r="I430" s="123">
        <v>6.16</v>
      </c>
      <c r="J430" s="123">
        <v>1.26</v>
      </c>
      <c r="K430" s="123">
        <v>0.1</v>
      </c>
      <c r="L430" s="123">
        <v>3.79</v>
      </c>
      <c r="M430" s="123">
        <v>3.75</v>
      </c>
      <c r="N430" s="123">
        <v>100.09</v>
      </c>
      <c r="O430" s="123">
        <v>-0.09</v>
      </c>
      <c r="P430" s="123">
        <v>23.81</v>
      </c>
      <c r="Q430" s="123">
        <v>5.0599999999999996</v>
      </c>
      <c r="R430" s="123">
        <v>21.12</v>
      </c>
      <c r="S430" s="123">
        <v>3.7</v>
      </c>
      <c r="T430" s="123">
        <v>13.84</v>
      </c>
      <c r="U430" s="123">
        <v>6.22</v>
      </c>
      <c r="V430" s="123">
        <v>3.78</v>
      </c>
      <c r="W430" s="123">
        <v>-0.08</v>
      </c>
      <c r="X430" s="123">
        <v>0.06</v>
      </c>
      <c r="Y430" s="123">
        <v>3.78</v>
      </c>
      <c r="Z430" s="123">
        <v>3.71</v>
      </c>
      <c r="AA430" s="60">
        <v>11.36</v>
      </c>
      <c r="AB430" s="60">
        <v>1.26</v>
      </c>
      <c r="AC430" s="60">
        <v>-0.09</v>
      </c>
      <c r="AD430" s="60" t="s">
        <v>3792</v>
      </c>
      <c r="AE430" s="60">
        <v>2021</v>
      </c>
    </row>
    <row r="431" spans="1:31" x14ac:dyDescent="0.25">
      <c r="A431" s="60" t="s">
        <v>1024</v>
      </c>
      <c r="B431" s="60" t="s">
        <v>27</v>
      </c>
      <c r="C431" s="123" t="s">
        <v>96</v>
      </c>
      <c r="D431" s="123">
        <v>25</v>
      </c>
      <c r="E431" s="123">
        <v>1995</v>
      </c>
      <c r="F431" s="123">
        <v>2.0699999999999998</v>
      </c>
      <c r="G431" s="123">
        <v>0.59</v>
      </c>
      <c r="H431" s="123">
        <v>0.48</v>
      </c>
      <c r="I431" s="123">
        <v>0.01</v>
      </c>
      <c r="J431" s="123">
        <v>0.56000000000000005</v>
      </c>
      <c r="K431" s="123">
        <v>0.04</v>
      </c>
      <c r="L431" s="123">
        <v>0.56000000000000005</v>
      </c>
      <c r="M431" s="123">
        <v>0.44</v>
      </c>
      <c r="N431" s="123">
        <v>99.92</v>
      </c>
      <c r="O431" s="123">
        <v>0.09</v>
      </c>
      <c r="P431" s="123">
        <v>11</v>
      </c>
      <c r="Q431" s="123">
        <v>2.4500000000000002</v>
      </c>
      <c r="R431" s="123">
        <v>22.78</v>
      </c>
      <c r="S431" s="123">
        <v>6.03</v>
      </c>
      <c r="T431" s="123">
        <v>4.46</v>
      </c>
      <c r="U431" s="123">
        <v>0.42</v>
      </c>
      <c r="V431" s="123">
        <v>3.09</v>
      </c>
      <c r="W431" s="123">
        <v>2.41</v>
      </c>
      <c r="X431" s="123">
        <v>-0.05</v>
      </c>
      <c r="Y431" s="123">
        <v>0.43</v>
      </c>
      <c r="Z431" s="123">
        <v>2.4700000000000002</v>
      </c>
      <c r="AA431" s="60">
        <v>3.06</v>
      </c>
      <c r="AB431" s="60">
        <v>2.44</v>
      </c>
      <c r="AC431" s="60">
        <v>0.43</v>
      </c>
      <c r="AD431" s="60" t="s">
        <v>3792</v>
      </c>
      <c r="AE431" s="60">
        <v>2021</v>
      </c>
    </row>
    <row r="432" spans="1:31" x14ac:dyDescent="0.25">
      <c r="A432" s="60" t="s">
        <v>1392</v>
      </c>
      <c r="B432" s="60" t="s">
        <v>27</v>
      </c>
      <c r="C432" s="123" t="s">
        <v>96</v>
      </c>
      <c r="D432" s="123">
        <v>27</v>
      </c>
      <c r="E432" s="123">
        <v>1993</v>
      </c>
      <c r="F432" s="123">
        <v>4.07</v>
      </c>
      <c r="G432" s="123">
        <v>2.42</v>
      </c>
      <c r="H432" s="123">
        <v>0.98</v>
      </c>
      <c r="I432" s="123">
        <v>2.08</v>
      </c>
      <c r="J432" s="123">
        <v>0.42</v>
      </c>
      <c r="K432" s="123">
        <v>0.05</v>
      </c>
      <c r="L432" s="123">
        <v>1.84</v>
      </c>
      <c r="M432" s="123">
        <v>2.98</v>
      </c>
      <c r="N432" s="123">
        <v>58.22</v>
      </c>
      <c r="O432" s="123">
        <v>1.34</v>
      </c>
      <c r="P432" s="123">
        <v>18.53</v>
      </c>
      <c r="Q432" s="123">
        <v>2.0299999999999998</v>
      </c>
      <c r="R432" s="123">
        <v>10.85</v>
      </c>
      <c r="S432" s="123">
        <v>9.6999999999999993</v>
      </c>
      <c r="T432" s="123">
        <v>7.49</v>
      </c>
      <c r="U432" s="123">
        <v>1.29</v>
      </c>
      <c r="V432" s="123">
        <v>1.5</v>
      </c>
      <c r="W432" s="123">
        <v>0.33</v>
      </c>
      <c r="X432" s="123">
        <v>0.03</v>
      </c>
      <c r="Y432" s="123">
        <v>1.17</v>
      </c>
      <c r="Z432" s="123">
        <v>2.48</v>
      </c>
      <c r="AA432" s="60">
        <v>5.05</v>
      </c>
      <c r="AB432" s="60">
        <v>1.72</v>
      </c>
      <c r="AC432" s="60">
        <v>7.0000000000000007E-2</v>
      </c>
      <c r="AD432" s="60" t="s">
        <v>3792</v>
      </c>
      <c r="AE432" s="60">
        <v>2021</v>
      </c>
    </row>
    <row r="433" spans="1:31" x14ac:dyDescent="0.25">
      <c r="A433" s="60" t="s">
        <v>589</v>
      </c>
      <c r="B433" s="60" t="s">
        <v>27</v>
      </c>
      <c r="C433" s="123" t="s">
        <v>96</v>
      </c>
      <c r="D433" s="123">
        <v>29</v>
      </c>
      <c r="E433" s="123">
        <v>1991</v>
      </c>
      <c r="F433" s="123">
        <v>3.75</v>
      </c>
      <c r="G433" s="123">
        <v>2.52</v>
      </c>
      <c r="H433" s="123">
        <v>1.4</v>
      </c>
      <c r="I433" s="123">
        <v>1.68</v>
      </c>
      <c r="J433" s="123">
        <v>0.8</v>
      </c>
      <c r="K433" s="123">
        <v>7.0000000000000007E-2</v>
      </c>
      <c r="L433" s="123">
        <v>1.36</v>
      </c>
      <c r="M433" s="123">
        <v>2.7</v>
      </c>
      <c r="N433" s="123">
        <v>50.09</v>
      </c>
      <c r="O433" s="123">
        <v>1.27</v>
      </c>
      <c r="P433" s="123">
        <v>11.53</v>
      </c>
      <c r="Q433" s="123">
        <v>2.88</v>
      </c>
      <c r="R433" s="123">
        <v>25.62</v>
      </c>
      <c r="S433" s="123">
        <v>6.55</v>
      </c>
      <c r="T433" s="123">
        <v>3.76</v>
      </c>
      <c r="U433" s="123">
        <v>1.31</v>
      </c>
      <c r="V433" s="123">
        <v>1.62</v>
      </c>
      <c r="W433" s="123">
        <v>0.24</v>
      </c>
      <c r="X433" s="123">
        <v>7.0000000000000007E-2</v>
      </c>
      <c r="Y433" s="123">
        <v>1.4</v>
      </c>
      <c r="Z433" s="123">
        <v>2.46</v>
      </c>
      <c r="AA433" s="60">
        <v>4.79</v>
      </c>
      <c r="AB433" s="60">
        <v>3.41</v>
      </c>
      <c r="AC433" s="60">
        <v>7.0000000000000007E-2</v>
      </c>
      <c r="AD433" s="60" t="s">
        <v>3792</v>
      </c>
      <c r="AE433" s="60">
        <v>2021</v>
      </c>
    </row>
    <row r="434" spans="1:31" x14ac:dyDescent="0.25">
      <c r="A434" s="60" t="s">
        <v>1554</v>
      </c>
      <c r="B434" s="60" t="s">
        <v>27</v>
      </c>
      <c r="C434" s="123" t="s">
        <v>96</v>
      </c>
      <c r="D434" s="123">
        <v>30</v>
      </c>
      <c r="E434" s="123">
        <v>1990</v>
      </c>
      <c r="F434" s="123">
        <v>2.06</v>
      </c>
      <c r="G434" s="123">
        <v>2.02</v>
      </c>
      <c r="H434" s="123">
        <v>0.93</v>
      </c>
      <c r="I434" s="123">
        <v>1.05</v>
      </c>
      <c r="J434" s="123">
        <v>1.06</v>
      </c>
      <c r="K434" s="123">
        <v>0.05</v>
      </c>
      <c r="L434" s="123">
        <v>1.01</v>
      </c>
      <c r="M434" s="123">
        <v>0.91</v>
      </c>
      <c r="N434" s="123">
        <v>99.95</v>
      </c>
      <c r="O434" s="123">
        <v>0.04</v>
      </c>
      <c r="P434" s="123">
        <v>5.56</v>
      </c>
      <c r="Q434" s="123">
        <v>1.98</v>
      </c>
      <c r="R434" s="123">
        <v>36.43</v>
      </c>
      <c r="S434" s="123">
        <v>3.45</v>
      </c>
      <c r="T434" s="123">
        <v>1.96</v>
      </c>
      <c r="U434" s="123">
        <v>-0.04</v>
      </c>
      <c r="V434" s="123">
        <v>1.05</v>
      </c>
      <c r="W434" s="123">
        <v>-0.01</v>
      </c>
      <c r="X434" s="123">
        <v>0.1</v>
      </c>
      <c r="Y434" s="123">
        <v>1.07</v>
      </c>
      <c r="Z434" s="123">
        <v>3.01</v>
      </c>
      <c r="AA434" s="60">
        <v>5.0199999999999996</v>
      </c>
      <c r="AB434" s="60">
        <v>3.96</v>
      </c>
      <c r="AC434" s="60">
        <v>-0.08</v>
      </c>
      <c r="AD434" s="60" t="s">
        <v>3792</v>
      </c>
      <c r="AE434" s="60">
        <v>2021</v>
      </c>
    </row>
    <row r="435" spans="1:31" x14ac:dyDescent="0.25">
      <c r="A435" s="60" t="s">
        <v>4660</v>
      </c>
      <c r="B435" s="60" t="s">
        <v>27</v>
      </c>
      <c r="C435" s="123" t="s">
        <v>96</v>
      </c>
      <c r="D435" s="123">
        <v>31</v>
      </c>
      <c r="E435" s="123">
        <v>1989</v>
      </c>
      <c r="F435" s="123">
        <v>1.01</v>
      </c>
      <c r="G435" s="123">
        <v>1.93</v>
      </c>
      <c r="H435" s="123">
        <v>1.91</v>
      </c>
      <c r="I435" s="123">
        <v>-0.05</v>
      </c>
      <c r="J435" s="123">
        <v>2.0299999999999998</v>
      </c>
      <c r="K435" s="123">
        <v>0.03</v>
      </c>
      <c r="L435" s="123">
        <v>0.08</v>
      </c>
      <c r="M435" s="123">
        <v>0.96</v>
      </c>
      <c r="N435" s="123">
        <v>-0.08</v>
      </c>
      <c r="O435" s="123">
        <v>1.02</v>
      </c>
      <c r="P435" s="123">
        <v>15.91</v>
      </c>
      <c r="Q435" s="123">
        <v>6.95</v>
      </c>
      <c r="R435" s="123">
        <v>43.82</v>
      </c>
      <c r="S435" s="123">
        <v>0.02</v>
      </c>
      <c r="T435" s="123">
        <v>5.94</v>
      </c>
      <c r="U435" s="123">
        <v>9.9600000000000009</v>
      </c>
      <c r="V435" s="123">
        <v>-0.1</v>
      </c>
      <c r="W435" s="123">
        <v>-0.02</v>
      </c>
      <c r="X435" s="123">
        <v>-0.1</v>
      </c>
      <c r="Y435" s="123">
        <v>-0.01</v>
      </c>
      <c r="Z435" s="123">
        <v>-0.03</v>
      </c>
      <c r="AA435" s="60">
        <v>2.0099999999999998</v>
      </c>
      <c r="AB435" s="60">
        <v>3.93</v>
      </c>
      <c r="AC435" s="60">
        <v>0.06</v>
      </c>
      <c r="AD435" s="60" t="s">
        <v>3792</v>
      </c>
      <c r="AE435" s="60">
        <v>2021</v>
      </c>
    </row>
    <row r="436" spans="1:31" x14ac:dyDescent="0.25">
      <c r="A436" s="60" t="s">
        <v>4850</v>
      </c>
      <c r="B436" s="60" t="s">
        <v>27</v>
      </c>
      <c r="C436" s="123" t="s">
        <v>96</v>
      </c>
      <c r="D436" s="123">
        <v>35</v>
      </c>
      <c r="E436" s="123">
        <v>1985</v>
      </c>
      <c r="F436" s="123">
        <v>3.11</v>
      </c>
      <c r="G436" s="123">
        <v>3.15</v>
      </c>
      <c r="H436" s="123">
        <v>2.15</v>
      </c>
      <c r="I436" s="123">
        <v>2.21</v>
      </c>
      <c r="J436" s="123">
        <v>0.87</v>
      </c>
      <c r="K436" s="123">
        <v>-7.0000000000000007E-2</v>
      </c>
      <c r="L436" s="123">
        <v>1.31</v>
      </c>
      <c r="M436" s="123">
        <v>1.25</v>
      </c>
      <c r="N436" s="123">
        <v>99.95</v>
      </c>
      <c r="O436" s="123">
        <v>0.08</v>
      </c>
      <c r="P436" s="123">
        <v>8.67</v>
      </c>
      <c r="Q436" s="123">
        <v>4.46</v>
      </c>
      <c r="R436" s="123">
        <v>50.08</v>
      </c>
      <c r="S436" s="123">
        <v>5.93</v>
      </c>
      <c r="T436" s="123">
        <v>1.85</v>
      </c>
      <c r="U436" s="123">
        <v>0.97</v>
      </c>
      <c r="V436" s="123">
        <v>2.1</v>
      </c>
      <c r="W436" s="123">
        <v>1.82</v>
      </c>
      <c r="X436" s="123">
        <v>-0.02</v>
      </c>
      <c r="Y436" s="123">
        <v>0.26</v>
      </c>
      <c r="Z436" s="123">
        <v>1.61</v>
      </c>
      <c r="AA436" s="60">
        <v>4.67</v>
      </c>
      <c r="AB436" s="60">
        <v>3.69</v>
      </c>
      <c r="AC436" s="60">
        <v>-0.01</v>
      </c>
      <c r="AD436" s="60" t="s">
        <v>3792</v>
      </c>
      <c r="AE436" s="60">
        <v>2021</v>
      </c>
    </row>
    <row r="437" spans="1:31" x14ac:dyDescent="0.25">
      <c r="A437" s="60" t="s">
        <v>499</v>
      </c>
      <c r="B437" s="60" t="s">
        <v>27</v>
      </c>
      <c r="C437" s="123" t="s">
        <v>96</v>
      </c>
      <c r="D437" s="123">
        <v>31</v>
      </c>
      <c r="E437" s="123">
        <v>1989</v>
      </c>
      <c r="F437" s="123">
        <v>3.95</v>
      </c>
      <c r="G437" s="123">
        <v>0.84</v>
      </c>
      <c r="H437" s="123">
        <v>0.02</v>
      </c>
      <c r="I437" s="123">
        <v>0.15</v>
      </c>
      <c r="J437" s="123">
        <v>0.41</v>
      </c>
      <c r="K437" s="123">
        <v>-0.05</v>
      </c>
      <c r="L437" s="123">
        <v>0.51</v>
      </c>
      <c r="M437" s="123">
        <v>0.65</v>
      </c>
      <c r="N437" s="123">
        <v>66.72</v>
      </c>
      <c r="O437" s="123">
        <v>0.28000000000000003</v>
      </c>
      <c r="P437" s="123">
        <v>3.74</v>
      </c>
      <c r="Q437" s="123">
        <v>1.27</v>
      </c>
      <c r="R437" s="123">
        <v>33.31</v>
      </c>
      <c r="S437" s="123">
        <v>0.98</v>
      </c>
      <c r="T437" s="123">
        <v>2.57</v>
      </c>
      <c r="U437" s="123">
        <v>0.21</v>
      </c>
      <c r="V437" s="123">
        <v>2.2599999999999998</v>
      </c>
      <c r="W437" s="123">
        <v>1.67</v>
      </c>
      <c r="X437" s="123">
        <v>0.04</v>
      </c>
      <c r="Y437" s="123">
        <v>0.49</v>
      </c>
      <c r="Z437" s="123">
        <v>0.25</v>
      </c>
      <c r="AA437" s="60">
        <v>0.97</v>
      </c>
      <c r="AB437" s="60">
        <v>3.01</v>
      </c>
      <c r="AC437" s="60">
        <v>0.09</v>
      </c>
      <c r="AD437" s="60" t="s">
        <v>3792</v>
      </c>
      <c r="AE437" s="60">
        <v>2021</v>
      </c>
    </row>
    <row r="438" spans="1:31" x14ac:dyDescent="0.25">
      <c r="A438" s="60" t="s">
        <v>500</v>
      </c>
      <c r="B438" s="60" t="s">
        <v>27</v>
      </c>
      <c r="C438" s="123" t="s">
        <v>96</v>
      </c>
      <c r="D438" s="123">
        <v>33</v>
      </c>
      <c r="E438" s="123">
        <v>1987</v>
      </c>
      <c r="F438" s="123">
        <v>3.79</v>
      </c>
      <c r="G438" s="123">
        <v>1.42</v>
      </c>
      <c r="H438" s="123">
        <v>1.23</v>
      </c>
      <c r="I438" s="123">
        <v>0.44</v>
      </c>
      <c r="J438" s="123">
        <v>0.56000000000000005</v>
      </c>
      <c r="K438" s="123">
        <v>0.23</v>
      </c>
      <c r="L438" s="123">
        <v>0.17</v>
      </c>
      <c r="M438" s="123">
        <v>0.74</v>
      </c>
      <c r="N438" s="123">
        <v>33.28</v>
      </c>
      <c r="O438" s="123">
        <v>0.57999999999999996</v>
      </c>
      <c r="P438" s="123">
        <v>5.49</v>
      </c>
      <c r="Q438" s="123">
        <v>1.32</v>
      </c>
      <c r="R438" s="123">
        <v>23.75</v>
      </c>
      <c r="S438" s="123">
        <v>4.18</v>
      </c>
      <c r="T438" s="123">
        <v>1.28</v>
      </c>
      <c r="U438" s="123">
        <v>-0.05</v>
      </c>
      <c r="V438" s="123">
        <v>1.63</v>
      </c>
      <c r="W438" s="123">
        <v>0.45</v>
      </c>
      <c r="X438" s="123">
        <v>7.0000000000000007E-2</v>
      </c>
      <c r="Y438" s="123">
        <v>1.1399999999999999</v>
      </c>
      <c r="Z438" s="123">
        <v>0.45</v>
      </c>
      <c r="AA438" s="60">
        <v>1.87</v>
      </c>
      <c r="AB438" s="60">
        <v>4.95</v>
      </c>
      <c r="AC438" s="60">
        <v>0.04</v>
      </c>
      <c r="AD438" s="60" t="s">
        <v>3792</v>
      </c>
      <c r="AE438" s="60">
        <v>2021</v>
      </c>
    </row>
    <row r="439" spans="1:31" x14ac:dyDescent="0.25">
      <c r="A439" s="60" t="s">
        <v>456</v>
      </c>
      <c r="B439" s="60" t="s">
        <v>27</v>
      </c>
      <c r="C439" s="123" t="s">
        <v>213</v>
      </c>
      <c r="D439" s="123">
        <v>26</v>
      </c>
      <c r="E439" s="123">
        <v>1994</v>
      </c>
      <c r="F439" s="123">
        <v>0.24</v>
      </c>
      <c r="G439" s="123">
        <v>-0.1</v>
      </c>
      <c r="H439" s="123">
        <v>0.09</v>
      </c>
      <c r="I439" s="123">
        <v>-0.03</v>
      </c>
      <c r="J439" s="123">
        <v>0.03</v>
      </c>
      <c r="K439" s="123">
        <v>-0.09</v>
      </c>
      <c r="L439" s="123">
        <v>0.08</v>
      </c>
      <c r="M439" s="123">
        <v>3.32</v>
      </c>
      <c r="N439" s="123">
        <v>-0.02</v>
      </c>
      <c r="O439" s="123">
        <v>3.39</v>
      </c>
      <c r="P439" s="123">
        <v>19.989999999999998</v>
      </c>
      <c r="Q439" s="123">
        <v>-0.08</v>
      </c>
      <c r="R439" s="123">
        <v>0.05</v>
      </c>
      <c r="S439" s="123">
        <v>0.05</v>
      </c>
      <c r="T439" s="123">
        <v>9.91</v>
      </c>
      <c r="U439" s="123">
        <v>9.9600000000000009</v>
      </c>
      <c r="V439" s="123">
        <v>-0.03</v>
      </c>
      <c r="W439" s="123">
        <v>-0.04</v>
      </c>
      <c r="X439" s="123">
        <v>0.04</v>
      </c>
      <c r="Y439" s="123">
        <v>-0.04</v>
      </c>
      <c r="Z439" s="123">
        <v>7.0000000000000007E-2</v>
      </c>
      <c r="AA439" s="60">
        <v>0.1</v>
      </c>
      <c r="AB439" s="60">
        <v>-0.04</v>
      </c>
      <c r="AC439" s="60">
        <v>0.01</v>
      </c>
      <c r="AD439" s="60" t="s">
        <v>3792</v>
      </c>
      <c r="AE439" s="60">
        <v>2021</v>
      </c>
    </row>
    <row r="440" spans="1:31" x14ac:dyDescent="0.25">
      <c r="A440" s="60" t="s">
        <v>2128</v>
      </c>
      <c r="B440" s="60" t="s">
        <v>27</v>
      </c>
      <c r="C440" s="123" t="s">
        <v>109</v>
      </c>
      <c r="D440" s="123">
        <v>27</v>
      </c>
      <c r="E440" s="123">
        <v>1993</v>
      </c>
      <c r="F440" s="123">
        <v>4.9400000000000004</v>
      </c>
      <c r="G440" s="123">
        <v>-0.02</v>
      </c>
      <c r="H440" s="123">
        <v>0.1</v>
      </c>
      <c r="I440" s="123">
        <v>7.0000000000000007E-2</v>
      </c>
      <c r="J440" s="123">
        <v>0.06</v>
      </c>
      <c r="K440" s="123">
        <v>0.06</v>
      </c>
      <c r="L440" s="123">
        <v>7.0000000000000007E-2</v>
      </c>
      <c r="M440" s="123">
        <v>-0.01</v>
      </c>
      <c r="N440" s="123"/>
      <c r="O440" s="123">
        <v>-0.09</v>
      </c>
      <c r="P440" s="123">
        <v>3.62</v>
      </c>
      <c r="Q440" s="123">
        <v>0.65</v>
      </c>
      <c r="R440" s="123">
        <v>16.690000000000001</v>
      </c>
      <c r="S440" s="123">
        <v>-0.04</v>
      </c>
      <c r="T440" s="123">
        <v>1.53</v>
      </c>
      <c r="U440" s="123">
        <v>1.95</v>
      </c>
      <c r="V440" s="123">
        <v>0.14000000000000001</v>
      </c>
      <c r="W440" s="123">
        <v>0.21</v>
      </c>
      <c r="X440" s="123">
        <v>-0.1</v>
      </c>
      <c r="Y440" s="123">
        <v>0.03</v>
      </c>
      <c r="Z440" s="123">
        <v>0.03</v>
      </c>
      <c r="AA440" s="60">
        <v>7.0000000000000007E-2</v>
      </c>
      <c r="AB440" s="60">
        <v>0.33</v>
      </c>
      <c r="AC440" s="60">
        <v>0.08</v>
      </c>
      <c r="AD440" s="60" t="s">
        <v>3792</v>
      </c>
      <c r="AE440" s="60">
        <v>2021</v>
      </c>
    </row>
    <row r="441" spans="1:31" x14ac:dyDescent="0.25">
      <c r="A441" s="60" t="s">
        <v>421</v>
      </c>
      <c r="B441" s="60" t="s">
        <v>27</v>
      </c>
      <c r="C441" s="123" t="s">
        <v>109</v>
      </c>
      <c r="D441" s="123">
        <v>30</v>
      </c>
      <c r="E441" s="123">
        <v>1990</v>
      </c>
      <c r="F441" s="123">
        <v>0.05</v>
      </c>
      <c r="G441" s="123">
        <v>-0.03</v>
      </c>
      <c r="H441" s="123">
        <v>0.08</v>
      </c>
      <c r="I441" s="123">
        <v>0.06</v>
      </c>
      <c r="J441" s="123">
        <v>-0.03</v>
      </c>
      <c r="K441" s="123">
        <v>0.1</v>
      </c>
      <c r="L441" s="123">
        <v>0.03</v>
      </c>
      <c r="M441" s="123">
        <v>0.09</v>
      </c>
      <c r="N441" s="123"/>
      <c r="O441" s="123">
        <v>0.02</v>
      </c>
      <c r="P441" s="123">
        <v>19.91</v>
      </c>
      <c r="Q441" s="123">
        <v>19.940000000000001</v>
      </c>
      <c r="R441" s="123">
        <v>100.01</v>
      </c>
      <c r="S441" s="123">
        <v>-0.01</v>
      </c>
      <c r="T441" s="123">
        <v>9.91</v>
      </c>
      <c r="U441" s="123">
        <v>10.06</v>
      </c>
      <c r="V441" s="123">
        <v>-0.09</v>
      </c>
      <c r="W441" s="123">
        <v>-0.08</v>
      </c>
      <c r="X441" s="123">
        <v>0.03</v>
      </c>
      <c r="Y441" s="123">
        <v>-0.04</v>
      </c>
      <c r="Z441" s="123">
        <v>0.08</v>
      </c>
      <c r="AA441" s="60">
        <v>-0.09</v>
      </c>
      <c r="AB441" s="60">
        <v>0.03</v>
      </c>
      <c r="AC441" s="60">
        <v>-0.05</v>
      </c>
      <c r="AD441" s="60" t="s">
        <v>3792</v>
      </c>
      <c r="AE441" s="60">
        <v>2021</v>
      </c>
    </row>
    <row r="442" spans="1:31" x14ac:dyDescent="0.25">
      <c r="A442" s="60" t="s">
        <v>2353</v>
      </c>
      <c r="B442" s="60" t="s">
        <v>27</v>
      </c>
      <c r="C442" s="123" t="s">
        <v>116</v>
      </c>
      <c r="D442" s="123">
        <v>28</v>
      </c>
      <c r="E442" s="123">
        <v>1992</v>
      </c>
      <c r="F442" s="123">
        <v>5.07</v>
      </c>
      <c r="G442" s="123">
        <v>0.09</v>
      </c>
      <c r="H442" s="123">
        <v>0.01</v>
      </c>
      <c r="I442" s="123">
        <v>-0.09</v>
      </c>
      <c r="J442" s="123">
        <v>-0.05</v>
      </c>
      <c r="K442" s="123">
        <v>0.09</v>
      </c>
      <c r="L442" s="123">
        <v>0.06</v>
      </c>
      <c r="M442" s="123">
        <v>-7.0000000000000007E-2</v>
      </c>
      <c r="N442" s="123"/>
      <c r="O442" s="123">
        <v>-0.1</v>
      </c>
      <c r="P442" s="123">
        <v>-0.1</v>
      </c>
      <c r="Q442" s="123">
        <v>-7.0000000000000007E-2</v>
      </c>
      <c r="R442" s="123"/>
      <c r="S442" s="123">
        <v>-0.09</v>
      </c>
      <c r="T442" s="123">
        <v>0.1</v>
      </c>
      <c r="U442" s="123">
        <v>0</v>
      </c>
      <c r="V442" s="123">
        <v>0.02</v>
      </c>
      <c r="W442" s="123">
        <v>-0.03</v>
      </c>
      <c r="X442" s="123">
        <v>0.1</v>
      </c>
      <c r="Y442" s="123">
        <v>0.1</v>
      </c>
      <c r="Z442" s="123">
        <v>-0.06</v>
      </c>
      <c r="AA442" s="60">
        <v>7.0000000000000007E-2</v>
      </c>
      <c r="AB442" s="60">
        <v>0.12</v>
      </c>
      <c r="AC442" s="60">
        <v>-0.06</v>
      </c>
      <c r="AD442" s="60" t="s">
        <v>3792</v>
      </c>
      <c r="AE442" s="60">
        <v>2021</v>
      </c>
    </row>
    <row r="443" spans="1:31" x14ac:dyDescent="0.25">
      <c r="A443" s="60" t="s">
        <v>2851</v>
      </c>
      <c r="B443" s="60" t="s">
        <v>27</v>
      </c>
      <c r="C443" s="123" t="s">
        <v>122</v>
      </c>
      <c r="D443" s="123">
        <v>29</v>
      </c>
      <c r="E443" s="123">
        <v>1991</v>
      </c>
      <c r="F443" s="123">
        <v>2.95</v>
      </c>
      <c r="G443" s="123">
        <v>0.74</v>
      </c>
      <c r="H443" s="123">
        <v>0.38</v>
      </c>
      <c r="I443" s="123">
        <v>0.25</v>
      </c>
      <c r="J443" s="123">
        <v>-7.0000000000000007E-2</v>
      </c>
      <c r="K443" s="123">
        <v>0.39</v>
      </c>
      <c r="L443" s="123">
        <v>0.69</v>
      </c>
      <c r="M443" s="123">
        <v>1.25</v>
      </c>
      <c r="N443" s="123">
        <v>50.06</v>
      </c>
      <c r="O443" s="123">
        <v>0.64</v>
      </c>
      <c r="P443" s="123">
        <v>17.05</v>
      </c>
      <c r="Q443" s="123">
        <v>2.57</v>
      </c>
      <c r="R443" s="123">
        <v>15.75</v>
      </c>
      <c r="S443" s="123">
        <v>3.03</v>
      </c>
      <c r="T443" s="123">
        <v>7.41</v>
      </c>
      <c r="U443" s="123">
        <v>6.75</v>
      </c>
      <c r="V443" s="123">
        <v>1.74</v>
      </c>
      <c r="W443" s="123">
        <v>-0.09</v>
      </c>
      <c r="X443" s="123">
        <v>-0.04</v>
      </c>
      <c r="Y443" s="123">
        <v>1.73</v>
      </c>
      <c r="Z443" s="123">
        <v>0.01</v>
      </c>
      <c r="AA443" s="60">
        <v>0.63</v>
      </c>
      <c r="AB443" s="60">
        <v>0.05</v>
      </c>
      <c r="AC443" s="60">
        <v>7.0000000000000007E-2</v>
      </c>
      <c r="AD443" s="60" t="s">
        <v>3792</v>
      </c>
      <c r="AE443" s="60">
        <v>2021</v>
      </c>
    </row>
    <row r="444" spans="1:31" x14ac:dyDescent="0.25">
      <c r="A444" s="60" t="s">
        <v>3069</v>
      </c>
      <c r="B444" s="60" t="s">
        <v>27</v>
      </c>
      <c r="C444" s="123" t="s">
        <v>122</v>
      </c>
      <c r="D444" s="123">
        <v>18</v>
      </c>
      <c r="E444" s="123">
        <v>2002</v>
      </c>
      <c r="F444" s="123">
        <v>1.78</v>
      </c>
      <c r="G444" s="123">
        <v>1.59</v>
      </c>
      <c r="H444" s="123">
        <v>1.2</v>
      </c>
      <c r="I444" s="123">
        <v>1.1399999999999999</v>
      </c>
      <c r="J444" s="123">
        <v>0.56000000000000005</v>
      </c>
      <c r="K444" s="123">
        <v>0.05</v>
      </c>
      <c r="L444" s="123">
        <v>0.55000000000000004</v>
      </c>
      <c r="M444" s="123">
        <v>1.1599999999999999</v>
      </c>
      <c r="N444" s="123">
        <v>50.05</v>
      </c>
      <c r="O444" s="123">
        <v>0.6</v>
      </c>
      <c r="P444" s="123">
        <v>13.33</v>
      </c>
      <c r="Q444" s="123">
        <v>3.9</v>
      </c>
      <c r="R444" s="123">
        <v>29.27</v>
      </c>
      <c r="S444" s="123">
        <v>2.8</v>
      </c>
      <c r="T444" s="123">
        <v>3.97</v>
      </c>
      <c r="U444" s="123">
        <v>6.58</v>
      </c>
      <c r="V444" s="123">
        <v>0.54</v>
      </c>
      <c r="W444" s="123">
        <v>-0.02</v>
      </c>
      <c r="X444" s="123">
        <v>0.06</v>
      </c>
      <c r="Y444" s="123">
        <v>0.51</v>
      </c>
      <c r="Z444" s="123">
        <v>0.05</v>
      </c>
      <c r="AA444" s="60">
        <v>1.7</v>
      </c>
      <c r="AB444" s="60">
        <v>-7.0000000000000007E-2</v>
      </c>
      <c r="AC444" s="60">
        <v>-0.03</v>
      </c>
      <c r="AD444" s="60" t="s">
        <v>3792</v>
      </c>
      <c r="AE444" s="60">
        <v>2021</v>
      </c>
    </row>
    <row r="445" spans="1:31" x14ac:dyDescent="0.25">
      <c r="A445" s="60" t="s">
        <v>2894</v>
      </c>
      <c r="B445" s="60" t="s">
        <v>27</v>
      </c>
      <c r="C445" s="123" t="s">
        <v>122</v>
      </c>
      <c r="D445" s="123">
        <v>25</v>
      </c>
      <c r="E445" s="123">
        <v>1995</v>
      </c>
      <c r="F445" s="123">
        <v>1.67</v>
      </c>
      <c r="G445" s="123">
        <v>1.26</v>
      </c>
      <c r="H445" s="123">
        <v>0.61</v>
      </c>
      <c r="I445" s="123">
        <v>0.01</v>
      </c>
      <c r="J445" s="123">
        <v>1.1499999999999999</v>
      </c>
      <c r="K445" s="123">
        <v>7.0000000000000007E-2</v>
      </c>
      <c r="L445" s="123">
        <v>0.5</v>
      </c>
      <c r="M445" s="123">
        <v>1.27</v>
      </c>
      <c r="N445" s="123">
        <v>49.96</v>
      </c>
      <c r="O445" s="123">
        <v>0.57999999999999996</v>
      </c>
      <c r="P445" s="123">
        <v>20.04</v>
      </c>
      <c r="Q445" s="123">
        <v>4.1500000000000004</v>
      </c>
      <c r="R445" s="123">
        <v>20.56</v>
      </c>
      <c r="S445" s="123">
        <v>10.08</v>
      </c>
      <c r="T445" s="123">
        <v>9.48</v>
      </c>
      <c r="U445" s="123">
        <v>0.67</v>
      </c>
      <c r="V445" s="123">
        <v>1.72</v>
      </c>
      <c r="W445" s="123">
        <v>0.63</v>
      </c>
      <c r="X445" s="123">
        <v>0.05</v>
      </c>
      <c r="Y445" s="123">
        <v>1.18</v>
      </c>
      <c r="Z445" s="123">
        <v>1.77</v>
      </c>
      <c r="AA445" s="60">
        <v>2.97</v>
      </c>
      <c r="AB445" s="60">
        <v>1.74</v>
      </c>
      <c r="AC445" s="60">
        <v>-0.1</v>
      </c>
      <c r="AD445" s="60" t="s">
        <v>3792</v>
      </c>
      <c r="AE445" s="60">
        <v>2021</v>
      </c>
    </row>
    <row r="446" spans="1:31" x14ac:dyDescent="0.25">
      <c r="A446" s="60" t="s">
        <v>455</v>
      </c>
      <c r="B446" s="60" t="s">
        <v>27</v>
      </c>
      <c r="C446" s="123" t="s">
        <v>122</v>
      </c>
      <c r="D446" s="123">
        <v>23</v>
      </c>
      <c r="E446" s="123">
        <v>1997</v>
      </c>
      <c r="F446" s="123">
        <v>3.86</v>
      </c>
      <c r="G446" s="123">
        <v>1.82</v>
      </c>
      <c r="H446" s="123">
        <v>1.92</v>
      </c>
      <c r="I446" s="123">
        <v>1.1299999999999999</v>
      </c>
      <c r="J446" s="123">
        <v>0.54</v>
      </c>
      <c r="K446" s="123">
        <v>0.17</v>
      </c>
      <c r="L446" s="123">
        <v>0.51</v>
      </c>
      <c r="M446" s="123">
        <v>2.0299999999999998</v>
      </c>
      <c r="N446" s="123">
        <v>25.01</v>
      </c>
      <c r="O446" s="123">
        <v>1.62</v>
      </c>
      <c r="P446" s="123">
        <v>13.44</v>
      </c>
      <c r="Q446" s="123">
        <v>4.3899999999999997</v>
      </c>
      <c r="R446" s="123">
        <v>33.21</v>
      </c>
      <c r="S446" s="123">
        <v>5.23</v>
      </c>
      <c r="T446" s="123">
        <v>7.02</v>
      </c>
      <c r="U446" s="123">
        <v>1.1399999999999999</v>
      </c>
      <c r="V446" s="123">
        <v>1.23</v>
      </c>
      <c r="W446" s="123">
        <v>0.35</v>
      </c>
      <c r="X446" s="123">
        <v>-7.0000000000000007E-2</v>
      </c>
      <c r="Y446" s="123">
        <v>1.1100000000000001</v>
      </c>
      <c r="Z446" s="123">
        <v>0.49</v>
      </c>
      <c r="AA446" s="60">
        <v>2.42</v>
      </c>
      <c r="AB446" s="60">
        <v>0.79</v>
      </c>
      <c r="AC446" s="60">
        <v>0.05</v>
      </c>
      <c r="AD446" s="60" t="s">
        <v>3792</v>
      </c>
      <c r="AE446" s="60">
        <v>2021</v>
      </c>
    </row>
    <row r="447" spans="1:31" x14ac:dyDescent="0.25">
      <c r="A447" s="60" t="s">
        <v>1398</v>
      </c>
      <c r="B447" s="60" t="s">
        <v>27</v>
      </c>
      <c r="C447" s="123" t="s">
        <v>122</v>
      </c>
      <c r="D447" s="123">
        <v>32</v>
      </c>
      <c r="E447" s="123">
        <v>1989</v>
      </c>
      <c r="F447" s="123">
        <v>3.33</v>
      </c>
      <c r="G447" s="123">
        <v>2.12</v>
      </c>
      <c r="H447" s="123">
        <v>1.75</v>
      </c>
      <c r="I447" s="123">
        <v>1.47</v>
      </c>
      <c r="J447" s="123">
        <v>0.22</v>
      </c>
      <c r="K447" s="123">
        <v>0.3</v>
      </c>
      <c r="L447" s="123">
        <v>0.57999999999999996</v>
      </c>
      <c r="M447" s="123">
        <v>2.06</v>
      </c>
      <c r="N447" s="123">
        <v>28.58</v>
      </c>
      <c r="O447" s="123">
        <v>1.54</v>
      </c>
      <c r="P447" s="123">
        <v>13.29</v>
      </c>
      <c r="Q447" s="123">
        <v>4.05</v>
      </c>
      <c r="R447" s="123">
        <v>31.05</v>
      </c>
      <c r="S447" s="123">
        <v>7</v>
      </c>
      <c r="T447" s="123">
        <v>4.9400000000000004</v>
      </c>
      <c r="U447" s="123">
        <v>1.0900000000000001</v>
      </c>
      <c r="V447" s="123">
        <v>0.33</v>
      </c>
      <c r="W447" s="123">
        <v>0.28999999999999998</v>
      </c>
      <c r="X447" s="123">
        <v>0.04</v>
      </c>
      <c r="Y447" s="123">
        <v>-0.05</v>
      </c>
      <c r="Z447" s="123">
        <v>0.01</v>
      </c>
      <c r="AA447" s="60">
        <v>2.14</v>
      </c>
      <c r="AB447" s="60">
        <v>0.91</v>
      </c>
      <c r="AC447" s="60">
        <v>-0.06</v>
      </c>
      <c r="AD447" s="60" t="s">
        <v>3792</v>
      </c>
      <c r="AE447" s="60">
        <v>2021</v>
      </c>
    </row>
    <row r="448" spans="1:31" x14ac:dyDescent="0.25">
      <c r="A448" s="60" t="s">
        <v>1677</v>
      </c>
      <c r="B448" s="60" t="s">
        <v>27</v>
      </c>
      <c r="C448" s="123" t="s">
        <v>122</v>
      </c>
      <c r="D448" s="123">
        <v>33</v>
      </c>
      <c r="E448" s="123">
        <v>1987</v>
      </c>
      <c r="F448" s="123">
        <v>2</v>
      </c>
      <c r="G448" s="123">
        <v>1.96</v>
      </c>
      <c r="H448" s="123">
        <v>1.91</v>
      </c>
      <c r="I448" s="123">
        <v>0.47</v>
      </c>
      <c r="J448" s="123">
        <v>0.91</v>
      </c>
      <c r="K448" s="123">
        <v>0.54</v>
      </c>
      <c r="L448" s="123">
        <v>0.05</v>
      </c>
      <c r="M448" s="123">
        <v>2.56</v>
      </c>
      <c r="N448" s="123">
        <v>-0.04</v>
      </c>
      <c r="O448" s="123">
        <v>2.54</v>
      </c>
      <c r="P448" s="123">
        <v>23.5</v>
      </c>
      <c r="Q448" s="123">
        <v>4.4800000000000004</v>
      </c>
      <c r="R448" s="123">
        <v>19.14</v>
      </c>
      <c r="S448" s="123">
        <v>4.97</v>
      </c>
      <c r="T448" s="123">
        <v>12.09</v>
      </c>
      <c r="U448" s="123">
        <v>6.46</v>
      </c>
      <c r="V448" s="123">
        <v>1.04</v>
      </c>
      <c r="W448" s="123">
        <v>0.51</v>
      </c>
      <c r="X448" s="123">
        <v>-0.1</v>
      </c>
      <c r="Y448" s="123">
        <v>0.57999999999999996</v>
      </c>
      <c r="Z448" s="123">
        <v>1.54</v>
      </c>
      <c r="AA448" s="60">
        <v>3.46</v>
      </c>
      <c r="AB448" s="60">
        <v>0.51</v>
      </c>
      <c r="AC448" s="60">
        <v>-0.05</v>
      </c>
      <c r="AD448" s="60" t="s">
        <v>3792</v>
      </c>
      <c r="AE448" s="60">
        <v>2021</v>
      </c>
    </row>
    <row r="449" spans="1:31" x14ac:dyDescent="0.25">
      <c r="A449" s="60" t="s">
        <v>2352</v>
      </c>
      <c r="B449" s="60" t="s">
        <v>27</v>
      </c>
      <c r="C449" s="123" t="s">
        <v>122</v>
      </c>
      <c r="D449" s="123">
        <v>30</v>
      </c>
      <c r="E449" s="123">
        <v>1991</v>
      </c>
      <c r="F449" s="123">
        <v>2.4900000000000002</v>
      </c>
      <c r="G449" s="123">
        <v>1.19</v>
      </c>
      <c r="H449" s="123">
        <v>0.47</v>
      </c>
      <c r="I449" s="123">
        <v>0.44</v>
      </c>
      <c r="J449" s="123">
        <v>0.71</v>
      </c>
      <c r="K449" s="123">
        <v>0.08</v>
      </c>
      <c r="L449" s="123">
        <v>0.44</v>
      </c>
      <c r="M449" s="123">
        <v>0.8</v>
      </c>
      <c r="N449" s="123">
        <v>49.92</v>
      </c>
      <c r="O449" s="123">
        <v>0.41</v>
      </c>
      <c r="P449" s="123">
        <v>8.06</v>
      </c>
      <c r="Q449" s="123">
        <v>0.88</v>
      </c>
      <c r="R449" s="123">
        <v>10</v>
      </c>
      <c r="S449" s="123">
        <v>1.6</v>
      </c>
      <c r="T449" s="123">
        <v>1.96</v>
      </c>
      <c r="U449" s="123">
        <v>4.43</v>
      </c>
      <c r="V449" s="123">
        <v>2.0699999999999998</v>
      </c>
      <c r="W449" s="123">
        <v>0.1</v>
      </c>
      <c r="X449" s="123">
        <v>0.08</v>
      </c>
      <c r="Y449" s="123">
        <v>2.0699999999999998</v>
      </c>
      <c r="Z449" s="123">
        <v>1.3</v>
      </c>
      <c r="AA449" s="60">
        <v>2.4500000000000002</v>
      </c>
      <c r="AB449" s="60">
        <v>0.03</v>
      </c>
      <c r="AC449" s="60">
        <v>-0.06</v>
      </c>
      <c r="AD449" s="60" t="s">
        <v>3792</v>
      </c>
      <c r="AE449" s="60">
        <v>2021</v>
      </c>
    </row>
    <row r="450" spans="1:31" x14ac:dyDescent="0.25">
      <c r="A450" s="60" t="s">
        <v>2472</v>
      </c>
      <c r="B450" s="60" t="s">
        <v>27</v>
      </c>
      <c r="C450" s="123" t="s">
        <v>122</v>
      </c>
      <c r="D450" s="123">
        <v>27</v>
      </c>
      <c r="E450" s="123">
        <v>1993</v>
      </c>
      <c r="F450" s="123">
        <v>1.44</v>
      </c>
      <c r="G450" s="123">
        <v>0.75</v>
      </c>
      <c r="H450" s="123">
        <v>-0.01</v>
      </c>
      <c r="I450" s="123">
        <v>0.02</v>
      </c>
      <c r="J450" s="123">
        <v>0.76</v>
      </c>
      <c r="K450" s="123">
        <v>-0.01</v>
      </c>
      <c r="L450" s="123">
        <v>0.08</v>
      </c>
      <c r="M450" s="123">
        <v>0.04</v>
      </c>
      <c r="N450" s="123"/>
      <c r="O450" s="123">
        <v>-0.04</v>
      </c>
      <c r="P450" s="123">
        <v>14.79</v>
      </c>
      <c r="Q450" s="123">
        <v>2.62</v>
      </c>
      <c r="R450" s="123">
        <v>18.28</v>
      </c>
      <c r="S450" s="123">
        <v>2.61</v>
      </c>
      <c r="T450" s="123">
        <v>1.93</v>
      </c>
      <c r="U450" s="123">
        <v>9.99</v>
      </c>
      <c r="V450" s="123">
        <v>1.98</v>
      </c>
      <c r="W450" s="123">
        <v>0.01</v>
      </c>
      <c r="X450" s="123">
        <v>0.09</v>
      </c>
      <c r="Y450" s="123">
        <v>2</v>
      </c>
      <c r="Z450" s="123">
        <v>0.72</v>
      </c>
      <c r="AA450" s="60">
        <v>1.42</v>
      </c>
      <c r="AB450" s="60">
        <v>0.08</v>
      </c>
      <c r="AC450" s="60">
        <v>-0.08</v>
      </c>
      <c r="AD450" s="60" t="s">
        <v>3792</v>
      </c>
      <c r="AE450" s="60">
        <v>2021</v>
      </c>
    </row>
    <row r="451" spans="1:31" x14ac:dyDescent="0.25">
      <c r="A451" s="60" t="s">
        <v>4656</v>
      </c>
      <c r="B451" s="60" t="s">
        <v>27</v>
      </c>
      <c r="C451" s="123" t="s">
        <v>122</v>
      </c>
      <c r="D451" s="123">
        <v>28</v>
      </c>
      <c r="E451" s="123">
        <v>1992</v>
      </c>
      <c r="F451" s="123">
        <v>-0.03</v>
      </c>
      <c r="G451" s="123">
        <v>0.09</v>
      </c>
      <c r="H451" s="123">
        <v>-7.0000000000000007E-2</v>
      </c>
      <c r="I451" s="123">
        <v>-0.1</v>
      </c>
      <c r="J451" s="123">
        <v>7.0000000000000007E-2</v>
      </c>
      <c r="K451" s="123">
        <v>0.03</v>
      </c>
      <c r="L451" s="123">
        <v>0.05</v>
      </c>
      <c r="M451" s="123">
        <v>-0.05</v>
      </c>
      <c r="N451" s="123"/>
      <c r="O451" s="123">
        <v>0</v>
      </c>
      <c r="P451" s="123">
        <v>1.02</v>
      </c>
      <c r="Q451" s="123">
        <v>0.09</v>
      </c>
      <c r="R451" s="123">
        <v>-0.05</v>
      </c>
      <c r="S451" s="123">
        <v>0.96</v>
      </c>
      <c r="T451" s="123">
        <v>0.02</v>
      </c>
      <c r="U451" s="123">
        <v>0.03</v>
      </c>
      <c r="V451" s="123">
        <v>0</v>
      </c>
      <c r="W451" s="123">
        <v>0.05</v>
      </c>
      <c r="X451" s="123">
        <v>-0.02</v>
      </c>
      <c r="Y451" s="123">
        <v>-0.04</v>
      </c>
      <c r="Z451" s="123">
        <v>-0.08</v>
      </c>
      <c r="AA451" s="60">
        <v>-0.06</v>
      </c>
      <c r="AB451" s="60">
        <v>-0.06</v>
      </c>
      <c r="AC451" s="60">
        <v>-7.0000000000000007E-2</v>
      </c>
      <c r="AD451" s="60" t="s">
        <v>3792</v>
      </c>
      <c r="AE451" s="60">
        <v>2021</v>
      </c>
    </row>
    <row r="452" spans="1:31" x14ac:dyDescent="0.25">
      <c r="A452" s="60" t="s">
        <v>253</v>
      </c>
      <c r="B452" s="60" t="s">
        <v>27</v>
      </c>
      <c r="C452" s="123" t="s">
        <v>122</v>
      </c>
      <c r="D452" s="123">
        <v>27</v>
      </c>
      <c r="E452" s="123">
        <v>1993</v>
      </c>
      <c r="F452" s="123">
        <v>0.12</v>
      </c>
      <c r="G452" s="123">
        <v>0.08</v>
      </c>
      <c r="H452" s="123">
        <v>-7.0000000000000007E-2</v>
      </c>
      <c r="I452" s="123">
        <v>-0.08</v>
      </c>
      <c r="J452" s="123">
        <v>-0.01</v>
      </c>
      <c r="K452" s="123">
        <v>-0.05</v>
      </c>
      <c r="L452" s="123">
        <v>0.06</v>
      </c>
      <c r="M452" s="123">
        <v>0.09</v>
      </c>
      <c r="N452" s="123"/>
      <c r="O452" s="123">
        <v>0.01</v>
      </c>
      <c r="P452" s="123">
        <v>14.92</v>
      </c>
      <c r="Q452" s="123">
        <v>-0.1</v>
      </c>
      <c r="R452" s="123">
        <v>0</v>
      </c>
      <c r="S452" s="123">
        <v>-7.0000000000000007E-2</v>
      </c>
      <c r="T452" s="123">
        <v>10.08</v>
      </c>
      <c r="U452" s="123">
        <v>5.0599999999999996</v>
      </c>
      <c r="V452" s="123">
        <v>-7.0000000000000007E-2</v>
      </c>
      <c r="W452" s="123">
        <v>0.09</v>
      </c>
      <c r="X452" s="123">
        <v>-7.0000000000000007E-2</v>
      </c>
      <c r="Y452" s="123">
        <v>-0.08</v>
      </c>
      <c r="Z452" s="123">
        <v>-0.01</v>
      </c>
      <c r="AA452" s="60">
        <v>0.08</v>
      </c>
      <c r="AB452" s="60">
        <v>-0.06</v>
      </c>
      <c r="AC452" s="60">
        <v>-7.0000000000000007E-2</v>
      </c>
      <c r="AD452" s="60" t="s">
        <v>3792</v>
      </c>
      <c r="AE452" s="60">
        <v>2021</v>
      </c>
    </row>
    <row r="453" spans="1:31" x14ac:dyDescent="0.25">
      <c r="A453" s="60" t="s">
        <v>1698</v>
      </c>
      <c r="B453" s="60" t="s">
        <v>86</v>
      </c>
      <c r="C453" s="123" t="s">
        <v>96</v>
      </c>
      <c r="D453" s="123">
        <v>22</v>
      </c>
      <c r="E453" s="123">
        <v>1998</v>
      </c>
      <c r="F453" s="123">
        <v>2.59</v>
      </c>
      <c r="G453" s="123">
        <v>1.91</v>
      </c>
      <c r="H453" s="123">
        <v>0.7</v>
      </c>
      <c r="I453" s="123">
        <v>1.18</v>
      </c>
      <c r="J453" s="123">
        <v>0.82</v>
      </c>
      <c r="K453" s="123">
        <v>0.09</v>
      </c>
      <c r="L453" s="123">
        <v>7.0000000000000007E-2</v>
      </c>
      <c r="M453" s="123">
        <v>0.74</v>
      </c>
      <c r="N453" s="123">
        <v>-0.09</v>
      </c>
      <c r="O453" s="123">
        <v>0.86</v>
      </c>
      <c r="P453" s="123">
        <v>16.87</v>
      </c>
      <c r="Q453" s="123">
        <v>4.41</v>
      </c>
      <c r="R453" s="123">
        <v>26.27</v>
      </c>
      <c r="S453" s="123">
        <v>11.22</v>
      </c>
      <c r="T453" s="123">
        <v>5.68</v>
      </c>
      <c r="U453" s="123">
        <v>0.02</v>
      </c>
      <c r="V453" s="123">
        <v>2.36</v>
      </c>
      <c r="W453" s="123">
        <v>1.19</v>
      </c>
      <c r="X453" s="123">
        <v>0.08</v>
      </c>
      <c r="Y453" s="123">
        <v>1.1499999999999999</v>
      </c>
      <c r="Z453" s="123">
        <v>4.83</v>
      </c>
      <c r="AA453" s="60">
        <v>6.72</v>
      </c>
      <c r="AB453" s="60">
        <v>6.89</v>
      </c>
      <c r="AC453" s="60">
        <v>0.06</v>
      </c>
      <c r="AD453" s="60" t="s">
        <v>3792</v>
      </c>
      <c r="AE453" s="60">
        <v>2021</v>
      </c>
    </row>
    <row r="454" spans="1:31" x14ac:dyDescent="0.25">
      <c r="A454" s="60" t="s">
        <v>1826</v>
      </c>
      <c r="B454" s="60" t="s">
        <v>86</v>
      </c>
      <c r="C454" s="123" t="s">
        <v>96</v>
      </c>
      <c r="D454" s="123">
        <v>21</v>
      </c>
      <c r="E454" s="123">
        <v>1999</v>
      </c>
      <c r="F454" s="123">
        <v>1.1200000000000001</v>
      </c>
      <c r="G454" s="123">
        <v>4.9400000000000004</v>
      </c>
      <c r="H454" s="123">
        <v>2.4500000000000002</v>
      </c>
      <c r="I454" s="123">
        <v>0.84</v>
      </c>
      <c r="J454" s="123">
        <v>3.39</v>
      </c>
      <c r="K454" s="123">
        <v>0.89</v>
      </c>
      <c r="L454" s="123">
        <v>0.9</v>
      </c>
      <c r="M454" s="123">
        <v>1.69</v>
      </c>
      <c r="N454" s="123">
        <v>49.92</v>
      </c>
      <c r="O454" s="123">
        <v>0.85</v>
      </c>
      <c r="P454" s="123">
        <v>10.74</v>
      </c>
      <c r="Q454" s="123">
        <v>3.25</v>
      </c>
      <c r="R454" s="123">
        <v>30.73</v>
      </c>
      <c r="S454" s="123">
        <v>3.33</v>
      </c>
      <c r="T454" s="123">
        <v>4.08</v>
      </c>
      <c r="U454" s="123">
        <v>3.34</v>
      </c>
      <c r="V454" s="123">
        <v>0.83</v>
      </c>
      <c r="W454" s="123">
        <v>0.09</v>
      </c>
      <c r="X454" s="123">
        <v>0.04</v>
      </c>
      <c r="Y454" s="123">
        <v>0.83</v>
      </c>
      <c r="Z454" s="123">
        <v>4.09</v>
      </c>
      <c r="AA454" s="60">
        <v>9.23</v>
      </c>
      <c r="AB454" s="60">
        <v>1.73</v>
      </c>
      <c r="AC454" s="60">
        <v>0.01</v>
      </c>
      <c r="AD454" s="60" t="s">
        <v>3792</v>
      </c>
      <c r="AE454" s="60">
        <v>2021</v>
      </c>
    </row>
    <row r="455" spans="1:31" x14ac:dyDescent="0.25">
      <c r="A455" s="60" t="s">
        <v>4760</v>
      </c>
      <c r="B455" s="60" t="s">
        <v>86</v>
      </c>
      <c r="C455" s="123" t="s">
        <v>96</v>
      </c>
      <c r="D455" s="123">
        <v>25</v>
      </c>
      <c r="E455" s="123">
        <v>1995</v>
      </c>
      <c r="F455" s="123">
        <v>1.77</v>
      </c>
      <c r="G455" s="123">
        <v>0.56000000000000005</v>
      </c>
      <c r="H455" s="123">
        <v>0.04</v>
      </c>
      <c r="I455" s="123">
        <v>0.6</v>
      </c>
      <c r="J455" s="123">
        <v>0.08</v>
      </c>
      <c r="K455" s="123">
        <v>7.0000000000000007E-2</v>
      </c>
      <c r="L455" s="123">
        <v>0.47</v>
      </c>
      <c r="M455" s="123">
        <v>1.57</v>
      </c>
      <c r="N455" s="123">
        <v>33.340000000000003</v>
      </c>
      <c r="O455" s="123">
        <v>1.04</v>
      </c>
      <c r="P455" s="123">
        <v>15.64</v>
      </c>
      <c r="Q455" s="123">
        <v>3.81</v>
      </c>
      <c r="R455" s="123">
        <v>24.91</v>
      </c>
      <c r="S455" s="123">
        <v>10.09</v>
      </c>
      <c r="T455" s="123">
        <v>4.93</v>
      </c>
      <c r="U455" s="123">
        <v>0.51</v>
      </c>
      <c r="V455" s="123">
        <v>2.72</v>
      </c>
      <c r="W455" s="123">
        <v>-0.06</v>
      </c>
      <c r="X455" s="123">
        <v>7.0000000000000007E-2</v>
      </c>
      <c r="Y455" s="123">
        <v>2.84</v>
      </c>
      <c r="Z455" s="123">
        <v>0.48</v>
      </c>
      <c r="AA455" s="60">
        <v>1.07</v>
      </c>
      <c r="AB455" s="60">
        <v>2.16</v>
      </c>
      <c r="AC455" s="60">
        <v>0.09</v>
      </c>
      <c r="AD455" s="60" t="s">
        <v>3792</v>
      </c>
      <c r="AE455" s="60">
        <v>2021</v>
      </c>
    </row>
    <row r="456" spans="1:31" x14ac:dyDescent="0.25">
      <c r="A456" s="60" t="s">
        <v>938</v>
      </c>
      <c r="B456" s="60" t="s">
        <v>86</v>
      </c>
      <c r="C456" s="123" t="s">
        <v>96</v>
      </c>
      <c r="D456" s="123">
        <v>23</v>
      </c>
      <c r="E456" s="123">
        <v>1997</v>
      </c>
      <c r="F456" s="123">
        <v>3.04</v>
      </c>
      <c r="G456" s="123">
        <v>1.67</v>
      </c>
      <c r="H456" s="123">
        <v>0.62</v>
      </c>
      <c r="I456" s="123">
        <v>0.98</v>
      </c>
      <c r="J456" s="123">
        <v>0.4</v>
      </c>
      <c r="K456" s="123">
        <v>0.28999999999999998</v>
      </c>
      <c r="L456" s="123">
        <v>1.1000000000000001</v>
      </c>
      <c r="M456" s="123">
        <v>3.62</v>
      </c>
      <c r="N456" s="123">
        <v>27.32</v>
      </c>
      <c r="O456" s="123">
        <v>2.73</v>
      </c>
      <c r="P456" s="123">
        <v>22.31</v>
      </c>
      <c r="Q456" s="123">
        <v>4.41</v>
      </c>
      <c r="R456" s="123">
        <v>19.489999999999998</v>
      </c>
      <c r="S456" s="123">
        <v>11.99</v>
      </c>
      <c r="T456" s="123">
        <v>7.67</v>
      </c>
      <c r="U456" s="123">
        <v>2.59</v>
      </c>
      <c r="V456" s="123">
        <v>3.36</v>
      </c>
      <c r="W456" s="123">
        <v>0.34</v>
      </c>
      <c r="X456" s="123">
        <v>-0.01</v>
      </c>
      <c r="Y456" s="123">
        <v>2.95</v>
      </c>
      <c r="Z456" s="123">
        <v>3.3</v>
      </c>
      <c r="AA456" s="60">
        <v>4.9800000000000004</v>
      </c>
      <c r="AB456" s="60">
        <v>1.34</v>
      </c>
      <c r="AC456" s="60">
        <v>-0.1</v>
      </c>
      <c r="AD456" s="60" t="s">
        <v>3792</v>
      </c>
      <c r="AE456" s="60">
        <v>2021</v>
      </c>
    </row>
    <row r="457" spans="1:31" x14ac:dyDescent="0.25">
      <c r="A457" s="60" t="s">
        <v>445</v>
      </c>
      <c r="B457" s="60" t="s">
        <v>86</v>
      </c>
      <c r="C457" s="123" t="s">
        <v>96</v>
      </c>
      <c r="D457" s="123">
        <v>24</v>
      </c>
      <c r="E457" s="123">
        <v>1996</v>
      </c>
      <c r="F457" s="123">
        <v>3.01</v>
      </c>
      <c r="G457" s="123">
        <v>1.67</v>
      </c>
      <c r="H457" s="123">
        <v>1</v>
      </c>
      <c r="I457" s="123">
        <v>1.76</v>
      </c>
      <c r="J457" s="123">
        <v>7.0000000000000007E-2</v>
      </c>
      <c r="K457" s="123">
        <v>0</v>
      </c>
      <c r="L457" s="123">
        <v>0.9</v>
      </c>
      <c r="M457" s="123">
        <v>2.0699999999999998</v>
      </c>
      <c r="N457" s="123">
        <v>50.01</v>
      </c>
      <c r="O457" s="123">
        <v>1.07</v>
      </c>
      <c r="P457" s="123">
        <v>11.25</v>
      </c>
      <c r="Q457" s="123">
        <v>3.02</v>
      </c>
      <c r="R457" s="123">
        <v>26.56</v>
      </c>
      <c r="S457" s="123">
        <v>10.34</v>
      </c>
      <c r="T457" s="123">
        <v>1.08</v>
      </c>
      <c r="U457" s="123">
        <v>-7.0000000000000007E-2</v>
      </c>
      <c r="V457" s="123">
        <v>1.95</v>
      </c>
      <c r="W457" s="123">
        <v>1.58</v>
      </c>
      <c r="X457" s="123">
        <v>0.1</v>
      </c>
      <c r="Y457" s="123">
        <v>0.35</v>
      </c>
      <c r="Z457" s="123">
        <v>0.93</v>
      </c>
      <c r="AA457" s="60">
        <v>2.71</v>
      </c>
      <c r="AB457" s="60">
        <v>4.6500000000000004</v>
      </c>
      <c r="AC457" s="60">
        <v>-0.04</v>
      </c>
      <c r="AD457" s="60" t="s">
        <v>3792</v>
      </c>
      <c r="AE457" s="60">
        <v>2021</v>
      </c>
    </row>
    <row r="458" spans="1:31" x14ac:dyDescent="0.25">
      <c r="A458" s="60" t="s">
        <v>3115</v>
      </c>
      <c r="B458" s="60" t="s">
        <v>86</v>
      </c>
      <c r="C458" s="123" t="s">
        <v>109</v>
      </c>
      <c r="D458" s="123">
        <v>35</v>
      </c>
      <c r="E458" s="123">
        <v>1985</v>
      </c>
      <c r="F458" s="123">
        <v>2.91</v>
      </c>
      <c r="G458" s="123">
        <v>0.76</v>
      </c>
      <c r="H458" s="123">
        <v>0.25</v>
      </c>
      <c r="I458" s="123">
        <v>0</v>
      </c>
      <c r="J458" s="123">
        <v>0.73</v>
      </c>
      <c r="K458" s="123">
        <v>0.06</v>
      </c>
      <c r="L458" s="123">
        <v>0.3</v>
      </c>
      <c r="M458" s="123">
        <v>1.63</v>
      </c>
      <c r="N458" s="123">
        <v>20.059999999999999</v>
      </c>
      <c r="O458" s="123">
        <v>1.32</v>
      </c>
      <c r="P458" s="123">
        <v>20.95</v>
      </c>
      <c r="Q458" s="123">
        <v>4.24</v>
      </c>
      <c r="R458" s="123">
        <v>20.67</v>
      </c>
      <c r="S458" s="123">
        <v>2.02</v>
      </c>
      <c r="T458" s="123">
        <v>7.63</v>
      </c>
      <c r="U458" s="123">
        <v>11.25</v>
      </c>
      <c r="V458" s="123">
        <v>0.02</v>
      </c>
      <c r="W458" s="123">
        <v>-0.06</v>
      </c>
      <c r="X458" s="123">
        <v>0</v>
      </c>
      <c r="Y458" s="123">
        <v>-0.06</v>
      </c>
      <c r="Z458" s="123">
        <v>0</v>
      </c>
      <c r="AA458" s="60">
        <v>0.65</v>
      </c>
      <c r="AB458" s="60">
        <v>1.93</v>
      </c>
      <c r="AC458" s="60">
        <v>0.09</v>
      </c>
      <c r="AD458" s="60" t="s">
        <v>3792</v>
      </c>
      <c r="AE458" s="60">
        <v>2021</v>
      </c>
    </row>
    <row r="459" spans="1:31" x14ac:dyDescent="0.25">
      <c r="A459" s="60" t="s">
        <v>4765</v>
      </c>
      <c r="B459" s="60" t="s">
        <v>86</v>
      </c>
      <c r="C459" s="123" t="s">
        <v>116</v>
      </c>
      <c r="D459" s="123">
        <v>24</v>
      </c>
      <c r="E459" s="123">
        <v>1996</v>
      </c>
      <c r="F459" s="123">
        <v>3.08</v>
      </c>
      <c r="G459" s="123">
        <v>-0.05</v>
      </c>
      <c r="H459" s="123">
        <v>0.05</v>
      </c>
      <c r="I459" s="123">
        <v>-7.0000000000000007E-2</v>
      </c>
      <c r="J459" s="123">
        <v>0.06</v>
      </c>
      <c r="K459" s="123">
        <v>0.06</v>
      </c>
      <c r="L459" s="123">
        <v>0.03</v>
      </c>
      <c r="M459" s="123">
        <v>0.02</v>
      </c>
      <c r="N459" s="123"/>
      <c r="O459" s="123">
        <v>-0.06</v>
      </c>
      <c r="P459" s="123">
        <v>0.34</v>
      </c>
      <c r="Q459" s="123">
        <v>-0.03</v>
      </c>
      <c r="R459" s="123">
        <v>0.09</v>
      </c>
      <c r="S459" s="123">
        <v>0.28000000000000003</v>
      </c>
      <c r="T459" s="123">
        <v>-0.02</v>
      </c>
      <c r="U459" s="123">
        <v>-0.05</v>
      </c>
      <c r="V459" s="123">
        <v>-0.04</v>
      </c>
      <c r="W459" s="123">
        <v>7.0000000000000007E-2</v>
      </c>
      <c r="X459" s="123">
        <v>0.09</v>
      </c>
      <c r="Y459" s="123">
        <v>7.0000000000000007E-2</v>
      </c>
      <c r="Z459" s="123">
        <v>-0.08</v>
      </c>
      <c r="AA459" s="60">
        <v>-0.01</v>
      </c>
      <c r="AB459" s="60">
        <v>-0.02</v>
      </c>
      <c r="AC459" s="60">
        <v>0.03</v>
      </c>
      <c r="AD459" s="60" t="s">
        <v>3792</v>
      </c>
      <c r="AE459" s="60">
        <v>2021</v>
      </c>
    </row>
    <row r="460" spans="1:31" x14ac:dyDescent="0.25">
      <c r="A460" s="60" t="s">
        <v>2497</v>
      </c>
      <c r="B460" s="60" t="s">
        <v>86</v>
      </c>
      <c r="C460" s="123" t="s">
        <v>122</v>
      </c>
      <c r="D460" s="123">
        <v>26</v>
      </c>
      <c r="E460" s="123">
        <v>1994</v>
      </c>
      <c r="F460" s="123">
        <v>1.46</v>
      </c>
      <c r="G460" s="123">
        <v>3.29</v>
      </c>
      <c r="H460" s="123">
        <v>1.96</v>
      </c>
      <c r="I460" s="123">
        <v>2.59</v>
      </c>
      <c r="J460" s="123">
        <v>0.7</v>
      </c>
      <c r="K460" s="123">
        <v>-0.1</v>
      </c>
      <c r="L460" s="123">
        <v>1.3</v>
      </c>
      <c r="M460" s="123">
        <v>2.71</v>
      </c>
      <c r="N460" s="123">
        <v>49.94</v>
      </c>
      <c r="O460" s="123">
        <v>1.27</v>
      </c>
      <c r="P460" s="123">
        <v>16.760000000000002</v>
      </c>
      <c r="Q460" s="123">
        <v>5.37</v>
      </c>
      <c r="R460" s="123">
        <v>31.96</v>
      </c>
      <c r="S460" s="123">
        <v>8.06</v>
      </c>
      <c r="T460" s="123">
        <v>8.06</v>
      </c>
      <c r="U460" s="123">
        <v>0.59</v>
      </c>
      <c r="V460" s="123">
        <v>2.75</v>
      </c>
      <c r="W460" s="123">
        <v>2.09</v>
      </c>
      <c r="X460" s="123">
        <v>0.05</v>
      </c>
      <c r="Y460" s="123">
        <v>0.59</v>
      </c>
      <c r="Z460" s="123">
        <v>2.73</v>
      </c>
      <c r="AA460" s="60">
        <v>5.99</v>
      </c>
      <c r="AB460" s="60">
        <v>6.1</v>
      </c>
      <c r="AC460" s="60">
        <v>-0.03</v>
      </c>
      <c r="AD460" s="60" t="s">
        <v>3792</v>
      </c>
      <c r="AE460" s="60">
        <v>2021</v>
      </c>
    </row>
    <row r="461" spans="1:31" x14ac:dyDescent="0.25">
      <c r="A461" s="60" t="s">
        <v>4851</v>
      </c>
      <c r="B461" s="60" t="s">
        <v>86</v>
      </c>
      <c r="C461" s="123" t="s">
        <v>122</v>
      </c>
      <c r="D461" s="123">
        <v>24</v>
      </c>
      <c r="E461" s="123">
        <v>1996</v>
      </c>
      <c r="F461" s="123">
        <v>0.05</v>
      </c>
      <c r="G461" s="123">
        <v>9.92</v>
      </c>
      <c r="H461" s="123">
        <v>10.029999999999999</v>
      </c>
      <c r="I461" s="123">
        <v>-7.0000000000000007E-2</v>
      </c>
      <c r="J461" s="123">
        <v>-0.01</v>
      </c>
      <c r="K461" s="123">
        <v>10.029999999999999</v>
      </c>
      <c r="L461" s="123">
        <v>-0.02</v>
      </c>
      <c r="M461" s="123">
        <v>-0.02</v>
      </c>
      <c r="N461" s="123"/>
      <c r="O461" s="123">
        <v>0.05</v>
      </c>
      <c r="P461" s="123">
        <v>50.03</v>
      </c>
      <c r="Q461" s="123">
        <v>9.9499999999999993</v>
      </c>
      <c r="R461" s="123">
        <v>19.93</v>
      </c>
      <c r="S461" s="123">
        <v>30.09</v>
      </c>
      <c r="T461" s="123">
        <v>10.08</v>
      </c>
      <c r="U461" s="123">
        <v>10.01</v>
      </c>
      <c r="V461" s="123">
        <v>9.93</v>
      </c>
      <c r="W461" s="123">
        <v>-0.04</v>
      </c>
      <c r="X461" s="123">
        <v>-0.08</v>
      </c>
      <c r="Y461" s="123">
        <v>10.01</v>
      </c>
      <c r="Z461" s="123">
        <v>0.04</v>
      </c>
      <c r="AA461" s="60">
        <v>10.07</v>
      </c>
      <c r="AB461" s="60">
        <v>0.04</v>
      </c>
      <c r="AC461" s="60">
        <v>0.01</v>
      </c>
      <c r="AD461" s="60" t="s">
        <v>3792</v>
      </c>
      <c r="AE461" s="60">
        <v>2021</v>
      </c>
    </row>
    <row r="462" spans="1:31" x14ac:dyDescent="0.25">
      <c r="A462" s="60" t="s">
        <v>4768</v>
      </c>
      <c r="B462" s="60" t="s">
        <v>86</v>
      </c>
      <c r="C462" s="123" t="s">
        <v>122</v>
      </c>
      <c r="D462" s="123">
        <v>25</v>
      </c>
      <c r="E462" s="123">
        <v>1995</v>
      </c>
      <c r="F462" s="123">
        <v>1.9</v>
      </c>
      <c r="G462" s="123">
        <v>1.05</v>
      </c>
      <c r="H462" s="123">
        <v>1.1399999999999999</v>
      </c>
      <c r="I462" s="123">
        <v>0.51</v>
      </c>
      <c r="J462" s="123">
        <v>0.57999999999999996</v>
      </c>
      <c r="K462" s="123">
        <v>-0.04</v>
      </c>
      <c r="L462" s="123">
        <v>-0.03</v>
      </c>
      <c r="M462" s="123">
        <v>-0.08</v>
      </c>
      <c r="N462" s="123"/>
      <c r="O462" s="123">
        <v>-0.04</v>
      </c>
      <c r="P462" s="123">
        <v>24.15</v>
      </c>
      <c r="Q462" s="123">
        <v>5.28</v>
      </c>
      <c r="R462" s="123">
        <v>21.68</v>
      </c>
      <c r="S462" s="123">
        <v>8.9700000000000006</v>
      </c>
      <c r="T462" s="123">
        <v>13.26</v>
      </c>
      <c r="U462" s="123">
        <v>2.12</v>
      </c>
      <c r="V462" s="123">
        <v>1.01</v>
      </c>
      <c r="W462" s="123">
        <v>0.6</v>
      </c>
      <c r="X462" s="123">
        <v>-0.1</v>
      </c>
      <c r="Y462" s="123">
        <v>0.51</v>
      </c>
      <c r="Z462" s="123">
        <v>3.08</v>
      </c>
      <c r="AA462" s="60">
        <v>4.25</v>
      </c>
      <c r="AB462" s="60">
        <v>-0.05</v>
      </c>
      <c r="AC462" s="60">
        <v>0.04</v>
      </c>
      <c r="AD462" s="60" t="s">
        <v>3792</v>
      </c>
      <c r="AE462" s="60">
        <v>2021</v>
      </c>
    </row>
    <row r="463" spans="1:31" x14ac:dyDescent="0.25">
      <c r="A463" s="60" t="s">
        <v>2762</v>
      </c>
      <c r="B463" s="60" t="s">
        <v>86</v>
      </c>
      <c r="C463" s="123" t="s">
        <v>122</v>
      </c>
      <c r="D463" s="123">
        <v>26</v>
      </c>
      <c r="E463" s="123">
        <v>1994</v>
      </c>
      <c r="F463" s="123">
        <v>1.84</v>
      </c>
      <c r="G463" s="123">
        <v>1.0900000000000001</v>
      </c>
      <c r="H463" s="123">
        <v>1.21</v>
      </c>
      <c r="I463" s="123">
        <v>0.54</v>
      </c>
      <c r="J463" s="123">
        <v>0.61</v>
      </c>
      <c r="K463" s="123">
        <v>-0.01</v>
      </c>
      <c r="L463" s="123">
        <v>0.51</v>
      </c>
      <c r="M463" s="123">
        <v>1.6</v>
      </c>
      <c r="N463" s="123">
        <v>33.380000000000003</v>
      </c>
      <c r="O463" s="123">
        <v>1.21</v>
      </c>
      <c r="P463" s="123">
        <v>19.37</v>
      </c>
      <c r="Q463" s="123">
        <v>3.32</v>
      </c>
      <c r="R463" s="123">
        <v>17.11</v>
      </c>
      <c r="S463" s="123">
        <v>6.67</v>
      </c>
      <c r="T463" s="123">
        <v>9.36</v>
      </c>
      <c r="U463" s="123">
        <v>3.26</v>
      </c>
      <c r="V463" s="123">
        <v>0.57999999999999996</v>
      </c>
      <c r="W463" s="123">
        <v>0.62</v>
      </c>
      <c r="X463" s="123">
        <v>-0.05</v>
      </c>
      <c r="Y463" s="123">
        <v>-7.0000000000000007E-2</v>
      </c>
      <c r="Z463" s="123">
        <v>1.63</v>
      </c>
      <c r="AA463" s="60">
        <v>2.69</v>
      </c>
      <c r="AB463" s="60">
        <v>0.02</v>
      </c>
      <c r="AC463" s="60">
        <v>-0.05</v>
      </c>
      <c r="AD463" s="60" t="s">
        <v>3792</v>
      </c>
      <c r="AE463" s="60">
        <v>2021</v>
      </c>
    </row>
    <row r="464" spans="1:31" x14ac:dyDescent="0.25">
      <c r="A464" s="60" t="s">
        <v>4769</v>
      </c>
      <c r="B464" s="60" t="s">
        <v>86</v>
      </c>
      <c r="C464" s="123" t="s">
        <v>122</v>
      </c>
      <c r="D464" s="123">
        <v>25</v>
      </c>
      <c r="E464" s="123">
        <v>1995</v>
      </c>
      <c r="F464" s="123">
        <v>1.35</v>
      </c>
      <c r="G464" s="123">
        <v>1.49</v>
      </c>
      <c r="H464" s="123">
        <v>1.54</v>
      </c>
      <c r="I464" s="123">
        <v>1.47</v>
      </c>
      <c r="J464" s="123">
        <v>0.06</v>
      </c>
      <c r="K464" s="123">
        <v>0.05</v>
      </c>
      <c r="L464" s="123">
        <v>0</v>
      </c>
      <c r="M464" s="123">
        <v>3.02</v>
      </c>
      <c r="N464" s="123">
        <v>-0.06</v>
      </c>
      <c r="O464" s="123">
        <v>3.16</v>
      </c>
      <c r="P464" s="123">
        <v>30.74</v>
      </c>
      <c r="Q464" s="123">
        <v>4.55</v>
      </c>
      <c r="R464" s="123">
        <v>14.99</v>
      </c>
      <c r="S464" s="123">
        <v>10.71</v>
      </c>
      <c r="T464" s="123">
        <v>11.55</v>
      </c>
      <c r="U464" s="123">
        <v>8.52</v>
      </c>
      <c r="V464" s="123">
        <v>1.47</v>
      </c>
      <c r="W464" s="123">
        <v>0.68</v>
      </c>
      <c r="X464" s="123">
        <v>-0.1</v>
      </c>
      <c r="Y464" s="123">
        <v>0.86</v>
      </c>
      <c r="Z464" s="123">
        <v>2.2599999999999998</v>
      </c>
      <c r="AA464" s="60">
        <v>3.93</v>
      </c>
      <c r="AB464" s="60">
        <v>-0.06</v>
      </c>
      <c r="AC464" s="60">
        <v>-0.01</v>
      </c>
      <c r="AD464" s="60" t="s">
        <v>3792</v>
      </c>
      <c r="AE464" s="60">
        <v>2021</v>
      </c>
    </row>
    <row r="465" spans="1:31" x14ac:dyDescent="0.25">
      <c r="A465" s="60" t="s">
        <v>2726</v>
      </c>
      <c r="B465" s="60" t="s">
        <v>86</v>
      </c>
      <c r="C465" s="123" t="s">
        <v>122</v>
      </c>
      <c r="D465" s="123">
        <v>26</v>
      </c>
      <c r="E465" s="123">
        <v>1994</v>
      </c>
      <c r="F465" s="123">
        <v>2.92</v>
      </c>
      <c r="G465" s="123">
        <v>0.36</v>
      </c>
      <c r="H465" s="123">
        <v>0.34</v>
      </c>
      <c r="I465" s="123">
        <v>0.3</v>
      </c>
      <c r="J465" s="123">
        <v>0.01</v>
      </c>
      <c r="K465" s="123">
        <v>-0.09</v>
      </c>
      <c r="L465" s="123">
        <v>0.09</v>
      </c>
      <c r="M465" s="123">
        <v>1.44</v>
      </c>
      <c r="N465" s="123">
        <v>0.09</v>
      </c>
      <c r="O465" s="123">
        <v>1.38</v>
      </c>
      <c r="P465" s="123">
        <v>20.74</v>
      </c>
      <c r="Q465" s="123">
        <v>5.18</v>
      </c>
      <c r="R465" s="123">
        <v>24.91</v>
      </c>
      <c r="S465" s="123">
        <v>4.3899999999999997</v>
      </c>
      <c r="T465" s="123">
        <v>11.45</v>
      </c>
      <c r="U465" s="123">
        <v>4.92</v>
      </c>
      <c r="V465" s="123">
        <v>0.26</v>
      </c>
      <c r="W465" s="123">
        <v>0.43</v>
      </c>
      <c r="X465" s="123">
        <v>-0.09</v>
      </c>
      <c r="Y465" s="123">
        <v>0.08</v>
      </c>
      <c r="Z465" s="123">
        <v>1</v>
      </c>
      <c r="AA465" s="60">
        <v>1.4</v>
      </c>
      <c r="AB465" s="60">
        <v>0.03</v>
      </c>
      <c r="AC465" s="60">
        <v>-0.05</v>
      </c>
      <c r="AD465" s="60" t="s">
        <v>3792</v>
      </c>
      <c r="AE465" s="60">
        <v>2021</v>
      </c>
    </row>
    <row r="466" spans="1:31" x14ac:dyDescent="0.25">
      <c r="A466" s="60" t="s">
        <v>4770</v>
      </c>
      <c r="B466" s="60" t="s">
        <v>86</v>
      </c>
      <c r="C466" s="123" t="s">
        <v>122</v>
      </c>
      <c r="D466" s="123">
        <v>20</v>
      </c>
      <c r="E466" s="123">
        <v>2000</v>
      </c>
      <c r="F466" s="123">
        <v>0.12</v>
      </c>
      <c r="G466" s="123">
        <v>0.08</v>
      </c>
      <c r="H466" s="123">
        <v>-0.01</v>
      </c>
      <c r="I466" s="123">
        <v>0.05</v>
      </c>
      <c r="J466" s="123">
        <v>0.03</v>
      </c>
      <c r="K466" s="123">
        <v>-0.01</v>
      </c>
      <c r="L466" s="123">
        <v>0.06</v>
      </c>
      <c r="M466" s="123">
        <v>0.1</v>
      </c>
      <c r="N466" s="123"/>
      <c r="O466" s="123">
        <v>-0.09</v>
      </c>
      <c r="P466" s="123">
        <v>20.03</v>
      </c>
      <c r="Q466" s="123">
        <v>-0.04</v>
      </c>
      <c r="R466" s="123">
        <v>-0.05</v>
      </c>
      <c r="S466" s="123">
        <v>10.07</v>
      </c>
      <c r="T466" s="123">
        <v>9.94</v>
      </c>
      <c r="U466" s="123">
        <v>0.04</v>
      </c>
      <c r="V466" s="123">
        <v>-0.04</v>
      </c>
      <c r="W466" s="123">
        <v>0.04</v>
      </c>
      <c r="X466" s="123">
        <v>0.02</v>
      </c>
      <c r="Y466" s="123">
        <v>-7.0000000000000007E-2</v>
      </c>
      <c r="Z466" s="123">
        <v>-0.01</v>
      </c>
      <c r="AA466" s="60">
        <v>-0.03</v>
      </c>
      <c r="AB466" s="60">
        <v>-0.04</v>
      </c>
      <c r="AC466" s="60">
        <v>0.02</v>
      </c>
      <c r="AD466" s="60" t="s">
        <v>3792</v>
      </c>
      <c r="AE466" s="60">
        <v>2021</v>
      </c>
    </row>
    <row r="467" spans="1:31" x14ac:dyDescent="0.25">
      <c r="A467" s="60" t="s">
        <v>1978</v>
      </c>
      <c r="B467" s="60" t="s">
        <v>86</v>
      </c>
      <c r="C467" s="123" t="s">
        <v>122</v>
      </c>
      <c r="D467" s="123">
        <v>23</v>
      </c>
      <c r="E467" s="123">
        <v>1997</v>
      </c>
      <c r="F467" s="123">
        <v>2.2799999999999998</v>
      </c>
      <c r="G467" s="123">
        <v>1.31</v>
      </c>
      <c r="H467" s="123">
        <v>0.44</v>
      </c>
      <c r="I467" s="123">
        <v>1.2</v>
      </c>
      <c r="J467" s="123">
        <v>0.01</v>
      </c>
      <c r="K467" s="123">
        <v>0.08</v>
      </c>
      <c r="L467" s="123">
        <v>0.43</v>
      </c>
      <c r="M467" s="123">
        <v>1.67</v>
      </c>
      <c r="N467" s="123">
        <v>25</v>
      </c>
      <c r="O467" s="123">
        <v>1.31</v>
      </c>
      <c r="P467" s="123">
        <v>22.5</v>
      </c>
      <c r="Q467" s="123">
        <v>3.55</v>
      </c>
      <c r="R467" s="123">
        <v>15.45</v>
      </c>
      <c r="S467" s="123">
        <v>4.88</v>
      </c>
      <c r="T467" s="123">
        <v>11.7</v>
      </c>
      <c r="U467" s="123">
        <v>6.01</v>
      </c>
      <c r="V467" s="123">
        <v>1.81</v>
      </c>
      <c r="W467" s="123">
        <v>-0.02</v>
      </c>
      <c r="X467" s="123">
        <v>0.03</v>
      </c>
      <c r="Y467" s="123">
        <v>1.81</v>
      </c>
      <c r="Z467" s="123">
        <v>0.5</v>
      </c>
      <c r="AA467" s="60">
        <v>1.77</v>
      </c>
      <c r="AB467" s="60">
        <v>0.52</v>
      </c>
      <c r="AC467" s="60">
        <v>0.01</v>
      </c>
      <c r="AD467" s="60" t="s">
        <v>3792</v>
      </c>
      <c r="AE467" s="60">
        <v>2021</v>
      </c>
    </row>
    <row r="468" spans="1:31" x14ac:dyDescent="0.25">
      <c r="A468" s="60" t="s">
        <v>4852</v>
      </c>
      <c r="B468" s="60" t="s">
        <v>86</v>
      </c>
      <c r="C468" s="123" t="s">
        <v>122</v>
      </c>
      <c r="D468" s="123">
        <v>21</v>
      </c>
      <c r="E468" s="123">
        <v>1999</v>
      </c>
      <c r="F468" s="123">
        <v>0.32</v>
      </c>
      <c r="G468" s="123">
        <v>0.06</v>
      </c>
      <c r="H468" s="123">
        <v>-0.05</v>
      </c>
      <c r="I468" s="123">
        <v>-0.02</v>
      </c>
      <c r="J468" s="123">
        <v>-0.02</v>
      </c>
      <c r="K468" s="123">
        <v>-0.09</v>
      </c>
      <c r="L468" s="123">
        <v>-0.1</v>
      </c>
      <c r="M468" s="123">
        <v>-0.09</v>
      </c>
      <c r="N468" s="123"/>
      <c r="O468" s="123">
        <v>0</v>
      </c>
      <c r="P468" s="123">
        <v>26.66</v>
      </c>
      <c r="Q468" s="123">
        <v>-0.03</v>
      </c>
      <c r="R468" s="123">
        <v>-0.02</v>
      </c>
      <c r="S468" s="123">
        <v>0.1</v>
      </c>
      <c r="T468" s="123">
        <v>23.28</v>
      </c>
      <c r="U468" s="123">
        <v>3.27</v>
      </c>
      <c r="V468" s="123">
        <v>0</v>
      </c>
      <c r="W468" s="123">
        <v>7.0000000000000007E-2</v>
      </c>
      <c r="X468" s="123">
        <v>0.04</v>
      </c>
      <c r="Y468" s="123">
        <v>0</v>
      </c>
      <c r="Z468" s="123">
        <v>3.38</v>
      </c>
      <c r="AA468" s="60">
        <v>3.28</v>
      </c>
      <c r="AB468" s="60">
        <v>0.04</v>
      </c>
      <c r="AC468" s="60">
        <v>0.03</v>
      </c>
      <c r="AD468" s="60" t="s">
        <v>3792</v>
      </c>
      <c r="AE468" s="60">
        <v>2021</v>
      </c>
    </row>
    <row r="469" spans="1:31" x14ac:dyDescent="0.25">
      <c r="A469" s="60" t="s">
        <v>2755</v>
      </c>
      <c r="B469" s="60" t="s">
        <v>86</v>
      </c>
      <c r="C469" s="123" t="s">
        <v>129</v>
      </c>
      <c r="D469" s="123">
        <v>26</v>
      </c>
      <c r="E469" s="123">
        <v>1994</v>
      </c>
      <c r="F469" s="123">
        <v>2.04</v>
      </c>
      <c r="G469" s="123">
        <v>0.53</v>
      </c>
      <c r="H469" s="123">
        <v>0.54</v>
      </c>
      <c r="I469" s="123">
        <v>0.6</v>
      </c>
      <c r="J469" s="123">
        <v>-0.06</v>
      </c>
      <c r="K469" s="123">
        <v>0.03</v>
      </c>
      <c r="L469" s="123">
        <v>0.44</v>
      </c>
      <c r="M469" s="123">
        <v>0.95</v>
      </c>
      <c r="N469" s="123">
        <v>49.9</v>
      </c>
      <c r="O469" s="123">
        <v>0.47</v>
      </c>
      <c r="P469" s="123">
        <v>13.47</v>
      </c>
      <c r="Q469" s="123">
        <v>5.08</v>
      </c>
      <c r="R469" s="123">
        <v>37.01</v>
      </c>
      <c r="S469" s="123">
        <v>6.58</v>
      </c>
      <c r="T469" s="123">
        <v>4.92</v>
      </c>
      <c r="U469" s="123">
        <v>2.02</v>
      </c>
      <c r="V469" s="123">
        <v>0.59</v>
      </c>
      <c r="W469" s="123">
        <v>0.43</v>
      </c>
      <c r="X469" s="123">
        <v>-0.1</v>
      </c>
      <c r="Y469" s="123">
        <v>0.09</v>
      </c>
      <c r="Z469" s="123">
        <v>2.56</v>
      </c>
      <c r="AA469" s="60">
        <v>2.92</v>
      </c>
      <c r="AB469" s="60">
        <v>3.02</v>
      </c>
      <c r="AC469" s="60">
        <v>0.01</v>
      </c>
      <c r="AD469" s="60" t="s">
        <v>3792</v>
      </c>
      <c r="AE469" s="60">
        <v>2021</v>
      </c>
    </row>
    <row r="470" spans="1:31" x14ac:dyDescent="0.25">
      <c r="A470" s="60" t="s">
        <v>956</v>
      </c>
      <c r="B470" s="60" t="s">
        <v>86</v>
      </c>
      <c r="C470" s="123" t="s">
        <v>131</v>
      </c>
      <c r="D470" s="123">
        <v>24</v>
      </c>
      <c r="E470" s="123">
        <v>1997</v>
      </c>
      <c r="F470" s="123">
        <v>1.36</v>
      </c>
      <c r="G470" s="123">
        <v>0.7</v>
      </c>
      <c r="H470" s="123">
        <v>-0.1</v>
      </c>
      <c r="I470" s="123">
        <v>0.81</v>
      </c>
      <c r="J470" s="123">
        <v>0.09</v>
      </c>
      <c r="K470" s="123">
        <v>0</v>
      </c>
      <c r="L470" s="123">
        <v>0.08</v>
      </c>
      <c r="M470" s="123">
        <v>0.82</v>
      </c>
      <c r="N470" s="123">
        <v>0.03</v>
      </c>
      <c r="O470" s="123">
        <v>0.79</v>
      </c>
      <c r="P470" s="123">
        <v>25.39</v>
      </c>
      <c r="Q470" s="123">
        <v>5.41</v>
      </c>
      <c r="R470" s="123">
        <v>21.24</v>
      </c>
      <c r="S470" s="123">
        <v>11.4</v>
      </c>
      <c r="T470" s="123">
        <v>9.9499999999999993</v>
      </c>
      <c r="U470" s="123">
        <v>3.89</v>
      </c>
      <c r="V470" s="123">
        <v>-0.03</v>
      </c>
      <c r="W470" s="123">
        <v>-7.0000000000000007E-2</v>
      </c>
      <c r="X470" s="123">
        <v>0.04</v>
      </c>
      <c r="Y470" s="123">
        <v>0</v>
      </c>
      <c r="Z470" s="123">
        <v>0.09</v>
      </c>
      <c r="AA470" s="60">
        <v>0.76</v>
      </c>
      <c r="AB470" s="60">
        <v>-0.04</v>
      </c>
      <c r="AC470" s="60">
        <v>0.08</v>
      </c>
      <c r="AD470" s="60" t="s">
        <v>3792</v>
      </c>
      <c r="AE470" s="60">
        <v>2021</v>
      </c>
    </row>
    <row r="471" spans="1:31" x14ac:dyDescent="0.25">
      <c r="A471" s="60" t="s">
        <v>4800</v>
      </c>
      <c r="B471" s="60" t="s">
        <v>29</v>
      </c>
      <c r="C471" s="123" t="s">
        <v>96</v>
      </c>
      <c r="D471" s="123">
        <v>34</v>
      </c>
      <c r="E471" s="123">
        <v>1986</v>
      </c>
      <c r="F471" s="123">
        <v>3.41</v>
      </c>
      <c r="G471" s="123">
        <v>1.21</v>
      </c>
      <c r="H471" s="123">
        <v>0.64</v>
      </c>
      <c r="I471" s="123">
        <v>0.59</v>
      </c>
      <c r="J471" s="123">
        <v>0.52</v>
      </c>
      <c r="K471" s="123">
        <v>-0.05</v>
      </c>
      <c r="L471" s="123">
        <v>0.34</v>
      </c>
      <c r="M471" s="123">
        <v>0.94</v>
      </c>
      <c r="N471" s="123">
        <v>33.24</v>
      </c>
      <c r="O471" s="123">
        <v>0.52</v>
      </c>
      <c r="P471" s="123">
        <v>6.31</v>
      </c>
      <c r="Q471" s="123">
        <v>0.77</v>
      </c>
      <c r="R471" s="123">
        <v>13.58</v>
      </c>
      <c r="S471" s="123">
        <v>2.4700000000000002</v>
      </c>
      <c r="T471" s="123">
        <v>2.4900000000000002</v>
      </c>
      <c r="U471" s="123">
        <v>1.06</v>
      </c>
      <c r="V471" s="123">
        <v>1.94</v>
      </c>
      <c r="W471" s="123">
        <v>1.1100000000000001</v>
      </c>
      <c r="X471" s="123">
        <v>0.03</v>
      </c>
      <c r="Y471" s="123">
        <v>0.82</v>
      </c>
      <c r="Z471" s="123">
        <v>0.54</v>
      </c>
      <c r="AA471" s="60">
        <v>1.72</v>
      </c>
      <c r="AB471" s="60">
        <v>4.84</v>
      </c>
      <c r="AC471" s="60">
        <v>7.0000000000000007E-2</v>
      </c>
      <c r="AD471" s="60" t="s">
        <v>3792</v>
      </c>
      <c r="AE471" s="60">
        <v>2021</v>
      </c>
    </row>
    <row r="472" spans="1:31" x14ac:dyDescent="0.25">
      <c r="A472" s="60" t="s">
        <v>211</v>
      </c>
      <c r="B472" s="60" t="s">
        <v>29</v>
      </c>
      <c r="C472" s="123" t="s">
        <v>96</v>
      </c>
      <c r="D472" s="123">
        <v>26</v>
      </c>
      <c r="E472" s="123">
        <v>1994</v>
      </c>
      <c r="F472" s="123">
        <v>4.28</v>
      </c>
      <c r="G472" s="123">
        <v>0.27</v>
      </c>
      <c r="H472" s="123">
        <v>0.3</v>
      </c>
      <c r="I472" s="123">
        <v>0.27</v>
      </c>
      <c r="J472" s="123">
        <v>-0.01</v>
      </c>
      <c r="K472" s="123">
        <v>-0.06</v>
      </c>
      <c r="L472" s="123">
        <v>0.03</v>
      </c>
      <c r="M472" s="123">
        <v>0.18</v>
      </c>
      <c r="N472" s="123">
        <v>7.0000000000000007E-2</v>
      </c>
      <c r="O472" s="123">
        <v>0.17</v>
      </c>
      <c r="P472" s="123">
        <v>4.6900000000000004</v>
      </c>
      <c r="Q472" s="123">
        <v>1.62</v>
      </c>
      <c r="R472" s="123">
        <v>35</v>
      </c>
      <c r="S472" s="123">
        <v>2.12</v>
      </c>
      <c r="T472" s="123">
        <v>2.35</v>
      </c>
      <c r="U472" s="123">
        <v>0.18</v>
      </c>
      <c r="V472" s="123">
        <v>1.5</v>
      </c>
      <c r="W472" s="123">
        <v>0.93</v>
      </c>
      <c r="X472" s="123">
        <v>0.01</v>
      </c>
      <c r="Y472" s="123">
        <v>0.48</v>
      </c>
      <c r="Z472" s="123">
        <v>1.82</v>
      </c>
      <c r="AA472" s="60">
        <v>2.13</v>
      </c>
      <c r="AB472" s="60">
        <v>6.07</v>
      </c>
      <c r="AC472" s="60">
        <v>-0.06</v>
      </c>
      <c r="AD472" s="60" t="s">
        <v>3792</v>
      </c>
      <c r="AE472" s="60">
        <v>2021</v>
      </c>
    </row>
    <row r="473" spans="1:31" x14ac:dyDescent="0.25">
      <c r="A473" s="60" t="s">
        <v>4803</v>
      </c>
      <c r="B473" s="60" t="s">
        <v>29</v>
      </c>
      <c r="C473" s="123" t="s">
        <v>96</v>
      </c>
      <c r="D473" s="123">
        <v>31</v>
      </c>
      <c r="E473" s="123">
        <v>1989</v>
      </c>
      <c r="F473" s="123">
        <v>4.1399999999999997</v>
      </c>
      <c r="G473" s="123">
        <v>0.17</v>
      </c>
      <c r="H473" s="123">
        <v>-7.0000000000000007E-2</v>
      </c>
      <c r="I473" s="123">
        <v>0.16</v>
      </c>
      <c r="J473" s="123">
        <v>-7.0000000000000007E-2</v>
      </c>
      <c r="K473" s="123">
        <v>0</v>
      </c>
      <c r="L473" s="123">
        <v>-0.05</v>
      </c>
      <c r="M473" s="123">
        <v>0.67</v>
      </c>
      <c r="N473" s="123">
        <v>-7.0000000000000007E-2</v>
      </c>
      <c r="O473" s="123">
        <v>0.77</v>
      </c>
      <c r="P473" s="123">
        <v>7.57</v>
      </c>
      <c r="Q473" s="123">
        <v>1.99</v>
      </c>
      <c r="R473" s="123">
        <v>25.83</v>
      </c>
      <c r="S473" s="123">
        <v>4.1900000000000004</v>
      </c>
      <c r="T473" s="123">
        <v>3.48</v>
      </c>
      <c r="U473" s="123">
        <v>7.0000000000000007E-2</v>
      </c>
      <c r="V473" s="123">
        <v>1.01</v>
      </c>
      <c r="W473" s="123">
        <v>0.56000000000000005</v>
      </c>
      <c r="X473" s="123">
        <v>-0.01</v>
      </c>
      <c r="Y473" s="123">
        <v>0.45</v>
      </c>
      <c r="Z473" s="123">
        <v>2.63</v>
      </c>
      <c r="AA473" s="60">
        <v>2.87</v>
      </c>
      <c r="AB473" s="60">
        <v>10.58</v>
      </c>
      <c r="AC473" s="60">
        <v>0.32</v>
      </c>
      <c r="AD473" s="60" t="s">
        <v>3792</v>
      </c>
      <c r="AE473" s="60">
        <v>2021</v>
      </c>
    </row>
    <row r="474" spans="1:31" x14ac:dyDescent="0.25">
      <c r="A474" s="60" t="s">
        <v>472</v>
      </c>
      <c r="B474" s="60" t="s">
        <v>29</v>
      </c>
      <c r="C474" s="123" t="s">
        <v>96</v>
      </c>
      <c r="D474" s="123">
        <v>26</v>
      </c>
      <c r="E474" s="123">
        <v>1994</v>
      </c>
      <c r="F474" s="123">
        <v>0.87</v>
      </c>
      <c r="G474" s="123">
        <v>-0.05</v>
      </c>
      <c r="H474" s="123">
        <v>-0.06</v>
      </c>
      <c r="I474" s="123">
        <v>0.03</v>
      </c>
      <c r="J474" s="123">
        <v>-0.05</v>
      </c>
      <c r="K474" s="123">
        <v>0</v>
      </c>
      <c r="L474" s="123">
        <v>0.06</v>
      </c>
      <c r="M474" s="123">
        <v>-0.01</v>
      </c>
      <c r="N474" s="123"/>
      <c r="O474" s="123">
        <v>0.03</v>
      </c>
      <c r="P474" s="123">
        <v>3.29</v>
      </c>
      <c r="Q474" s="123">
        <v>1.08</v>
      </c>
      <c r="R474" s="123">
        <v>33.229999999999997</v>
      </c>
      <c r="S474" s="123">
        <v>1.04</v>
      </c>
      <c r="T474" s="123">
        <v>1.2</v>
      </c>
      <c r="U474" s="123">
        <v>1.08</v>
      </c>
      <c r="V474" s="123">
        <v>4.43</v>
      </c>
      <c r="W474" s="123">
        <v>2.14</v>
      </c>
      <c r="X474" s="123">
        <v>0</v>
      </c>
      <c r="Y474" s="123">
        <v>2.2400000000000002</v>
      </c>
      <c r="Z474" s="123">
        <v>0.04</v>
      </c>
      <c r="AA474" s="60">
        <v>-0.02</v>
      </c>
      <c r="AB474" s="60">
        <v>5.6</v>
      </c>
      <c r="AC474" s="60">
        <v>1.19</v>
      </c>
      <c r="AD474" s="60" t="s">
        <v>3792</v>
      </c>
      <c r="AE474" s="60">
        <v>2021</v>
      </c>
    </row>
    <row r="475" spans="1:31" x14ac:dyDescent="0.25">
      <c r="A475" s="60" t="s">
        <v>1163</v>
      </c>
      <c r="B475" s="60" t="s">
        <v>29</v>
      </c>
      <c r="C475" s="123" t="s">
        <v>96</v>
      </c>
      <c r="D475" s="123">
        <v>26</v>
      </c>
      <c r="E475" s="123">
        <v>1994</v>
      </c>
      <c r="F475" s="123">
        <v>4</v>
      </c>
      <c r="G475" s="123">
        <v>1.56</v>
      </c>
      <c r="H475" s="123">
        <v>1.26</v>
      </c>
      <c r="I475" s="123">
        <v>0.97</v>
      </c>
      <c r="J475" s="123">
        <v>0.35</v>
      </c>
      <c r="K475" s="123">
        <v>0.19</v>
      </c>
      <c r="L475" s="123">
        <v>0.68</v>
      </c>
      <c r="M475" s="123">
        <v>1.03</v>
      </c>
      <c r="N475" s="123">
        <v>75.02</v>
      </c>
      <c r="O475" s="123">
        <v>0.22</v>
      </c>
      <c r="P475" s="123">
        <v>6.67</v>
      </c>
      <c r="Q475" s="123">
        <v>2.08</v>
      </c>
      <c r="R475" s="123">
        <v>30.71</v>
      </c>
      <c r="S475" s="123">
        <v>3.56</v>
      </c>
      <c r="T475" s="123">
        <v>1.87</v>
      </c>
      <c r="U475" s="123">
        <v>1.19</v>
      </c>
      <c r="V475" s="123">
        <v>1.06</v>
      </c>
      <c r="W475" s="123">
        <v>-0.04</v>
      </c>
      <c r="X475" s="123">
        <v>-0.02</v>
      </c>
      <c r="Y475" s="123">
        <v>1.03</v>
      </c>
      <c r="Z475" s="123">
        <v>0.97</v>
      </c>
      <c r="AA475" s="60">
        <v>2.64</v>
      </c>
      <c r="AB475" s="60">
        <v>3.55</v>
      </c>
      <c r="AC475" s="60">
        <v>0</v>
      </c>
      <c r="AD475" s="60" t="s">
        <v>3792</v>
      </c>
      <c r="AE475" s="60">
        <v>2021</v>
      </c>
    </row>
    <row r="476" spans="1:31" x14ac:dyDescent="0.25">
      <c r="A476" s="60" t="s">
        <v>4799</v>
      </c>
      <c r="B476" s="60" t="s">
        <v>29</v>
      </c>
      <c r="C476" s="123" t="s">
        <v>213</v>
      </c>
      <c r="D476" s="123">
        <v>32</v>
      </c>
      <c r="E476" s="123">
        <v>1988</v>
      </c>
      <c r="F476" s="123">
        <v>0.48</v>
      </c>
      <c r="G476" s="123">
        <v>0.08</v>
      </c>
      <c r="H476" s="123">
        <v>-0.09</v>
      </c>
      <c r="I476" s="123">
        <v>0.05</v>
      </c>
      <c r="J476" s="123">
        <v>-0.01</v>
      </c>
      <c r="K476" s="123">
        <v>0.08</v>
      </c>
      <c r="L476" s="123">
        <v>0</v>
      </c>
      <c r="M476" s="123">
        <v>-7.0000000000000007E-2</v>
      </c>
      <c r="N476" s="123"/>
      <c r="O476" s="123">
        <v>0.06</v>
      </c>
      <c r="P476" s="123">
        <v>13.94</v>
      </c>
      <c r="Q476" s="123">
        <v>4.05</v>
      </c>
      <c r="R476" s="123">
        <v>28.54</v>
      </c>
      <c r="S476" s="123">
        <v>3.92</v>
      </c>
      <c r="T476" s="123">
        <v>5.98</v>
      </c>
      <c r="U476" s="123">
        <v>3.97</v>
      </c>
      <c r="V476" s="123">
        <v>-7.0000000000000007E-2</v>
      </c>
      <c r="W476" s="123">
        <v>0.02</v>
      </c>
      <c r="X476" s="123">
        <v>0.05</v>
      </c>
      <c r="Y476" s="123">
        <v>-0.06</v>
      </c>
      <c r="Z476" s="123">
        <v>0.08</v>
      </c>
      <c r="AA476" s="60">
        <v>-0.09</v>
      </c>
      <c r="AB476" s="60">
        <v>3.94</v>
      </c>
      <c r="AC476" s="60">
        <v>-0.09</v>
      </c>
      <c r="AD476" s="60" t="s">
        <v>3792</v>
      </c>
      <c r="AE476" s="60">
        <v>2021</v>
      </c>
    </row>
    <row r="477" spans="1:31" x14ac:dyDescent="0.25">
      <c r="A477" s="60" t="s">
        <v>4804</v>
      </c>
      <c r="B477" s="60" t="s">
        <v>29</v>
      </c>
      <c r="C477" s="123" t="s">
        <v>213</v>
      </c>
      <c r="D477" s="123">
        <v>27</v>
      </c>
      <c r="E477" s="123">
        <v>1993</v>
      </c>
      <c r="F477" s="123">
        <v>0.22</v>
      </c>
      <c r="G477" s="123">
        <v>-0.01</v>
      </c>
      <c r="H477" s="123">
        <v>-0.02</v>
      </c>
      <c r="I477" s="123">
        <v>0.04</v>
      </c>
      <c r="J477" s="123">
        <v>0.01</v>
      </c>
      <c r="K477" s="123">
        <v>-0.1</v>
      </c>
      <c r="L477" s="123">
        <v>-0.03</v>
      </c>
      <c r="M477" s="123">
        <v>0.05</v>
      </c>
      <c r="N477" s="123"/>
      <c r="O477" s="123">
        <v>-7.0000000000000007E-2</v>
      </c>
      <c r="P477" s="123">
        <v>4.92</v>
      </c>
      <c r="Q477" s="123">
        <v>0.03</v>
      </c>
      <c r="R477" s="123">
        <v>-0.03</v>
      </c>
      <c r="S477" s="123">
        <v>5.04</v>
      </c>
      <c r="T477" s="123">
        <v>0</v>
      </c>
      <c r="U477" s="123">
        <v>0</v>
      </c>
      <c r="V477" s="123">
        <v>0.08</v>
      </c>
      <c r="W477" s="123">
        <v>0.01</v>
      </c>
      <c r="X477" s="123">
        <v>0.02</v>
      </c>
      <c r="Y477" s="123">
        <v>-7.0000000000000007E-2</v>
      </c>
      <c r="Z477" s="123">
        <v>4.9400000000000004</v>
      </c>
      <c r="AA477" s="60">
        <v>4.99</v>
      </c>
      <c r="AB477" s="60">
        <v>4.9800000000000004</v>
      </c>
      <c r="AC477" s="60">
        <v>0.1</v>
      </c>
      <c r="AD477" s="60" t="s">
        <v>3792</v>
      </c>
      <c r="AE477" s="60">
        <v>2021</v>
      </c>
    </row>
    <row r="478" spans="1:31" x14ac:dyDescent="0.25">
      <c r="A478" s="60" t="s">
        <v>1231</v>
      </c>
      <c r="B478" s="60" t="s">
        <v>29</v>
      </c>
      <c r="C478" s="123" t="s">
        <v>109</v>
      </c>
      <c r="D478" s="123">
        <v>27</v>
      </c>
      <c r="E478" s="123">
        <v>1993</v>
      </c>
      <c r="F478" s="123">
        <v>1.42</v>
      </c>
      <c r="G478" s="123">
        <v>1.34</v>
      </c>
      <c r="H478" s="123">
        <v>0.75</v>
      </c>
      <c r="I478" s="123">
        <v>0.01</v>
      </c>
      <c r="J478" s="123">
        <v>1.41</v>
      </c>
      <c r="K478" s="123">
        <v>-0.1</v>
      </c>
      <c r="L478" s="123">
        <v>0.05</v>
      </c>
      <c r="M478" s="123">
        <v>1.4</v>
      </c>
      <c r="N478" s="123">
        <v>-0.06</v>
      </c>
      <c r="O478" s="123">
        <v>1.36</v>
      </c>
      <c r="P478" s="123">
        <v>25.69</v>
      </c>
      <c r="Q478" s="123">
        <v>6.44</v>
      </c>
      <c r="R478" s="123">
        <v>24.94</v>
      </c>
      <c r="S478" s="123">
        <v>5.03</v>
      </c>
      <c r="T478" s="123">
        <v>12.01</v>
      </c>
      <c r="U478" s="123">
        <v>8.67</v>
      </c>
      <c r="V478" s="123">
        <v>1.34</v>
      </c>
      <c r="W478" s="123">
        <v>-0.02</v>
      </c>
      <c r="X478" s="123">
        <v>7.0000000000000007E-2</v>
      </c>
      <c r="Y478" s="123">
        <v>1.34</v>
      </c>
      <c r="Z478" s="123">
        <v>0</v>
      </c>
      <c r="AA478" s="60">
        <v>1.37</v>
      </c>
      <c r="AB478" s="60">
        <v>0.67</v>
      </c>
      <c r="AC478" s="60">
        <v>-0.04</v>
      </c>
      <c r="AD478" s="60" t="s">
        <v>3792</v>
      </c>
      <c r="AE478" s="60">
        <v>2021</v>
      </c>
    </row>
    <row r="479" spans="1:31" x14ac:dyDescent="0.25">
      <c r="A479" s="60" t="s">
        <v>4806</v>
      </c>
      <c r="B479" s="60" t="s">
        <v>29</v>
      </c>
      <c r="C479" s="123" t="s">
        <v>109</v>
      </c>
      <c r="D479" s="123">
        <v>34</v>
      </c>
      <c r="E479" s="123">
        <v>1986</v>
      </c>
      <c r="F479" s="123">
        <v>1.99</v>
      </c>
      <c r="G479" s="123">
        <v>0.56999999999999995</v>
      </c>
      <c r="H479" s="123">
        <v>0.06</v>
      </c>
      <c r="I479" s="123">
        <v>7.0000000000000007E-2</v>
      </c>
      <c r="J479" s="123">
        <v>0.44</v>
      </c>
      <c r="K479" s="123">
        <v>-7.0000000000000007E-2</v>
      </c>
      <c r="L479" s="123">
        <v>-0.02</v>
      </c>
      <c r="M479" s="123">
        <v>1.47</v>
      </c>
      <c r="N479" s="123">
        <v>0</v>
      </c>
      <c r="O479" s="123">
        <v>1.4</v>
      </c>
      <c r="P479" s="123">
        <v>16.97</v>
      </c>
      <c r="Q479" s="123">
        <v>2.46</v>
      </c>
      <c r="R479" s="123">
        <v>14.66</v>
      </c>
      <c r="S479" s="123">
        <v>4.42</v>
      </c>
      <c r="T479" s="123">
        <v>8.98</v>
      </c>
      <c r="U479" s="123">
        <v>3.52</v>
      </c>
      <c r="V479" s="123">
        <v>1.57</v>
      </c>
      <c r="W479" s="123">
        <v>0.49</v>
      </c>
      <c r="X479" s="123">
        <v>0.05</v>
      </c>
      <c r="Y479" s="123">
        <v>0.91</v>
      </c>
      <c r="Z479" s="123">
        <v>0.52</v>
      </c>
      <c r="AA479" s="60">
        <v>1.08</v>
      </c>
      <c r="AB479" s="60">
        <v>0.51</v>
      </c>
      <c r="AC479" s="60">
        <v>-0.08</v>
      </c>
      <c r="AD479" s="60" t="s">
        <v>3792</v>
      </c>
      <c r="AE479" s="60">
        <v>2021</v>
      </c>
    </row>
    <row r="480" spans="1:31" x14ac:dyDescent="0.25">
      <c r="A480" s="60" t="s">
        <v>2289</v>
      </c>
      <c r="B480" s="60" t="s">
        <v>29</v>
      </c>
      <c r="C480" s="123" t="s">
        <v>109</v>
      </c>
      <c r="D480" s="123">
        <v>21</v>
      </c>
      <c r="E480" s="123">
        <v>1999</v>
      </c>
      <c r="F480" s="123">
        <v>3.64</v>
      </c>
      <c r="G480" s="123">
        <v>0.64</v>
      </c>
      <c r="H480" s="123">
        <v>0.32</v>
      </c>
      <c r="I480" s="123">
        <v>0.02</v>
      </c>
      <c r="J480" s="123">
        <v>0.18</v>
      </c>
      <c r="K480" s="123">
        <v>0.28999999999999998</v>
      </c>
      <c r="L480" s="123">
        <v>0.34</v>
      </c>
      <c r="M480" s="123">
        <v>0.32</v>
      </c>
      <c r="N480" s="123">
        <v>99.97</v>
      </c>
      <c r="O480" s="123">
        <v>-0.08</v>
      </c>
      <c r="P480" s="123">
        <v>11.82</v>
      </c>
      <c r="Q480" s="123">
        <v>2.12</v>
      </c>
      <c r="R480" s="123">
        <v>18.57</v>
      </c>
      <c r="S480" s="123">
        <v>1.45</v>
      </c>
      <c r="T480" s="123">
        <v>2.99</v>
      </c>
      <c r="U480" s="123">
        <v>7.59</v>
      </c>
      <c r="V480" s="123">
        <v>0.84</v>
      </c>
      <c r="W480" s="123">
        <v>0.24</v>
      </c>
      <c r="X480" s="123">
        <v>-0.01</v>
      </c>
      <c r="Y480" s="123">
        <v>0.57999999999999996</v>
      </c>
      <c r="Z480" s="123">
        <v>0.89</v>
      </c>
      <c r="AA480" s="60">
        <v>1.37</v>
      </c>
      <c r="AB480" s="60">
        <v>0.59</v>
      </c>
      <c r="AC480" s="60">
        <v>0.08</v>
      </c>
      <c r="AD480" s="60" t="s">
        <v>3792</v>
      </c>
      <c r="AE480" s="60">
        <v>2021</v>
      </c>
    </row>
    <row r="481" spans="1:31" x14ac:dyDescent="0.25">
      <c r="A481" s="60" t="s">
        <v>1622</v>
      </c>
      <c r="B481" s="60" t="s">
        <v>29</v>
      </c>
      <c r="C481" s="123" t="s">
        <v>109</v>
      </c>
      <c r="D481" s="123">
        <v>20</v>
      </c>
      <c r="E481" s="123">
        <v>2000</v>
      </c>
      <c r="F481" s="123">
        <v>1.43</v>
      </c>
      <c r="G481" s="123">
        <v>0.1</v>
      </c>
      <c r="H481" s="123">
        <v>-0.06</v>
      </c>
      <c r="I481" s="123">
        <v>0</v>
      </c>
      <c r="J481" s="123">
        <v>-0.02</v>
      </c>
      <c r="K481" s="123">
        <v>-7.0000000000000007E-2</v>
      </c>
      <c r="L481" s="123">
        <v>-0.03</v>
      </c>
      <c r="M481" s="123">
        <v>0.01</v>
      </c>
      <c r="N481" s="123"/>
      <c r="O481" s="123">
        <v>0.08</v>
      </c>
      <c r="P481" s="123">
        <v>18.75</v>
      </c>
      <c r="Q481" s="123">
        <v>6.64</v>
      </c>
      <c r="R481" s="123">
        <v>35.71</v>
      </c>
      <c r="S481" s="123">
        <v>0.75</v>
      </c>
      <c r="T481" s="123">
        <v>5.28</v>
      </c>
      <c r="U481" s="123">
        <v>12.65</v>
      </c>
      <c r="V481" s="123">
        <v>1.93</v>
      </c>
      <c r="W481" s="123">
        <v>-0.01</v>
      </c>
      <c r="X481" s="123">
        <v>-0.06</v>
      </c>
      <c r="Y481" s="123">
        <v>2.06</v>
      </c>
      <c r="Z481" s="123">
        <v>-0.02</v>
      </c>
      <c r="AA481" s="60">
        <v>-0.02</v>
      </c>
      <c r="AB481" s="60">
        <v>0.01</v>
      </c>
      <c r="AC481" s="60">
        <v>0.05</v>
      </c>
      <c r="AD481" s="60" t="s">
        <v>3792</v>
      </c>
      <c r="AE481" s="60">
        <v>2021</v>
      </c>
    </row>
    <row r="482" spans="1:31" x14ac:dyDescent="0.25">
      <c r="A482" s="60" t="s">
        <v>1772</v>
      </c>
      <c r="B482" s="60" t="s">
        <v>29</v>
      </c>
      <c r="C482" s="123" t="s">
        <v>116</v>
      </c>
      <c r="D482" s="123">
        <v>31</v>
      </c>
      <c r="E482" s="123">
        <v>1990</v>
      </c>
      <c r="F482" s="123">
        <v>4.29</v>
      </c>
      <c r="G482" s="123">
        <v>0.03</v>
      </c>
      <c r="H482" s="123">
        <v>-0.05</v>
      </c>
      <c r="I482" s="123">
        <v>0.09</v>
      </c>
      <c r="J482" s="123">
        <v>0.05</v>
      </c>
      <c r="K482" s="123">
        <v>-0.02</v>
      </c>
      <c r="L482" s="123">
        <v>-0.04</v>
      </c>
      <c r="M482" s="123">
        <v>0.09</v>
      </c>
      <c r="N482" s="123"/>
      <c r="O482" s="123">
        <v>0.09</v>
      </c>
      <c r="P482" s="123">
        <v>-0.06</v>
      </c>
      <c r="Q482" s="123">
        <v>-0.01</v>
      </c>
      <c r="R482" s="123"/>
      <c r="S482" s="123">
        <v>0.01</v>
      </c>
      <c r="T482" s="123">
        <v>0.06</v>
      </c>
      <c r="U482" s="123">
        <v>0.08</v>
      </c>
      <c r="V482" s="123">
        <v>-0.04</v>
      </c>
      <c r="W482" s="123">
        <v>-7.0000000000000007E-2</v>
      </c>
      <c r="X482" s="123">
        <v>0.08</v>
      </c>
      <c r="Y482" s="123">
        <v>0.06</v>
      </c>
      <c r="Z482" s="123">
        <v>0.02</v>
      </c>
      <c r="AA482" s="60">
        <v>0.01</v>
      </c>
      <c r="AB482" s="60">
        <v>0.03</v>
      </c>
      <c r="AC482" s="60">
        <v>0.08</v>
      </c>
      <c r="AD482" s="60" t="s">
        <v>3792</v>
      </c>
      <c r="AE482" s="60">
        <v>2021</v>
      </c>
    </row>
    <row r="483" spans="1:31" x14ac:dyDescent="0.25">
      <c r="A483" s="60" t="s">
        <v>1893</v>
      </c>
      <c r="B483" s="60" t="s">
        <v>29</v>
      </c>
      <c r="C483" s="123" t="s">
        <v>122</v>
      </c>
      <c r="D483" s="123">
        <v>31</v>
      </c>
      <c r="E483" s="123">
        <v>1989</v>
      </c>
      <c r="F483" s="123">
        <v>4.24</v>
      </c>
      <c r="G483" s="123">
        <v>2.04</v>
      </c>
      <c r="H483" s="123">
        <v>1.07</v>
      </c>
      <c r="I483" s="123">
        <v>1.34</v>
      </c>
      <c r="J483" s="123">
        <v>0.62</v>
      </c>
      <c r="K483" s="123">
        <v>0.05</v>
      </c>
      <c r="L483" s="123">
        <v>0.53</v>
      </c>
      <c r="M483" s="123">
        <v>1.77</v>
      </c>
      <c r="N483" s="123">
        <v>25.05</v>
      </c>
      <c r="O483" s="123">
        <v>1.35</v>
      </c>
      <c r="P483" s="123">
        <v>15.83</v>
      </c>
      <c r="Q483" s="123">
        <v>3.89</v>
      </c>
      <c r="R483" s="123">
        <v>24.97</v>
      </c>
      <c r="S483" s="123">
        <v>5.71</v>
      </c>
      <c r="T483" s="123">
        <v>8.31</v>
      </c>
      <c r="U483" s="123">
        <v>1.56</v>
      </c>
      <c r="V483" s="123">
        <v>1.91</v>
      </c>
      <c r="W483" s="123">
        <v>0.55000000000000004</v>
      </c>
      <c r="X483" s="123">
        <v>-0.06</v>
      </c>
      <c r="Y483" s="123">
        <v>1.34</v>
      </c>
      <c r="Z483" s="123">
        <v>1.07</v>
      </c>
      <c r="AA483" s="60">
        <v>3.3</v>
      </c>
      <c r="AB483" s="60">
        <v>1.59</v>
      </c>
      <c r="AC483" s="60">
        <v>0.02</v>
      </c>
      <c r="AD483" s="60" t="s">
        <v>3792</v>
      </c>
      <c r="AE483" s="60">
        <v>2021</v>
      </c>
    </row>
    <row r="484" spans="1:31" x14ac:dyDescent="0.25">
      <c r="A484" s="60" t="s">
        <v>4808</v>
      </c>
      <c r="B484" s="60" t="s">
        <v>29</v>
      </c>
      <c r="C484" s="123" t="s">
        <v>122</v>
      </c>
      <c r="D484" s="123">
        <v>25</v>
      </c>
      <c r="E484" s="123">
        <v>1995</v>
      </c>
      <c r="F484" s="123">
        <v>3.7</v>
      </c>
      <c r="G484" s="123">
        <v>1</v>
      </c>
      <c r="H484" s="123">
        <v>0.3</v>
      </c>
      <c r="I484" s="123">
        <v>0.48</v>
      </c>
      <c r="J484" s="123">
        <v>0.32</v>
      </c>
      <c r="K484" s="123">
        <v>0.26</v>
      </c>
      <c r="L484" s="123">
        <v>0.45</v>
      </c>
      <c r="M484" s="123">
        <v>1</v>
      </c>
      <c r="N484" s="123">
        <v>49.92</v>
      </c>
      <c r="O484" s="123">
        <v>0.48</v>
      </c>
      <c r="P484" s="123">
        <v>17.04</v>
      </c>
      <c r="Q484" s="123">
        <v>3.85</v>
      </c>
      <c r="R484" s="123">
        <v>22.14</v>
      </c>
      <c r="S484" s="123">
        <v>5.69</v>
      </c>
      <c r="T484" s="123">
        <v>7.84</v>
      </c>
      <c r="U484" s="123">
        <v>3.42</v>
      </c>
      <c r="V484" s="123">
        <v>1.54</v>
      </c>
      <c r="W484" s="123">
        <v>0.18</v>
      </c>
      <c r="X484" s="123">
        <v>0.09</v>
      </c>
      <c r="Y484" s="123">
        <v>1.34</v>
      </c>
      <c r="Z484" s="123">
        <v>3.01</v>
      </c>
      <c r="AA484" s="60">
        <v>4.12</v>
      </c>
      <c r="AB484" s="60">
        <v>1.39</v>
      </c>
      <c r="AC484" s="60">
        <v>-0.03</v>
      </c>
      <c r="AD484" s="60" t="s">
        <v>3792</v>
      </c>
      <c r="AE484" s="60">
        <v>2021</v>
      </c>
    </row>
    <row r="485" spans="1:31" x14ac:dyDescent="0.25">
      <c r="A485" s="60" t="s">
        <v>4809</v>
      </c>
      <c r="B485" s="60" t="s">
        <v>29</v>
      </c>
      <c r="C485" s="123" t="s">
        <v>122</v>
      </c>
      <c r="D485" s="123">
        <v>21</v>
      </c>
      <c r="E485" s="123">
        <v>1999</v>
      </c>
      <c r="F485" s="123">
        <v>7.0000000000000007E-2</v>
      </c>
      <c r="G485" s="123">
        <v>0.05</v>
      </c>
      <c r="H485" s="123">
        <v>-0.02</v>
      </c>
      <c r="I485" s="123">
        <v>0.02</v>
      </c>
      <c r="J485" s="123">
        <v>0.05</v>
      </c>
      <c r="K485" s="123">
        <v>-7.0000000000000007E-2</v>
      </c>
      <c r="L485" s="123">
        <v>0.03</v>
      </c>
      <c r="M485" s="123">
        <v>7.0000000000000007E-2</v>
      </c>
      <c r="N485" s="123"/>
      <c r="O485" s="123">
        <v>0.1</v>
      </c>
      <c r="P485" s="123">
        <v>10.09</v>
      </c>
      <c r="Q485" s="123">
        <v>0</v>
      </c>
      <c r="R485" s="123">
        <v>-0.04</v>
      </c>
      <c r="S485" s="123">
        <v>9.98</v>
      </c>
      <c r="T485" s="123">
        <v>-0.09</v>
      </c>
      <c r="U485" s="123">
        <v>0.04</v>
      </c>
      <c r="V485" s="123">
        <v>-7.0000000000000007E-2</v>
      </c>
      <c r="W485" s="123">
        <v>0.1</v>
      </c>
      <c r="X485" s="123">
        <v>0.06</v>
      </c>
      <c r="Y485" s="123">
        <v>-0.02</v>
      </c>
      <c r="Z485" s="123">
        <v>30.02</v>
      </c>
      <c r="AA485" s="60">
        <v>30.06</v>
      </c>
      <c r="AB485" s="60">
        <v>20.05</v>
      </c>
      <c r="AC485" s="60">
        <v>0.05</v>
      </c>
      <c r="AD485" s="60" t="s">
        <v>3792</v>
      </c>
      <c r="AE485" s="60">
        <v>2021</v>
      </c>
    </row>
    <row r="486" spans="1:31" x14ac:dyDescent="0.25">
      <c r="A486" s="60" t="s">
        <v>1604</v>
      </c>
      <c r="B486" s="60" t="s">
        <v>29</v>
      </c>
      <c r="C486" s="123" t="s">
        <v>122</v>
      </c>
      <c r="D486" s="123">
        <v>29</v>
      </c>
      <c r="E486" s="123">
        <v>1991</v>
      </c>
      <c r="F486" s="123">
        <v>4.0199999999999996</v>
      </c>
      <c r="G486" s="123">
        <v>0.56000000000000005</v>
      </c>
      <c r="H486" s="123">
        <v>0.33</v>
      </c>
      <c r="I486" s="123">
        <v>0.49</v>
      </c>
      <c r="J486" s="123">
        <v>0.05</v>
      </c>
      <c r="K486" s="123">
        <v>0.02</v>
      </c>
      <c r="L486" s="123">
        <v>0.26</v>
      </c>
      <c r="M486" s="123">
        <v>1.23</v>
      </c>
      <c r="N486" s="123">
        <v>20</v>
      </c>
      <c r="O486" s="123">
        <v>1.03</v>
      </c>
      <c r="P486" s="123">
        <v>12.21</v>
      </c>
      <c r="Q486" s="123">
        <v>3.57</v>
      </c>
      <c r="R486" s="123">
        <v>30.04</v>
      </c>
      <c r="S486" s="123">
        <v>4.09</v>
      </c>
      <c r="T486" s="123">
        <v>5.55</v>
      </c>
      <c r="U486" s="123">
        <v>2.37</v>
      </c>
      <c r="V486" s="123">
        <v>1.26</v>
      </c>
      <c r="W486" s="123">
        <v>-0.01</v>
      </c>
      <c r="X486" s="123">
        <v>0.02</v>
      </c>
      <c r="Y486" s="123">
        <v>1.27</v>
      </c>
      <c r="Z486" s="123">
        <v>1.26</v>
      </c>
      <c r="AA486" s="60">
        <v>1.8</v>
      </c>
      <c r="AB486" s="60">
        <v>1.03</v>
      </c>
      <c r="AC486" s="60">
        <v>0.05</v>
      </c>
      <c r="AD486" s="60" t="s">
        <v>3792</v>
      </c>
      <c r="AE486" s="60">
        <v>2021</v>
      </c>
    </row>
    <row r="487" spans="1:31" x14ac:dyDescent="0.25">
      <c r="A487" s="60" t="s">
        <v>4810</v>
      </c>
      <c r="B487" s="60" t="s">
        <v>29</v>
      </c>
      <c r="C487" s="123" t="s">
        <v>122</v>
      </c>
      <c r="D487" s="123">
        <v>35</v>
      </c>
      <c r="E487" s="123">
        <v>1985</v>
      </c>
      <c r="F487" s="123">
        <v>4.01</v>
      </c>
      <c r="G487" s="123">
        <v>1.94</v>
      </c>
      <c r="H487" s="123">
        <v>0.98</v>
      </c>
      <c r="I487" s="123">
        <v>0.88</v>
      </c>
      <c r="J487" s="123">
        <v>0.4</v>
      </c>
      <c r="K487" s="123">
        <v>0.44</v>
      </c>
      <c r="L487" s="123">
        <v>0.75</v>
      </c>
      <c r="M487" s="123">
        <v>2.04</v>
      </c>
      <c r="N487" s="123">
        <v>37.47</v>
      </c>
      <c r="O487" s="123">
        <v>1.24</v>
      </c>
      <c r="P487" s="123">
        <v>16.07</v>
      </c>
      <c r="Q487" s="123">
        <v>3.6</v>
      </c>
      <c r="R487" s="123">
        <v>22.71</v>
      </c>
      <c r="S487" s="123">
        <v>4.3899999999999997</v>
      </c>
      <c r="T487" s="123">
        <v>8.49</v>
      </c>
      <c r="U487" s="123">
        <v>3.2</v>
      </c>
      <c r="V487" s="123">
        <v>2.5</v>
      </c>
      <c r="W487" s="123">
        <v>0.2</v>
      </c>
      <c r="X487" s="123">
        <v>0.01</v>
      </c>
      <c r="Y487" s="123">
        <v>2.2000000000000002</v>
      </c>
      <c r="Z487" s="123">
        <v>1.7</v>
      </c>
      <c r="AA487" s="60">
        <v>3.6</v>
      </c>
      <c r="AB487" s="60">
        <v>2.0299999999999998</v>
      </c>
      <c r="AC487" s="60">
        <v>-0.01</v>
      </c>
      <c r="AD487" s="60" t="s">
        <v>3792</v>
      </c>
      <c r="AE487" s="60">
        <v>2021</v>
      </c>
    </row>
    <row r="488" spans="1:31" x14ac:dyDescent="0.25">
      <c r="A488" s="60" t="s">
        <v>4811</v>
      </c>
      <c r="B488" s="60" t="s">
        <v>29</v>
      </c>
      <c r="C488" s="123" t="s">
        <v>122</v>
      </c>
      <c r="D488" s="123">
        <v>33</v>
      </c>
      <c r="E488" s="123">
        <v>1987</v>
      </c>
      <c r="F488" s="123">
        <v>0.01</v>
      </c>
      <c r="G488" s="123">
        <v>0.08</v>
      </c>
      <c r="H488" s="123">
        <v>-0.06</v>
      </c>
      <c r="I488" s="123">
        <v>-0.08</v>
      </c>
      <c r="J488" s="123">
        <v>0.02</v>
      </c>
      <c r="K488" s="123">
        <v>0</v>
      </c>
      <c r="L488" s="123">
        <v>0.01</v>
      </c>
      <c r="M488" s="123">
        <v>0.08</v>
      </c>
      <c r="N488" s="123"/>
      <c r="O488" s="123">
        <v>0.08</v>
      </c>
      <c r="P488" s="123">
        <v>2</v>
      </c>
      <c r="Q488" s="123">
        <v>0.96</v>
      </c>
      <c r="R488" s="123">
        <v>49.91</v>
      </c>
      <c r="S488" s="123">
        <v>0.93</v>
      </c>
      <c r="T488" s="123">
        <v>0.95</v>
      </c>
      <c r="U488" s="123">
        <v>-0.02</v>
      </c>
      <c r="V488" s="123">
        <v>0.05</v>
      </c>
      <c r="W488" s="123">
        <v>0.03</v>
      </c>
      <c r="X488" s="123">
        <v>0.03</v>
      </c>
      <c r="Y488" s="123">
        <v>0.08</v>
      </c>
      <c r="Z488" s="123">
        <v>1.01</v>
      </c>
      <c r="AA488" s="60">
        <v>1.02</v>
      </c>
      <c r="AB488" s="60">
        <v>0.91</v>
      </c>
      <c r="AC488" s="60">
        <v>0.03</v>
      </c>
      <c r="AD488" s="60" t="s">
        <v>3792</v>
      </c>
      <c r="AE488" s="60">
        <v>2021</v>
      </c>
    </row>
    <row r="489" spans="1:31" x14ac:dyDescent="0.25">
      <c r="A489" s="60" t="s">
        <v>4807</v>
      </c>
      <c r="B489" s="60" t="s">
        <v>29</v>
      </c>
      <c r="C489" s="123" t="s">
        <v>131</v>
      </c>
      <c r="D489" s="123">
        <v>29</v>
      </c>
      <c r="E489" s="123">
        <v>1992</v>
      </c>
      <c r="F489" s="123">
        <v>0.91</v>
      </c>
      <c r="G489" s="123">
        <v>0.97</v>
      </c>
      <c r="H489" s="123">
        <v>0.99</v>
      </c>
      <c r="I489" s="123">
        <v>0.98</v>
      </c>
      <c r="J489" s="123">
        <v>0.05</v>
      </c>
      <c r="K489" s="123">
        <v>0.03</v>
      </c>
      <c r="L489" s="123">
        <v>1.07</v>
      </c>
      <c r="M489" s="123">
        <v>3.94</v>
      </c>
      <c r="N489" s="123">
        <v>25.1</v>
      </c>
      <c r="O489" s="123">
        <v>3.1</v>
      </c>
      <c r="P489" s="123">
        <v>27.98</v>
      </c>
      <c r="Q489" s="123">
        <v>9.06</v>
      </c>
      <c r="R489" s="123">
        <v>32.18</v>
      </c>
      <c r="S489" s="123">
        <v>9.0500000000000007</v>
      </c>
      <c r="T489" s="123">
        <v>13</v>
      </c>
      <c r="U489" s="123">
        <v>5.94</v>
      </c>
      <c r="V489" s="123">
        <v>1.97</v>
      </c>
      <c r="W489" s="123">
        <v>0.09</v>
      </c>
      <c r="X489" s="123">
        <v>7.0000000000000007E-2</v>
      </c>
      <c r="Y489" s="123">
        <v>2.04</v>
      </c>
      <c r="Z489" s="123">
        <v>1.99</v>
      </c>
      <c r="AA489" s="60">
        <v>2.95</v>
      </c>
      <c r="AB489" s="60">
        <v>1.03</v>
      </c>
      <c r="AC489" s="60">
        <v>0.03</v>
      </c>
      <c r="AD489" s="60" t="s">
        <v>3792</v>
      </c>
      <c r="AE489" s="60">
        <v>2021</v>
      </c>
    </row>
  </sheetData>
  <conditionalFormatting sqref="A2:AE489">
    <cfRule type="expression" dxfId="1" priority="1">
      <formula>ISODD(ROW())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0FDE-06F7-4807-BAF1-88FD631F83F8}">
  <dimension ref="A1:Z130"/>
  <sheetViews>
    <sheetView workbookViewId="0">
      <selection activeCell="A106" sqref="A106:A130"/>
    </sheetView>
  </sheetViews>
  <sheetFormatPr defaultRowHeight="15" x14ac:dyDescent="0.25"/>
  <sheetData>
    <row r="1" spans="1:26" ht="15.75" x14ac:dyDescent="0.25">
      <c r="A1" s="8" t="s">
        <v>3770</v>
      </c>
      <c r="B1" s="10" t="s">
        <v>4</v>
      </c>
      <c r="C1" s="10" t="s">
        <v>3768</v>
      </c>
      <c r="D1" s="10" t="s">
        <v>3771</v>
      </c>
      <c r="E1" s="8" t="s">
        <v>3772</v>
      </c>
      <c r="F1" s="8" t="s">
        <v>4898</v>
      </c>
      <c r="G1" s="8" t="s">
        <v>4899</v>
      </c>
      <c r="H1" s="8" t="s">
        <v>4900</v>
      </c>
      <c r="I1" s="8" t="s">
        <v>4901</v>
      </c>
      <c r="J1" s="8" t="s">
        <v>4902</v>
      </c>
      <c r="K1" s="8" t="s">
        <v>4903</v>
      </c>
      <c r="L1" s="8" t="s">
        <v>4904</v>
      </c>
      <c r="M1" s="8" t="s">
        <v>4905</v>
      </c>
      <c r="N1" s="8" t="s">
        <v>4906</v>
      </c>
      <c r="O1" s="8" t="s">
        <v>4907</v>
      </c>
      <c r="P1" s="8" t="s">
        <v>1606</v>
      </c>
      <c r="Q1" s="8" t="s">
        <v>4908</v>
      </c>
      <c r="R1" s="8" t="s">
        <v>4909</v>
      </c>
      <c r="S1" s="8" t="s">
        <v>4910</v>
      </c>
      <c r="T1" s="8" t="s">
        <v>3784</v>
      </c>
      <c r="U1" s="8" t="s">
        <v>4911</v>
      </c>
      <c r="V1" s="8" t="s">
        <v>4912</v>
      </c>
      <c r="W1" s="8" t="s">
        <v>4913</v>
      </c>
      <c r="X1" s="8" t="s">
        <v>4914</v>
      </c>
      <c r="Y1" s="8" t="s">
        <v>88</v>
      </c>
      <c r="Z1" s="8" t="s">
        <v>48</v>
      </c>
    </row>
    <row r="2" spans="1:26" x14ac:dyDescent="0.25">
      <c r="A2" s="13" t="s">
        <v>3805</v>
      </c>
      <c r="B2" s="15" t="s">
        <v>9</v>
      </c>
      <c r="C2" s="122" t="s">
        <v>116</v>
      </c>
      <c r="D2" s="15">
        <v>27</v>
      </c>
      <c r="E2" s="123">
        <v>1994</v>
      </c>
      <c r="F2" s="123">
        <v>2.08</v>
      </c>
      <c r="G2" s="123">
        <v>1.99</v>
      </c>
      <c r="H2" s="123">
        <v>179.92</v>
      </c>
      <c r="I2" s="123">
        <v>2</v>
      </c>
      <c r="J2" s="123">
        <v>0.97</v>
      </c>
      <c r="K2" s="123">
        <v>1.01</v>
      </c>
      <c r="L2" s="123">
        <v>9.92</v>
      </c>
      <c r="M2" s="123">
        <v>9.02</v>
      </c>
      <c r="N2" s="123">
        <v>90.01</v>
      </c>
      <c r="O2" s="123">
        <v>0.42</v>
      </c>
      <c r="P2" s="123">
        <v>-0.03</v>
      </c>
      <c r="Q2" s="123">
        <v>0.6</v>
      </c>
      <c r="R2" s="123">
        <v>0.51</v>
      </c>
      <c r="S2" s="123">
        <v>49.92</v>
      </c>
      <c r="T2" s="123">
        <v>-0.08</v>
      </c>
      <c r="U2" s="123">
        <v>0</v>
      </c>
      <c r="V2" s="123">
        <v>-7.0000000000000007E-2</v>
      </c>
      <c r="W2" s="123">
        <v>-0.02</v>
      </c>
      <c r="X2" s="123"/>
      <c r="Y2" s="123" t="s">
        <v>3792</v>
      </c>
      <c r="Z2" s="123">
        <v>2020</v>
      </c>
    </row>
    <row r="3" spans="1:26" x14ac:dyDescent="0.25">
      <c r="A3" s="13" t="s">
        <v>3806</v>
      </c>
      <c r="B3" s="15" t="s">
        <v>9</v>
      </c>
      <c r="C3" s="122" t="s">
        <v>116</v>
      </c>
      <c r="D3" s="15">
        <v>37</v>
      </c>
      <c r="E3" s="123">
        <v>1984</v>
      </c>
      <c r="F3" s="123">
        <v>2.97</v>
      </c>
      <c r="G3" s="123">
        <v>2.9</v>
      </c>
      <c r="H3" s="123">
        <v>270.08</v>
      </c>
      <c r="I3" s="123">
        <v>3.04</v>
      </c>
      <c r="J3" s="123">
        <v>2.68</v>
      </c>
      <c r="K3" s="123">
        <v>2.69</v>
      </c>
      <c r="L3" s="123">
        <v>5.73</v>
      </c>
      <c r="M3" s="123">
        <v>3.3</v>
      </c>
      <c r="N3" s="123">
        <v>58.79</v>
      </c>
      <c r="O3" s="123">
        <v>0.28999999999999998</v>
      </c>
      <c r="P3" s="123">
        <v>-0.05</v>
      </c>
      <c r="Q3" s="123">
        <v>0.72</v>
      </c>
      <c r="R3" s="123">
        <v>0.05</v>
      </c>
      <c r="S3" s="123">
        <v>-0.05</v>
      </c>
      <c r="T3" s="123">
        <v>0.37</v>
      </c>
      <c r="U3" s="123">
        <v>0.42</v>
      </c>
      <c r="V3" s="123">
        <v>0.06</v>
      </c>
      <c r="W3" s="123">
        <v>-0.08</v>
      </c>
      <c r="X3" s="123">
        <v>0.01</v>
      </c>
      <c r="Y3" s="123" t="s">
        <v>3792</v>
      </c>
      <c r="Z3" s="123">
        <v>2020</v>
      </c>
    </row>
    <row r="4" spans="1:26" x14ac:dyDescent="0.25">
      <c r="A4" s="13" t="s">
        <v>3826</v>
      </c>
      <c r="B4" s="15" t="s">
        <v>3815</v>
      </c>
      <c r="C4" s="122" t="s">
        <v>116</v>
      </c>
      <c r="D4" s="15">
        <v>24</v>
      </c>
      <c r="E4" s="123">
        <v>1997</v>
      </c>
      <c r="F4" s="123">
        <v>0.96</v>
      </c>
      <c r="G4" s="123">
        <v>0.94</v>
      </c>
      <c r="H4" s="123">
        <v>89.93</v>
      </c>
      <c r="I4" s="123">
        <v>0.92</v>
      </c>
      <c r="J4" s="123">
        <v>0.09</v>
      </c>
      <c r="K4" s="123">
        <v>-0.09</v>
      </c>
      <c r="L4" s="123">
        <v>1.91</v>
      </c>
      <c r="M4" s="123">
        <v>1.93</v>
      </c>
      <c r="N4" s="123">
        <v>99.99</v>
      </c>
      <c r="O4" s="123">
        <v>0.03</v>
      </c>
      <c r="P4" s="123">
        <v>0.93</v>
      </c>
      <c r="Q4" s="123">
        <v>-0.02</v>
      </c>
      <c r="R4" s="123">
        <v>1</v>
      </c>
      <c r="S4" s="123">
        <v>99.95</v>
      </c>
      <c r="T4" s="123">
        <v>0.04</v>
      </c>
      <c r="U4" s="123">
        <v>0.04</v>
      </c>
      <c r="V4" s="123">
        <v>0.08</v>
      </c>
      <c r="W4" s="123">
        <v>-0.04</v>
      </c>
      <c r="X4" s="123"/>
      <c r="Y4" s="123" t="s">
        <v>3792</v>
      </c>
      <c r="Z4" s="123">
        <v>2020</v>
      </c>
    </row>
    <row r="5" spans="1:26" x14ac:dyDescent="0.25">
      <c r="A5" s="13" t="s">
        <v>3827</v>
      </c>
      <c r="B5" s="15" t="s">
        <v>3815</v>
      </c>
      <c r="C5" s="122" t="s">
        <v>116</v>
      </c>
      <c r="D5" s="15">
        <v>26</v>
      </c>
      <c r="E5" s="123">
        <v>1995</v>
      </c>
      <c r="F5" s="123">
        <v>2.9</v>
      </c>
      <c r="G5" s="123">
        <v>3.01</v>
      </c>
      <c r="H5" s="123">
        <v>269.93</v>
      </c>
      <c r="I5" s="123">
        <v>3.07</v>
      </c>
      <c r="J5" s="123">
        <v>1.08</v>
      </c>
      <c r="K5" s="123">
        <v>1.07</v>
      </c>
      <c r="L5" s="123">
        <v>1.75</v>
      </c>
      <c r="M5" s="123">
        <v>0.71</v>
      </c>
      <c r="N5" s="123">
        <v>40.090000000000003</v>
      </c>
      <c r="O5" s="123">
        <v>0.01</v>
      </c>
      <c r="P5" s="123">
        <v>0.36</v>
      </c>
      <c r="Q5" s="123">
        <v>0.64</v>
      </c>
      <c r="R5" s="123">
        <v>0.25</v>
      </c>
      <c r="S5" s="123">
        <v>33.21</v>
      </c>
      <c r="T5" s="123">
        <v>-0.04</v>
      </c>
      <c r="U5" s="123">
        <v>-0.09</v>
      </c>
      <c r="V5" s="123">
        <v>0.05</v>
      </c>
      <c r="W5" s="123">
        <v>0.01</v>
      </c>
      <c r="X5" s="123"/>
      <c r="Y5" s="123" t="s">
        <v>3792</v>
      </c>
      <c r="Z5" s="123">
        <v>2020</v>
      </c>
    </row>
    <row r="6" spans="1:26" x14ac:dyDescent="0.25">
      <c r="A6" s="13" t="s">
        <v>542</v>
      </c>
      <c r="B6" s="15" t="s">
        <v>10</v>
      </c>
      <c r="C6" s="122" t="s">
        <v>116</v>
      </c>
      <c r="D6" s="15">
        <v>33</v>
      </c>
      <c r="E6" s="123">
        <v>1988</v>
      </c>
      <c r="F6" s="123">
        <v>1.9</v>
      </c>
      <c r="G6" s="123">
        <v>1.92</v>
      </c>
      <c r="H6" s="123">
        <v>180.04</v>
      </c>
      <c r="I6" s="123">
        <v>2.0099999999999998</v>
      </c>
      <c r="J6" s="123">
        <v>0.94</v>
      </c>
      <c r="K6" s="123">
        <v>0.93</v>
      </c>
      <c r="L6" s="123">
        <v>1.91</v>
      </c>
      <c r="M6" s="123">
        <v>1.04</v>
      </c>
      <c r="N6" s="123">
        <v>49.94</v>
      </c>
      <c r="O6" s="123">
        <v>1.03</v>
      </c>
      <c r="P6" s="123">
        <v>-7.0000000000000007E-2</v>
      </c>
      <c r="Q6" s="123">
        <v>0.04</v>
      </c>
      <c r="R6" s="123">
        <v>0.06</v>
      </c>
      <c r="S6" s="123">
        <v>0.05</v>
      </c>
      <c r="T6" s="123">
        <v>-0.09</v>
      </c>
      <c r="U6" s="123">
        <v>0.02</v>
      </c>
      <c r="V6" s="123">
        <v>0</v>
      </c>
      <c r="W6" s="123">
        <v>0.06</v>
      </c>
      <c r="X6" s="123"/>
      <c r="Y6" s="123" t="s">
        <v>3792</v>
      </c>
      <c r="Z6" s="123">
        <v>2020</v>
      </c>
    </row>
    <row r="7" spans="1:26" x14ac:dyDescent="0.25">
      <c r="A7" s="13" t="s">
        <v>2629</v>
      </c>
      <c r="B7" s="15" t="s">
        <v>10</v>
      </c>
      <c r="C7" s="122" t="s">
        <v>116</v>
      </c>
      <c r="D7" s="15">
        <v>32</v>
      </c>
      <c r="E7" s="123">
        <v>1989</v>
      </c>
      <c r="F7" s="123">
        <v>4.01</v>
      </c>
      <c r="G7" s="123">
        <v>3.93</v>
      </c>
      <c r="H7" s="123">
        <v>360.09</v>
      </c>
      <c r="I7" s="123">
        <v>4.01</v>
      </c>
      <c r="J7" s="123">
        <v>0.43</v>
      </c>
      <c r="K7" s="123">
        <v>0.43</v>
      </c>
      <c r="L7" s="123">
        <v>2.98</v>
      </c>
      <c r="M7" s="123">
        <v>2.5</v>
      </c>
      <c r="N7" s="123">
        <v>83.28</v>
      </c>
      <c r="O7" s="123">
        <v>0.26</v>
      </c>
      <c r="P7" s="123">
        <v>0.56999999999999995</v>
      </c>
      <c r="Q7" s="123">
        <v>0.23</v>
      </c>
      <c r="R7" s="123">
        <v>0.5</v>
      </c>
      <c r="S7" s="123">
        <v>49.95</v>
      </c>
      <c r="T7" s="123">
        <v>-0.05</v>
      </c>
      <c r="U7" s="123">
        <v>-0.02</v>
      </c>
      <c r="V7" s="123">
        <v>0.06</v>
      </c>
      <c r="W7" s="123">
        <v>0.02</v>
      </c>
      <c r="X7" s="123"/>
      <c r="Y7" s="123" t="s">
        <v>3792</v>
      </c>
      <c r="Z7" s="123">
        <v>2020</v>
      </c>
    </row>
    <row r="8" spans="1:26" x14ac:dyDescent="0.25">
      <c r="A8" s="13" t="s">
        <v>3865</v>
      </c>
      <c r="B8" s="15" t="s">
        <v>3845</v>
      </c>
      <c r="C8" s="122" t="s">
        <v>116</v>
      </c>
      <c r="D8" s="15">
        <v>22</v>
      </c>
      <c r="E8" s="123">
        <v>1999</v>
      </c>
      <c r="F8" s="123">
        <v>2.97</v>
      </c>
      <c r="G8" s="123">
        <v>2.94</v>
      </c>
      <c r="H8" s="123">
        <v>269.91000000000003</v>
      </c>
      <c r="I8" s="123">
        <v>3.01</v>
      </c>
      <c r="J8" s="123">
        <v>1.6</v>
      </c>
      <c r="K8" s="123">
        <v>1.71</v>
      </c>
      <c r="L8" s="123">
        <v>5.0199999999999996</v>
      </c>
      <c r="M8" s="123">
        <v>3.35</v>
      </c>
      <c r="N8" s="123">
        <v>66.61</v>
      </c>
      <c r="O8" s="123">
        <v>0.38</v>
      </c>
      <c r="P8" s="123">
        <v>0.33</v>
      </c>
      <c r="Q8" s="123">
        <v>0.42</v>
      </c>
      <c r="R8" s="123">
        <v>0.31</v>
      </c>
      <c r="S8" s="123">
        <v>33.35</v>
      </c>
      <c r="T8" s="123">
        <v>0.24</v>
      </c>
      <c r="U8" s="123">
        <v>0.02</v>
      </c>
      <c r="V8" s="123">
        <v>7.0000000000000007E-2</v>
      </c>
      <c r="W8" s="123">
        <v>0.41</v>
      </c>
      <c r="X8" s="123"/>
      <c r="Y8" s="123" t="s">
        <v>3792</v>
      </c>
      <c r="Z8" s="123">
        <v>2020</v>
      </c>
    </row>
    <row r="9" spans="1:26" x14ac:dyDescent="0.25">
      <c r="A9" s="13" t="s">
        <v>3866</v>
      </c>
      <c r="B9" s="15" t="s">
        <v>3845</v>
      </c>
      <c r="C9" s="122" t="s">
        <v>116</v>
      </c>
      <c r="D9" s="15">
        <v>22</v>
      </c>
      <c r="E9" s="123">
        <v>1998</v>
      </c>
      <c r="F9" s="123">
        <v>2.94</v>
      </c>
      <c r="G9" s="123">
        <v>3.01</v>
      </c>
      <c r="H9" s="123">
        <v>270.01</v>
      </c>
      <c r="I9" s="123">
        <v>2.92</v>
      </c>
      <c r="J9" s="123">
        <v>0.73</v>
      </c>
      <c r="K9" s="123">
        <v>0.73</v>
      </c>
      <c r="L9" s="123">
        <v>1.25</v>
      </c>
      <c r="M9" s="123">
        <v>0.57999999999999996</v>
      </c>
      <c r="N9" s="123">
        <v>50.01</v>
      </c>
      <c r="O9" s="123">
        <v>0.06</v>
      </c>
      <c r="P9" s="123">
        <v>-7.0000000000000007E-2</v>
      </c>
      <c r="Q9" s="123">
        <v>0.93</v>
      </c>
      <c r="R9" s="123">
        <v>-0.02</v>
      </c>
      <c r="S9" s="123">
        <v>-0.01</v>
      </c>
      <c r="T9" s="123">
        <v>0.05</v>
      </c>
      <c r="U9" s="123">
        <v>0.06</v>
      </c>
      <c r="V9" s="123">
        <v>0.09</v>
      </c>
      <c r="W9" s="123">
        <v>0.1</v>
      </c>
      <c r="X9" s="123"/>
      <c r="Y9" s="123" t="s">
        <v>3792</v>
      </c>
      <c r="Z9" s="123">
        <v>2020</v>
      </c>
    </row>
    <row r="10" spans="1:26" x14ac:dyDescent="0.25">
      <c r="A10" s="13" t="s">
        <v>1032</v>
      </c>
      <c r="B10" s="15" t="s">
        <v>168</v>
      </c>
      <c r="C10" s="122" t="s">
        <v>116</v>
      </c>
      <c r="D10" s="15">
        <v>35</v>
      </c>
      <c r="E10" s="123">
        <v>1986</v>
      </c>
      <c r="F10" s="123">
        <v>5.07</v>
      </c>
      <c r="G10" s="123">
        <v>5.03</v>
      </c>
      <c r="H10" s="123">
        <v>450.09</v>
      </c>
      <c r="I10" s="123">
        <v>5.01</v>
      </c>
      <c r="J10" s="123">
        <v>1.86</v>
      </c>
      <c r="K10" s="123">
        <v>1.82</v>
      </c>
      <c r="L10" s="123">
        <v>4.45</v>
      </c>
      <c r="M10" s="123">
        <v>2.56</v>
      </c>
      <c r="N10" s="123">
        <v>59.01</v>
      </c>
      <c r="O10" s="123">
        <v>0.26</v>
      </c>
      <c r="P10" s="123">
        <v>0.41</v>
      </c>
      <c r="Q10" s="123">
        <v>0.49</v>
      </c>
      <c r="R10" s="123">
        <v>0.04</v>
      </c>
      <c r="S10" s="123">
        <v>0.09</v>
      </c>
      <c r="T10" s="123">
        <v>0.01</v>
      </c>
      <c r="U10" s="123">
        <v>7.0000000000000007E-2</v>
      </c>
      <c r="V10" s="123">
        <v>-0.1</v>
      </c>
      <c r="W10" s="123">
        <v>0.05</v>
      </c>
      <c r="X10" s="123"/>
      <c r="Y10" s="123" t="s">
        <v>3792</v>
      </c>
      <c r="Z10" s="123">
        <v>2020</v>
      </c>
    </row>
    <row r="11" spans="1:26" x14ac:dyDescent="0.25">
      <c r="A11" s="13" t="s">
        <v>3913</v>
      </c>
      <c r="B11" s="15" t="s">
        <v>11</v>
      </c>
      <c r="C11" s="122" t="s">
        <v>116</v>
      </c>
      <c r="D11" s="15">
        <v>32</v>
      </c>
      <c r="E11" s="123">
        <v>1989</v>
      </c>
      <c r="F11" s="123">
        <v>2</v>
      </c>
      <c r="G11" s="123">
        <v>1.9</v>
      </c>
      <c r="H11" s="123">
        <v>134.97</v>
      </c>
      <c r="I11" s="123">
        <v>1.48</v>
      </c>
      <c r="J11" s="123">
        <v>4.74</v>
      </c>
      <c r="K11" s="123">
        <v>4.5999999999999996</v>
      </c>
      <c r="L11" s="123">
        <v>10.74</v>
      </c>
      <c r="M11" s="123">
        <v>6.08</v>
      </c>
      <c r="N11" s="123">
        <v>56.37</v>
      </c>
      <c r="O11" s="123">
        <v>-0.06</v>
      </c>
      <c r="P11" s="123">
        <v>0.03</v>
      </c>
      <c r="Q11" s="123">
        <v>1.33</v>
      </c>
      <c r="R11" s="123">
        <v>0.01</v>
      </c>
      <c r="S11" s="123">
        <v>-0.03</v>
      </c>
      <c r="T11" s="123">
        <v>-0.05</v>
      </c>
      <c r="U11" s="123">
        <v>-0.01</v>
      </c>
      <c r="V11" s="123">
        <v>-0.08</v>
      </c>
      <c r="W11" s="123">
        <v>-0.03</v>
      </c>
      <c r="X11" s="123"/>
      <c r="Y11" s="123" t="s">
        <v>3792</v>
      </c>
      <c r="Z11" s="123">
        <v>2020</v>
      </c>
    </row>
    <row r="12" spans="1:26" x14ac:dyDescent="0.25">
      <c r="A12" s="13" t="s">
        <v>890</v>
      </c>
      <c r="B12" s="15" t="s">
        <v>11</v>
      </c>
      <c r="C12" s="122" t="s">
        <v>116</v>
      </c>
      <c r="D12" s="15">
        <v>26</v>
      </c>
      <c r="E12" s="123">
        <v>1995</v>
      </c>
      <c r="F12" s="123">
        <v>1.91</v>
      </c>
      <c r="G12" s="123">
        <v>2.0099999999999998</v>
      </c>
      <c r="H12" s="123">
        <v>180.04</v>
      </c>
      <c r="I12" s="123">
        <v>1.92</v>
      </c>
      <c r="J12" s="123">
        <v>1.98</v>
      </c>
      <c r="K12" s="123">
        <v>2.06</v>
      </c>
      <c r="L12" s="123">
        <v>0.97</v>
      </c>
      <c r="M12" s="123">
        <v>0.46</v>
      </c>
      <c r="N12" s="123">
        <v>49.91</v>
      </c>
      <c r="O12" s="123">
        <v>0.08</v>
      </c>
      <c r="P12" s="123">
        <v>-7.0000000000000007E-2</v>
      </c>
      <c r="Q12" s="123">
        <v>0.92</v>
      </c>
      <c r="R12" s="123">
        <v>-0.06</v>
      </c>
      <c r="S12" s="123">
        <v>-0.01</v>
      </c>
      <c r="T12" s="123">
        <v>1.42</v>
      </c>
      <c r="U12" s="123">
        <v>1.43</v>
      </c>
      <c r="V12" s="123">
        <v>0.08</v>
      </c>
      <c r="W12" s="123">
        <v>0.08</v>
      </c>
      <c r="X12" s="123">
        <v>-0.02</v>
      </c>
      <c r="Y12" s="123" t="s">
        <v>3792</v>
      </c>
      <c r="Z12" s="123">
        <v>2020</v>
      </c>
    </row>
    <row r="13" spans="1:26" x14ac:dyDescent="0.25">
      <c r="A13" s="13" t="s">
        <v>3914</v>
      </c>
      <c r="B13" s="15" t="s">
        <v>11</v>
      </c>
      <c r="C13" s="122" t="s">
        <v>116</v>
      </c>
      <c r="D13" s="15">
        <v>37</v>
      </c>
      <c r="E13" s="123">
        <v>1984</v>
      </c>
      <c r="F13" s="123">
        <v>2.9</v>
      </c>
      <c r="G13" s="123">
        <v>1.92</v>
      </c>
      <c r="H13" s="123">
        <v>225.06</v>
      </c>
      <c r="I13" s="123">
        <v>2.48</v>
      </c>
      <c r="J13" s="123">
        <v>2.48</v>
      </c>
      <c r="K13" s="123">
        <v>2.42</v>
      </c>
      <c r="L13" s="123">
        <v>5.2</v>
      </c>
      <c r="M13" s="123">
        <v>3.1</v>
      </c>
      <c r="N13" s="123">
        <v>61.56</v>
      </c>
      <c r="O13" s="123">
        <v>-0.02</v>
      </c>
      <c r="P13" s="123">
        <v>-0.02</v>
      </c>
      <c r="Q13" s="123">
        <v>0.78</v>
      </c>
      <c r="R13" s="123">
        <v>0.04</v>
      </c>
      <c r="S13" s="123">
        <v>0.05</v>
      </c>
      <c r="T13" s="123">
        <v>0.36</v>
      </c>
      <c r="U13" s="123">
        <v>0.42</v>
      </c>
      <c r="V13" s="123">
        <v>0.04</v>
      </c>
      <c r="W13" s="123">
        <v>-0.1</v>
      </c>
      <c r="X13" s="123">
        <v>-0.08</v>
      </c>
      <c r="Y13" s="123" t="s">
        <v>3792</v>
      </c>
      <c r="Z13" s="123">
        <v>2020</v>
      </c>
    </row>
    <row r="14" spans="1:26" x14ac:dyDescent="0.25">
      <c r="A14" s="13" t="s">
        <v>3936</v>
      </c>
      <c r="B14" s="15" t="s">
        <v>1198</v>
      </c>
      <c r="C14" s="122" t="s">
        <v>116</v>
      </c>
      <c r="D14" s="15">
        <v>32</v>
      </c>
      <c r="E14" s="123">
        <v>1989</v>
      </c>
      <c r="F14" s="123">
        <v>6.07</v>
      </c>
      <c r="G14" s="123">
        <v>6.05</v>
      </c>
      <c r="H14" s="123">
        <v>540.07000000000005</v>
      </c>
      <c r="I14" s="123">
        <v>5.95</v>
      </c>
      <c r="J14" s="123">
        <v>1.21</v>
      </c>
      <c r="K14" s="123">
        <v>1.1399999999999999</v>
      </c>
      <c r="L14" s="123">
        <v>3.83</v>
      </c>
      <c r="M14" s="123">
        <v>2.75</v>
      </c>
      <c r="N14" s="123">
        <v>73.819999999999993</v>
      </c>
      <c r="O14" s="123">
        <v>0.3</v>
      </c>
      <c r="P14" s="123">
        <v>0.35</v>
      </c>
      <c r="Q14" s="123">
        <v>0.38</v>
      </c>
      <c r="R14" s="123">
        <v>0.09</v>
      </c>
      <c r="S14" s="123">
        <v>16.7</v>
      </c>
      <c r="T14" s="123">
        <v>0.11</v>
      </c>
      <c r="U14" s="123">
        <v>0.17</v>
      </c>
      <c r="V14" s="123">
        <v>-0.02</v>
      </c>
      <c r="W14" s="123">
        <v>0.06</v>
      </c>
      <c r="X14" s="123">
        <v>0.06</v>
      </c>
      <c r="Y14" s="123" t="s">
        <v>3792</v>
      </c>
      <c r="Z14" s="123">
        <v>2020</v>
      </c>
    </row>
    <row r="15" spans="1:26" x14ac:dyDescent="0.25">
      <c r="A15" s="13" t="s">
        <v>3964</v>
      </c>
      <c r="B15" s="15" t="s">
        <v>3174</v>
      </c>
      <c r="C15" s="122" t="s">
        <v>116</v>
      </c>
      <c r="D15" s="15">
        <v>33</v>
      </c>
      <c r="E15" s="123">
        <v>1988</v>
      </c>
      <c r="F15" s="123">
        <v>0.93</v>
      </c>
      <c r="G15" s="123">
        <v>0.95</v>
      </c>
      <c r="H15" s="123">
        <v>89.93</v>
      </c>
      <c r="I15" s="123">
        <v>1.05</v>
      </c>
      <c r="J15" s="123">
        <v>0.95</v>
      </c>
      <c r="K15" s="123">
        <v>1.0900000000000001</v>
      </c>
      <c r="L15" s="123">
        <v>4.99</v>
      </c>
      <c r="M15" s="123">
        <v>4.04</v>
      </c>
      <c r="N15" s="123">
        <v>79.94</v>
      </c>
      <c r="O15" s="123">
        <v>0.02</v>
      </c>
      <c r="P15" s="123">
        <v>-0.02</v>
      </c>
      <c r="Q15" s="123">
        <v>1.03</v>
      </c>
      <c r="R15" s="123">
        <v>0.02</v>
      </c>
      <c r="S15" s="123">
        <v>-0.1</v>
      </c>
      <c r="T15" s="123">
        <v>-7.0000000000000007E-2</v>
      </c>
      <c r="U15" s="123">
        <v>-0.03</v>
      </c>
      <c r="V15" s="123">
        <v>0.02</v>
      </c>
      <c r="W15" s="123">
        <v>-0.08</v>
      </c>
      <c r="X15" s="123"/>
      <c r="Y15" s="123" t="s">
        <v>3792</v>
      </c>
      <c r="Z15" s="123">
        <v>2020</v>
      </c>
    </row>
    <row r="16" spans="1:26" x14ac:dyDescent="0.25">
      <c r="A16" s="13" t="s">
        <v>3965</v>
      </c>
      <c r="B16" s="15" t="s">
        <v>3174</v>
      </c>
      <c r="C16" s="122" t="s">
        <v>116</v>
      </c>
      <c r="D16" s="15">
        <v>33</v>
      </c>
      <c r="E16" s="123">
        <v>1988</v>
      </c>
      <c r="F16" s="123">
        <v>2.02</v>
      </c>
      <c r="G16" s="123">
        <v>2.04</v>
      </c>
      <c r="H16" s="123">
        <v>179.95</v>
      </c>
      <c r="I16" s="123">
        <v>1.94</v>
      </c>
      <c r="J16" s="123">
        <v>-0.02</v>
      </c>
      <c r="K16" s="123">
        <v>0.04</v>
      </c>
      <c r="L16" s="123">
        <v>-0.05</v>
      </c>
      <c r="M16" s="123">
        <v>0.05</v>
      </c>
      <c r="N16" s="123"/>
      <c r="O16" s="123">
        <v>-0.01</v>
      </c>
      <c r="P16" s="123">
        <v>0.43</v>
      </c>
      <c r="Q16" s="123">
        <v>0.56000000000000005</v>
      </c>
      <c r="R16" s="123">
        <v>-0.02</v>
      </c>
      <c r="S16" s="123">
        <v>0.04</v>
      </c>
      <c r="T16" s="123">
        <v>-0.09</v>
      </c>
      <c r="U16" s="123">
        <v>-0.08</v>
      </c>
      <c r="V16" s="123">
        <v>0.05</v>
      </c>
      <c r="W16" s="123">
        <v>-0.03</v>
      </c>
      <c r="X16" s="123"/>
      <c r="Y16" s="123" t="s">
        <v>3792</v>
      </c>
      <c r="Z16" s="123">
        <v>2020</v>
      </c>
    </row>
    <row r="17" spans="1:26" x14ac:dyDescent="0.25">
      <c r="A17" s="13" t="s">
        <v>3966</v>
      </c>
      <c r="B17" s="15" t="s">
        <v>3174</v>
      </c>
      <c r="C17" s="122" t="s">
        <v>116</v>
      </c>
      <c r="D17" s="15">
        <v>28</v>
      </c>
      <c r="E17" s="123">
        <v>1993</v>
      </c>
      <c r="F17" s="123">
        <v>2.94</v>
      </c>
      <c r="G17" s="123">
        <v>3.06</v>
      </c>
      <c r="H17" s="123">
        <v>270.02</v>
      </c>
      <c r="I17" s="123">
        <v>3.09</v>
      </c>
      <c r="J17" s="123">
        <v>1.24</v>
      </c>
      <c r="K17" s="123">
        <v>1.29</v>
      </c>
      <c r="L17" s="123">
        <v>2.7</v>
      </c>
      <c r="M17" s="123">
        <v>0.92</v>
      </c>
      <c r="N17" s="123">
        <v>50.03</v>
      </c>
      <c r="O17" s="123">
        <v>-0.06</v>
      </c>
      <c r="P17" s="123">
        <v>0.3</v>
      </c>
      <c r="Q17" s="123">
        <v>0.57999999999999996</v>
      </c>
      <c r="R17" s="123">
        <v>0.39</v>
      </c>
      <c r="S17" s="123">
        <v>33.32</v>
      </c>
      <c r="T17" s="123">
        <v>0.02</v>
      </c>
      <c r="U17" s="123">
        <v>0.09</v>
      </c>
      <c r="V17" s="123">
        <v>-0.09</v>
      </c>
      <c r="W17" s="123">
        <v>-0.03</v>
      </c>
      <c r="X17" s="123"/>
      <c r="Y17" s="123" t="s">
        <v>3792</v>
      </c>
      <c r="Z17" s="123">
        <v>2020</v>
      </c>
    </row>
    <row r="18" spans="1:26" x14ac:dyDescent="0.25">
      <c r="A18" s="13" t="s">
        <v>3985</v>
      </c>
      <c r="B18" s="15" t="s">
        <v>12</v>
      </c>
      <c r="C18" s="122" t="s">
        <v>116</v>
      </c>
      <c r="D18" s="15">
        <v>28</v>
      </c>
      <c r="E18" s="123">
        <v>1993</v>
      </c>
      <c r="F18" s="123">
        <v>1.94</v>
      </c>
      <c r="G18" s="123">
        <v>2.06</v>
      </c>
      <c r="H18" s="123">
        <v>179.98</v>
      </c>
      <c r="I18" s="123">
        <v>2.0699999999999998</v>
      </c>
      <c r="J18" s="123">
        <v>0.42</v>
      </c>
      <c r="K18" s="123">
        <v>0.53</v>
      </c>
      <c r="L18" s="123">
        <v>3.06</v>
      </c>
      <c r="M18" s="123">
        <v>2.5</v>
      </c>
      <c r="N18" s="123">
        <v>83.23</v>
      </c>
      <c r="O18" s="123">
        <v>1.07</v>
      </c>
      <c r="P18" s="123">
        <v>0.08</v>
      </c>
      <c r="Q18" s="123">
        <v>0.09</v>
      </c>
      <c r="R18" s="123">
        <v>0.46</v>
      </c>
      <c r="S18" s="123">
        <v>50.09</v>
      </c>
      <c r="T18" s="123">
        <v>-0.06</v>
      </c>
      <c r="U18" s="123">
        <v>-0.05</v>
      </c>
      <c r="V18" s="123">
        <v>7.0000000000000007E-2</v>
      </c>
      <c r="W18" s="123">
        <v>-0.04</v>
      </c>
      <c r="X18" s="123"/>
      <c r="Y18" s="123" t="s">
        <v>3792</v>
      </c>
      <c r="Z18" s="123">
        <v>2020</v>
      </c>
    </row>
    <row r="19" spans="1:26" x14ac:dyDescent="0.25">
      <c r="A19" s="13" t="s">
        <v>3986</v>
      </c>
      <c r="B19" s="15" t="s">
        <v>12</v>
      </c>
      <c r="C19" s="122" t="s">
        <v>116</v>
      </c>
      <c r="D19" s="15">
        <v>29</v>
      </c>
      <c r="E19" s="123">
        <v>1992</v>
      </c>
      <c r="F19" s="123">
        <v>0.94</v>
      </c>
      <c r="G19" s="123">
        <v>-0.09</v>
      </c>
      <c r="H19" s="123">
        <v>12.06</v>
      </c>
      <c r="I19" s="123">
        <v>0.03</v>
      </c>
      <c r="J19" s="123">
        <v>-0.03</v>
      </c>
      <c r="K19" s="123">
        <v>0.1</v>
      </c>
      <c r="L19" s="123">
        <v>0.01</v>
      </c>
      <c r="M19" s="123">
        <v>7.0000000000000007E-2</v>
      </c>
      <c r="N19" s="123"/>
      <c r="O19" s="123">
        <v>0.02</v>
      </c>
      <c r="P19" s="123">
        <v>0.02</v>
      </c>
      <c r="Q19" s="123">
        <v>7.0000000000000007E-2</v>
      </c>
      <c r="R19" s="123">
        <v>9.93</v>
      </c>
      <c r="S19" s="123"/>
      <c r="T19" s="123">
        <v>-0.08</v>
      </c>
      <c r="U19" s="123">
        <v>0.08</v>
      </c>
      <c r="V19" s="123">
        <v>0.02</v>
      </c>
      <c r="W19" s="123">
        <v>-0.01</v>
      </c>
      <c r="X19" s="123"/>
      <c r="Y19" s="123" t="s">
        <v>3792</v>
      </c>
      <c r="Z19" s="123">
        <v>2020</v>
      </c>
    </row>
    <row r="20" spans="1:26" x14ac:dyDescent="0.25">
      <c r="A20" s="13" t="s">
        <v>425</v>
      </c>
      <c r="B20" s="15" t="s">
        <v>12</v>
      </c>
      <c r="C20" s="122" t="s">
        <v>116</v>
      </c>
      <c r="D20" s="15">
        <v>34</v>
      </c>
      <c r="E20" s="123">
        <v>1987</v>
      </c>
      <c r="F20" s="123">
        <v>4.09</v>
      </c>
      <c r="G20" s="123">
        <v>4.09</v>
      </c>
      <c r="H20" s="123">
        <v>348.02</v>
      </c>
      <c r="I20" s="123">
        <v>3.94</v>
      </c>
      <c r="J20" s="123">
        <v>-0.05</v>
      </c>
      <c r="K20" s="123">
        <v>0</v>
      </c>
      <c r="L20" s="123">
        <v>0.17</v>
      </c>
      <c r="M20" s="123">
        <v>0.33</v>
      </c>
      <c r="N20" s="123">
        <v>100.06</v>
      </c>
      <c r="O20" s="123">
        <v>0.87</v>
      </c>
      <c r="P20" s="123">
        <v>0.32</v>
      </c>
      <c r="Q20" s="123">
        <v>-0.02</v>
      </c>
      <c r="R20" s="123">
        <v>1.03</v>
      </c>
      <c r="S20" s="123">
        <v>100.06</v>
      </c>
      <c r="T20" s="123">
        <v>0.09</v>
      </c>
      <c r="U20" s="123">
        <v>0.1</v>
      </c>
      <c r="V20" s="123">
        <v>-0.04</v>
      </c>
      <c r="W20" s="123">
        <v>0</v>
      </c>
      <c r="X20" s="123"/>
      <c r="Y20" s="123" t="s">
        <v>3792</v>
      </c>
      <c r="Z20" s="123">
        <v>2020</v>
      </c>
    </row>
    <row r="21" spans="1:26" x14ac:dyDescent="0.25">
      <c r="A21" s="13" t="s">
        <v>4000</v>
      </c>
      <c r="B21" s="15" t="s">
        <v>85</v>
      </c>
      <c r="C21" s="122" t="s">
        <v>116</v>
      </c>
      <c r="D21" s="15">
        <v>26</v>
      </c>
      <c r="E21" s="123">
        <v>1995</v>
      </c>
      <c r="F21" s="123">
        <v>6.01</v>
      </c>
      <c r="G21" s="123">
        <v>5.07</v>
      </c>
      <c r="H21" s="123">
        <v>470.03</v>
      </c>
      <c r="I21" s="123">
        <v>5.19</v>
      </c>
      <c r="J21" s="123">
        <v>1.56</v>
      </c>
      <c r="K21" s="123">
        <v>1.55</v>
      </c>
      <c r="L21" s="123">
        <v>4.59</v>
      </c>
      <c r="M21" s="123">
        <v>3.67</v>
      </c>
      <c r="N21" s="123">
        <v>79.28</v>
      </c>
      <c r="O21" s="123">
        <v>0.37</v>
      </c>
      <c r="P21" s="123">
        <v>0.34</v>
      </c>
      <c r="Q21" s="123">
        <v>0.21</v>
      </c>
      <c r="R21" s="123">
        <v>-0.05</v>
      </c>
      <c r="S21" s="123">
        <v>0.05</v>
      </c>
      <c r="T21" s="123">
        <v>0.51</v>
      </c>
      <c r="U21" s="123">
        <v>0.59</v>
      </c>
      <c r="V21" s="123">
        <v>-0.02</v>
      </c>
      <c r="W21" s="123">
        <v>-0.04</v>
      </c>
      <c r="X21" s="123">
        <v>7.0000000000000007E-2</v>
      </c>
      <c r="Y21" s="123" t="s">
        <v>3792</v>
      </c>
      <c r="Z21" s="123">
        <v>2020</v>
      </c>
    </row>
    <row r="22" spans="1:26" x14ac:dyDescent="0.25">
      <c r="A22" s="13" t="s">
        <v>4001</v>
      </c>
      <c r="B22" s="15" t="s">
        <v>85</v>
      </c>
      <c r="C22" s="122" t="s">
        <v>116</v>
      </c>
      <c r="D22" s="15">
        <v>27</v>
      </c>
      <c r="E22" s="123">
        <v>1993</v>
      </c>
      <c r="F22" s="123">
        <v>0.96</v>
      </c>
      <c r="G22" s="123">
        <v>0.97</v>
      </c>
      <c r="H22" s="123">
        <v>66.010000000000005</v>
      </c>
      <c r="I22" s="123">
        <v>0.67</v>
      </c>
      <c r="J22" s="123">
        <v>7.0000000000000007E-2</v>
      </c>
      <c r="K22" s="123">
        <v>-0.05</v>
      </c>
      <c r="L22" s="123">
        <v>1.42</v>
      </c>
      <c r="M22" s="123">
        <v>1.36</v>
      </c>
      <c r="N22" s="123">
        <v>99.92</v>
      </c>
      <c r="O22" s="123">
        <v>0.08</v>
      </c>
      <c r="P22" s="123">
        <v>1.41</v>
      </c>
      <c r="Q22" s="123">
        <v>0.01</v>
      </c>
      <c r="R22" s="123">
        <v>0</v>
      </c>
      <c r="S22" s="123">
        <v>0.01</v>
      </c>
      <c r="T22" s="123">
        <v>-0.09</v>
      </c>
      <c r="U22" s="123">
        <v>0.02</v>
      </c>
      <c r="V22" s="123">
        <v>0.09</v>
      </c>
      <c r="W22" s="123">
        <v>-0.08</v>
      </c>
      <c r="X22" s="123"/>
      <c r="Y22" s="123" t="s">
        <v>3792</v>
      </c>
      <c r="Z22" s="123">
        <v>2020</v>
      </c>
    </row>
    <row r="23" spans="1:26" x14ac:dyDescent="0.25">
      <c r="A23" s="60" t="s">
        <v>4026</v>
      </c>
      <c r="B23" s="60" t="s">
        <v>14</v>
      </c>
      <c r="C23" s="123" t="s">
        <v>116</v>
      </c>
      <c r="D23" s="60">
        <v>34</v>
      </c>
      <c r="E23" s="123">
        <v>1987</v>
      </c>
      <c r="F23" s="123">
        <v>0.94</v>
      </c>
      <c r="G23" s="123">
        <v>-0.09</v>
      </c>
      <c r="H23" s="123">
        <v>45</v>
      </c>
      <c r="I23" s="123">
        <v>0.45</v>
      </c>
      <c r="J23" s="123">
        <v>1.9</v>
      </c>
      <c r="K23" s="123">
        <v>1.91</v>
      </c>
      <c r="L23" s="123">
        <v>5.93</v>
      </c>
      <c r="M23" s="123">
        <v>3.91</v>
      </c>
      <c r="N23" s="123">
        <v>66.739999999999995</v>
      </c>
      <c r="O23" s="123">
        <v>0.02</v>
      </c>
      <c r="P23" s="123">
        <v>-0.04</v>
      </c>
      <c r="Q23" s="123">
        <v>-0.09</v>
      </c>
      <c r="R23" s="123">
        <v>-0.08</v>
      </c>
      <c r="S23" s="123"/>
      <c r="T23" s="123">
        <v>0.02</v>
      </c>
      <c r="U23" s="123">
        <v>0.1</v>
      </c>
      <c r="V23" s="123">
        <v>-0.04</v>
      </c>
      <c r="W23" s="123">
        <v>7.0000000000000007E-2</v>
      </c>
      <c r="X23" s="123"/>
      <c r="Y23" s="123" t="s">
        <v>3792</v>
      </c>
      <c r="Z23" s="123">
        <v>2020</v>
      </c>
    </row>
    <row r="24" spans="1:26" x14ac:dyDescent="0.25">
      <c r="A24" s="60" t="s">
        <v>4027</v>
      </c>
      <c r="B24" s="60" t="s">
        <v>14</v>
      </c>
      <c r="C24" s="123" t="s">
        <v>116</v>
      </c>
      <c r="D24" s="60">
        <v>34</v>
      </c>
      <c r="E24" s="123">
        <v>1987</v>
      </c>
      <c r="F24" s="123">
        <v>4.07</v>
      </c>
      <c r="G24" s="123">
        <v>3.9</v>
      </c>
      <c r="H24" s="123">
        <v>359.92</v>
      </c>
      <c r="I24" s="123">
        <v>4.07</v>
      </c>
      <c r="J24" s="123">
        <v>0.92</v>
      </c>
      <c r="K24" s="123">
        <v>1.01</v>
      </c>
      <c r="L24" s="123">
        <v>4.25</v>
      </c>
      <c r="M24" s="123">
        <v>3.16</v>
      </c>
      <c r="N24" s="123">
        <v>76.47</v>
      </c>
      <c r="O24" s="123">
        <v>0.56999999999999995</v>
      </c>
      <c r="P24" s="123">
        <v>0.4</v>
      </c>
      <c r="Q24" s="123">
        <v>-0.06</v>
      </c>
      <c r="R24" s="123">
        <v>0.16</v>
      </c>
      <c r="S24" s="123">
        <v>25.01</v>
      </c>
      <c r="T24" s="123">
        <v>7.0000000000000007E-2</v>
      </c>
      <c r="U24" s="123">
        <v>0.1</v>
      </c>
      <c r="V24" s="123">
        <v>0.02</v>
      </c>
      <c r="W24" s="123">
        <v>0.06</v>
      </c>
      <c r="X24" s="123"/>
      <c r="Y24" s="123" t="s">
        <v>3792</v>
      </c>
      <c r="Z24" s="123">
        <v>2020</v>
      </c>
    </row>
    <row r="25" spans="1:26" x14ac:dyDescent="0.25">
      <c r="A25" s="60" t="s">
        <v>4028</v>
      </c>
      <c r="B25" s="60" t="s">
        <v>14</v>
      </c>
      <c r="C25" s="123" t="s">
        <v>116</v>
      </c>
      <c r="D25" s="60">
        <v>35</v>
      </c>
      <c r="E25" s="123">
        <v>1985</v>
      </c>
      <c r="F25" s="123">
        <v>2.08</v>
      </c>
      <c r="G25" s="123">
        <v>1.92</v>
      </c>
      <c r="H25" s="123">
        <v>134.93</v>
      </c>
      <c r="I25" s="123">
        <v>1.55</v>
      </c>
      <c r="J25" s="123">
        <v>4.76</v>
      </c>
      <c r="K25" s="123">
        <v>4.7699999999999996</v>
      </c>
      <c r="L25" s="123">
        <v>7.99</v>
      </c>
      <c r="M25" s="123">
        <v>4.01</v>
      </c>
      <c r="N25" s="123">
        <v>49.92</v>
      </c>
      <c r="O25" s="123">
        <v>0.02</v>
      </c>
      <c r="P25" s="123">
        <v>0.1</v>
      </c>
      <c r="Q25" s="123">
        <v>1.4</v>
      </c>
      <c r="R25" s="123">
        <v>-0.03</v>
      </c>
      <c r="S25" s="123">
        <v>-0.04</v>
      </c>
      <c r="T25" s="123">
        <v>0.61</v>
      </c>
      <c r="U25" s="123">
        <v>0.59</v>
      </c>
      <c r="V25" s="123">
        <v>-0.03</v>
      </c>
      <c r="W25" s="123">
        <v>0.09</v>
      </c>
      <c r="X25" s="123">
        <v>-0.04</v>
      </c>
      <c r="Y25" s="123" t="s">
        <v>3792</v>
      </c>
      <c r="Z25" s="123">
        <v>2020</v>
      </c>
    </row>
    <row r="26" spans="1:26" x14ac:dyDescent="0.25">
      <c r="A26" s="60" t="s">
        <v>1510</v>
      </c>
      <c r="B26" s="60" t="s">
        <v>15</v>
      </c>
      <c r="C26" s="123" t="s">
        <v>116</v>
      </c>
      <c r="D26" s="60">
        <v>35</v>
      </c>
      <c r="E26" s="123">
        <v>1986</v>
      </c>
      <c r="F26" s="123">
        <v>4.05</v>
      </c>
      <c r="G26" s="123">
        <v>4.05</v>
      </c>
      <c r="H26" s="123">
        <v>359.92</v>
      </c>
      <c r="I26" s="123">
        <v>4.0999999999999996</v>
      </c>
      <c r="J26" s="123">
        <v>2.84</v>
      </c>
      <c r="K26" s="123">
        <v>2.67</v>
      </c>
      <c r="L26" s="123">
        <v>5.21</v>
      </c>
      <c r="M26" s="123">
        <v>2.82</v>
      </c>
      <c r="N26" s="123">
        <v>52.42</v>
      </c>
      <c r="O26" s="123">
        <v>0.41</v>
      </c>
      <c r="P26" s="123">
        <v>0.19</v>
      </c>
      <c r="Q26" s="123">
        <v>0.19</v>
      </c>
      <c r="R26" s="123">
        <v>0.03</v>
      </c>
      <c r="S26" s="123">
        <v>-0.06</v>
      </c>
      <c r="T26" s="123">
        <v>0.19</v>
      </c>
      <c r="U26" s="123">
        <v>0.21</v>
      </c>
      <c r="V26" s="123">
        <v>-7.0000000000000007E-2</v>
      </c>
      <c r="W26" s="123">
        <v>-0.09</v>
      </c>
      <c r="X26" s="123">
        <v>-0.05</v>
      </c>
      <c r="Y26" s="123" t="s">
        <v>3792</v>
      </c>
      <c r="Z26" s="123">
        <v>2020</v>
      </c>
    </row>
    <row r="27" spans="1:26" x14ac:dyDescent="0.25">
      <c r="A27" s="60" t="s">
        <v>1536</v>
      </c>
      <c r="B27" s="60" t="s">
        <v>15</v>
      </c>
      <c r="C27" s="123" t="s">
        <v>116</v>
      </c>
      <c r="D27" s="60">
        <v>31</v>
      </c>
      <c r="E27" s="123">
        <v>1990</v>
      </c>
      <c r="F27" s="123">
        <v>0.92</v>
      </c>
      <c r="G27" s="123">
        <v>0.98</v>
      </c>
      <c r="H27" s="123">
        <v>90.06</v>
      </c>
      <c r="I27" s="123">
        <v>0.95</v>
      </c>
      <c r="J27" s="123">
        <v>0.97</v>
      </c>
      <c r="K27" s="123">
        <v>1.05</v>
      </c>
      <c r="L27" s="123">
        <v>5.0599999999999996</v>
      </c>
      <c r="M27" s="123">
        <v>3.92</v>
      </c>
      <c r="N27" s="123">
        <v>79.98</v>
      </c>
      <c r="O27" s="123">
        <v>-0.02</v>
      </c>
      <c r="P27" s="123">
        <v>0.96</v>
      </c>
      <c r="Q27" s="123">
        <v>-0.05</v>
      </c>
      <c r="R27" s="123">
        <v>0.01</v>
      </c>
      <c r="S27" s="123">
        <v>-0.1</v>
      </c>
      <c r="T27" s="123">
        <v>7.0000000000000007E-2</v>
      </c>
      <c r="U27" s="123">
        <v>-7.0000000000000007E-2</v>
      </c>
      <c r="V27" s="123">
        <v>0.03</v>
      </c>
      <c r="W27" s="123">
        <v>0.06</v>
      </c>
      <c r="X27" s="123"/>
      <c r="Y27" s="123" t="s">
        <v>3792</v>
      </c>
      <c r="Z27" s="123">
        <v>2020</v>
      </c>
    </row>
    <row r="28" spans="1:26" x14ac:dyDescent="0.25">
      <c r="A28" s="60" t="s">
        <v>319</v>
      </c>
      <c r="B28" s="60" t="s">
        <v>15</v>
      </c>
      <c r="C28" s="123" t="s">
        <v>116</v>
      </c>
      <c r="D28" s="60">
        <v>29</v>
      </c>
      <c r="E28" s="123">
        <v>1992</v>
      </c>
      <c r="F28" s="123">
        <v>1.04</v>
      </c>
      <c r="G28" s="123">
        <v>1.01</v>
      </c>
      <c r="H28" s="123">
        <v>89.97</v>
      </c>
      <c r="I28" s="123">
        <v>0.9</v>
      </c>
      <c r="J28" s="123">
        <v>0.93</v>
      </c>
      <c r="K28" s="123">
        <v>0.97</v>
      </c>
      <c r="L28" s="123">
        <v>5.98</v>
      </c>
      <c r="M28" s="123">
        <v>5</v>
      </c>
      <c r="N28" s="123">
        <v>83.23</v>
      </c>
      <c r="O28" s="123">
        <v>-0.02</v>
      </c>
      <c r="P28" s="123">
        <v>1.01</v>
      </c>
      <c r="Q28" s="123">
        <v>0.04</v>
      </c>
      <c r="R28" s="123">
        <v>0.09</v>
      </c>
      <c r="S28" s="123">
        <v>0.05</v>
      </c>
      <c r="T28" s="123">
        <v>-7.0000000000000007E-2</v>
      </c>
      <c r="U28" s="123">
        <v>-7.0000000000000007E-2</v>
      </c>
      <c r="V28" s="123">
        <v>0.02</v>
      </c>
      <c r="W28" s="123">
        <v>0.04</v>
      </c>
      <c r="X28" s="123"/>
      <c r="Y28" s="123" t="s">
        <v>3792</v>
      </c>
      <c r="Z28" s="123">
        <v>2020</v>
      </c>
    </row>
    <row r="29" spans="1:26" x14ac:dyDescent="0.25">
      <c r="A29" s="60" t="s">
        <v>1339</v>
      </c>
      <c r="B29" s="60" t="s">
        <v>16</v>
      </c>
      <c r="C29" s="123" t="s">
        <v>116</v>
      </c>
      <c r="D29" s="60">
        <v>29</v>
      </c>
      <c r="E29" s="123">
        <v>1992</v>
      </c>
      <c r="F29" s="123">
        <v>1.0900000000000001</v>
      </c>
      <c r="G29" s="123">
        <v>0.04</v>
      </c>
      <c r="H29" s="123">
        <v>45.06</v>
      </c>
      <c r="I29" s="123">
        <v>0.45</v>
      </c>
      <c r="J29" s="123">
        <v>-0.05</v>
      </c>
      <c r="K29" s="123">
        <v>0.08</v>
      </c>
      <c r="L29" s="123">
        <v>4.07</v>
      </c>
      <c r="M29" s="123">
        <v>4.04</v>
      </c>
      <c r="N29" s="123">
        <v>100.09</v>
      </c>
      <c r="O29" s="123">
        <v>-0.09</v>
      </c>
      <c r="P29" s="123">
        <v>-0.09</v>
      </c>
      <c r="Q29" s="123">
        <v>0.02</v>
      </c>
      <c r="R29" s="123">
        <v>2</v>
      </c>
      <c r="S29" s="123"/>
      <c r="T29" s="123">
        <v>-0.09</v>
      </c>
      <c r="U29" s="123">
        <v>0.08</v>
      </c>
      <c r="V29" s="123">
        <v>-0.01</v>
      </c>
      <c r="W29" s="123">
        <v>7.0000000000000007E-2</v>
      </c>
      <c r="X29" s="123"/>
      <c r="Y29" s="123" t="s">
        <v>3792</v>
      </c>
      <c r="Z29" s="123">
        <v>2020</v>
      </c>
    </row>
    <row r="30" spans="1:26" x14ac:dyDescent="0.25">
      <c r="A30" s="60" t="s">
        <v>2516</v>
      </c>
      <c r="B30" s="60" t="s">
        <v>16</v>
      </c>
      <c r="C30" s="123" t="s">
        <v>116</v>
      </c>
      <c r="D30" s="60">
        <v>32</v>
      </c>
      <c r="E30" s="123">
        <v>1989</v>
      </c>
      <c r="F30" s="123">
        <v>4.92</v>
      </c>
      <c r="G30" s="123">
        <v>5.04</v>
      </c>
      <c r="H30" s="123">
        <v>404.94</v>
      </c>
      <c r="I30" s="123">
        <v>4.42</v>
      </c>
      <c r="J30" s="123">
        <v>0.67</v>
      </c>
      <c r="K30" s="123">
        <v>0.57999999999999996</v>
      </c>
      <c r="L30" s="123">
        <v>2.29</v>
      </c>
      <c r="M30" s="123">
        <v>1.61</v>
      </c>
      <c r="N30" s="123">
        <v>70.09</v>
      </c>
      <c r="O30" s="123">
        <v>0.86</v>
      </c>
      <c r="P30" s="123">
        <v>0.1</v>
      </c>
      <c r="Q30" s="123">
        <v>0.28999999999999998</v>
      </c>
      <c r="R30" s="123">
        <v>0.41</v>
      </c>
      <c r="S30" s="123">
        <v>40</v>
      </c>
      <c r="T30" s="123">
        <v>-0.08</v>
      </c>
      <c r="U30" s="123">
        <v>-0.09</v>
      </c>
      <c r="V30" s="123">
        <v>-0.06</v>
      </c>
      <c r="W30" s="123">
        <v>0.02</v>
      </c>
      <c r="X30" s="123"/>
      <c r="Y30" s="123" t="s">
        <v>3792</v>
      </c>
      <c r="Z30" s="123">
        <v>2020</v>
      </c>
    </row>
    <row r="31" spans="1:26" x14ac:dyDescent="0.25">
      <c r="A31" s="60" t="s">
        <v>4061</v>
      </c>
      <c r="B31" s="60" t="s">
        <v>16</v>
      </c>
      <c r="C31" s="123" t="s">
        <v>116</v>
      </c>
      <c r="D31" s="60">
        <v>29</v>
      </c>
      <c r="E31" s="123">
        <v>1992</v>
      </c>
      <c r="F31" s="123">
        <v>1.05</v>
      </c>
      <c r="G31" s="123">
        <v>0.93</v>
      </c>
      <c r="H31" s="123">
        <v>90.06</v>
      </c>
      <c r="I31" s="123">
        <v>0.93</v>
      </c>
      <c r="J31" s="123">
        <v>2.1</v>
      </c>
      <c r="K31" s="123">
        <v>2.0299999999999998</v>
      </c>
      <c r="L31" s="123">
        <v>2.04</v>
      </c>
      <c r="M31" s="123">
        <v>1.04</v>
      </c>
      <c r="N31" s="123">
        <v>49.93</v>
      </c>
      <c r="O31" s="123">
        <v>0.02</v>
      </c>
      <c r="P31" s="123">
        <v>-0.01</v>
      </c>
      <c r="Q31" s="123">
        <v>0.96</v>
      </c>
      <c r="R31" s="123">
        <v>0.06</v>
      </c>
      <c r="S31" s="123">
        <v>-0.03</v>
      </c>
      <c r="T31" s="123">
        <v>1.02</v>
      </c>
      <c r="U31" s="123">
        <v>1.04</v>
      </c>
      <c r="V31" s="123">
        <v>-0.08</v>
      </c>
      <c r="W31" s="123">
        <v>0.04</v>
      </c>
      <c r="X31" s="123">
        <v>0.01</v>
      </c>
      <c r="Y31" s="123" t="s">
        <v>3792</v>
      </c>
      <c r="Z31" s="123">
        <v>2020</v>
      </c>
    </row>
    <row r="32" spans="1:26" x14ac:dyDescent="0.25">
      <c r="A32" s="60" t="s">
        <v>1418</v>
      </c>
      <c r="B32" s="60" t="s">
        <v>17</v>
      </c>
      <c r="C32" s="123" t="s">
        <v>116</v>
      </c>
      <c r="D32" s="60">
        <v>33</v>
      </c>
      <c r="E32" s="123">
        <v>1987</v>
      </c>
      <c r="F32" s="123">
        <v>3.98</v>
      </c>
      <c r="G32" s="123">
        <v>3.93</v>
      </c>
      <c r="H32" s="123">
        <v>360.02</v>
      </c>
      <c r="I32" s="123">
        <v>4.08</v>
      </c>
      <c r="J32" s="123">
        <v>0.4</v>
      </c>
      <c r="K32" s="123">
        <v>0.53</v>
      </c>
      <c r="L32" s="123">
        <v>2.16</v>
      </c>
      <c r="M32" s="123">
        <v>1.67</v>
      </c>
      <c r="N32" s="123">
        <v>77.81</v>
      </c>
      <c r="O32" s="123">
        <v>0.75</v>
      </c>
      <c r="P32" s="123">
        <v>0.32</v>
      </c>
      <c r="Q32" s="123">
        <v>0.05</v>
      </c>
      <c r="R32" s="123">
        <v>0.49</v>
      </c>
      <c r="S32" s="123">
        <v>50.09</v>
      </c>
      <c r="T32" s="123">
        <v>0.01</v>
      </c>
      <c r="U32" s="123">
        <v>-7.0000000000000007E-2</v>
      </c>
      <c r="V32" s="123">
        <v>-0.06</v>
      </c>
      <c r="W32" s="123">
        <v>-0.01</v>
      </c>
      <c r="X32" s="123"/>
      <c r="Y32" s="123" t="s">
        <v>3792</v>
      </c>
      <c r="Z32" s="123">
        <v>2020</v>
      </c>
    </row>
    <row r="33" spans="1:26" x14ac:dyDescent="0.25">
      <c r="A33" s="60" t="s">
        <v>4076</v>
      </c>
      <c r="B33" s="60" t="s">
        <v>17</v>
      </c>
      <c r="C33" s="123" t="s">
        <v>116</v>
      </c>
      <c r="D33" s="60">
        <v>25</v>
      </c>
      <c r="E33" s="123">
        <v>1996</v>
      </c>
      <c r="F33" s="123">
        <v>1.92</v>
      </c>
      <c r="G33" s="123">
        <v>2.06</v>
      </c>
      <c r="H33" s="123">
        <v>180.03</v>
      </c>
      <c r="I33" s="123">
        <v>2.06</v>
      </c>
      <c r="J33" s="123">
        <v>2.04</v>
      </c>
      <c r="K33" s="123">
        <v>2.0099999999999998</v>
      </c>
      <c r="L33" s="123">
        <v>2.41</v>
      </c>
      <c r="M33" s="123">
        <v>0.51</v>
      </c>
      <c r="N33" s="123">
        <v>20.010000000000002</v>
      </c>
      <c r="O33" s="123">
        <v>0.45</v>
      </c>
      <c r="P33" s="123">
        <v>-0.05</v>
      </c>
      <c r="Q33" s="123">
        <v>0.48</v>
      </c>
      <c r="R33" s="123">
        <v>0.02</v>
      </c>
      <c r="S33" s="123">
        <v>-7.0000000000000007E-2</v>
      </c>
      <c r="T33" s="123">
        <v>0.01</v>
      </c>
      <c r="U33" s="123">
        <v>-7.0000000000000007E-2</v>
      </c>
      <c r="V33" s="123">
        <v>-0.03</v>
      </c>
      <c r="W33" s="123">
        <v>-0.05</v>
      </c>
      <c r="X33" s="123"/>
      <c r="Y33" s="123" t="s">
        <v>3792</v>
      </c>
      <c r="Z33" s="123">
        <v>2020</v>
      </c>
    </row>
    <row r="34" spans="1:26" x14ac:dyDescent="0.25">
      <c r="A34" s="60" t="s">
        <v>2891</v>
      </c>
      <c r="B34" s="60" t="s">
        <v>18</v>
      </c>
      <c r="C34" s="123" t="s">
        <v>116</v>
      </c>
      <c r="D34" s="60">
        <v>33</v>
      </c>
      <c r="E34" s="123">
        <v>1988</v>
      </c>
      <c r="F34" s="123">
        <v>3.96</v>
      </c>
      <c r="G34" s="123">
        <v>3.91</v>
      </c>
      <c r="H34" s="123">
        <v>360.05</v>
      </c>
      <c r="I34" s="123">
        <v>4.05</v>
      </c>
      <c r="J34" s="123">
        <v>0.83</v>
      </c>
      <c r="K34" s="123">
        <v>0.72</v>
      </c>
      <c r="L34" s="123">
        <v>3.95</v>
      </c>
      <c r="M34" s="123">
        <v>3.2</v>
      </c>
      <c r="N34" s="123">
        <v>81.3</v>
      </c>
      <c r="O34" s="123">
        <v>0.55000000000000004</v>
      </c>
      <c r="P34" s="123">
        <v>0.27</v>
      </c>
      <c r="Q34" s="123">
        <v>0.24</v>
      </c>
      <c r="R34" s="123">
        <v>0.52</v>
      </c>
      <c r="S34" s="123">
        <v>49.97</v>
      </c>
      <c r="T34" s="123">
        <v>-7.0000000000000007E-2</v>
      </c>
      <c r="U34" s="123">
        <v>-0.09</v>
      </c>
      <c r="V34" s="123">
        <v>-0.04</v>
      </c>
      <c r="W34" s="123">
        <v>0.01</v>
      </c>
      <c r="X34" s="123"/>
      <c r="Y34" s="123" t="s">
        <v>3792</v>
      </c>
      <c r="Z34" s="123">
        <v>2020</v>
      </c>
    </row>
    <row r="35" spans="1:26" x14ac:dyDescent="0.25">
      <c r="A35" s="60" t="s">
        <v>1033</v>
      </c>
      <c r="B35" s="60" t="s">
        <v>18</v>
      </c>
      <c r="C35" s="123" t="s">
        <v>116</v>
      </c>
      <c r="D35" s="60">
        <v>31</v>
      </c>
      <c r="E35" s="123">
        <v>1990</v>
      </c>
      <c r="F35" s="123">
        <v>2.06</v>
      </c>
      <c r="G35" s="123">
        <v>2.0099999999999998</v>
      </c>
      <c r="H35" s="123">
        <v>180.1</v>
      </c>
      <c r="I35" s="123">
        <v>1.95</v>
      </c>
      <c r="J35" s="123">
        <v>0.54</v>
      </c>
      <c r="K35" s="123">
        <v>0.56999999999999995</v>
      </c>
      <c r="L35" s="123">
        <v>1.55</v>
      </c>
      <c r="M35" s="123">
        <v>1.05</v>
      </c>
      <c r="N35" s="123">
        <v>66.599999999999994</v>
      </c>
      <c r="O35" s="123">
        <v>1.08</v>
      </c>
      <c r="P35" s="123">
        <v>0</v>
      </c>
      <c r="Q35" s="123">
        <v>0.09</v>
      </c>
      <c r="R35" s="123">
        <v>0.43</v>
      </c>
      <c r="S35" s="123">
        <v>49.98</v>
      </c>
      <c r="T35" s="123">
        <v>-0.09</v>
      </c>
      <c r="U35" s="123">
        <v>-0.02</v>
      </c>
      <c r="V35" s="123">
        <v>-0.09</v>
      </c>
      <c r="W35" s="123">
        <v>7.0000000000000007E-2</v>
      </c>
      <c r="X35" s="123"/>
      <c r="Y35" s="123" t="s">
        <v>3792</v>
      </c>
      <c r="Z35" s="123">
        <v>2020</v>
      </c>
    </row>
    <row r="36" spans="1:26" x14ac:dyDescent="0.25">
      <c r="A36" s="60" t="s">
        <v>4091</v>
      </c>
      <c r="B36" s="60" t="s">
        <v>190</v>
      </c>
      <c r="C36" s="123" t="s">
        <v>116</v>
      </c>
      <c r="D36" s="60">
        <v>33</v>
      </c>
      <c r="E36" s="123">
        <v>1988</v>
      </c>
      <c r="F36" s="123">
        <v>0.94</v>
      </c>
      <c r="G36" s="123">
        <v>1.01</v>
      </c>
      <c r="H36" s="123">
        <v>90.07</v>
      </c>
      <c r="I36" s="123">
        <v>1.05</v>
      </c>
      <c r="J36" s="123">
        <v>1</v>
      </c>
      <c r="K36" s="123">
        <v>0.98</v>
      </c>
      <c r="L36" s="123">
        <v>5.04</v>
      </c>
      <c r="M36" s="123">
        <v>4.07</v>
      </c>
      <c r="N36" s="123">
        <v>80</v>
      </c>
      <c r="O36" s="123">
        <v>-0.06</v>
      </c>
      <c r="P36" s="123">
        <v>0.04</v>
      </c>
      <c r="Q36" s="123">
        <v>1</v>
      </c>
      <c r="R36" s="123">
        <v>0.05</v>
      </c>
      <c r="S36" s="123">
        <v>0.1</v>
      </c>
      <c r="T36" s="123">
        <v>0.04</v>
      </c>
      <c r="U36" s="123">
        <v>-0.01</v>
      </c>
      <c r="V36" s="123">
        <v>-0.09</v>
      </c>
      <c r="W36" s="123">
        <v>0.05</v>
      </c>
      <c r="X36" s="123"/>
      <c r="Y36" s="123" t="s">
        <v>3792</v>
      </c>
      <c r="Z36" s="123">
        <v>2020</v>
      </c>
    </row>
    <row r="37" spans="1:26" x14ac:dyDescent="0.25">
      <c r="A37" s="60" t="s">
        <v>544</v>
      </c>
      <c r="B37" s="60" t="s">
        <v>190</v>
      </c>
      <c r="C37" s="123" t="s">
        <v>116</v>
      </c>
      <c r="D37" s="60">
        <v>37</v>
      </c>
      <c r="E37" s="123">
        <v>1984</v>
      </c>
      <c r="F37" s="123">
        <v>1.94</v>
      </c>
      <c r="G37" s="123">
        <v>1.93</v>
      </c>
      <c r="H37" s="123">
        <v>179.98</v>
      </c>
      <c r="I37" s="123">
        <v>1.91</v>
      </c>
      <c r="J37" s="123">
        <v>1.5</v>
      </c>
      <c r="K37" s="123">
        <v>1.5</v>
      </c>
      <c r="L37" s="123">
        <v>3.92</v>
      </c>
      <c r="M37" s="123">
        <v>2.5299999999999998</v>
      </c>
      <c r="N37" s="123">
        <v>62.54</v>
      </c>
      <c r="O37" s="123">
        <v>0.05</v>
      </c>
      <c r="P37" s="123">
        <v>-0.03</v>
      </c>
      <c r="Q37" s="123">
        <v>0.95</v>
      </c>
      <c r="R37" s="123">
        <v>-0.06</v>
      </c>
      <c r="S37" s="123">
        <v>-0.04</v>
      </c>
      <c r="T37" s="123">
        <v>0.03</v>
      </c>
      <c r="U37" s="123">
        <v>-0.08</v>
      </c>
      <c r="V37" s="123">
        <v>-7.0000000000000007E-2</v>
      </c>
      <c r="W37" s="123">
        <v>0.09</v>
      </c>
      <c r="X37" s="123"/>
      <c r="Y37" s="123" t="s">
        <v>3792</v>
      </c>
      <c r="Z37" s="123">
        <v>2020</v>
      </c>
    </row>
    <row r="38" spans="1:26" x14ac:dyDescent="0.25">
      <c r="A38" s="60" t="s">
        <v>3628</v>
      </c>
      <c r="B38" s="60" t="s">
        <v>190</v>
      </c>
      <c r="C38" s="123" t="s">
        <v>116</v>
      </c>
      <c r="D38" s="60">
        <v>25</v>
      </c>
      <c r="E38" s="123">
        <v>1996</v>
      </c>
      <c r="F38" s="123">
        <v>2.97</v>
      </c>
      <c r="G38" s="123">
        <v>3.04</v>
      </c>
      <c r="H38" s="123">
        <v>270.08999999999997</v>
      </c>
      <c r="I38" s="123">
        <v>2.95</v>
      </c>
      <c r="J38" s="123">
        <v>2.23</v>
      </c>
      <c r="K38" s="123">
        <v>2.2999999999999998</v>
      </c>
      <c r="L38" s="123">
        <v>6.58</v>
      </c>
      <c r="M38" s="123">
        <v>4.3099999999999996</v>
      </c>
      <c r="N38" s="123">
        <v>65.040000000000006</v>
      </c>
      <c r="O38" s="123">
        <v>0.04</v>
      </c>
      <c r="P38" s="123">
        <v>0.59</v>
      </c>
      <c r="Q38" s="123">
        <v>0.32</v>
      </c>
      <c r="R38" s="123">
        <v>-7.0000000000000007E-2</v>
      </c>
      <c r="S38" s="123">
        <v>-0.08</v>
      </c>
      <c r="T38" s="123">
        <v>0.09</v>
      </c>
      <c r="U38" s="123">
        <v>-0.06</v>
      </c>
      <c r="V38" s="123">
        <v>0.03</v>
      </c>
      <c r="W38" s="123">
        <v>0.02</v>
      </c>
      <c r="X38" s="123"/>
      <c r="Y38" s="123" t="s">
        <v>3792</v>
      </c>
      <c r="Z38" s="123">
        <v>2020</v>
      </c>
    </row>
    <row r="39" spans="1:26" x14ac:dyDescent="0.25">
      <c r="A39" s="60" t="s">
        <v>4121</v>
      </c>
      <c r="B39" s="60" t="s">
        <v>4105</v>
      </c>
      <c r="C39" s="123" t="s">
        <v>116</v>
      </c>
      <c r="D39" s="60">
        <v>33</v>
      </c>
      <c r="E39" s="123">
        <v>1988</v>
      </c>
      <c r="F39" s="123">
        <v>3</v>
      </c>
      <c r="G39" s="123">
        <v>3.02</v>
      </c>
      <c r="H39" s="123">
        <v>269.99</v>
      </c>
      <c r="I39" s="123">
        <v>3.02</v>
      </c>
      <c r="J39" s="123">
        <v>1.77</v>
      </c>
      <c r="K39" s="123">
        <v>1.65</v>
      </c>
      <c r="L39" s="123">
        <v>3.01</v>
      </c>
      <c r="M39" s="123">
        <v>1.59</v>
      </c>
      <c r="N39" s="123">
        <v>55.66</v>
      </c>
      <c r="O39" s="123">
        <v>0.43</v>
      </c>
      <c r="P39" s="123">
        <v>0.43</v>
      </c>
      <c r="Q39" s="123">
        <v>0.3</v>
      </c>
      <c r="R39" s="123">
        <v>0.28000000000000003</v>
      </c>
      <c r="S39" s="123">
        <v>33.33</v>
      </c>
      <c r="T39" s="123">
        <v>0.37</v>
      </c>
      <c r="U39" s="123">
        <v>0.41</v>
      </c>
      <c r="V39" s="123">
        <v>0.08</v>
      </c>
      <c r="W39" s="123">
        <v>-0.01</v>
      </c>
      <c r="X39" s="123">
        <v>-7.0000000000000007E-2</v>
      </c>
      <c r="Y39" s="123" t="s">
        <v>3792</v>
      </c>
      <c r="Z39" s="123">
        <v>2020</v>
      </c>
    </row>
    <row r="40" spans="1:26" x14ac:dyDescent="0.25">
      <c r="A40" s="60" t="s">
        <v>4122</v>
      </c>
      <c r="B40" s="60" t="s">
        <v>4105</v>
      </c>
      <c r="C40" s="123" t="s">
        <v>116</v>
      </c>
      <c r="D40" s="60">
        <v>32</v>
      </c>
      <c r="E40" s="123">
        <v>1989</v>
      </c>
      <c r="F40" s="123">
        <v>3.06</v>
      </c>
      <c r="G40" s="123">
        <v>2.99</v>
      </c>
      <c r="H40" s="123">
        <v>269.91000000000003</v>
      </c>
      <c r="I40" s="123">
        <v>3.01</v>
      </c>
      <c r="J40" s="123">
        <v>1.0900000000000001</v>
      </c>
      <c r="K40" s="123">
        <v>0.97</v>
      </c>
      <c r="L40" s="123">
        <v>3.38</v>
      </c>
      <c r="M40" s="123">
        <v>2.42</v>
      </c>
      <c r="N40" s="123">
        <v>69.930000000000007</v>
      </c>
      <c r="O40" s="123">
        <v>0.68</v>
      </c>
      <c r="P40" s="123">
        <v>-0.08</v>
      </c>
      <c r="Q40" s="123">
        <v>0.3</v>
      </c>
      <c r="R40" s="123">
        <v>0.35</v>
      </c>
      <c r="S40" s="123">
        <v>33.4</v>
      </c>
      <c r="T40" s="123">
        <v>0.02</v>
      </c>
      <c r="U40" s="123">
        <v>-0.04</v>
      </c>
      <c r="V40" s="123">
        <v>0.09</v>
      </c>
      <c r="W40" s="123">
        <v>-0.02</v>
      </c>
      <c r="X40" s="123"/>
      <c r="Y40" s="123" t="s">
        <v>3792</v>
      </c>
      <c r="Z40" s="123">
        <v>2020</v>
      </c>
    </row>
    <row r="41" spans="1:26" x14ac:dyDescent="0.25">
      <c r="A41" s="60" t="s">
        <v>4146</v>
      </c>
      <c r="B41" s="60" t="s">
        <v>3232</v>
      </c>
      <c r="C41" s="123" t="s">
        <v>116</v>
      </c>
      <c r="D41" s="60">
        <v>35</v>
      </c>
      <c r="E41" s="123">
        <v>1986</v>
      </c>
      <c r="F41" s="123">
        <v>1.03</v>
      </c>
      <c r="G41" s="123">
        <v>1.0900000000000001</v>
      </c>
      <c r="H41" s="123">
        <v>90.01</v>
      </c>
      <c r="I41" s="123">
        <v>1.0900000000000001</v>
      </c>
      <c r="J41" s="123">
        <v>2.0099999999999998</v>
      </c>
      <c r="K41" s="123">
        <v>1.93</v>
      </c>
      <c r="L41" s="123">
        <v>6.06</v>
      </c>
      <c r="M41" s="123">
        <v>4.0199999999999996</v>
      </c>
      <c r="N41" s="123">
        <v>66.680000000000007</v>
      </c>
      <c r="O41" s="123">
        <v>0.96</v>
      </c>
      <c r="P41" s="123">
        <v>0.1</v>
      </c>
      <c r="Q41" s="123">
        <v>0.1</v>
      </c>
      <c r="R41" s="123">
        <v>-0.05</v>
      </c>
      <c r="S41" s="123">
        <v>0.05</v>
      </c>
      <c r="T41" s="123">
        <v>0.02</v>
      </c>
      <c r="U41" s="123">
        <v>-0.04</v>
      </c>
      <c r="V41" s="123">
        <v>0.01</v>
      </c>
      <c r="W41" s="123">
        <v>-0.06</v>
      </c>
      <c r="X41" s="123"/>
      <c r="Y41" s="123" t="s">
        <v>3792</v>
      </c>
      <c r="Z41" s="123">
        <v>2020</v>
      </c>
    </row>
    <row r="42" spans="1:26" x14ac:dyDescent="0.25">
      <c r="A42" s="60" t="s">
        <v>4147</v>
      </c>
      <c r="B42" s="60" t="s">
        <v>3232</v>
      </c>
      <c r="C42" s="123" t="s">
        <v>116</v>
      </c>
      <c r="D42" s="60">
        <v>29</v>
      </c>
      <c r="E42" s="123">
        <v>1992</v>
      </c>
      <c r="F42" s="123">
        <v>5.09</v>
      </c>
      <c r="G42" s="123">
        <v>4.93</v>
      </c>
      <c r="H42" s="123">
        <v>449.99</v>
      </c>
      <c r="I42" s="123">
        <v>5.08</v>
      </c>
      <c r="J42" s="123">
        <v>0.57999999999999996</v>
      </c>
      <c r="K42" s="123">
        <v>0.5</v>
      </c>
      <c r="L42" s="123">
        <v>1.79</v>
      </c>
      <c r="M42" s="123">
        <v>1.26</v>
      </c>
      <c r="N42" s="123">
        <v>66.8</v>
      </c>
      <c r="O42" s="123">
        <v>0.31</v>
      </c>
      <c r="P42" s="123">
        <v>0.51</v>
      </c>
      <c r="Q42" s="123">
        <v>0.01</v>
      </c>
      <c r="R42" s="123">
        <v>0.39</v>
      </c>
      <c r="S42" s="123">
        <v>39.979999999999997</v>
      </c>
      <c r="T42" s="123">
        <v>0.04</v>
      </c>
      <c r="U42" s="123">
        <v>0.05</v>
      </c>
      <c r="V42" s="123">
        <v>0.06</v>
      </c>
      <c r="W42" s="123">
        <v>0</v>
      </c>
      <c r="X42" s="123"/>
      <c r="Y42" s="123" t="s">
        <v>3792</v>
      </c>
      <c r="Z42" s="123">
        <v>2020</v>
      </c>
    </row>
    <row r="43" spans="1:26" x14ac:dyDescent="0.25">
      <c r="A43" s="60" t="s">
        <v>4170</v>
      </c>
      <c r="B43" s="60" t="s">
        <v>299</v>
      </c>
      <c r="C43" s="123" t="s">
        <v>116</v>
      </c>
      <c r="D43" s="60">
        <v>27</v>
      </c>
      <c r="E43" s="123">
        <v>1994</v>
      </c>
      <c r="F43" s="123">
        <v>3.96</v>
      </c>
      <c r="G43" s="123">
        <v>3.9</v>
      </c>
      <c r="H43" s="123">
        <v>360.01</v>
      </c>
      <c r="I43" s="123">
        <v>3.96</v>
      </c>
      <c r="J43" s="123">
        <v>7.0000000000000007E-2</v>
      </c>
      <c r="K43" s="123">
        <v>0.01</v>
      </c>
      <c r="L43" s="123">
        <v>0.79</v>
      </c>
      <c r="M43" s="123">
        <v>0.78</v>
      </c>
      <c r="N43" s="123">
        <v>99.99</v>
      </c>
      <c r="O43" s="123">
        <v>0.44</v>
      </c>
      <c r="P43" s="123">
        <v>0.46</v>
      </c>
      <c r="Q43" s="123">
        <v>0.05</v>
      </c>
      <c r="R43" s="123">
        <v>0.95</v>
      </c>
      <c r="S43" s="123">
        <v>100</v>
      </c>
      <c r="T43" s="123">
        <v>-0.09</v>
      </c>
      <c r="U43" s="123">
        <v>-0.06</v>
      </c>
      <c r="V43" s="123">
        <v>0.01</v>
      </c>
      <c r="W43" s="123">
        <v>0.02</v>
      </c>
      <c r="X43" s="123"/>
      <c r="Y43" s="123" t="s">
        <v>3792</v>
      </c>
      <c r="Z43" s="123">
        <v>2020</v>
      </c>
    </row>
    <row r="44" spans="1:26" x14ac:dyDescent="0.25">
      <c r="A44" s="60" t="s">
        <v>4171</v>
      </c>
      <c r="B44" s="60" t="s">
        <v>299</v>
      </c>
      <c r="C44" s="123" t="s">
        <v>116</v>
      </c>
      <c r="D44" s="60">
        <v>27</v>
      </c>
      <c r="E44" s="123">
        <v>1994</v>
      </c>
      <c r="F44" s="123">
        <v>2.04</v>
      </c>
      <c r="G44" s="123">
        <v>1.95</v>
      </c>
      <c r="H44" s="123">
        <v>179.98</v>
      </c>
      <c r="I44" s="123">
        <v>1.95</v>
      </c>
      <c r="J44" s="123">
        <v>0.5</v>
      </c>
      <c r="K44" s="123">
        <v>0.59</v>
      </c>
      <c r="L44" s="123">
        <v>2.97</v>
      </c>
      <c r="M44" s="123">
        <v>2.59</v>
      </c>
      <c r="N44" s="123">
        <v>83.39</v>
      </c>
      <c r="O44" s="123">
        <v>0.56000000000000005</v>
      </c>
      <c r="P44" s="123">
        <v>0.41</v>
      </c>
      <c r="Q44" s="123">
        <v>0.03</v>
      </c>
      <c r="R44" s="123">
        <v>0.54</v>
      </c>
      <c r="S44" s="123">
        <v>50.01</v>
      </c>
      <c r="T44" s="123">
        <v>-7.0000000000000007E-2</v>
      </c>
      <c r="U44" s="123">
        <v>-0.05</v>
      </c>
      <c r="V44" s="123">
        <v>-0.01</v>
      </c>
      <c r="W44" s="123">
        <v>0</v>
      </c>
      <c r="X44" s="123"/>
      <c r="Y44" s="123" t="s">
        <v>3792</v>
      </c>
      <c r="Z44" s="123">
        <v>2020</v>
      </c>
    </row>
    <row r="45" spans="1:26" x14ac:dyDescent="0.25">
      <c r="A45" s="60" t="s">
        <v>4196</v>
      </c>
      <c r="B45" s="60" t="s">
        <v>4180</v>
      </c>
      <c r="C45" s="123" t="s">
        <v>116</v>
      </c>
      <c r="D45" s="60">
        <v>28</v>
      </c>
      <c r="E45" s="123">
        <v>1992</v>
      </c>
      <c r="F45" s="123">
        <v>6.04</v>
      </c>
      <c r="G45" s="123">
        <v>6.06</v>
      </c>
      <c r="H45" s="123">
        <v>539.99</v>
      </c>
      <c r="I45" s="123">
        <v>5.97</v>
      </c>
      <c r="J45" s="123">
        <v>1.43</v>
      </c>
      <c r="K45" s="123">
        <v>1.56</v>
      </c>
      <c r="L45" s="123">
        <v>5.09</v>
      </c>
      <c r="M45" s="123">
        <v>3.75</v>
      </c>
      <c r="N45" s="123">
        <v>74.27</v>
      </c>
      <c r="O45" s="123">
        <v>0.25</v>
      </c>
      <c r="P45" s="123">
        <v>0.19</v>
      </c>
      <c r="Q45" s="123">
        <v>0.66</v>
      </c>
      <c r="R45" s="123">
        <v>0.36</v>
      </c>
      <c r="S45" s="123">
        <v>33.299999999999997</v>
      </c>
      <c r="T45" s="123">
        <v>0.23</v>
      </c>
      <c r="U45" s="123">
        <v>7.0000000000000007E-2</v>
      </c>
      <c r="V45" s="123">
        <v>-0.1</v>
      </c>
      <c r="W45" s="123">
        <v>-0.05</v>
      </c>
      <c r="X45" s="123">
        <v>0</v>
      </c>
      <c r="Y45" s="123" t="s">
        <v>3792</v>
      </c>
      <c r="Z45" s="123">
        <v>2020</v>
      </c>
    </row>
    <row r="46" spans="1:26" x14ac:dyDescent="0.25">
      <c r="A46" s="60" t="s">
        <v>4220</v>
      </c>
      <c r="B46" s="60" t="s">
        <v>315</v>
      </c>
      <c r="C46" s="123" t="s">
        <v>116</v>
      </c>
      <c r="D46" s="60">
        <v>35</v>
      </c>
      <c r="E46" s="123">
        <v>1986</v>
      </c>
      <c r="F46" s="123">
        <v>5.96</v>
      </c>
      <c r="G46" s="123">
        <v>5.96</v>
      </c>
      <c r="H46" s="123">
        <v>540.07000000000005</v>
      </c>
      <c r="I46" s="123">
        <v>5.98</v>
      </c>
      <c r="J46" s="123">
        <v>1.01</v>
      </c>
      <c r="K46" s="123">
        <v>1.03</v>
      </c>
      <c r="L46" s="123">
        <v>3.07</v>
      </c>
      <c r="M46" s="123">
        <v>2.41</v>
      </c>
      <c r="N46" s="123">
        <v>83.22</v>
      </c>
      <c r="O46" s="123">
        <v>0.42</v>
      </c>
      <c r="P46" s="123">
        <v>0.35</v>
      </c>
      <c r="Q46" s="123">
        <v>0.18</v>
      </c>
      <c r="R46" s="123">
        <v>0.42</v>
      </c>
      <c r="S46" s="123">
        <v>33.22</v>
      </c>
      <c r="T46" s="123">
        <v>0.47</v>
      </c>
      <c r="U46" s="123">
        <v>0.51</v>
      </c>
      <c r="V46" s="123">
        <v>0.08</v>
      </c>
      <c r="W46" s="123">
        <v>0.03</v>
      </c>
      <c r="X46" s="123">
        <v>7.0000000000000007E-2</v>
      </c>
      <c r="Y46" s="123" t="s">
        <v>3792</v>
      </c>
      <c r="Z46" s="123">
        <v>2020</v>
      </c>
    </row>
    <row r="47" spans="1:26" x14ac:dyDescent="0.25">
      <c r="A47" s="60" t="s">
        <v>4243</v>
      </c>
      <c r="B47" s="60" t="s">
        <v>4233</v>
      </c>
      <c r="C47" s="123" t="s">
        <v>116</v>
      </c>
      <c r="D47" s="60">
        <v>36</v>
      </c>
      <c r="E47" s="123">
        <v>1985</v>
      </c>
      <c r="F47" s="123">
        <v>4.0199999999999996</v>
      </c>
      <c r="G47" s="123">
        <v>3.95</v>
      </c>
      <c r="H47" s="123">
        <v>359.96</v>
      </c>
      <c r="I47" s="123">
        <v>4.0199999999999996</v>
      </c>
      <c r="J47" s="123">
        <v>0.82</v>
      </c>
      <c r="K47" s="123">
        <v>0.79</v>
      </c>
      <c r="L47" s="123">
        <v>2.29</v>
      </c>
      <c r="M47" s="123">
        <v>1.5</v>
      </c>
      <c r="N47" s="123">
        <v>66.78</v>
      </c>
      <c r="O47" s="123">
        <v>0</v>
      </c>
      <c r="P47" s="123">
        <v>0.69</v>
      </c>
      <c r="Q47" s="123">
        <v>0.17</v>
      </c>
      <c r="R47" s="123">
        <v>0.25</v>
      </c>
      <c r="S47" s="123">
        <v>24.98</v>
      </c>
      <c r="T47" s="123">
        <v>0.04</v>
      </c>
      <c r="U47" s="123">
        <v>0.1</v>
      </c>
      <c r="V47" s="123">
        <v>0.04</v>
      </c>
      <c r="W47" s="123">
        <v>0.09</v>
      </c>
      <c r="X47" s="123"/>
      <c r="Y47" s="123" t="s">
        <v>3792</v>
      </c>
      <c r="Z47" s="123">
        <v>2020</v>
      </c>
    </row>
    <row r="48" spans="1:26" x14ac:dyDescent="0.25">
      <c r="A48" s="60" t="s">
        <v>4244</v>
      </c>
      <c r="B48" s="60" t="s">
        <v>4233</v>
      </c>
      <c r="C48" s="123" t="s">
        <v>116</v>
      </c>
      <c r="D48" s="60">
        <v>26</v>
      </c>
      <c r="E48" s="123">
        <v>1995</v>
      </c>
      <c r="F48" s="123">
        <v>1.91</v>
      </c>
      <c r="G48" s="123">
        <v>2.09</v>
      </c>
      <c r="H48" s="123">
        <v>179.93</v>
      </c>
      <c r="I48" s="123">
        <v>1.9</v>
      </c>
      <c r="J48" s="123">
        <v>0.56000000000000005</v>
      </c>
      <c r="K48" s="123">
        <v>0.59</v>
      </c>
      <c r="L48" s="123">
        <v>3.41</v>
      </c>
      <c r="M48" s="123">
        <v>2.94</v>
      </c>
      <c r="N48" s="123">
        <v>85.77</v>
      </c>
      <c r="O48" s="123">
        <v>0.4</v>
      </c>
      <c r="P48" s="123">
        <v>0.44</v>
      </c>
      <c r="Q48" s="123">
        <v>0.08</v>
      </c>
      <c r="R48" s="123">
        <v>0.59</v>
      </c>
      <c r="S48" s="123">
        <v>50.02</v>
      </c>
      <c r="T48" s="123">
        <v>0.01</v>
      </c>
      <c r="U48" s="123">
        <v>-0.1</v>
      </c>
      <c r="V48" s="123">
        <v>0.04</v>
      </c>
      <c r="W48" s="123">
        <v>-0.02</v>
      </c>
      <c r="X48" s="123"/>
      <c r="Y48" s="123" t="s">
        <v>3792</v>
      </c>
      <c r="Z48" s="123">
        <v>2020</v>
      </c>
    </row>
    <row r="49" spans="1:26" x14ac:dyDescent="0.25">
      <c r="A49" s="60" t="s">
        <v>4276</v>
      </c>
      <c r="B49" s="60" t="s">
        <v>1776</v>
      </c>
      <c r="C49" s="123" t="s">
        <v>116</v>
      </c>
      <c r="D49" s="60">
        <v>34</v>
      </c>
      <c r="E49" s="123">
        <v>1986</v>
      </c>
      <c r="F49" s="123">
        <v>4.09</v>
      </c>
      <c r="G49" s="123">
        <v>3.98</v>
      </c>
      <c r="H49" s="123">
        <v>360.04</v>
      </c>
      <c r="I49" s="123">
        <v>4.03</v>
      </c>
      <c r="J49" s="123">
        <v>2.2799999999999998</v>
      </c>
      <c r="K49" s="123">
        <v>2.2000000000000002</v>
      </c>
      <c r="L49" s="123">
        <v>6.16</v>
      </c>
      <c r="M49" s="123">
        <v>4.7300000000000004</v>
      </c>
      <c r="N49" s="123">
        <v>76.05</v>
      </c>
      <c r="O49" s="123">
        <v>-0.03</v>
      </c>
      <c r="P49" s="123">
        <v>-0.08</v>
      </c>
      <c r="Q49" s="123">
        <v>1.06</v>
      </c>
      <c r="R49" s="123">
        <v>0.09</v>
      </c>
      <c r="S49" s="123">
        <v>0.06</v>
      </c>
      <c r="T49" s="123">
        <v>0.79</v>
      </c>
      <c r="U49" s="123">
        <v>0.71</v>
      </c>
      <c r="V49" s="123">
        <v>0.04</v>
      </c>
      <c r="W49" s="123">
        <v>-7.0000000000000007E-2</v>
      </c>
      <c r="X49" s="123">
        <v>-0.05</v>
      </c>
      <c r="Y49" s="123" t="s">
        <v>3792</v>
      </c>
      <c r="Z49" s="123">
        <v>2020</v>
      </c>
    </row>
    <row r="50" spans="1:26" x14ac:dyDescent="0.25">
      <c r="A50" s="60" t="s">
        <v>4277</v>
      </c>
      <c r="B50" s="60" t="s">
        <v>1776</v>
      </c>
      <c r="C50" s="123" t="s">
        <v>116</v>
      </c>
      <c r="D50" s="60">
        <v>27</v>
      </c>
      <c r="E50" s="123">
        <v>1993</v>
      </c>
      <c r="F50" s="123">
        <v>2.0699999999999998</v>
      </c>
      <c r="G50" s="123">
        <v>2.09</v>
      </c>
      <c r="H50" s="123">
        <v>179.98</v>
      </c>
      <c r="I50" s="123">
        <v>1.99</v>
      </c>
      <c r="J50" s="123">
        <v>1.06</v>
      </c>
      <c r="K50" s="123">
        <v>0.91</v>
      </c>
      <c r="L50" s="123">
        <v>4.49</v>
      </c>
      <c r="M50" s="123">
        <v>3.56</v>
      </c>
      <c r="N50" s="123">
        <v>77.75</v>
      </c>
      <c r="O50" s="123">
        <v>0.02</v>
      </c>
      <c r="P50" s="123">
        <v>0.56000000000000005</v>
      </c>
      <c r="Q50" s="123">
        <v>0.45</v>
      </c>
      <c r="R50" s="123">
        <v>0.05</v>
      </c>
      <c r="S50" s="123">
        <v>-0.03</v>
      </c>
      <c r="T50" s="123">
        <v>0.08</v>
      </c>
      <c r="U50" s="123">
        <v>0.06</v>
      </c>
      <c r="V50" s="123">
        <v>-0.04</v>
      </c>
      <c r="W50" s="123">
        <v>0.08</v>
      </c>
      <c r="X50" s="123"/>
      <c r="Y50" s="123" t="s">
        <v>3792</v>
      </c>
      <c r="Z50" s="123">
        <v>2020</v>
      </c>
    </row>
    <row r="51" spans="1:26" x14ac:dyDescent="0.25">
      <c r="A51" s="60" t="s">
        <v>4300</v>
      </c>
      <c r="B51" s="60" t="s">
        <v>1754</v>
      </c>
      <c r="C51" s="123" t="s">
        <v>116</v>
      </c>
      <c r="D51" s="60">
        <v>19</v>
      </c>
      <c r="E51" s="123">
        <v>2002</v>
      </c>
      <c r="F51" s="123">
        <v>5.98</v>
      </c>
      <c r="G51" s="123">
        <v>5.98</v>
      </c>
      <c r="H51" s="123">
        <v>540.08000000000004</v>
      </c>
      <c r="I51" s="123">
        <v>6.05</v>
      </c>
      <c r="J51" s="123">
        <v>1.48</v>
      </c>
      <c r="K51" s="123">
        <v>1.48</v>
      </c>
      <c r="L51" s="123">
        <v>4.25</v>
      </c>
      <c r="M51" s="123">
        <v>2.6</v>
      </c>
      <c r="N51" s="123">
        <v>64.03</v>
      </c>
      <c r="O51" s="123">
        <v>0.09</v>
      </c>
      <c r="P51" s="123">
        <v>0.4</v>
      </c>
      <c r="Q51" s="123">
        <v>0.54</v>
      </c>
      <c r="R51" s="123">
        <v>0.26</v>
      </c>
      <c r="S51" s="123">
        <v>16.62</v>
      </c>
      <c r="T51" s="123">
        <v>-7.0000000000000007E-2</v>
      </c>
      <c r="U51" s="123">
        <v>0.01</v>
      </c>
      <c r="V51" s="123">
        <v>0.02</v>
      </c>
      <c r="W51" s="123">
        <v>-0.04</v>
      </c>
      <c r="X51" s="123"/>
      <c r="Y51" s="123" t="s">
        <v>3792</v>
      </c>
      <c r="Z51" s="123">
        <v>2020</v>
      </c>
    </row>
    <row r="52" spans="1:26" x14ac:dyDescent="0.25">
      <c r="A52" s="60" t="s">
        <v>4332</v>
      </c>
      <c r="B52" s="60" t="s">
        <v>4316</v>
      </c>
      <c r="C52" s="123" t="s">
        <v>116</v>
      </c>
      <c r="D52" s="60">
        <v>35</v>
      </c>
      <c r="E52" s="123">
        <v>1985</v>
      </c>
      <c r="F52" s="123">
        <v>5.98</v>
      </c>
      <c r="G52" s="123">
        <v>6.05</v>
      </c>
      <c r="H52" s="123">
        <v>540.01</v>
      </c>
      <c r="I52" s="123">
        <v>5.99</v>
      </c>
      <c r="J52" s="123">
        <v>1.86</v>
      </c>
      <c r="K52" s="123">
        <v>1.76</v>
      </c>
      <c r="L52" s="123">
        <v>4.09</v>
      </c>
      <c r="M52" s="123">
        <v>2.67</v>
      </c>
      <c r="N52" s="123">
        <v>62.46</v>
      </c>
      <c r="O52" s="123">
        <v>-7.0000000000000007E-2</v>
      </c>
      <c r="P52" s="123">
        <v>0.28999999999999998</v>
      </c>
      <c r="Q52" s="123">
        <v>0.68</v>
      </c>
      <c r="R52" s="123">
        <v>0.27</v>
      </c>
      <c r="S52" s="123">
        <v>33.24</v>
      </c>
      <c r="T52" s="123">
        <v>0.68</v>
      </c>
      <c r="U52" s="123">
        <v>0.28999999999999998</v>
      </c>
      <c r="V52" s="123">
        <v>0.28999999999999998</v>
      </c>
      <c r="W52" s="123">
        <v>0.04</v>
      </c>
      <c r="X52" s="123">
        <v>50.06</v>
      </c>
      <c r="Y52" s="123" t="s">
        <v>3792</v>
      </c>
      <c r="Z52" s="123">
        <v>2020</v>
      </c>
    </row>
    <row r="53" spans="1:26" x14ac:dyDescent="0.25">
      <c r="A53" s="60" t="s">
        <v>2967</v>
      </c>
      <c r="B53" s="60" t="s">
        <v>82</v>
      </c>
      <c r="C53" s="123" t="s">
        <v>116</v>
      </c>
      <c r="D53" s="60">
        <v>24</v>
      </c>
      <c r="E53" s="123">
        <v>1996</v>
      </c>
      <c r="F53" s="123">
        <v>2.9</v>
      </c>
      <c r="G53" s="123">
        <v>3.01</v>
      </c>
      <c r="H53" s="123">
        <v>270.02</v>
      </c>
      <c r="I53" s="123">
        <v>3.07</v>
      </c>
      <c r="J53" s="123">
        <v>0.99</v>
      </c>
      <c r="K53" s="123">
        <v>0.95</v>
      </c>
      <c r="L53" s="123">
        <v>5.62</v>
      </c>
      <c r="M53" s="123">
        <v>4.66</v>
      </c>
      <c r="N53" s="123">
        <v>82.33</v>
      </c>
      <c r="O53" s="123">
        <v>0.39</v>
      </c>
      <c r="P53" s="123">
        <v>0.4</v>
      </c>
      <c r="Q53" s="123">
        <v>0.23</v>
      </c>
      <c r="R53" s="123">
        <v>0.35</v>
      </c>
      <c r="S53" s="123">
        <v>33.340000000000003</v>
      </c>
      <c r="T53" s="123">
        <v>7.0000000000000007E-2</v>
      </c>
      <c r="U53" s="123">
        <v>-0.1</v>
      </c>
      <c r="V53" s="123">
        <v>0.06</v>
      </c>
      <c r="W53" s="123">
        <v>0.08</v>
      </c>
      <c r="X53" s="123"/>
      <c r="Y53" s="123" t="s">
        <v>3792</v>
      </c>
      <c r="Z53" s="123">
        <v>2020</v>
      </c>
    </row>
    <row r="54" spans="1:26" x14ac:dyDescent="0.25">
      <c r="A54" s="60" t="s">
        <v>4353</v>
      </c>
      <c r="B54" s="60" t="s">
        <v>82</v>
      </c>
      <c r="C54" s="123" t="s">
        <v>116</v>
      </c>
      <c r="D54" s="60">
        <v>36</v>
      </c>
      <c r="E54" s="123">
        <v>1985</v>
      </c>
      <c r="F54" s="123">
        <v>1.04</v>
      </c>
      <c r="G54" s="123">
        <v>1.01</v>
      </c>
      <c r="H54" s="123">
        <v>89.98</v>
      </c>
      <c r="I54" s="123">
        <v>1.0900000000000001</v>
      </c>
      <c r="J54" s="123">
        <v>0.93</v>
      </c>
      <c r="K54" s="123">
        <v>1.05</v>
      </c>
      <c r="L54" s="123">
        <v>1.02</v>
      </c>
      <c r="M54" s="123">
        <v>-0.06</v>
      </c>
      <c r="N54" s="123">
        <v>0.05</v>
      </c>
      <c r="O54" s="123">
        <v>7.0000000000000007E-2</v>
      </c>
      <c r="P54" s="123">
        <v>0.09</v>
      </c>
      <c r="Q54" s="123">
        <v>1.0900000000000001</v>
      </c>
      <c r="R54" s="123">
        <v>-0.03</v>
      </c>
      <c r="S54" s="123">
        <v>-0.06</v>
      </c>
      <c r="T54" s="123">
        <v>-0.02</v>
      </c>
      <c r="U54" s="123">
        <v>-0.01</v>
      </c>
      <c r="V54" s="123">
        <v>0</v>
      </c>
      <c r="W54" s="123">
        <v>0.06</v>
      </c>
      <c r="X54" s="123"/>
      <c r="Y54" s="123" t="s">
        <v>3792</v>
      </c>
      <c r="Z54" s="123">
        <v>2020</v>
      </c>
    </row>
    <row r="55" spans="1:26" x14ac:dyDescent="0.25">
      <c r="A55" s="60" t="s">
        <v>4354</v>
      </c>
      <c r="B55" s="60" t="s">
        <v>82</v>
      </c>
      <c r="C55" s="123" t="s">
        <v>116</v>
      </c>
      <c r="D55" s="60">
        <v>24</v>
      </c>
      <c r="E55" s="123">
        <v>1997</v>
      </c>
      <c r="F55" s="123">
        <v>2.06</v>
      </c>
      <c r="G55" s="123">
        <v>2.0699999999999998</v>
      </c>
      <c r="H55" s="123">
        <v>179.92</v>
      </c>
      <c r="I55" s="123">
        <v>2.0299999999999998</v>
      </c>
      <c r="J55" s="123">
        <v>2.94</v>
      </c>
      <c r="K55" s="123">
        <v>2.96</v>
      </c>
      <c r="L55" s="123">
        <v>5.42</v>
      </c>
      <c r="M55" s="123">
        <v>3.05</v>
      </c>
      <c r="N55" s="123">
        <v>54.41</v>
      </c>
      <c r="O55" s="123">
        <v>-0.01</v>
      </c>
      <c r="P55" s="123">
        <v>0.01</v>
      </c>
      <c r="Q55" s="123">
        <v>0.95</v>
      </c>
      <c r="R55" s="123">
        <v>-7.0000000000000007E-2</v>
      </c>
      <c r="S55" s="123">
        <v>0.01</v>
      </c>
      <c r="T55" s="123">
        <v>0.51</v>
      </c>
      <c r="U55" s="123">
        <v>0.45</v>
      </c>
      <c r="V55" s="123">
        <v>-7.0000000000000007E-2</v>
      </c>
      <c r="W55" s="123">
        <v>-7.0000000000000007E-2</v>
      </c>
      <c r="X55" s="123">
        <v>0.1</v>
      </c>
      <c r="Y55" s="123" t="s">
        <v>3792</v>
      </c>
      <c r="Z55" s="123">
        <v>2020</v>
      </c>
    </row>
    <row r="56" spans="1:26" x14ac:dyDescent="0.25">
      <c r="A56" s="60" t="s">
        <v>1258</v>
      </c>
      <c r="B56" s="60" t="s">
        <v>81</v>
      </c>
      <c r="C56" s="123" t="s">
        <v>116</v>
      </c>
      <c r="D56" s="60">
        <v>31</v>
      </c>
      <c r="E56" s="123">
        <v>1989</v>
      </c>
      <c r="F56" s="123">
        <v>5.94</v>
      </c>
      <c r="G56" s="123">
        <v>6.09</v>
      </c>
      <c r="H56" s="123">
        <v>540.08000000000004</v>
      </c>
      <c r="I56" s="123">
        <v>6.01</v>
      </c>
      <c r="J56" s="123">
        <v>0.84</v>
      </c>
      <c r="K56" s="123">
        <v>0.91</v>
      </c>
      <c r="L56" s="123">
        <v>4.4400000000000004</v>
      </c>
      <c r="M56" s="123">
        <v>3.62</v>
      </c>
      <c r="N56" s="123">
        <v>85.1</v>
      </c>
      <c r="O56" s="123">
        <v>0.65</v>
      </c>
      <c r="P56" s="123">
        <v>0.01</v>
      </c>
      <c r="Q56" s="123">
        <v>0.28000000000000003</v>
      </c>
      <c r="R56" s="123">
        <v>0.41</v>
      </c>
      <c r="S56" s="123">
        <v>49.95</v>
      </c>
      <c r="T56" s="123">
        <v>0.3</v>
      </c>
      <c r="U56" s="123">
        <v>0.19</v>
      </c>
      <c r="V56" s="123">
        <v>0.08</v>
      </c>
      <c r="W56" s="123">
        <v>0.24</v>
      </c>
      <c r="X56" s="123">
        <v>0.02</v>
      </c>
      <c r="Y56" s="123" t="s">
        <v>3792</v>
      </c>
      <c r="Z56" s="123">
        <v>2020</v>
      </c>
    </row>
    <row r="57" spans="1:26" x14ac:dyDescent="0.25">
      <c r="A57" s="60" t="s">
        <v>4396</v>
      </c>
      <c r="B57" s="60" t="s">
        <v>1239</v>
      </c>
      <c r="C57" s="123" t="s">
        <v>116</v>
      </c>
      <c r="D57" s="60">
        <v>31</v>
      </c>
      <c r="E57" s="123">
        <v>1990</v>
      </c>
      <c r="F57" s="123">
        <v>4.91</v>
      </c>
      <c r="G57" s="123">
        <v>5.05</v>
      </c>
      <c r="H57" s="123">
        <v>449.99</v>
      </c>
      <c r="I57" s="123">
        <v>5.01</v>
      </c>
      <c r="J57" s="123">
        <v>0.93</v>
      </c>
      <c r="K57" s="123">
        <v>1.08</v>
      </c>
      <c r="L57" s="123">
        <v>3.13</v>
      </c>
      <c r="M57" s="123">
        <v>2.33</v>
      </c>
      <c r="N57" s="123">
        <v>81.209999999999994</v>
      </c>
      <c r="O57" s="123">
        <v>0.6</v>
      </c>
      <c r="P57" s="123">
        <v>0.01</v>
      </c>
      <c r="Q57" s="123">
        <v>0.44</v>
      </c>
      <c r="R57" s="123">
        <v>0.2</v>
      </c>
      <c r="S57" s="123">
        <v>20.07</v>
      </c>
      <c r="T57" s="123">
        <v>0.42</v>
      </c>
      <c r="U57" s="123">
        <v>0.35</v>
      </c>
      <c r="V57" s="123">
        <v>-0.05</v>
      </c>
      <c r="W57" s="123">
        <v>-0.02</v>
      </c>
      <c r="X57" s="123">
        <v>-0.08</v>
      </c>
      <c r="Y57" s="123" t="s">
        <v>3792</v>
      </c>
      <c r="Z57" s="123">
        <v>2020</v>
      </c>
    </row>
    <row r="58" spans="1:26" x14ac:dyDescent="0.25">
      <c r="A58" s="60" t="s">
        <v>4397</v>
      </c>
      <c r="B58" s="60" t="s">
        <v>1239</v>
      </c>
      <c r="C58" s="123" t="s">
        <v>116</v>
      </c>
      <c r="D58" s="60">
        <v>31</v>
      </c>
      <c r="E58" s="123">
        <v>1990</v>
      </c>
      <c r="F58" s="123">
        <v>0.96</v>
      </c>
      <c r="G58" s="123">
        <v>1.07</v>
      </c>
      <c r="H58" s="123">
        <v>90.07</v>
      </c>
      <c r="I58" s="123">
        <v>1.07</v>
      </c>
      <c r="J58" s="123">
        <v>-0.05</v>
      </c>
      <c r="K58" s="123">
        <v>-7.0000000000000007E-2</v>
      </c>
      <c r="L58" s="123">
        <v>1.05</v>
      </c>
      <c r="M58" s="123">
        <v>1.06</v>
      </c>
      <c r="N58" s="123">
        <v>100</v>
      </c>
      <c r="O58" s="123">
        <v>-0.06</v>
      </c>
      <c r="P58" s="123">
        <v>0.99</v>
      </c>
      <c r="Q58" s="123">
        <v>-7.0000000000000007E-2</v>
      </c>
      <c r="R58" s="123">
        <v>0.96</v>
      </c>
      <c r="S58" s="123">
        <v>99.91</v>
      </c>
      <c r="T58" s="123">
        <v>0.02</v>
      </c>
      <c r="U58" s="123">
        <v>0.03</v>
      </c>
      <c r="V58" s="123">
        <v>-0.05</v>
      </c>
      <c r="W58" s="123">
        <v>-0.05</v>
      </c>
      <c r="X58" s="123"/>
      <c r="Y58" s="123" t="s">
        <v>3792</v>
      </c>
      <c r="Z58" s="123">
        <v>2020</v>
      </c>
    </row>
    <row r="59" spans="1:26" x14ac:dyDescent="0.25">
      <c r="A59" s="60" t="s">
        <v>4412</v>
      </c>
      <c r="B59" s="60" t="s">
        <v>752</v>
      </c>
      <c r="C59" s="123" t="s">
        <v>116</v>
      </c>
      <c r="D59" s="60">
        <v>23</v>
      </c>
      <c r="E59" s="123">
        <v>1998</v>
      </c>
      <c r="F59" s="123">
        <v>4.01</v>
      </c>
      <c r="G59" s="123">
        <v>4.0999999999999996</v>
      </c>
      <c r="H59" s="123">
        <v>359.95</v>
      </c>
      <c r="I59" s="123">
        <v>3.99</v>
      </c>
      <c r="J59" s="123">
        <v>1.01</v>
      </c>
      <c r="K59" s="123">
        <v>1.03</v>
      </c>
      <c r="L59" s="123">
        <v>3.09</v>
      </c>
      <c r="M59" s="123">
        <v>2.2400000000000002</v>
      </c>
      <c r="N59" s="123">
        <v>74.91</v>
      </c>
      <c r="O59" s="123">
        <v>0.03</v>
      </c>
      <c r="P59" s="123">
        <v>0.51</v>
      </c>
      <c r="Q59" s="123">
        <v>0.45</v>
      </c>
      <c r="R59" s="123">
        <v>0.3</v>
      </c>
      <c r="S59" s="123">
        <v>25.01</v>
      </c>
      <c r="T59" s="123">
        <v>0.48</v>
      </c>
      <c r="U59" s="123">
        <v>0.33</v>
      </c>
      <c r="V59" s="123">
        <v>0.01</v>
      </c>
      <c r="W59" s="123">
        <v>0.25</v>
      </c>
      <c r="X59" s="123">
        <v>0</v>
      </c>
      <c r="Y59" s="123" t="s">
        <v>3792</v>
      </c>
      <c r="Z59" s="123">
        <v>2020</v>
      </c>
    </row>
    <row r="60" spans="1:26" x14ac:dyDescent="0.25">
      <c r="A60" s="60" t="s">
        <v>2153</v>
      </c>
      <c r="B60" s="60" t="s">
        <v>752</v>
      </c>
      <c r="C60" s="123" t="s">
        <v>116</v>
      </c>
      <c r="D60" s="60">
        <v>33</v>
      </c>
      <c r="E60" s="123">
        <v>1988</v>
      </c>
      <c r="F60" s="123">
        <v>1.92</v>
      </c>
      <c r="G60" s="123">
        <v>2.08</v>
      </c>
      <c r="H60" s="123">
        <v>179.97</v>
      </c>
      <c r="I60" s="123">
        <v>1.92</v>
      </c>
      <c r="J60" s="123">
        <v>1.07</v>
      </c>
      <c r="K60" s="123">
        <v>1.0900000000000001</v>
      </c>
      <c r="L60" s="123">
        <v>2.5</v>
      </c>
      <c r="M60" s="123">
        <v>1.52</v>
      </c>
      <c r="N60" s="123">
        <v>60.01</v>
      </c>
      <c r="O60" s="123">
        <v>0.54</v>
      </c>
      <c r="P60" s="123">
        <v>-0.04</v>
      </c>
      <c r="Q60" s="123">
        <v>0.54</v>
      </c>
      <c r="R60" s="123">
        <v>0.46</v>
      </c>
      <c r="S60" s="123">
        <v>49.91</v>
      </c>
      <c r="T60" s="123">
        <v>0.02</v>
      </c>
      <c r="U60" s="123">
        <v>0.06</v>
      </c>
      <c r="V60" s="123">
        <v>-0.03</v>
      </c>
      <c r="W60" s="123">
        <v>7.0000000000000007E-2</v>
      </c>
      <c r="X60" s="123"/>
      <c r="Y60" s="123" t="s">
        <v>3792</v>
      </c>
      <c r="Z60" s="123">
        <v>2020</v>
      </c>
    </row>
    <row r="61" spans="1:26" x14ac:dyDescent="0.25">
      <c r="A61" s="60" t="s">
        <v>4436</v>
      </c>
      <c r="B61" s="60" t="s">
        <v>4424</v>
      </c>
      <c r="C61" s="123" t="s">
        <v>116</v>
      </c>
      <c r="D61" s="60">
        <v>33</v>
      </c>
      <c r="E61" s="123">
        <v>1988</v>
      </c>
      <c r="F61" s="123">
        <v>6.02</v>
      </c>
      <c r="G61" s="123">
        <v>6.02</v>
      </c>
      <c r="H61" s="123">
        <v>540.03</v>
      </c>
      <c r="I61" s="123">
        <v>5.95</v>
      </c>
      <c r="J61" s="123">
        <v>1.06</v>
      </c>
      <c r="K61" s="123">
        <v>1.05</v>
      </c>
      <c r="L61" s="123">
        <v>3.77</v>
      </c>
      <c r="M61" s="123">
        <v>2.61</v>
      </c>
      <c r="N61" s="123">
        <v>73.819999999999993</v>
      </c>
      <c r="O61" s="123">
        <v>0.25</v>
      </c>
      <c r="P61" s="123">
        <v>0.51</v>
      </c>
      <c r="Q61" s="123">
        <v>0.2</v>
      </c>
      <c r="R61" s="123">
        <v>0.28999999999999998</v>
      </c>
      <c r="S61" s="123">
        <v>33.299999999999997</v>
      </c>
      <c r="T61" s="123">
        <v>0.06</v>
      </c>
      <c r="U61" s="123">
        <v>-0.06</v>
      </c>
      <c r="V61" s="123">
        <v>0.05</v>
      </c>
      <c r="W61" s="123">
        <v>0.01</v>
      </c>
      <c r="X61" s="123"/>
      <c r="Y61" s="123" t="s">
        <v>3792</v>
      </c>
      <c r="Z61" s="123">
        <v>2020</v>
      </c>
    </row>
    <row r="62" spans="1:26" x14ac:dyDescent="0.25">
      <c r="A62" s="60" t="s">
        <v>4454</v>
      </c>
      <c r="B62" s="60" t="s">
        <v>19</v>
      </c>
      <c r="C62" s="123" t="s">
        <v>116</v>
      </c>
      <c r="D62" s="60">
        <v>26</v>
      </c>
      <c r="E62" s="123">
        <v>1995</v>
      </c>
      <c r="F62" s="123">
        <v>5.95</v>
      </c>
      <c r="G62" s="123">
        <v>5.96</v>
      </c>
      <c r="H62" s="123">
        <v>540.02</v>
      </c>
      <c r="I62" s="123">
        <v>5.96</v>
      </c>
      <c r="J62" s="123">
        <v>2.75</v>
      </c>
      <c r="K62" s="123">
        <v>2.61</v>
      </c>
      <c r="L62" s="123">
        <v>6.18</v>
      </c>
      <c r="M62" s="123">
        <v>3.74</v>
      </c>
      <c r="N62" s="123">
        <v>59.4</v>
      </c>
      <c r="O62" s="123">
        <v>0.11</v>
      </c>
      <c r="P62" s="123">
        <v>0.01</v>
      </c>
      <c r="Q62" s="123">
        <v>0.87</v>
      </c>
      <c r="R62" s="123">
        <v>0.02</v>
      </c>
      <c r="S62" s="123">
        <v>-0.06</v>
      </c>
      <c r="T62" s="123">
        <v>0.22</v>
      </c>
      <c r="U62" s="123">
        <v>0.09</v>
      </c>
      <c r="V62" s="123">
        <v>0.02</v>
      </c>
      <c r="W62" s="123">
        <v>-0.08</v>
      </c>
      <c r="X62" s="123">
        <v>-0.05</v>
      </c>
      <c r="Y62" s="123" t="s">
        <v>3792</v>
      </c>
      <c r="Z62" s="123">
        <v>2020</v>
      </c>
    </row>
    <row r="63" spans="1:26" x14ac:dyDescent="0.25">
      <c r="A63" s="60" t="s">
        <v>449</v>
      </c>
      <c r="B63" s="60" t="s">
        <v>20</v>
      </c>
      <c r="C63" s="123" t="s">
        <v>116</v>
      </c>
      <c r="D63" s="60">
        <v>35</v>
      </c>
      <c r="E63" s="123">
        <v>1986</v>
      </c>
      <c r="F63" s="123">
        <v>5.94</v>
      </c>
      <c r="G63" s="123">
        <v>6.02</v>
      </c>
      <c r="H63" s="123">
        <v>495</v>
      </c>
      <c r="I63" s="123">
        <v>5.5</v>
      </c>
      <c r="J63" s="123">
        <v>1.1100000000000001</v>
      </c>
      <c r="K63" s="123">
        <v>1.17</v>
      </c>
      <c r="L63" s="123">
        <v>3.47</v>
      </c>
      <c r="M63" s="123">
        <v>2.2599999999999998</v>
      </c>
      <c r="N63" s="123">
        <v>68.45</v>
      </c>
      <c r="O63" s="123">
        <v>0.48</v>
      </c>
      <c r="P63" s="123">
        <v>0.27</v>
      </c>
      <c r="Q63" s="123">
        <v>0.28999999999999998</v>
      </c>
      <c r="R63" s="123">
        <v>0.6</v>
      </c>
      <c r="S63" s="123">
        <v>49.92</v>
      </c>
      <c r="T63" s="123">
        <v>0.08</v>
      </c>
      <c r="U63" s="123">
        <v>-0.08</v>
      </c>
      <c r="V63" s="123">
        <v>-7.0000000000000007E-2</v>
      </c>
      <c r="W63" s="123">
        <v>-0.08</v>
      </c>
      <c r="X63" s="123"/>
      <c r="Y63" s="123" t="s">
        <v>3792</v>
      </c>
      <c r="Z63" s="123">
        <v>2020</v>
      </c>
    </row>
    <row r="64" spans="1:26" x14ac:dyDescent="0.25">
      <c r="A64" s="60" t="s">
        <v>1538</v>
      </c>
      <c r="B64" s="60" t="s">
        <v>20</v>
      </c>
      <c r="C64" s="123" t="s">
        <v>116</v>
      </c>
      <c r="D64" s="60">
        <v>29</v>
      </c>
      <c r="E64" s="123">
        <v>1992</v>
      </c>
      <c r="F64" s="123">
        <v>0.97</v>
      </c>
      <c r="G64" s="123">
        <v>0.01</v>
      </c>
      <c r="H64" s="123">
        <v>45.03</v>
      </c>
      <c r="I64" s="123">
        <v>0.59</v>
      </c>
      <c r="J64" s="123">
        <v>1.95</v>
      </c>
      <c r="K64" s="123">
        <v>1.95</v>
      </c>
      <c r="L64" s="123">
        <v>6.02</v>
      </c>
      <c r="M64" s="123">
        <v>3.98</v>
      </c>
      <c r="N64" s="123">
        <v>66.63</v>
      </c>
      <c r="O64" s="123">
        <v>0.09</v>
      </c>
      <c r="P64" s="123">
        <v>0.09</v>
      </c>
      <c r="Q64" s="123">
        <v>-0.02</v>
      </c>
      <c r="R64" s="123">
        <v>0.01</v>
      </c>
      <c r="S64" s="123"/>
      <c r="T64" s="123">
        <v>-0.06</v>
      </c>
      <c r="U64" s="123">
        <v>-7.0000000000000007E-2</v>
      </c>
      <c r="V64" s="123">
        <v>-0.02</v>
      </c>
      <c r="W64" s="123">
        <v>0.03</v>
      </c>
      <c r="X64" s="123"/>
      <c r="Y64" s="123" t="s">
        <v>3792</v>
      </c>
      <c r="Z64" s="123">
        <v>2020</v>
      </c>
    </row>
    <row r="65" spans="1:26" x14ac:dyDescent="0.25">
      <c r="A65" s="60" t="s">
        <v>1922</v>
      </c>
      <c r="B65" s="60" t="s">
        <v>246</v>
      </c>
      <c r="C65" s="123" t="s">
        <v>116</v>
      </c>
      <c r="D65" s="60">
        <v>32</v>
      </c>
      <c r="E65" s="123">
        <v>1989</v>
      </c>
      <c r="F65" s="123">
        <v>3.97</v>
      </c>
      <c r="G65" s="123">
        <v>4.08</v>
      </c>
      <c r="H65" s="123">
        <v>360.1</v>
      </c>
      <c r="I65" s="123">
        <v>3.93</v>
      </c>
      <c r="J65" s="123">
        <v>0.69</v>
      </c>
      <c r="K65" s="123">
        <v>0.78</v>
      </c>
      <c r="L65" s="123">
        <v>3.01</v>
      </c>
      <c r="M65" s="123">
        <v>2.2599999999999998</v>
      </c>
      <c r="N65" s="123">
        <v>74.989999999999995</v>
      </c>
      <c r="O65" s="123">
        <v>0.47</v>
      </c>
      <c r="P65" s="123">
        <v>0.54</v>
      </c>
      <c r="Q65" s="123">
        <v>-0.01</v>
      </c>
      <c r="R65" s="123">
        <v>0.47</v>
      </c>
      <c r="S65" s="123">
        <v>50.1</v>
      </c>
      <c r="T65" s="123">
        <v>-0.04</v>
      </c>
      <c r="U65" s="123">
        <v>0.1</v>
      </c>
      <c r="V65" s="123">
        <v>0.06</v>
      </c>
      <c r="W65" s="123">
        <v>7.0000000000000007E-2</v>
      </c>
      <c r="X65" s="123"/>
      <c r="Y65" s="123" t="s">
        <v>3792</v>
      </c>
      <c r="Z65" s="123">
        <v>2020</v>
      </c>
    </row>
    <row r="66" spans="1:26" x14ac:dyDescent="0.25">
      <c r="A66" s="60" t="s">
        <v>2046</v>
      </c>
      <c r="B66" s="60" t="s">
        <v>246</v>
      </c>
      <c r="C66" s="123" t="s">
        <v>116</v>
      </c>
      <c r="D66" s="60">
        <v>26</v>
      </c>
      <c r="E66" s="123">
        <v>1995</v>
      </c>
      <c r="F66" s="123">
        <v>1.92</v>
      </c>
      <c r="G66" s="123">
        <v>1.99</v>
      </c>
      <c r="H66" s="123">
        <v>180</v>
      </c>
      <c r="I66" s="123">
        <v>1.96</v>
      </c>
      <c r="J66" s="123">
        <v>0.56000000000000005</v>
      </c>
      <c r="K66" s="123">
        <v>0.56999999999999995</v>
      </c>
      <c r="L66" s="123">
        <v>3.06</v>
      </c>
      <c r="M66" s="123">
        <v>2.58</v>
      </c>
      <c r="N66" s="123">
        <v>83.34</v>
      </c>
      <c r="O66" s="123">
        <v>0.43</v>
      </c>
      <c r="P66" s="123">
        <v>-7.0000000000000007E-2</v>
      </c>
      <c r="Q66" s="123">
        <v>0.56999999999999995</v>
      </c>
      <c r="R66" s="123">
        <v>0.42</v>
      </c>
      <c r="S66" s="123">
        <v>49.99</v>
      </c>
      <c r="T66" s="123">
        <v>0.06</v>
      </c>
      <c r="U66" s="123">
        <v>-0.05</v>
      </c>
      <c r="V66" s="123">
        <v>-0.03</v>
      </c>
      <c r="W66" s="123">
        <v>-0.06</v>
      </c>
      <c r="X66" s="123"/>
      <c r="Y66" s="123" t="s">
        <v>3792</v>
      </c>
      <c r="Z66" s="123">
        <v>2020</v>
      </c>
    </row>
    <row r="67" spans="1:26" x14ac:dyDescent="0.25">
      <c r="A67" s="60" t="s">
        <v>4491</v>
      </c>
      <c r="B67" s="60" t="s">
        <v>1636</v>
      </c>
      <c r="C67" s="123" t="s">
        <v>116</v>
      </c>
      <c r="D67" s="60">
        <v>32</v>
      </c>
      <c r="E67" s="123">
        <v>1989</v>
      </c>
      <c r="F67" s="123">
        <v>0.9</v>
      </c>
      <c r="G67" s="123">
        <v>1</v>
      </c>
      <c r="H67" s="123">
        <v>89.97</v>
      </c>
      <c r="I67" s="123">
        <v>0.97</v>
      </c>
      <c r="J67" s="123">
        <v>2.02</v>
      </c>
      <c r="K67" s="123">
        <v>2</v>
      </c>
      <c r="L67" s="123">
        <v>5.03</v>
      </c>
      <c r="M67" s="123">
        <v>3.02</v>
      </c>
      <c r="N67" s="123">
        <v>60.03</v>
      </c>
      <c r="O67" s="123">
        <v>0.05</v>
      </c>
      <c r="P67" s="123">
        <v>-0.06</v>
      </c>
      <c r="Q67" s="123">
        <v>1</v>
      </c>
      <c r="R67" s="123">
        <v>-0.04</v>
      </c>
      <c r="S67" s="123">
        <v>0.06</v>
      </c>
      <c r="T67" s="123">
        <v>-0.1</v>
      </c>
      <c r="U67" s="123">
        <v>0.08</v>
      </c>
      <c r="V67" s="123">
        <v>-7.0000000000000007E-2</v>
      </c>
      <c r="W67" s="123">
        <v>-0.06</v>
      </c>
      <c r="X67" s="123"/>
      <c r="Y67" s="123" t="s">
        <v>3792</v>
      </c>
      <c r="Z67" s="123">
        <v>2020</v>
      </c>
    </row>
    <row r="68" spans="1:26" x14ac:dyDescent="0.25">
      <c r="A68" s="60" t="s">
        <v>4492</v>
      </c>
      <c r="B68" s="60" t="s">
        <v>1636</v>
      </c>
      <c r="C68" s="123" t="s">
        <v>116</v>
      </c>
      <c r="D68" s="60">
        <v>27</v>
      </c>
      <c r="E68" s="123">
        <v>1994</v>
      </c>
      <c r="F68" s="123">
        <v>5.03</v>
      </c>
      <c r="G68" s="123">
        <v>4.97</v>
      </c>
      <c r="H68" s="123">
        <v>450.04</v>
      </c>
      <c r="I68" s="123">
        <v>5.04</v>
      </c>
      <c r="J68" s="123">
        <v>0.96</v>
      </c>
      <c r="K68" s="123">
        <v>0.93</v>
      </c>
      <c r="L68" s="123">
        <v>2.38</v>
      </c>
      <c r="M68" s="123">
        <v>1.65</v>
      </c>
      <c r="N68" s="123">
        <v>66.650000000000006</v>
      </c>
      <c r="O68" s="123">
        <v>0.32</v>
      </c>
      <c r="P68" s="123">
        <v>0.37</v>
      </c>
      <c r="Q68" s="123">
        <v>0.12</v>
      </c>
      <c r="R68" s="123">
        <v>0.47</v>
      </c>
      <c r="S68" s="123">
        <v>39.9</v>
      </c>
      <c r="T68" s="123">
        <v>0.15</v>
      </c>
      <c r="U68" s="123">
        <v>0.27</v>
      </c>
      <c r="V68" s="123">
        <v>0.09</v>
      </c>
      <c r="W68" s="123">
        <v>-0.04</v>
      </c>
      <c r="X68" s="123">
        <v>-0.1</v>
      </c>
      <c r="Y68" s="123" t="s">
        <v>3792</v>
      </c>
      <c r="Z68" s="123">
        <v>2020</v>
      </c>
    </row>
    <row r="69" spans="1:26" x14ac:dyDescent="0.25">
      <c r="A69" s="60" t="s">
        <v>1592</v>
      </c>
      <c r="B69" s="60" t="s">
        <v>83</v>
      </c>
      <c r="C69" s="123" t="s">
        <v>116</v>
      </c>
      <c r="D69" s="60">
        <v>31</v>
      </c>
      <c r="E69" s="123">
        <v>1990</v>
      </c>
      <c r="F69" s="123">
        <v>3.02</v>
      </c>
      <c r="G69" s="123">
        <v>2.95</v>
      </c>
      <c r="H69" s="123">
        <v>270.08</v>
      </c>
      <c r="I69" s="123">
        <v>3.02</v>
      </c>
      <c r="J69" s="123">
        <v>0.93</v>
      </c>
      <c r="K69" s="123">
        <v>0.98</v>
      </c>
      <c r="L69" s="123">
        <v>3.38</v>
      </c>
      <c r="M69" s="123">
        <v>2.4300000000000002</v>
      </c>
      <c r="N69" s="123">
        <v>70.02</v>
      </c>
      <c r="O69" s="123">
        <v>0.76</v>
      </c>
      <c r="P69" s="123">
        <v>0.06</v>
      </c>
      <c r="Q69" s="123">
        <v>0.36</v>
      </c>
      <c r="R69" s="123">
        <v>0.77</v>
      </c>
      <c r="S69" s="123">
        <v>66.599999999999994</v>
      </c>
      <c r="T69" s="123">
        <v>0.01</v>
      </c>
      <c r="U69" s="123">
        <v>-0.01</v>
      </c>
      <c r="V69" s="123">
        <v>-0.03</v>
      </c>
      <c r="W69" s="123">
        <v>7.0000000000000007E-2</v>
      </c>
      <c r="X69" s="123"/>
      <c r="Y69" s="123" t="s">
        <v>3792</v>
      </c>
      <c r="Z69" s="123">
        <v>2020</v>
      </c>
    </row>
    <row r="70" spans="1:26" x14ac:dyDescent="0.25">
      <c r="A70" s="60" t="s">
        <v>4515</v>
      </c>
      <c r="B70" s="60" t="s">
        <v>83</v>
      </c>
      <c r="C70" s="123" t="s">
        <v>116</v>
      </c>
      <c r="D70" s="60">
        <v>30</v>
      </c>
      <c r="E70" s="123">
        <v>1990</v>
      </c>
      <c r="F70" s="123">
        <v>3.06</v>
      </c>
      <c r="G70" s="123">
        <v>2.92</v>
      </c>
      <c r="H70" s="123">
        <v>270.08</v>
      </c>
      <c r="I70" s="123">
        <v>2.94</v>
      </c>
      <c r="J70" s="123">
        <v>0.39</v>
      </c>
      <c r="K70" s="123">
        <v>0.42</v>
      </c>
      <c r="L70" s="123">
        <v>3.38</v>
      </c>
      <c r="M70" s="123">
        <v>2.99</v>
      </c>
      <c r="N70" s="123">
        <v>90</v>
      </c>
      <c r="O70" s="123">
        <v>0.26</v>
      </c>
      <c r="P70" s="123">
        <v>0.69</v>
      </c>
      <c r="Q70" s="123">
        <v>0.02</v>
      </c>
      <c r="R70" s="123">
        <v>0.57999999999999996</v>
      </c>
      <c r="S70" s="123">
        <v>66.650000000000006</v>
      </c>
      <c r="T70" s="123">
        <v>0.08</v>
      </c>
      <c r="U70" s="123">
        <v>0.03</v>
      </c>
      <c r="V70" s="123">
        <v>0.01</v>
      </c>
      <c r="W70" s="123">
        <v>-0.06</v>
      </c>
      <c r="X70" s="123"/>
      <c r="Y70" s="123" t="s">
        <v>3792</v>
      </c>
      <c r="Z70" s="123">
        <v>2020</v>
      </c>
    </row>
    <row r="71" spans="1:26" x14ac:dyDescent="0.25">
      <c r="A71" s="60" t="s">
        <v>2603</v>
      </c>
      <c r="B71" s="60" t="s">
        <v>21</v>
      </c>
      <c r="C71" s="123" t="s">
        <v>116</v>
      </c>
      <c r="D71" s="60">
        <v>24</v>
      </c>
      <c r="E71" s="123">
        <v>1997</v>
      </c>
      <c r="F71" s="123">
        <v>4.0999999999999996</v>
      </c>
      <c r="G71" s="123">
        <v>3.99</v>
      </c>
      <c r="H71" s="123">
        <v>359.97</v>
      </c>
      <c r="I71" s="123">
        <v>3.92</v>
      </c>
      <c r="J71" s="123">
        <v>0.19</v>
      </c>
      <c r="K71" s="123">
        <v>0.24</v>
      </c>
      <c r="L71" s="123">
        <v>0.77</v>
      </c>
      <c r="M71" s="123">
        <v>0.41</v>
      </c>
      <c r="N71" s="123">
        <v>66.78</v>
      </c>
      <c r="O71" s="123">
        <v>0.46</v>
      </c>
      <c r="P71" s="123">
        <v>0.33</v>
      </c>
      <c r="Q71" s="123">
        <v>0.18</v>
      </c>
      <c r="R71" s="123">
        <v>0.24</v>
      </c>
      <c r="S71" s="123">
        <v>25.09</v>
      </c>
      <c r="T71" s="123">
        <v>0.01</v>
      </c>
      <c r="U71" s="123">
        <v>0.08</v>
      </c>
      <c r="V71" s="123">
        <v>0</v>
      </c>
      <c r="W71" s="123">
        <v>-0.04</v>
      </c>
      <c r="X71" s="123"/>
      <c r="Y71" s="123" t="s">
        <v>3792</v>
      </c>
      <c r="Z71" s="123">
        <v>2020</v>
      </c>
    </row>
    <row r="72" spans="1:26" x14ac:dyDescent="0.25">
      <c r="A72" s="60" t="s">
        <v>222</v>
      </c>
      <c r="B72" s="60" t="s">
        <v>21</v>
      </c>
      <c r="C72" s="123" t="s">
        <v>116</v>
      </c>
      <c r="D72" s="60">
        <v>31</v>
      </c>
      <c r="E72" s="123">
        <v>1990</v>
      </c>
      <c r="F72" s="123">
        <v>3.91</v>
      </c>
      <c r="G72" s="123">
        <v>3.93</v>
      </c>
      <c r="H72" s="123">
        <v>359.99</v>
      </c>
      <c r="I72" s="123">
        <v>3.97</v>
      </c>
      <c r="J72" s="123">
        <v>0.42</v>
      </c>
      <c r="K72" s="123">
        <v>0.59</v>
      </c>
      <c r="L72" s="123">
        <v>2.9</v>
      </c>
      <c r="M72" s="123">
        <v>2.4300000000000002</v>
      </c>
      <c r="N72" s="123">
        <v>83.21</v>
      </c>
      <c r="O72" s="123">
        <v>0.44</v>
      </c>
      <c r="P72" s="123">
        <v>0.22</v>
      </c>
      <c r="Q72" s="123">
        <v>0.18</v>
      </c>
      <c r="R72" s="123">
        <v>0.47</v>
      </c>
      <c r="S72" s="123">
        <v>49.93</v>
      </c>
      <c r="T72" s="123">
        <v>-0.1</v>
      </c>
      <c r="U72" s="123">
        <v>0.04</v>
      </c>
      <c r="V72" s="123">
        <v>0.03</v>
      </c>
      <c r="W72" s="123">
        <v>-0.04</v>
      </c>
      <c r="X72" s="123"/>
      <c r="Y72" s="123" t="s">
        <v>3792</v>
      </c>
      <c r="Z72" s="123">
        <v>2020</v>
      </c>
    </row>
    <row r="73" spans="1:26" x14ac:dyDescent="0.25">
      <c r="A73" s="60" t="s">
        <v>4539</v>
      </c>
      <c r="B73" s="60" t="s">
        <v>84</v>
      </c>
      <c r="C73" s="123" t="s">
        <v>116</v>
      </c>
      <c r="D73" s="60">
        <v>38</v>
      </c>
      <c r="E73" s="123">
        <v>1982</v>
      </c>
      <c r="F73" s="123">
        <v>0.96</v>
      </c>
      <c r="G73" s="123">
        <v>0.91</v>
      </c>
      <c r="H73" s="123">
        <v>90.03</v>
      </c>
      <c r="I73" s="123">
        <v>0.98</v>
      </c>
      <c r="J73" s="123">
        <v>1</v>
      </c>
      <c r="K73" s="123">
        <v>0.96</v>
      </c>
      <c r="L73" s="123">
        <v>4.95</v>
      </c>
      <c r="M73" s="123">
        <v>3.99</v>
      </c>
      <c r="N73" s="123">
        <v>80.02</v>
      </c>
      <c r="O73" s="123">
        <v>-0.09</v>
      </c>
      <c r="P73" s="123">
        <v>-0.03</v>
      </c>
      <c r="Q73" s="123">
        <v>0.91</v>
      </c>
      <c r="R73" s="123">
        <v>-0.08</v>
      </c>
      <c r="S73" s="123">
        <v>-0.05</v>
      </c>
      <c r="T73" s="123">
        <v>0.09</v>
      </c>
      <c r="U73" s="123">
        <v>-0.1</v>
      </c>
      <c r="V73" s="123">
        <v>-0.06</v>
      </c>
      <c r="W73" s="123">
        <v>0</v>
      </c>
      <c r="X73" s="123"/>
      <c r="Y73" s="123" t="s">
        <v>3792</v>
      </c>
      <c r="Z73" s="123">
        <v>2020</v>
      </c>
    </row>
    <row r="74" spans="1:26" x14ac:dyDescent="0.25">
      <c r="A74" s="60" t="s">
        <v>4540</v>
      </c>
      <c r="B74" s="60" t="s">
        <v>84</v>
      </c>
      <c r="C74" s="123" t="s">
        <v>116</v>
      </c>
      <c r="D74" s="60">
        <v>36</v>
      </c>
      <c r="E74" s="123">
        <v>1985</v>
      </c>
      <c r="F74" s="123">
        <v>4.93</v>
      </c>
      <c r="G74" s="123">
        <v>4.9400000000000004</v>
      </c>
      <c r="H74" s="123">
        <v>449.98</v>
      </c>
      <c r="I74" s="123">
        <v>5.0599999999999996</v>
      </c>
      <c r="J74" s="123">
        <v>0.61</v>
      </c>
      <c r="K74" s="123">
        <v>0.59</v>
      </c>
      <c r="L74" s="123">
        <v>3.41</v>
      </c>
      <c r="M74" s="123">
        <v>2.46</v>
      </c>
      <c r="N74" s="123">
        <v>82.45</v>
      </c>
      <c r="O74" s="123">
        <v>0.66</v>
      </c>
      <c r="P74" s="123">
        <v>0.18</v>
      </c>
      <c r="Q74" s="123">
        <v>0.13</v>
      </c>
      <c r="R74" s="123">
        <v>0.44</v>
      </c>
      <c r="S74" s="123">
        <v>39.99</v>
      </c>
      <c r="T74" s="123">
        <v>-0.04</v>
      </c>
      <c r="U74" s="123">
        <v>-0.09</v>
      </c>
      <c r="V74" s="123">
        <v>-0.1</v>
      </c>
      <c r="W74" s="123">
        <v>0.03</v>
      </c>
      <c r="X74" s="123"/>
      <c r="Y74" s="123" t="s">
        <v>3792</v>
      </c>
      <c r="Z74" s="123">
        <v>2020</v>
      </c>
    </row>
    <row r="75" spans="1:26" x14ac:dyDescent="0.25">
      <c r="A75" s="60" t="s">
        <v>1707</v>
      </c>
      <c r="B75" s="60" t="s">
        <v>22</v>
      </c>
      <c r="C75" s="123" t="s">
        <v>116</v>
      </c>
      <c r="D75" s="60">
        <v>31</v>
      </c>
      <c r="E75" s="123">
        <v>1990</v>
      </c>
      <c r="F75" s="123">
        <v>2.98</v>
      </c>
      <c r="G75" s="123">
        <v>2.91</v>
      </c>
      <c r="H75" s="123">
        <v>269.98</v>
      </c>
      <c r="I75" s="123">
        <v>3.07</v>
      </c>
      <c r="J75" s="123">
        <v>1.07</v>
      </c>
      <c r="K75" s="123">
        <v>1.08</v>
      </c>
      <c r="L75" s="123">
        <v>3.01</v>
      </c>
      <c r="M75" s="123">
        <v>2.27</v>
      </c>
      <c r="N75" s="123">
        <v>77.819999999999993</v>
      </c>
      <c r="O75" s="123">
        <v>0.34</v>
      </c>
      <c r="P75" s="123">
        <v>-7.0000000000000007E-2</v>
      </c>
      <c r="Q75" s="123">
        <v>0.75</v>
      </c>
      <c r="R75" s="123">
        <v>0.33</v>
      </c>
      <c r="S75" s="123">
        <v>33.32</v>
      </c>
      <c r="T75" s="123">
        <v>0.4</v>
      </c>
      <c r="U75" s="123">
        <v>0.28999999999999998</v>
      </c>
      <c r="V75" s="123">
        <v>0.05</v>
      </c>
      <c r="W75" s="123">
        <v>7.0000000000000007E-2</v>
      </c>
      <c r="X75" s="123">
        <v>0.01</v>
      </c>
      <c r="Y75" s="123" t="s">
        <v>3792</v>
      </c>
      <c r="Z75" s="123">
        <v>2020</v>
      </c>
    </row>
    <row r="76" spans="1:26" x14ac:dyDescent="0.25">
      <c r="A76" s="60" t="s">
        <v>117</v>
      </c>
      <c r="B76" s="60" t="s">
        <v>22</v>
      </c>
      <c r="C76" s="123" t="s">
        <v>116</v>
      </c>
      <c r="D76" s="60">
        <v>36</v>
      </c>
      <c r="E76" s="123">
        <v>1985</v>
      </c>
      <c r="F76" s="123">
        <v>2.97</v>
      </c>
      <c r="G76" s="123">
        <v>3.06</v>
      </c>
      <c r="H76" s="123">
        <v>270.06</v>
      </c>
      <c r="I76" s="123">
        <v>2.93</v>
      </c>
      <c r="J76" s="123">
        <v>1.07</v>
      </c>
      <c r="K76" s="123">
        <v>0.97</v>
      </c>
      <c r="L76" s="123">
        <v>2.77</v>
      </c>
      <c r="M76" s="123">
        <v>2.2599999999999998</v>
      </c>
      <c r="N76" s="123">
        <v>87.49</v>
      </c>
      <c r="O76" s="123">
        <v>0.25</v>
      </c>
      <c r="P76" s="123">
        <v>0.24</v>
      </c>
      <c r="Q76" s="123">
        <v>0.27</v>
      </c>
      <c r="R76" s="123">
        <v>0.28000000000000003</v>
      </c>
      <c r="S76" s="123">
        <v>33.35</v>
      </c>
      <c r="T76" s="123">
        <v>0.72</v>
      </c>
      <c r="U76" s="123">
        <v>0.69</v>
      </c>
      <c r="V76" s="123">
        <v>0.04</v>
      </c>
      <c r="W76" s="123">
        <v>-0.03</v>
      </c>
      <c r="X76" s="123">
        <v>0.06</v>
      </c>
      <c r="Y76" s="123" t="s">
        <v>3792</v>
      </c>
      <c r="Z76" s="123">
        <v>2020</v>
      </c>
    </row>
    <row r="77" spans="1:26" x14ac:dyDescent="0.25">
      <c r="A77" s="60" t="s">
        <v>4564</v>
      </c>
      <c r="B77" s="60" t="s">
        <v>1006</v>
      </c>
      <c r="C77" s="123" t="s">
        <v>116</v>
      </c>
      <c r="D77" s="60">
        <v>34</v>
      </c>
      <c r="E77" s="123">
        <v>1987</v>
      </c>
      <c r="F77" s="123">
        <v>5.92</v>
      </c>
      <c r="G77" s="123">
        <v>5.98</v>
      </c>
      <c r="H77" s="123">
        <v>539.98</v>
      </c>
      <c r="I77" s="123">
        <v>6.06</v>
      </c>
      <c r="J77" s="123">
        <v>0.28999999999999998</v>
      </c>
      <c r="K77" s="123">
        <v>0.35</v>
      </c>
      <c r="L77" s="123">
        <v>3.52</v>
      </c>
      <c r="M77" s="123">
        <v>2.98</v>
      </c>
      <c r="N77" s="123">
        <v>90.48</v>
      </c>
      <c r="O77" s="123">
        <v>0.72</v>
      </c>
      <c r="P77" s="123">
        <v>0.21</v>
      </c>
      <c r="Q77" s="123">
        <v>0.24</v>
      </c>
      <c r="R77" s="123">
        <v>0.76</v>
      </c>
      <c r="S77" s="123">
        <v>83.36</v>
      </c>
      <c r="T77" s="123">
        <v>0.04</v>
      </c>
      <c r="U77" s="123">
        <v>-0.01</v>
      </c>
      <c r="V77" s="123">
        <v>0.06</v>
      </c>
      <c r="W77" s="123">
        <v>-0.01</v>
      </c>
      <c r="X77" s="123"/>
      <c r="Y77" s="123" t="s">
        <v>3792</v>
      </c>
      <c r="Z77" s="123">
        <v>2020</v>
      </c>
    </row>
    <row r="78" spans="1:26" x14ac:dyDescent="0.25">
      <c r="A78" s="60" t="s">
        <v>399</v>
      </c>
      <c r="B78" s="60" t="s">
        <v>23</v>
      </c>
      <c r="C78" s="123" t="s">
        <v>116</v>
      </c>
      <c r="D78" s="60">
        <v>27</v>
      </c>
      <c r="E78" s="123">
        <v>1994</v>
      </c>
      <c r="F78" s="123">
        <v>6.05</v>
      </c>
      <c r="G78" s="123">
        <v>5.93</v>
      </c>
      <c r="H78" s="123">
        <v>539.9</v>
      </c>
      <c r="I78" s="123">
        <v>6.09</v>
      </c>
      <c r="J78" s="123">
        <v>0.7</v>
      </c>
      <c r="K78" s="123">
        <v>0.56999999999999995</v>
      </c>
      <c r="L78" s="123">
        <v>1.51</v>
      </c>
      <c r="M78" s="123">
        <v>1.2</v>
      </c>
      <c r="N78" s="123">
        <v>77.790000000000006</v>
      </c>
      <c r="O78" s="123">
        <v>0.53</v>
      </c>
      <c r="P78" s="123">
        <v>0.1</v>
      </c>
      <c r="Q78" s="123">
        <v>0.31</v>
      </c>
      <c r="R78" s="123">
        <v>0.42</v>
      </c>
      <c r="S78" s="123">
        <v>49.92</v>
      </c>
      <c r="T78" s="123">
        <v>0.5</v>
      </c>
      <c r="U78" s="123">
        <v>0.35</v>
      </c>
      <c r="V78" s="123">
        <v>0.06</v>
      </c>
      <c r="W78" s="123">
        <v>0.22</v>
      </c>
      <c r="X78" s="123">
        <v>-0.04</v>
      </c>
      <c r="Y78" s="123" t="s">
        <v>3792</v>
      </c>
      <c r="Z78" s="123">
        <v>2020</v>
      </c>
    </row>
    <row r="79" spans="1:26" x14ac:dyDescent="0.25">
      <c r="A79" s="60" t="s">
        <v>4584</v>
      </c>
      <c r="B79" s="60" t="s">
        <v>4575</v>
      </c>
      <c r="C79" s="123" t="s">
        <v>116</v>
      </c>
      <c r="D79" s="60">
        <v>32</v>
      </c>
      <c r="E79" s="123">
        <v>1989</v>
      </c>
      <c r="F79" s="123">
        <v>3.02</v>
      </c>
      <c r="G79" s="123">
        <v>2.93</v>
      </c>
      <c r="H79" s="123">
        <v>269.94</v>
      </c>
      <c r="I79" s="123">
        <v>2.97</v>
      </c>
      <c r="J79" s="123">
        <v>0.25</v>
      </c>
      <c r="K79" s="123">
        <v>0.3</v>
      </c>
      <c r="L79" s="123">
        <v>3.41</v>
      </c>
      <c r="M79" s="123">
        <v>2.9</v>
      </c>
      <c r="N79" s="123">
        <v>90.09</v>
      </c>
      <c r="O79" s="123">
        <v>0.38</v>
      </c>
      <c r="P79" s="123">
        <v>0.41</v>
      </c>
      <c r="Q79" s="123">
        <v>0.4</v>
      </c>
      <c r="R79" s="123">
        <v>0.76</v>
      </c>
      <c r="S79" s="123">
        <v>66.61</v>
      </c>
      <c r="T79" s="123">
        <v>-0.1</v>
      </c>
      <c r="U79" s="123">
        <v>0.08</v>
      </c>
      <c r="V79" s="123">
        <v>0.09</v>
      </c>
      <c r="W79" s="123">
        <v>0.04</v>
      </c>
      <c r="X79" s="123"/>
      <c r="Y79" s="123" t="s">
        <v>3792</v>
      </c>
      <c r="Z79" s="123">
        <v>2020</v>
      </c>
    </row>
    <row r="80" spans="1:26" x14ac:dyDescent="0.25">
      <c r="A80" s="60" t="s">
        <v>4585</v>
      </c>
      <c r="B80" s="60" t="s">
        <v>4575</v>
      </c>
      <c r="C80" s="123" t="s">
        <v>116</v>
      </c>
      <c r="D80" s="60">
        <v>28</v>
      </c>
      <c r="E80" s="123">
        <v>1993</v>
      </c>
      <c r="F80" s="123">
        <v>0.96</v>
      </c>
      <c r="G80" s="123">
        <v>1.0900000000000001</v>
      </c>
      <c r="H80" s="123">
        <v>90.06</v>
      </c>
      <c r="I80" s="123">
        <v>1.05</v>
      </c>
      <c r="J80" s="123">
        <v>0.94</v>
      </c>
      <c r="K80" s="123">
        <v>1.07</v>
      </c>
      <c r="L80" s="123">
        <v>1.02</v>
      </c>
      <c r="M80" s="123">
        <v>-0.05</v>
      </c>
      <c r="N80" s="123">
        <v>0.03</v>
      </c>
      <c r="O80" s="123">
        <v>0.02</v>
      </c>
      <c r="P80" s="123">
        <v>0.91</v>
      </c>
      <c r="Q80" s="123">
        <v>0.03</v>
      </c>
      <c r="R80" s="123">
        <v>-7.0000000000000007E-2</v>
      </c>
      <c r="S80" s="123">
        <v>-0.01</v>
      </c>
      <c r="T80" s="123">
        <v>-7.0000000000000007E-2</v>
      </c>
      <c r="U80" s="123">
        <v>-0.06</v>
      </c>
      <c r="V80" s="123">
        <v>0.05</v>
      </c>
      <c r="W80" s="123">
        <v>0.06</v>
      </c>
      <c r="X80" s="123"/>
      <c r="Y80" s="123" t="s">
        <v>3792</v>
      </c>
      <c r="Z80" s="123">
        <v>2020</v>
      </c>
    </row>
    <row r="81" spans="1:26" x14ac:dyDescent="0.25">
      <c r="A81" s="60" t="s">
        <v>1281</v>
      </c>
      <c r="B81" s="60" t="s">
        <v>24</v>
      </c>
      <c r="C81" s="123" t="s">
        <v>116</v>
      </c>
      <c r="D81" s="60">
        <v>32</v>
      </c>
      <c r="E81" s="123">
        <v>1988</v>
      </c>
      <c r="F81" s="123">
        <v>5.0599999999999996</v>
      </c>
      <c r="G81" s="123">
        <v>4.9400000000000004</v>
      </c>
      <c r="H81" s="123">
        <v>450.09</v>
      </c>
      <c r="I81" s="123">
        <v>5</v>
      </c>
      <c r="J81" s="123">
        <v>1.59</v>
      </c>
      <c r="K81" s="123">
        <v>1.56</v>
      </c>
      <c r="L81" s="123">
        <v>4.04</v>
      </c>
      <c r="M81" s="123">
        <v>2.81</v>
      </c>
      <c r="N81" s="123">
        <v>59.98</v>
      </c>
      <c r="O81" s="123">
        <v>-0.02</v>
      </c>
      <c r="P81" s="123">
        <v>0.7</v>
      </c>
      <c r="Q81" s="123">
        <v>0.33</v>
      </c>
      <c r="R81" s="123">
        <v>0.06</v>
      </c>
      <c r="S81" s="123">
        <v>0.04</v>
      </c>
      <c r="T81" s="123">
        <v>0.47</v>
      </c>
      <c r="U81" s="123">
        <v>-0.05</v>
      </c>
      <c r="V81" s="123">
        <v>0.5</v>
      </c>
      <c r="W81" s="123">
        <v>0.05</v>
      </c>
      <c r="X81" s="123">
        <v>99.91</v>
      </c>
      <c r="Y81" s="123" t="s">
        <v>3792</v>
      </c>
      <c r="Z81" s="123">
        <v>2020</v>
      </c>
    </row>
    <row r="82" spans="1:26" x14ac:dyDescent="0.25">
      <c r="A82" s="60" t="s">
        <v>4617</v>
      </c>
      <c r="B82" s="60" t="s">
        <v>196</v>
      </c>
      <c r="C82" s="123" t="s">
        <v>116</v>
      </c>
      <c r="D82" s="60">
        <v>31</v>
      </c>
      <c r="E82" s="123">
        <v>1989</v>
      </c>
      <c r="F82" s="123">
        <v>1.06</v>
      </c>
      <c r="G82" s="123">
        <v>0.95</v>
      </c>
      <c r="H82" s="123">
        <v>89.99</v>
      </c>
      <c r="I82" s="123">
        <v>0.95</v>
      </c>
      <c r="J82" s="123">
        <v>0.04</v>
      </c>
      <c r="K82" s="123">
        <v>0.04</v>
      </c>
      <c r="L82" s="123">
        <v>4.01</v>
      </c>
      <c r="M82" s="123">
        <v>4.07</v>
      </c>
      <c r="N82" s="123">
        <v>99.96</v>
      </c>
      <c r="O82" s="123">
        <v>0.92</v>
      </c>
      <c r="P82" s="123">
        <v>0.05</v>
      </c>
      <c r="Q82" s="123">
        <v>-0.08</v>
      </c>
      <c r="R82" s="123">
        <v>1.07</v>
      </c>
      <c r="S82" s="123">
        <v>100</v>
      </c>
      <c r="T82" s="123">
        <v>0.09</v>
      </c>
      <c r="U82" s="123">
        <v>0.04</v>
      </c>
      <c r="V82" s="123">
        <v>0.05</v>
      </c>
      <c r="W82" s="123">
        <v>0.01</v>
      </c>
      <c r="X82" s="123"/>
      <c r="Y82" s="123" t="s">
        <v>3792</v>
      </c>
      <c r="Z82" s="123">
        <v>2020</v>
      </c>
    </row>
    <row r="83" spans="1:26" x14ac:dyDescent="0.25">
      <c r="A83" s="60" t="s">
        <v>4618</v>
      </c>
      <c r="B83" s="60" t="s">
        <v>196</v>
      </c>
      <c r="C83" s="123" t="s">
        <v>116</v>
      </c>
      <c r="D83" s="60">
        <v>25</v>
      </c>
      <c r="E83" s="123">
        <v>1996</v>
      </c>
      <c r="F83" s="123">
        <v>0.98</v>
      </c>
      <c r="G83" s="123">
        <v>1.04</v>
      </c>
      <c r="H83" s="123">
        <v>90.07</v>
      </c>
      <c r="I83" s="123">
        <v>1.04</v>
      </c>
      <c r="J83" s="123">
        <v>0.98</v>
      </c>
      <c r="K83" s="123">
        <v>0.92</v>
      </c>
      <c r="L83" s="123">
        <v>5.9</v>
      </c>
      <c r="M83" s="123">
        <v>4.93</v>
      </c>
      <c r="N83" s="123">
        <v>83.4</v>
      </c>
      <c r="O83" s="123">
        <v>-0.05</v>
      </c>
      <c r="P83" s="123">
        <v>0.93</v>
      </c>
      <c r="Q83" s="123">
        <v>0.06</v>
      </c>
      <c r="R83" s="123">
        <v>0.06</v>
      </c>
      <c r="S83" s="123">
        <v>0.04</v>
      </c>
      <c r="T83" s="123">
        <v>0.01</v>
      </c>
      <c r="U83" s="123">
        <v>7.0000000000000007E-2</v>
      </c>
      <c r="V83" s="123">
        <v>-0.03</v>
      </c>
      <c r="W83" s="123">
        <v>0.05</v>
      </c>
      <c r="X83" s="123"/>
      <c r="Y83" s="123" t="s">
        <v>3792</v>
      </c>
      <c r="Z83" s="123">
        <v>2020</v>
      </c>
    </row>
    <row r="84" spans="1:26" x14ac:dyDescent="0.25">
      <c r="A84" s="60" t="s">
        <v>1569</v>
      </c>
      <c r="B84" s="60" t="s">
        <v>196</v>
      </c>
      <c r="C84" s="123" t="s">
        <v>116</v>
      </c>
      <c r="D84" s="60">
        <v>37</v>
      </c>
      <c r="E84" s="123">
        <v>1984</v>
      </c>
      <c r="F84" s="123">
        <v>2.98</v>
      </c>
      <c r="G84" s="123">
        <v>2.96</v>
      </c>
      <c r="H84" s="123">
        <v>270.06</v>
      </c>
      <c r="I84" s="123">
        <v>3.05</v>
      </c>
      <c r="J84" s="123">
        <v>1.0900000000000001</v>
      </c>
      <c r="K84" s="123">
        <v>1</v>
      </c>
      <c r="L84" s="123">
        <v>3.57</v>
      </c>
      <c r="M84" s="123">
        <v>3.06</v>
      </c>
      <c r="N84" s="123">
        <v>81.72</v>
      </c>
      <c r="O84" s="123">
        <v>0.65</v>
      </c>
      <c r="P84" s="123">
        <v>0</v>
      </c>
      <c r="Q84" s="123">
        <v>0.32</v>
      </c>
      <c r="R84" s="123">
        <v>0.4</v>
      </c>
      <c r="S84" s="123">
        <v>33.36</v>
      </c>
      <c r="T84" s="123">
        <v>0.4</v>
      </c>
      <c r="U84" s="123">
        <v>0.25</v>
      </c>
      <c r="V84" s="123">
        <v>-0.05</v>
      </c>
      <c r="W84" s="123">
        <v>0.09</v>
      </c>
      <c r="X84" s="123">
        <v>0.04</v>
      </c>
      <c r="Y84" s="123" t="s">
        <v>3792</v>
      </c>
      <c r="Z84" s="123">
        <v>2020</v>
      </c>
    </row>
    <row r="85" spans="1:26" x14ac:dyDescent="0.25">
      <c r="A85" s="60" t="s">
        <v>747</v>
      </c>
      <c r="B85" s="60" t="s">
        <v>230</v>
      </c>
      <c r="C85" s="123" t="s">
        <v>116</v>
      </c>
      <c r="D85" s="60">
        <v>26</v>
      </c>
      <c r="E85" s="123">
        <v>1995</v>
      </c>
      <c r="F85" s="123">
        <v>3.09</v>
      </c>
      <c r="G85" s="123">
        <v>3.01</v>
      </c>
      <c r="H85" s="123">
        <v>270.08999999999997</v>
      </c>
      <c r="I85" s="123">
        <v>3.07</v>
      </c>
      <c r="J85" s="123">
        <v>0.31</v>
      </c>
      <c r="K85" s="123">
        <v>0.25</v>
      </c>
      <c r="L85" s="123">
        <v>4.67</v>
      </c>
      <c r="M85" s="123">
        <v>4.3499999999999996</v>
      </c>
      <c r="N85" s="123">
        <v>92.82</v>
      </c>
      <c r="O85" s="123">
        <v>0.25</v>
      </c>
      <c r="P85" s="123">
        <v>0.24</v>
      </c>
      <c r="Q85" s="123">
        <v>0.31</v>
      </c>
      <c r="R85" s="123">
        <v>0.69</v>
      </c>
      <c r="S85" s="123">
        <v>66.739999999999995</v>
      </c>
      <c r="T85" s="123">
        <v>-0.01</v>
      </c>
      <c r="U85" s="123">
        <v>0.03</v>
      </c>
      <c r="V85" s="123">
        <v>-0.06</v>
      </c>
      <c r="W85" s="123">
        <v>0.06</v>
      </c>
      <c r="X85" s="123"/>
      <c r="Y85" s="123" t="s">
        <v>3792</v>
      </c>
      <c r="Z85" s="123">
        <v>2020</v>
      </c>
    </row>
    <row r="86" spans="1:26" x14ac:dyDescent="0.25">
      <c r="A86" s="60" t="s">
        <v>2408</v>
      </c>
      <c r="B86" s="60" t="s">
        <v>230</v>
      </c>
      <c r="C86" s="123" t="s">
        <v>116</v>
      </c>
      <c r="D86" s="60">
        <v>29</v>
      </c>
      <c r="E86" s="123">
        <v>1992</v>
      </c>
      <c r="F86" s="123">
        <v>2.93</v>
      </c>
      <c r="G86" s="123">
        <v>2.91</v>
      </c>
      <c r="H86" s="123">
        <v>269.95</v>
      </c>
      <c r="I86" s="123">
        <v>3.02</v>
      </c>
      <c r="J86" s="123">
        <v>1.94</v>
      </c>
      <c r="K86" s="123">
        <v>2.04</v>
      </c>
      <c r="L86" s="123">
        <v>4.67</v>
      </c>
      <c r="M86" s="123">
        <v>3</v>
      </c>
      <c r="N86" s="123">
        <v>64.34</v>
      </c>
      <c r="O86" s="123">
        <v>0.04</v>
      </c>
      <c r="P86" s="123">
        <v>0.61</v>
      </c>
      <c r="Q86" s="123">
        <v>0.34</v>
      </c>
      <c r="R86" s="123">
        <v>-0.09</v>
      </c>
      <c r="S86" s="123">
        <v>-0.03</v>
      </c>
      <c r="T86" s="123">
        <v>0.28999999999999998</v>
      </c>
      <c r="U86" s="123">
        <v>0.25</v>
      </c>
      <c r="V86" s="123">
        <v>-0.09</v>
      </c>
      <c r="W86" s="123">
        <v>0.09</v>
      </c>
      <c r="X86" s="123">
        <v>0.06</v>
      </c>
      <c r="Y86" s="123" t="s">
        <v>3792</v>
      </c>
      <c r="Z86" s="123">
        <v>2020</v>
      </c>
    </row>
    <row r="87" spans="1:26" x14ac:dyDescent="0.25">
      <c r="A87" s="60" t="s">
        <v>4646</v>
      </c>
      <c r="B87" s="60" t="s">
        <v>831</v>
      </c>
      <c r="C87" s="123" t="s">
        <v>116</v>
      </c>
      <c r="D87" s="60">
        <v>31</v>
      </c>
      <c r="E87" s="123">
        <v>1990</v>
      </c>
      <c r="F87" s="123">
        <v>1.08</v>
      </c>
      <c r="G87" s="123">
        <v>0.93</v>
      </c>
      <c r="H87" s="123">
        <v>90.02</v>
      </c>
      <c r="I87" s="123">
        <v>0.91</v>
      </c>
      <c r="J87" s="123">
        <v>1.0900000000000001</v>
      </c>
      <c r="K87" s="123">
        <v>0.94</v>
      </c>
      <c r="L87" s="123">
        <v>2.0099999999999998</v>
      </c>
      <c r="M87" s="123">
        <v>1.05</v>
      </c>
      <c r="N87" s="123">
        <v>50.01</v>
      </c>
      <c r="O87" s="123">
        <v>0.99</v>
      </c>
      <c r="P87" s="123">
        <v>0.01</v>
      </c>
      <c r="Q87" s="123">
        <v>-0.08</v>
      </c>
      <c r="R87" s="123">
        <v>0.02</v>
      </c>
      <c r="S87" s="123">
        <v>0.01</v>
      </c>
      <c r="T87" s="123">
        <v>0.08</v>
      </c>
      <c r="U87" s="123">
        <v>0.09</v>
      </c>
      <c r="V87" s="123">
        <v>-0.08</v>
      </c>
      <c r="W87" s="123">
        <v>0.06</v>
      </c>
      <c r="X87" s="123"/>
      <c r="Y87" s="123" t="s">
        <v>3792</v>
      </c>
      <c r="Z87" s="123">
        <v>2020</v>
      </c>
    </row>
    <row r="88" spans="1:26" x14ac:dyDescent="0.25">
      <c r="A88" s="60" t="s">
        <v>2460</v>
      </c>
      <c r="B88" s="60" t="s">
        <v>831</v>
      </c>
      <c r="C88" s="123" t="s">
        <v>116</v>
      </c>
      <c r="D88" s="60">
        <v>28</v>
      </c>
      <c r="E88" s="123">
        <v>1993</v>
      </c>
      <c r="F88" s="123">
        <v>5.09</v>
      </c>
      <c r="G88" s="123">
        <v>5.08</v>
      </c>
      <c r="H88" s="123">
        <v>450.04</v>
      </c>
      <c r="I88" s="123">
        <v>5.04</v>
      </c>
      <c r="J88" s="123">
        <v>-0.02</v>
      </c>
      <c r="K88" s="123">
        <v>0.08</v>
      </c>
      <c r="L88" s="123">
        <v>3.34</v>
      </c>
      <c r="M88" s="123">
        <v>3.49</v>
      </c>
      <c r="N88" s="123">
        <v>100.03</v>
      </c>
      <c r="O88" s="123">
        <v>0.66</v>
      </c>
      <c r="P88" s="123">
        <v>0.42</v>
      </c>
      <c r="Q88" s="123">
        <v>-0.05</v>
      </c>
      <c r="R88" s="123">
        <v>1.04</v>
      </c>
      <c r="S88" s="123">
        <v>100.08</v>
      </c>
      <c r="T88" s="123">
        <v>0.02</v>
      </c>
      <c r="U88" s="123">
        <v>-0.08</v>
      </c>
      <c r="V88" s="123">
        <v>-0.08</v>
      </c>
      <c r="W88" s="123">
        <v>0.06</v>
      </c>
      <c r="X88" s="123"/>
      <c r="Y88" s="123" t="s">
        <v>3792</v>
      </c>
      <c r="Z88" s="123">
        <v>2020</v>
      </c>
    </row>
    <row r="89" spans="1:26" x14ac:dyDescent="0.25">
      <c r="A89" s="60" t="s">
        <v>2717</v>
      </c>
      <c r="B89" s="60" t="s">
        <v>26</v>
      </c>
      <c r="C89" s="123" t="s">
        <v>116</v>
      </c>
      <c r="D89" s="60">
        <v>22</v>
      </c>
      <c r="E89" s="123">
        <v>1999</v>
      </c>
      <c r="F89" s="123">
        <v>7.94</v>
      </c>
      <c r="G89" s="123">
        <v>7.93</v>
      </c>
      <c r="H89" s="123">
        <v>719.93</v>
      </c>
      <c r="I89" s="123">
        <v>8.0500000000000007</v>
      </c>
      <c r="J89" s="123">
        <v>0.19</v>
      </c>
      <c r="K89" s="123">
        <v>0.21</v>
      </c>
      <c r="L89" s="123">
        <v>1.57</v>
      </c>
      <c r="M89" s="123">
        <v>1.43</v>
      </c>
      <c r="N89" s="123">
        <v>84.55</v>
      </c>
      <c r="O89" s="123">
        <v>0.54</v>
      </c>
      <c r="P89" s="123">
        <v>0.28000000000000003</v>
      </c>
      <c r="Q89" s="123">
        <v>0.03</v>
      </c>
      <c r="R89" s="123">
        <v>0.5</v>
      </c>
      <c r="S89" s="123">
        <v>50.07</v>
      </c>
      <c r="T89" s="123">
        <v>-0.01</v>
      </c>
      <c r="U89" s="123">
        <v>0.09</v>
      </c>
      <c r="V89" s="123">
        <v>0.05</v>
      </c>
      <c r="W89" s="123">
        <v>0.1</v>
      </c>
      <c r="X89" s="123"/>
      <c r="Y89" s="123" t="s">
        <v>3792</v>
      </c>
      <c r="Z89" s="123">
        <v>2020</v>
      </c>
    </row>
    <row r="90" spans="1:26" x14ac:dyDescent="0.25">
      <c r="A90" s="60" t="s">
        <v>4658</v>
      </c>
      <c r="B90" s="60" t="s">
        <v>27</v>
      </c>
      <c r="C90" s="123" t="s">
        <v>116</v>
      </c>
      <c r="D90" s="60">
        <v>33</v>
      </c>
      <c r="E90" s="123">
        <v>1988</v>
      </c>
      <c r="F90" s="123">
        <v>4.08</v>
      </c>
      <c r="G90" s="123">
        <v>2.94</v>
      </c>
      <c r="H90" s="123">
        <v>304.92</v>
      </c>
      <c r="I90" s="123">
        <v>3.37</v>
      </c>
      <c r="J90" s="123">
        <v>0.83</v>
      </c>
      <c r="K90" s="123">
        <v>0.96</v>
      </c>
      <c r="L90" s="123">
        <v>1.86</v>
      </c>
      <c r="M90" s="123">
        <v>1.1599999999999999</v>
      </c>
      <c r="N90" s="123">
        <v>66.760000000000005</v>
      </c>
      <c r="O90" s="123">
        <v>0.68</v>
      </c>
      <c r="P90" s="123">
        <v>-0.01</v>
      </c>
      <c r="Q90" s="123">
        <v>0.25</v>
      </c>
      <c r="R90" s="123">
        <v>0.37</v>
      </c>
      <c r="S90" s="123">
        <v>33.380000000000003</v>
      </c>
      <c r="T90" s="123">
        <v>0.34</v>
      </c>
      <c r="U90" s="123">
        <v>0.22</v>
      </c>
      <c r="V90" s="123">
        <v>-7.0000000000000007E-2</v>
      </c>
      <c r="W90" s="123">
        <v>0.05</v>
      </c>
      <c r="X90" s="123">
        <v>-0.01</v>
      </c>
      <c r="Y90" s="123" t="s">
        <v>3792</v>
      </c>
      <c r="Z90" s="123">
        <v>2020</v>
      </c>
    </row>
    <row r="91" spans="1:26" x14ac:dyDescent="0.25">
      <c r="A91" s="60" t="s">
        <v>1419</v>
      </c>
      <c r="B91" s="60" t="s">
        <v>27</v>
      </c>
      <c r="C91" s="123" t="s">
        <v>116</v>
      </c>
      <c r="D91" s="60">
        <v>29</v>
      </c>
      <c r="E91" s="123">
        <v>1992</v>
      </c>
      <c r="F91" s="123">
        <v>0.96</v>
      </c>
      <c r="G91" s="123">
        <v>0.98</v>
      </c>
      <c r="H91" s="123">
        <v>54.98</v>
      </c>
      <c r="I91" s="123">
        <v>0.66</v>
      </c>
      <c r="J91" s="123">
        <v>1.7</v>
      </c>
      <c r="K91" s="123">
        <v>1.69</v>
      </c>
      <c r="L91" s="123">
        <v>3.27</v>
      </c>
      <c r="M91" s="123">
        <v>1.64</v>
      </c>
      <c r="N91" s="123">
        <v>50</v>
      </c>
      <c r="O91" s="123">
        <v>1.68</v>
      </c>
      <c r="P91" s="123">
        <v>0.04</v>
      </c>
      <c r="Q91" s="123">
        <v>-0.01</v>
      </c>
      <c r="R91" s="123">
        <v>0.03</v>
      </c>
      <c r="S91" s="123">
        <v>-0.03</v>
      </c>
      <c r="T91" s="123">
        <v>-0.02</v>
      </c>
      <c r="U91" s="123">
        <v>0.1</v>
      </c>
      <c r="V91" s="123">
        <v>-7.0000000000000007E-2</v>
      </c>
      <c r="W91" s="123">
        <v>-0.01</v>
      </c>
      <c r="X91" s="123"/>
      <c r="Y91" s="123" t="s">
        <v>3792</v>
      </c>
      <c r="Z91" s="123">
        <v>2020</v>
      </c>
    </row>
    <row r="92" spans="1:26" x14ac:dyDescent="0.25">
      <c r="A92" s="60" t="s">
        <v>2353</v>
      </c>
      <c r="B92" s="60" t="s">
        <v>27</v>
      </c>
      <c r="C92" s="123" t="s">
        <v>116</v>
      </c>
      <c r="D92" s="60">
        <v>29</v>
      </c>
      <c r="E92" s="123">
        <v>1992</v>
      </c>
      <c r="F92" s="123">
        <v>4.08</v>
      </c>
      <c r="G92" s="123">
        <v>3.99</v>
      </c>
      <c r="H92" s="123">
        <v>360.04</v>
      </c>
      <c r="I92" s="123">
        <v>4</v>
      </c>
      <c r="J92" s="123">
        <v>0.43</v>
      </c>
      <c r="K92" s="123">
        <v>0.56999999999999995</v>
      </c>
      <c r="L92" s="123">
        <v>1.55</v>
      </c>
      <c r="M92" s="123">
        <v>1.04</v>
      </c>
      <c r="N92" s="123">
        <v>99.9</v>
      </c>
      <c r="O92" s="123">
        <v>0.46</v>
      </c>
      <c r="P92" s="123">
        <v>0.08</v>
      </c>
      <c r="Q92" s="123">
        <v>0.51</v>
      </c>
      <c r="R92" s="123">
        <v>0.34</v>
      </c>
      <c r="S92" s="123">
        <v>24.98</v>
      </c>
      <c r="T92" s="123">
        <v>0.43</v>
      </c>
      <c r="U92" s="123">
        <v>0.43</v>
      </c>
      <c r="V92" s="123">
        <v>0.02</v>
      </c>
      <c r="W92" s="123">
        <v>7.0000000000000007E-2</v>
      </c>
      <c r="X92" s="123">
        <v>-0.04</v>
      </c>
      <c r="Y92" s="123" t="s">
        <v>3792</v>
      </c>
      <c r="Z92" s="123">
        <v>2020</v>
      </c>
    </row>
    <row r="93" spans="1:26" x14ac:dyDescent="0.25">
      <c r="A93" s="60" t="s">
        <v>119</v>
      </c>
      <c r="B93" s="60" t="s">
        <v>120</v>
      </c>
      <c r="C93" s="123" t="s">
        <v>116</v>
      </c>
      <c r="D93" s="60">
        <v>34</v>
      </c>
      <c r="E93" s="123">
        <v>1987</v>
      </c>
      <c r="F93" s="123">
        <v>5.9</v>
      </c>
      <c r="G93" s="123">
        <v>5.97</v>
      </c>
      <c r="H93" s="123">
        <v>539.96</v>
      </c>
      <c r="I93" s="123">
        <v>6.02</v>
      </c>
      <c r="J93" s="123">
        <v>0.63</v>
      </c>
      <c r="K93" s="123">
        <v>0.66</v>
      </c>
      <c r="L93" s="123">
        <v>3.23</v>
      </c>
      <c r="M93" s="123">
        <v>2.72</v>
      </c>
      <c r="N93" s="123">
        <v>79.98</v>
      </c>
      <c r="O93" s="123">
        <v>-7.0000000000000007E-2</v>
      </c>
      <c r="P93" s="123">
        <v>0.47</v>
      </c>
      <c r="Q93" s="123">
        <v>0.56999999999999995</v>
      </c>
      <c r="R93" s="123">
        <v>0.31</v>
      </c>
      <c r="S93" s="123">
        <v>33.26</v>
      </c>
      <c r="T93" s="123">
        <v>-0.1</v>
      </c>
      <c r="U93" s="123">
        <v>0.04</v>
      </c>
      <c r="V93" s="123">
        <v>0.09</v>
      </c>
      <c r="W93" s="123">
        <v>-0.02</v>
      </c>
      <c r="X93" s="123"/>
      <c r="Y93" s="123" t="s">
        <v>3792</v>
      </c>
      <c r="Z93" s="123">
        <v>2020</v>
      </c>
    </row>
    <row r="94" spans="1:26" x14ac:dyDescent="0.25">
      <c r="A94" s="60" t="s">
        <v>4689</v>
      </c>
      <c r="B94" s="60" t="s">
        <v>863</v>
      </c>
      <c r="C94" s="123" t="s">
        <v>116</v>
      </c>
      <c r="D94" s="60">
        <v>31</v>
      </c>
      <c r="E94" s="123">
        <v>1990</v>
      </c>
      <c r="F94" s="123">
        <v>1.95</v>
      </c>
      <c r="G94" s="123">
        <v>1.98</v>
      </c>
      <c r="H94" s="123">
        <v>180.03</v>
      </c>
      <c r="I94" s="123">
        <v>1.99</v>
      </c>
      <c r="J94" s="123">
        <v>2.0299999999999998</v>
      </c>
      <c r="K94" s="123">
        <v>2.0299999999999998</v>
      </c>
      <c r="L94" s="123">
        <v>2.93</v>
      </c>
      <c r="M94" s="123">
        <v>1.59</v>
      </c>
      <c r="N94" s="123">
        <v>49.91</v>
      </c>
      <c r="O94" s="123">
        <v>-7.0000000000000007E-2</v>
      </c>
      <c r="P94" s="123">
        <v>0.55000000000000004</v>
      </c>
      <c r="Q94" s="123">
        <v>0.52</v>
      </c>
      <c r="R94" s="123">
        <v>0.05</v>
      </c>
      <c r="S94" s="123">
        <v>0.05</v>
      </c>
      <c r="T94" s="123">
        <v>0.57999999999999996</v>
      </c>
      <c r="U94" s="123">
        <v>0.48</v>
      </c>
      <c r="V94" s="123">
        <v>0.01</v>
      </c>
      <c r="W94" s="123">
        <v>0.05</v>
      </c>
      <c r="X94" s="123">
        <v>0.01</v>
      </c>
      <c r="Y94" s="123" t="s">
        <v>3792</v>
      </c>
      <c r="Z94" s="123">
        <v>2020</v>
      </c>
    </row>
    <row r="95" spans="1:26" x14ac:dyDescent="0.25">
      <c r="A95" s="60" t="s">
        <v>4690</v>
      </c>
      <c r="B95" s="60" t="s">
        <v>863</v>
      </c>
      <c r="C95" s="123" t="s">
        <v>116</v>
      </c>
      <c r="D95" s="60">
        <v>35</v>
      </c>
      <c r="E95" s="123">
        <v>1986</v>
      </c>
      <c r="F95" s="123">
        <v>4</v>
      </c>
      <c r="G95" s="123">
        <v>4.05</v>
      </c>
      <c r="H95" s="123">
        <v>359.94</v>
      </c>
      <c r="I95" s="123">
        <v>4.0199999999999996</v>
      </c>
      <c r="J95" s="123">
        <v>0.59</v>
      </c>
      <c r="K95" s="123">
        <v>0.44</v>
      </c>
      <c r="L95" s="123">
        <v>0.44</v>
      </c>
      <c r="M95" s="123">
        <v>0.28999999999999998</v>
      </c>
      <c r="N95" s="123">
        <v>49.91</v>
      </c>
      <c r="O95" s="123">
        <v>0.28999999999999998</v>
      </c>
      <c r="P95" s="123">
        <v>0.74</v>
      </c>
      <c r="Q95" s="123">
        <v>0</v>
      </c>
      <c r="R95" s="123">
        <v>0.42</v>
      </c>
      <c r="S95" s="123">
        <v>50.02</v>
      </c>
      <c r="T95" s="123">
        <v>0.17</v>
      </c>
      <c r="U95" s="123">
        <v>0.24</v>
      </c>
      <c r="V95" s="123">
        <v>0.04</v>
      </c>
      <c r="W95" s="123">
        <v>0.06</v>
      </c>
      <c r="X95" s="123">
        <v>0.05</v>
      </c>
      <c r="Y95" s="123" t="s">
        <v>3792</v>
      </c>
      <c r="Z95" s="123">
        <v>2020</v>
      </c>
    </row>
    <row r="96" spans="1:26" x14ac:dyDescent="0.25">
      <c r="A96" s="60" t="s">
        <v>4716</v>
      </c>
      <c r="B96" s="60" t="s">
        <v>4705</v>
      </c>
      <c r="C96" s="123" t="s">
        <v>116</v>
      </c>
      <c r="D96" s="60">
        <v>27</v>
      </c>
      <c r="E96" s="123">
        <v>1994</v>
      </c>
      <c r="F96" s="123">
        <v>3.05</v>
      </c>
      <c r="G96" s="123">
        <v>3.05</v>
      </c>
      <c r="H96" s="123">
        <v>269.91000000000003</v>
      </c>
      <c r="I96" s="123">
        <v>3.04</v>
      </c>
      <c r="J96" s="123">
        <v>1.34</v>
      </c>
      <c r="K96" s="123">
        <v>1.3</v>
      </c>
      <c r="L96" s="123">
        <v>4.6500000000000004</v>
      </c>
      <c r="M96" s="123">
        <v>3.6</v>
      </c>
      <c r="N96" s="123">
        <v>78.569999999999993</v>
      </c>
      <c r="O96" s="123">
        <v>0.31</v>
      </c>
      <c r="P96" s="123">
        <v>-0.04</v>
      </c>
      <c r="Q96" s="123">
        <v>0.73</v>
      </c>
      <c r="R96" s="123">
        <v>0.28999999999999998</v>
      </c>
      <c r="S96" s="123">
        <v>33.26</v>
      </c>
      <c r="T96" s="123">
        <v>0.35</v>
      </c>
      <c r="U96" s="123">
        <v>0.28000000000000003</v>
      </c>
      <c r="V96" s="123">
        <v>7.0000000000000007E-2</v>
      </c>
      <c r="W96" s="123">
        <v>0.03</v>
      </c>
      <c r="X96" s="123">
        <v>0.04</v>
      </c>
      <c r="Y96" s="123" t="s">
        <v>3792</v>
      </c>
      <c r="Z96" s="123">
        <v>2020</v>
      </c>
    </row>
    <row r="97" spans="1:26" x14ac:dyDescent="0.25">
      <c r="A97" s="60" t="s">
        <v>4717</v>
      </c>
      <c r="B97" s="60" t="s">
        <v>4705</v>
      </c>
      <c r="C97" s="123" t="s">
        <v>116</v>
      </c>
      <c r="D97" s="60">
        <v>27</v>
      </c>
      <c r="E97" s="123">
        <v>1994</v>
      </c>
      <c r="F97" s="123">
        <v>3.01</v>
      </c>
      <c r="G97" s="123">
        <v>3.06</v>
      </c>
      <c r="H97" s="123">
        <v>269.95</v>
      </c>
      <c r="I97" s="123">
        <v>3.02</v>
      </c>
      <c r="J97" s="123">
        <v>-0.03</v>
      </c>
      <c r="K97" s="123">
        <v>-0.03</v>
      </c>
      <c r="L97" s="123">
        <v>2.34</v>
      </c>
      <c r="M97" s="123">
        <v>2</v>
      </c>
      <c r="N97" s="123">
        <v>100.1</v>
      </c>
      <c r="O97" s="123">
        <v>-0.09</v>
      </c>
      <c r="P97" s="123">
        <v>1.04</v>
      </c>
      <c r="Q97" s="123">
        <v>0.01</v>
      </c>
      <c r="R97" s="123">
        <v>0.93</v>
      </c>
      <c r="S97" s="123">
        <v>100.02</v>
      </c>
      <c r="T97" s="123">
        <v>0.33</v>
      </c>
      <c r="U97" s="123">
        <v>-0.09</v>
      </c>
      <c r="V97" s="123">
        <v>-0.04</v>
      </c>
      <c r="W97" s="123">
        <v>0.43</v>
      </c>
      <c r="X97" s="123"/>
      <c r="Y97" s="123" t="s">
        <v>3792</v>
      </c>
      <c r="Z97" s="123">
        <v>2020</v>
      </c>
    </row>
    <row r="98" spans="1:26" x14ac:dyDescent="0.25">
      <c r="A98" s="60" t="s">
        <v>2718</v>
      </c>
      <c r="B98" s="60" t="s">
        <v>28</v>
      </c>
      <c r="C98" s="123" t="s">
        <v>116</v>
      </c>
      <c r="D98" s="60">
        <v>34</v>
      </c>
      <c r="E98" s="123">
        <v>1987</v>
      </c>
      <c r="F98" s="123">
        <v>0.92</v>
      </c>
      <c r="G98" s="123">
        <v>0.9</v>
      </c>
      <c r="H98" s="123">
        <v>89.98</v>
      </c>
      <c r="I98" s="123">
        <v>0.95</v>
      </c>
      <c r="J98" s="123">
        <v>1.95</v>
      </c>
      <c r="K98" s="123">
        <v>1.91</v>
      </c>
      <c r="L98" s="123">
        <v>4.92</v>
      </c>
      <c r="M98" s="123">
        <v>2.9</v>
      </c>
      <c r="N98" s="123">
        <v>59.94</v>
      </c>
      <c r="O98" s="123">
        <v>-0.04</v>
      </c>
      <c r="P98" s="123">
        <v>0</v>
      </c>
      <c r="Q98" s="123">
        <v>0.99</v>
      </c>
      <c r="R98" s="123">
        <v>0.08</v>
      </c>
      <c r="S98" s="123">
        <v>-0.09</v>
      </c>
      <c r="T98" s="123">
        <v>-0.02</v>
      </c>
      <c r="U98" s="123">
        <v>0.02</v>
      </c>
      <c r="V98" s="123">
        <v>0.06</v>
      </c>
      <c r="W98" s="123">
        <v>0</v>
      </c>
      <c r="X98" s="123"/>
      <c r="Y98" s="123" t="s">
        <v>3792</v>
      </c>
      <c r="Z98" s="123">
        <v>2020</v>
      </c>
    </row>
    <row r="99" spans="1:26" x14ac:dyDescent="0.25">
      <c r="A99" s="60" t="s">
        <v>4751</v>
      </c>
      <c r="B99" s="60" t="s">
        <v>28</v>
      </c>
      <c r="C99" s="123" t="s">
        <v>116</v>
      </c>
      <c r="D99" s="60">
        <v>27</v>
      </c>
      <c r="E99" s="123">
        <v>1994</v>
      </c>
      <c r="F99" s="123">
        <v>0.97</v>
      </c>
      <c r="G99" s="123">
        <v>1.06</v>
      </c>
      <c r="H99" s="123">
        <v>89.97</v>
      </c>
      <c r="I99" s="123">
        <v>0.94</v>
      </c>
      <c r="J99" s="123">
        <v>1.94</v>
      </c>
      <c r="K99" s="123">
        <v>2.09</v>
      </c>
      <c r="L99" s="123">
        <v>4.04</v>
      </c>
      <c r="M99" s="123">
        <v>2</v>
      </c>
      <c r="N99" s="123">
        <v>49.98</v>
      </c>
      <c r="O99" s="123">
        <v>-0.06</v>
      </c>
      <c r="P99" s="123">
        <v>-0.08</v>
      </c>
      <c r="Q99" s="123">
        <v>0.95</v>
      </c>
      <c r="R99" s="123">
        <v>0.02</v>
      </c>
      <c r="S99" s="123">
        <v>0.08</v>
      </c>
      <c r="T99" s="123">
        <v>0.08</v>
      </c>
      <c r="U99" s="123">
        <v>0</v>
      </c>
      <c r="V99" s="123">
        <v>-0.01</v>
      </c>
      <c r="W99" s="123">
        <v>-0.04</v>
      </c>
      <c r="X99" s="123"/>
      <c r="Y99" s="123" t="s">
        <v>3792</v>
      </c>
      <c r="Z99" s="123">
        <v>2020</v>
      </c>
    </row>
    <row r="100" spans="1:26" x14ac:dyDescent="0.25">
      <c r="A100" s="60" t="s">
        <v>4752</v>
      </c>
      <c r="B100" s="60" t="s">
        <v>28</v>
      </c>
      <c r="C100" s="123" t="s">
        <v>3602</v>
      </c>
      <c r="D100" s="60">
        <v>33</v>
      </c>
      <c r="E100" s="123">
        <v>1988</v>
      </c>
      <c r="F100" s="123">
        <v>4.09</v>
      </c>
      <c r="G100" s="123">
        <v>4.04</v>
      </c>
      <c r="H100" s="123">
        <v>360.1</v>
      </c>
      <c r="I100" s="123">
        <v>3.95</v>
      </c>
      <c r="J100" s="123">
        <v>1.72</v>
      </c>
      <c r="K100" s="123">
        <v>1.66</v>
      </c>
      <c r="L100" s="123">
        <v>6.42</v>
      </c>
      <c r="M100" s="123">
        <v>4.67</v>
      </c>
      <c r="N100" s="123">
        <v>73.16</v>
      </c>
      <c r="O100" s="123">
        <v>-7.0000000000000007E-2</v>
      </c>
      <c r="P100" s="123">
        <v>0.43</v>
      </c>
      <c r="Q100" s="123">
        <v>0.56000000000000005</v>
      </c>
      <c r="R100" s="123">
        <v>0.17</v>
      </c>
      <c r="S100" s="123">
        <v>25.04</v>
      </c>
      <c r="T100" s="123">
        <v>-0.1</v>
      </c>
      <c r="U100" s="123">
        <v>-0.04</v>
      </c>
      <c r="V100" s="123">
        <v>0.06</v>
      </c>
      <c r="W100" s="123">
        <v>0.1</v>
      </c>
      <c r="X100" s="123"/>
      <c r="Y100" s="123" t="s">
        <v>3792</v>
      </c>
      <c r="Z100" s="123">
        <v>2020</v>
      </c>
    </row>
    <row r="101" spans="1:26" x14ac:dyDescent="0.25">
      <c r="A101" s="60" t="s">
        <v>4764</v>
      </c>
      <c r="B101" s="60" t="s">
        <v>86</v>
      </c>
      <c r="C101" s="123" t="s">
        <v>116</v>
      </c>
      <c r="D101" s="60">
        <v>32</v>
      </c>
      <c r="E101" s="123">
        <v>1989</v>
      </c>
      <c r="F101" s="123">
        <v>5.09</v>
      </c>
      <c r="G101" s="123">
        <v>5.04</v>
      </c>
      <c r="H101" s="123">
        <v>449.97</v>
      </c>
      <c r="I101" s="123">
        <v>5</v>
      </c>
      <c r="J101" s="123">
        <v>1.45</v>
      </c>
      <c r="K101" s="123">
        <v>1.47</v>
      </c>
      <c r="L101" s="123">
        <v>3.85</v>
      </c>
      <c r="M101" s="123">
        <v>2.57</v>
      </c>
      <c r="N101" s="123">
        <v>68.41</v>
      </c>
      <c r="O101" s="123">
        <v>0.28000000000000003</v>
      </c>
      <c r="P101" s="123">
        <v>0.62</v>
      </c>
      <c r="Q101" s="123">
        <v>0.18</v>
      </c>
      <c r="R101" s="123">
        <v>0.24</v>
      </c>
      <c r="S101" s="123">
        <v>20.03</v>
      </c>
      <c r="T101" s="123">
        <v>0.18</v>
      </c>
      <c r="U101" s="123">
        <v>0.18</v>
      </c>
      <c r="V101" s="123">
        <v>0.03</v>
      </c>
      <c r="W101" s="123">
        <v>-0.06</v>
      </c>
      <c r="X101" s="123">
        <v>0.03</v>
      </c>
      <c r="Y101" s="123" t="s">
        <v>3792</v>
      </c>
      <c r="Z101" s="123">
        <v>2020</v>
      </c>
    </row>
    <row r="102" spans="1:26" x14ac:dyDescent="0.25">
      <c r="A102" s="60" t="s">
        <v>4765</v>
      </c>
      <c r="B102" s="60" t="s">
        <v>86</v>
      </c>
      <c r="C102" s="123" t="s">
        <v>116</v>
      </c>
      <c r="D102" s="60">
        <v>25</v>
      </c>
      <c r="E102" s="123">
        <v>1996</v>
      </c>
      <c r="F102" s="123">
        <v>1.08</v>
      </c>
      <c r="G102" s="123">
        <v>0.9</v>
      </c>
      <c r="H102" s="123">
        <v>89.94</v>
      </c>
      <c r="I102" s="123">
        <v>1</v>
      </c>
      <c r="J102" s="123">
        <v>0.98</v>
      </c>
      <c r="K102" s="123">
        <v>1.05</v>
      </c>
      <c r="L102" s="123">
        <v>4.97</v>
      </c>
      <c r="M102" s="123">
        <v>4.07</v>
      </c>
      <c r="N102" s="123">
        <v>80.069999999999993</v>
      </c>
      <c r="O102" s="123">
        <v>0.04</v>
      </c>
      <c r="P102" s="123">
        <v>0.08</v>
      </c>
      <c r="Q102" s="123">
        <v>1.0900000000000001</v>
      </c>
      <c r="R102" s="123">
        <v>0.01</v>
      </c>
      <c r="S102" s="123">
        <v>0</v>
      </c>
      <c r="T102" s="123">
        <v>0.05</v>
      </c>
      <c r="U102" s="123">
        <v>-0.03</v>
      </c>
      <c r="V102" s="123">
        <v>0.06</v>
      </c>
      <c r="W102" s="123">
        <v>-0.06</v>
      </c>
      <c r="X102" s="123"/>
      <c r="Y102" s="123" t="s">
        <v>3792</v>
      </c>
      <c r="Z102" s="123">
        <v>2020</v>
      </c>
    </row>
    <row r="103" spans="1:26" x14ac:dyDescent="0.25">
      <c r="A103" s="60" t="s">
        <v>4792</v>
      </c>
      <c r="B103" s="60" t="s">
        <v>4777</v>
      </c>
      <c r="C103" s="123" t="s">
        <v>116</v>
      </c>
      <c r="D103" s="60">
        <v>36</v>
      </c>
      <c r="E103" s="123">
        <v>1985</v>
      </c>
      <c r="F103" s="123">
        <v>0.98</v>
      </c>
      <c r="G103" s="123">
        <v>0.97</v>
      </c>
      <c r="H103" s="123">
        <v>89.97</v>
      </c>
      <c r="I103" s="123">
        <v>1.03</v>
      </c>
      <c r="J103" s="123">
        <v>-0.06</v>
      </c>
      <c r="K103" s="123">
        <v>0.04</v>
      </c>
      <c r="L103" s="123">
        <v>6.01</v>
      </c>
      <c r="M103" s="123">
        <v>5.98</v>
      </c>
      <c r="N103" s="123">
        <v>99.93</v>
      </c>
      <c r="O103" s="123">
        <v>0.96</v>
      </c>
      <c r="P103" s="123">
        <v>-0.05</v>
      </c>
      <c r="Q103" s="123">
        <v>0.05</v>
      </c>
      <c r="R103" s="123">
        <v>1.08</v>
      </c>
      <c r="S103" s="123">
        <v>99.94</v>
      </c>
      <c r="T103" s="123">
        <v>-0.08</v>
      </c>
      <c r="U103" s="123">
        <v>0.06</v>
      </c>
      <c r="V103" s="123">
        <v>-0.03</v>
      </c>
      <c r="W103" s="123">
        <v>0.01</v>
      </c>
      <c r="X103" s="123"/>
      <c r="Y103" s="123" t="s">
        <v>3792</v>
      </c>
      <c r="Z103" s="123">
        <v>2020</v>
      </c>
    </row>
    <row r="104" spans="1:26" x14ac:dyDescent="0.25">
      <c r="A104" s="60" t="s">
        <v>4793</v>
      </c>
      <c r="B104" s="60" t="s">
        <v>4777</v>
      </c>
      <c r="C104" s="123" t="s">
        <v>116</v>
      </c>
      <c r="D104" s="60">
        <v>25</v>
      </c>
      <c r="E104" s="123">
        <v>1996</v>
      </c>
      <c r="F104" s="123">
        <v>2.99</v>
      </c>
      <c r="G104" s="123">
        <v>2.93</v>
      </c>
      <c r="H104" s="123">
        <v>270.08</v>
      </c>
      <c r="I104" s="123">
        <v>2.96</v>
      </c>
      <c r="J104" s="123">
        <v>0.43</v>
      </c>
      <c r="K104" s="123">
        <v>0.4</v>
      </c>
      <c r="L104" s="123">
        <v>1.62</v>
      </c>
      <c r="M104" s="123">
        <v>1.36</v>
      </c>
      <c r="N104" s="123">
        <v>79.989999999999995</v>
      </c>
      <c r="O104" s="123">
        <v>0.38</v>
      </c>
      <c r="P104" s="123">
        <v>0.75</v>
      </c>
      <c r="Q104" s="123">
        <v>0.04</v>
      </c>
      <c r="R104" s="123">
        <v>0.57999999999999996</v>
      </c>
      <c r="S104" s="123">
        <v>66.650000000000006</v>
      </c>
      <c r="T104" s="123">
        <v>-0.08</v>
      </c>
      <c r="U104" s="123">
        <v>-0.05</v>
      </c>
      <c r="V104" s="123">
        <v>-0.01</v>
      </c>
      <c r="W104" s="123">
        <v>0.06</v>
      </c>
      <c r="X104" s="123"/>
      <c r="Y104" s="123" t="s">
        <v>3792</v>
      </c>
      <c r="Z104" s="123">
        <v>2020</v>
      </c>
    </row>
    <row r="105" spans="1:26" x14ac:dyDescent="0.25">
      <c r="A105" s="60" t="s">
        <v>1772</v>
      </c>
      <c r="B105" s="60" t="s">
        <v>29</v>
      </c>
      <c r="C105" s="123" t="s">
        <v>116</v>
      </c>
      <c r="D105" s="60">
        <v>31</v>
      </c>
      <c r="E105" s="123">
        <v>1990</v>
      </c>
      <c r="F105" s="123">
        <v>6.05</v>
      </c>
      <c r="G105" s="123">
        <v>6.1</v>
      </c>
      <c r="H105" s="123">
        <v>540.07000000000005</v>
      </c>
      <c r="I105" s="123">
        <v>5.94</v>
      </c>
      <c r="J105" s="123">
        <v>2.17</v>
      </c>
      <c r="K105" s="123">
        <v>2.23</v>
      </c>
      <c r="L105" s="123">
        <v>5.5</v>
      </c>
      <c r="M105" s="123">
        <v>3.28</v>
      </c>
      <c r="N105" s="123">
        <v>60.58</v>
      </c>
      <c r="O105" s="123">
        <v>0.26</v>
      </c>
      <c r="P105" s="123">
        <v>-0.04</v>
      </c>
      <c r="Q105" s="123">
        <v>0.8</v>
      </c>
      <c r="R105" s="123">
        <v>-0.01</v>
      </c>
      <c r="S105" s="123">
        <v>0.09</v>
      </c>
      <c r="T105" s="123">
        <v>0.1</v>
      </c>
      <c r="U105" s="123">
        <v>0.05</v>
      </c>
      <c r="V105" s="123">
        <v>0.04</v>
      </c>
      <c r="W105" s="123">
        <v>0.25</v>
      </c>
      <c r="X105" s="123"/>
      <c r="Y105" s="123" t="s">
        <v>3792</v>
      </c>
      <c r="Z105" s="123">
        <v>2020</v>
      </c>
    </row>
    <row r="106" spans="1:26" x14ac:dyDescent="0.25">
      <c r="A106" s="60" t="s">
        <v>3805</v>
      </c>
      <c r="B106" s="60" t="s">
        <v>9</v>
      </c>
      <c r="C106" s="123" t="s">
        <v>116</v>
      </c>
      <c r="D106" s="60">
        <v>26</v>
      </c>
      <c r="E106" s="123">
        <v>1994</v>
      </c>
      <c r="F106" s="123">
        <v>4.9400000000000004</v>
      </c>
      <c r="G106" s="123">
        <v>5.04</v>
      </c>
      <c r="H106" s="123">
        <v>479.96</v>
      </c>
      <c r="I106" s="123">
        <v>5.21</v>
      </c>
      <c r="J106" s="123">
        <v>1.92</v>
      </c>
      <c r="K106" s="123">
        <v>1.97</v>
      </c>
      <c r="L106" s="123">
        <v>4.45</v>
      </c>
      <c r="M106" s="123">
        <v>2.5099999999999998</v>
      </c>
      <c r="N106" s="123">
        <v>58.23</v>
      </c>
      <c r="O106" s="123">
        <v>0.45</v>
      </c>
      <c r="P106" s="123">
        <v>-0.1</v>
      </c>
      <c r="Q106" s="123">
        <v>0.53</v>
      </c>
      <c r="R106" s="123">
        <v>0.08</v>
      </c>
      <c r="S106" s="123">
        <v>0.02</v>
      </c>
      <c r="T106" s="123">
        <v>0.13</v>
      </c>
      <c r="U106" s="123">
        <v>0.08</v>
      </c>
      <c r="V106" s="123">
        <v>0.1</v>
      </c>
      <c r="W106" s="123">
        <v>-0.03</v>
      </c>
      <c r="X106" s="123">
        <v>100</v>
      </c>
      <c r="Y106" s="123" t="s">
        <v>3792</v>
      </c>
      <c r="Z106" s="123">
        <v>2021</v>
      </c>
    </row>
    <row r="107" spans="1:26" x14ac:dyDescent="0.25">
      <c r="A107" s="60" t="s">
        <v>4816</v>
      </c>
      <c r="B107" s="60" t="s">
        <v>10</v>
      </c>
      <c r="C107" s="123" t="s">
        <v>116</v>
      </c>
      <c r="D107" s="60">
        <v>38</v>
      </c>
      <c r="E107" s="123">
        <v>1982</v>
      </c>
      <c r="F107" s="123">
        <v>4.07</v>
      </c>
      <c r="G107" s="123">
        <v>3.97</v>
      </c>
      <c r="H107" s="123">
        <v>359.95</v>
      </c>
      <c r="I107" s="123">
        <v>4.09</v>
      </c>
      <c r="J107" s="123">
        <v>1.02</v>
      </c>
      <c r="K107" s="123">
        <v>0.93</v>
      </c>
      <c r="L107" s="123">
        <v>3.04</v>
      </c>
      <c r="M107" s="123">
        <v>1.98</v>
      </c>
      <c r="N107" s="123">
        <v>66.790000000000006</v>
      </c>
      <c r="O107" s="123">
        <v>0.7</v>
      </c>
      <c r="P107" s="123">
        <v>-0.04</v>
      </c>
      <c r="Q107" s="123">
        <v>0.27</v>
      </c>
      <c r="R107" s="123">
        <v>0.57999999999999996</v>
      </c>
      <c r="S107" s="123">
        <v>50</v>
      </c>
      <c r="T107" s="123">
        <v>-0.04</v>
      </c>
      <c r="U107" s="123">
        <v>0.09</v>
      </c>
      <c r="V107" s="123">
        <v>0.05</v>
      </c>
      <c r="W107" s="123">
        <v>-0.08</v>
      </c>
      <c r="X107" s="123"/>
      <c r="Y107" s="123" t="s">
        <v>3792</v>
      </c>
      <c r="Z107" s="123">
        <v>2021</v>
      </c>
    </row>
    <row r="108" spans="1:26" x14ac:dyDescent="0.25">
      <c r="A108" s="60" t="s">
        <v>3985</v>
      </c>
      <c r="B108" s="60" t="s">
        <v>12</v>
      </c>
      <c r="C108" s="123" t="s">
        <v>116</v>
      </c>
      <c r="D108" s="60">
        <v>27</v>
      </c>
      <c r="E108" s="123">
        <v>1993</v>
      </c>
      <c r="F108" s="123">
        <v>3.96</v>
      </c>
      <c r="G108" s="123">
        <v>3.96</v>
      </c>
      <c r="H108" s="123">
        <v>360.09</v>
      </c>
      <c r="I108" s="123">
        <v>3.94</v>
      </c>
      <c r="J108" s="123">
        <v>1.57</v>
      </c>
      <c r="K108" s="123">
        <v>1.41</v>
      </c>
      <c r="L108" s="123">
        <v>6.08</v>
      </c>
      <c r="M108" s="123">
        <v>4.47</v>
      </c>
      <c r="N108" s="123">
        <v>74.959999999999994</v>
      </c>
      <c r="O108" s="123">
        <v>0.28999999999999998</v>
      </c>
      <c r="P108" s="123">
        <v>0.21</v>
      </c>
      <c r="Q108" s="123">
        <v>0.55000000000000004</v>
      </c>
      <c r="R108" s="123">
        <v>0.3</v>
      </c>
      <c r="S108" s="123">
        <v>25.07</v>
      </c>
      <c r="T108" s="123">
        <v>7.0000000000000007E-2</v>
      </c>
      <c r="U108" s="123">
        <v>7.0000000000000007E-2</v>
      </c>
      <c r="V108" s="123">
        <v>-0.06</v>
      </c>
      <c r="W108" s="123">
        <v>0.01</v>
      </c>
      <c r="X108" s="123"/>
      <c r="Y108" s="123" t="s">
        <v>3792</v>
      </c>
      <c r="Z108" s="123">
        <v>2021</v>
      </c>
    </row>
    <row r="109" spans="1:26" x14ac:dyDescent="0.25">
      <c r="A109" s="60" t="s">
        <v>4001</v>
      </c>
      <c r="B109" s="60" t="s">
        <v>85</v>
      </c>
      <c r="C109" s="123" t="s">
        <v>116</v>
      </c>
      <c r="D109" s="60">
        <v>27</v>
      </c>
      <c r="E109" s="123">
        <v>1993</v>
      </c>
      <c r="F109" s="123">
        <v>2.94</v>
      </c>
      <c r="G109" s="123">
        <v>3.03</v>
      </c>
      <c r="H109" s="123">
        <v>270.02999999999997</v>
      </c>
      <c r="I109" s="123">
        <v>3.06</v>
      </c>
      <c r="J109" s="123">
        <v>2.61</v>
      </c>
      <c r="K109" s="123">
        <v>2.68</v>
      </c>
      <c r="L109" s="123">
        <v>7.09</v>
      </c>
      <c r="M109" s="123">
        <v>4.41</v>
      </c>
      <c r="N109" s="123">
        <v>61.92</v>
      </c>
      <c r="O109" s="123">
        <v>-7.0000000000000007E-2</v>
      </c>
      <c r="P109" s="123">
        <v>-0.06</v>
      </c>
      <c r="Q109" s="123">
        <v>0.99</v>
      </c>
      <c r="R109" s="123">
        <v>-0.05</v>
      </c>
      <c r="S109" s="123">
        <v>-0.08</v>
      </c>
      <c r="T109" s="123">
        <v>0.41</v>
      </c>
      <c r="U109" s="123">
        <v>-0.1</v>
      </c>
      <c r="V109" s="123">
        <v>0.36</v>
      </c>
      <c r="W109" s="123">
        <v>0.03</v>
      </c>
      <c r="X109" s="123">
        <v>100.07</v>
      </c>
      <c r="Y109" s="123" t="s">
        <v>3792</v>
      </c>
      <c r="Z109" s="123">
        <v>2021</v>
      </c>
    </row>
    <row r="110" spans="1:26" x14ac:dyDescent="0.25">
      <c r="A110" s="60" t="s">
        <v>4027</v>
      </c>
      <c r="B110" s="60" t="s">
        <v>14</v>
      </c>
      <c r="C110" s="123" t="s">
        <v>116</v>
      </c>
      <c r="D110" s="60">
        <v>34</v>
      </c>
      <c r="E110" s="123">
        <v>1987</v>
      </c>
      <c r="F110" s="123">
        <v>1.02</v>
      </c>
      <c r="G110" s="123">
        <v>1.07</v>
      </c>
      <c r="H110" s="123">
        <v>89.91</v>
      </c>
      <c r="I110" s="123">
        <v>0.91</v>
      </c>
      <c r="J110" s="123">
        <v>3.03</v>
      </c>
      <c r="K110" s="123">
        <v>2.9</v>
      </c>
      <c r="L110" s="123">
        <v>4.01</v>
      </c>
      <c r="M110" s="123">
        <v>1</v>
      </c>
      <c r="N110" s="123">
        <v>25.09</v>
      </c>
      <c r="O110" s="123">
        <v>-0.02</v>
      </c>
      <c r="P110" s="123">
        <v>0.03</v>
      </c>
      <c r="Q110" s="123">
        <v>1.03</v>
      </c>
      <c r="R110" s="123">
        <v>-0.03</v>
      </c>
      <c r="S110" s="123">
        <v>0.01</v>
      </c>
      <c r="T110" s="123">
        <v>-0.1</v>
      </c>
      <c r="U110" s="123">
        <v>-0.01</v>
      </c>
      <c r="V110" s="123">
        <v>0.04</v>
      </c>
      <c r="W110" s="123">
        <v>0</v>
      </c>
      <c r="X110" s="123"/>
      <c r="Y110" s="123" t="s">
        <v>3792</v>
      </c>
      <c r="Z110" s="123">
        <v>2021</v>
      </c>
    </row>
    <row r="111" spans="1:26" x14ac:dyDescent="0.25">
      <c r="A111" s="60" t="s">
        <v>4823</v>
      </c>
      <c r="B111" s="60" t="s">
        <v>14</v>
      </c>
      <c r="C111" s="123" t="s">
        <v>116</v>
      </c>
      <c r="D111" s="60">
        <v>21</v>
      </c>
      <c r="E111" s="123">
        <v>1999</v>
      </c>
      <c r="F111" s="123">
        <v>2.09</v>
      </c>
      <c r="G111" s="123">
        <v>1.96</v>
      </c>
      <c r="H111" s="123">
        <v>180.05</v>
      </c>
      <c r="I111" s="123">
        <v>2.0099999999999998</v>
      </c>
      <c r="J111" s="123">
        <v>2.08</v>
      </c>
      <c r="K111" s="123">
        <v>2.0699999999999998</v>
      </c>
      <c r="L111" s="123">
        <v>5.01</v>
      </c>
      <c r="M111" s="123">
        <v>2.91</v>
      </c>
      <c r="N111" s="123">
        <v>59.93</v>
      </c>
      <c r="O111" s="123">
        <v>0.55000000000000004</v>
      </c>
      <c r="P111" s="123">
        <v>-0.03</v>
      </c>
      <c r="Q111" s="123">
        <v>0.57999999999999996</v>
      </c>
      <c r="R111" s="123">
        <v>0.49</v>
      </c>
      <c r="S111" s="123">
        <v>50.08</v>
      </c>
      <c r="T111" s="123">
        <v>-0.08</v>
      </c>
      <c r="U111" s="123">
        <v>0.01</v>
      </c>
      <c r="V111" s="123">
        <v>-0.1</v>
      </c>
      <c r="W111" s="123">
        <v>7.0000000000000007E-2</v>
      </c>
      <c r="X111" s="123"/>
      <c r="Y111" s="123" t="s">
        <v>3792</v>
      </c>
      <c r="Z111" s="123">
        <v>2021</v>
      </c>
    </row>
    <row r="112" spans="1:26" x14ac:dyDescent="0.25">
      <c r="A112" s="60" t="s">
        <v>1510</v>
      </c>
      <c r="B112" s="60" t="s">
        <v>15</v>
      </c>
      <c r="C112" s="123" t="s">
        <v>116</v>
      </c>
      <c r="D112" s="60">
        <v>34</v>
      </c>
      <c r="E112" s="123">
        <v>1986</v>
      </c>
      <c r="F112" s="123">
        <v>4.03</v>
      </c>
      <c r="G112" s="123">
        <v>3.99</v>
      </c>
      <c r="H112" s="123">
        <v>360</v>
      </c>
      <c r="I112" s="123">
        <v>4.04</v>
      </c>
      <c r="J112" s="123">
        <v>1.7</v>
      </c>
      <c r="K112" s="123">
        <v>1.81</v>
      </c>
      <c r="L112" s="123">
        <v>2.48</v>
      </c>
      <c r="M112" s="123">
        <v>0.93</v>
      </c>
      <c r="N112" s="123">
        <v>30.01</v>
      </c>
      <c r="O112" s="123">
        <v>0.2</v>
      </c>
      <c r="P112" s="123">
        <v>0.18</v>
      </c>
      <c r="Q112" s="123">
        <v>0.54</v>
      </c>
      <c r="R112" s="123">
        <v>0.04</v>
      </c>
      <c r="S112" s="123">
        <v>-0.04</v>
      </c>
      <c r="T112" s="123">
        <v>-0.09</v>
      </c>
      <c r="U112" s="123">
        <v>-0.04</v>
      </c>
      <c r="V112" s="123">
        <v>0.06</v>
      </c>
      <c r="W112" s="123">
        <v>0.05</v>
      </c>
      <c r="X112" s="123"/>
      <c r="Y112" s="123" t="s">
        <v>3792</v>
      </c>
      <c r="Z112" s="123">
        <v>2021</v>
      </c>
    </row>
    <row r="113" spans="1:26" x14ac:dyDescent="0.25">
      <c r="A113" s="60" t="s">
        <v>2516</v>
      </c>
      <c r="B113" s="60" t="s">
        <v>16</v>
      </c>
      <c r="C113" s="123" t="s">
        <v>116</v>
      </c>
      <c r="D113" s="60">
        <v>31</v>
      </c>
      <c r="E113" s="123">
        <v>1989</v>
      </c>
      <c r="F113" s="123">
        <v>4.9400000000000004</v>
      </c>
      <c r="G113" s="123">
        <v>4.93</v>
      </c>
      <c r="H113" s="123">
        <v>449.99</v>
      </c>
      <c r="I113" s="123">
        <v>5.03</v>
      </c>
      <c r="J113" s="123">
        <v>0.71</v>
      </c>
      <c r="K113" s="123">
        <v>0.77</v>
      </c>
      <c r="L113" s="123">
        <v>3.21</v>
      </c>
      <c r="M113" s="123">
        <v>2.2799999999999998</v>
      </c>
      <c r="N113" s="123">
        <v>75.010000000000005</v>
      </c>
      <c r="O113" s="123">
        <v>0.48</v>
      </c>
      <c r="P113" s="123">
        <v>0.25</v>
      </c>
      <c r="Q113" s="123">
        <v>0.5</v>
      </c>
      <c r="R113" s="123">
        <v>0.3</v>
      </c>
      <c r="S113" s="123">
        <v>40.04</v>
      </c>
      <c r="T113" s="123">
        <v>-0.04</v>
      </c>
      <c r="U113" s="123">
        <v>0.04</v>
      </c>
      <c r="V113" s="123">
        <v>0.03</v>
      </c>
      <c r="W113" s="123">
        <v>0.01</v>
      </c>
      <c r="X113" s="123"/>
      <c r="Y113" s="123" t="s">
        <v>3792</v>
      </c>
      <c r="Z113" s="123">
        <v>2021</v>
      </c>
    </row>
    <row r="114" spans="1:26" x14ac:dyDescent="0.25">
      <c r="A114" s="60" t="s">
        <v>4828</v>
      </c>
      <c r="B114" s="60" t="s">
        <v>17</v>
      </c>
      <c r="C114" s="123" t="s">
        <v>116</v>
      </c>
      <c r="D114" s="60">
        <v>26</v>
      </c>
      <c r="E114" s="123">
        <v>1994</v>
      </c>
      <c r="F114" s="123">
        <v>4.0999999999999996</v>
      </c>
      <c r="G114" s="123">
        <v>4</v>
      </c>
      <c r="H114" s="123">
        <v>389.92</v>
      </c>
      <c r="I114" s="123">
        <v>4.3099999999999996</v>
      </c>
      <c r="J114" s="123">
        <v>1.0900000000000001</v>
      </c>
      <c r="K114" s="123">
        <v>1.17</v>
      </c>
      <c r="L114" s="123">
        <v>2.62</v>
      </c>
      <c r="M114" s="123">
        <v>1.55</v>
      </c>
      <c r="N114" s="123">
        <v>63.57</v>
      </c>
      <c r="O114" s="123">
        <v>0.53</v>
      </c>
      <c r="P114" s="123">
        <v>-7.0000000000000007E-2</v>
      </c>
      <c r="Q114" s="123">
        <v>0.55000000000000004</v>
      </c>
      <c r="R114" s="123">
        <v>0.27</v>
      </c>
      <c r="S114" s="123">
        <v>24.93</v>
      </c>
      <c r="T114" s="123">
        <v>0.31</v>
      </c>
      <c r="U114" s="123">
        <v>0.16</v>
      </c>
      <c r="V114" s="123">
        <v>0.01</v>
      </c>
      <c r="W114" s="123">
        <v>-0.04</v>
      </c>
      <c r="X114" s="123">
        <v>-0.02</v>
      </c>
      <c r="Y114" s="123" t="s">
        <v>3792</v>
      </c>
      <c r="Z114" s="123">
        <v>2021</v>
      </c>
    </row>
    <row r="115" spans="1:26" x14ac:dyDescent="0.25">
      <c r="A115" s="60" t="s">
        <v>2891</v>
      </c>
      <c r="B115" s="60" t="s">
        <v>18</v>
      </c>
      <c r="C115" s="123" t="s">
        <v>116</v>
      </c>
      <c r="D115" s="60">
        <v>32</v>
      </c>
      <c r="E115" s="123">
        <v>1988</v>
      </c>
      <c r="F115" s="123">
        <v>4.03</v>
      </c>
      <c r="G115" s="123">
        <v>3.98</v>
      </c>
      <c r="H115" s="123">
        <v>360</v>
      </c>
      <c r="I115" s="123">
        <v>3.98</v>
      </c>
      <c r="J115" s="123">
        <v>1.73</v>
      </c>
      <c r="K115" s="123">
        <v>1.7</v>
      </c>
      <c r="L115" s="123">
        <v>3.83</v>
      </c>
      <c r="M115" s="123">
        <v>2.5299999999999998</v>
      </c>
      <c r="N115" s="123">
        <v>59.98</v>
      </c>
      <c r="O115" s="123">
        <v>0.26</v>
      </c>
      <c r="P115" s="123">
        <v>0.18</v>
      </c>
      <c r="Q115" s="123">
        <v>0.48</v>
      </c>
      <c r="R115" s="123">
        <v>0.28999999999999998</v>
      </c>
      <c r="S115" s="123">
        <v>24.93</v>
      </c>
      <c r="T115" s="123">
        <v>0.21</v>
      </c>
      <c r="U115" s="123">
        <v>0.22</v>
      </c>
      <c r="V115" s="123">
        <v>0.06</v>
      </c>
      <c r="W115" s="123">
        <v>0.01</v>
      </c>
      <c r="X115" s="123">
        <v>0.05</v>
      </c>
      <c r="Y115" s="123" t="s">
        <v>3792</v>
      </c>
      <c r="Z115" s="123">
        <v>2021</v>
      </c>
    </row>
    <row r="116" spans="1:26" x14ac:dyDescent="0.25">
      <c r="A116" s="60" t="s">
        <v>481</v>
      </c>
      <c r="B116" s="60" t="s">
        <v>82</v>
      </c>
      <c r="C116" s="123" t="s">
        <v>116</v>
      </c>
      <c r="D116" s="60">
        <v>32</v>
      </c>
      <c r="E116" s="123">
        <v>1989</v>
      </c>
      <c r="F116" s="123">
        <v>2.91</v>
      </c>
      <c r="G116" s="123">
        <v>2.93</v>
      </c>
      <c r="H116" s="123">
        <v>269.94</v>
      </c>
      <c r="I116" s="123">
        <v>2.94</v>
      </c>
      <c r="J116" s="123">
        <v>2.33</v>
      </c>
      <c r="K116" s="123">
        <v>2.23</v>
      </c>
      <c r="L116" s="123">
        <v>4.92</v>
      </c>
      <c r="M116" s="123">
        <v>3.68</v>
      </c>
      <c r="N116" s="123">
        <v>60.03</v>
      </c>
      <c r="O116" s="123">
        <v>0.28000000000000003</v>
      </c>
      <c r="P116" s="123">
        <v>-0.05</v>
      </c>
      <c r="Q116" s="123">
        <v>0.63</v>
      </c>
      <c r="R116" s="123">
        <v>-0.02</v>
      </c>
      <c r="S116" s="123">
        <v>-0.04</v>
      </c>
      <c r="T116" s="123">
        <v>0.68</v>
      </c>
      <c r="U116" s="123">
        <v>0.39</v>
      </c>
      <c r="V116" s="123">
        <v>0.28999999999999998</v>
      </c>
      <c r="W116" s="123">
        <v>0.05</v>
      </c>
      <c r="X116" s="123">
        <v>50.08</v>
      </c>
      <c r="Y116" s="123" t="s">
        <v>3792</v>
      </c>
      <c r="Z116" s="123">
        <v>2021</v>
      </c>
    </row>
    <row r="117" spans="1:26" x14ac:dyDescent="0.25">
      <c r="A117" s="60" t="s">
        <v>1258</v>
      </c>
      <c r="B117" s="60" t="s">
        <v>81</v>
      </c>
      <c r="C117" s="123" t="s">
        <v>116</v>
      </c>
      <c r="D117" s="60">
        <v>31</v>
      </c>
      <c r="E117" s="123">
        <v>1989</v>
      </c>
      <c r="F117" s="123">
        <v>3.05</v>
      </c>
      <c r="G117" s="123">
        <v>2.97</v>
      </c>
      <c r="H117" s="123">
        <v>270.10000000000002</v>
      </c>
      <c r="I117" s="123">
        <v>3.03</v>
      </c>
      <c r="J117" s="123">
        <v>0.98</v>
      </c>
      <c r="K117" s="123">
        <v>1.07</v>
      </c>
      <c r="L117" s="123">
        <v>4.95</v>
      </c>
      <c r="M117" s="123">
        <v>4.3</v>
      </c>
      <c r="N117" s="123">
        <v>80.040000000000006</v>
      </c>
      <c r="O117" s="123">
        <v>0.36</v>
      </c>
      <c r="P117" s="123">
        <v>-0.1</v>
      </c>
      <c r="Q117" s="123">
        <v>0.64</v>
      </c>
      <c r="R117" s="123">
        <v>0.27</v>
      </c>
      <c r="S117" s="123">
        <v>33.33</v>
      </c>
      <c r="T117" s="123">
        <v>0.28000000000000003</v>
      </c>
      <c r="U117" s="123">
        <v>-0.05</v>
      </c>
      <c r="V117" s="123">
        <v>0.31</v>
      </c>
      <c r="W117" s="123">
        <v>7.0000000000000007E-2</v>
      </c>
      <c r="X117" s="123">
        <v>99.91</v>
      </c>
      <c r="Y117" s="123" t="s">
        <v>3792</v>
      </c>
      <c r="Z117" s="123">
        <v>2021</v>
      </c>
    </row>
    <row r="118" spans="1:26" x14ac:dyDescent="0.25">
      <c r="A118" s="60" t="s">
        <v>4454</v>
      </c>
      <c r="B118" s="60" t="s">
        <v>19</v>
      </c>
      <c r="C118" s="123" t="s">
        <v>116</v>
      </c>
      <c r="D118" s="60">
        <v>26</v>
      </c>
      <c r="E118" s="123">
        <v>1995</v>
      </c>
      <c r="F118" s="123">
        <v>4.0599999999999996</v>
      </c>
      <c r="G118" s="123">
        <v>4.0999999999999996</v>
      </c>
      <c r="H118" s="123">
        <v>390.08</v>
      </c>
      <c r="I118" s="123">
        <v>4.34</v>
      </c>
      <c r="J118" s="123">
        <v>1.93</v>
      </c>
      <c r="K118" s="123">
        <v>1.78</v>
      </c>
      <c r="L118" s="123">
        <v>3.43</v>
      </c>
      <c r="M118" s="123">
        <v>1.89</v>
      </c>
      <c r="N118" s="123">
        <v>53.25</v>
      </c>
      <c r="O118" s="123">
        <v>0.22</v>
      </c>
      <c r="P118" s="123">
        <v>0.26</v>
      </c>
      <c r="Q118" s="123">
        <v>0.54</v>
      </c>
      <c r="R118" s="123">
        <v>0.01</v>
      </c>
      <c r="S118" s="123">
        <v>0.1</v>
      </c>
      <c r="T118" s="123">
        <v>0.23</v>
      </c>
      <c r="U118" s="123">
        <v>0.27</v>
      </c>
      <c r="V118" s="123">
        <v>-7.0000000000000007E-2</v>
      </c>
      <c r="W118" s="123">
        <v>-7.0000000000000007E-2</v>
      </c>
      <c r="X118" s="123">
        <v>0.1</v>
      </c>
      <c r="Y118" s="123" t="s">
        <v>3792</v>
      </c>
      <c r="Z118" s="123">
        <v>2021</v>
      </c>
    </row>
    <row r="119" spans="1:26" x14ac:dyDescent="0.25">
      <c r="A119" s="60" t="s">
        <v>449</v>
      </c>
      <c r="B119" s="60" t="s">
        <v>20</v>
      </c>
      <c r="C119" s="123" t="s">
        <v>116</v>
      </c>
      <c r="D119" s="60">
        <v>34</v>
      </c>
      <c r="E119" s="123">
        <v>1986</v>
      </c>
      <c r="F119" s="123">
        <v>6.06</v>
      </c>
      <c r="G119" s="123">
        <v>5.92</v>
      </c>
      <c r="H119" s="123">
        <v>569.99</v>
      </c>
      <c r="I119" s="123">
        <v>6.21</v>
      </c>
      <c r="J119" s="123">
        <v>1.1299999999999999</v>
      </c>
      <c r="K119" s="123">
        <v>1.1599999999999999</v>
      </c>
      <c r="L119" s="123">
        <v>3.34</v>
      </c>
      <c r="M119" s="123">
        <v>2.59</v>
      </c>
      <c r="N119" s="123">
        <v>71.48</v>
      </c>
      <c r="O119" s="123">
        <v>0.56000000000000005</v>
      </c>
      <c r="P119" s="123">
        <v>-0.09</v>
      </c>
      <c r="Q119" s="123">
        <v>0.54</v>
      </c>
      <c r="R119" s="123">
        <v>7.0000000000000007E-2</v>
      </c>
      <c r="S119" s="123">
        <v>16.739999999999998</v>
      </c>
      <c r="T119" s="123">
        <v>0.24</v>
      </c>
      <c r="U119" s="123">
        <v>0.23</v>
      </c>
      <c r="V119" s="123">
        <v>0.17</v>
      </c>
      <c r="W119" s="123">
        <v>-0.02</v>
      </c>
      <c r="X119" s="123">
        <v>49.94</v>
      </c>
      <c r="Y119" s="123" t="s">
        <v>3792</v>
      </c>
      <c r="Z119" s="123">
        <v>2021</v>
      </c>
    </row>
    <row r="120" spans="1:26" x14ac:dyDescent="0.25">
      <c r="A120" s="60" t="s">
        <v>1592</v>
      </c>
      <c r="B120" s="60" t="s">
        <v>83</v>
      </c>
      <c r="C120" s="123" t="s">
        <v>116</v>
      </c>
      <c r="D120" s="60">
        <v>30</v>
      </c>
      <c r="E120" s="123">
        <v>1990</v>
      </c>
      <c r="F120" s="123">
        <v>3.07</v>
      </c>
      <c r="G120" s="123">
        <v>3.03</v>
      </c>
      <c r="H120" s="123">
        <v>270</v>
      </c>
      <c r="I120" s="123">
        <v>3</v>
      </c>
      <c r="J120" s="123">
        <v>1.91</v>
      </c>
      <c r="K120" s="123">
        <v>2.1</v>
      </c>
      <c r="L120" s="123">
        <v>5.33</v>
      </c>
      <c r="M120" s="123">
        <v>3.64</v>
      </c>
      <c r="N120" s="123">
        <v>68.77</v>
      </c>
      <c r="O120" s="123">
        <v>-0.08</v>
      </c>
      <c r="P120" s="123">
        <v>0.74</v>
      </c>
      <c r="Q120" s="123">
        <v>0.27</v>
      </c>
      <c r="R120" s="123">
        <v>-0.01</v>
      </c>
      <c r="S120" s="123">
        <v>-0.1</v>
      </c>
      <c r="T120" s="123">
        <v>0.24</v>
      </c>
      <c r="U120" s="123">
        <v>0.36</v>
      </c>
      <c r="V120" s="123">
        <v>0.02</v>
      </c>
      <c r="W120" s="123">
        <v>-0.1</v>
      </c>
      <c r="X120" s="123">
        <v>0.05</v>
      </c>
      <c r="Y120" s="123" t="s">
        <v>3792</v>
      </c>
      <c r="Z120" s="123">
        <v>2021</v>
      </c>
    </row>
    <row r="121" spans="1:26" x14ac:dyDescent="0.25">
      <c r="A121" s="60" t="s">
        <v>2603</v>
      </c>
      <c r="B121" s="60" t="s">
        <v>21</v>
      </c>
      <c r="C121" s="123" t="s">
        <v>116</v>
      </c>
      <c r="D121" s="60">
        <v>23</v>
      </c>
      <c r="E121" s="123">
        <v>1997</v>
      </c>
      <c r="F121" s="123">
        <v>5.95</v>
      </c>
      <c r="G121" s="123">
        <v>5.96</v>
      </c>
      <c r="H121" s="123">
        <v>629.94000000000005</v>
      </c>
      <c r="I121" s="123">
        <v>7.01</v>
      </c>
      <c r="J121" s="123">
        <v>0.78</v>
      </c>
      <c r="K121" s="123">
        <v>0.94</v>
      </c>
      <c r="L121" s="123">
        <v>1.96</v>
      </c>
      <c r="M121" s="123">
        <v>1.36</v>
      </c>
      <c r="N121" s="123">
        <v>57.16</v>
      </c>
      <c r="O121" s="123">
        <v>0.33</v>
      </c>
      <c r="P121" s="123">
        <v>0.52</v>
      </c>
      <c r="Q121" s="123">
        <v>-0.05</v>
      </c>
      <c r="R121" s="123">
        <v>0.28999999999999998</v>
      </c>
      <c r="S121" s="123">
        <v>33.380000000000003</v>
      </c>
      <c r="T121" s="123">
        <v>-0.05</v>
      </c>
      <c r="U121" s="123">
        <v>-0.01</v>
      </c>
      <c r="V121" s="123">
        <v>0</v>
      </c>
      <c r="W121" s="123">
        <v>0</v>
      </c>
      <c r="X121" s="123"/>
      <c r="Y121" s="123" t="s">
        <v>3792</v>
      </c>
      <c r="Z121" s="123">
        <v>2021</v>
      </c>
    </row>
    <row r="122" spans="1:26" x14ac:dyDescent="0.25">
      <c r="A122" s="60" t="s">
        <v>4540</v>
      </c>
      <c r="B122" s="60" t="s">
        <v>84</v>
      </c>
      <c r="C122" s="123" t="s">
        <v>116</v>
      </c>
      <c r="D122" s="60">
        <v>35</v>
      </c>
      <c r="E122" s="123">
        <v>1985</v>
      </c>
      <c r="F122" s="123">
        <v>3.07</v>
      </c>
      <c r="G122" s="123">
        <v>3.09</v>
      </c>
      <c r="H122" s="123">
        <v>270</v>
      </c>
      <c r="I122" s="123">
        <v>3.07</v>
      </c>
      <c r="J122" s="123">
        <v>1.65</v>
      </c>
      <c r="K122" s="123">
        <v>1.6</v>
      </c>
      <c r="L122" s="123">
        <v>5.04</v>
      </c>
      <c r="M122" s="123">
        <v>3.37</v>
      </c>
      <c r="N122" s="123">
        <v>66.709999999999994</v>
      </c>
      <c r="O122" s="123">
        <v>0.04</v>
      </c>
      <c r="P122" s="123">
        <v>0.35</v>
      </c>
      <c r="Q122" s="123">
        <v>0.71</v>
      </c>
      <c r="R122" s="123">
        <v>0.41</v>
      </c>
      <c r="S122" s="123">
        <v>33.31</v>
      </c>
      <c r="T122" s="123">
        <v>-0.02</v>
      </c>
      <c r="U122" s="123">
        <v>-7.0000000000000007E-2</v>
      </c>
      <c r="V122" s="123">
        <v>-0.01</v>
      </c>
      <c r="W122" s="123">
        <v>0.04</v>
      </c>
      <c r="X122" s="123"/>
      <c r="Y122" s="123" t="s">
        <v>3792</v>
      </c>
      <c r="Z122" s="123">
        <v>2021</v>
      </c>
    </row>
    <row r="123" spans="1:26" x14ac:dyDescent="0.25">
      <c r="A123" s="60" t="s">
        <v>1707</v>
      </c>
      <c r="B123" s="60" t="s">
        <v>22</v>
      </c>
      <c r="C123" s="123" t="s">
        <v>116</v>
      </c>
      <c r="D123" s="60">
        <v>30</v>
      </c>
      <c r="E123" s="123">
        <v>1990</v>
      </c>
      <c r="F123" s="123">
        <v>2.93</v>
      </c>
      <c r="G123" s="123">
        <v>3.1</v>
      </c>
      <c r="H123" s="123">
        <v>269.92</v>
      </c>
      <c r="I123" s="123">
        <v>3.06</v>
      </c>
      <c r="J123" s="123">
        <v>2.0099999999999998</v>
      </c>
      <c r="K123" s="123">
        <v>2.06</v>
      </c>
      <c r="L123" s="123">
        <v>3.69</v>
      </c>
      <c r="M123" s="123">
        <v>1.98</v>
      </c>
      <c r="N123" s="123">
        <v>45.49</v>
      </c>
      <c r="O123" s="123">
        <v>7.0000000000000007E-2</v>
      </c>
      <c r="P123" s="123">
        <v>0.39</v>
      </c>
      <c r="Q123" s="123">
        <v>0.67</v>
      </c>
      <c r="R123" s="123">
        <v>-0.04</v>
      </c>
      <c r="S123" s="123">
        <v>-0.04</v>
      </c>
      <c r="T123" s="123">
        <v>0.41</v>
      </c>
      <c r="U123" s="123">
        <v>-0.05</v>
      </c>
      <c r="V123" s="123">
        <v>-0.08</v>
      </c>
      <c r="W123" s="123">
        <v>0.4</v>
      </c>
      <c r="X123" s="123"/>
      <c r="Y123" s="123" t="s">
        <v>3792</v>
      </c>
      <c r="Z123" s="123">
        <v>2021</v>
      </c>
    </row>
    <row r="124" spans="1:26" x14ac:dyDescent="0.25">
      <c r="A124" s="60" t="s">
        <v>399</v>
      </c>
      <c r="B124" s="60" t="s">
        <v>23</v>
      </c>
      <c r="C124" s="123" t="s">
        <v>116</v>
      </c>
      <c r="D124" s="60">
        <v>26</v>
      </c>
      <c r="E124" s="123">
        <v>1994</v>
      </c>
      <c r="F124" s="123">
        <v>6.98</v>
      </c>
      <c r="G124" s="123">
        <v>6.92</v>
      </c>
      <c r="H124" s="123">
        <v>690.05</v>
      </c>
      <c r="I124" s="123">
        <v>7.62</v>
      </c>
      <c r="J124" s="123">
        <v>0.28999999999999998</v>
      </c>
      <c r="K124" s="123">
        <v>0.33</v>
      </c>
      <c r="L124" s="123">
        <v>2.2599999999999998</v>
      </c>
      <c r="M124" s="123">
        <v>1.75</v>
      </c>
      <c r="N124" s="123">
        <v>88.16</v>
      </c>
      <c r="O124" s="123">
        <v>0.57999999999999996</v>
      </c>
      <c r="P124" s="123">
        <v>0.32</v>
      </c>
      <c r="Q124" s="123">
        <v>-7.0000000000000007E-2</v>
      </c>
      <c r="R124" s="123">
        <v>0.57999999999999996</v>
      </c>
      <c r="S124" s="123">
        <v>71.400000000000006</v>
      </c>
      <c r="T124" s="123">
        <v>0.09</v>
      </c>
      <c r="U124" s="123">
        <v>-0.02</v>
      </c>
      <c r="V124" s="123">
        <v>0.06</v>
      </c>
      <c r="W124" s="123">
        <v>-0.08</v>
      </c>
      <c r="X124" s="123"/>
      <c r="Y124" s="123" t="s">
        <v>3792</v>
      </c>
      <c r="Z124" s="123">
        <v>2021</v>
      </c>
    </row>
    <row r="125" spans="1:26" x14ac:dyDescent="0.25">
      <c r="A125" s="60" t="s">
        <v>1281</v>
      </c>
      <c r="B125" s="60" t="s">
        <v>24</v>
      </c>
      <c r="C125" s="123" t="s">
        <v>116</v>
      </c>
      <c r="D125" s="60">
        <v>32</v>
      </c>
      <c r="E125" s="123">
        <v>1988</v>
      </c>
      <c r="F125" s="123">
        <v>5.04</v>
      </c>
      <c r="G125" s="123">
        <v>5.07</v>
      </c>
      <c r="H125" s="123">
        <v>509.98</v>
      </c>
      <c r="I125" s="123">
        <v>5.79</v>
      </c>
      <c r="J125" s="123">
        <v>1.52</v>
      </c>
      <c r="K125" s="123">
        <v>1.62</v>
      </c>
      <c r="L125" s="123">
        <v>5.29</v>
      </c>
      <c r="M125" s="123">
        <v>3.8</v>
      </c>
      <c r="N125" s="123">
        <v>70.040000000000006</v>
      </c>
      <c r="O125" s="123">
        <v>0.17</v>
      </c>
      <c r="P125" s="123">
        <v>0.56999999999999995</v>
      </c>
      <c r="Q125" s="123">
        <v>0.26</v>
      </c>
      <c r="R125" s="123">
        <v>-0.06</v>
      </c>
      <c r="S125" s="123">
        <v>0</v>
      </c>
      <c r="T125" s="123">
        <v>-0.08</v>
      </c>
      <c r="U125" s="123">
        <v>-0.08</v>
      </c>
      <c r="V125" s="123">
        <v>0</v>
      </c>
      <c r="W125" s="123">
        <v>-0.01</v>
      </c>
      <c r="X125" s="123"/>
      <c r="Y125" s="123" t="s">
        <v>3792</v>
      </c>
      <c r="Z125" s="123">
        <v>2021</v>
      </c>
    </row>
    <row r="126" spans="1:26" x14ac:dyDescent="0.25">
      <c r="A126" s="60" t="s">
        <v>2717</v>
      </c>
      <c r="B126" s="60" t="s">
        <v>26</v>
      </c>
      <c r="C126" s="123" t="s">
        <v>116</v>
      </c>
      <c r="D126" s="60">
        <v>21</v>
      </c>
      <c r="E126" s="123">
        <v>1999</v>
      </c>
      <c r="F126" s="123">
        <v>6.99</v>
      </c>
      <c r="G126" s="123">
        <v>7.1</v>
      </c>
      <c r="H126" s="123">
        <v>718.01</v>
      </c>
      <c r="I126" s="123">
        <v>8.09</v>
      </c>
      <c r="J126" s="123">
        <v>0.44</v>
      </c>
      <c r="K126" s="123">
        <v>0.57999999999999996</v>
      </c>
      <c r="L126" s="123">
        <v>1.55</v>
      </c>
      <c r="M126" s="123">
        <v>1.07</v>
      </c>
      <c r="N126" s="123">
        <v>74.92</v>
      </c>
      <c r="O126" s="123">
        <v>0.65</v>
      </c>
      <c r="P126" s="123">
        <v>0.23</v>
      </c>
      <c r="Q126" s="123">
        <v>0.04</v>
      </c>
      <c r="R126" s="123">
        <v>0.37</v>
      </c>
      <c r="S126" s="123">
        <v>42.96</v>
      </c>
      <c r="T126" s="123">
        <v>0.11</v>
      </c>
      <c r="U126" s="123">
        <v>7.0000000000000007E-2</v>
      </c>
      <c r="V126" s="123">
        <v>0.08</v>
      </c>
      <c r="W126" s="123">
        <v>-7.0000000000000007E-2</v>
      </c>
      <c r="X126" s="123">
        <v>0.04</v>
      </c>
      <c r="Y126" s="123" t="s">
        <v>3792</v>
      </c>
      <c r="Z126" s="123">
        <v>2021</v>
      </c>
    </row>
    <row r="127" spans="1:26" x14ac:dyDescent="0.25">
      <c r="A127" s="60" t="s">
        <v>2155</v>
      </c>
      <c r="B127" s="60" t="s">
        <v>26</v>
      </c>
      <c r="C127" s="123" t="s">
        <v>116</v>
      </c>
      <c r="D127" s="60">
        <v>34</v>
      </c>
      <c r="E127" s="123">
        <v>1987</v>
      </c>
      <c r="F127" s="123">
        <v>1.03</v>
      </c>
      <c r="G127" s="123">
        <v>-0.02</v>
      </c>
      <c r="H127" s="123">
        <v>2.0699999999999998</v>
      </c>
      <c r="I127" s="123">
        <v>0.09</v>
      </c>
      <c r="J127" s="123">
        <v>0.04</v>
      </c>
      <c r="K127" s="123">
        <v>-0.04</v>
      </c>
      <c r="L127" s="123">
        <v>-0.09</v>
      </c>
      <c r="M127" s="123">
        <v>0.03</v>
      </c>
      <c r="N127" s="123"/>
      <c r="O127" s="123">
        <v>0.03</v>
      </c>
      <c r="P127" s="123">
        <v>-0.06</v>
      </c>
      <c r="Q127" s="123">
        <v>-0.08</v>
      </c>
      <c r="R127" s="123">
        <v>0.92</v>
      </c>
      <c r="S127" s="123"/>
      <c r="T127" s="123">
        <v>-0.01</v>
      </c>
      <c r="U127" s="123">
        <v>-0.05</v>
      </c>
      <c r="V127" s="123">
        <v>-0.09</v>
      </c>
      <c r="W127" s="123">
        <v>0.03</v>
      </c>
      <c r="X127" s="123"/>
      <c r="Y127" s="123" t="s">
        <v>3792</v>
      </c>
      <c r="Z127" s="123">
        <v>2021</v>
      </c>
    </row>
    <row r="128" spans="1:26" x14ac:dyDescent="0.25">
      <c r="A128" s="60" t="s">
        <v>2353</v>
      </c>
      <c r="B128" s="60" t="s">
        <v>27</v>
      </c>
      <c r="C128" s="123" t="s">
        <v>116</v>
      </c>
      <c r="D128" s="60">
        <v>28</v>
      </c>
      <c r="E128" s="123">
        <v>1992</v>
      </c>
      <c r="F128" s="123">
        <v>5.05</v>
      </c>
      <c r="G128" s="123">
        <v>4.92</v>
      </c>
      <c r="H128" s="123">
        <v>449.97</v>
      </c>
      <c r="I128" s="123">
        <v>5.08</v>
      </c>
      <c r="J128" s="123">
        <v>0.67</v>
      </c>
      <c r="K128" s="123">
        <v>0.64</v>
      </c>
      <c r="L128" s="123">
        <v>3.06</v>
      </c>
      <c r="M128" s="123">
        <v>2.34</v>
      </c>
      <c r="N128" s="123">
        <v>79.95</v>
      </c>
      <c r="O128" s="123">
        <v>0.79</v>
      </c>
      <c r="P128" s="123">
        <v>0.06</v>
      </c>
      <c r="Q128" s="123">
        <v>0.22</v>
      </c>
      <c r="R128" s="123">
        <v>0.62</v>
      </c>
      <c r="S128" s="123">
        <v>59.92</v>
      </c>
      <c r="T128" s="123">
        <v>-0.1</v>
      </c>
      <c r="U128" s="123">
        <v>7.0000000000000007E-2</v>
      </c>
      <c r="V128" s="123">
        <v>0.04</v>
      </c>
      <c r="W128" s="123">
        <v>-0.04</v>
      </c>
      <c r="X128" s="123"/>
      <c r="Y128" s="123" t="s">
        <v>3792</v>
      </c>
      <c r="Z128" s="123">
        <v>2021</v>
      </c>
    </row>
    <row r="129" spans="1:26" x14ac:dyDescent="0.25">
      <c r="A129" s="60" t="s">
        <v>4765</v>
      </c>
      <c r="B129" s="60" t="s">
        <v>86</v>
      </c>
      <c r="C129" s="123" t="s">
        <v>116</v>
      </c>
      <c r="D129" s="60">
        <v>24</v>
      </c>
      <c r="E129" s="123">
        <v>1996</v>
      </c>
      <c r="F129" s="123">
        <v>3.05</v>
      </c>
      <c r="G129" s="123">
        <v>2.96</v>
      </c>
      <c r="H129" s="123">
        <v>269.95999999999998</v>
      </c>
      <c r="I129" s="123">
        <v>2.97</v>
      </c>
      <c r="J129" s="123">
        <v>2.59</v>
      </c>
      <c r="K129" s="123">
        <v>2.66</v>
      </c>
      <c r="L129" s="123">
        <v>8.2799999999999994</v>
      </c>
      <c r="M129" s="123">
        <v>5.92</v>
      </c>
      <c r="N129" s="123">
        <v>67.989999999999995</v>
      </c>
      <c r="O129" s="123">
        <v>0.03</v>
      </c>
      <c r="P129" s="123">
        <v>0.02</v>
      </c>
      <c r="Q129" s="123">
        <v>0.96</v>
      </c>
      <c r="R129" s="123">
        <v>-0.09</v>
      </c>
      <c r="S129" s="123">
        <v>-0.02</v>
      </c>
      <c r="T129" s="123">
        <v>0.38</v>
      </c>
      <c r="U129" s="123">
        <v>-0.1</v>
      </c>
      <c r="V129" s="123">
        <v>0</v>
      </c>
      <c r="W129" s="123">
        <v>0.35</v>
      </c>
      <c r="X129" s="123"/>
      <c r="Y129" s="123" t="s">
        <v>3792</v>
      </c>
      <c r="Z129" s="123">
        <v>2021</v>
      </c>
    </row>
    <row r="130" spans="1:26" x14ac:dyDescent="0.25">
      <c r="A130" s="60" t="s">
        <v>1772</v>
      </c>
      <c r="B130" s="60" t="s">
        <v>29</v>
      </c>
      <c r="C130" s="123" t="s">
        <v>116</v>
      </c>
      <c r="D130" s="60">
        <v>31</v>
      </c>
      <c r="E130" s="123">
        <v>1990</v>
      </c>
      <c r="F130" s="123">
        <v>4.04</v>
      </c>
      <c r="G130" s="123">
        <v>3.94</v>
      </c>
      <c r="H130" s="123">
        <v>390.02</v>
      </c>
      <c r="I130" s="123">
        <v>4.32</v>
      </c>
      <c r="J130" s="123">
        <v>0.98</v>
      </c>
      <c r="K130" s="123">
        <v>0.98</v>
      </c>
      <c r="L130" s="123">
        <v>3.49</v>
      </c>
      <c r="M130" s="123">
        <v>2.58</v>
      </c>
      <c r="N130" s="123">
        <v>73.28</v>
      </c>
      <c r="O130" s="123">
        <v>0.45</v>
      </c>
      <c r="P130" s="123">
        <v>0.15</v>
      </c>
      <c r="Q130" s="123">
        <v>0.32</v>
      </c>
      <c r="R130" s="123">
        <v>0.44</v>
      </c>
      <c r="S130" s="123">
        <v>50.09</v>
      </c>
      <c r="T130" s="123">
        <v>-0.01</v>
      </c>
      <c r="U130" s="123">
        <v>0.05</v>
      </c>
      <c r="V130" s="123">
        <v>-0.04</v>
      </c>
      <c r="W130" s="123">
        <v>0</v>
      </c>
      <c r="X130" s="123"/>
      <c r="Y130" s="123" t="s">
        <v>3792</v>
      </c>
      <c r="Z130" s="123">
        <v>2021</v>
      </c>
    </row>
  </sheetData>
  <conditionalFormatting sqref="A2:Z130">
    <cfRule type="expression" dxfId="0" priority="1">
      <formula>ISODD(ROW())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0C78-E3B5-44C1-874C-074393D80BC4}">
  <dimension ref="A1:P1530"/>
  <sheetViews>
    <sheetView topLeftCell="B1" workbookViewId="0">
      <selection activeCell="J8" sqref="J8"/>
    </sheetView>
  </sheetViews>
  <sheetFormatPr defaultRowHeight="15" x14ac:dyDescent="0.25"/>
  <cols>
    <col min="1" max="2" width="19.28515625" bestFit="1" customWidth="1"/>
    <col min="3" max="4" width="13.5703125" bestFit="1" customWidth="1"/>
    <col min="5" max="6" width="10.7109375" bestFit="1" customWidth="1"/>
    <col min="8" max="8" width="13.42578125" bestFit="1" customWidth="1"/>
    <col min="9" max="9" width="32.7109375" bestFit="1" customWidth="1"/>
    <col min="10" max="11" width="13.42578125" customWidth="1"/>
    <col min="12" max="12" width="12.7109375" bestFit="1" customWidth="1"/>
    <col min="13" max="13" width="12.28515625" bestFit="1" customWidth="1"/>
    <col min="14" max="14" width="12.7109375" bestFit="1" customWidth="1"/>
    <col min="15" max="15" width="12.28515625" bestFit="1" customWidth="1"/>
  </cols>
  <sheetData>
    <row r="1" spans="1:16" ht="15.75" thickBot="1" x14ac:dyDescent="0.3">
      <c r="B1" s="216" t="s">
        <v>4964</v>
      </c>
      <c r="C1" s="216"/>
      <c r="D1" s="216"/>
      <c r="E1" s="216"/>
      <c r="F1" s="216"/>
      <c r="G1" s="216"/>
      <c r="I1" s="213" t="s">
        <v>4962</v>
      </c>
      <c r="J1" s="214"/>
      <c r="K1" s="214"/>
      <c r="L1" s="215"/>
      <c r="N1" s="213" t="s">
        <v>4963</v>
      </c>
      <c r="O1" s="214"/>
      <c r="P1" s="215"/>
    </row>
    <row r="2" spans="1:16" ht="15.75" thickBot="1" x14ac:dyDescent="0.3">
      <c r="A2">
        <v>2020</v>
      </c>
      <c r="B2">
        <v>2021</v>
      </c>
      <c r="C2" t="s">
        <v>4916</v>
      </c>
      <c r="D2" t="s">
        <v>4915</v>
      </c>
      <c r="E2" t="s">
        <v>3747</v>
      </c>
      <c r="F2" t="s">
        <v>3748</v>
      </c>
      <c r="G2" t="s">
        <v>4926</v>
      </c>
      <c r="I2" s="167"/>
      <c r="J2" s="174" t="s">
        <v>4927</v>
      </c>
      <c r="K2" s="174" t="s">
        <v>4928</v>
      </c>
      <c r="L2" s="175" t="s">
        <v>3749</v>
      </c>
      <c r="N2" s="176" t="s">
        <v>4944</v>
      </c>
      <c r="O2" s="177" t="s">
        <v>4958</v>
      </c>
      <c r="P2" s="178" t="s">
        <v>3749</v>
      </c>
    </row>
    <row r="3" spans="1:16" ht="15.75" thickBot="1" x14ac:dyDescent="0.3">
      <c r="A3" t="s">
        <v>3791</v>
      </c>
      <c r="B3" t="s">
        <v>3793</v>
      </c>
      <c r="C3">
        <f>IF(ISNA(VLOOKUP(B3, A3:A1529, 1, FALSE)), 0, 1)</f>
        <v>1</v>
      </c>
      <c r="D3">
        <f t="shared" ref="D3:D66" si="0">IF(ISNA(VLOOKUP(B3,$A$3:$A$1529, 1, FALSE)), 1, 0)</f>
        <v>0</v>
      </c>
      <c r="E3" t="e">
        <f>VLOOKUP(B3, Table1[], 6, FALSE)</f>
        <v>#N/A</v>
      </c>
      <c r="F3" s="73" t="e">
        <f>VLOOKUP(B3, Table2[], 6, FALSE)</f>
        <v>#N/A</v>
      </c>
      <c r="G3" t="e">
        <f>IF(VLOOKUP(VLOOKUP(B3, Table2[[Player Name]:[Country]], 4, FALSE), 'Tournament Ranking'!$D$3:$E$26, 2, FALSE)&lt;=1, 1, 0)</f>
        <v>#N/A</v>
      </c>
      <c r="I3" s="168" t="s">
        <v>4930</v>
      </c>
      <c r="J3" s="172">
        <f>AVERAGEIFS(E3:E490, $D$3:$D$490, "=1", E3:E490, "&lt;&gt;#N/A")</f>
        <v>20037187.5</v>
      </c>
      <c r="K3" s="172">
        <f>AVERAGEIFS(F3:F490, $D$3:$D$490, "=1", F3:F490, "&lt;&gt;#N/A")</f>
        <v>21696764.705882352</v>
      </c>
      <c r="L3" s="170">
        <f>K3/J3</f>
        <v>1.0828248578241009</v>
      </c>
      <c r="N3" s="179">
        <f>AVERAGEIFS(F3:F490, G3:G490, "=0", $F$3:$F$490, "&lt;&gt;#N/A")</f>
        <v>21520185.873605948</v>
      </c>
      <c r="O3" s="180">
        <f>AVERAGEIFS(F3:F490, G3:G490, "=1", $F$3:$F$490, "&lt;&gt;#N/A")</f>
        <v>23858400</v>
      </c>
      <c r="P3" s="181">
        <f>O3/N3</f>
        <v>1.1086521343322513</v>
      </c>
    </row>
    <row r="4" spans="1:16" ht="15.75" thickBot="1" x14ac:dyDescent="0.3">
      <c r="A4" t="s">
        <v>3793</v>
      </c>
      <c r="B4" t="s">
        <v>3794</v>
      </c>
      <c r="C4" s="73">
        <f t="shared" ref="C4:C67" si="1">IF(ISNA(VLOOKUP(B4, A4:A1530, 1, FALSE)), 0, 1)</f>
        <v>1</v>
      </c>
      <c r="D4" s="73">
        <f t="shared" si="0"/>
        <v>0</v>
      </c>
      <c r="E4" s="73" t="e">
        <f>VLOOKUP(B4, Table1[], 6, FALSE)</f>
        <v>#N/A</v>
      </c>
      <c r="F4" s="73" t="e">
        <f>VLOOKUP(B4, Table2[], 6, FALSE)</f>
        <v>#N/A</v>
      </c>
      <c r="G4" s="73" t="e">
        <f>IF(VLOOKUP(VLOOKUP(B4, Table2[[Player Name]:[Country]], 4, FALSE), 'Tournament Ranking'!$D$3:$E$26, 2, FALSE)&lt;=1, 1, 0)</f>
        <v>#N/A</v>
      </c>
      <c r="I4" s="169" t="s">
        <v>4929</v>
      </c>
      <c r="J4" s="173">
        <f>AVERAGEIFS(E3:E490, $C$3:$C$490, "=1", E3:E490, "&lt;&gt;#N/A")</f>
        <v>21534110.671936758</v>
      </c>
      <c r="K4" s="173">
        <f>AVERAGEIFS(F3:F490, $C$3:$C$490, "=1", F3:F490, "&lt;&gt;#N/A")</f>
        <v>21782751.937984496</v>
      </c>
      <c r="L4" s="171">
        <f>K4/J4</f>
        <v>1.0115463912039686</v>
      </c>
    </row>
    <row r="5" spans="1:16" x14ac:dyDescent="0.25">
      <c r="A5" t="s">
        <v>3794</v>
      </c>
      <c r="B5" t="s">
        <v>3795</v>
      </c>
      <c r="C5" s="73">
        <f t="shared" si="1"/>
        <v>1</v>
      </c>
      <c r="D5" s="73">
        <f t="shared" si="0"/>
        <v>0</v>
      </c>
      <c r="E5" s="73" t="e">
        <f>VLOOKUP(B5, Table1[], 6, FALSE)</f>
        <v>#N/A</v>
      </c>
      <c r="F5" s="73" t="e">
        <f>VLOOKUP(B5, Table2[], 6, FALSE)</f>
        <v>#N/A</v>
      </c>
      <c r="G5" s="73" t="e">
        <f>IF(VLOOKUP(VLOOKUP(B5, Table2[[Player Name]:[Country]], 4, FALSE), 'Tournament Ranking'!$D$3:$E$26, 2, FALSE)&lt;=1, 1, 0)</f>
        <v>#N/A</v>
      </c>
      <c r="J5" s="73"/>
    </row>
    <row r="6" spans="1:16" x14ac:dyDescent="0.25">
      <c r="A6" t="s">
        <v>3795</v>
      </c>
      <c r="B6" t="s">
        <v>3799</v>
      </c>
      <c r="C6" s="73">
        <f t="shared" si="1"/>
        <v>1</v>
      </c>
      <c r="D6" s="73">
        <f t="shared" si="0"/>
        <v>0</v>
      </c>
      <c r="E6" s="73" t="e">
        <f>VLOOKUP(B6, Table1[], 6, FALSE)</f>
        <v>#N/A</v>
      </c>
      <c r="F6" s="73" t="e">
        <f>VLOOKUP(B6, Table2[], 6, FALSE)</f>
        <v>#N/A</v>
      </c>
      <c r="G6" s="73" t="e">
        <f>IF(VLOOKUP(VLOOKUP(B6, Table2[[Player Name]:[Country]], 4, FALSE), 'Tournament Ranking'!$D$3:$E$26, 2, FALSE)&lt;=1, 1, 0)</f>
        <v>#N/A</v>
      </c>
      <c r="L6" s="166">
        <f>L3/L4</f>
        <v>1.0704648518742623</v>
      </c>
      <c r="M6" s="73"/>
    </row>
    <row r="7" spans="1:16" x14ac:dyDescent="0.25">
      <c r="A7" t="s">
        <v>3796</v>
      </c>
      <c r="B7" t="s">
        <v>3800</v>
      </c>
      <c r="C7" s="73">
        <f t="shared" si="1"/>
        <v>1</v>
      </c>
      <c r="D7" s="73">
        <f t="shared" si="0"/>
        <v>0</v>
      </c>
      <c r="E7" s="73" t="e">
        <f>VLOOKUP(B7, Table1[], 6, FALSE)</f>
        <v>#N/A</v>
      </c>
      <c r="F7" s="73" t="e">
        <f>VLOOKUP(B7, Table2[], 6, FALSE)</f>
        <v>#N/A</v>
      </c>
      <c r="G7" s="73" t="e">
        <f>IF(VLOOKUP(VLOOKUP(B7, Table2[[Player Name]:[Country]], 4, FALSE), 'Tournament Ranking'!$D$3:$E$26, 2, FALSE)&lt;=1, 1, 0)</f>
        <v>#N/A</v>
      </c>
    </row>
    <row r="8" spans="1:16" x14ac:dyDescent="0.25">
      <c r="A8" t="s">
        <v>3797</v>
      </c>
      <c r="B8" t="s">
        <v>3813</v>
      </c>
      <c r="C8" s="73">
        <f t="shared" si="1"/>
        <v>1</v>
      </c>
      <c r="D8" s="73">
        <f t="shared" si="0"/>
        <v>0</v>
      </c>
      <c r="E8" s="73" t="e">
        <f>VLOOKUP(B8, Table1[], 6, FALSE)</f>
        <v>#N/A</v>
      </c>
      <c r="F8" s="73" t="e">
        <f>VLOOKUP(B8, Table2[], 6, FALSE)</f>
        <v>#N/A</v>
      </c>
      <c r="G8" s="73" t="e">
        <f>IF(VLOOKUP(VLOOKUP(B8, Table2[[Player Name]:[Country]], 4, FALSE), 'Tournament Ranking'!$D$3:$E$26, 2, FALSE)&lt;=1, 1, 0)</f>
        <v>#N/A</v>
      </c>
    </row>
    <row r="9" spans="1:16" x14ac:dyDescent="0.25">
      <c r="A9" t="s">
        <v>3798</v>
      </c>
      <c r="B9" t="s">
        <v>3802</v>
      </c>
      <c r="C9" s="73">
        <f t="shared" si="1"/>
        <v>1</v>
      </c>
      <c r="D9" s="73">
        <f t="shared" si="0"/>
        <v>0</v>
      </c>
      <c r="E9" s="73" t="e">
        <f>VLOOKUP(B9, Table1[], 6, FALSE)</f>
        <v>#N/A</v>
      </c>
      <c r="F9" s="73" t="e">
        <f>VLOOKUP(B9, Table2[], 6, FALSE)</f>
        <v>#N/A</v>
      </c>
      <c r="G9" s="73" t="e">
        <f>IF(VLOOKUP(VLOOKUP(B9, Table2[[Player Name]:[Country]], 4, FALSE), 'Tournament Ranking'!$D$3:$E$26, 2, FALSE)&lt;=1, 1, 0)</f>
        <v>#N/A</v>
      </c>
    </row>
    <row r="10" spans="1:16" x14ac:dyDescent="0.25">
      <c r="A10" t="s">
        <v>3799</v>
      </c>
      <c r="B10" t="s">
        <v>130</v>
      </c>
      <c r="C10" s="73">
        <f t="shared" si="1"/>
        <v>1</v>
      </c>
      <c r="D10" s="73">
        <f t="shared" si="0"/>
        <v>0</v>
      </c>
      <c r="E10" s="73">
        <f>VLOOKUP(B10, Table1[], 6, FALSE)</f>
        <v>27820000</v>
      </c>
      <c r="F10" s="73">
        <f>VLOOKUP(B10, Table2[], 6, FALSE)</f>
        <v>29220000</v>
      </c>
      <c r="G10" s="73">
        <f>IF(VLOOKUP(VLOOKUP(B10, Table2[[Player Name]:[Country]], 4, FALSE), 'Tournament Ranking'!$D$3:$E$26, 2, FALSE)&lt;=1, 1, 0)</f>
        <v>0</v>
      </c>
    </row>
    <row r="11" spans="1:16" x14ac:dyDescent="0.25">
      <c r="A11" t="s">
        <v>3800</v>
      </c>
      <c r="B11" t="s">
        <v>3804</v>
      </c>
      <c r="C11" s="73">
        <f t="shared" si="1"/>
        <v>1</v>
      </c>
      <c r="D11" s="73">
        <f t="shared" si="0"/>
        <v>0</v>
      </c>
      <c r="E11" s="73" t="e">
        <f>VLOOKUP(B11, Table1[], 6, FALSE)</f>
        <v>#N/A</v>
      </c>
      <c r="F11" s="73" t="e">
        <f>VLOOKUP(B11, Table2[], 6, FALSE)</f>
        <v>#N/A</v>
      </c>
      <c r="G11" s="73" t="e">
        <f>IF(VLOOKUP(VLOOKUP(B11, Table2[[Player Name]:[Country]], 4, FALSE), 'Tournament Ranking'!$D$3:$E$26, 2, FALSE)&lt;=1, 1, 0)</f>
        <v>#N/A</v>
      </c>
    </row>
    <row r="12" spans="1:16" x14ac:dyDescent="0.25">
      <c r="A12" t="s">
        <v>3801</v>
      </c>
      <c r="B12" t="s">
        <v>4812</v>
      </c>
      <c r="C12" s="73">
        <f t="shared" si="1"/>
        <v>0</v>
      </c>
      <c r="D12" s="73">
        <f t="shared" si="0"/>
        <v>1</v>
      </c>
      <c r="E12" s="73" t="e">
        <f>VLOOKUP(B12, Table1[], 6, FALSE)</f>
        <v>#N/A</v>
      </c>
      <c r="F12" s="73" t="e">
        <f>VLOOKUP(B12, Table2[], 6, FALSE)</f>
        <v>#N/A</v>
      </c>
      <c r="G12" s="73" t="e">
        <f>IF(VLOOKUP(VLOOKUP(B12, Table2[[Player Name]:[Country]], 4, FALSE), 'Tournament Ranking'!$D$3:$E$26, 2, FALSE)&lt;=1, 1, 0)</f>
        <v>#N/A</v>
      </c>
    </row>
    <row r="13" spans="1:16" x14ac:dyDescent="0.25">
      <c r="A13" t="s">
        <v>3802</v>
      </c>
      <c r="B13" t="s">
        <v>4813</v>
      </c>
      <c r="C13" s="73">
        <f t="shared" si="1"/>
        <v>0</v>
      </c>
      <c r="D13" s="73">
        <f t="shared" si="0"/>
        <v>1</v>
      </c>
      <c r="E13" s="73" t="e">
        <f>VLOOKUP(B13, Table1[], 6, FALSE)</f>
        <v>#N/A</v>
      </c>
      <c r="F13" s="73" t="e">
        <f>VLOOKUP(B13, Table2[], 6, FALSE)</f>
        <v>#N/A</v>
      </c>
      <c r="G13" s="73" t="e">
        <f>IF(VLOOKUP(VLOOKUP(B13, Table2[[Player Name]:[Country]], 4, FALSE), 'Tournament Ranking'!$D$3:$E$26, 2, FALSE)&lt;=1, 1, 0)</f>
        <v>#N/A</v>
      </c>
    </row>
    <row r="14" spans="1:16" x14ac:dyDescent="0.25">
      <c r="A14" t="s">
        <v>3803</v>
      </c>
      <c r="B14" t="s">
        <v>3803</v>
      </c>
      <c r="C14" s="73">
        <f t="shared" si="1"/>
        <v>1</v>
      </c>
      <c r="D14" s="73">
        <f t="shared" si="0"/>
        <v>0</v>
      </c>
      <c r="E14" s="73" t="e">
        <f>VLOOKUP(B14, Table1[], 6, FALSE)</f>
        <v>#N/A</v>
      </c>
      <c r="F14" s="73" t="e">
        <f>VLOOKUP(B14, Table2[], 6, FALSE)</f>
        <v>#N/A</v>
      </c>
      <c r="G14" s="73" t="e">
        <f>IF(VLOOKUP(VLOOKUP(B14, Table2[[Player Name]:[Country]], 4, FALSE), 'Tournament Ranking'!$D$3:$E$26, 2, FALSE)&lt;=1, 1, 0)</f>
        <v>#N/A</v>
      </c>
    </row>
    <row r="15" spans="1:16" x14ac:dyDescent="0.25">
      <c r="A15" t="s">
        <v>3804</v>
      </c>
      <c r="B15" t="s">
        <v>3805</v>
      </c>
      <c r="C15" s="73">
        <f t="shared" si="1"/>
        <v>1</v>
      </c>
      <c r="D15" s="73">
        <f t="shared" si="0"/>
        <v>0</v>
      </c>
      <c r="E15" s="73" t="e">
        <f>VLOOKUP(B15, Table1[], 6, FALSE)</f>
        <v>#N/A</v>
      </c>
      <c r="F15" s="73" t="e">
        <f>VLOOKUP(B15, Table2[], 6, FALSE)</f>
        <v>#N/A</v>
      </c>
      <c r="G15" s="73" t="e">
        <f>IF(VLOOKUP(VLOOKUP(B15, Table2[[Player Name]:[Country]], 4, FALSE), 'Tournament Ranking'!$D$3:$E$26, 2, FALSE)&lt;=1, 1, 0)</f>
        <v>#N/A</v>
      </c>
    </row>
    <row r="16" spans="1:16" x14ac:dyDescent="0.25">
      <c r="A16" t="s">
        <v>3805</v>
      </c>
      <c r="B16" t="s">
        <v>3791</v>
      </c>
      <c r="C16" s="73">
        <f t="shared" si="1"/>
        <v>0</v>
      </c>
      <c r="D16" s="73">
        <f t="shared" si="0"/>
        <v>0</v>
      </c>
      <c r="E16" s="73" t="e">
        <f>VLOOKUP(B16, Table1[], 6, FALSE)</f>
        <v>#N/A</v>
      </c>
      <c r="F16" s="73" t="e">
        <f>VLOOKUP(B16, Table2[], 6, FALSE)</f>
        <v>#N/A</v>
      </c>
      <c r="G16" s="73" t="e">
        <f>IF(VLOOKUP(VLOOKUP(B16, Table2[[Player Name]:[Country]], 4, FALSE), 'Tournament Ranking'!$D$3:$E$26, 2, FALSE)&lt;=1, 1, 0)</f>
        <v>#N/A</v>
      </c>
    </row>
    <row r="17" spans="1:7" x14ac:dyDescent="0.25">
      <c r="A17" t="s">
        <v>3806</v>
      </c>
      <c r="B17" t="s">
        <v>4814</v>
      </c>
      <c r="C17" s="73">
        <f t="shared" si="1"/>
        <v>0</v>
      </c>
      <c r="D17" s="73">
        <f t="shared" si="0"/>
        <v>1</v>
      </c>
      <c r="E17" s="73" t="e">
        <f>VLOOKUP(B17, Table1[], 6, FALSE)</f>
        <v>#N/A</v>
      </c>
      <c r="F17" s="73" t="e">
        <f>VLOOKUP(B17, Table2[], 6, FALSE)</f>
        <v>#N/A</v>
      </c>
      <c r="G17" s="73" t="e">
        <f>IF(VLOOKUP(VLOOKUP(B17, Table2[[Player Name]:[Country]], 4, FALSE), 'Tournament Ranking'!$D$3:$E$26, 2, FALSE)&lt;=1, 1, 0)</f>
        <v>#N/A</v>
      </c>
    </row>
    <row r="18" spans="1:7" x14ac:dyDescent="0.25">
      <c r="A18" t="s">
        <v>3380</v>
      </c>
      <c r="B18" t="s">
        <v>3808</v>
      </c>
      <c r="C18" s="73">
        <f t="shared" si="1"/>
        <v>1</v>
      </c>
      <c r="D18" s="73">
        <f t="shared" si="0"/>
        <v>0</v>
      </c>
      <c r="E18" s="73" t="e">
        <f>VLOOKUP(B18, Table1[], 6, FALSE)</f>
        <v>#N/A</v>
      </c>
      <c r="F18" s="73" t="e">
        <f>VLOOKUP(B18, Table2[], 6, FALSE)</f>
        <v>#N/A</v>
      </c>
      <c r="G18" s="73" t="e">
        <f>IF(VLOOKUP(VLOOKUP(B18, Table2[[Player Name]:[Country]], 4, FALSE), 'Tournament Ranking'!$D$3:$E$26, 2, FALSE)&lt;=1, 1, 0)</f>
        <v>#N/A</v>
      </c>
    </row>
    <row r="19" spans="1:7" x14ac:dyDescent="0.25">
      <c r="A19" t="s">
        <v>2828</v>
      </c>
      <c r="B19" t="s">
        <v>3809</v>
      </c>
      <c r="C19" s="73">
        <f t="shared" si="1"/>
        <v>1</v>
      </c>
      <c r="D19" s="73">
        <f t="shared" si="0"/>
        <v>0</v>
      </c>
      <c r="E19" s="73" t="e">
        <f>VLOOKUP(B19, Table1[], 6, FALSE)</f>
        <v>#N/A</v>
      </c>
      <c r="F19" s="73" t="e">
        <f>VLOOKUP(B19, Table2[], 6, FALSE)</f>
        <v>#N/A</v>
      </c>
      <c r="G19" s="73" t="e">
        <f>IF(VLOOKUP(VLOOKUP(B19, Table2[[Player Name]:[Country]], 4, FALSE), 'Tournament Ranking'!$D$3:$E$26, 2, FALSE)&lt;=1, 1, 0)</f>
        <v>#N/A</v>
      </c>
    </row>
    <row r="20" spans="1:7" x14ac:dyDescent="0.25">
      <c r="A20" t="s">
        <v>3807</v>
      </c>
      <c r="B20" t="s">
        <v>3810</v>
      </c>
      <c r="C20" s="73">
        <f t="shared" si="1"/>
        <v>1</v>
      </c>
      <c r="D20" s="73">
        <f t="shared" si="0"/>
        <v>0</v>
      </c>
      <c r="E20" s="73" t="e">
        <f>VLOOKUP(B20, Table1[], 6, FALSE)</f>
        <v>#N/A</v>
      </c>
      <c r="F20" s="73" t="e">
        <f>VLOOKUP(B20, Table2[], 6, FALSE)</f>
        <v>#N/A</v>
      </c>
      <c r="G20" s="73" t="e">
        <f>IF(VLOOKUP(VLOOKUP(B20, Table2[[Player Name]:[Country]], 4, FALSE), 'Tournament Ranking'!$D$3:$E$26, 2, FALSE)&lt;=1, 1, 0)</f>
        <v>#N/A</v>
      </c>
    </row>
    <row r="21" spans="1:7" x14ac:dyDescent="0.25">
      <c r="A21" t="s">
        <v>1811</v>
      </c>
      <c r="B21" t="s">
        <v>3812</v>
      </c>
      <c r="C21" s="73">
        <f t="shared" si="1"/>
        <v>1</v>
      </c>
      <c r="D21" s="73">
        <f t="shared" si="0"/>
        <v>0</v>
      </c>
      <c r="E21" s="73" t="e">
        <f>VLOOKUP(B21, Table1[], 6, FALSE)</f>
        <v>#N/A</v>
      </c>
      <c r="F21" s="73" t="e">
        <f>VLOOKUP(B21, Table2[], 6, FALSE)</f>
        <v>#N/A</v>
      </c>
      <c r="G21" s="73" t="e">
        <f>IF(VLOOKUP(VLOOKUP(B21, Table2[[Player Name]:[Country]], 4, FALSE), 'Tournament Ranking'!$D$3:$E$26, 2, FALSE)&lt;=1, 1, 0)</f>
        <v>#N/A</v>
      </c>
    </row>
    <row r="22" spans="1:7" x14ac:dyDescent="0.25">
      <c r="A22" t="s">
        <v>3808</v>
      </c>
      <c r="B22" t="s">
        <v>2828</v>
      </c>
      <c r="C22" s="73">
        <f t="shared" si="1"/>
        <v>0</v>
      </c>
      <c r="D22" s="73">
        <f t="shared" si="0"/>
        <v>0</v>
      </c>
      <c r="E22" s="73">
        <f>VLOOKUP(B22, Table1[], 6, FALSE)</f>
        <v>2680000</v>
      </c>
      <c r="F22" s="73">
        <f>VLOOKUP(B22, Table2[], 6, FALSE)</f>
        <v>720000</v>
      </c>
      <c r="G22" s="73">
        <f>IF(VLOOKUP(VLOOKUP(B22, Table2[[Player Name]:[Country]], 4, FALSE), 'Tournament Ranking'!$D$3:$E$26, 2, FALSE)&lt;=1, 1, 0)</f>
        <v>0</v>
      </c>
    </row>
    <row r="23" spans="1:7" x14ac:dyDescent="0.25">
      <c r="A23" t="s">
        <v>3809</v>
      </c>
      <c r="B23" t="s">
        <v>1811</v>
      </c>
      <c r="C23" s="73">
        <f t="shared" si="1"/>
        <v>0</v>
      </c>
      <c r="D23" s="73">
        <f t="shared" si="0"/>
        <v>0</v>
      </c>
      <c r="E23" s="73">
        <f>VLOOKUP(B23, Table1[], 6, FALSE)</f>
        <v>25390000</v>
      </c>
      <c r="F23" s="73">
        <f>VLOOKUP(B23, Table2[], 6, FALSE)</f>
        <v>27030000</v>
      </c>
      <c r="G23" s="73">
        <f>IF(VLOOKUP(VLOOKUP(B23, Table2[[Player Name]:[Country]], 4, FALSE), 'Tournament Ranking'!$D$3:$E$26, 2, FALSE)&lt;=1, 1, 0)</f>
        <v>0</v>
      </c>
    </row>
    <row r="24" spans="1:7" x14ac:dyDescent="0.25">
      <c r="A24" t="s">
        <v>3810</v>
      </c>
      <c r="B24" t="s">
        <v>329</v>
      </c>
      <c r="C24" s="73">
        <f t="shared" si="1"/>
        <v>1</v>
      </c>
      <c r="D24" s="73">
        <f t="shared" si="0"/>
        <v>0</v>
      </c>
      <c r="E24" s="73">
        <f>VLOOKUP(B24, Table1[], 6, FALSE)</f>
        <v>11420000</v>
      </c>
      <c r="F24" s="73">
        <f>VLOOKUP(B24, Table2[], 6, FALSE)</f>
        <v>2480000</v>
      </c>
      <c r="G24" s="73">
        <f>IF(VLOOKUP(VLOOKUP(B24, Table2[[Player Name]:[Country]], 4, FALSE), 'Tournament Ranking'!$D$3:$E$26, 2, FALSE)&lt;=1, 1, 0)</f>
        <v>0</v>
      </c>
    </row>
    <row r="25" spans="1:7" x14ac:dyDescent="0.25">
      <c r="A25" t="s">
        <v>3811</v>
      </c>
      <c r="B25" t="s">
        <v>410</v>
      </c>
      <c r="C25" s="73">
        <f t="shared" si="1"/>
        <v>1</v>
      </c>
      <c r="D25" s="73">
        <f t="shared" si="0"/>
        <v>0</v>
      </c>
      <c r="E25" s="73">
        <f>VLOOKUP(B25, Table1[], 6, FALSE)</f>
        <v>24620000</v>
      </c>
      <c r="F25" s="73">
        <f>VLOOKUP(B25, Table2[], 6, FALSE)</f>
        <v>24870000</v>
      </c>
      <c r="G25" s="73">
        <f>IF(VLOOKUP(VLOOKUP(B25, Table2[[Player Name]:[Country]], 4, FALSE), 'Tournament Ranking'!$D$3:$E$26, 2, FALSE)&lt;=1, 1, 0)</f>
        <v>0</v>
      </c>
    </row>
    <row r="26" spans="1:7" x14ac:dyDescent="0.25">
      <c r="A26" t="s">
        <v>3812</v>
      </c>
      <c r="B26" t="s">
        <v>4815</v>
      </c>
      <c r="C26" s="73">
        <f t="shared" si="1"/>
        <v>0</v>
      </c>
      <c r="D26" s="73">
        <f t="shared" si="0"/>
        <v>1</v>
      </c>
      <c r="E26" s="73" t="e">
        <f>VLOOKUP(B26, Table1[], 6, FALSE)</f>
        <v>#N/A</v>
      </c>
      <c r="F26" s="73" t="e">
        <f>VLOOKUP(B26, Table2[], 6, FALSE)</f>
        <v>#N/A</v>
      </c>
      <c r="G26" s="73" t="e">
        <f>IF(VLOOKUP(VLOOKUP(B26, Table2[[Player Name]:[Country]], 4, FALSE), 'Tournament Ranking'!$D$3:$E$26, 2, FALSE)&lt;=1, 1, 0)</f>
        <v>#N/A</v>
      </c>
    </row>
    <row r="27" spans="1:7" x14ac:dyDescent="0.25">
      <c r="A27" t="s">
        <v>3813</v>
      </c>
      <c r="B27" t="s">
        <v>2113</v>
      </c>
      <c r="C27" s="73">
        <f t="shared" si="1"/>
        <v>1</v>
      </c>
      <c r="D27" s="73">
        <f t="shared" si="0"/>
        <v>0</v>
      </c>
      <c r="E27" s="73">
        <f>VLOOKUP(B27, Table1[], 6, FALSE)</f>
        <v>7790000</v>
      </c>
      <c r="F27" s="73">
        <f>VLOOKUP(B27, Table2[], 6, FALSE)</f>
        <v>8110000</v>
      </c>
      <c r="G27" s="73">
        <f>IF(VLOOKUP(VLOOKUP(B27, Table2[[Player Name]:[Country]], 4, FALSE), 'Tournament Ranking'!$D$3:$E$26, 2, FALSE)&lt;=1, 1, 0)</f>
        <v>0</v>
      </c>
    </row>
    <row r="28" spans="1:7" x14ac:dyDescent="0.25">
      <c r="A28" t="s">
        <v>130</v>
      </c>
      <c r="B28" t="s">
        <v>3838</v>
      </c>
      <c r="C28" s="73">
        <f t="shared" si="1"/>
        <v>1</v>
      </c>
      <c r="D28" s="73">
        <f t="shared" si="0"/>
        <v>0</v>
      </c>
      <c r="E28" s="73" t="e">
        <f>VLOOKUP(B28, Table1[], 6, FALSE)</f>
        <v>#N/A</v>
      </c>
      <c r="F28" s="73" t="e">
        <f>VLOOKUP(B28, Table2[], 6, FALSE)</f>
        <v>#N/A</v>
      </c>
      <c r="G28" s="73" t="e">
        <f>IF(VLOOKUP(VLOOKUP(B28, Table2[[Player Name]:[Country]], 4, FALSE), 'Tournament Ranking'!$D$3:$E$26, 2, FALSE)&lt;=1, 1, 0)</f>
        <v>#N/A</v>
      </c>
    </row>
    <row r="29" spans="1:7" x14ac:dyDescent="0.25">
      <c r="A29" t="s">
        <v>3814</v>
      </c>
      <c r="B29" t="s">
        <v>2898</v>
      </c>
      <c r="C29" s="73">
        <f t="shared" si="1"/>
        <v>1</v>
      </c>
      <c r="D29" s="73">
        <f t="shared" si="0"/>
        <v>0</v>
      </c>
      <c r="E29" s="73" t="e">
        <f>VLOOKUP(B29, Table1[], 6, FALSE)</f>
        <v>#N/A</v>
      </c>
      <c r="F29" s="73">
        <f>VLOOKUP(B29, Table2[], 6, FALSE)</f>
        <v>15100000</v>
      </c>
      <c r="G29" s="73">
        <f>IF(VLOOKUP(VLOOKUP(B29, Table2[[Player Name]:[Country]], 4, FALSE), 'Tournament Ranking'!$D$3:$E$26, 2, FALSE)&lt;=1, 1, 0)</f>
        <v>0</v>
      </c>
    </row>
    <row r="30" spans="1:7" x14ac:dyDescent="0.25">
      <c r="A30" t="s">
        <v>3816</v>
      </c>
      <c r="B30" t="s">
        <v>3836</v>
      </c>
      <c r="C30" s="73">
        <f t="shared" si="1"/>
        <v>1</v>
      </c>
      <c r="D30" s="73">
        <f t="shared" si="0"/>
        <v>0</v>
      </c>
      <c r="E30" s="73" t="e">
        <f>VLOOKUP(B30, Table1[], 6, FALSE)</f>
        <v>#N/A</v>
      </c>
      <c r="F30" s="73" t="e">
        <f>VLOOKUP(B30, Table2[], 6, FALSE)</f>
        <v>#N/A</v>
      </c>
      <c r="G30" s="73" t="e">
        <f>IF(VLOOKUP(VLOOKUP(B30, Table2[[Player Name]:[Country]], 4, FALSE), 'Tournament Ranking'!$D$3:$E$26, 2, FALSE)&lt;=1, 1, 0)</f>
        <v>#N/A</v>
      </c>
    </row>
    <row r="31" spans="1:7" x14ac:dyDescent="0.25">
      <c r="A31" t="s">
        <v>3817</v>
      </c>
      <c r="B31" t="s">
        <v>3837</v>
      </c>
      <c r="C31" s="73">
        <f t="shared" si="1"/>
        <v>1</v>
      </c>
      <c r="D31" s="73">
        <f t="shared" si="0"/>
        <v>0</v>
      </c>
      <c r="E31" s="73" t="e">
        <f>VLOOKUP(B31, Table1[], 6, FALSE)</f>
        <v>#N/A</v>
      </c>
      <c r="F31" s="73" t="e">
        <f>VLOOKUP(B31, Table2[], 6, FALSE)</f>
        <v>#N/A</v>
      </c>
      <c r="G31" s="73" t="e">
        <f>IF(VLOOKUP(VLOOKUP(B31, Table2[[Player Name]:[Country]], 4, FALSE), 'Tournament Ranking'!$D$3:$E$26, 2, FALSE)&lt;=1, 1, 0)</f>
        <v>#N/A</v>
      </c>
    </row>
    <row r="32" spans="1:7" x14ac:dyDescent="0.25">
      <c r="A32" t="s">
        <v>3818</v>
      </c>
      <c r="B32" t="s">
        <v>3839</v>
      </c>
      <c r="C32" s="73">
        <f t="shared" si="1"/>
        <v>1</v>
      </c>
      <c r="D32" s="73">
        <f t="shared" si="0"/>
        <v>0</v>
      </c>
      <c r="E32" s="73" t="e">
        <f>VLOOKUP(B32, Table1[], 6, FALSE)</f>
        <v>#N/A</v>
      </c>
      <c r="F32" s="73" t="e">
        <f>VLOOKUP(B32, Table2[], 6, FALSE)</f>
        <v>#N/A</v>
      </c>
      <c r="G32" s="73" t="e">
        <f>IF(VLOOKUP(VLOOKUP(B32, Table2[[Player Name]:[Country]], 4, FALSE), 'Tournament Ranking'!$D$3:$E$26, 2, FALSE)&lt;=1, 1, 0)</f>
        <v>#N/A</v>
      </c>
    </row>
    <row r="33" spans="1:7" x14ac:dyDescent="0.25">
      <c r="A33" t="s">
        <v>3819</v>
      </c>
      <c r="B33" t="s">
        <v>1689</v>
      </c>
      <c r="C33" s="73">
        <f t="shared" si="1"/>
        <v>0</v>
      </c>
      <c r="D33" s="73">
        <f t="shared" si="0"/>
        <v>1</v>
      </c>
      <c r="E33" s="73">
        <f>VLOOKUP(B33, Table1[], 6, FALSE)</f>
        <v>24140000</v>
      </c>
      <c r="F33" s="73">
        <f>VLOOKUP(B33, Table2[], 6, FALSE)</f>
        <v>24660000</v>
      </c>
      <c r="G33" s="73">
        <f>IF(VLOOKUP(VLOOKUP(B33, Table2[[Player Name]:[Country]], 4, FALSE), 'Tournament Ranking'!$D$3:$E$26, 2, FALSE)&lt;=1, 1, 0)</f>
        <v>0</v>
      </c>
    </row>
    <row r="34" spans="1:7" x14ac:dyDescent="0.25">
      <c r="A34" t="s">
        <v>3820</v>
      </c>
      <c r="B34" t="s">
        <v>1414</v>
      </c>
      <c r="C34" s="73">
        <f t="shared" si="1"/>
        <v>0</v>
      </c>
      <c r="D34" s="73">
        <f t="shared" si="0"/>
        <v>1</v>
      </c>
      <c r="E34" s="73">
        <f>VLOOKUP(B34, Table1[], 6, FALSE)</f>
        <v>29240000</v>
      </c>
      <c r="F34" s="73">
        <f>VLOOKUP(B34, Table2[], 6, FALSE)</f>
        <v>32160000</v>
      </c>
      <c r="G34" s="73">
        <f>IF(VLOOKUP(VLOOKUP(B34, Table2[[Player Name]:[Country]], 4, FALSE), 'Tournament Ranking'!$D$3:$E$26, 2, FALSE)&lt;=1, 1, 0)</f>
        <v>0</v>
      </c>
    </row>
    <row r="35" spans="1:7" x14ac:dyDescent="0.25">
      <c r="A35" t="s">
        <v>3821</v>
      </c>
      <c r="B35" t="s">
        <v>3840</v>
      </c>
      <c r="C35" s="73">
        <f t="shared" si="1"/>
        <v>1</v>
      </c>
      <c r="D35" s="73">
        <f t="shared" si="0"/>
        <v>0</v>
      </c>
      <c r="E35" s="73" t="e">
        <f>VLOOKUP(B35, Table1[], 6, FALSE)</f>
        <v>#N/A</v>
      </c>
      <c r="F35" s="73" t="e">
        <f>VLOOKUP(B35, Table2[], 6, FALSE)</f>
        <v>#N/A</v>
      </c>
      <c r="G35" s="73" t="e">
        <f>IF(VLOOKUP(VLOOKUP(B35, Table2[[Player Name]:[Country]], 4, FALSE), 'Tournament Ranking'!$D$3:$E$26, 2, FALSE)&lt;=1, 1, 0)</f>
        <v>#N/A</v>
      </c>
    </row>
    <row r="36" spans="1:7" x14ac:dyDescent="0.25">
      <c r="A36" t="s">
        <v>3822</v>
      </c>
      <c r="B36" t="s">
        <v>2511</v>
      </c>
      <c r="C36" s="73">
        <f t="shared" si="1"/>
        <v>1</v>
      </c>
      <c r="D36" s="73">
        <f t="shared" si="0"/>
        <v>0</v>
      </c>
      <c r="E36" s="73">
        <f>VLOOKUP(B36, Table1[], 6, FALSE)</f>
        <v>22970000</v>
      </c>
      <c r="F36" s="73">
        <f>VLOOKUP(B36, Table2[], 6, FALSE)</f>
        <v>25140000</v>
      </c>
      <c r="G36" s="73">
        <f>IF(VLOOKUP(VLOOKUP(B36, Table2[[Player Name]:[Country]], 4, FALSE), 'Tournament Ranking'!$D$3:$E$26, 2, FALSE)&lt;=1, 1, 0)</f>
        <v>0</v>
      </c>
    </row>
    <row r="37" spans="1:7" x14ac:dyDescent="0.25">
      <c r="A37" t="s">
        <v>3823</v>
      </c>
      <c r="B37" t="s">
        <v>1029</v>
      </c>
      <c r="C37" s="73">
        <f t="shared" si="1"/>
        <v>1</v>
      </c>
      <c r="D37" s="73">
        <f t="shared" si="0"/>
        <v>0</v>
      </c>
      <c r="E37" s="73">
        <f>VLOOKUP(B37, Table1[], 6, FALSE)</f>
        <v>26790000</v>
      </c>
      <c r="F37" s="73">
        <f>VLOOKUP(B37, Table2[], 6, FALSE)</f>
        <v>29160000</v>
      </c>
      <c r="G37" s="73">
        <f>IF(VLOOKUP(VLOOKUP(B37, Table2[[Player Name]:[Country]], 4, FALSE), 'Tournament Ranking'!$D$3:$E$26, 2, FALSE)&lt;=1, 1, 0)</f>
        <v>0</v>
      </c>
    </row>
    <row r="38" spans="1:7" x14ac:dyDescent="0.25">
      <c r="A38" t="s">
        <v>3824</v>
      </c>
      <c r="B38" t="s">
        <v>3842</v>
      </c>
      <c r="C38" s="73">
        <f t="shared" si="1"/>
        <v>1</v>
      </c>
      <c r="D38" s="73">
        <f t="shared" si="0"/>
        <v>0</v>
      </c>
      <c r="E38" s="73" t="e">
        <f>VLOOKUP(B38, Table1[], 6, FALSE)</f>
        <v>#N/A</v>
      </c>
      <c r="F38" s="73" t="e">
        <f>VLOOKUP(B38, Table2[], 6, FALSE)</f>
        <v>#N/A</v>
      </c>
      <c r="G38" s="73" t="e">
        <f>IF(VLOOKUP(VLOOKUP(B38, Table2[[Player Name]:[Country]], 4, FALSE), 'Tournament Ranking'!$D$3:$E$26, 2, FALSE)&lt;=1, 1, 0)</f>
        <v>#N/A</v>
      </c>
    </row>
    <row r="39" spans="1:7" x14ac:dyDescent="0.25">
      <c r="A39" t="s">
        <v>3825</v>
      </c>
      <c r="B39" t="s">
        <v>4816</v>
      </c>
      <c r="C39" s="73">
        <f t="shared" si="1"/>
        <v>0</v>
      </c>
      <c r="D39" s="73">
        <f t="shared" si="0"/>
        <v>1</v>
      </c>
      <c r="E39" s="73" t="e">
        <f>VLOOKUP(B39, Table1[], 6, FALSE)</f>
        <v>#N/A</v>
      </c>
      <c r="F39" s="73" t="e">
        <f>VLOOKUP(B39, Table2[], 6, FALSE)</f>
        <v>#N/A</v>
      </c>
      <c r="G39" s="73" t="e">
        <f>IF(VLOOKUP(VLOOKUP(B39, Table2[[Player Name]:[Country]], 4, FALSE), 'Tournament Ranking'!$D$3:$E$26, 2, FALSE)&lt;=1, 1, 0)</f>
        <v>#N/A</v>
      </c>
    </row>
    <row r="40" spans="1:7" x14ac:dyDescent="0.25">
      <c r="A40" t="s">
        <v>3826</v>
      </c>
      <c r="B40" t="s">
        <v>4817</v>
      </c>
      <c r="C40" s="73">
        <f t="shared" si="1"/>
        <v>0</v>
      </c>
      <c r="D40" s="73">
        <f t="shared" si="0"/>
        <v>1</v>
      </c>
      <c r="E40" s="73" t="e">
        <f>VLOOKUP(B40, Table1[], 6, FALSE)</f>
        <v>#N/A</v>
      </c>
      <c r="F40" s="73" t="e">
        <f>VLOOKUP(B40, Table2[], 6, FALSE)</f>
        <v>#N/A</v>
      </c>
      <c r="G40" s="73" t="e">
        <f>IF(VLOOKUP(VLOOKUP(B40, Table2[[Player Name]:[Country]], 4, FALSE), 'Tournament Ranking'!$D$3:$E$26, 2, FALSE)&lt;=1, 1, 0)</f>
        <v>#N/A</v>
      </c>
    </row>
    <row r="41" spans="1:7" x14ac:dyDescent="0.25">
      <c r="A41" t="s">
        <v>3827</v>
      </c>
      <c r="B41" t="s">
        <v>2242</v>
      </c>
      <c r="C41" s="73">
        <f t="shared" si="1"/>
        <v>1</v>
      </c>
      <c r="D41" s="73">
        <f t="shared" si="0"/>
        <v>0</v>
      </c>
      <c r="E41" s="73">
        <f>VLOOKUP(B41, Table1[], 6, FALSE)</f>
        <v>20540000</v>
      </c>
      <c r="F41" s="73">
        <f>VLOOKUP(B41, Table2[], 6, FALSE)</f>
        <v>21420000</v>
      </c>
      <c r="G41" s="73">
        <f>IF(VLOOKUP(VLOOKUP(B41, Table2[[Player Name]:[Country]], 4, FALSE), 'Tournament Ranking'!$D$3:$E$26, 2, FALSE)&lt;=1, 1, 0)</f>
        <v>0</v>
      </c>
    </row>
    <row r="42" spans="1:7" x14ac:dyDescent="0.25">
      <c r="A42" t="s">
        <v>3828</v>
      </c>
      <c r="B42" t="s">
        <v>376</v>
      </c>
      <c r="C42" s="73">
        <f t="shared" si="1"/>
        <v>1</v>
      </c>
      <c r="D42" s="73">
        <f t="shared" si="0"/>
        <v>0</v>
      </c>
      <c r="E42" s="73">
        <f>VLOOKUP(B42, Table1[], 6, FALSE)</f>
        <v>18650000</v>
      </c>
      <c r="F42" s="73">
        <f>VLOOKUP(B42, Table2[], 6, FALSE)</f>
        <v>18870000</v>
      </c>
      <c r="G42" s="73">
        <f>IF(VLOOKUP(VLOOKUP(B42, Table2[[Player Name]:[Country]], 4, FALSE), 'Tournament Ranking'!$D$3:$E$26, 2, FALSE)&lt;=1, 1, 0)</f>
        <v>0</v>
      </c>
    </row>
    <row r="43" spans="1:7" x14ac:dyDescent="0.25">
      <c r="A43" t="s">
        <v>3829</v>
      </c>
      <c r="B43" t="s">
        <v>1809</v>
      </c>
      <c r="C43" s="73">
        <f t="shared" si="1"/>
        <v>1</v>
      </c>
      <c r="D43" s="73">
        <f t="shared" si="0"/>
        <v>0</v>
      </c>
      <c r="E43" s="73">
        <f>VLOOKUP(B43, Table1[], 6, FALSE)</f>
        <v>17880000</v>
      </c>
      <c r="F43" s="73">
        <f>VLOOKUP(B43, Table2[], 6, FALSE)</f>
        <v>18280000</v>
      </c>
      <c r="G43" s="73">
        <f>IF(VLOOKUP(VLOOKUP(B43, Table2[[Player Name]:[Country]], 4, FALSE), 'Tournament Ranking'!$D$3:$E$26, 2, FALSE)&lt;=1, 1, 0)</f>
        <v>0</v>
      </c>
    </row>
    <row r="44" spans="1:7" x14ac:dyDescent="0.25">
      <c r="A44" t="s">
        <v>3830</v>
      </c>
      <c r="B44" t="s">
        <v>4818</v>
      </c>
      <c r="C44" s="73">
        <f t="shared" si="1"/>
        <v>0</v>
      </c>
      <c r="D44" s="73">
        <f t="shared" si="0"/>
        <v>1</v>
      </c>
      <c r="E44" s="73" t="e">
        <f>VLOOKUP(B44, Table1[], 6, FALSE)</f>
        <v>#N/A</v>
      </c>
      <c r="F44" s="73" t="e">
        <f>VLOOKUP(B44, Table2[], 6, FALSE)</f>
        <v>#N/A</v>
      </c>
      <c r="G44" s="73" t="e">
        <f>IF(VLOOKUP(VLOOKUP(B44, Table2[[Player Name]:[Country]], 4, FALSE), 'Tournament Ranking'!$D$3:$E$26, 2, FALSE)&lt;=1, 1, 0)</f>
        <v>#N/A</v>
      </c>
    </row>
    <row r="45" spans="1:7" x14ac:dyDescent="0.25">
      <c r="A45" t="s">
        <v>3831</v>
      </c>
      <c r="B45" t="s">
        <v>2944</v>
      </c>
      <c r="C45" s="73">
        <f t="shared" si="1"/>
        <v>1</v>
      </c>
      <c r="D45" s="73">
        <f t="shared" si="0"/>
        <v>0</v>
      </c>
      <c r="E45" s="73" t="e">
        <f>VLOOKUP(B45, Table1[], 6, FALSE)</f>
        <v>#N/A</v>
      </c>
      <c r="F45" s="73">
        <f>VLOOKUP(B45, Table2[], 6, FALSE)</f>
        <v>6920000</v>
      </c>
      <c r="G45" s="73">
        <f>IF(VLOOKUP(VLOOKUP(B45, Table2[[Player Name]:[Country]], 4, FALSE), 'Tournament Ranking'!$D$3:$E$26, 2, FALSE)&lt;=1, 1, 0)</f>
        <v>0</v>
      </c>
    </row>
    <row r="46" spans="1:7" x14ac:dyDescent="0.25">
      <c r="A46" t="s">
        <v>3832</v>
      </c>
      <c r="B46" t="s">
        <v>360</v>
      </c>
      <c r="C46" s="73">
        <f t="shared" si="1"/>
        <v>1</v>
      </c>
      <c r="D46" s="73">
        <f t="shared" si="0"/>
        <v>0</v>
      </c>
      <c r="E46" s="73">
        <f>VLOOKUP(B46, Table1[], 6, FALSE)</f>
        <v>25760000</v>
      </c>
      <c r="F46" s="73">
        <f>VLOOKUP(B46, Table2[], 6, FALSE)</f>
        <v>26640000</v>
      </c>
      <c r="G46" s="73">
        <f>IF(VLOOKUP(VLOOKUP(B46, Table2[[Player Name]:[Country]], 4, FALSE), 'Tournament Ranking'!$D$3:$E$26, 2, FALSE)&lt;=1, 1, 0)</f>
        <v>0</v>
      </c>
    </row>
    <row r="47" spans="1:7" x14ac:dyDescent="0.25">
      <c r="A47" t="s">
        <v>3833</v>
      </c>
      <c r="B47" t="s">
        <v>3979</v>
      </c>
      <c r="C47" s="73">
        <f t="shared" si="1"/>
        <v>1</v>
      </c>
      <c r="D47" s="73">
        <f t="shared" si="0"/>
        <v>0</v>
      </c>
      <c r="E47" s="73" t="e">
        <f>VLOOKUP(B47, Table1[], 6, FALSE)</f>
        <v>#N/A</v>
      </c>
      <c r="F47" s="73" t="e">
        <f>VLOOKUP(B47, Table2[], 6, FALSE)</f>
        <v>#N/A</v>
      </c>
      <c r="G47" s="73" t="e">
        <f>IF(VLOOKUP(VLOOKUP(B47, Table2[[Player Name]:[Country]], 4, FALSE), 'Tournament Ranking'!$D$3:$E$26, 2, FALSE)&lt;=1, 1, 0)</f>
        <v>#N/A</v>
      </c>
    </row>
    <row r="48" spans="1:7" x14ac:dyDescent="0.25">
      <c r="A48" t="s">
        <v>3834</v>
      </c>
      <c r="B48" t="s">
        <v>494</v>
      </c>
      <c r="C48" s="73">
        <f t="shared" si="1"/>
        <v>1</v>
      </c>
      <c r="D48" s="73">
        <f t="shared" si="0"/>
        <v>0</v>
      </c>
      <c r="E48" s="73">
        <f>VLOOKUP(B48, Table1[], 6, FALSE)</f>
        <v>21080000</v>
      </c>
      <c r="F48" s="73">
        <f>VLOOKUP(B48, Table2[], 6, FALSE)</f>
        <v>21800000</v>
      </c>
      <c r="G48" s="73">
        <f>IF(VLOOKUP(VLOOKUP(B48, Table2[[Player Name]:[Country]], 4, FALSE), 'Tournament Ranking'!$D$3:$E$26, 2, FALSE)&lt;=1, 1, 0)</f>
        <v>0</v>
      </c>
    </row>
    <row r="49" spans="1:7" x14ac:dyDescent="0.25">
      <c r="A49" t="s">
        <v>3835</v>
      </c>
      <c r="B49" t="s">
        <v>331</v>
      </c>
      <c r="C49" s="73">
        <f t="shared" si="1"/>
        <v>1</v>
      </c>
      <c r="D49" s="73">
        <f t="shared" si="0"/>
        <v>0</v>
      </c>
      <c r="E49" s="73">
        <f>VLOOKUP(B49, Table1[], 6, FALSE)</f>
        <v>20810000</v>
      </c>
      <c r="F49" s="73" t="e">
        <f>VLOOKUP(B49, Table2[], 6, FALSE)</f>
        <v>#N/A</v>
      </c>
      <c r="G49" s="73" t="e">
        <f>IF(VLOOKUP(VLOOKUP(B49, Table2[[Player Name]:[Country]], 4, FALSE), 'Tournament Ranking'!$D$3:$E$26, 2, FALSE)&lt;=1, 1, 0)</f>
        <v>#N/A</v>
      </c>
    </row>
    <row r="50" spans="1:7" x14ac:dyDescent="0.25">
      <c r="A50" t="s">
        <v>329</v>
      </c>
      <c r="B50" t="s">
        <v>3982</v>
      </c>
      <c r="C50" s="73">
        <f t="shared" si="1"/>
        <v>1</v>
      </c>
      <c r="D50" s="73">
        <f t="shared" si="0"/>
        <v>0</v>
      </c>
      <c r="E50" s="73" t="e">
        <f>VLOOKUP(B50, Table1[], 6, FALSE)</f>
        <v>#N/A</v>
      </c>
      <c r="F50" s="73" t="e">
        <f>VLOOKUP(B50, Table2[], 6, FALSE)</f>
        <v>#N/A</v>
      </c>
      <c r="G50" s="73" t="e">
        <f>IF(VLOOKUP(VLOOKUP(B50, Table2[[Player Name]:[Country]], 4, FALSE), 'Tournament Ranking'!$D$3:$E$26, 2, FALSE)&lt;=1, 1, 0)</f>
        <v>#N/A</v>
      </c>
    </row>
    <row r="51" spans="1:7" x14ac:dyDescent="0.25">
      <c r="A51" t="s">
        <v>410</v>
      </c>
      <c r="B51" t="s">
        <v>1577</v>
      </c>
      <c r="C51" s="73">
        <f t="shared" si="1"/>
        <v>1</v>
      </c>
      <c r="D51" s="73">
        <f t="shared" si="0"/>
        <v>0</v>
      </c>
      <c r="E51" s="73">
        <f>VLOOKUP(B51, Table1[], 6, FALSE)</f>
        <v>21170000</v>
      </c>
      <c r="F51" s="73">
        <f>VLOOKUP(B51, Table2[], 6, FALSE)</f>
        <v>20450000</v>
      </c>
      <c r="G51" s="73">
        <f>IF(VLOOKUP(VLOOKUP(B51, Table2[[Player Name]:[Country]], 4, FALSE), 'Tournament Ranking'!$D$3:$E$26, 2, FALSE)&lt;=1, 1, 0)</f>
        <v>0</v>
      </c>
    </row>
    <row r="52" spans="1:7" x14ac:dyDescent="0.25">
      <c r="A52" t="s">
        <v>2113</v>
      </c>
      <c r="B52" t="s">
        <v>3679</v>
      </c>
      <c r="C52" s="73">
        <f t="shared" si="1"/>
        <v>1</v>
      </c>
      <c r="D52" s="73">
        <f t="shared" si="0"/>
        <v>0</v>
      </c>
      <c r="E52" s="73" t="e">
        <f>VLOOKUP(B52, Table1[], 6, FALSE)</f>
        <v>#N/A</v>
      </c>
      <c r="F52" s="73">
        <f>VLOOKUP(B52, Table2[], 6, FALSE)</f>
        <v>6050000</v>
      </c>
      <c r="G52" s="73">
        <f>IF(VLOOKUP(VLOOKUP(B52, Table2[[Player Name]:[Country]], 4, FALSE), 'Tournament Ranking'!$D$3:$E$26, 2, FALSE)&lt;=1, 1, 0)</f>
        <v>0</v>
      </c>
    </row>
    <row r="53" spans="1:7" x14ac:dyDescent="0.25">
      <c r="A53" t="s">
        <v>1786</v>
      </c>
      <c r="B53" t="s">
        <v>348</v>
      </c>
      <c r="C53" s="73">
        <f t="shared" si="1"/>
        <v>1</v>
      </c>
      <c r="D53" s="73">
        <f t="shared" si="0"/>
        <v>0</v>
      </c>
      <c r="E53" s="73">
        <f>VLOOKUP(B53, Table1[], 6, FALSE)</f>
        <v>15270000</v>
      </c>
      <c r="F53" s="73" t="e">
        <f>VLOOKUP(B53, Table2[], 6, FALSE)</f>
        <v>#N/A</v>
      </c>
      <c r="G53" s="73" t="e">
        <f>IF(VLOOKUP(VLOOKUP(B53, Table2[[Player Name]:[Country]], 4, FALSE), 'Tournament Ranking'!$D$3:$E$26, 2, FALSE)&lt;=1, 1, 0)</f>
        <v>#N/A</v>
      </c>
    </row>
    <row r="54" spans="1:7" x14ac:dyDescent="0.25">
      <c r="A54" t="s">
        <v>2898</v>
      </c>
      <c r="B54" t="s">
        <v>3983</v>
      </c>
      <c r="C54" s="73">
        <f t="shared" si="1"/>
        <v>1</v>
      </c>
      <c r="D54" s="73">
        <f t="shared" si="0"/>
        <v>0</v>
      </c>
      <c r="E54" s="73" t="e">
        <f>VLOOKUP(B54, Table1[], 6, FALSE)</f>
        <v>#N/A</v>
      </c>
      <c r="F54" s="73" t="e">
        <f>VLOOKUP(B54, Table2[], 6, FALSE)</f>
        <v>#N/A</v>
      </c>
      <c r="G54" s="73" t="e">
        <f>IF(VLOOKUP(VLOOKUP(B54, Table2[[Player Name]:[Country]], 4, FALSE), 'Tournament Ranking'!$D$3:$E$26, 2, FALSE)&lt;=1, 1, 0)</f>
        <v>#N/A</v>
      </c>
    </row>
    <row r="55" spans="1:7" x14ac:dyDescent="0.25">
      <c r="A55" t="s">
        <v>3836</v>
      </c>
      <c r="B55" t="s">
        <v>3985</v>
      </c>
      <c r="C55" s="73">
        <f t="shared" si="1"/>
        <v>1</v>
      </c>
      <c r="D55" s="73">
        <f t="shared" si="0"/>
        <v>0</v>
      </c>
      <c r="E55" s="73" t="e">
        <f>VLOOKUP(B55, Table1[], 6, FALSE)</f>
        <v>#N/A</v>
      </c>
      <c r="F55" s="73" t="e">
        <f>VLOOKUP(B55, Table2[], 6, FALSE)</f>
        <v>#N/A</v>
      </c>
      <c r="G55" s="73" t="e">
        <f>IF(VLOOKUP(VLOOKUP(B55, Table2[[Player Name]:[Country]], 4, FALSE), 'Tournament Ranking'!$D$3:$E$26, 2, FALSE)&lt;=1, 1, 0)</f>
        <v>#N/A</v>
      </c>
    </row>
    <row r="56" spans="1:7" x14ac:dyDescent="0.25">
      <c r="A56" t="s">
        <v>357</v>
      </c>
      <c r="B56" t="s">
        <v>4819</v>
      </c>
      <c r="C56" s="73">
        <f t="shared" si="1"/>
        <v>0</v>
      </c>
      <c r="D56" s="73">
        <f t="shared" si="0"/>
        <v>1</v>
      </c>
      <c r="E56" s="73" t="e">
        <f>VLOOKUP(B56, Table1[], 6, FALSE)</f>
        <v>#N/A</v>
      </c>
      <c r="F56" s="73" t="e">
        <f>VLOOKUP(B56, Table2[], 6, FALSE)</f>
        <v>#N/A</v>
      </c>
      <c r="G56" s="73" t="e">
        <f>IF(VLOOKUP(VLOOKUP(B56, Table2[[Player Name]:[Country]], 4, FALSE), 'Tournament Ranking'!$D$3:$E$26, 2, FALSE)&lt;=1, 1, 0)</f>
        <v>#N/A</v>
      </c>
    </row>
    <row r="57" spans="1:7" x14ac:dyDescent="0.25">
      <c r="A57" t="s">
        <v>3837</v>
      </c>
      <c r="B57" t="s">
        <v>3990</v>
      </c>
      <c r="C57" s="73">
        <f t="shared" si="1"/>
        <v>1</v>
      </c>
      <c r="D57" s="73">
        <f t="shared" si="0"/>
        <v>0</v>
      </c>
      <c r="E57" s="73" t="e">
        <f>VLOOKUP(B57, Table1[], 6, FALSE)</f>
        <v>#N/A</v>
      </c>
      <c r="F57" s="73" t="e">
        <f>VLOOKUP(B57, Table2[], 6, FALSE)</f>
        <v>#N/A</v>
      </c>
      <c r="G57" s="73" t="e">
        <f>IF(VLOOKUP(VLOOKUP(B57, Table2[[Player Name]:[Country]], 4, FALSE), 'Tournament Ranking'!$D$3:$E$26, 2, FALSE)&lt;=1, 1, 0)</f>
        <v>#N/A</v>
      </c>
    </row>
    <row r="58" spans="1:7" x14ac:dyDescent="0.25">
      <c r="A58" t="s">
        <v>3838</v>
      </c>
      <c r="B58" t="s">
        <v>3991</v>
      </c>
      <c r="C58" s="73">
        <f t="shared" si="1"/>
        <v>1</v>
      </c>
      <c r="D58" s="73">
        <f t="shared" si="0"/>
        <v>0</v>
      </c>
      <c r="E58" s="73" t="e">
        <f>VLOOKUP(B58, Table1[], 6, FALSE)</f>
        <v>#N/A</v>
      </c>
      <c r="F58" s="73" t="e">
        <f>VLOOKUP(B58, Table2[], 6, FALSE)</f>
        <v>#N/A</v>
      </c>
      <c r="G58" s="73" t="e">
        <f>IF(VLOOKUP(VLOOKUP(B58, Table2[[Player Name]:[Country]], 4, FALSE), 'Tournament Ranking'!$D$3:$E$26, 2, FALSE)&lt;=1, 1, 0)</f>
        <v>#N/A</v>
      </c>
    </row>
    <row r="59" spans="1:7" x14ac:dyDescent="0.25">
      <c r="A59" t="s">
        <v>505</v>
      </c>
      <c r="B59" t="s">
        <v>214</v>
      </c>
      <c r="C59" s="73">
        <f t="shared" si="1"/>
        <v>1</v>
      </c>
      <c r="D59" s="73">
        <f t="shared" si="0"/>
        <v>0</v>
      </c>
      <c r="E59" s="73">
        <f>VLOOKUP(B59, Table1[], 6, FALSE)</f>
        <v>19330000</v>
      </c>
      <c r="F59" s="73">
        <f>VLOOKUP(B59, Table2[], 6, FALSE)</f>
        <v>21140000</v>
      </c>
      <c r="G59" s="73">
        <f>IF(VLOOKUP(VLOOKUP(B59, Table2[[Player Name]:[Country]], 4, FALSE), 'Tournament Ranking'!$D$3:$E$26, 2, FALSE)&lt;=1, 1, 0)</f>
        <v>0</v>
      </c>
    </row>
    <row r="60" spans="1:7" x14ac:dyDescent="0.25">
      <c r="A60" t="s">
        <v>3839</v>
      </c>
      <c r="B60" t="s">
        <v>1710</v>
      </c>
      <c r="C60" s="73">
        <f t="shared" si="1"/>
        <v>1</v>
      </c>
      <c r="D60" s="73">
        <f t="shared" si="0"/>
        <v>0</v>
      </c>
      <c r="E60" s="73">
        <f>VLOOKUP(B60, Table1[], 6, FALSE)</f>
        <v>26400000</v>
      </c>
      <c r="F60" s="73">
        <f>VLOOKUP(B60, Table2[], 6, FALSE)</f>
        <v>26680000</v>
      </c>
      <c r="G60" s="73">
        <f>IF(VLOOKUP(VLOOKUP(B60, Table2[[Player Name]:[Country]], 4, FALSE), 'Tournament Ranking'!$D$3:$E$26, 2, FALSE)&lt;=1, 1, 0)</f>
        <v>0</v>
      </c>
    </row>
    <row r="61" spans="1:7" x14ac:dyDescent="0.25">
      <c r="A61" t="s">
        <v>3840</v>
      </c>
      <c r="B61" t="s">
        <v>2348</v>
      </c>
      <c r="C61" s="73">
        <f t="shared" si="1"/>
        <v>1</v>
      </c>
      <c r="D61" s="73">
        <f t="shared" si="0"/>
        <v>0</v>
      </c>
      <c r="E61" s="73">
        <f>VLOOKUP(B61, Table1[], 6, FALSE)</f>
        <v>24890000</v>
      </c>
      <c r="F61" s="73">
        <f>VLOOKUP(B61, Table2[], 6, FALSE)</f>
        <v>34440000</v>
      </c>
      <c r="G61" s="73">
        <f>IF(VLOOKUP(VLOOKUP(B61, Table2[[Player Name]:[Country]], 4, FALSE), 'Tournament Ranking'!$D$3:$E$26, 2, FALSE)&lt;=1, 1, 0)</f>
        <v>0</v>
      </c>
    </row>
    <row r="62" spans="1:7" x14ac:dyDescent="0.25">
      <c r="A62" t="s">
        <v>2511</v>
      </c>
      <c r="B62" t="s">
        <v>355</v>
      </c>
      <c r="C62" s="73">
        <f t="shared" si="1"/>
        <v>1</v>
      </c>
      <c r="D62" s="73">
        <f t="shared" si="0"/>
        <v>0</v>
      </c>
      <c r="E62" s="73">
        <f>VLOOKUP(B62, Table1[], 6, FALSE)</f>
        <v>28720000</v>
      </c>
      <c r="F62" s="73" t="e">
        <f>VLOOKUP(B62, Table2[], 6, FALSE)</f>
        <v>#N/A</v>
      </c>
      <c r="G62" s="73" t="e">
        <f>IF(VLOOKUP(VLOOKUP(B62, Table2[[Player Name]:[Country]], 4, FALSE), 'Tournament Ranking'!$D$3:$E$26, 2, FALSE)&lt;=1, 1, 0)</f>
        <v>#N/A</v>
      </c>
    </row>
    <row r="63" spans="1:7" x14ac:dyDescent="0.25">
      <c r="A63" t="s">
        <v>1029</v>
      </c>
      <c r="B63" t="s">
        <v>1491</v>
      </c>
      <c r="C63" s="73">
        <f t="shared" si="1"/>
        <v>1</v>
      </c>
      <c r="D63" s="73">
        <f t="shared" si="0"/>
        <v>0</v>
      </c>
      <c r="E63" s="73">
        <f>VLOOKUP(B63, Table1[], 6, FALSE)</f>
        <v>10770000</v>
      </c>
      <c r="F63" s="73">
        <f>VLOOKUP(B63, Table2[], 6, FALSE)</f>
        <v>11280000</v>
      </c>
      <c r="G63" s="73">
        <f>IF(VLOOKUP(VLOOKUP(B63, Table2[[Player Name]:[Country]], 4, FALSE), 'Tournament Ranking'!$D$3:$E$26, 2, FALSE)&lt;=1, 1, 0)</f>
        <v>0</v>
      </c>
    </row>
    <row r="64" spans="1:7" x14ac:dyDescent="0.25">
      <c r="A64" t="s">
        <v>3841</v>
      </c>
      <c r="B64" t="s">
        <v>2501</v>
      </c>
      <c r="C64" s="73">
        <f t="shared" si="1"/>
        <v>1</v>
      </c>
      <c r="D64" s="73">
        <f t="shared" si="0"/>
        <v>0</v>
      </c>
      <c r="E64" s="73">
        <f>VLOOKUP(B64, Table1[], 6, FALSE)</f>
        <v>13130000</v>
      </c>
      <c r="F64" s="73">
        <f>VLOOKUP(B64, Table2[], 6, FALSE)</f>
        <v>13420000</v>
      </c>
      <c r="G64" s="73">
        <f>IF(VLOOKUP(VLOOKUP(B64, Table2[[Player Name]:[Country]], 4, FALSE), 'Tournament Ranking'!$D$3:$E$26, 2, FALSE)&lt;=1, 1, 0)</f>
        <v>0</v>
      </c>
    </row>
    <row r="65" spans="1:7" x14ac:dyDescent="0.25">
      <c r="A65" t="s">
        <v>3842</v>
      </c>
      <c r="B65" t="s">
        <v>1492</v>
      </c>
      <c r="C65" s="73">
        <f t="shared" si="1"/>
        <v>1</v>
      </c>
      <c r="D65" s="73">
        <f t="shared" si="0"/>
        <v>0</v>
      </c>
      <c r="E65" s="73">
        <f>VLOOKUP(B65, Table1[], 6, FALSE)</f>
        <v>28160000</v>
      </c>
      <c r="F65" s="73">
        <f>VLOOKUP(B65, Table2[], 6, FALSE)</f>
        <v>28930000</v>
      </c>
      <c r="G65" s="73">
        <f>IF(VLOOKUP(VLOOKUP(B65, Table2[[Player Name]:[Country]], 4, FALSE), 'Tournament Ranking'!$D$3:$E$26, 2, FALSE)&lt;=1, 1, 0)</f>
        <v>0</v>
      </c>
    </row>
    <row r="66" spans="1:7" x14ac:dyDescent="0.25">
      <c r="A66" t="s">
        <v>3843</v>
      </c>
      <c r="B66" t="s">
        <v>2225</v>
      </c>
      <c r="C66" s="73">
        <f t="shared" si="1"/>
        <v>1</v>
      </c>
      <c r="D66" s="73">
        <f t="shared" si="0"/>
        <v>0</v>
      </c>
      <c r="E66" s="73">
        <f>VLOOKUP(B66, Table1[], 6, FALSE)</f>
        <v>11390000</v>
      </c>
      <c r="F66" s="73">
        <f>VLOOKUP(B66, Table2[], 6, FALSE)</f>
        <v>12000000</v>
      </c>
      <c r="G66" s="73">
        <f>IF(VLOOKUP(VLOOKUP(B66, Table2[[Player Name]:[Country]], 4, FALSE), 'Tournament Ranking'!$D$3:$E$26, 2, FALSE)&lt;=1, 1, 0)</f>
        <v>0</v>
      </c>
    </row>
    <row r="67" spans="1:7" x14ac:dyDescent="0.25">
      <c r="A67" t="s">
        <v>542</v>
      </c>
      <c r="B67" t="s">
        <v>385</v>
      </c>
      <c r="C67" s="73">
        <f t="shared" si="1"/>
        <v>1</v>
      </c>
      <c r="D67" s="73">
        <f t="shared" ref="D67:D130" si="2">IF(ISNA(VLOOKUP(B67,$A$3:$A$1529, 1, FALSE)), 1, 0)</f>
        <v>0</v>
      </c>
      <c r="E67" s="73">
        <f>VLOOKUP(B67, Table1[], 6, FALSE)</f>
        <v>25250000</v>
      </c>
      <c r="F67" s="73">
        <f>VLOOKUP(B67, Table2[], 6, FALSE)</f>
        <v>25780000</v>
      </c>
      <c r="G67" s="73">
        <f>IF(VLOOKUP(VLOOKUP(B67, Table2[[Player Name]:[Country]], 4, FALSE), 'Tournament Ranking'!$D$3:$E$26, 2, FALSE)&lt;=1, 1, 0)</f>
        <v>0</v>
      </c>
    </row>
    <row r="68" spans="1:7" x14ac:dyDescent="0.25">
      <c r="A68" t="s">
        <v>2629</v>
      </c>
      <c r="B68" t="s">
        <v>585</v>
      </c>
      <c r="C68" s="73">
        <f t="shared" ref="C68:C131" si="3">IF(ISNA(VLOOKUP(B68, A68:A1594, 1, FALSE)), 0, 1)</f>
        <v>1</v>
      </c>
      <c r="D68" s="73">
        <f t="shared" si="2"/>
        <v>0</v>
      </c>
      <c r="E68" s="73">
        <f>VLOOKUP(B68, Table1[], 6, FALSE)</f>
        <v>22580000</v>
      </c>
      <c r="F68" s="73">
        <f>VLOOKUP(B68, Table2[], 6, FALSE)</f>
        <v>24730000</v>
      </c>
      <c r="G68" s="73">
        <f>IF(VLOOKUP(VLOOKUP(B68, Table2[[Player Name]:[Country]], 4, FALSE), 'Tournament Ranking'!$D$3:$E$26, 2, FALSE)&lt;=1, 1, 0)</f>
        <v>0</v>
      </c>
    </row>
    <row r="69" spans="1:7" x14ac:dyDescent="0.25">
      <c r="A69" t="s">
        <v>1179</v>
      </c>
      <c r="B69" t="s">
        <v>2336</v>
      </c>
      <c r="C69" s="73">
        <f t="shared" si="3"/>
        <v>1</v>
      </c>
      <c r="D69" s="73">
        <f t="shared" si="2"/>
        <v>0</v>
      </c>
      <c r="E69" s="73">
        <f>VLOOKUP(B69, Table1[], 6, FALSE)</f>
        <v>13210000</v>
      </c>
      <c r="F69" s="73">
        <f>VLOOKUP(B69, Table2[], 6, FALSE)</f>
        <v>13910000</v>
      </c>
      <c r="G69" s="73">
        <f>IF(VLOOKUP(VLOOKUP(B69, Table2[[Player Name]:[Country]], 4, FALSE), 'Tournament Ranking'!$D$3:$E$26, 2, FALSE)&lt;=1, 1, 0)</f>
        <v>0</v>
      </c>
    </row>
    <row r="70" spans="1:7" x14ac:dyDescent="0.25">
      <c r="A70" t="s">
        <v>2920</v>
      </c>
      <c r="B70" t="s">
        <v>1711</v>
      </c>
      <c r="C70" s="73">
        <f t="shared" si="3"/>
        <v>1</v>
      </c>
      <c r="D70" s="73">
        <f t="shared" si="2"/>
        <v>0</v>
      </c>
      <c r="E70" s="73">
        <f>VLOOKUP(B70, Table1[], 6, FALSE)</f>
        <v>15730000</v>
      </c>
      <c r="F70" s="73">
        <f>VLOOKUP(B70, Table2[], 6, FALSE)</f>
        <v>16510000</v>
      </c>
      <c r="G70" s="73">
        <f>IF(VLOOKUP(VLOOKUP(B70, Table2[[Player Name]:[Country]], 4, FALSE), 'Tournament Ranking'!$D$3:$E$26, 2, FALSE)&lt;=1, 1, 0)</f>
        <v>0</v>
      </c>
    </row>
    <row r="71" spans="1:7" x14ac:dyDescent="0.25">
      <c r="A71" t="s">
        <v>2242</v>
      </c>
      <c r="B71" t="s">
        <v>592</v>
      </c>
      <c r="C71" s="73">
        <f t="shared" si="3"/>
        <v>1</v>
      </c>
      <c r="D71" s="73">
        <f t="shared" si="2"/>
        <v>0</v>
      </c>
      <c r="E71" s="73">
        <f>VLOOKUP(B71, Table1[], 6, FALSE)</f>
        <v>33220000</v>
      </c>
      <c r="F71" s="73">
        <f>VLOOKUP(B71, Table2[], 6, FALSE)</f>
        <v>33510000</v>
      </c>
      <c r="G71" s="73">
        <f>IF(VLOOKUP(VLOOKUP(B71, Table2[[Player Name]:[Country]], 4, FALSE), 'Tournament Ranking'!$D$3:$E$26, 2, FALSE)&lt;=1, 1, 0)</f>
        <v>0</v>
      </c>
    </row>
    <row r="72" spans="1:7" x14ac:dyDescent="0.25">
      <c r="A72" t="s">
        <v>1809</v>
      </c>
      <c r="B72" t="s">
        <v>2461</v>
      </c>
      <c r="C72" s="73">
        <f t="shared" si="3"/>
        <v>0</v>
      </c>
      <c r="D72" s="73">
        <f t="shared" si="2"/>
        <v>1</v>
      </c>
      <c r="E72" s="73">
        <f>VLOOKUP(B72, Table1[], 6, FALSE)</f>
        <v>12020000</v>
      </c>
      <c r="F72" s="73">
        <f>VLOOKUP(B72, Table2[], 6, FALSE)</f>
        <v>12660000</v>
      </c>
      <c r="G72" s="73">
        <f>IF(VLOOKUP(VLOOKUP(B72, Table2[[Player Name]:[Country]], 4, FALSE), 'Tournament Ranking'!$D$3:$E$26, 2, FALSE)&lt;=1, 1, 0)</f>
        <v>0</v>
      </c>
    </row>
    <row r="73" spans="1:7" x14ac:dyDescent="0.25">
      <c r="A73" t="s">
        <v>376</v>
      </c>
      <c r="B73" t="s">
        <v>243</v>
      </c>
      <c r="C73" s="73">
        <f t="shared" si="3"/>
        <v>1</v>
      </c>
      <c r="D73" s="73">
        <f t="shared" si="2"/>
        <v>0</v>
      </c>
      <c r="E73" s="73">
        <f>VLOOKUP(B73, Table1[], 6, FALSE)</f>
        <v>28230000</v>
      </c>
      <c r="F73" s="73">
        <f>VLOOKUP(B73, Table2[], 6, FALSE)</f>
        <v>30800000</v>
      </c>
      <c r="G73" s="73">
        <f>IF(VLOOKUP(VLOOKUP(B73, Table2[[Player Name]:[Country]], 4, FALSE), 'Tournament Ranking'!$D$3:$E$26, 2, FALSE)&lt;=1, 1, 0)</f>
        <v>0</v>
      </c>
    </row>
    <row r="74" spans="1:7" x14ac:dyDescent="0.25">
      <c r="A74" t="s">
        <v>3844</v>
      </c>
      <c r="B74" t="s">
        <v>2342</v>
      </c>
      <c r="C74" s="73">
        <f t="shared" si="3"/>
        <v>1</v>
      </c>
      <c r="D74" s="73">
        <f t="shared" si="2"/>
        <v>0</v>
      </c>
      <c r="E74" s="73">
        <f>VLOOKUP(B74, Table1[], 6, FALSE)</f>
        <v>27150000</v>
      </c>
      <c r="F74" s="73">
        <f>VLOOKUP(B74, Table2[], 6, FALSE)</f>
        <v>29360000</v>
      </c>
      <c r="G74" s="73">
        <f>IF(VLOOKUP(VLOOKUP(B74, Table2[[Player Name]:[Country]], 4, FALSE), 'Tournament Ranking'!$D$3:$E$26, 2, FALSE)&lt;=1, 1, 0)</f>
        <v>0</v>
      </c>
    </row>
    <row r="75" spans="1:7" x14ac:dyDescent="0.25">
      <c r="A75" t="s">
        <v>3846</v>
      </c>
      <c r="B75" t="s">
        <v>2234</v>
      </c>
      <c r="C75" s="73">
        <f t="shared" si="3"/>
        <v>0</v>
      </c>
      <c r="D75" s="73">
        <f t="shared" si="2"/>
        <v>1</v>
      </c>
      <c r="E75" s="73">
        <f>VLOOKUP(B75, Table1[], 6, FALSE)</f>
        <v>19410000</v>
      </c>
      <c r="F75" s="73">
        <f>VLOOKUP(B75, Table2[], 6, FALSE)</f>
        <v>19590000</v>
      </c>
      <c r="G75" s="73">
        <f>IF(VLOOKUP(VLOOKUP(B75, Table2[[Player Name]:[Country]], 4, FALSE), 'Tournament Ranking'!$D$3:$E$26, 2, FALSE)&lt;=1, 1, 0)</f>
        <v>0</v>
      </c>
    </row>
    <row r="76" spans="1:7" x14ac:dyDescent="0.25">
      <c r="A76" t="s">
        <v>3847</v>
      </c>
      <c r="B76" t="s">
        <v>1511</v>
      </c>
      <c r="C76" s="73">
        <f t="shared" si="3"/>
        <v>1</v>
      </c>
      <c r="D76" s="73">
        <f t="shared" si="2"/>
        <v>0</v>
      </c>
      <c r="E76" s="73">
        <f>VLOOKUP(B76, Table1[], 6, FALSE)</f>
        <v>28420000</v>
      </c>
      <c r="F76" s="73">
        <f>VLOOKUP(B76, Table2[], 6, FALSE)</f>
        <v>31040000</v>
      </c>
      <c r="G76" s="73">
        <f>IF(VLOOKUP(VLOOKUP(B76, Table2[[Player Name]:[Country]], 4, FALSE), 'Tournament Ranking'!$D$3:$E$26, 2, FALSE)&lt;=1, 1, 0)</f>
        <v>0</v>
      </c>
    </row>
    <row r="77" spans="1:7" x14ac:dyDescent="0.25">
      <c r="A77" t="s">
        <v>3848</v>
      </c>
      <c r="B77" t="s">
        <v>511</v>
      </c>
      <c r="C77" s="73">
        <f t="shared" si="3"/>
        <v>1</v>
      </c>
      <c r="D77" s="73">
        <f t="shared" si="2"/>
        <v>0</v>
      </c>
      <c r="E77" s="73">
        <f>VLOOKUP(B77, Table1[], 6, FALSE)</f>
        <v>15390000</v>
      </c>
      <c r="F77" s="73">
        <f>VLOOKUP(B77, Table2[], 6, FALSE)</f>
        <v>16120000</v>
      </c>
      <c r="G77" s="73">
        <f>IF(VLOOKUP(VLOOKUP(B77, Table2[[Player Name]:[Country]], 4, FALSE), 'Tournament Ranking'!$D$3:$E$26, 2, FALSE)&lt;=1, 1, 0)</f>
        <v>0</v>
      </c>
    </row>
    <row r="78" spans="1:7" x14ac:dyDescent="0.25">
      <c r="A78" t="s">
        <v>3849</v>
      </c>
      <c r="B78" t="s">
        <v>223</v>
      </c>
      <c r="C78" s="73">
        <f t="shared" si="3"/>
        <v>1</v>
      </c>
      <c r="D78" s="73">
        <f t="shared" si="2"/>
        <v>0</v>
      </c>
      <c r="E78" s="73">
        <f>VLOOKUP(B78, Table1[], 6, FALSE)</f>
        <v>29710000</v>
      </c>
      <c r="F78" s="73">
        <f>VLOOKUP(B78, Table2[], 6, FALSE)</f>
        <v>31430000</v>
      </c>
      <c r="G78" s="73">
        <f>IF(VLOOKUP(VLOOKUP(B78, Table2[[Player Name]:[Country]], 4, FALSE), 'Tournament Ranking'!$D$3:$E$26, 2, FALSE)&lt;=1, 1, 0)</f>
        <v>0</v>
      </c>
    </row>
    <row r="79" spans="1:7" x14ac:dyDescent="0.25">
      <c r="A79" t="s">
        <v>3850</v>
      </c>
      <c r="B79" t="s">
        <v>1275</v>
      </c>
      <c r="C79" s="73">
        <f t="shared" si="3"/>
        <v>1</v>
      </c>
      <c r="D79" s="73">
        <f t="shared" si="2"/>
        <v>0</v>
      </c>
      <c r="E79" s="73">
        <f>VLOOKUP(B79, Table1[], 6, FALSE)</f>
        <v>32020000</v>
      </c>
      <c r="F79" s="73">
        <f>VLOOKUP(B79, Table2[], 6, FALSE)</f>
        <v>32180000</v>
      </c>
      <c r="G79" s="73">
        <f>IF(VLOOKUP(VLOOKUP(B79, Table2[[Player Name]:[Country]], 4, FALSE), 'Tournament Ranking'!$D$3:$E$26, 2, FALSE)&lt;=1, 1, 0)</f>
        <v>0</v>
      </c>
    </row>
    <row r="80" spans="1:7" x14ac:dyDescent="0.25">
      <c r="A80" t="s">
        <v>3851</v>
      </c>
      <c r="B80" t="s">
        <v>256</v>
      </c>
      <c r="C80" s="73">
        <f t="shared" si="3"/>
        <v>1</v>
      </c>
      <c r="D80" s="73">
        <f t="shared" si="2"/>
        <v>0</v>
      </c>
      <c r="E80" s="73">
        <f>VLOOKUP(B80, Table1[], 6, FALSE)</f>
        <v>30730000</v>
      </c>
      <c r="F80" s="73">
        <f>VLOOKUP(B80, Table2[], 6, FALSE)</f>
        <v>30800000</v>
      </c>
      <c r="G80" s="73">
        <f>IF(VLOOKUP(VLOOKUP(B80, Table2[[Player Name]:[Country]], 4, FALSE), 'Tournament Ranking'!$D$3:$E$26, 2, FALSE)&lt;=1, 1, 0)</f>
        <v>0</v>
      </c>
    </row>
    <row r="81" spans="1:7" x14ac:dyDescent="0.25">
      <c r="A81" t="s">
        <v>3852</v>
      </c>
      <c r="B81" t="s">
        <v>1504</v>
      </c>
      <c r="C81" s="73">
        <f t="shared" si="3"/>
        <v>1</v>
      </c>
      <c r="D81" s="73">
        <f t="shared" si="2"/>
        <v>0</v>
      </c>
      <c r="E81" s="73">
        <f>VLOOKUP(B81, Table1[], 6, FALSE)</f>
        <v>27550000</v>
      </c>
      <c r="F81" s="73">
        <f>VLOOKUP(B81, Table2[], 6, FALSE)</f>
        <v>29110000</v>
      </c>
      <c r="G81" s="73">
        <f>IF(VLOOKUP(VLOOKUP(B81, Table2[[Player Name]:[Country]], 4, FALSE), 'Tournament Ranking'!$D$3:$E$26, 2, FALSE)&lt;=1, 1, 0)</f>
        <v>0</v>
      </c>
    </row>
    <row r="82" spans="1:7" x14ac:dyDescent="0.25">
      <c r="A82" t="s">
        <v>3853</v>
      </c>
      <c r="B82" t="s">
        <v>2233</v>
      </c>
      <c r="C82" s="73">
        <f t="shared" si="3"/>
        <v>1</v>
      </c>
      <c r="D82" s="73">
        <f t="shared" si="2"/>
        <v>0</v>
      </c>
      <c r="E82" s="73">
        <f>VLOOKUP(B82, Table1[], 6, FALSE)</f>
        <v>26620000</v>
      </c>
      <c r="F82" s="73">
        <f>VLOOKUP(B82, Table2[], 6, FALSE)</f>
        <v>28190000</v>
      </c>
      <c r="G82" s="73">
        <f>IF(VLOOKUP(VLOOKUP(B82, Table2[[Player Name]:[Country]], 4, FALSE), 'Tournament Ranking'!$D$3:$E$26, 2, FALSE)&lt;=1, 1, 0)</f>
        <v>0</v>
      </c>
    </row>
    <row r="83" spans="1:7" x14ac:dyDescent="0.25">
      <c r="A83" t="s">
        <v>3854</v>
      </c>
      <c r="B83" t="s">
        <v>3992</v>
      </c>
      <c r="C83" s="73">
        <f t="shared" si="3"/>
        <v>1</v>
      </c>
      <c r="D83" s="73">
        <f t="shared" si="2"/>
        <v>0</v>
      </c>
      <c r="E83" s="73" t="e">
        <f>VLOOKUP(B83, Table1[], 6, FALSE)</f>
        <v>#N/A</v>
      </c>
      <c r="F83" s="73" t="e">
        <f>VLOOKUP(B83, Table2[], 6, FALSE)</f>
        <v>#N/A</v>
      </c>
      <c r="G83" s="73" t="e">
        <f>IF(VLOOKUP(VLOOKUP(B83, Table2[[Player Name]:[Country]], 4, FALSE), 'Tournament Ranking'!$D$3:$E$26, 2, FALSE)&lt;=1, 1, 0)</f>
        <v>#N/A</v>
      </c>
    </row>
    <row r="84" spans="1:7" x14ac:dyDescent="0.25">
      <c r="A84" t="s">
        <v>3855</v>
      </c>
      <c r="B84" t="s">
        <v>3662</v>
      </c>
      <c r="C84" s="73">
        <f t="shared" si="3"/>
        <v>1</v>
      </c>
      <c r="D84" s="73">
        <f t="shared" si="2"/>
        <v>0</v>
      </c>
      <c r="E84" s="73" t="e">
        <f>VLOOKUP(B84, Table1[], 6, FALSE)</f>
        <v>#N/A</v>
      </c>
      <c r="F84" s="73">
        <f>VLOOKUP(B84, Table2[], 6, FALSE)</f>
        <v>4730000</v>
      </c>
      <c r="G84" s="73">
        <f>IF(VLOOKUP(VLOOKUP(B84, Table2[[Player Name]:[Country]], 4, FALSE), 'Tournament Ranking'!$D$3:$E$26, 2, FALSE)&lt;=1, 1, 0)</f>
        <v>0</v>
      </c>
    </row>
    <row r="85" spans="1:7" x14ac:dyDescent="0.25">
      <c r="A85" t="s">
        <v>3856</v>
      </c>
      <c r="B85" t="s">
        <v>3996</v>
      </c>
      <c r="C85" s="73">
        <f t="shared" si="3"/>
        <v>1</v>
      </c>
      <c r="D85" s="73">
        <f t="shared" si="2"/>
        <v>0</v>
      </c>
      <c r="E85" s="73" t="e">
        <f>VLOOKUP(B85, Table1[], 6, FALSE)</f>
        <v>#N/A</v>
      </c>
      <c r="F85" s="73" t="e">
        <f>VLOOKUP(B85, Table2[], 6, FALSE)</f>
        <v>#N/A</v>
      </c>
      <c r="G85" s="73" t="e">
        <f>IF(VLOOKUP(VLOOKUP(B85, Table2[[Player Name]:[Country]], 4, FALSE), 'Tournament Ranking'!$D$3:$E$26, 2, FALSE)&lt;=1, 1, 0)</f>
        <v>#N/A</v>
      </c>
    </row>
    <row r="86" spans="1:7" x14ac:dyDescent="0.25">
      <c r="A86" t="s">
        <v>3857</v>
      </c>
      <c r="B86" t="s">
        <v>3998</v>
      </c>
      <c r="C86" s="73">
        <f t="shared" si="3"/>
        <v>1</v>
      </c>
      <c r="D86" s="73">
        <f t="shared" si="2"/>
        <v>0</v>
      </c>
      <c r="E86" s="73" t="e">
        <f>VLOOKUP(B86, Table1[], 6, FALSE)</f>
        <v>#N/A</v>
      </c>
      <c r="F86" s="73" t="e">
        <f>VLOOKUP(B86, Table2[], 6, FALSE)</f>
        <v>#N/A</v>
      </c>
      <c r="G86" s="73" t="e">
        <f>IF(VLOOKUP(VLOOKUP(B86, Table2[[Player Name]:[Country]], 4, FALSE), 'Tournament Ranking'!$D$3:$E$26, 2, FALSE)&lt;=1, 1, 0)</f>
        <v>#N/A</v>
      </c>
    </row>
    <row r="87" spans="1:7" x14ac:dyDescent="0.25">
      <c r="A87" t="s">
        <v>3858</v>
      </c>
      <c r="B87" t="s">
        <v>4010</v>
      </c>
      <c r="C87" s="73">
        <f t="shared" si="3"/>
        <v>1</v>
      </c>
      <c r="D87" s="73">
        <f t="shared" si="2"/>
        <v>0</v>
      </c>
      <c r="E87" s="73" t="e">
        <f>VLOOKUP(B87, Table1[], 6, FALSE)</f>
        <v>#N/A</v>
      </c>
      <c r="F87" s="73" t="e">
        <f>VLOOKUP(B87, Table2[], 6, FALSE)</f>
        <v>#N/A</v>
      </c>
      <c r="G87" s="73" t="e">
        <f>IF(VLOOKUP(VLOOKUP(B87, Table2[[Player Name]:[Country]], 4, FALSE), 'Tournament Ranking'!$D$3:$E$26, 2, FALSE)&lt;=1, 1, 0)</f>
        <v>#N/A</v>
      </c>
    </row>
    <row r="88" spans="1:7" x14ac:dyDescent="0.25">
      <c r="A88" t="s">
        <v>3859</v>
      </c>
      <c r="B88" t="s">
        <v>4008</v>
      </c>
      <c r="C88" s="73">
        <f t="shared" si="3"/>
        <v>1</v>
      </c>
      <c r="D88" s="73">
        <f t="shared" si="2"/>
        <v>0</v>
      </c>
      <c r="E88" s="73" t="e">
        <f>VLOOKUP(B88, Table1[], 6, FALSE)</f>
        <v>#N/A</v>
      </c>
      <c r="F88" s="73" t="e">
        <f>VLOOKUP(B88, Table2[], 6, FALSE)</f>
        <v>#N/A</v>
      </c>
      <c r="G88" s="73" t="e">
        <f>IF(VLOOKUP(VLOOKUP(B88, Table2[[Player Name]:[Country]], 4, FALSE), 'Tournament Ranking'!$D$3:$E$26, 2, FALSE)&lt;=1, 1, 0)</f>
        <v>#N/A</v>
      </c>
    </row>
    <row r="89" spans="1:7" x14ac:dyDescent="0.25">
      <c r="A89" t="s">
        <v>3860</v>
      </c>
      <c r="B89" t="s">
        <v>1440</v>
      </c>
      <c r="C89" s="73">
        <f t="shared" si="3"/>
        <v>0</v>
      </c>
      <c r="D89" s="73">
        <f t="shared" si="2"/>
        <v>1</v>
      </c>
      <c r="E89" s="73">
        <f>VLOOKUP(B89, Table1[], 6, FALSE)</f>
        <v>4760000</v>
      </c>
      <c r="F89" s="73">
        <f>VLOOKUP(B89, Table2[], 6, FALSE)</f>
        <v>9340000</v>
      </c>
      <c r="G89" s="73">
        <f>IF(VLOOKUP(VLOOKUP(B89, Table2[[Player Name]:[Country]], 4, FALSE), 'Tournament Ranking'!$D$3:$E$26, 2, FALSE)&lt;=1, 1, 0)</f>
        <v>0</v>
      </c>
    </row>
    <row r="90" spans="1:7" x14ac:dyDescent="0.25">
      <c r="A90" t="s">
        <v>3861</v>
      </c>
      <c r="B90" t="s">
        <v>2380</v>
      </c>
      <c r="C90" s="73">
        <f t="shared" si="3"/>
        <v>1</v>
      </c>
      <c r="D90" s="73">
        <f t="shared" si="2"/>
        <v>0</v>
      </c>
      <c r="E90" s="73">
        <f>VLOOKUP(B90, Table1[], 6, FALSE)</f>
        <v>33730000</v>
      </c>
      <c r="F90" s="73" t="e">
        <f>VLOOKUP(B90, Table2[], 6, FALSE)</f>
        <v>#N/A</v>
      </c>
      <c r="G90" s="73" t="e">
        <f>IF(VLOOKUP(VLOOKUP(B90, Table2[[Player Name]:[Country]], 4, FALSE), 'Tournament Ranking'!$D$3:$E$26, 2, FALSE)&lt;=1, 1, 0)</f>
        <v>#N/A</v>
      </c>
    </row>
    <row r="91" spans="1:7" x14ac:dyDescent="0.25">
      <c r="A91" t="s">
        <v>3862</v>
      </c>
      <c r="B91" t="s">
        <v>2070</v>
      </c>
      <c r="C91" s="73">
        <f t="shared" si="3"/>
        <v>1</v>
      </c>
      <c r="D91" s="73">
        <f t="shared" si="2"/>
        <v>0</v>
      </c>
      <c r="E91" s="73">
        <f>VLOOKUP(B91, Table1[], 6, FALSE)</f>
        <v>26360000</v>
      </c>
      <c r="F91" s="73">
        <f>VLOOKUP(B91, Table2[], 6, FALSE)</f>
        <v>28930000</v>
      </c>
      <c r="G91" s="73">
        <f>IF(VLOOKUP(VLOOKUP(B91, Table2[[Player Name]:[Country]], 4, FALSE), 'Tournament Ranking'!$D$3:$E$26, 2, FALSE)&lt;=1, 1, 0)</f>
        <v>0</v>
      </c>
    </row>
    <row r="92" spans="1:7" x14ac:dyDescent="0.25">
      <c r="A92" t="s">
        <v>3863</v>
      </c>
      <c r="B92" t="s">
        <v>4820</v>
      </c>
      <c r="C92" s="73">
        <f t="shared" si="3"/>
        <v>0</v>
      </c>
      <c r="D92" s="73">
        <f t="shared" si="2"/>
        <v>1</v>
      </c>
      <c r="E92" s="73" t="e">
        <f>VLOOKUP(B92, Table1[], 6, FALSE)</f>
        <v>#N/A</v>
      </c>
      <c r="F92" s="73" t="e">
        <f>VLOOKUP(B92, Table2[], 6, FALSE)</f>
        <v>#N/A</v>
      </c>
      <c r="G92" s="73" t="e">
        <f>IF(VLOOKUP(VLOOKUP(B92, Table2[[Player Name]:[Country]], 4, FALSE), 'Tournament Ranking'!$D$3:$E$26, 2, FALSE)&lt;=1, 1, 0)</f>
        <v>#N/A</v>
      </c>
    </row>
    <row r="93" spans="1:7" x14ac:dyDescent="0.25">
      <c r="A93" t="s">
        <v>3864</v>
      </c>
      <c r="B93" t="s">
        <v>4009</v>
      </c>
      <c r="C93" s="73">
        <f t="shared" si="3"/>
        <v>1</v>
      </c>
      <c r="D93" s="73">
        <f t="shared" si="2"/>
        <v>0</v>
      </c>
      <c r="E93" s="73" t="e">
        <f>VLOOKUP(B93, Table1[], 6, FALSE)</f>
        <v>#N/A</v>
      </c>
      <c r="F93" s="73" t="e">
        <f>VLOOKUP(B93, Table2[], 6, FALSE)</f>
        <v>#N/A</v>
      </c>
      <c r="G93" s="73" t="e">
        <f>IF(VLOOKUP(VLOOKUP(B93, Table2[[Player Name]:[Country]], 4, FALSE), 'Tournament Ranking'!$D$3:$E$26, 2, FALSE)&lt;=1, 1, 0)</f>
        <v>#N/A</v>
      </c>
    </row>
    <row r="94" spans="1:7" x14ac:dyDescent="0.25">
      <c r="A94" t="s">
        <v>3865</v>
      </c>
      <c r="B94" t="s">
        <v>4011</v>
      </c>
      <c r="C94" s="73">
        <f t="shared" si="3"/>
        <v>1</v>
      </c>
      <c r="D94" s="73">
        <f t="shared" si="2"/>
        <v>0</v>
      </c>
      <c r="E94" s="73" t="e">
        <f>VLOOKUP(B94, Table1[], 6, FALSE)</f>
        <v>#N/A</v>
      </c>
      <c r="F94" s="73" t="e">
        <f>VLOOKUP(B94, Table2[], 6, FALSE)</f>
        <v>#N/A</v>
      </c>
      <c r="G94" s="73" t="e">
        <f>IF(VLOOKUP(VLOOKUP(B94, Table2[[Player Name]:[Country]], 4, FALSE), 'Tournament Ranking'!$D$3:$E$26, 2, FALSE)&lt;=1, 1, 0)</f>
        <v>#N/A</v>
      </c>
    </row>
    <row r="95" spans="1:7" x14ac:dyDescent="0.25">
      <c r="A95" t="s">
        <v>3866</v>
      </c>
      <c r="B95" t="s">
        <v>4001</v>
      </c>
      <c r="C95" s="73">
        <f t="shared" si="3"/>
        <v>1</v>
      </c>
      <c r="D95" s="73">
        <f t="shared" si="2"/>
        <v>0</v>
      </c>
      <c r="E95" s="73" t="e">
        <f>VLOOKUP(B95, Table1[], 6, FALSE)</f>
        <v>#N/A</v>
      </c>
      <c r="F95" s="73" t="e">
        <f>VLOOKUP(B95, Table2[], 6, FALSE)</f>
        <v>#N/A</v>
      </c>
      <c r="G95" s="73" t="e">
        <f>IF(VLOOKUP(VLOOKUP(B95, Table2[[Player Name]:[Country]], 4, FALSE), 'Tournament Ranking'!$D$3:$E$26, 2, FALSE)&lt;=1, 1, 0)</f>
        <v>#N/A</v>
      </c>
    </row>
    <row r="96" spans="1:7" x14ac:dyDescent="0.25">
      <c r="A96" t="s">
        <v>3867</v>
      </c>
      <c r="B96" t="s">
        <v>3993</v>
      </c>
      <c r="C96" s="73">
        <f t="shared" si="3"/>
        <v>1</v>
      </c>
      <c r="D96" s="73">
        <f t="shared" si="2"/>
        <v>0</v>
      </c>
      <c r="E96" s="73" t="e">
        <f>VLOOKUP(B96, Table1[], 6, FALSE)</f>
        <v>#N/A</v>
      </c>
      <c r="F96" s="73" t="e">
        <f>VLOOKUP(B96, Table2[], 6, FALSE)</f>
        <v>#N/A</v>
      </c>
      <c r="G96" s="73" t="e">
        <f>IF(VLOOKUP(VLOOKUP(B96, Table2[[Player Name]:[Country]], 4, FALSE), 'Tournament Ranking'!$D$3:$E$26, 2, FALSE)&lt;=1, 1, 0)</f>
        <v>#N/A</v>
      </c>
    </row>
    <row r="97" spans="1:7" x14ac:dyDescent="0.25">
      <c r="A97" t="s">
        <v>3868</v>
      </c>
      <c r="B97" t="s">
        <v>2323</v>
      </c>
      <c r="C97" s="73">
        <f t="shared" si="3"/>
        <v>1</v>
      </c>
      <c r="D97" s="73">
        <f t="shared" si="2"/>
        <v>0</v>
      </c>
      <c r="E97" s="73">
        <f>VLOOKUP(B97, Table1[], 6, FALSE)</f>
        <v>29770000</v>
      </c>
      <c r="F97" s="73">
        <f>VLOOKUP(B97, Table2[], 6, FALSE)</f>
        <v>32320000</v>
      </c>
      <c r="G97" s="73">
        <f>IF(VLOOKUP(VLOOKUP(B97, Table2[[Player Name]:[Country]], 4, FALSE), 'Tournament Ranking'!$D$3:$E$26, 2, FALSE)&lt;=1, 1, 0)</f>
        <v>0</v>
      </c>
    </row>
    <row r="98" spans="1:7" x14ac:dyDescent="0.25">
      <c r="A98" t="s">
        <v>3869</v>
      </c>
      <c r="B98" t="s">
        <v>4005</v>
      </c>
      <c r="C98" s="73">
        <f t="shared" si="3"/>
        <v>1</v>
      </c>
      <c r="D98" s="73">
        <f t="shared" si="2"/>
        <v>0</v>
      </c>
      <c r="E98" s="73" t="e">
        <f>VLOOKUP(B98, Table1[], 6, FALSE)</f>
        <v>#N/A</v>
      </c>
      <c r="F98" s="73" t="e">
        <f>VLOOKUP(B98, Table2[], 6, FALSE)</f>
        <v>#N/A</v>
      </c>
      <c r="G98" s="73" t="e">
        <f>IF(VLOOKUP(VLOOKUP(B98, Table2[[Player Name]:[Country]], 4, FALSE), 'Tournament Ranking'!$D$3:$E$26, 2, FALSE)&lt;=1, 1, 0)</f>
        <v>#N/A</v>
      </c>
    </row>
    <row r="99" spans="1:7" x14ac:dyDescent="0.25">
      <c r="A99" t="s">
        <v>3870</v>
      </c>
      <c r="B99" t="s">
        <v>4006</v>
      </c>
      <c r="C99" s="73">
        <f t="shared" si="3"/>
        <v>1</v>
      </c>
      <c r="D99" s="73">
        <f t="shared" si="2"/>
        <v>0</v>
      </c>
      <c r="E99" s="73" t="e">
        <f>VLOOKUP(B99, Table1[], 6, FALSE)</f>
        <v>#N/A</v>
      </c>
      <c r="F99" s="73" t="e">
        <f>VLOOKUP(B99, Table2[], 6, FALSE)</f>
        <v>#N/A</v>
      </c>
      <c r="G99" s="73" t="e">
        <f>IF(VLOOKUP(VLOOKUP(B99, Table2[[Player Name]:[Country]], 4, FALSE), 'Tournament Ranking'!$D$3:$E$26, 2, FALSE)&lt;=1, 1, 0)</f>
        <v>#N/A</v>
      </c>
    </row>
    <row r="100" spans="1:7" x14ac:dyDescent="0.25">
      <c r="A100" t="s">
        <v>3871</v>
      </c>
      <c r="B100" t="s">
        <v>4821</v>
      </c>
      <c r="C100" s="73">
        <f t="shared" si="3"/>
        <v>0</v>
      </c>
      <c r="D100" s="73">
        <f t="shared" si="2"/>
        <v>1</v>
      </c>
      <c r="E100" s="73" t="e">
        <f>VLOOKUP(B100, Table1[], 6, FALSE)</f>
        <v>#N/A</v>
      </c>
      <c r="F100" s="73" t="e">
        <f>VLOOKUP(B100, Table2[], 6, FALSE)</f>
        <v>#N/A</v>
      </c>
      <c r="G100" s="73" t="e">
        <f>IF(VLOOKUP(VLOOKUP(B100, Table2[[Player Name]:[Country]], 4, FALSE), 'Tournament Ranking'!$D$3:$E$26, 2, FALSE)&lt;=1, 1, 0)</f>
        <v>#N/A</v>
      </c>
    </row>
    <row r="101" spans="1:7" x14ac:dyDescent="0.25">
      <c r="A101" t="s">
        <v>3872</v>
      </c>
      <c r="B101" t="s">
        <v>1139</v>
      </c>
      <c r="C101" s="73">
        <f t="shared" si="3"/>
        <v>1</v>
      </c>
      <c r="D101" s="73">
        <f t="shared" si="2"/>
        <v>0</v>
      </c>
      <c r="E101" s="73">
        <f>VLOOKUP(B101, Table1[], 6, FALSE)</f>
        <v>23770000</v>
      </c>
      <c r="F101" s="73" t="e">
        <f>VLOOKUP(B101, Table2[], 6, FALSE)</f>
        <v>#N/A</v>
      </c>
      <c r="G101" s="73" t="e">
        <f>IF(VLOOKUP(VLOOKUP(B101, Table2[[Player Name]:[Country]], 4, FALSE), 'Tournament Ranking'!$D$3:$E$26, 2, FALSE)&lt;=1, 1, 0)</f>
        <v>#N/A</v>
      </c>
    </row>
    <row r="102" spans="1:7" x14ac:dyDescent="0.25">
      <c r="A102" t="s">
        <v>3873</v>
      </c>
      <c r="B102" t="s">
        <v>4004</v>
      </c>
      <c r="C102" s="73">
        <f t="shared" si="3"/>
        <v>1</v>
      </c>
      <c r="D102" s="73">
        <f t="shared" si="2"/>
        <v>0</v>
      </c>
      <c r="E102" s="73" t="e">
        <f>VLOOKUP(B102, Table1[], 6, FALSE)</f>
        <v>#N/A</v>
      </c>
      <c r="F102" s="73" t="e">
        <f>VLOOKUP(B102, Table2[], 6, FALSE)</f>
        <v>#N/A</v>
      </c>
      <c r="G102" s="73" t="e">
        <f>IF(VLOOKUP(VLOOKUP(B102, Table2[[Player Name]:[Country]], 4, FALSE), 'Tournament Ranking'!$D$3:$E$26, 2, FALSE)&lt;=1, 1, 0)</f>
        <v>#N/A</v>
      </c>
    </row>
    <row r="103" spans="1:7" x14ac:dyDescent="0.25">
      <c r="A103" t="s">
        <v>3874</v>
      </c>
      <c r="B103" t="s">
        <v>1684</v>
      </c>
      <c r="C103" s="73">
        <f t="shared" si="3"/>
        <v>1</v>
      </c>
      <c r="D103" s="73">
        <f t="shared" si="2"/>
        <v>0</v>
      </c>
      <c r="E103" s="73">
        <f>VLOOKUP(B103, Table1[], 6, FALSE)</f>
        <v>29850000</v>
      </c>
      <c r="F103" s="73">
        <f>VLOOKUP(B103, Table2[], 6, FALSE)</f>
        <v>31770000</v>
      </c>
      <c r="G103" s="73">
        <f>IF(VLOOKUP(VLOOKUP(B103, Table2[[Player Name]:[Country]], 4, FALSE), 'Tournament Ranking'!$D$3:$E$26, 2, FALSE)&lt;=1, 1, 0)</f>
        <v>0</v>
      </c>
    </row>
    <row r="104" spans="1:7" x14ac:dyDescent="0.25">
      <c r="A104" t="s">
        <v>1814</v>
      </c>
      <c r="B104" t="s">
        <v>4012</v>
      </c>
      <c r="C104" s="73">
        <f t="shared" si="3"/>
        <v>1</v>
      </c>
      <c r="D104" s="73">
        <f t="shared" si="2"/>
        <v>0</v>
      </c>
      <c r="E104" s="73" t="e">
        <f>VLOOKUP(B104, Table1[], 6, FALSE)</f>
        <v>#N/A</v>
      </c>
      <c r="F104" s="73" t="e">
        <f>VLOOKUP(B104, Table2[], 6, FALSE)</f>
        <v>#N/A</v>
      </c>
      <c r="G104" s="73" t="e">
        <f>IF(VLOOKUP(VLOOKUP(B104, Table2[[Player Name]:[Country]], 4, FALSE), 'Tournament Ranking'!$D$3:$E$26, 2, FALSE)&lt;=1, 1, 0)</f>
        <v>#N/A</v>
      </c>
    </row>
    <row r="105" spans="1:7" x14ac:dyDescent="0.25">
      <c r="A105" t="s">
        <v>3875</v>
      </c>
      <c r="B105" t="s">
        <v>4013</v>
      </c>
      <c r="C105" s="73">
        <f t="shared" si="3"/>
        <v>1</v>
      </c>
      <c r="D105" s="73">
        <f t="shared" si="2"/>
        <v>0</v>
      </c>
      <c r="E105" s="73" t="e">
        <f>VLOOKUP(B105, Table1[], 6, FALSE)</f>
        <v>#N/A</v>
      </c>
      <c r="F105" s="73" t="e">
        <f>VLOOKUP(B105, Table2[], 6, FALSE)</f>
        <v>#N/A</v>
      </c>
      <c r="G105" s="73" t="e">
        <f>IF(VLOOKUP(VLOOKUP(B105, Table2[[Player Name]:[Country]], 4, FALSE), 'Tournament Ranking'!$D$3:$E$26, 2, FALSE)&lt;=1, 1, 0)</f>
        <v>#N/A</v>
      </c>
    </row>
    <row r="106" spans="1:7" x14ac:dyDescent="0.25">
      <c r="A106" t="s">
        <v>3876</v>
      </c>
      <c r="B106" t="s">
        <v>4015</v>
      </c>
      <c r="C106" s="73">
        <f t="shared" si="3"/>
        <v>1</v>
      </c>
      <c r="D106" s="73">
        <f t="shared" si="2"/>
        <v>0</v>
      </c>
      <c r="E106" s="73" t="e">
        <f>VLOOKUP(B106, Table1[], 6, FALSE)</f>
        <v>#N/A</v>
      </c>
      <c r="F106" s="73" t="e">
        <f>VLOOKUP(B106, Table2[], 6, FALSE)</f>
        <v>#N/A</v>
      </c>
      <c r="G106" s="73" t="e">
        <f>IF(VLOOKUP(VLOOKUP(B106, Table2[[Player Name]:[Country]], 4, FALSE), 'Tournament Ranking'!$D$3:$E$26, 2, FALSE)&lt;=1, 1, 0)</f>
        <v>#N/A</v>
      </c>
    </row>
    <row r="107" spans="1:7" x14ac:dyDescent="0.25">
      <c r="A107" t="s">
        <v>3877</v>
      </c>
      <c r="B107" t="s">
        <v>4016</v>
      </c>
      <c r="C107" s="73">
        <f t="shared" si="3"/>
        <v>1</v>
      </c>
      <c r="D107" s="73">
        <f t="shared" si="2"/>
        <v>0</v>
      </c>
      <c r="E107" s="73" t="e">
        <f>VLOOKUP(B107, Table1[], 6, FALSE)</f>
        <v>#N/A</v>
      </c>
      <c r="F107" s="73" t="e">
        <f>VLOOKUP(B107, Table2[], 6, FALSE)</f>
        <v>#N/A</v>
      </c>
      <c r="G107" s="73" t="e">
        <f>IF(VLOOKUP(VLOOKUP(B107, Table2[[Player Name]:[Country]], 4, FALSE), 'Tournament Ranking'!$D$3:$E$26, 2, FALSE)&lt;=1, 1, 0)</f>
        <v>#N/A</v>
      </c>
    </row>
    <row r="108" spans="1:7" x14ac:dyDescent="0.25">
      <c r="A108" t="s">
        <v>3878</v>
      </c>
      <c r="B108" t="s">
        <v>4018</v>
      </c>
      <c r="C108" s="73">
        <f t="shared" si="3"/>
        <v>1</v>
      </c>
      <c r="D108" s="73">
        <f t="shared" si="2"/>
        <v>0</v>
      </c>
      <c r="E108" s="73" t="e">
        <f>VLOOKUP(B108, Table1[], 6, FALSE)</f>
        <v>#N/A</v>
      </c>
      <c r="F108" s="73" t="e">
        <f>VLOOKUP(B108, Table2[], 6, FALSE)</f>
        <v>#N/A</v>
      </c>
      <c r="G108" s="73" t="e">
        <f>IF(VLOOKUP(VLOOKUP(B108, Table2[[Player Name]:[Country]], 4, FALSE), 'Tournament Ranking'!$D$3:$E$26, 2, FALSE)&lt;=1, 1, 0)</f>
        <v>#N/A</v>
      </c>
    </row>
    <row r="109" spans="1:7" x14ac:dyDescent="0.25">
      <c r="A109" t="s">
        <v>3879</v>
      </c>
      <c r="B109" t="s">
        <v>4020</v>
      </c>
      <c r="C109" s="73">
        <f t="shared" si="3"/>
        <v>1</v>
      </c>
      <c r="D109" s="73">
        <f t="shared" si="2"/>
        <v>0</v>
      </c>
      <c r="E109" s="73" t="e">
        <f>VLOOKUP(B109, Table1[], 6, FALSE)</f>
        <v>#N/A</v>
      </c>
      <c r="F109" s="73" t="e">
        <f>VLOOKUP(B109, Table2[], 6, FALSE)</f>
        <v>#N/A</v>
      </c>
      <c r="G109" s="73" t="e">
        <f>IF(VLOOKUP(VLOOKUP(B109, Table2[[Player Name]:[Country]], 4, FALSE), 'Tournament Ranking'!$D$3:$E$26, 2, FALSE)&lt;=1, 1, 0)</f>
        <v>#N/A</v>
      </c>
    </row>
    <row r="110" spans="1:7" x14ac:dyDescent="0.25">
      <c r="A110" t="s">
        <v>3880</v>
      </c>
      <c r="B110" t="s">
        <v>4019</v>
      </c>
      <c r="C110" s="73">
        <f t="shared" si="3"/>
        <v>1</v>
      </c>
      <c r="D110" s="73">
        <f t="shared" si="2"/>
        <v>0</v>
      </c>
      <c r="E110" s="73" t="e">
        <f>VLOOKUP(B110, Table1[], 6, FALSE)</f>
        <v>#N/A</v>
      </c>
      <c r="F110" s="73" t="e">
        <f>VLOOKUP(B110, Table2[], 6, FALSE)</f>
        <v>#N/A</v>
      </c>
      <c r="G110" s="73" t="e">
        <f>IF(VLOOKUP(VLOOKUP(B110, Table2[[Player Name]:[Country]], 4, FALSE), 'Tournament Ranking'!$D$3:$E$26, 2, FALSE)&lt;=1, 1, 0)</f>
        <v>#N/A</v>
      </c>
    </row>
    <row r="111" spans="1:7" x14ac:dyDescent="0.25">
      <c r="A111" t="s">
        <v>3881</v>
      </c>
      <c r="B111" t="s">
        <v>4038</v>
      </c>
      <c r="C111" s="73">
        <f t="shared" si="3"/>
        <v>1</v>
      </c>
      <c r="D111" s="73">
        <f t="shared" si="2"/>
        <v>0</v>
      </c>
      <c r="E111" s="73" t="e">
        <f>VLOOKUP(B111, Table1[], 6, FALSE)</f>
        <v>#N/A</v>
      </c>
      <c r="F111" s="73" t="e">
        <f>VLOOKUP(B111, Table2[], 6, FALSE)</f>
        <v>#N/A</v>
      </c>
      <c r="G111" s="73" t="e">
        <f>IF(VLOOKUP(VLOOKUP(B111, Table2[[Player Name]:[Country]], 4, FALSE), 'Tournament Ranking'!$D$3:$E$26, 2, FALSE)&lt;=1, 1, 0)</f>
        <v>#N/A</v>
      </c>
    </row>
    <row r="112" spans="1:7" x14ac:dyDescent="0.25">
      <c r="A112" t="s">
        <v>3882</v>
      </c>
      <c r="B112" t="s">
        <v>4822</v>
      </c>
      <c r="C112" s="73">
        <f t="shared" si="3"/>
        <v>0</v>
      </c>
      <c r="D112" s="73">
        <f t="shared" si="2"/>
        <v>1</v>
      </c>
      <c r="E112" s="73" t="e">
        <f>VLOOKUP(B112, Table1[], 6, FALSE)</f>
        <v>#N/A</v>
      </c>
      <c r="F112" s="73" t="e">
        <f>VLOOKUP(B112, Table2[], 6, FALSE)</f>
        <v>#N/A</v>
      </c>
      <c r="G112" s="73" t="e">
        <f>IF(VLOOKUP(VLOOKUP(B112, Table2[[Player Name]:[Country]], 4, FALSE), 'Tournament Ranking'!$D$3:$E$26, 2, FALSE)&lt;=1, 1, 0)</f>
        <v>#N/A</v>
      </c>
    </row>
    <row r="113" spans="1:7" x14ac:dyDescent="0.25">
      <c r="A113" t="s">
        <v>3883</v>
      </c>
      <c r="B113" t="s">
        <v>4022</v>
      </c>
      <c r="C113" s="73">
        <f t="shared" si="3"/>
        <v>1</v>
      </c>
      <c r="D113" s="73">
        <f t="shared" si="2"/>
        <v>0</v>
      </c>
      <c r="E113" s="73" t="e">
        <f>VLOOKUP(B113, Table1[], 6, FALSE)</f>
        <v>#N/A</v>
      </c>
      <c r="F113" s="73" t="e">
        <f>VLOOKUP(B113, Table2[], 6, FALSE)</f>
        <v>#N/A</v>
      </c>
      <c r="G113" s="73" t="e">
        <f>IF(VLOOKUP(VLOOKUP(B113, Table2[[Player Name]:[Country]], 4, FALSE), 'Tournament Ranking'!$D$3:$E$26, 2, FALSE)&lt;=1, 1, 0)</f>
        <v>#N/A</v>
      </c>
    </row>
    <row r="114" spans="1:7" x14ac:dyDescent="0.25">
      <c r="A114" t="s">
        <v>3884</v>
      </c>
      <c r="B114" t="s">
        <v>4024</v>
      </c>
      <c r="C114" s="73">
        <f t="shared" si="3"/>
        <v>1</v>
      </c>
      <c r="D114" s="73">
        <f t="shared" si="2"/>
        <v>0</v>
      </c>
      <c r="E114" s="73" t="e">
        <f>VLOOKUP(B114, Table1[], 6, FALSE)</f>
        <v>#N/A</v>
      </c>
      <c r="F114" s="73" t="e">
        <f>VLOOKUP(B114, Table2[], 6, FALSE)</f>
        <v>#N/A</v>
      </c>
      <c r="G114" s="73" t="e">
        <f>IF(VLOOKUP(VLOOKUP(B114, Table2[[Player Name]:[Country]], 4, FALSE), 'Tournament Ranking'!$D$3:$E$26, 2, FALSE)&lt;=1, 1, 0)</f>
        <v>#N/A</v>
      </c>
    </row>
    <row r="115" spans="1:7" x14ac:dyDescent="0.25">
      <c r="A115" t="s">
        <v>3885</v>
      </c>
      <c r="B115" t="s">
        <v>2636</v>
      </c>
      <c r="C115" s="73">
        <f t="shared" si="3"/>
        <v>1</v>
      </c>
      <c r="D115" s="73">
        <f t="shared" si="2"/>
        <v>0</v>
      </c>
      <c r="E115" s="73">
        <f>VLOOKUP(B115, Table1[], 6, FALSE)</f>
        <v>32030000</v>
      </c>
      <c r="F115" s="73">
        <f>VLOOKUP(B115, Table2[], 6, FALSE)</f>
        <v>34660000</v>
      </c>
      <c r="G115" s="73">
        <f>IF(VLOOKUP(VLOOKUP(B115, Table2[[Player Name]:[Country]], 4, FALSE), 'Tournament Ranking'!$D$3:$E$26, 2, FALSE)&lt;=1, 1, 0)</f>
        <v>0</v>
      </c>
    </row>
    <row r="116" spans="1:7" x14ac:dyDescent="0.25">
      <c r="A116" t="s">
        <v>3886</v>
      </c>
      <c r="B116" t="s">
        <v>4027</v>
      </c>
      <c r="C116" s="73">
        <f t="shared" si="3"/>
        <v>1</v>
      </c>
      <c r="D116" s="73">
        <f t="shared" si="2"/>
        <v>0</v>
      </c>
      <c r="E116" s="73" t="e">
        <f>VLOOKUP(B116, Table1[], 6, FALSE)</f>
        <v>#N/A</v>
      </c>
      <c r="F116" s="73" t="e">
        <f>VLOOKUP(B116, Table2[], 6, FALSE)</f>
        <v>#N/A</v>
      </c>
      <c r="G116" s="73" t="e">
        <f>IF(VLOOKUP(VLOOKUP(B116, Table2[[Player Name]:[Country]], 4, FALSE), 'Tournament Ranking'!$D$3:$E$26, 2, FALSE)&lt;=1, 1, 0)</f>
        <v>#N/A</v>
      </c>
    </row>
    <row r="117" spans="1:7" x14ac:dyDescent="0.25">
      <c r="A117" t="s">
        <v>3887</v>
      </c>
      <c r="B117" t="s">
        <v>4823</v>
      </c>
      <c r="C117" s="73">
        <f t="shared" si="3"/>
        <v>0</v>
      </c>
      <c r="D117" s="73">
        <f t="shared" si="2"/>
        <v>1</v>
      </c>
      <c r="E117" s="73" t="e">
        <f>VLOOKUP(B117, Table1[], 6, FALSE)</f>
        <v>#N/A</v>
      </c>
      <c r="F117" s="73" t="e">
        <f>VLOOKUP(B117, Table2[], 6, FALSE)</f>
        <v>#N/A</v>
      </c>
      <c r="G117" s="73" t="e">
        <f>IF(VLOOKUP(VLOOKUP(B117, Table2[[Player Name]:[Country]], 4, FALSE), 'Tournament Ranking'!$D$3:$E$26, 2, FALSE)&lt;=1, 1, 0)</f>
        <v>#N/A</v>
      </c>
    </row>
    <row r="118" spans="1:7" x14ac:dyDescent="0.25">
      <c r="A118" t="s">
        <v>3888</v>
      </c>
      <c r="B118" t="s">
        <v>4824</v>
      </c>
      <c r="C118" s="73">
        <f t="shared" si="3"/>
        <v>0</v>
      </c>
      <c r="D118" s="73">
        <f t="shared" si="2"/>
        <v>1</v>
      </c>
      <c r="E118" s="73" t="e">
        <f>VLOOKUP(B118, Table1[], 6, FALSE)</f>
        <v>#N/A</v>
      </c>
      <c r="F118" s="73" t="e">
        <f>VLOOKUP(B118, Table2[], 6, FALSE)</f>
        <v>#N/A</v>
      </c>
      <c r="G118" s="73" t="e">
        <f>IF(VLOOKUP(VLOOKUP(B118, Table2[[Player Name]:[Country]], 4, FALSE), 'Tournament Ranking'!$D$3:$E$26, 2, FALSE)&lt;=1, 1, 0)</f>
        <v>#N/A</v>
      </c>
    </row>
    <row r="119" spans="1:7" x14ac:dyDescent="0.25">
      <c r="A119" t="s">
        <v>3345</v>
      </c>
      <c r="B119" t="s">
        <v>4825</v>
      </c>
      <c r="C119" s="73">
        <f t="shared" si="3"/>
        <v>0</v>
      </c>
      <c r="D119" s="73">
        <f t="shared" si="2"/>
        <v>1</v>
      </c>
      <c r="E119" s="73" t="e">
        <f>VLOOKUP(B119, Table1[], 6, FALSE)</f>
        <v>#N/A</v>
      </c>
      <c r="F119" s="73" t="e">
        <f>VLOOKUP(B119, Table2[], 6, FALSE)</f>
        <v>#N/A</v>
      </c>
      <c r="G119" s="73" t="e">
        <f>IF(VLOOKUP(VLOOKUP(B119, Table2[[Player Name]:[Country]], 4, FALSE), 'Tournament Ranking'!$D$3:$E$26, 2, FALSE)&lt;=1, 1, 0)</f>
        <v>#N/A</v>
      </c>
    </row>
    <row r="120" spans="1:7" x14ac:dyDescent="0.25">
      <c r="A120" t="s">
        <v>3889</v>
      </c>
      <c r="B120" t="s">
        <v>4032</v>
      </c>
      <c r="C120" s="73">
        <f t="shared" si="3"/>
        <v>1</v>
      </c>
      <c r="D120" s="73">
        <f t="shared" si="2"/>
        <v>0</v>
      </c>
      <c r="E120" s="73" t="e">
        <f>VLOOKUP(B120, Table1[], 6, FALSE)</f>
        <v>#N/A</v>
      </c>
      <c r="F120" s="73" t="e">
        <f>VLOOKUP(B120, Table2[], 6, FALSE)</f>
        <v>#N/A</v>
      </c>
      <c r="G120" s="73" t="e">
        <f>IF(VLOOKUP(VLOOKUP(B120, Table2[[Player Name]:[Country]], 4, FALSE), 'Tournament Ranking'!$D$3:$E$26, 2, FALSE)&lt;=1, 1, 0)</f>
        <v>#N/A</v>
      </c>
    </row>
    <row r="121" spans="1:7" x14ac:dyDescent="0.25">
      <c r="A121" t="s">
        <v>3890</v>
      </c>
      <c r="B121" t="s">
        <v>3382</v>
      </c>
      <c r="C121" s="73">
        <f t="shared" si="3"/>
        <v>1</v>
      </c>
      <c r="D121" s="73">
        <f t="shared" si="2"/>
        <v>0</v>
      </c>
      <c r="E121" s="73" t="e">
        <f>VLOOKUP(B121, Table1[], 6, FALSE)</f>
        <v>#N/A</v>
      </c>
      <c r="F121" s="73">
        <f>VLOOKUP(B121, Table2[], 6, FALSE)</f>
        <v>40850000</v>
      </c>
      <c r="G121" s="73">
        <f>IF(VLOOKUP(VLOOKUP(B121, Table2[[Player Name]:[Country]], 4, FALSE), 'Tournament Ranking'!$D$3:$E$26, 2, FALSE)&lt;=1, 1, 0)</f>
        <v>0</v>
      </c>
    </row>
    <row r="122" spans="1:7" x14ac:dyDescent="0.25">
      <c r="A122" t="s">
        <v>3891</v>
      </c>
      <c r="B122" t="s">
        <v>1010</v>
      </c>
      <c r="C122" s="73">
        <f t="shared" si="3"/>
        <v>0</v>
      </c>
      <c r="D122" s="73">
        <f t="shared" si="2"/>
        <v>1</v>
      </c>
      <c r="E122" s="73">
        <f>VLOOKUP(B122, Table1[], 6, FALSE)</f>
        <v>25500000</v>
      </c>
      <c r="F122" s="73">
        <f>VLOOKUP(B122, Table2[], 6, FALSE)</f>
        <v>27020000</v>
      </c>
      <c r="G122" s="73">
        <f>IF(VLOOKUP(VLOOKUP(B122, Table2[[Player Name]:[Country]], 4, FALSE), 'Tournament Ranking'!$D$3:$E$26, 2, FALSE)&lt;=1, 1, 0)</f>
        <v>0</v>
      </c>
    </row>
    <row r="123" spans="1:7" x14ac:dyDescent="0.25">
      <c r="A123" t="s">
        <v>1032</v>
      </c>
      <c r="B123" t="s">
        <v>4033</v>
      </c>
      <c r="C123" s="73">
        <f t="shared" si="3"/>
        <v>1</v>
      </c>
      <c r="D123" s="73">
        <f t="shared" si="2"/>
        <v>0</v>
      </c>
      <c r="E123" s="73" t="e">
        <f>VLOOKUP(B123, Table1[], 6, FALSE)</f>
        <v>#N/A</v>
      </c>
      <c r="F123" s="73" t="e">
        <f>VLOOKUP(B123, Table2[], 6, FALSE)</f>
        <v>#N/A</v>
      </c>
      <c r="G123" s="73" t="e">
        <f>IF(VLOOKUP(VLOOKUP(B123, Table2[[Player Name]:[Country]], 4, FALSE), 'Tournament Ranking'!$D$3:$E$26, 2, FALSE)&lt;=1, 1, 0)</f>
        <v>#N/A</v>
      </c>
    </row>
    <row r="124" spans="1:7" x14ac:dyDescent="0.25">
      <c r="A124" t="s">
        <v>1235</v>
      </c>
      <c r="B124" t="s">
        <v>1267</v>
      </c>
      <c r="C124" s="73">
        <f t="shared" si="3"/>
        <v>1</v>
      </c>
      <c r="D124" s="73">
        <f t="shared" si="2"/>
        <v>0</v>
      </c>
      <c r="E124" s="73">
        <f>VLOOKUP(B124, Table1[], 6, FALSE)</f>
        <v>22460000</v>
      </c>
      <c r="F124" s="73">
        <f>VLOOKUP(B124, Table2[], 6, FALSE)</f>
        <v>23560000</v>
      </c>
      <c r="G124" s="73">
        <f>IF(VLOOKUP(VLOOKUP(B124, Table2[[Player Name]:[Country]], 4, FALSE), 'Tournament Ranking'!$D$3:$E$26, 2, FALSE)&lt;=1, 1, 0)</f>
        <v>0</v>
      </c>
    </row>
    <row r="125" spans="1:7" x14ac:dyDescent="0.25">
      <c r="A125" t="s">
        <v>3892</v>
      </c>
      <c r="B125" t="s">
        <v>1788</v>
      </c>
      <c r="C125" s="73">
        <f t="shared" si="3"/>
        <v>1</v>
      </c>
      <c r="D125" s="73">
        <f t="shared" si="2"/>
        <v>0</v>
      </c>
      <c r="E125" s="73">
        <f>VLOOKUP(B125, Table1[], 6, FALSE)</f>
        <v>24090000</v>
      </c>
      <c r="F125" s="73">
        <f>VLOOKUP(B125, Table2[], 6, FALSE)</f>
        <v>24230000</v>
      </c>
      <c r="G125" s="73">
        <f>IF(VLOOKUP(VLOOKUP(B125, Table2[[Player Name]:[Country]], 4, FALSE), 'Tournament Ranking'!$D$3:$E$26, 2, FALSE)&lt;=1, 1, 0)</f>
        <v>0</v>
      </c>
    </row>
    <row r="126" spans="1:7" x14ac:dyDescent="0.25">
      <c r="A126" t="s">
        <v>3893</v>
      </c>
      <c r="B126" t="s">
        <v>236</v>
      </c>
      <c r="C126" s="73">
        <f t="shared" si="3"/>
        <v>1</v>
      </c>
      <c r="D126" s="73">
        <f t="shared" si="2"/>
        <v>0</v>
      </c>
      <c r="E126" s="73">
        <f>VLOOKUP(B126, Table1[], 6, FALSE)</f>
        <v>8210000</v>
      </c>
      <c r="F126" s="73">
        <f>VLOOKUP(B126, Table2[], 6, FALSE)</f>
        <v>8810000</v>
      </c>
      <c r="G126" s="73">
        <f>IF(VLOOKUP(VLOOKUP(B126, Table2[[Player Name]:[Country]], 4, FALSE), 'Tournament Ranking'!$D$3:$E$26, 2, FALSE)&lt;=1, 1, 0)</f>
        <v>0</v>
      </c>
    </row>
    <row r="127" spans="1:7" x14ac:dyDescent="0.25">
      <c r="A127" t="s">
        <v>3374</v>
      </c>
      <c r="B127" t="s">
        <v>1515</v>
      </c>
      <c r="C127" s="73">
        <f t="shared" si="3"/>
        <v>1</v>
      </c>
      <c r="D127" s="73">
        <f t="shared" si="2"/>
        <v>0</v>
      </c>
      <c r="E127" s="73">
        <f>VLOOKUP(B127, Table1[], 6, FALSE)</f>
        <v>15770000</v>
      </c>
      <c r="F127" s="73">
        <f>VLOOKUP(B127, Table2[], 6, FALSE)</f>
        <v>16000000</v>
      </c>
      <c r="G127" s="73">
        <f>IF(VLOOKUP(VLOOKUP(B127, Table2[[Player Name]:[Country]], 4, FALSE), 'Tournament Ranking'!$D$3:$E$26, 2, FALSE)&lt;=1, 1, 0)</f>
        <v>0</v>
      </c>
    </row>
    <row r="128" spans="1:7" x14ac:dyDescent="0.25">
      <c r="A128" t="s">
        <v>3894</v>
      </c>
      <c r="B128" t="s">
        <v>1379</v>
      </c>
      <c r="C128" s="73">
        <f t="shared" si="3"/>
        <v>0</v>
      </c>
      <c r="D128" s="73">
        <f t="shared" si="2"/>
        <v>1</v>
      </c>
      <c r="E128" s="73">
        <f>VLOOKUP(B128, Table1[], 6, FALSE)</f>
        <v>20970000</v>
      </c>
      <c r="F128" s="73">
        <f>VLOOKUP(B128, Table2[], 6, FALSE)</f>
        <v>22010000</v>
      </c>
      <c r="G128" s="73">
        <f>IF(VLOOKUP(VLOOKUP(B128, Table2[[Player Name]:[Country]], 4, FALSE), 'Tournament Ranking'!$D$3:$E$26, 2, FALSE)&lt;=1, 1, 0)</f>
        <v>0</v>
      </c>
    </row>
    <row r="129" spans="1:7" x14ac:dyDescent="0.25">
      <c r="A129" t="s">
        <v>3895</v>
      </c>
      <c r="B129" t="s">
        <v>1582</v>
      </c>
      <c r="C129" s="73">
        <f t="shared" si="3"/>
        <v>1</v>
      </c>
      <c r="D129" s="73">
        <f t="shared" si="2"/>
        <v>0</v>
      </c>
      <c r="E129" s="73">
        <f>VLOOKUP(B129, Table1[], 6, FALSE)</f>
        <v>26480000</v>
      </c>
      <c r="F129" s="73">
        <f>VLOOKUP(B129, Table2[], 6, FALSE)</f>
        <v>28580000</v>
      </c>
      <c r="G129" s="73">
        <f>IF(VLOOKUP(VLOOKUP(B129, Table2[[Player Name]:[Country]], 4, FALSE), 'Tournament Ranking'!$D$3:$E$26, 2, FALSE)&lt;=1, 1, 0)</f>
        <v>0</v>
      </c>
    </row>
    <row r="130" spans="1:7" x14ac:dyDescent="0.25">
      <c r="A130" t="s">
        <v>3896</v>
      </c>
      <c r="B130" t="s">
        <v>1493</v>
      </c>
      <c r="C130" s="73">
        <f t="shared" si="3"/>
        <v>1</v>
      </c>
      <c r="D130" s="73">
        <f t="shared" si="2"/>
        <v>0</v>
      </c>
      <c r="E130" s="73">
        <f>VLOOKUP(B130, Table1[], 6, FALSE)</f>
        <v>10250000</v>
      </c>
      <c r="F130" s="73">
        <f>VLOOKUP(B130, Table2[], 6, FALSE)</f>
        <v>10880000</v>
      </c>
      <c r="G130" s="73">
        <f>IF(VLOOKUP(VLOOKUP(B130, Table2[[Player Name]:[Country]], 4, FALSE), 'Tournament Ranking'!$D$3:$E$26, 2, FALSE)&lt;=1, 1, 0)</f>
        <v>0</v>
      </c>
    </row>
    <row r="131" spans="1:7" x14ac:dyDescent="0.25">
      <c r="A131" t="s">
        <v>3897</v>
      </c>
      <c r="B131" t="s">
        <v>1400</v>
      </c>
      <c r="C131" s="73">
        <f t="shared" si="3"/>
        <v>1</v>
      </c>
      <c r="D131" s="73">
        <f t="shared" ref="D131:D194" si="4">IF(ISNA(VLOOKUP(B131,$A$3:$A$1529, 1, FALSE)), 1, 0)</f>
        <v>0</v>
      </c>
      <c r="E131" s="73">
        <f>VLOOKUP(B131, Table1[], 6, FALSE)</f>
        <v>29350000</v>
      </c>
      <c r="F131" s="73">
        <f>VLOOKUP(B131, Table2[], 6, FALSE)</f>
        <v>30050000</v>
      </c>
      <c r="G131" s="73">
        <f>IF(VLOOKUP(VLOOKUP(B131, Table2[[Player Name]:[Country]], 4, FALSE), 'Tournament Ranking'!$D$3:$E$26, 2, FALSE)&lt;=1, 1, 0)</f>
        <v>0</v>
      </c>
    </row>
    <row r="132" spans="1:7" x14ac:dyDescent="0.25">
      <c r="A132" t="s">
        <v>3898</v>
      </c>
      <c r="B132" t="s">
        <v>1587</v>
      </c>
      <c r="C132" s="73">
        <f t="shared" ref="C132:C195" si="5">IF(ISNA(VLOOKUP(B132, A132:A1658, 1, FALSE)), 0, 1)</f>
        <v>1</v>
      </c>
      <c r="D132" s="73">
        <f t="shared" si="4"/>
        <v>0</v>
      </c>
      <c r="E132" s="73">
        <f>VLOOKUP(B132, Table1[], 6, FALSE)</f>
        <v>30450000</v>
      </c>
      <c r="F132" s="73">
        <f>VLOOKUP(B132, Table2[], 6, FALSE)</f>
        <v>29980000</v>
      </c>
      <c r="G132" s="73">
        <f>IF(VLOOKUP(VLOOKUP(B132, Table2[[Player Name]:[Country]], 4, FALSE), 'Tournament Ranking'!$D$3:$E$26, 2, FALSE)&lt;=1, 1, 0)</f>
        <v>0</v>
      </c>
    </row>
    <row r="133" spans="1:7" x14ac:dyDescent="0.25">
      <c r="A133" t="s">
        <v>3899</v>
      </c>
      <c r="B133" t="s">
        <v>1507</v>
      </c>
      <c r="C133" s="73">
        <f t="shared" si="5"/>
        <v>1</v>
      </c>
      <c r="D133" s="73">
        <f t="shared" si="4"/>
        <v>0</v>
      </c>
      <c r="E133" s="73">
        <f>VLOOKUP(B133, Table1[], 6, FALSE)</f>
        <v>32400000</v>
      </c>
      <c r="F133" s="73">
        <f>VLOOKUP(B133, Table2[], 6, FALSE)</f>
        <v>34140000</v>
      </c>
      <c r="G133" s="73">
        <f>IF(VLOOKUP(VLOOKUP(B133, Table2[[Player Name]:[Country]], 4, FALSE), 'Tournament Ranking'!$D$3:$E$26, 2, FALSE)&lt;=1, 1, 0)</f>
        <v>0</v>
      </c>
    </row>
    <row r="134" spans="1:7" x14ac:dyDescent="0.25">
      <c r="A134" t="s">
        <v>3900</v>
      </c>
      <c r="B134" t="s">
        <v>2838</v>
      </c>
      <c r="C134" s="73">
        <f t="shared" si="5"/>
        <v>1</v>
      </c>
      <c r="D134" s="73">
        <f t="shared" si="4"/>
        <v>0</v>
      </c>
      <c r="E134" s="73">
        <f>VLOOKUP(B134, Table1[], 6, FALSE)</f>
        <v>5000000</v>
      </c>
      <c r="F134" s="73">
        <f>VLOOKUP(B134, Table2[], 6, FALSE)</f>
        <v>32950000</v>
      </c>
      <c r="G134" s="73">
        <f>IF(VLOOKUP(VLOOKUP(B134, Table2[[Player Name]:[Country]], 4, FALSE), 'Tournament Ranking'!$D$3:$E$26, 2, FALSE)&lt;=1, 1, 0)</f>
        <v>0</v>
      </c>
    </row>
    <row r="135" spans="1:7" x14ac:dyDescent="0.25">
      <c r="A135" t="s">
        <v>3901</v>
      </c>
      <c r="B135" t="s">
        <v>1252</v>
      </c>
      <c r="C135" s="73">
        <f t="shared" si="5"/>
        <v>0</v>
      </c>
      <c r="D135" s="73">
        <f t="shared" si="4"/>
        <v>1</v>
      </c>
      <c r="E135" s="73">
        <f>VLOOKUP(B135, Table1[], 6, FALSE)</f>
        <v>29380000</v>
      </c>
      <c r="F135" s="73">
        <f>VLOOKUP(B135, Table2[], 6, FALSE)</f>
        <v>33290000</v>
      </c>
      <c r="G135" s="73">
        <f>IF(VLOOKUP(VLOOKUP(B135, Table2[[Player Name]:[Country]], 4, FALSE), 'Tournament Ranking'!$D$3:$E$26, 2, FALSE)&lt;=1, 1, 0)</f>
        <v>0</v>
      </c>
    </row>
    <row r="136" spans="1:7" x14ac:dyDescent="0.25">
      <c r="A136" t="s">
        <v>3902</v>
      </c>
      <c r="B136" t="s">
        <v>1265</v>
      </c>
      <c r="C136" s="73">
        <f t="shared" si="5"/>
        <v>1</v>
      </c>
      <c r="D136" s="73">
        <f t="shared" si="4"/>
        <v>0</v>
      </c>
      <c r="E136" s="73">
        <f>VLOOKUP(B136, Table1[], 6, FALSE)</f>
        <v>28600000</v>
      </c>
      <c r="F136" s="73">
        <f>VLOOKUP(B136, Table2[], 6, FALSE)</f>
        <v>27350000</v>
      </c>
      <c r="G136" s="73">
        <f>IF(VLOOKUP(VLOOKUP(B136, Table2[[Player Name]:[Country]], 4, FALSE), 'Tournament Ranking'!$D$3:$E$26, 2, FALSE)&lt;=1, 1, 0)</f>
        <v>0</v>
      </c>
    </row>
    <row r="137" spans="1:7" x14ac:dyDescent="0.25">
      <c r="A137" t="s">
        <v>3903</v>
      </c>
      <c r="B137" t="s">
        <v>1510</v>
      </c>
      <c r="C137" s="73">
        <f t="shared" si="5"/>
        <v>1</v>
      </c>
      <c r="D137" s="73">
        <f t="shared" si="4"/>
        <v>0</v>
      </c>
      <c r="E137" s="73">
        <f>VLOOKUP(B137, Table1[], 6, FALSE)</f>
        <v>24420000</v>
      </c>
      <c r="F137" s="73">
        <f>VLOOKUP(B137, Table2[], 6, FALSE)</f>
        <v>24780000</v>
      </c>
      <c r="G137" s="73">
        <f>IF(VLOOKUP(VLOOKUP(B137, Table2[[Player Name]:[Country]], 4, FALSE), 'Tournament Ranking'!$D$3:$E$26, 2, FALSE)&lt;=1, 1, 0)</f>
        <v>0</v>
      </c>
    </row>
    <row r="138" spans="1:7" x14ac:dyDescent="0.25">
      <c r="A138" t="s">
        <v>3904</v>
      </c>
      <c r="B138" t="s">
        <v>2847</v>
      </c>
      <c r="C138" s="73">
        <f t="shared" si="5"/>
        <v>1</v>
      </c>
      <c r="D138" s="73">
        <f t="shared" si="4"/>
        <v>0</v>
      </c>
      <c r="E138" s="73">
        <f>VLOOKUP(B138, Table1[], 6, FALSE)</f>
        <v>7360000</v>
      </c>
      <c r="F138" s="73">
        <f>VLOOKUP(B138, Table2[], 6, FALSE)</f>
        <v>2010000</v>
      </c>
      <c r="G138" s="73">
        <f>IF(VLOOKUP(VLOOKUP(B138, Table2[[Player Name]:[Country]], 4, FALSE), 'Tournament Ranking'!$D$3:$E$26, 2, FALSE)&lt;=1, 1, 0)</f>
        <v>0</v>
      </c>
    </row>
    <row r="139" spans="1:7" x14ac:dyDescent="0.25">
      <c r="A139" t="s">
        <v>3905</v>
      </c>
      <c r="B139" t="s">
        <v>2354</v>
      </c>
      <c r="C139" s="73">
        <f t="shared" si="5"/>
        <v>1</v>
      </c>
      <c r="D139" s="73">
        <f t="shared" si="4"/>
        <v>0</v>
      </c>
      <c r="E139" s="73">
        <f>VLOOKUP(B139, Table1[], 6, FALSE)</f>
        <v>21970000</v>
      </c>
      <c r="F139" s="73">
        <f>VLOOKUP(B139, Table2[], 6, FALSE)</f>
        <v>22940000</v>
      </c>
      <c r="G139" s="73">
        <f>IF(VLOOKUP(VLOOKUP(B139, Table2[[Player Name]:[Country]], 4, FALSE), 'Tournament Ranking'!$D$3:$E$26, 2, FALSE)&lt;=1, 1, 0)</f>
        <v>0</v>
      </c>
    </row>
    <row r="140" spans="1:7" x14ac:dyDescent="0.25">
      <c r="A140" t="s">
        <v>3906</v>
      </c>
      <c r="B140" t="s">
        <v>1512</v>
      </c>
      <c r="C140" s="73">
        <f t="shared" si="5"/>
        <v>0</v>
      </c>
      <c r="D140" s="73">
        <f t="shared" si="4"/>
        <v>1</v>
      </c>
      <c r="E140" s="73">
        <f>VLOOKUP(B140, Table1[], 6, FALSE)</f>
        <v>5300000</v>
      </c>
      <c r="F140" s="73">
        <f>VLOOKUP(B140, Table2[], 6, FALSE)</f>
        <v>5560000</v>
      </c>
      <c r="G140" s="73">
        <f>IF(VLOOKUP(VLOOKUP(B140, Table2[[Player Name]:[Country]], 4, FALSE), 'Tournament Ranking'!$D$3:$E$26, 2, FALSE)&lt;=1, 1, 0)</f>
        <v>0</v>
      </c>
    </row>
    <row r="141" spans="1:7" x14ac:dyDescent="0.25">
      <c r="A141" t="s">
        <v>3907</v>
      </c>
      <c r="B141" t="s">
        <v>1517</v>
      </c>
      <c r="C141" s="73">
        <f t="shared" si="5"/>
        <v>0</v>
      </c>
      <c r="D141" s="73">
        <f t="shared" si="4"/>
        <v>1</v>
      </c>
      <c r="E141" s="73">
        <f>VLOOKUP(B141, Table1[], 6, FALSE)</f>
        <v>31850000</v>
      </c>
      <c r="F141" s="73">
        <f>VLOOKUP(B141, Table2[], 6, FALSE)</f>
        <v>32950000</v>
      </c>
      <c r="G141" s="73">
        <f>IF(VLOOKUP(VLOOKUP(B141, Table2[[Player Name]:[Country]], 4, FALSE), 'Tournament Ranking'!$D$3:$E$26, 2, FALSE)&lt;=1, 1, 0)</f>
        <v>0</v>
      </c>
    </row>
    <row r="142" spans="1:7" x14ac:dyDescent="0.25">
      <c r="A142" t="s">
        <v>3908</v>
      </c>
      <c r="B142" t="s">
        <v>1513</v>
      </c>
      <c r="C142" s="73">
        <f t="shared" si="5"/>
        <v>1</v>
      </c>
      <c r="D142" s="73">
        <f t="shared" si="4"/>
        <v>0</v>
      </c>
      <c r="E142" s="73">
        <f>VLOOKUP(B142, Table1[], 6, FALSE)</f>
        <v>37390000</v>
      </c>
      <c r="F142" s="73">
        <f>VLOOKUP(B142, Table2[], 6, FALSE)</f>
        <v>39650000</v>
      </c>
      <c r="G142" s="73">
        <f>IF(VLOOKUP(VLOOKUP(B142, Table2[[Player Name]:[Country]], 4, FALSE), 'Tournament Ranking'!$D$3:$E$26, 2, FALSE)&lt;=1, 1, 0)</f>
        <v>0</v>
      </c>
    </row>
    <row r="143" spans="1:7" x14ac:dyDescent="0.25">
      <c r="A143" t="s">
        <v>3909</v>
      </c>
      <c r="B143" t="s">
        <v>4039</v>
      </c>
      <c r="C143" s="73">
        <f t="shared" si="5"/>
        <v>1</v>
      </c>
      <c r="D143" s="73">
        <f t="shared" si="4"/>
        <v>0</v>
      </c>
      <c r="E143" s="73" t="e">
        <f>VLOOKUP(B143, Table1[], 6, FALSE)</f>
        <v>#N/A</v>
      </c>
      <c r="F143" s="73" t="e">
        <f>VLOOKUP(B143, Table2[], 6, FALSE)</f>
        <v>#N/A</v>
      </c>
      <c r="G143" s="73" t="e">
        <f>IF(VLOOKUP(VLOOKUP(B143, Table2[[Player Name]:[Country]], 4, FALSE), 'Tournament Ranking'!$D$3:$E$26, 2, FALSE)&lt;=1, 1, 0)</f>
        <v>#N/A</v>
      </c>
    </row>
    <row r="144" spans="1:7" x14ac:dyDescent="0.25">
      <c r="A144" t="s">
        <v>1330</v>
      </c>
      <c r="B144" t="s">
        <v>4040</v>
      </c>
      <c r="C144" s="73">
        <f t="shared" si="5"/>
        <v>1</v>
      </c>
      <c r="D144" s="73">
        <f t="shared" si="4"/>
        <v>0</v>
      </c>
      <c r="E144" s="73" t="e">
        <f>VLOOKUP(B144, Table1[], 6, FALSE)</f>
        <v>#N/A</v>
      </c>
      <c r="F144" s="73" t="e">
        <f>VLOOKUP(B144, Table2[], 6, FALSE)</f>
        <v>#N/A</v>
      </c>
      <c r="G144" s="73" t="e">
        <f>IF(VLOOKUP(VLOOKUP(B144, Table2[[Player Name]:[Country]], 4, FALSE), 'Tournament Ranking'!$D$3:$E$26, 2, FALSE)&lt;=1, 1, 0)</f>
        <v>#N/A</v>
      </c>
    </row>
    <row r="145" spans="1:7" x14ac:dyDescent="0.25">
      <c r="A145" t="s">
        <v>3910</v>
      </c>
      <c r="B145" t="s">
        <v>4045</v>
      </c>
      <c r="C145" s="73">
        <f t="shared" si="5"/>
        <v>1</v>
      </c>
      <c r="D145" s="73">
        <f t="shared" si="4"/>
        <v>0</v>
      </c>
      <c r="E145" s="73" t="e">
        <f>VLOOKUP(B145, Table1[], 6, FALSE)</f>
        <v>#N/A</v>
      </c>
      <c r="F145" s="73" t="e">
        <f>VLOOKUP(B145, Table2[], 6, FALSE)</f>
        <v>#N/A</v>
      </c>
      <c r="G145" s="73" t="e">
        <f>IF(VLOOKUP(VLOOKUP(B145, Table2[[Player Name]:[Country]], 4, FALSE), 'Tournament Ranking'!$D$3:$E$26, 2, FALSE)&lt;=1, 1, 0)</f>
        <v>#N/A</v>
      </c>
    </row>
    <row r="146" spans="1:7" x14ac:dyDescent="0.25">
      <c r="A146" t="s">
        <v>3911</v>
      </c>
      <c r="B146" t="s">
        <v>4049</v>
      </c>
      <c r="C146" s="73">
        <f t="shared" si="5"/>
        <v>1</v>
      </c>
      <c r="D146" s="73">
        <f t="shared" si="4"/>
        <v>0</v>
      </c>
      <c r="E146" s="73" t="e">
        <f>VLOOKUP(B146, Table1[], 6, FALSE)</f>
        <v>#N/A</v>
      </c>
      <c r="F146" s="73" t="e">
        <f>VLOOKUP(B146, Table2[], 6, FALSE)</f>
        <v>#N/A</v>
      </c>
      <c r="G146" s="73" t="e">
        <f>IF(VLOOKUP(VLOOKUP(B146, Table2[[Player Name]:[Country]], 4, FALSE), 'Tournament Ranking'!$D$3:$E$26, 2, FALSE)&lt;=1, 1, 0)</f>
        <v>#N/A</v>
      </c>
    </row>
    <row r="147" spans="1:7" x14ac:dyDescent="0.25">
      <c r="A147" t="s">
        <v>3912</v>
      </c>
      <c r="B147" t="s">
        <v>2896</v>
      </c>
      <c r="C147" s="73">
        <f t="shared" si="5"/>
        <v>1</v>
      </c>
      <c r="D147" s="73">
        <f t="shared" si="4"/>
        <v>0</v>
      </c>
      <c r="E147" s="73" t="e">
        <f>VLOOKUP(B147, Table1[], 6, FALSE)</f>
        <v>#N/A</v>
      </c>
      <c r="F147" s="73">
        <f>VLOOKUP(B147, Table2[], 6, FALSE)</f>
        <v>27000000</v>
      </c>
      <c r="G147" s="73">
        <f>IF(VLOOKUP(VLOOKUP(B147, Table2[[Player Name]:[Country]], 4, FALSE), 'Tournament Ranking'!$D$3:$E$26, 2, FALSE)&lt;=1, 1, 0)</f>
        <v>0</v>
      </c>
    </row>
    <row r="148" spans="1:7" x14ac:dyDescent="0.25">
      <c r="A148" t="s">
        <v>3913</v>
      </c>
      <c r="B148" t="s">
        <v>1196</v>
      </c>
      <c r="C148" s="73">
        <f t="shared" si="5"/>
        <v>1</v>
      </c>
      <c r="D148" s="73">
        <f t="shared" si="4"/>
        <v>0</v>
      </c>
      <c r="E148" s="73">
        <f>VLOOKUP(B148, Table1[], 6, FALSE)</f>
        <v>21580000</v>
      </c>
      <c r="F148" s="73">
        <f>VLOOKUP(B148, Table2[], 6, FALSE)</f>
        <v>22130000</v>
      </c>
      <c r="G148" s="73">
        <f>IF(VLOOKUP(VLOOKUP(B148, Table2[[Player Name]:[Country]], 4, FALSE), 'Tournament Ranking'!$D$3:$E$26, 2, FALSE)&lt;=1, 1, 0)</f>
        <v>0</v>
      </c>
    </row>
    <row r="149" spans="1:7" x14ac:dyDescent="0.25">
      <c r="A149" t="s">
        <v>890</v>
      </c>
      <c r="B149" t="s">
        <v>4065</v>
      </c>
      <c r="C149" s="73">
        <f t="shared" si="5"/>
        <v>1</v>
      </c>
      <c r="D149" s="73">
        <f t="shared" si="4"/>
        <v>0</v>
      </c>
      <c r="E149" s="73" t="e">
        <f>VLOOKUP(B149, Table1[], 6, FALSE)</f>
        <v>#N/A</v>
      </c>
      <c r="F149" s="73" t="e">
        <f>VLOOKUP(B149, Table2[], 6, FALSE)</f>
        <v>#N/A</v>
      </c>
      <c r="G149" s="73" t="e">
        <f>IF(VLOOKUP(VLOOKUP(B149, Table2[[Player Name]:[Country]], 4, FALSE), 'Tournament Ranking'!$D$3:$E$26, 2, FALSE)&lt;=1, 1, 0)</f>
        <v>#N/A</v>
      </c>
    </row>
    <row r="150" spans="1:7" x14ac:dyDescent="0.25">
      <c r="A150" t="s">
        <v>3914</v>
      </c>
      <c r="B150" t="s">
        <v>2735</v>
      </c>
      <c r="C150" s="73">
        <f t="shared" si="5"/>
        <v>1</v>
      </c>
      <c r="D150" s="73">
        <f t="shared" si="4"/>
        <v>0</v>
      </c>
      <c r="E150" s="73">
        <f>VLOOKUP(B150, Table1[], 6, FALSE)</f>
        <v>6750000</v>
      </c>
      <c r="F150" s="73">
        <f>VLOOKUP(B150, Table2[], 6, FALSE)</f>
        <v>1790000</v>
      </c>
      <c r="G150" s="73">
        <f>IF(VLOOKUP(VLOOKUP(B150, Table2[[Player Name]:[Country]], 4, FALSE), 'Tournament Ranking'!$D$3:$E$26, 2, FALSE)&lt;=1, 1, 0)</f>
        <v>0</v>
      </c>
    </row>
    <row r="151" spans="1:7" x14ac:dyDescent="0.25">
      <c r="A151" t="s">
        <v>3915</v>
      </c>
      <c r="B151" t="s">
        <v>4052</v>
      </c>
      <c r="C151" s="73">
        <f t="shared" si="5"/>
        <v>1</v>
      </c>
      <c r="D151" s="73">
        <f t="shared" si="4"/>
        <v>0</v>
      </c>
      <c r="E151" s="73" t="e">
        <f>VLOOKUP(B151, Table1[], 6, FALSE)</f>
        <v>#N/A</v>
      </c>
      <c r="F151" s="73" t="e">
        <f>VLOOKUP(B151, Table2[], 6, FALSE)</f>
        <v>#N/A</v>
      </c>
      <c r="G151" s="73" t="e">
        <f>IF(VLOOKUP(VLOOKUP(B151, Table2[[Player Name]:[Country]], 4, FALSE), 'Tournament Ranking'!$D$3:$E$26, 2, FALSE)&lt;=1, 1, 0)</f>
        <v>#N/A</v>
      </c>
    </row>
    <row r="152" spans="1:7" x14ac:dyDescent="0.25">
      <c r="A152" t="s">
        <v>3916</v>
      </c>
      <c r="B152" t="s">
        <v>4826</v>
      </c>
      <c r="C152" s="73">
        <f t="shared" si="5"/>
        <v>0</v>
      </c>
      <c r="D152" s="73">
        <f t="shared" si="4"/>
        <v>1</v>
      </c>
      <c r="E152" s="73" t="e">
        <f>VLOOKUP(B152, Table1[], 6, FALSE)</f>
        <v>#N/A</v>
      </c>
      <c r="F152" s="73" t="e">
        <f>VLOOKUP(B152, Table2[], 6, FALSE)</f>
        <v>#N/A</v>
      </c>
      <c r="G152" s="73" t="e">
        <f>IF(VLOOKUP(VLOOKUP(B152, Table2[[Player Name]:[Country]], 4, FALSE), 'Tournament Ranking'!$D$3:$E$26, 2, FALSE)&lt;=1, 1, 0)</f>
        <v>#N/A</v>
      </c>
    </row>
    <row r="153" spans="1:7" x14ac:dyDescent="0.25">
      <c r="A153" t="s">
        <v>3917</v>
      </c>
      <c r="B153" t="s">
        <v>1589</v>
      </c>
      <c r="C153" s="73">
        <f t="shared" si="5"/>
        <v>0</v>
      </c>
      <c r="D153" s="73">
        <f t="shared" si="4"/>
        <v>1</v>
      </c>
      <c r="E153" s="73">
        <f>VLOOKUP(B153, Table1[], 6, FALSE)</f>
        <v>32620000</v>
      </c>
      <c r="F153" s="73">
        <f>VLOOKUP(B153, Table2[], 6, FALSE)</f>
        <v>31650000</v>
      </c>
      <c r="G153" s="73">
        <f>IF(VLOOKUP(VLOOKUP(B153, Table2[[Player Name]:[Country]], 4, FALSE), 'Tournament Ranking'!$D$3:$E$26, 2, FALSE)&lt;=1, 1, 0)</f>
        <v>0</v>
      </c>
    </row>
    <row r="154" spans="1:7" x14ac:dyDescent="0.25">
      <c r="A154" t="s">
        <v>2021</v>
      </c>
      <c r="B154" t="s">
        <v>4053</v>
      </c>
      <c r="C154" s="73">
        <f t="shared" si="5"/>
        <v>1</v>
      </c>
      <c r="D154" s="73">
        <f t="shared" si="4"/>
        <v>0</v>
      </c>
      <c r="E154" s="73" t="e">
        <f>VLOOKUP(B154, Table1[], 6, FALSE)</f>
        <v>#N/A</v>
      </c>
      <c r="F154" s="73" t="e">
        <f>VLOOKUP(B154, Table2[], 6, FALSE)</f>
        <v>#N/A</v>
      </c>
      <c r="G154" s="73" t="e">
        <f>IF(VLOOKUP(VLOOKUP(B154, Table2[[Player Name]:[Country]], 4, FALSE), 'Tournament Ranking'!$D$3:$E$26, 2, FALSE)&lt;=1, 1, 0)</f>
        <v>#N/A</v>
      </c>
    </row>
    <row r="155" spans="1:7" x14ac:dyDescent="0.25">
      <c r="A155" t="s">
        <v>3918</v>
      </c>
      <c r="B155" t="s">
        <v>4069</v>
      </c>
      <c r="C155" s="73">
        <f t="shared" si="5"/>
        <v>1</v>
      </c>
      <c r="D155" s="73">
        <f t="shared" si="4"/>
        <v>0</v>
      </c>
      <c r="E155" s="73" t="e">
        <f>VLOOKUP(B155, Table1[], 6, FALSE)</f>
        <v>#N/A</v>
      </c>
      <c r="F155" s="73" t="e">
        <f>VLOOKUP(B155, Table2[], 6, FALSE)</f>
        <v>#N/A</v>
      </c>
      <c r="G155" s="73" t="e">
        <f>IF(VLOOKUP(VLOOKUP(B155, Table2[[Player Name]:[Country]], 4, FALSE), 'Tournament Ranking'!$D$3:$E$26, 2, FALSE)&lt;=1, 1, 0)</f>
        <v>#N/A</v>
      </c>
    </row>
    <row r="156" spans="1:7" x14ac:dyDescent="0.25">
      <c r="A156" t="s">
        <v>3919</v>
      </c>
      <c r="B156" t="s">
        <v>1886</v>
      </c>
      <c r="C156" s="73">
        <f t="shared" si="5"/>
        <v>1</v>
      </c>
      <c r="D156" s="73">
        <f t="shared" si="4"/>
        <v>0</v>
      </c>
      <c r="E156" s="73">
        <f>VLOOKUP(B156, Table1[], 6, FALSE)</f>
        <v>29110000</v>
      </c>
      <c r="F156" s="73">
        <f>VLOOKUP(B156, Table2[], 6, FALSE)</f>
        <v>29900000</v>
      </c>
      <c r="G156" s="73">
        <f>IF(VLOOKUP(VLOOKUP(B156, Table2[[Player Name]:[Country]], 4, FALSE), 'Tournament Ranking'!$D$3:$E$26, 2, FALSE)&lt;=1, 1, 0)</f>
        <v>0</v>
      </c>
    </row>
    <row r="157" spans="1:7" x14ac:dyDescent="0.25">
      <c r="A157" t="s">
        <v>3920</v>
      </c>
      <c r="B157" t="s">
        <v>2516</v>
      </c>
      <c r="C157" s="73">
        <f t="shared" si="5"/>
        <v>1</v>
      </c>
      <c r="D157" s="73">
        <f t="shared" si="4"/>
        <v>0</v>
      </c>
      <c r="E157" s="73">
        <f>VLOOKUP(B157, Table1[], 6, FALSE)</f>
        <v>11550000</v>
      </c>
      <c r="F157" s="73">
        <f>VLOOKUP(B157, Table2[], 6, FALSE)</f>
        <v>11590000</v>
      </c>
      <c r="G157" s="73">
        <f>IF(VLOOKUP(VLOOKUP(B157, Table2[[Player Name]:[Country]], 4, FALSE), 'Tournament Ranking'!$D$3:$E$26, 2, FALSE)&lt;=1, 1, 0)</f>
        <v>0</v>
      </c>
    </row>
    <row r="158" spans="1:7" x14ac:dyDescent="0.25">
      <c r="A158" t="s">
        <v>3921</v>
      </c>
      <c r="B158" t="s">
        <v>121</v>
      </c>
      <c r="C158" s="73">
        <f t="shared" si="5"/>
        <v>1</v>
      </c>
      <c r="D158" s="73">
        <f t="shared" si="4"/>
        <v>0</v>
      </c>
      <c r="E158" s="73">
        <f>VLOOKUP(B158, Table1[], 6, FALSE)</f>
        <v>31300000</v>
      </c>
      <c r="F158" s="73">
        <f>VLOOKUP(B158, Table2[], 6, FALSE)</f>
        <v>32160000</v>
      </c>
      <c r="G158" s="73">
        <f>IF(VLOOKUP(VLOOKUP(B158, Table2[[Player Name]:[Country]], 4, FALSE), 'Tournament Ranking'!$D$3:$E$26, 2, FALSE)&lt;=1, 1, 0)</f>
        <v>0</v>
      </c>
    </row>
    <row r="159" spans="1:7" x14ac:dyDescent="0.25">
      <c r="A159" t="s">
        <v>1741</v>
      </c>
      <c r="B159" t="s">
        <v>4067</v>
      </c>
      <c r="C159" s="73">
        <f t="shared" si="5"/>
        <v>1</v>
      </c>
      <c r="D159" s="73">
        <f t="shared" si="4"/>
        <v>0</v>
      </c>
      <c r="E159" s="73" t="e">
        <f>VLOOKUP(B159, Table1[], 6, FALSE)</f>
        <v>#N/A</v>
      </c>
      <c r="F159" s="73" t="e">
        <f>VLOOKUP(B159, Table2[], 6, FALSE)</f>
        <v>#N/A</v>
      </c>
      <c r="G159" s="73" t="e">
        <f>IF(VLOOKUP(VLOOKUP(B159, Table2[[Player Name]:[Country]], 4, FALSE), 'Tournament Ranking'!$D$3:$E$26, 2, FALSE)&lt;=1, 1, 0)</f>
        <v>#N/A</v>
      </c>
    </row>
    <row r="160" spans="1:7" x14ac:dyDescent="0.25">
      <c r="A160" t="s">
        <v>3922</v>
      </c>
      <c r="B160" t="s">
        <v>1571</v>
      </c>
      <c r="C160" s="73">
        <f t="shared" si="5"/>
        <v>1</v>
      </c>
      <c r="D160" s="73">
        <f t="shared" si="4"/>
        <v>0</v>
      </c>
      <c r="E160" s="73">
        <f>VLOOKUP(B160, Table1[], 6, FALSE)</f>
        <v>27090000</v>
      </c>
      <c r="F160" s="73">
        <f>VLOOKUP(B160, Table2[], 6, FALSE)</f>
        <v>29080000</v>
      </c>
      <c r="G160" s="73">
        <f>IF(VLOOKUP(VLOOKUP(B160, Table2[[Player Name]:[Country]], 4, FALSE), 'Tournament Ranking'!$D$3:$E$26, 2, FALSE)&lt;=1, 1, 0)</f>
        <v>0</v>
      </c>
    </row>
    <row r="161" spans="1:7" x14ac:dyDescent="0.25">
      <c r="A161" t="s">
        <v>3923</v>
      </c>
      <c r="B161" t="s">
        <v>4827</v>
      </c>
      <c r="C161" s="73">
        <f t="shared" si="5"/>
        <v>0</v>
      </c>
      <c r="D161" s="73">
        <f t="shared" si="4"/>
        <v>1</v>
      </c>
      <c r="E161" s="73" t="e">
        <f>VLOOKUP(B161, Table1[], 6, FALSE)</f>
        <v>#N/A</v>
      </c>
      <c r="F161" s="73" t="e">
        <f>VLOOKUP(B161, Table2[], 6, FALSE)</f>
        <v>#N/A</v>
      </c>
      <c r="G161" s="73" t="e">
        <f>IF(VLOOKUP(VLOOKUP(B161, Table2[[Player Name]:[Country]], 4, FALSE), 'Tournament Ranking'!$D$3:$E$26, 2, FALSE)&lt;=1, 1, 0)</f>
        <v>#N/A</v>
      </c>
    </row>
    <row r="162" spans="1:7" x14ac:dyDescent="0.25">
      <c r="A162" t="s">
        <v>401</v>
      </c>
      <c r="B162" t="s">
        <v>4048</v>
      </c>
      <c r="C162" s="73">
        <f t="shared" si="5"/>
        <v>1</v>
      </c>
      <c r="D162" s="73">
        <f t="shared" si="4"/>
        <v>0</v>
      </c>
      <c r="E162" s="73" t="e">
        <f>VLOOKUP(B162, Table1[], 6, FALSE)</f>
        <v>#N/A</v>
      </c>
      <c r="F162" s="73" t="e">
        <f>VLOOKUP(B162, Table2[], 6, FALSE)</f>
        <v>#N/A</v>
      </c>
      <c r="G162" s="73" t="e">
        <f>IF(VLOOKUP(VLOOKUP(B162, Table2[[Player Name]:[Country]], 4, FALSE), 'Tournament Ranking'!$D$3:$E$26, 2, FALSE)&lt;=1, 1, 0)</f>
        <v>#N/A</v>
      </c>
    </row>
    <row r="163" spans="1:7" x14ac:dyDescent="0.25">
      <c r="A163" t="s">
        <v>3924</v>
      </c>
      <c r="B163" t="s">
        <v>1654</v>
      </c>
      <c r="C163" s="73">
        <f t="shared" si="5"/>
        <v>1</v>
      </c>
      <c r="D163" s="73">
        <f t="shared" si="4"/>
        <v>0</v>
      </c>
      <c r="E163" s="73">
        <f>VLOOKUP(B163, Table1[], 6, FALSE)</f>
        <v>23760000</v>
      </c>
      <c r="F163" s="73">
        <f>VLOOKUP(B163, Table2[], 6, FALSE)</f>
        <v>34570000</v>
      </c>
      <c r="G163" s="73">
        <f>IF(VLOOKUP(VLOOKUP(B163, Table2[[Player Name]:[Country]], 4, FALSE), 'Tournament Ranking'!$D$3:$E$26, 2, FALSE)&lt;=1, 1, 0)</f>
        <v>0</v>
      </c>
    </row>
    <row r="164" spans="1:7" x14ac:dyDescent="0.25">
      <c r="A164" t="s">
        <v>3925</v>
      </c>
      <c r="B164" t="s">
        <v>1271</v>
      </c>
      <c r="C164" s="73">
        <f t="shared" si="5"/>
        <v>1</v>
      </c>
      <c r="D164" s="73">
        <f t="shared" si="4"/>
        <v>0</v>
      </c>
      <c r="E164" s="73">
        <f>VLOOKUP(B164, Table1[], 6, FALSE)</f>
        <v>19250000</v>
      </c>
      <c r="F164" s="73">
        <f>VLOOKUP(B164, Table2[], 6, FALSE)</f>
        <v>19760000</v>
      </c>
      <c r="G164" s="73">
        <f>IF(VLOOKUP(VLOOKUP(B164, Table2[[Player Name]:[Country]], 4, FALSE), 'Tournament Ranking'!$D$3:$E$26, 2, FALSE)&lt;=1, 1, 0)</f>
        <v>0</v>
      </c>
    </row>
    <row r="165" spans="1:7" x14ac:dyDescent="0.25">
      <c r="A165" t="s">
        <v>3926</v>
      </c>
      <c r="B165" t="s">
        <v>1300</v>
      </c>
      <c r="C165" s="73">
        <f t="shared" si="5"/>
        <v>0</v>
      </c>
      <c r="D165" s="73">
        <f t="shared" si="4"/>
        <v>1</v>
      </c>
      <c r="E165" s="73">
        <f>VLOOKUP(B165, Table1[], 6, FALSE)</f>
        <v>19930000</v>
      </c>
      <c r="F165" s="73">
        <f>VLOOKUP(B165, Table2[], 6, FALSE)</f>
        <v>21880000</v>
      </c>
      <c r="G165" s="73">
        <f>IF(VLOOKUP(VLOOKUP(B165, Table2[[Player Name]:[Country]], 4, FALSE), 'Tournament Ranking'!$D$3:$E$26, 2, FALSE)&lt;=1, 1, 0)</f>
        <v>0</v>
      </c>
    </row>
    <row r="166" spans="1:7" x14ac:dyDescent="0.25">
      <c r="A166" t="s">
        <v>3927</v>
      </c>
      <c r="B166" t="s">
        <v>4072</v>
      </c>
      <c r="C166" s="73">
        <f t="shared" si="5"/>
        <v>1</v>
      </c>
      <c r="D166" s="73">
        <f t="shared" si="4"/>
        <v>0</v>
      </c>
      <c r="E166" s="73" t="e">
        <f>VLOOKUP(B166, Table1[], 6, FALSE)</f>
        <v>#N/A</v>
      </c>
      <c r="F166" s="73" t="e">
        <f>VLOOKUP(B166, Table2[], 6, FALSE)</f>
        <v>#N/A</v>
      </c>
      <c r="G166" s="73" t="e">
        <f>IF(VLOOKUP(VLOOKUP(B166, Table2[[Player Name]:[Country]], 4, FALSE), 'Tournament Ranking'!$D$3:$E$26, 2, FALSE)&lt;=1, 1, 0)</f>
        <v>#N/A</v>
      </c>
    </row>
    <row r="167" spans="1:7" x14ac:dyDescent="0.25">
      <c r="A167" t="s">
        <v>3928</v>
      </c>
      <c r="B167" t="s">
        <v>1494</v>
      </c>
      <c r="C167" s="73">
        <f t="shared" si="5"/>
        <v>1</v>
      </c>
      <c r="D167" s="73">
        <f t="shared" si="4"/>
        <v>0</v>
      </c>
      <c r="E167" s="73">
        <f>VLOOKUP(B167, Table1[], 6, FALSE)</f>
        <v>21830000</v>
      </c>
      <c r="F167" s="73">
        <f>VLOOKUP(B167, Table2[], 6, FALSE)</f>
        <v>21960000</v>
      </c>
      <c r="G167" s="73">
        <f>IF(VLOOKUP(VLOOKUP(B167, Table2[[Player Name]:[Country]], 4, FALSE), 'Tournament Ranking'!$D$3:$E$26, 2, FALSE)&lt;=1, 1, 0)</f>
        <v>0</v>
      </c>
    </row>
    <row r="168" spans="1:7" x14ac:dyDescent="0.25">
      <c r="A168" t="s">
        <v>3929</v>
      </c>
      <c r="B168" t="s">
        <v>1522</v>
      </c>
      <c r="C168" s="73">
        <f t="shared" si="5"/>
        <v>1</v>
      </c>
      <c r="D168" s="73">
        <f t="shared" si="4"/>
        <v>0</v>
      </c>
      <c r="E168" s="73">
        <f>VLOOKUP(B168, Table1[], 6, FALSE)</f>
        <v>14420000</v>
      </c>
      <c r="F168" s="73">
        <f>VLOOKUP(B168, Table2[], 6, FALSE)</f>
        <v>15810000</v>
      </c>
      <c r="G168" s="73">
        <f>IF(VLOOKUP(VLOOKUP(B168, Table2[[Player Name]:[Country]], 4, FALSE), 'Tournament Ranking'!$D$3:$E$26, 2, FALSE)&lt;=1, 1, 0)</f>
        <v>0</v>
      </c>
    </row>
    <row r="169" spans="1:7" x14ac:dyDescent="0.25">
      <c r="A169" t="s">
        <v>3930</v>
      </c>
      <c r="B169" t="s">
        <v>1355</v>
      </c>
      <c r="C169" s="73">
        <f t="shared" si="5"/>
        <v>1</v>
      </c>
      <c r="D169" s="73">
        <f t="shared" si="4"/>
        <v>0</v>
      </c>
      <c r="E169" s="73">
        <f>VLOOKUP(B169, Table1[], 6, FALSE)</f>
        <v>19710000</v>
      </c>
      <c r="F169" s="73">
        <f>VLOOKUP(B169, Table2[], 6, FALSE)</f>
        <v>21180000</v>
      </c>
      <c r="G169" s="73">
        <f>IF(VLOOKUP(VLOOKUP(B169, Table2[[Player Name]:[Country]], 4, FALSE), 'Tournament Ranking'!$D$3:$E$26, 2, FALSE)&lt;=1, 1, 0)</f>
        <v>0</v>
      </c>
    </row>
    <row r="170" spans="1:7" x14ac:dyDescent="0.25">
      <c r="A170" t="s">
        <v>3931</v>
      </c>
      <c r="B170" t="s">
        <v>1247</v>
      </c>
      <c r="C170" s="73">
        <f t="shared" si="5"/>
        <v>1</v>
      </c>
      <c r="D170" s="73">
        <f t="shared" si="4"/>
        <v>0</v>
      </c>
      <c r="E170" s="73">
        <f>VLOOKUP(B170, Table1[], 6, FALSE)</f>
        <v>15550000</v>
      </c>
      <c r="F170" s="73">
        <f>VLOOKUP(B170, Table2[], 6, FALSE)</f>
        <v>16650000</v>
      </c>
      <c r="G170" s="73">
        <f>IF(VLOOKUP(VLOOKUP(B170, Table2[[Player Name]:[Country]], 4, FALSE), 'Tournament Ranking'!$D$3:$E$26, 2, FALSE)&lt;=1, 1, 0)</f>
        <v>0</v>
      </c>
    </row>
    <row r="171" spans="1:7" x14ac:dyDescent="0.25">
      <c r="A171" t="s">
        <v>3932</v>
      </c>
      <c r="B171" t="s">
        <v>3297</v>
      </c>
      <c r="C171" s="73">
        <f t="shared" si="5"/>
        <v>1</v>
      </c>
      <c r="D171" s="73">
        <f t="shared" si="4"/>
        <v>0</v>
      </c>
      <c r="E171" s="73" t="e">
        <f>VLOOKUP(B171, Table1[], 6, FALSE)</f>
        <v>#N/A</v>
      </c>
      <c r="F171" s="73">
        <f>VLOOKUP(B171, Table2[], 6, FALSE)</f>
        <v>28890000</v>
      </c>
      <c r="G171" s="73">
        <f>IF(VLOOKUP(VLOOKUP(B171, Table2[[Player Name]:[Country]], 4, FALSE), 'Tournament Ranking'!$D$3:$E$26, 2, FALSE)&lt;=1, 1, 0)</f>
        <v>0</v>
      </c>
    </row>
    <row r="172" spans="1:7" x14ac:dyDescent="0.25">
      <c r="A172" t="s">
        <v>3933</v>
      </c>
      <c r="B172" t="s">
        <v>1227</v>
      </c>
      <c r="C172" s="73">
        <f t="shared" si="5"/>
        <v>1</v>
      </c>
      <c r="D172" s="73">
        <f t="shared" si="4"/>
        <v>0</v>
      </c>
      <c r="E172" s="73">
        <f>VLOOKUP(B172, Table1[], 6, FALSE)</f>
        <v>25680000</v>
      </c>
      <c r="F172" s="73">
        <f>VLOOKUP(B172, Table2[], 6, FALSE)</f>
        <v>27340000</v>
      </c>
      <c r="G172" s="73">
        <f>IF(VLOOKUP(VLOOKUP(B172, Table2[[Player Name]:[Country]], 4, FALSE), 'Tournament Ranking'!$D$3:$E$26, 2, FALSE)&lt;=1, 1, 0)</f>
        <v>0</v>
      </c>
    </row>
    <row r="173" spans="1:7" x14ac:dyDescent="0.25">
      <c r="A173" t="s">
        <v>1197</v>
      </c>
      <c r="B173" t="s">
        <v>1214</v>
      </c>
      <c r="C173" s="73">
        <f t="shared" si="5"/>
        <v>1</v>
      </c>
      <c r="D173" s="73">
        <f t="shared" si="4"/>
        <v>0</v>
      </c>
      <c r="E173" s="73">
        <f>VLOOKUP(B173, Table1[], 6, FALSE)</f>
        <v>28200000</v>
      </c>
      <c r="F173" s="73">
        <f>VLOOKUP(B173, Table2[], 6, FALSE)</f>
        <v>30660000</v>
      </c>
      <c r="G173" s="73">
        <f>IF(VLOOKUP(VLOOKUP(B173, Table2[[Player Name]:[Country]], 4, FALSE), 'Tournament Ranking'!$D$3:$E$26, 2, FALSE)&lt;=1, 1, 0)</f>
        <v>0</v>
      </c>
    </row>
    <row r="174" spans="1:7" x14ac:dyDescent="0.25">
      <c r="A174" t="s">
        <v>3488</v>
      </c>
      <c r="B174" t="s">
        <v>4074</v>
      </c>
      <c r="C174" s="73">
        <f t="shared" si="5"/>
        <v>1</v>
      </c>
      <c r="D174" s="73">
        <f t="shared" si="4"/>
        <v>0</v>
      </c>
      <c r="E174" s="73" t="e">
        <f>VLOOKUP(B174, Table1[], 6, FALSE)</f>
        <v>#N/A</v>
      </c>
      <c r="F174" s="73" t="e">
        <f>VLOOKUP(B174, Table2[], 6, FALSE)</f>
        <v>#N/A</v>
      </c>
      <c r="G174" s="73" t="e">
        <f>IF(VLOOKUP(VLOOKUP(B174, Table2[[Player Name]:[Country]], 4, FALSE), 'Tournament Ranking'!$D$3:$E$26, 2, FALSE)&lt;=1, 1, 0)</f>
        <v>#N/A</v>
      </c>
    </row>
    <row r="175" spans="1:7" x14ac:dyDescent="0.25">
      <c r="A175" t="s">
        <v>3934</v>
      </c>
      <c r="B175" t="s">
        <v>1481</v>
      </c>
      <c r="C175" s="73">
        <f t="shared" si="5"/>
        <v>1</v>
      </c>
      <c r="D175" s="73">
        <f t="shared" si="4"/>
        <v>0</v>
      </c>
      <c r="E175" s="73">
        <f>VLOOKUP(B175, Table1[], 6, FALSE)</f>
        <v>24060000</v>
      </c>
      <c r="F175" s="73">
        <f>VLOOKUP(B175, Table2[], 6, FALSE)</f>
        <v>24470000</v>
      </c>
      <c r="G175" s="73">
        <f>IF(VLOOKUP(VLOOKUP(B175, Table2[[Player Name]:[Country]], 4, FALSE), 'Tournament Ranking'!$D$3:$E$26, 2, FALSE)&lt;=1, 1, 0)</f>
        <v>0</v>
      </c>
    </row>
    <row r="176" spans="1:7" x14ac:dyDescent="0.25">
      <c r="A176" t="s">
        <v>3935</v>
      </c>
      <c r="B176" t="s">
        <v>1596</v>
      </c>
      <c r="C176" s="73">
        <f t="shared" si="5"/>
        <v>0</v>
      </c>
      <c r="D176" s="73">
        <f t="shared" si="4"/>
        <v>1</v>
      </c>
      <c r="E176" s="73">
        <f>VLOOKUP(B176, Table1[], 6, FALSE)</f>
        <v>30260000</v>
      </c>
      <c r="F176" s="73">
        <f>VLOOKUP(B176, Table2[], 6, FALSE)</f>
        <v>31490000</v>
      </c>
      <c r="G176" s="73">
        <f>IF(VLOOKUP(VLOOKUP(B176, Table2[[Player Name]:[Country]], 4, FALSE), 'Tournament Ranking'!$D$3:$E$26, 2, FALSE)&lt;=1, 1, 0)</f>
        <v>0</v>
      </c>
    </row>
    <row r="177" spans="1:7" x14ac:dyDescent="0.25">
      <c r="A177" t="s">
        <v>3936</v>
      </c>
      <c r="B177" t="s">
        <v>1348</v>
      </c>
      <c r="C177" s="73">
        <f t="shared" si="5"/>
        <v>1</v>
      </c>
      <c r="D177" s="73">
        <f t="shared" si="4"/>
        <v>0</v>
      </c>
      <c r="E177" s="73">
        <f>VLOOKUP(B177, Table1[], 6, FALSE)</f>
        <v>16710000</v>
      </c>
      <c r="F177" s="73">
        <f>VLOOKUP(B177, Table2[], 6, FALSE)</f>
        <v>17260000</v>
      </c>
      <c r="G177" s="73">
        <f>IF(VLOOKUP(VLOOKUP(B177, Table2[[Player Name]:[Country]], 4, FALSE), 'Tournament Ranking'!$D$3:$E$26, 2, FALSE)&lt;=1, 1, 0)</f>
        <v>0</v>
      </c>
    </row>
    <row r="178" spans="1:7" x14ac:dyDescent="0.25">
      <c r="A178" t="s">
        <v>1207</v>
      </c>
      <c r="B178" t="s">
        <v>473</v>
      </c>
      <c r="C178" s="73">
        <f t="shared" si="5"/>
        <v>0</v>
      </c>
      <c r="D178" s="73">
        <f t="shared" si="4"/>
        <v>1</v>
      </c>
      <c r="E178" s="73">
        <f>VLOOKUP(B178, Table1[], 6, FALSE)</f>
        <v>15140000</v>
      </c>
      <c r="F178" s="73">
        <f>VLOOKUP(B178, Table2[], 6, FALSE)</f>
        <v>22370000</v>
      </c>
      <c r="G178" s="73">
        <f>IF(VLOOKUP(VLOOKUP(B178, Table2[[Player Name]:[Country]], 4, FALSE), 'Tournament Ranking'!$D$3:$E$26, 2, FALSE)&lt;=1, 1, 0)</f>
        <v>0</v>
      </c>
    </row>
    <row r="179" spans="1:7" x14ac:dyDescent="0.25">
      <c r="A179" t="s">
        <v>3937</v>
      </c>
      <c r="B179" t="s">
        <v>4828</v>
      </c>
      <c r="C179" s="73">
        <f t="shared" si="5"/>
        <v>0</v>
      </c>
      <c r="D179" s="73">
        <f t="shared" si="4"/>
        <v>1</v>
      </c>
      <c r="E179" s="73" t="e">
        <f>VLOOKUP(B179, Table1[], 6, FALSE)</f>
        <v>#N/A</v>
      </c>
      <c r="F179" s="73" t="e">
        <f>VLOOKUP(B179, Table2[], 6, FALSE)</f>
        <v>#N/A</v>
      </c>
      <c r="G179" s="73" t="e">
        <f>IF(VLOOKUP(VLOOKUP(B179, Table2[[Player Name]:[Country]], 4, FALSE), 'Tournament Ranking'!$D$3:$E$26, 2, FALSE)&lt;=1, 1, 0)</f>
        <v>#N/A</v>
      </c>
    </row>
    <row r="180" spans="1:7" x14ac:dyDescent="0.25">
      <c r="A180" t="s">
        <v>3938</v>
      </c>
      <c r="B180" t="s">
        <v>1423</v>
      </c>
      <c r="C180" s="73">
        <f t="shared" si="5"/>
        <v>1</v>
      </c>
      <c r="D180" s="73">
        <f t="shared" si="4"/>
        <v>0</v>
      </c>
      <c r="E180" s="73">
        <f>VLOOKUP(B180, Table1[], 6, FALSE)</f>
        <v>22270000</v>
      </c>
      <c r="F180" s="73">
        <f>VLOOKUP(B180, Table2[], 6, FALSE)</f>
        <v>22440000</v>
      </c>
      <c r="G180" s="73">
        <f>IF(VLOOKUP(VLOOKUP(B180, Table2[[Player Name]:[Country]], 4, FALSE), 'Tournament Ranking'!$D$3:$E$26, 2, FALSE)&lt;=1, 1, 0)</f>
        <v>0</v>
      </c>
    </row>
    <row r="181" spans="1:7" x14ac:dyDescent="0.25">
      <c r="A181" t="s">
        <v>3939</v>
      </c>
      <c r="B181" t="s">
        <v>1260</v>
      </c>
      <c r="C181" s="73">
        <f t="shared" si="5"/>
        <v>1</v>
      </c>
      <c r="D181" s="73">
        <f t="shared" si="4"/>
        <v>0</v>
      </c>
      <c r="E181" s="73">
        <f>VLOOKUP(B181, Table1[], 6, FALSE)</f>
        <v>27140000</v>
      </c>
      <c r="F181" s="73">
        <f>VLOOKUP(B181, Table2[], 6, FALSE)</f>
        <v>27920000</v>
      </c>
      <c r="G181" s="73">
        <f>IF(VLOOKUP(VLOOKUP(B181, Table2[[Player Name]:[Country]], 4, FALSE), 'Tournament Ranking'!$D$3:$E$26, 2, FALSE)&lt;=1, 1, 0)</f>
        <v>0</v>
      </c>
    </row>
    <row r="182" spans="1:7" x14ac:dyDescent="0.25">
      <c r="A182" t="s">
        <v>3940</v>
      </c>
      <c r="B182" t="s">
        <v>1213</v>
      </c>
      <c r="C182" s="73">
        <f t="shared" si="5"/>
        <v>1</v>
      </c>
      <c r="D182" s="73">
        <f t="shared" si="4"/>
        <v>0</v>
      </c>
      <c r="E182" s="73">
        <f>VLOOKUP(B182, Table1[], 6, FALSE)</f>
        <v>21330000</v>
      </c>
      <c r="F182" s="73">
        <f>VLOOKUP(B182, Table2[], 6, FALSE)</f>
        <v>22390000</v>
      </c>
      <c r="G182" s="73">
        <f>IF(VLOOKUP(VLOOKUP(B182, Table2[[Player Name]:[Country]], 4, FALSE), 'Tournament Ranking'!$D$3:$E$26, 2, FALSE)&lt;=1, 1, 0)</f>
        <v>0</v>
      </c>
    </row>
    <row r="183" spans="1:7" x14ac:dyDescent="0.25">
      <c r="A183" t="s">
        <v>3941</v>
      </c>
      <c r="B183" t="s">
        <v>1452</v>
      </c>
      <c r="C183" s="73">
        <f t="shared" si="5"/>
        <v>1</v>
      </c>
      <c r="D183" s="73">
        <f t="shared" si="4"/>
        <v>0</v>
      </c>
      <c r="E183" s="73">
        <f>VLOOKUP(B183, Table1[], 6, FALSE)</f>
        <v>22360000</v>
      </c>
      <c r="F183" s="73" t="e">
        <f>VLOOKUP(B183, Table2[], 6, FALSE)</f>
        <v>#N/A</v>
      </c>
      <c r="G183" s="73" t="e">
        <f>IF(VLOOKUP(VLOOKUP(B183, Table2[[Player Name]:[Country]], 4, FALSE), 'Tournament Ranking'!$D$3:$E$26, 2, FALSE)&lt;=1, 1, 0)</f>
        <v>#N/A</v>
      </c>
    </row>
    <row r="184" spans="1:7" x14ac:dyDescent="0.25">
      <c r="A184" t="s">
        <v>3942</v>
      </c>
      <c r="B184" t="s">
        <v>1601</v>
      </c>
      <c r="C184" s="73">
        <f t="shared" si="5"/>
        <v>1</v>
      </c>
      <c r="D184" s="73">
        <f t="shared" si="4"/>
        <v>0</v>
      </c>
      <c r="E184" s="73">
        <f>VLOOKUP(B184, Table1[], 6, FALSE)</f>
        <v>34840000</v>
      </c>
      <c r="F184" s="73">
        <f>VLOOKUP(B184, Table2[], 6, FALSE)</f>
        <v>36100000</v>
      </c>
      <c r="G184" s="73">
        <f>IF(VLOOKUP(VLOOKUP(B184, Table2[[Player Name]:[Country]], 4, FALSE), 'Tournament Ranking'!$D$3:$E$26, 2, FALSE)&lt;=1, 1, 0)</f>
        <v>0</v>
      </c>
    </row>
    <row r="185" spans="1:7" x14ac:dyDescent="0.25">
      <c r="A185" t="s">
        <v>3943</v>
      </c>
      <c r="B185" t="s">
        <v>1527</v>
      </c>
      <c r="C185" s="73">
        <f t="shared" si="5"/>
        <v>1</v>
      </c>
      <c r="D185" s="73">
        <f t="shared" si="4"/>
        <v>0</v>
      </c>
      <c r="E185" s="73">
        <f>VLOOKUP(B185, Table1[], 6, FALSE)</f>
        <v>26710000</v>
      </c>
      <c r="F185" s="73">
        <f>VLOOKUP(B185, Table2[], 6, FALSE)</f>
        <v>28120000</v>
      </c>
      <c r="G185" s="73">
        <f>IF(VLOOKUP(VLOOKUP(B185, Table2[[Player Name]:[Country]], 4, FALSE), 'Tournament Ranking'!$D$3:$E$26, 2, FALSE)&lt;=1, 1, 0)</f>
        <v>0</v>
      </c>
    </row>
    <row r="186" spans="1:7" x14ac:dyDescent="0.25">
      <c r="A186" t="s">
        <v>3944</v>
      </c>
      <c r="B186" t="s">
        <v>3659</v>
      </c>
      <c r="C186" s="73">
        <f t="shared" si="5"/>
        <v>1</v>
      </c>
      <c r="D186" s="73">
        <f t="shared" si="4"/>
        <v>0</v>
      </c>
      <c r="E186" s="73" t="e">
        <f>VLOOKUP(B186, Table1[], 6, FALSE)</f>
        <v>#N/A</v>
      </c>
      <c r="F186" s="73">
        <f>VLOOKUP(B186, Table2[], 6, FALSE)</f>
        <v>5950000</v>
      </c>
      <c r="G186" s="73">
        <f>IF(VLOOKUP(VLOOKUP(B186, Table2[[Player Name]:[Country]], 4, FALSE), 'Tournament Ranking'!$D$3:$E$26, 2, FALSE)&lt;=1, 1, 0)</f>
        <v>0</v>
      </c>
    </row>
    <row r="187" spans="1:7" x14ac:dyDescent="0.25">
      <c r="A187" t="s">
        <v>3945</v>
      </c>
      <c r="B187" t="s">
        <v>2226</v>
      </c>
      <c r="C187" s="73">
        <f t="shared" si="5"/>
        <v>1</v>
      </c>
      <c r="D187" s="73">
        <f t="shared" si="4"/>
        <v>0</v>
      </c>
      <c r="E187" s="73">
        <f>VLOOKUP(B187, Table1[], 6, FALSE)</f>
        <v>19280000</v>
      </c>
      <c r="F187" s="73">
        <f>VLOOKUP(B187, Table2[], 6, FALSE)</f>
        <v>5590000</v>
      </c>
      <c r="G187" s="73">
        <f>IF(VLOOKUP(VLOOKUP(B187, Table2[[Player Name]:[Country]], 4, FALSE), 'Tournament Ranking'!$D$3:$E$26, 2, FALSE)&lt;=1, 1, 0)</f>
        <v>0</v>
      </c>
    </row>
    <row r="188" spans="1:7" x14ac:dyDescent="0.25">
      <c r="A188" t="s">
        <v>3946</v>
      </c>
      <c r="B188" t="s">
        <v>4078</v>
      </c>
      <c r="C188" s="73">
        <f t="shared" si="5"/>
        <v>1</v>
      </c>
      <c r="D188" s="73">
        <f t="shared" si="4"/>
        <v>0</v>
      </c>
      <c r="E188" s="73" t="e">
        <f>VLOOKUP(B188, Table1[], 6, FALSE)</f>
        <v>#N/A</v>
      </c>
      <c r="F188" s="73" t="e">
        <f>VLOOKUP(B188, Table2[], 6, FALSE)</f>
        <v>#N/A</v>
      </c>
      <c r="G188" s="73" t="e">
        <f>IF(VLOOKUP(VLOOKUP(B188, Table2[[Player Name]:[Country]], 4, FALSE), 'Tournament Ranking'!$D$3:$E$26, 2, FALSE)&lt;=1, 1, 0)</f>
        <v>#N/A</v>
      </c>
    </row>
    <row r="189" spans="1:7" x14ac:dyDescent="0.25">
      <c r="A189" t="s">
        <v>3947</v>
      </c>
      <c r="B189" t="s">
        <v>1381</v>
      </c>
      <c r="C189" s="73">
        <f t="shared" si="5"/>
        <v>1</v>
      </c>
      <c r="D189" s="73">
        <f t="shared" si="4"/>
        <v>0</v>
      </c>
      <c r="E189" s="73">
        <f>VLOOKUP(B189, Table1[], 6, FALSE)</f>
        <v>30300000</v>
      </c>
      <c r="F189" s="73">
        <f>VLOOKUP(B189, Table2[], 6, FALSE)</f>
        <v>31140000</v>
      </c>
      <c r="G189" s="73">
        <f>IF(VLOOKUP(VLOOKUP(B189, Table2[[Player Name]:[Country]], 4, FALSE), 'Tournament Ranking'!$D$3:$E$26, 2, FALSE)&lt;=1, 1, 0)</f>
        <v>0</v>
      </c>
    </row>
    <row r="190" spans="1:7" x14ac:dyDescent="0.25">
      <c r="A190" t="s">
        <v>3948</v>
      </c>
      <c r="B190" t="s">
        <v>2458</v>
      </c>
      <c r="C190" s="73">
        <f t="shared" si="5"/>
        <v>1</v>
      </c>
      <c r="D190" s="73">
        <f t="shared" si="4"/>
        <v>0</v>
      </c>
      <c r="E190" s="73">
        <f>VLOOKUP(B190, Table1[], 6, FALSE)</f>
        <v>28390000</v>
      </c>
      <c r="F190" s="73">
        <f>VLOOKUP(B190, Table2[], 6, FALSE)</f>
        <v>31200000</v>
      </c>
      <c r="G190" s="73">
        <f>IF(VLOOKUP(VLOOKUP(B190, Table2[[Player Name]:[Country]], 4, FALSE), 'Tournament Ranking'!$D$3:$E$26, 2, FALSE)&lt;=1, 1, 0)</f>
        <v>0</v>
      </c>
    </row>
    <row r="191" spans="1:7" x14ac:dyDescent="0.25">
      <c r="A191" t="s">
        <v>3949</v>
      </c>
      <c r="B191" t="s">
        <v>1532</v>
      </c>
      <c r="C191" s="73">
        <f t="shared" si="5"/>
        <v>1</v>
      </c>
      <c r="D191" s="73">
        <f t="shared" si="4"/>
        <v>0</v>
      </c>
      <c r="E191" s="73">
        <f>VLOOKUP(B191, Table1[], 6, FALSE)</f>
        <v>30100000</v>
      </c>
      <c r="F191" s="73">
        <f>VLOOKUP(B191, Table2[], 6, FALSE)</f>
        <v>33080000</v>
      </c>
      <c r="G191" s="73">
        <f>IF(VLOOKUP(VLOOKUP(B191, Table2[[Player Name]:[Country]], 4, FALSE), 'Tournament Ranking'!$D$3:$E$26, 2, FALSE)&lt;=1, 1, 0)</f>
        <v>0</v>
      </c>
    </row>
    <row r="192" spans="1:7" x14ac:dyDescent="0.25">
      <c r="A192" t="s">
        <v>3950</v>
      </c>
      <c r="B192" t="s">
        <v>1700</v>
      </c>
      <c r="C192" s="73">
        <f t="shared" si="5"/>
        <v>1</v>
      </c>
      <c r="D192" s="73">
        <f t="shared" si="4"/>
        <v>0</v>
      </c>
      <c r="E192" s="73">
        <f>VLOOKUP(B192, Table1[], 6, FALSE)</f>
        <v>29110000</v>
      </c>
      <c r="F192" s="73">
        <f>VLOOKUP(B192, Table2[], 6, FALSE)</f>
        <v>30540000</v>
      </c>
      <c r="G192" s="73">
        <f>IF(VLOOKUP(VLOOKUP(B192, Table2[[Player Name]:[Country]], 4, FALSE), 'Tournament Ranking'!$D$3:$E$26, 2, FALSE)&lt;=1, 1, 0)</f>
        <v>0</v>
      </c>
    </row>
    <row r="193" spans="1:7" x14ac:dyDescent="0.25">
      <c r="A193" t="s">
        <v>3951</v>
      </c>
      <c r="B193" t="s">
        <v>2842</v>
      </c>
      <c r="C193" s="73">
        <f t="shared" si="5"/>
        <v>1</v>
      </c>
      <c r="D193" s="73">
        <f t="shared" si="4"/>
        <v>0</v>
      </c>
      <c r="E193" s="73">
        <f>VLOOKUP(B193, Table1[], 6, FALSE)</f>
        <v>7250000</v>
      </c>
      <c r="F193" s="73">
        <f>VLOOKUP(B193, Table2[], 6, FALSE)</f>
        <v>1910000</v>
      </c>
      <c r="G193" s="73">
        <f>IF(VLOOKUP(VLOOKUP(B193, Table2[[Player Name]:[Country]], 4, FALSE), 'Tournament Ranking'!$D$3:$E$26, 2, FALSE)&lt;=1, 1, 0)</f>
        <v>0</v>
      </c>
    </row>
    <row r="194" spans="1:7" x14ac:dyDescent="0.25">
      <c r="A194" t="s">
        <v>3952</v>
      </c>
      <c r="B194" t="s">
        <v>2887</v>
      </c>
      <c r="C194" s="73">
        <f t="shared" si="5"/>
        <v>1</v>
      </c>
      <c r="D194" s="73">
        <f t="shared" si="4"/>
        <v>0</v>
      </c>
      <c r="E194" s="73">
        <f>VLOOKUP(B194, Table1[], 6, FALSE)</f>
        <v>8570000</v>
      </c>
      <c r="F194" s="73">
        <f>VLOOKUP(B194, Table2[], 6, FALSE)</f>
        <v>31060000</v>
      </c>
      <c r="G194" s="73">
        <f>IF(VLOOKUP(VLOOKUP(B194, Table2[[Player Name]:[Country]], 4, FALSE), 'Tournament Ranking'!$D$3:$E$26, 2, FALSE)&lt;=1, 1, 0)</f>
        <v>0</v>
      </c>
    </row>
    <row r="195" spans="1:7" x14ac:dyDescent="0.25">
      <c r="A195" t="s">
        <v>3953</v>
      </c>
      <c r="B195" t="s">
        <v>4081</v>
      </c>
      <c r="C195" s="73">
        <f t="shared" si="5"/>
        <v>1</v>
      </c>
      <c r="D195" s="73">
        <f t="shared" ref="D195:D258" si="6">IF(ISNA(VLOOKUP(B195,$A$3:$A$1529, 1, FALSE)), 1, 0)</f>
        <v>0</v>
      </c>
      <c r="E195" s="73" t="e">
        <f>VLOOKUP(B195, Table1[], 6, FALSE)</f>
        <v>#N/A</v>
      </c>
      <c r="F195" s="73" t="e">
        <f>VLOOKUP(B195, Table2[], 6, FALSE)</f>
        <v>#N/A</v>
      </c>
      <c r="G195" s="73" t="e">
        <f>IF(VLOOKUP(VLOOKUP(B195, Table2[[Player Name]:[Country]], 4, FALSE), 'Tournament Ranking'!$D$3:$E$26, 2, FALSE)&lt;=1, 1, 0)</f>
        <v>#N/A</v>
      </c>
    </row>
    <row r="196" spans="1:7" x14ac:dyDescent="0.25">
      <c r="A196" t="s">
        <v>3954</v>
      </c>
      <c r="B196" t="s">
        <v>2891</v>
      </c>
      <c r="C196" s="73">
        <f t="shared" ref="C196:C259" si="7">IF(ISNA(VLOOKUP(B196, A196:A1722, 1, FALSE)), 0, 1)</f>
        <v>1</v>
      </c>
      <c r="D196" s="73">
        <f t="shared" si="6"/>
        <v>0</v>
      </c>
      <c r="E196" s="73">
        <f>VLOOKUP(B196, Table1[], 6, FALSE)</f>
        <v>4860000</v>
      </c>
      <c r="F196" s="73">
        <f>VLOOKUP(B196, Table2[], 6, FALSE)</f>
        <v>1240000</v>
      </c>
      <c r="G196" s="73">
        <f>IF(VLOOKUP(VLOOKUP(B196, Table2[[Player Name]:[Country]], 4, FALSE), 'Tournament Ranking'!$D$3:$E$26, 2, FALSE)&lt;=1, 1, 0)</f>
        <v>0</v>
      </c>
    </row>
    <row r="197" spans="1:7" x14ac:dyDescent="0.25">
      <c r="A197" t="s">
        <v>3955</v>
      </c>
      <c r="B197" t="s">
        <v>224</v>
      </c>
      <c r="C197" s="73">
        <f t="shared" si="7"/>
        <v>1</v>
      </c>
      <c r="D197" s="73">
        <f t="shared" si="6"/>
        <v>0</v>
      </c>
      <c r="E197" s="73">
        <f>VLOOKUP(B197, Table1[], 6, FALSE)</f>
        <v>30660000</v>
      </c>
      <c r="F197" s="73">
        <f>VLOOKUP(B197, Table2[], 6, FALSE)</f>
        <v>31790000</v>
      </c>
      <c r="G197" s="73">
        <f>IF(VLOOKUP(VLOOKUP(B197, Table2[[Player Name]:[Country]], 4, FALSE), 'Tournament Ranking'!$D$3:$E$26, 2, FALSE)&lt;=1, 1, 0)</f>
        <v>0</v>
      </c>
    </row>
    <row r="198" spans="1:7" x14ac:dyDescent="0.25">
      <c r="A198" t="s">
        <v>3956</v>
      </c>
      <c r="B198" t="s">
        <v>4829</v>
      </c>
      <c r="C198" s="73">
        <f t="shared" si="7"/>
        <v>0</v>
      </c>
      <c r="D198" s="73">
        <f t="shared" si="6"/>
        <v>1</v>
      </c>
      <c r="E198" s="73" t="e">
        <f>VLOOKUP(B198, Table1[], 6, FALSE)</f>
        <v>#N/A</v>
      </c>
      <c r="F198" s="73" t="e">
        <f>VLOOKUP(B198, Table2[], 6, FALSE)</f>
        <v>#N/A</v>
      </c>
      <c r="G198" s="73" t="e">
        <f>IF(VLOOKUP(VLOOKUP(B198, Table2[[Player Name]:[Country]], 4, FALSE), 'Tournament Ranking'!$D$3:$E$26, 2, FALSE)&lt;=1, 1, 0)</f>
        <v>#N/A</v>
      </c>
    </row>
    <row r="199" spans="1:7" x14ac:dyDescent="0.25">
      <c r="A199" t="s">
        <v>3957</v>
      </c>
      <c r="B199" t="s">
        <v>2690</v>
      </c>
      <c r="C199" s="73">
        <f t="shared" si="7"/>
        <v>1</v>
      </c>
      <c r="D199" s="73">
        <f t="shared" si="6"/>
        <v>0</v>
      </c>
      <c r="E199" s="73">
        <f>VLOOKUP(B199, Table1[], 6, FALSE)</f>
        <v>19780000</v>
      </c>
      <c r="F199" s="73">
        <f>VLOOKUP(B199, Table2[], 6, FALSE)</f>
        <v>21080000</v>
      </c>
      <c r="G199" s="73">
        <f>IF(VLOOKUP(VLOOKUP(B199, Table2[[Player Name]:[Country]], 4, FALSE), 'Tournament Ranking'!$D$3:$E$26, 2, FALSE)&lt;=1, 1, 0)</f>
        <v>0</v>
      </c>
    </row>
    <row r="200" spans="1:7" x14ac:dyDescent="0.25">
      <c r="A200" t="s">
        <v>3958</v>
      </c>
      <c r="B200" t="s">
        <v>2892</v>
      </c>
      <c r="C200" s="73">
        <f t="shared" si="7"/>
        <v>1</v>
      </c>
      <c r="D200" s="73">
        <f t="shared" si="6"/>
        <v>0</v>
      </c>
      <c r="E200" s="73">
        <f>VLOOKUP(B200, Table1[], 6, FALSE)</f>
        <v>6310000</v>
      </c>
      <c r="F200" s="73">
        <f>VLOOKUP(B200, Table2[], 6, FALSE)</f>
        <v>1690000</v>
      </c>
      <c r="G200" s="73">
        <f>IF(VLOOKUP(VLOOKUP(B200, Table2[[Player Name]:[Country]], 4, FALSE), 'Tournament Ranking'!$D$3:$E$26, 2, FALSE)&lt;=1, 1, 0)</f>
        <v>0</v>
      </c>
    </row>
    <row r="201" spans="1:7" x14ac:dyDescent="0.25">
      <c r="A201" t="s">
        <v>3959</v>
      </c>
      <c r="B201" t="s">
        <v>4082</v>
      </c>
      <c r="C201" s="73">
        <f t="shared" si="7"/>
        <v>1</v>
      </c>
      <c r="D201" s="73">
        <f t="shared" si="6"/>
        <v>0</v>
      </c>
      <c r="E201" s="73" t="e">
        <f>VLOOKUP(B201, Table1[], 6, FALSE)</f>
        <v>#N/A</v>
      </c>
      <c r="F201" s="73" t="e">
        <f>VLOOKUP(B201, Table2[], 6, FALSE)</f>
        <v>#N/A</v>
      </c>
      <c r="G201" s="73" t="e">
        <f>IF(VLOOKUP(VLOOKUP(B201, Table2[[Player Name]:[Country]], 4, FALSE), 'Tournament Ranking'!$D$3:$E$26, 2, FALSE)&lt;=1, 1, 0)</f>
        <v>#N/A</v>
      </c>
    </row>
    <row r="202" spans="1:7" x14ac:dyDescent="0.25">
      <c r="A202" t="s">
        <v>3960</v>
      </c>
      <c r="B202" t="s">
        <v>2893</v>
      </c>
      <c r="C202" s="73">
        <f t="shared" si="7"/>
        <v>1</v>
      </c>
      <c r="D202" s="73">
        <f t="shared" si="6"/>
        <v>0</v>
      </c>
      <c r="E202" s="73">
        <f>VLOOKUP(B202, Table1[], 6, FALSE)</f>
        <v>5870000</v>
      </c>
      <c r="F202" s="73">
        <f>VLOOKUP(B202, Table2[], 6, FALSE)</f>
        <v>1470000</v>
      </c>
      <c r="G202" s="73">
        <f>IF(VLOOKUP(VLOOKUP(B202, Table2[[Player Name]:[Country]], 4, FALSE), 'Tournament Ranking'!$D$3:$E$26, 2, FALSE)&lt;=1, 1, 0)</f>
        <v>0</v>
      </c>
    </row>
    <row r="203" spans="1:7" x14ac:dyDescent="0.25">
      <c r="A203" t="s">
        <v>3371</v>
      </c>
      <c r="B203" t="s">
        <v>954</v>
      </c>
      <c r="C203" s="73">
        <f t="shared" si="7"/>
        <v>1</v>
      </c>
      <c r="D203" s="73">
        <f t="shared" si="6"/>
        <v>0</v>
      </c>
      <c r="E203" s="73">
        <f>VLOOKUP(B203, Table1[], 6, FALSE)</f>
        <v>31650000</v>
      </c>
      <c r="F203" s="73">
        <f>VLOOKUP(B203, Table2[], 6, FALSE)</f>
        <v>34480000</v>
      </c>
      <c r="G203" s="73">
        <f>IF(VLOOKUP(VLOOKUP(B203, Table2[[Player Name]:[Country]], 4, FALSE), 'Tournament Ranking'!$D$3:$E$26, 2, FALSE)&lt;=1, 1, 0)</f>
        <v>0</v>
      </c>
    </row>
    <row r="204" spans="1:7" x14ac:dyDescent="0.25">
      <c r="A204" t="s">
        <v>3961</v>
      </c>
      <c r="B204" t="s">
        <v>2981</v>
      </c>
      <c r="C204" s="73">
        <f t="shared" si="7"/>
        <v>1</v>
      </c>
      <c r="D204" s="73">
        <f t="shared" si="6"/>
        <v>0</v>
      </c>
      <c r="E204" s="73" t="e">
        <f>VLOOKUP(B204, Table1[], 6, FALSE)</f>
        <v>#N/A</v>
      </c>
      <c r="F204" s="73">
        <f>VLOOKUP(B204, Table2[], 6, FALSE)</f>
        <v>20000000</v>
      </c>
      <c r="G204" s="73">
        <f>IF(VLOOKUP(VLOOKUP(B204, Table2[[Player Name]:[Country]], 4, FALSE), 'Tournament Ranking'!$D$3:$E$26, 2, FALSE)&lt;=1, 1, 0)</f>
        <v>0</v>
      </c>
    </row>
    <row r="205" spans="1:7" x14ac:dyDescent="0.25">
      <c r="A205" t="s">
        <v>3962</v>
      </c>
      <c r="B205" t="s">
        <v>1553</v>
      </c>
      <c r="C205" s="73">
        <f t="shared" si="7"/>
        <v>1</v>
      </c>
      <c r="D205" s="73">
        <f t="shared" si="6"/>
        <v>0</v>
      </c>
      <c r="E205" s="73">
        <f>VLOOKUP(B205, Table1[], 6, FALSE)</f>
        <v>11420000</v>
      </c>
      <c r="F205" s="73">
        <f>VLOOKUP(B205, Table2[], 6, FALSE)</f>
        <v>12110000</v>
      </c>
      <c r="G205" s="73">
        <f>IF(VLOOKUP(VLOOKUP(B205, Table2[[Player Name]:[Country]], 4, FALSE), 'Tournament Ranking'!$D$3:$E$26, 2, FALSE)&lt;=1, 1, 0)</f>
        <v>0</v>
      </c>
    </row>
    <row r="206" spans="1:7" x14ac:dyDescent="0.25">
      <c r="A206" t="s">
        <v>3963</v>
      </c>
      <c r="B206" t="s">
        <v>4341</v>
      </c>
      <c r="C206" s="73">
        <f t="shared" si="7"/>
        <v>1</v>
      </c>
      <c r="D206" s="73">
        <f t="shared" si="6"/>
        <v>0</v>
      </c>
      <c r="E206" s="73" t="e">
        <f>VLOOKUP(B206, Table1[], 6, FALSE)</f>
        <v>#N/A</v>
      </c>
      <c r="F206" s="73" t="e">
        <f>VLOOKUP(B206, Table2[], 6, FALSE)</f>
        <v>#N/A</v>
      </c>
      <c r="G206" s="73" t="e">
        <f>IF(VLOOKUP(VLOOKUP(B206, Table2[[Player Name]:[Country]], 4, FALSE), 'Tournament Ranking'!$D$3:$E$26, 2, FALSE)&lt;=1, 1, 0)</f>
        <v>#N/A</v>
      </c>
    </row>
    <row r="207" spans="1:7" x14ac:dyDescent="0.25">
      <c r="A207" t="s">
        <v>3964</v>
      </c>
      <c r="B207" t="s">
        <v>4830</v>
      </c>
      <c r="C207" s="73">
        <f t="shared" si="7"/>
        <v>0</v>
      </c>
      <c r="D207" s="73">
        <f t="shared" si="6"/>
        <v>1</v>
      </c>
      <c r="E207" s="73" t="e">
        <f>VLOOKUP(B207, Table1[], 6, FALSE)</f>
        <v>#N/A</v>
      </c>
      <c r="F207" s="73" t="e">
        <f>VLOOKUP(B207, Table2[], 6, FALSE)</f>
        <v>#N/A</v>
      </c>
      <c r="G207" s="73" t="e">
        <f>IF(VLOOKUP(VLOOKUP(B207, Table2[[Player Name]:[Country]], 4, FALSE), 'Tournament Ranking'!$D$3:$E$26, 2, FALSE)&lt;=1, 1, 0)</f>
        <v>#N/A</v>
      </c>
    </row>
    <row r="208" spans="1:7" x14ac:dyDescent="0.25">
      <c r="A208" t="s">
        <v>3965</v>
      </c>
      <c r="B208" t="s">
        <v>4346</v>
      </c>
      <c r="C208" s="73">
        <f t="shared" si="7"/>
        <v>1</v>
      </c>
      <c r="D208" s="73">
        <f t="shared" si="6"/>
        <v>0</v>
      </c>
      <c r="E208" s="73" t="e">
        <f>VLOOKUP(B208, Table1[], 6, FALSE)</f>
        <v>#N/A</v>
      </c>
      <c r="F208" s="73" t="e">
        <f>VLOOKUP(B208, Table2[], 6, FALSE)</f>
        <v>#N/A</v>
      </c>
      <c r="G208" s="73" t="e">
        <f>IF(VLOOKUP(VLOOKUP(B208, Table2[[Player Name]:[Country]], 4, FALSE), 'Tournament Ranking'!$D$3:$E$26, 2, FALSE)&lt;=1, 1, 0)</f>
        <v>#N/A</v>
      </c>
    </row>
    <row r="209" spans="1:7" x14ac:dyDescent="0.25">
      <c r="A209" t="s">
        <v>3966</v>
      </c>
      <c r="B209" t="s">
        <v>2116</v>
      </c>
      <c r="C209" s="73">
        <f t="shared" si="7"/>
        <v>1</v>
      </c>
      <c r="D209" s="73">
        <f t="shared" si="6"/>
        <v>0</v>
      </c>
      <c r="E209" s="73">
        <f>VLOOKUP(B209, Table1[], 6, FALSE)</f>
        <v>20620000</v>
      </c>
      <c r="F209" s="73">
        <f>VLOOKUP(B209, Table2[], 6, FALSE)</f>
        <v>21950000</v>
      </c>
      <c r="G209" s="73">
        <f>IF(VLOOKUP(VLOOKUP(B209, Table2[[Player Name]:[Country]], 4, FALSE), 'Tournament Ranking'!$D$3:$E$26, 2, FALSE)&lt;=1, 1, 0)</f>
        <v>0</v>
      </c>
    </row>
    <row r="210" spans="1:7" x14ac:dyDescent="0.25">
      <c r="A210" t="s">
        <v>3967</v>
      </c>
      <c r="B210" t="s">
        <v>4357</v>
      </c>
      <c r="C210" s="73">
        <f t="shared" si="7"/>
        <v>1</v>
      </c>
      <c r="D210" s="73">
        <f t="shared" si="6"/>
        <v>0</v>
      </c>
      <c r="E210" s="73" t="e">
        <f>VLOOKUP(B210, Table1[], 6, FALSE)</f>
        <v>#N/A</v>
      </c>
      <c r="F210" s="73" t="e">
        <f>VLOOKUP(B210, Table2[], 6, FALSE)</f>
        <v>#N/A</v>
      </c>
      <c r="G210" s="73" t="e">
        <f>IF(VLOOKUP(VLOOKUP(B210, Table2[[Player Name]:[Country]], 4, FALSE), 'Tournament Ranking'!$D$3:$E$26, 2, FALSE)&lt;=1, 1, 0)</f>
        <v>#N/A</v>
      </c>
    </row>
    <row r="211" spans="1:7" x14ac:dyDescent="0.25">
      <c r="A211" t="s">
        <v>3968</v>
      </c>
      <c r="B211" t="s">
        <v>4831</v>
      </c>
      <c r="C211" s="73">
        <f t="shared" si="7"/>
        <v>0</v>
      </c>
      <c r="D211" s="73">
        <f t="shared" si="6"/>
        <v>1</v>
      </c>
      <c r="E211" s="73" t="e">
        <f>VLOOKUP(B211, Table1[], 6, FALSE)</f>
        <v>#N/A</v>
      </c>
      <c r="F211" s="73" t="e">
        <f>VLOOKUP(B211, Table2[], 6, FALSE)</f>
        <v>#N/A</v>
      </c>
      <c r="G211" s="73" t="e">
        <f>IF(VLOOKUP(VLOOKUP(B211, Table2[[Player Name]:[Country]], 4, FALSE), 'Tournament Ranking'!$D$3:$E$26, 2, FALSE)&lt;=1, 1, 0)</f>
        <v>#N/A</v>
      </c>
    </row>
    <row r="212" spans="1:7" x14ac:dyDescent="0.25">
      <c r="A212" t="s">
        <v>3969</v>
      </c>
      <c r="B212" t="s">
        <v>4359</v>
      </c>
      <c r="C212" s="73">
        <f t="shared" si="7"/>
        <v>1</v>
      </c>
      <c r="D212" s="73">
        <f t="shared" si="6"/>
        <v>0</v>
      </c>
      <c r="E212" s="73" t="e">
        <f>VLOOKUP(B212, Table1[], 6, FALSE)</f>
        <v>#N/A</v>
      </c>
      <c r="F212" s="73" t="e">
        <f>VLOOKUP(B212, Table2[], 6, FALSE)</f>
        <v>#N/A</v>
      </c>
      <c r="G212" s="73" t="e">
        <f>IF(VLOOKUP(VLOOKUP(B212, Table2[[Player Name]:[Country]], 4, FALSE), 'Tournament Ranking'!$D$3:$E$26, 2, FALSE)&lt;=1, 1, 0)</f>
        <v>#N/A</v>
      </c>
    </row>
    <row r="213" spans="1:7" x14ac:dyDescent="0.25">
      <c r="A213" t="s">
        <v>3970</v>
      </c>
      <c r="B213" t="s">
        <v>4360</v>
      </c>
      <c r="C213" s="73">
        <f t="shared" si="7"/>
        <v>1</v>
      </c>
      <c r="D213" s="73">
        <f t="shared" si="6"/>
        <v>0</v>
      </c>
      <c r="E213" s="73" t="e">
        <f>VLOOKUP(B213, Table1[], 6, FALSE)</f>
        <v>#N/A</v>
      </c>
      <c r="F213" s="73" t="e">
        <f>VLOOKUP(B213, Table2[], 6, FALSE)</f>
        <v>#N/A</v>
      </c>
      <c r="G213" s="73" t="e">
        <f>IF(VLOOKUP(VLOOKUP(B213, Table2[[Player Name]:[Country]], 4, FALSE), 'Tournament Ranking'!$D$3:$E$26, 2, FALSE)&lt;=1, 1, 0)</f>
        <v>#N/A</v>
      </c>
    </row>
    <row r="214" spans="1:7" x14ac:dyDescent="0.25">
      <c r="A214" t="s">
        <v>3971</v>
      </c>
      <c r="B214" t="s">
        <v>1828</v>
      </c>
      <c r="C214" s="73">
        <f t="shared" si="7"/>
        <v>1</v>
      </c>
      <c r="D214" s="73">
        <f t="shared" si="6"/>
        <v>0</v>
      </c>
      <c r="E214" s="73">
        <f>VLOOKUP(B214, Table1[], 6, FALSE)</f>
        <v>35870000</v>
      </c>
      <c r="F214" s="73">
        <f>VLOOKUP(B214, Table2[], 6, FALSE)</f>
        <v>35980000</v>
      </c>
      <c r="G214" s="73">
        <f>IF(VLOOKUP(VLOOKUP(B214, Table2[[Player Name]:[Country]], 4, FALSE), 'Tournament Ranking'!$D$3:$E$26, 2, FALSE)&lt;=1, 1, 0)</f>
        <v>0</v>
      </c>
    </row>
    <row r="215" spans="1:7" x14ac:dyDescent="0.25">
      <c r="A215" t="s">
        <v>3972</v>
      </c>
      <c r="B215" t="s">
        <v>548</v>
      </c>
      <c r="C215" s="73">
        <f t="shared" si="7"/>
        <v>1</v>
      </c>
      <c r="D215" s="73">
        <f t="shared" si="6"/>
        <v>0</v>
      </c>
      <c r="E215" s="73">
        <f>VLOOKUP(B215, Table1[], 6, FALSE)</f>
        <v>19050000</v>
      </c>
      <c r="F215" s="73">
        <f>VLOOKUP(B215, Table2[], 6, FALSE)</f>
        <v>22920000</v>
      </c>
      <c r="G215" s="73">
        <f>IF(VLOOKUP(VLOOKUP(B215, Table2[[Player Name]:[Country]], 4, FALSE), 'Tournament Ranking'!$D$3:$E$26, 2, FALSE)&lt;=1, 1, 0)</f>
        <v>0</v>
      </c>
    </row>
    <row r="216" spans="1:7" x14ac:dyDescent="0.25">
      <c r="A216" t="s">
        <v>3973</v>
      </c>
      <c r="B216" t="s">
        <v>4339</v>
      </c>
      <c r="C216" s="73">
        <f t="shared" si="7"/>
        <v>1</v>
      </c>
      <c r="D216" s="73">
        <f t="shared" si="6"/>
        <v>0</v>
      </c>
      <c r="E216" s="73" t="e">
        <f>VLOOKUP(B216, Table1[], 6, FALSE)</f>
        <v>#N/A</v>
      </c>
      <c r="F216" s="73" t="e">
        <f>VLOOKUP(B216, Table2[], 6, FALSE)</f>
        <v>#N/A</v>
      </c>
      <c r="G216" s="73" t="e">
        <f>IF(VLOOKUP(VLOOKUP(B216, Table2[[Player Name]:[Country]], 4, FALSE), 'Tournament Ranking'!$D$3:$E$26, 2, FALSE)&lt;=1, 1, 0)</f>
        <v>#N/A</v>
      </c>
    </row>
    <row r="217" spans="1:7" x14ac:dyDescent="0.25">
      <c r="A217" t="s">
        <v>3974</v>
      </c>
      <c r="B217" t="s">
        <v>4352</v>
      </c>
      <c r="C217" s="73">
        <f t="shared" si="7"/>
        <v>1</v>
      </c>
      <c r="D217" s="73">
        <f t="shared" si="6"/>
        <v>0</v>
      </c>
      <c r="E217" s="73" t="e">
        <f>VLOOKUP(B217, Table1[], 6, FALSE)</f>
        <v>#N/A</v>
      </c>
      <c r="F217" s="73" t="e">
        <f>VLOOKUP(B217, Table2[], 6, FALSE)</f>
        <v>#N/A</v>
      </c>
      <c r="G217" s="73" t="e">
        <f>IF(VLOOKUP(VLOOKUP(B217, Table2[[Player Name]:[Country]], 4, FALSE), 'Tournament Ranking'!$D$3:$E$26, 2, FALSE)&lt;=1, 1, 0)</f>
        <v>#N/A</v>
      </c>
    </row>
    <row r="218" spans="1:7" x14ac:dyDescent="0.25">
      <c r="A218" t="s">
        <v>3975</v>
      </c>
      <c r="B218" t="s">
        <v>481</v>
      </c>
      <c r="C218" s="73">
        <f t="shared" si="7"/>
        <v>0</v>
      </c>
      <c r="D218" s="73">
        <f t="shared" si="6"/>
        <v>1</v>
      </c>
      <c r="E218" s="73">
        <f>VLOOKUP(B218, Table1[], 6, FALSE)</f>
        <v>20260000</v>
      </c>
      <c r="F218" s="73">
        <f>VLOOKUP(B218, Table2[], 6, FALSE)</f>
        <v>21840000</v>
      </c>
      <c r="G218" s="73">
        <f>IF(VLOOKUP(VLOOKUP(B218, Table2[[Player Name]:[Country]], 4, FALSE), 'Tournament Ranking'!$D$3:$E$26, 2, FALSE)&lt;=1, 1, 0)</f>
        <v>0</v>
      </c>
    </row>
    <row r="219" spans="1:7" x14ac:dyDescent="0.25">
      <c r="A219" t="s">
        <v>3976</v>
      </c>
      <c r="B219" t="s">
        <v>1630</v>
      </c>
      <c r="C219" s="73">
        <f t="shared" si="7"/>
        <v>1</v>
      </c>
      <c r="D219" s="73">
        <f t="shared" si="6"/>
        <v>0</v>
      </c>
      <c r="E219" s="73">
        <f>VLOOKUP(B219, Table1[], 6, FALSE)</f>
        <v>34640000</v>
      </c>
      <c r="F219" s="73">
        <f>VLOOKUP(B219, Table2[], 6, FALSE)</f>
        <v>35970000</v>
      </c>
      <c r="G219" s="73">
        <f>IF(VLOOKUP(VLOOKUP(B219, Table2[[Player Name]:[Country]], 4, FALSE), 'Tournament Ranking'!$D$3:$E$26, 2, FALSE)&lt;=1, 1, 0)</f>
        <v>0</v>
      </c>
    </row>
    <row r="220" spans="1:7" x14ac:dyDescent="0.25">
      <c r="A220" t="s">
        <v>3977</v>
      </c>
      <c r="B220" t="s">
        <v>4356</v>
      </c>
      <c r="C220" s="73">
        <f t="shared" si="7"/>
        <v>1</v>
      </c>
      <c r="D220" s="73">
        <f t="shared" si="6"/>
        <v>0</v>
      </c>
      <c r="E220" s="73" t="e">
        <f>VLOOKUP(B220, Table1[], 6, FALSE)</f>
        <v>#N/A</v>
      </c>
      <c r="F220" s="73" t="e">
        <f>VLOOKUP(B220, Table2[], 6, FALSE)</f>
        <v>#N/A</v>
      </c>
      <c r="G220" s="73" t="e">
        <f>IF(VLOOKUP(VLOOKUP(B220, Table2[[Player Name]:[Country]], 4, FALSE), 'Tournament Ranking'!$D$3:$E$26, 2, FALSE)&lt;=1, 1, 0)</f>
        <v>#N/A</v>
      </c>
    </row>
    <row r="221" spans="1:7" x14ac:dyDescent="0.25">
      <c r="A221" t="s">
        <v>3978</v>
      </c>
      <c r="B221" t="s">
        <v>4832</v>
      </c>
      <c r="C221" s="73">
        <f t="shared" si="7"/>
        <v>0</v>
      </c>
      <c r="D221" s="73">
        <f t="shared" si="6"/>
        <v>1</v>
      </c>
      <c r="E221" s="73" t="e">
        <f>VLOOKUP(B221, Table1[], 6, FALSE)</f>
        <v>#N/A</v>
      </c>
      <c r="F221" s="73" t="e">
        <f>VLOOKUP(B221, Table2[], 6, FALSE)</f>
        <v>#N/A</v>
      </c>
      <c r="G221" s="73" t="e">
        <f>IF(VLOOKUP(VLOOKUP(B221, Table2[[Player Name]:[Country]], 4, FALSE), 'Tournament Ranking'!$D$3:$E$26, 2, FALSE)&lt;=1, 1, 0)</f>
        <v>#N/A</v>
      </c>
    </row>
    <row r="222" spans="1:7" x14ac:dyDescent="0.25">
      <c r="A222" t="s">
        <v>2944</v>
      </c>
      <c r="B222" t="s">
        <v>1685</v>
      </c>
      <c r="C222" s="73">
        <f t="shared" si="7"/>
        <v>1</v>
      </c>
      <c r="D222" s="73">
        <f t="shared" si="6"/>
        <v>0</v>
      </c>
      <c r="E222" s="73">
        <f>VLOOKUP(B222, Table1[], 6, FALSE)</f>
        <v>18260000</v>
      </c>
      <c r="F222" s="73">
        <f>VLOOKUP(B222, Table2[], 6, FALSE)</f>
        <v>19700000</v>
      </c>
      <c r="G222" s="73">
        <f>IF(VLOOKUP(VLOOKUP(B222, Table2[[Player Name]:[Country]], 4, FALSE), 'Tournament Ranking'!$D$3:$E$26, 2, FALSE)&lt;=1, 1, 0)</f>
        <v>0</v>
      </c>
    </row>
    <row r="223" spans="1:7" x14ac:dyDescent="0.25">
      <c r="A223" t="s">
        <v>360</v>
      </c>
      <c r="B223" t="s">
        <v>1285</v>
      </c>
      <c r="C223" s="73">
        <f t="shared" si="7"/>
        <v>0</v>
      </c>
      <c r="D223" s="73">
        <f t="shared" si="6"/>
        <v>1</v>
      </c>
      <c r="E223" s="73">
        <f>VLOOKUP(B223, Table1[], 6, FALSE)</f>
        <v>21590000</v>
      </c>
      <c r="F223" s="73">
        <f>VLOOKUP(B223, Table2[], 6, FALSE)</f>
        <v>22160000</v>
      </c>
      <c r="G223" s="73">
        <f>IF(VLOOKUP(VLOOKUP(B223, Table2[[Player Name]:[Country]], 4, FALSE), 'Tournament Ranking'!$D$3:$E$26, 2, FALSE)&lt;=1, 1, 0)</f>
        <v>0</v>
      </c>
    </row>
    <row r="224" spans="1:7" x14ac:dyDescent="0.25">
      <c r="A224" t="s">
        <v>3979</v>
      </c>
      <c r="B224" t="s">
        <v>4361</v>
      </c>
      <c r="C224" s="73">
        <f t="shared" si="7"/>
        <v>1</v>
      </c>
      <c r="D224" s="73">
        <f t="shared" si="6"/>
        <v>0</v>
      </c>
      <c r="E224" s="73" t="e">
        <f>VLOOKUP(B224, Table1[], 6, FALSE)</f>
        <v>#N/A</v>
      </c>
      <c r="F224" s="73" t="e">
        <f>VLOOKUP(B224, Table2[], 6, FALSE)</f>
        <v>#N/A</v>
      </c>
      <c r="G224" s="73" t="e">
        <f>IF(VLOOKUP(VLOOKUP(B224, Table2[[Player Name]:[Country]], 4, FALSE), 'Tournament Ranking'!$D$3:$E$26, 2, FALSE)&lt;=1, 1, 0)</f>
        <v>#N/A</v>
      </c>
    </row>
    <row r="225" spans="1:7" x14ac:dyDescent="0.25">
      <c r="A225" t="s">
        <v>3980</v>
      </c>
      <c r="B225" t="s">
        <v>4383</v>
      </c>
      <c r="C225" s="73">
        <f t="shared" si="7"/>
        <v>1</v>
      </c>
      <c r="D225" s="73">
        <f t="shared" si="6"/>
        <v>0</v>
      </c>
      <c r="E225" s="73" t="e">
        <f>VLOOKUP(B225, Table1[], 6, FALSE)</f>
        <v>#N/A</v>
      </c>
      <c r="F225" s="73" t="e">
        <f>VLOOKUP(B225, Table2[], 6, FALSE)</f>
        <v>#N/A</v>
      </c>
      <c r="G225" s="73" t="e">
        <f>IF(VLOOKUP(VLOOKUP(B225, Table2[[Player Name]:[Country]], 4, FALSE), 'Tournament Ranking'!$D$3:$E$26, 2, FALSE)&lt;=1, 1, 0)</f>
        <v>#N/A</v>
      </c>
    </row>
    <row r="226" spans="1:7" x14ac:dyDescent="0.25">
      <c r="A226" t="s">
        <v>3981</v>
      </c>
      <c r="B226" t="s">
        <v>4365</v>
      </c>
      <c r="C226" s="73">
        <f t="shared" si="7"/>
        <v>1</v>
      </c>
      <c r="D226" s="73">
        <f t="shared" si="6"/>
        <v>0</v>
      </c>
      <c r="E226" s="73" t="e">
        <f>VLOOKUP(B226, Table1[], 6, FALSE)</f>
        <v>#N/A</v>
      </c>
      <c r="F226" s="73" t="e">
        <f>VLOOKUP(B226, Table2[], 6, FALSE)</f>
        <v>#N/A</v>
      </c>
      <c r="G226" s="73" t="e">
        <f>IF(VLOOKUP(VLOOKUP(B226, Table2[[Player Name]:[Country]], 4, FALSE), 'Tournament Ranking'!$D$3:$E$26, 2, FALSE)&lt;=1, 1, 0)</f>
        <v>#N/A</v>
      </c>
    </row>
    <row r="227" spans="1:7" x14ac:dyDescent="0.25">
      <c r="A227" t="s">
        <v>494</v>
      </c>
      <c r="B227" t="s">
        <v>4366</v>
      </c>
      <c r="C227" s="73">
        <f t="shared" si="7"/>
        <v>1</v>
      </c>
      <c r="D227" s="73">
        <f t="shared" si="6"/>
        <v>0</v>
      </c>
      <c r="E227" s="73" t="e">
        <f>VLOOKUP(B227, Table1[], 6, FALSE)</f>
        <v>#N/A</v>
      </c>
      <c r="F227" s="73" t="e">
        <f>VLOOKUP(B227, Table2[], 6, FALSE)</f>
        <v>#N/A</v>
      </c>
      <c r="G227" s="73" t="e">
        <f>IF(VLOOKUP(VLOOKUP(B227, Table2[[Player Name]:[Country]], 4, FALSE), 'Tournament Ranking'!$D$3:$E$26, 2, FALSE)&lt;=1, 1, 0)</f>
        <v>#N/A</v>
      </c>
    </row>
    <row r="228" spans="1:7" x14ac:dyDescent="0.25">
      <c r="A228" t="s">
        <v>331</v>
      </c>
      <c r="B228" t="s">
        <v>4371</v>
      </c>
      <c r="C228" s="73">
        <f t="shared" si="7"/>
        <v>1</v>
      </c>
      <c r="D228" s="73">
        <f t="shared" si="6"/>
        <v>0</v>
      </c>
      <c r="E228" s="73" t="e">
        <f>VLOOKUP(B228, Table1[], 6, FALSE)</f>
        <v>#N/A</v>
      </c>
      <c r="F228" s="73" t="e">
        <f>VLOOKUP(B228, Table2[], 6, FALSE)</f>
        <v>#N/A</v>
      </c>
      <c r="G228" s="73" t="e">
        <f>IF(VLOOKUP(VLOOKUP(B228, Table2[[Player Name]:[Country]], 4, FALSE), 'Tournament Ranking'!$D$3:$E$26, 2, FALSE)&lt;=1, 1, 0)</f>
        <v>#N/A</v>
      </c>
    </row>
    <row r="229" spans="1:7" x14ac:dyDescent="0.25">
      <c r="A229" t="s">
        <v>1577</v>
      </c>
      <c r="B229" t="s">
        <v>4367</v>
      </c>
      <c r="C229" s="73">
        <f t="shared" si="7"/>
        <v>1</v>
      </c>
      <c r="D229" s="73">
        <f t="shared" si="6"/>
        <v>0</v>
      </c>
      <c r="E229" s="73" t="e">
        <f>VLOOKUP(B229, Table1[], 6, FALSE)</f>
        <v>#N/A</v>
      </c>
      <c r="F229" s="73" t="e">
        <f>VLOOKUP(B229, Table2[], 6, FALSE)</f>
        <v>#N/A</v>
      </c>
      <c r="G229" s="73" t="e">
        <f>IF(VLOOKUP(VLOOKUP(B229, Table2[[Player Name]:[Country]], 4, FALSE), 'Tournament Ranking'!$D$3:$E$26, 2, FALSE)&lt;=1, 1, 0)</f>
        <v>#N/A</v>
      </c>
    </row>
    <row r="230" spans="1:7" x14ac:dyDescent="0.25">
      <c r="A230" t="s">
        <v>3982</v>
      </c>
      <c r="B230" t="s">
        <v>4368</v>
      </c>
      <c r="C230" s="73">
        <f t="shared" si="7"/>
        <v>1</v>
      </c>
      <c r="D230" s="73">
        <f t="shared" si="6"/>
        <v>0</v>
      </c>
      <c r="E230" s="73" t="e">
        <f>VLOOKUP(B230, Table1[], 6, FALSE)</f>
        <v>#N/A</v>
      </c>
      <c r="F230" s="73" t="e">
        <f>VLOOKUP(B230, Table2[], 6, FALSE)</f>
        <v>#N/A</v>
      </c>
      <c r="G230" s="73" t="e">
        <f>IF(VLOOKUP(VLOOKUP(B230, Table2[[Player Name]:[Country]], 4, FALSE), 'Tournament Ranking'!$D$3:$E$26, 2, FALSE)&lt;=1, 1, 0)</f>
        <v>#N/A</v>
      </c>
    </row>
    <row r="231" spans="1:7" x14ac:dyDescent="0.25">
      <c r="A231" t="s">
        <v>3983</v>
      </c>
      <c r="B231" t="s">
        <v>4377</v>
      </c>
      <c r="C231" s="73">
        <f t="shared" si="7"/>
        <v>1</v>
      </c>
      <c r="D231" s="73">
        <f t="shared" si="6"/>
        <v>0</v>
      </c>
      <c r="E231" s="73" t="e">
        <f>VLOOKUP(B231, Table1[], 6, FALSE)</f>
        <v>#N/A</v>
      </c>
      <c r="F231" s="73" t="e">
        <f>VLOOKUP(B231, Table2[], 6, FALSE)</f>
        <v>#N/A</v>
      </c>
      <c r="G231" s="73" t="e">
        <f>IF(VLOOKUP(VLOOKUP(B231, Table2[[Player Name]:[Country]], 4, FALSE), 'Tournament Ranking'!$D$3:$E$26, 2, FALSE)&lt;=1, 1, 0)</f>
        <v>#N/A</v>
      </c>
    </row>
    <row r="232" spans="1:7" x14ac:dyDescent="0.25">
      <c r="A232" t="s">
        <v>3679</v>
      </c>
      <c r="B232" t="s">
        <v>4370</v>
      </c>
      <c r="C232" s="73">
        <f t="shared" si="7"/>
        <v>1</v>
      </c>
      <c r="D232" s="73">
        <f t="shared" si="6"/>
        <v>0</v>
      </c>
      <c r="E232" s="73" t="e">
        <f>VLOOKUP(B232, Table1[], 6, FALSE)</f>
        <v>#N/A</v>
      </c>
      <c r="F232" s="73" t="e">
        <f>VLOOKUP(B232, Table2[], 6, FALSE)</f>
        <v>#N/A</v>
      </c>
      <c r="G232" s="73" t="e">
        <f>IF(VLOOKUP(VLOOKUP(B232, Table2[[Player Name]:[Country]], 4, FALSE), 'Tournament Ranking'!$D$3:$E$26, 2, FALSE)&lt;=1, 1, 0)</f>
        <v>#N/A</v>
      </c>
    </row>
    <row r="233" spans="1:7" x14ac:dyDescent="0.25">
      <c r="A233" t="s">
        <v>3984</v>
      </c>
      <c r="B233" t="s">
        <v>1335</v>
      </c>
      <c r="C233" s="73">
        <f t="shared" si="7"/>
        <v>1</v>
      </c>
      <c r="D233" s="73">
        <f t="shared" si="6"/>
        <v>0</v>
      </c>
      <c r="E233" s="73">
        <f>VLOOKUP(B233, Table1[], 6, FALSE)</f>
        <v>8880000</v>
      </c>
      <c r="F233" s="73">
        <f>VLOOKUP(B233, Table2[], 6, FALSE)</f>
        <v>9120000</v>
      </c>
      <c r="G233" s="73">
        <f>IF(VLOOKUP(VLOOKUP(B233, Table2[[Player Name]:[Country]], 4, FALSE), 'Tournament Ranking'!$D$3:$E$26, 2, FALSE)&lt;=1, 1, 0)</f>
        <v>0</v>
      </c>
    </row>
    <row r="234" spans="1:7" x14ac:dyDescent="0.25">
      <c r="A234" t="s">
        <v>1474</v>
      </c>
      <c r="B234" t="s">
        <v>1262</v>
      </c>
      <c r="C234" s="73">
        <f t="shared" si="7"/>
        <v>1</v>
      </c>
      <c r="D234" s="73">
        <f t="shared" si="6"/>
        <v>0</v>
      </c>
      <c r="E234" s="73">
        <f>VLOOKUP(B234, Table1[], 6, FALSE)</f>
        <v>8630000</v>
      </c>
      <c r="F234" s="73">
        <f>VLOOKUP(B234, Table2[], 6, FALSE)</f>
        <v>8660000</v>
      </c>
      <c r="G234" s="73">
        <f>IF(VLOOKUP(VLOOKUP(B234, Table2[[Player Name]:[Country]], 4, FALSE), 'Tournament Ranking'!$D$3:$E$26, 2, FALSE)&lt;=1, 1, 0)</f>
        <v>0</v>
      </c>
    </row>
    <row r="235" spans="1:7" x14ac:dyDescent="0.25">
      <c r="A235" t="s">
        <v>3643</v>
      </c>
      <c r="B235" t="s">
        <v>531</v>
      </c>
      <c r="C235" s="73">
        <f t="shared" si="7"/>
        <v>1</v>
      </c>
      <c r="D235" s="73">
        <f t="shared" si="6"/>
        <v>0</v>
      </c>
      <c r="E235" s="73">
        <f>VLOOKUP(B235, Table1[], 6, FALSE)</f>
        <v>27550000</v>
      </c>
      <c r="F235" s="73" t="e">
        <f>VLOOKUP(B235, Table2[], 6, FALSE)</f>
        <v>#N/A</v>
      </c>
      <c r="G235" s="73" t="e">
        <f>IF(VLOOKUP(VLOOKUP(B235, Table2[[Player Name]:[Country]], 4, FALSE), 'Tournament Ranking'!$D$3:$E$26, 2, FALSE)&lt;=1, 1, 0)</f>
        <v>#N/A</v>
      </c>
    </row>
    <row r="236" spans="1:7" x14ac:dyDescent="0.25">
      <c r="A236" t="s">
        <v>3985</v>
      </c>
      <c r="B236" t="s">
        <v>4833</v>
      </c>
      <c r="C236" s="73">
        <f t="shared" si="7"/>
        <v>0</v>
      </c>
      <c r="D236" s="73">
        <f t="shared" si="6"/>
        <v>1</v>
      </c>
      <c r="E236" s="73" t="e">
        <f>VLOOKUP(B236, Table1[], 6, FALSE)</f>
        <v>#N/A</v>
      </c>
      <c r="F236" s="73" t="e">
        <f>VLOOKUP(B236, Table2[], 6, FALSE)</f>
        <v>#N/A</v>
      </c>
      <c r="G236" s="73" t="e">
        <f>IF(VLOOKUP(VLOOKUP(B236, Table2[[Player Name]:[Country]], 4, FALSE), 'Tournament Ranking'!$D$3:$E$26, 2, FALSE)&lt;=1, 1, 0)</f>
        <v>#N/A</v>
      </c>
    </row>
    <row r="237" spans="1:7" x14ac:dyDescent="0.25">
      <c r="A237" t="s">
        <v>3986</v>
      </c>
      <c r="B237" t="s">
        <v>4373</v>
      </c>
      <c r="C237" s="73">
        <f t="shared" si="7"/>
        <v>1</v>
      </c>
      <c r="D237" s="73">
        <f t="shared" si="6"/>
        <v>0</v>
      </c>
      <c r="E237" s="73" t="e">
        <f>VLOOKUP(B237, Table1[], 6, FALSE)</f>
        <v>#N/A</v>
      </c>
      <c r="F237" s="73" t="e">
        <f>VLOOKUP(B237, Table2[], 6, FALSE)</f>
        <v>#N/A</v>
      </c>
      <c r="G237" s="73" t="e">
        <f>IF(VLOOKUP(VLOOKUP(B237, Table2[[Player Name]:[Country]], 4, FALSE), 'Tournament Ranking'!$D$3:$E$26, 2, FALSE)&lt;=1, 1, 0)</f>
        <v>#N/A</v>
      </c>
    </row>
    <row r="238" spans="1:7" x14ac:dyDescent="0.25">
      <c r="A238" t="s">
        <v>425</v>
      </c>
      <c r="B238" t="s">
        <v>1258</v>
      </c>
      <c r="C238" s="73">
        <f t="shared" si="7"/>
        <v>1</v>
      </c>
      <c r="D238" s="73">
        <f t="shared" si="6"/>
        <v>0</v>
      </c>
      <c r="E238" s="73">
        <f>VLOOKUP(B238, Table1[], 6, FALSE)</f>
        <v>10800000</v>
      </c>
      <c r="F238" s="73">
        <f>VLOOKUP(B238, Table2[], 6, FALSE)</f>
        <v>11420000</v>
      </c>
      <c r="G238" s="73">
        <f>IF(VLOOKUP(VLOOKUP(B238, Table2[[Player Name]:[Country]], 4, FALSE), 'Tournament Ranking'!$D$3:$E$26, 2, FALSE)&lt;=1, 1, 0)</f>
        <v>0</v>
      </c>
    </row>
    <row r="239" spans="1:7" x14ac:dyDescent="0.25">
      <c r="A239" t="s">
        <v>3987</v>
      </c>
      <c r="B239" t="s">
        <v>4374</v>
      </c>
      <c r="C239" s="73">
        <f t="shared" si="7"/>
        <v>1</v>
      </c>
      <c r="D239" s="73">
        <f t="shared" si="6"/>
        <v>0</v>
      </c>
      <c r="E239" s="73" t="e">
        <f>VLOOKUP(B239, Table1[], 6, FALSE)</f>
        <v>#N/A</v>
      </c>
      <c r="F239" s="73" t="e">
        <f>VLOOKUP(B239, Table2[], 6, FALSE)</f>
        <v>#N/A</v>
      </c>
      <c r="G239" s="73" t="e">
        <f>IF(VLOOKUP(VLOOKUP(B239, Table2[[Player Name]:[Country]], 4, FALSE), 'Tournament Ranking'!$D$3:$E$26, 2, FALSE)&lt;=1, 1, 0)</f>
        <v>#N/A</v>
      </c>
    </row>
    <row r="240" spans="1:7" x14ac:dyDescent="0.25">
      <c r="A240" t="s">
        <v>1710</v>
      </c>
      <c r="B240" t="s">
        <v>4376</v>
      </c>
      <c r="C240" s="73">
        <f t="shared" si="7"/>
        <v>1</v>
      </c>
      <c r="D240" s="73">
        <f t="shared" si="6"/>
        <v>0</v>
      </c>
      <c r="E240" s="73" t="e">
        <f>VLOOKUP(B240, Table1[], 6, FALSE)</f>
        <v>#N/A</v>
      </c>
      <c r="F240" s="73" t="e">
        <f>VLOOKUP(B240, Table2[], 6, FALSE)</f>
        <v>#N/A</v>
      </c>
      <c r="G240" s="73" t="e">
        <f>IF(VLOOKUP(VLOOKUP(B240, Table2[[Player Name]:[Country]], 4, FALSE), 'Tournament Ranking'!$D$3:$E$26, 2, FALSE)&lt;=1, 1, 0)</f>
        <v>#N/A</v>
      </c>
    </row>
    <row r="241" spans="1:7" x14ac:dyDescent="0.25">
      <c r="A241" t="s">
        <v>3988</v>
      </c>
      <c r="B241" t="s">
        <v>4384</v>
      </c>
      <c r="C241" s="73">
        <f t="shared" si="7"/>
        <v>1</v>
      </c>
      <c r="D241" s="73">
        <f t="shared" si="6"/>
        <v>0</v>
      </c>
      <c r="E241" s="73" t="e">
        <f>VLOOKUP(B241, Table1[], 6, FALSE)</f>
        <v>#N/A</v>
      </c>
      <c r="F241" s="73" t="e">
        <f>VLOOKUP(B241, Table2[], 6, FALSE)</f>
        <v>#N/A</v>
      </c>
      <c r="G241" s="73" t="e">
        <f>IF(VLOOKUP(VLOOKUP(B241, Table2[[Player Name]:[Country]], 4, FALSE), 'Tournament Ranking'!$D$3:$E$26, 2, FALSE)&lt;=1, 1, 0)</f>
        <v>#N/A</v>
      </c>
    </row>
    <row r="242" spans="1:7" x14ac:dyDescent="0.25">
      <c r="A242" t="s">
        <v>355</v>
      </c>
      <c r="B242" t="s">
        <v>4378</v>
      </c>
      <c r="C242" s="73">
        <f t="shared" si="7"/>
        <v>1</v>
      </c>
      <c r="D242" s="73">
        <f t="shared" si="6"/>
        <v>0</v>
      </c>
      <c r="E242" s="73" t="e">
        <f>VLOOKUP(B242, Table1[], 6, FALSE)</f>
        <v>#N/A</v>
      </c>
      <c r="F242" s="73" t="e">
        <f>VLOOKUP(B242, Table2[], 6, FALSE)</f>
        <v>#N/A</v>
      </c>
      <c r="G242" s="73" t="e">
        <f>IF(VLOOKUP(VLOOKUP(B242, Table2[[Player Name]:[Country]], 4, FALSE), 'Tournament Ranking'!$D$3:$E$26, 2, FALSE)&lt;=1, 1, 0)</f>
        <v>#N/A</v>
      </c>
    </row>
    <row r="243" spans="1:7" x14ac:dyDescent="0.25">
      <c r="A243" t="s">
        <v>3989</v>
      </c>
      <c r="B243" t="s">
        <v>4375</v>
      </c>
      <c r="C243" s="73">
        <f t="shared" si="7"/>
        <v>1</v>
      </c>
      <c r="D243" s="73">
        <f t="shared" si="6"/>
        <v>0</v>
      </c>
      <c r="E243" s="73" t="e">
        <f>VLOOKUP(B243, Table1[], 6, FALSE)</f>
        <v>#N/A</v>
      </c>
      <c r="F243" s="73" t="e">
        <f>VLOOKUP(B243, Table2[], 6, FALSE)</f>
        <v>#N/A</v>
      </c>
      <c r="G243" s="73" t="e">
        <f>IF(VLOOKUP(VLOOKUP(B243, Table2[[Player Name]:[Country]], 4, FALSE), 'Tournament Ranking'!$D$3:$E$26, 2, FALSE)&lt;=1, 1, 0)</f>
        <v>#N/A</v>
      </c>
    </row>
    <row r="244" spans="1:7" x14ac:dyDescent="0.25">
      <c r="A244" t="s">
        <v>3990</v>
      </c>
      <c r="B244" t="s">
        <v>4446</v>
      </c>
      <c r="C244" s="73">
        <f t="shared" si="7"/>
        <v>1</v>
      </c>
      <c r="D244" s="73">
        <f t="shared" si="6"/>
        <v>0</v>
      </c>
      <c r="E244" s="73" t="e">
        <f>VLOOKUP(B244, Table1[], 6, FALSE)</f>
        <v>#N/A</v>
      </c>
      <c r="F244" s="73" t="e">
        <f>VLOOKUP(B244, Table2[], 6, FALSE)</f>
        <v>#N/A</v>
      </c>
      <c r="G244" s="73" t="e">
        <f>IF(VLOOKUP(VLOOKUP(B244, Table2[[Player Name]:[Country]], 4, FALSE), 'Tournament Ranking'!$D$3:$E$26, 2, FALSE)&lt;=1, 1, 0)</f>
        <v>#N/A</v>
      </c>
    </row>
    <row r="245" spans="1:7" x14ac:dyDescent="0.25">
      <c r="A245" t="s">
        <v>3991</v>
      </c>
      <c r="B245" t="s">
        <v>4834</v>
      </c>
      <c r="C245" s="73">
        <f t="shared" si="7"/>
        <v>0</v>
      </c>
      <c r="D245" s="73">
        <f t="shared" si="6"/>
        <v>1</v>
      </c>
      <c r="E245" s="73" t="e">
        <f>VLOOKUP(B245, Table1[], 6, FALSE)</f>
        <v>#N/A</v>
      </c>
      <c r="F245" s="73" t="e">
        <f>VLOOKUP(B245, Table2[], 6, FALSE)</f>
        <v>#N/A</v>
      </c>
      <c r="G245" s="73" t="e">
        <f>IF(VLOOKUP(VLOOKUP(B245, Table2[[Player Name]:[Country]], 4, FALSE), 'Tournament Ranking'!$D$3:$E$26, 2, FALSE)&lt;=1, 1, 0)</f>
        <v>#N/A</v>
      </c>
    </row>
    <row r="246" spans="1:7" x14ac:dyDescent="0.25">
      <c r="A246" t="s">
        <v>348</v>
      </c>
      <c r="B246" t="s">
        <v>2446</v>
      </c>
      <c r="C246" s="73">
        <f t="shared" si="7"/>
        <v>0</v>
      </c>
      <c r="D246" s="73">
        <f t="shared" si="6"/>
        <v>1</v>
      </c>
      <c r="E246" s="73">
        <f>VLOOKUP(B246, Table1[], 6, FALSE)</f>
        <v>20340000</v>
      </c>
      <c r="F246" s="73">
        <f>VLOOKUP(B246, Table2[], 6, FALSE)</f>
        <v>21310000</v>
      </c>
      <c r="G246" s="73">
        <f>IF(VLOOKUP(VLOOKUP(B246, Table2[[Player Name]:[Country]], 4, FALSE), 'Tournament Ranking'!$D$3:$E$26, 2, FALSE)&lt;=1, 1, 0)</f>
        <v>0</v>
      </c>
    </row>
    <row r="247" spans="1:7" x14ac:dyDescent="0.25">
      <c r="A247" t="s">
        <v>214</v>
      </c>
      <c r="B247" t="s">
        <v>4450</v>
      </c>
      <c r="C247" s="73">
        <f t="shared" si="7"/>
        <v>1</v>
      </c>
      <c r="D247" s="73">
        <f t="shared" si="6"/>
        <v>0</v>
      </c>
      <c r="E247" s="73" t="e">
        <f>VLOOKUP(B247, Table1[], 6, FALSE)</f>
        <v>#N/A</v>
      </c>
      <c r="F247" s="73" t="e">
        <f>VLOOKUP(B247, Table2[], 6, FALSE)</f>
        <v>#N/A</v>
      </c>
      <c r="G247" s="73" t="e">
        <f>IF(VLOOKUP(VLOOKUP(B247, Table2[[Player Name]:[Country]], 4, FALSE), 'Tournament Ranking'!$D$3:$E$26, 2, FALSE)&lt;=1, 1, 0)</f>
        <v>#N/A</v>
      </c>
    </row>
    <row r="248" spans="1:7" x14ac:dyDescent="0.25">
      <c r="A248" t="s">
        <v>2348</v>
      </c>
      <c r="B248" t="s">
        <v>908</v>
      </c>
      <c r="C248" s="73">
        <f t="shared" si="7"/>
        <v>1</v>
      </c>
      <c r="D248" s="73">
        <f t="shared" si="6"/>
        <v>0</v>
      </c>
      <c r="E248" s="73">
        <f>VLOOKUP(B248, Table1[], 6, FALSE)</f>
        <v>17180000</v>
      </c>
      <c r="F248" s="73">
        <f>VLOOKUP(B248, Table2[], 6, FALSE)</f>
        <v>18350000</v>
      </c>
      <c r="G248" s="73">
        <f>IF(VLOOKUP(VLOOKUP(B248, Table2[[Player Name]:[Country]], 4, FALSE), 'Tournament Ranking'!$D$3:$E$26, 2, FALSE)&lt;=1, 1, 0)</f>
        <v>0</v>
      </c>
    </row>
    <row r="249" spans="1:7" x14ac:dyDescent="0.25">
      <c r="A249" t="s">
        <v>234</v>
      </c>
      <c r="B249" t="s">
        <v>361</v>
      </c>
      <c r="C249" s="73">
        <f t="shared" si="7"/>
        <v>1</v>
      </c>
      <c r="D249" s="73">
        <f t="shared" si="6"/>
        <v>0</v>
      </c>
      <c r="E249" s="73">
        <f>VLOOKUP(B249, Table1[], 6, FALSE)</f>
        <v>18130000</v>
      </c>
      <c r="F249" s="73" t="e">
        <f>VLOOKUP(B249, Table2[], 6, FALSE)</f>
        <v>#N/A</v>
      </c>
      <c r="G249" s="73" t="e">
        <f>IF(VLOOKUP(VLOOKUP(B249, Table2[[Player Name]:[Country]], 4, FALSE), 'Tournament Ranking'!$D$3:$E$26, 2, FALSE)&lt;=1, 1, 0)</f>
        <v>#N/A</v>
      </c>
    </row>
    <row r="250" spans="1:7" x14ac:dyDescent="0.25">
      <c r="A250" t="s">
        <v>2501</v>
      </c>
      <c r="B250" t="s">
        <v>4451</v>
      </c>
      <c r="C250" s="73">
        <f t="shared" si="7"/>
        <v>1</v>
      </c>
      <c r="D250" s="73">
        <f t="shared" si="6"/>
        <v>0</v>
      </c>
      <c r="E250" s="73" t="e">
        <f>VLOOKUP(B250, Table1[], 6, FALSE)</f>
        <v>#N/A</v>
      </c>
      <c r="F250" s="73" t="e">
        <f>VLOOKUP(B250, Table2[], 6, FALSE)</f>
        <v>#N/A</v>
      </c>
      <c r="G250" s="73" t="e">
        <f>IF(VLOOKUP(VLOOKUP(B250, Table2[[Player Name]:[Country]], 4, FALSE), 'Tournament Ranking'!$D$3:$E$26, 2, FALSE)&lt;=1, 1, 0)</f>
        <v>#N/A</v>
      </c>
    </row>
    <row r="251" spans="1:7" x14ac:dyDescent="0.25">
      <c r="A251" t="s">
        <v>1492</v>
      </c>
      <c r="B251" t="s">
        <v>4453</v>
      </c>
      <c r="C251" s="73">
        <f t="shared" si="7"/>
        <v>1</v>
      </c>
      <c r="D251" s="73">
        <f t="shared" si="6"/>
        <v>0</v>
      </c>
      <c r="E251" s="73" t="e">
        <f>VLOOKUP(B251, Table1[], 6, FALSE)</f>
        <v>#N/A</v>
      </c>
      <c r="F251" s="73" t="e">
        <f>VLOOKUP(B251, Table2[], 6, FALSE)</f>
        <v>#N/A</v>
      </c>
      <c r="G251" s="73" t="e">
        <f>IF(VLOOKUP(VLOOKUP(B251, Table2[[Player Name]:[Country]], 4, FALSE), 'Tournament Ranking'!$D$3:$E$26, 2, FALSE)&lt;=1, 1, 0)</f>
        <v>#N/A</v>
      </c>
    </row>
    <row r="252" spans="1:7" x14ac:dyDescent="0.25">
      <c r="A252" t="s">
        <v>2225</v>
      </c>
      <c r="B252" t="s">
        <v>1534</v>
      </c>
      <c r="C252" s="73">
        <f t="shared" si="7"/>
        <v>1</v>
      </c>
      <c r="D252" s="73">
        <f t="shared" si="6"/>
        <v>0</v>
      </c>
      <c r="E252" s="73">
        <f>VLOOKUP(B252, Table1[], 6, FALSE)</f>
        <v>21520000</v>
      </c>
      <c r="F252" s="73">
        <f>VLOOKUP(B252, Table2[], 6, FALSE)</f>
        <v>2400000</v>
      </c>
      <c r="G252" s="73">
        <f>IF(VLOOKUP(VLOOKUP(B252, Table2[[Player Name]:[Country]], 4, FALSE), 'Tournament Ranking'!$D$3:$E$26, 2, FALSE)&lt;=1, 1, 0)</f>
        <v>0</v>
      </c>
    </row>
    <row r="253" spans="1:7" x14ac:dyDescent="0.25">
      <c r="A253" t="s">
        <v>585</v>
      </c>
      <c r="B253" t="s">
        <v>4452</v>
      </c>
      <c r="C253" s="73">
        <f t="shared" si="7"/>
        <v>1</v>
      </c>
      <c r="D253" s="73">
        <f t="shared" si="6"/>
        <v>0</v>
      </c>
      <c r="E253" s="73" t="e">
        <f>VLOOKUP(B253, Table1[], 6, FALSE)</f>
        <v>#N/A</v>
      </c>
      <c r="F253" s="73" t="e">
        <f>VLOOKUP(B253, Table2[], 6, FALSE)</f>
        <v>#N/A</v>
      </c>
      <c r="G253" s="73" t="e">
        <f>IF(VLOOKUP(VLOOKUP(B253, Table2[[Player Name]:[Country]], 4, FALSE), 'Tournament Ranking'!$D$3:$E$26, 2, FALSE)&lt;=1, 1, 0)</f>
        <v>#N/A</v>
      </c>
    </row>
    <row r="254" spans="1:7" x14ac:dyDescent="0.25">
      <c r="A254" t="s">
        <v>2336</v>
      </c>
      <c r="B254" t="s">
        <v>1508</v>
      </c>
      <c r="C254" s="73">
        <f t="shared" si="7"/>
        <v>1</v>
      </c>
      <c r="D254" s="73">
        <f t="shared" si="6"/>
        <v>0</v>
      </c>
      <c r="E254" s="73">
        <f>VLOOKUP(B254, Table1[], 6, FALSE)</f>
        <v>28250000</v>
      </c>
      <c r="F254" s="73">
        <f>VLOOKUP(B254, Table2[], 6, FALSE)</f>
        <v>27710000</v>
      </c>
      <c r="G254" s="73">
        <f>IF(VLOOKUP(VLOOKUP(B254, Table2[[Player Name]:[Country]], 4, FALSE), 'Tournament Ranking'!$D$3:$E$26, 2, FALSE)&lt;=1, 1, 0)</f>
        <v>0</v>
      </c>
    </row>
    <row r="255" spans="1:7" x14ac:dyDescent="0.25">
      <c r="A255" t="s">
        <v>1580</v>
      </c>
      <c r="B255" t="s">
        <v>1427</v>
      </c>
      <c r="C255" s="73">
        <f t="shared" si="7"/>
        <v>1</v>
      </c>
      <c r="D255" s="73">
        <f t="shared" si="6"/>
        <v>0</v>
      </c>
      <c r="E255" s="73">
        <f>VLOOKUP(B255, Table1[], 6, FALSE)</f>
        <v>27780000</v>
      </c>
      <c r="F255" s="73">
        <f>VLOOKUP(B255, Table2[], 6, FALSE)</f>
        <v>29290000</v>
      </c>
      <c r="G255" s="73">
        <f>IF(VLOOKUP(VLOOKUP(B255, Table2[[Player Name]:[Country]], 4, FALSE), 'Tournament Ranking'!$D$3:$E$26, 2, FALSE)&lt;=1, 1, 0)</f>
        <v>0</v>
      </c>
    </row>
    <row r="256" spans="1:7" x14ac:dyDescent="0.25">
      <c r="A256" t="s">
        <v>1491</v>
      </c>
      <c r="B256" t="s">
        <v>4835</v>
      </c>
      <c r="C256" s="73">
        <f t="shared" si="7"/>
        <v>0</v>
      </c>
      <c r="D256" s="73">
        <f t="shared" si="6"/>
        <v>1</v>
      </c>
      <c r="E256" s="73" t="e">
        <f>VLOOKUP(B256, Table1[], 6, FALSE)</f>
        <v>#N/A</v>
      </c>
      <c r="F256" s="73" t="e">
        <f>VLOOKUP(B256, Table2[], 6, FALSE)</f>
        <v>#N/A</v>
      </c>
      <c r="G256" s="73" t="e">
        <f>IF(VLOOKUP(VLOOKUP(B256, Table2[[Player Name]:[Country]], 4, FALSE), 'Tournament Ranking'!$D$3:$E$26, 2, FALSE)&lt;=1, 1, 0)</f>
        <v>#N/A</v>
      </c>
    </row>
    <row r="257" spans="1:7" x14ac:dyDescent="0.25">
      <c r="A257" t="s">
        <v>592</v>
      </c>
      <c r="B257" t="s">
        <v>4455</v>
      </c>
      <c r="C257" s="73">
        <f t="shared" si="7"/>
        <v>1</v>
      </c>
      <c r="D257" s="73">
        <f t="shared" si="6"/>
        <v>0</v>
      </c>
      <c r="E257" s="73" t="e">
        <f>VLOOKUP(B257, Table1[], 6, FALSE)</f>
        <v>#N/A</v>
      </c>
      <c r="F257" s="73" t="e">
        <f>VLOOKUP(B257, Table2[], 6, FALSE)</f>
        <v>#N/A</v>
      </c>
      <c r="G257" s="73" t="e">
        <f>IF(VLOOKUP(VLOOKUP(B257, Table2[[Player Name]:[Country]], 4, FALSE), 'Tournament Ranking'!$D$3:$E$26, 2, FALSE)&lt;=1, 1, 0)</f>
        <v>#N/A</v>
      </c>
    </row>
    <row r="258" spans="1:7" x14ac:dyDescent="0.25">
      <c r="A258" t="s">
        <v>1001</v>
      </c>
      <c r="B258" t="s">
        <v>1813</v>
      </c>
      <c r="C258" s="73">
        <f t="shared" si="7"/>
        <v>1</v>
      </c>
      <c r="D258" s="73">
        <f t="shared" si="6"/>
        <v>0</v>
      </c>
      <c r="E258" s="73">
        <f>VLOOKUP(B258, Table1[], 6, FALSE)</f>
        <v>32490000</v>
      </c>
      <c r="F258" s="73">
        <f>VLOOKUP(B258, Table2[], 6, FALSE)</f>
        <v>32930000</v>
      </c>
      <c r="G258" s="73">
        <f>IF(VLOOKUP(VLOOKUP(B258, Table2[[Player Name]:[Country]], 4, FALSE), 'Tournament Ranking'!$D$3:$E$26, 2, FALSE)&lt;=1, 1, 0)</f>
        <v>0</v>
      </c>
    </row>
    <row r="259" spans="1:7" x14ac:dyDescent="0.25">
      <c r="A259" t="s">
        <v>215</v>
      </c>
      <c r="B259" t="s">
        <v>1201</v>
      </c>
      <c r="C259" s="73">
        <f t="shared" si="7"/>
        <v>1</v>
      </c>
      <c r="D259" s="73">
        <f t="shared" ref="D259:D322" si="8">IF(ISNA(VLOOKUP(B259,$A$3:$A$1529, 1, FALSE)), 1, 0)</f>
        <v>0</v>
      </c>
      <c r="E259" s="73">
        <f>VLOOKUP(B259, Table1[], 6, FALSE)</f>
        <v>26390000</v>
      </c>
      <c r="F259" s="73">
        <f>VLOOKUP(B259, Table2[], 6, FALSE)</f>
        <v>27900000</v>
      </c>
      <c r="G259" s="73">
        <f>IF(VLOOKUP(VLOOKUP(B259, Table2[[Player Name]:[Country]], 4, FALSE), 'Tournament Ranking'!$D$3:$E$26, 2, FALSE)&lt;=1, 1, 0)</f>
        <v>0</v>
      </c>
    </row>
    <row r="260" spans="1:7" x14ac:dyDescent="0.25">
      <c r="A260" t="s">
        <v>1504</v>
      </c>
      <c r="B260" t="s">
        <v>4454</v>
      </c>
      <c r="C260" s="73">
        <f t="shared" ref="C260:C323" si="9">IF(ISNA(VLOOKUP(B260, A260:A1786, 1, FALSE)), 0, 1)</f>
        <v>1</v>
      </c>
      <c r="D260" s="73">
        <f t="shared" si="8"/>
        <v>0</v>
      </c>
      <c r="E260" s="73" t="e">
        <f>VLOOKUP(B260, Table1[], 6, FALSE)</f>
        <v>#N/A</v>
      </c>
      <c r="F260" s="73" t="e">
        <f>VLOOKUP(B260, Table2[], 6, FALSE)</f>
        <v>#N/A</v>
      </c>
      <c r="G260" s="73" t="e">
        <f>IF(VLOOKUP(VLOOKUP(B260, Table2[[Player Name]:[Country]], 4, FALSE), 'Tournament Ranking'!$D$3:$E$26, 2, FALSE)&lt;=1, 1, 0)</f>
        <v>#N/A</v>
      </c>
    </row>
    <row r="261" spans="1:7" x14ac:dyDescent="0.25">
      <c r="A261" t="s">
        <v>243</v>
      </c>
      <c r="B261" t="s">
        <v>2372</v>
      </c>
      <c r="C261" s="73">
        <f t="shared" si="9"/>
        <v>1</v>
      </c>
      <c r="D261" s="73">
        <f t="shared" si="8"/>
        <v>0</v>
      </c>
      <c r="E261" s="73">
        <f>VLOOKUP(B261, Table1[], 6, FALSE)</f>
        <v>22950000</v>
      </c>
      <c r="F261" s="73">
        <f>VLOOKUP(B261, Table2[], 6, FALSE)</f>
        <v>25090000</v>
      </c>
      <c r="G261" s="73">
        <f>IF(VLOOKUP(VLOOKUP(B261, Table2[[Player Name]:[Country]], 4, FALSE), 'Tournament Ranking'!$D$3:$E$26, 2, FALSE)&lt;=1, 1, 0)</f>
        <v>0</v>
      </c>
    </row>
    <row r="262" spans="1:7" x14ac:dyDescent="0.25">
      <c r="A262" t="s">
        <v>2342</v>
      </c>
      <c r="B262" t="s">
        <v>2357</v>
      </c>
      <c r="C262" s="73">
        <f t="shared" si="9"/>
        <v>1</v>
      </c>
      <c r="D262" s="73">
        <f t="shared" si="8"/>
        <v>0</v>
      </c>
      <c r="E262" s="73">
        <f>VLOOKUP(B262, Table1[], 6, FALSE)</f>
        <v>17750000</v>
      </c>
      <c r="F262" s="73">
        <f>VLOOKUP(B262, Table2[], 6, FALSE)</f>
        <v>18300000</v>
      </c>
      <c r="G262" s="73">
        <f>IF(VLOOKUP(VLOOKUP(B262, Table2[[Player Name]:[Country]], 4, FALSE), 'Tournament Ranking'!$D$3:$E$26, 2, FALSE)&lt;=1, 1, 0)</f>
        <v>0</v>
      </c>
    </row>
    <row r="263" spans="1:7" x14ac:dyDescent="0.25">
      <c r="A263" t="s">
        <v>2696</v>
      </c>
      <c r="B263" t="s">
        <v>257</v>
      </c>
      <c r="C263" s="73">
        <f t="shared" si="9"/>
        <v>1</v>
      </c>
      <c r="D263" s="73">
        <f t="shared" si="8"/>
        <v>0</v>
      </c>
      <c r="E263" s="73">
        <f>VLOOKUP(B263, Table1[], 6, FALSE)</f>
        <v>21820000</v>
      </c>
      <c r="F263" s="73">
        <f>VLOOKUP(B263, Table2[], 6, FALSE)</f>
        <v>22560000</v>
      </c>
      <c r="G263" s="73">
        <f>IF(VLOOKUP(VLOOKUP(B263, Table2[[Player Name]:[Country]], 4, FALSE), 'Tournament Ranking'!$D$3:$E$26, 2, FALSE)&lt;=1, 1, 0)</f>
        <v>0</v>
      </c>
    </row>
    <row r="264" spans="1:7" x14ac:dyDescent="0.25">
      <c r="A264" t="s">
        <v>2701</v>
      </c>
      <c r="B264" t="s">
        <v>2133</v>
      </c>
      <c r="C264" s="73">
        <f t="shared" si="9"/>
        <v>1</v>
      </c>
      <c r="D264" s="73">
        <f t="shared" si="8"/>
        <v>0</v>
      </c>
      <c r="E264" s="73">
        <f>VLOOKUP(B264, Table1[], 6, FALSE)</f>
        <v>25350000</v>
      </c>
      <c r="F264" s="73">
        <f>VLOOKUP(B264, Table2[], 6, FALSE)</f>
        <v>25420000</v>
      </c>
      <c r="G264" s="73">
        <f>IF(VLOOKUP(VLOOKUP(B264, Table2[[Player Name]:[Country]], 4, FALSE), 'Tournament Ranking'!$D$3:$E$26, 2, FALSE)&lt;=1, 1, 0)</f>
        <v>0</v>
      </c>
    </row>
    <row r="265" spans="1:7" x14ac:dyDescent="0.25">
      <c r="A265" t="s">
        <v>660</v>
      </c>
      <c r="B265" t="s">
        <v>2624</v>
      </c>
      <c r="C265" s="73">
        <f t="shared" si="9"/>
        <v>1</v>
      </c>
      <c r="D265" s="73">
        <f t="shared" si="8"/>
        <v>0</v>
      </c>
      <c r="E265" s="73">
        <f>VLOOKUP(B265, Table1[], 6, FALSE)</f>
        <v>15750000</v>
      </c>
      <c r="F265" s="73">
        <f>VLOOKUP(B265, Table2[], 6, FALSE)</f>
        <v>16550000</v>
      </c>
      <c r="G265" s="73">
        <f>IF(VLOOKUP(VLOOKUP(B265, Table2[[Player Name]:[Country]], 4, FALSE), 'Tournament Ranking'!$D$3:$E$26, 2, FALSE)&lt;=1, 1, 0)</f>
        <v>0</v>
      </c>
    </row>
    <row r="266" spans="1:7" x14ac:dyDescent="0.25">
      <c r="A266" t="s">
        <v>511</v>
      </c>
      <c r="B266" t="s">
        <v>1022</v>
      </c>
      <c r="C266" s="73">
        <f t="shared" si="9"/>
        <v>0</v>
      </c>
      <c r="D266" s="73">
        <f t="shared" si="8"/>
        <v>1</v>
      </c>
      <c r="E266" s="73">
        <f>VLOOKUP(B266, Table1[], 6, FALSE)</f>
        <v>15620000</v>
      </c>
      <c r="F266" s="73">
        <f>VLOOKUP(B266, Table2[], 6, FALSE)</f>
        <v>14690000</v>
      </c>
      <c r="G266" s="73">
        <f>IF(VLOOKUP(VLOOKUP(B266, Table2[[Player Name]:[Country]], 4, FALSE), 'Tournament Ranking'!$D$3:$E$26, 2, FALSE)&lt;=1, 1, 0)</f>
        <v>0</v>
      </c>
    </row>
    <row r="267" spans="1:7" x14ac:dyDescent="0.25">
      <c r="A267" t="s">
        <v>804</v>
      </c>
      <c r="B267" t="s">
        <v>1793</v>
      </c>
      <c r="C267" s="73">
        <f t="shared" si="9"/>
        <v>1</v>
      </c>
      <c r="D267" s="73">
        <f t="shared" si="8"/>
        <v>0</v>
      </c>
      <c r="E267" s="73">
        <f>VLOOKUP(B267, Table1[], 6, FALSE)</f>
        <v>16940000</v>
      </c>
      <c r="F267" s="73">
        <f>VLOOKUP(B267, Table2[], 6, FALSE)</f>
        <v>1310000</v>
      </c>
      <c r="G267" s="73">
        <f>IF(VLOOKUP(VLOOKUP(B267, Table2[[Player Name]:[Country]], 4, FALSE), 'Tournament Ranking'!$D$3:$E$26, 2, FALSE)&lt;=1, 1, 0)</f>
        <v>0</v>
      </c>
    </row>
    <row r="268" spans="1:7" x14ac:dyDescent="0.25">
      <c r="A268" t="s">
        <v>1018</v>
      </c>
      <c r="B268" t="s">
        <v>558</v>
      </c>
      <c r="C268" s="73">
        <f t="shared" si="9"/>
        <v>1</v>
      </c>
      <c r="D268" s="73">
        <f t="shared" si="8"/>
        <v>0</v>
      </c>
      <c r="E268" s="73">
        <f>VLOOKUP(B268, Table1[], 6, FALSE)</f>
        <v>10980000</v>
      </c>
      <c r="F268" s="73">
        <f>VLOOKUP(B268, Table2[], 6, FALSE)</f>
        <v>11320000</v>
      </c>
      <c r="G268" s="73">
        <f>IF(VLOOKUP(VLOOKUP(B268, Table2[[Player Name]:[Country]], 4, FALSE), 'Tournament Ranking'!$D$3:$E$26, 2, FALSE)&lt;=1, 1, 0)</f>
        <v>0</v>
      </c>
    </row>
    <row r="269" spans="1:7" x14ac:dyDescent="0.25">
      <c r="A269" t="s">
        <v>223</v>
      </c>
      <c r="B269" t="s">
        <v>3376</v>
      </c>
      <c r="C269" s="73">
        <f t="shared" si="9"/>
        <v>1</v>
      </c>
      <c r="D269" s="73">
        <f t="shared" si="8"/>
        <v>0</v>
      </c>
      <c r="E269" s="73" t="e">
        <f>VLOOKUP(B269, Table1[], 6, FALSE)</f>
        <v>#N/A</v>
      </c>
      <c r="F269" s="73">
        <f>VLOOKUP(B269, Table2[], 6, FALSE)</f>
        <v>24660000</v>
      </c>
      <c r="G269" s="73">
        <f>IF(VLOOKUP(VLOOKUP(B269, Table2[[Player Name]:[Country]], 4, FALSE), 'Tournament Ranking'!$D$3:$E$26, 2, FALSE)&lt;=1, 1, 0)</f>
        <v>0</v>
      </c>
    </row>
    <row r="270" spans="1:7" x14ac:dyDescent="0.25">
      <c r="A270" t="s">
        <v>1275</v>
      </c>
      <c r="B270" t="s">
        <v>4836</v>
      </c>
      <c r="C270" s="73">
        <f t="shared" si="9"/>
        <v>0</v>
      </c>
      <c r="D270" s="73">
        <f t="shared" si="8"/>
        <v>1</v>
      </c>
      <c r="E270" s="73" t="e">
        <f>VLOOKUP(B270, Table1[], 6, FALSE)</f>
        <v>#N/A</v>
      </c>
      <c r="F270" s="73" t="e">
        <f>VLOOKUP(B270, Table2[], 6, FALSE)</f>
        <v>#N/A</v>
      </c>
      <c r="G270" s="73" t="e">
        <f>IF(VLOOKUP(VLOOKUP(B270, Table2[[Player Name]:[Country]], 4, FALSE), 'Tournament Ranking'!$D$3:$E$26, 2, FALSE)&lt;=1, 1, 0)</f>
        <v>#N/A</v>
      </c>
    </row>
    <row r="271" spans="1:7" x14ac:dyDescent="0.25">
      <c r="A271" t="s">
        <v>1987</v>
      </c>
      <c r="B271" t="s">
        <v>237</v>
      </c>
      <c r="C271" s="73">
        <f t="shared" si="9"/>
        <v>1</v>
      </c>
      <c r="D271" s="73">
        <f t="shared" si="8"/>
        <v>0</v>
      </c>
      <c r="E271" s="73">
        <f>VLOOKUP(B271, Table1[], 6, FALSE)</f>
        <v>15210000</v>
      </c>
      <c r="F271" s="73">
        <f>VLOOKUP(B271, Table2[], 6, FALSE)</f>
        <v>15490000</v>
      </c>
      <c r="G271" s="73">
        <f>IF(VLOOKUP(VLOOKUP(B271, Table2[[Player Name]:[Country]], 4, FALSE), 'Tournament Ranking'!$D$3:$E$26, 2, FALSE)&lt;=1, 1, 0)</f>
        <v>0</v>
      </c>
    </row>
    <row r="272" spans="1:7" x14ac:dyDescent="0.25">
      <c r="A272" t="s">
        <v>256</v>
      </c>
      <c r="B272" t="s">
        <v>1854</v>
      </c>
      <c r="C272" s="73">
        <f t="shared" si="9"/>
        <v>1</v>
      </c>
      <c r="D272" s="73">
        <f t="shared" si="8"/>
        <v>0</v>
      </c>
      <c r="E272" s="73">
        <f>VLOOKUP(B272, Table1[], 6, FALSE)</f>
        <v>7280000</v>
      </c>
      <c r="F272" s="73">
        <f>VLOOKUP(B272, Table2[], 6, FALSE)</f>
        <v>7950000</v>
      </c>
      <c r="G272" s="73">
        <f>IF(VLOOKUP(VLOOKUP(B272, Table2[[Player Name]:[Country]], 4, FALSE), 'Tournament Ranking'!$D$3:$E$26, 2, FALSE)&lt;=1, 1, 0)</f>
        <v>0</v>
      </c>
    </row>
    <row r="273" spans="1:7" x14ac:dyDescent="0.25">
      <c r="A273" t="s">
        <v>1711</v>
      </c>
      <c r="B273" t="s">
        <v>4456</v>
      </c>
      <c r="C273" s="73">
        <f t="shared" si="9"/>
        <v>1</v>
      </c>
      <c r="D273" s="73">
        <f t="shared" si="8"/>
        <v>0</v>
      </c>
      <c r="E273" s="73" t="e">
        <f>VLOOKUP(B273, Table1[], 6, FALSE)</f>
        <v>#N/A</v>
      </c>
      <c r="F273" s="73" t="e">
        <f>VLOOKUP(B273, Table2[], 6, FALSE)</f>
        <v>#N/A</v>
      </c>
      <c r="G273" s="73" t="e">
        <f>IF(VLOOKUP(VLOOKUP(B273, Table2[[Player Name]:[Country]], 4, FALSE), 'Tournament Ranking'!$D$3:$E$26, 2, FALSE)&lt;=1, 1, 0)</f>
        <v>#N/A</v>
      </c>
    </row>
    <row r="274" spans="1:7" x14ac:dyDescent="0.25">
      <c r="A274" t="s">
        <v>1511</v>
      </c>
      <c r="B274" t="s">
        <v>1616</v>
      </c>
      <c r="C274" s="73">
        <f t="shared" si="9"/>
        <v>1</v>
      </c>
      <c r="D274" s="73">
        <f t="shared" si="8"/>
        <v>0</v>
      </c>
      <c r="E274" s="73">
        <f>VLOOKUP(B274, Table1[], 6, FALSE)</f>
        <v>29210000</v>
      </c>
      <c r="F274" s="73">
        <f>VLOOKUP(B274, Table2[], 6, FALSE)</f>
        <v>30850000</v>
      </c>
      <c r="G274" s="73">
        <f>IF(VLOOKUP(VLOOKUP(B274, Table2[[Player Name]:[Country]], 4, FALSE), 'Tournament Ranking'!$D$3:$E$26, 2, FALSE)&lt;=1, 1, 0)</f>
        <v>0</v>
      </c>
    </row>
    <row r="275" spans="1:7" x14ac:dyDescent="0.25">
      <c r="A275" t="s">
        <v>806</v>
      </c>
      <c r="B275" t="s">
        <v>1109</v>
      </c>
      <c r="C275" s="73">
        <f t="shared" si="9"/>
        <v>1</v>
      </c>
      <c r="D275" s="73">
        <f t="shared" si="8"/>
        <v>0</v>
      </c>
      <c r="E275" s="73">
        <f>VLOOKUP(B275, Table1[], 6, FALSE)</f>
        <v>28360000</v>
      </c>
      <c r="F275" s="73">
        <f>VLOOKUP(B275, Table2[], 6, FALSE)</f>
        <v>28650000</v>
      </c>
      <c r="G275" s="73">
        <f>IF(VLOOKUP(VLOOKUP(B275, Table2[[Player Name]:[Country]], 4, FALSE), 'Tournament Ranking'!$D$3:$E$26, 2, FALSE)&lt;=1, 1, 0)</f>
        <v>0</v>
      </c>
    </row>
    <row r="276" spans="1:7" x14ac:dyDescent="0.25">
      <c r="A276" t="s">
        <v>385</v>
      </c>
      <c r="B276" t="s">
        <v>1590</v>
      </c>
      <c r="C276" s="73">
        <f t="shared" si="9"/>
        <v>1</v>
      </c>
      <c r="D276" s="73">
        <f t="shared" si="8"/>
        <v>0</v>
      </c>
      <c r="E276" s="73">
        <f>VLOOKUP(B276, Table1[], 6, FALSE)</f>
        <v>34510000</v>
      </c>
      <c r="F276" s="73">
        <f>VLOOKUP(B276, Table2[], 6, FALSE)</f>
        <v>35250000</v>
      </c>
      <c r="G276" s="73">
        <f>IF(VLOOKUP(VLOOKUP(B276, Table2[[Player Name]:[Country]], 4, FALSE), 'Tournament Ranking'!$D$3:$E$26, 2, FALSE)&lt;=1, 1, 0)</f>
        <v>0</v>
      </c>
    </row>
    <row r="277" spans="1:7" x14ac:dyDescent="0.25">
      <c r="A277" t="s">
        <v>2334</v>
      </c>
      <c r="B277" t="s">
        <v>1734</v>
      </c>
      <c r="C277" s="73">
        <f t="shared" si="9"/>
        <v>1</v>
      </c>
      <c r="D277" s="73">
        <f t="shared" si="8"/>
        <v>0</v>
      </c>
      <c r="E277" s="73">
        <f>VLOOKUP(B277, Table1[], 6, FALSE)</f>
        <v>23320000</v>
      </c>
      <c r="F277" s="73">
        <f>VLOOKUP(B277, Table2[], 6, FALSE)</f>
        <v>24350000</v>
      </c>
      <c r="G277" s="73">
        <f>IF(VLOOKUP(VLOOKUP(B277, Table2[[Player Name]:[Country]], 4, FALSE), 'Tournament Ranking'!$D$3:$E$26, 2, FALSE)&lt;=1, 1, 0)</f>
        <v>0</v>
      </c>
    </row>
    <row r="278" spans="1:7" x14ac:dyDescent="0.25">
      <c r="A278" t="s">
        <v>2233</v>
      </c>
      <c r="B278" t="s">
        <v>2239</v>
      </c>
      <c r="C278" s="73">
        <f t="shared" si="9"/>
        <v>1</v>
      </c>
      <c r="D278" s="73">
        <f t="shared" si="8"/>
        <v>0</v>
      </c>
      <c r="E278" s="73">
        <f>VLOOKUP(B278, Table1[], 6, FALSE)</f>
        <v>28670000</v>
      </c>
      <c r="F278" s="73">
        <f>VLOOKUP(B278, Table2[], 6, FALSE)</f>
        <v>29050000</v>
      </c>
      <c r="G278" s="73">
        <f>IF(VLOOKUP(VLOOKUP(B278, Table2[[Player Name]:[Country]], 4, FALSE), 'Tournament Ranking'!$D$3:$E$26, 2, FALSE)&lt;=1, 1, 0)</f>
        <v>0</v>
      </c>
    </row>
    <row r="279" spans="1:7" x14ac:dyDescent="0.25">
      <c r="A279" t="s">
        <v>3992</v>
      </c>
      <c r="B279" t="s">
        <v>449</v>
      </c>
      <c r="C279" s="73">
        <f t="shared" si="9"/>
        <v>1</v>
      </c>
      <c r="D279" s="73">
        <f t="shared" si="8"/>
        <v>0</v>
      </c>
      <c r="E279" s="73">
        <f>VLOOKUP(B279, Table1[], 6, FALSE)</f>
        <v>16450000</v>
      </c>
      <c r="F279" s="73">
        <f>VLOOKUP(B279, Table2[], 6, FALSE)</f>
        <v>17000000</v>
      </c>
      <c r="G279" s="73">
        <f>IF(VLOOKUP(VLOOKUP(B279, Table2[[Player Name]:[Country]], 4, FALSE), 'Tournament Ranking'!$D$3:$E$26, 2, FALSE)&lt;=1, 1, 0)</f>
        <v>0</v>
      </c>
    </row>
    <row r="280" spans="1:7" x14ac:dyDescent="0.25">
      <c r="A280" t="s">
        <v>3993</v>
      </c>
      <c r="B280" t="s">
        <v>570</v>
      </c>
      <c r="C280" s="73">
        <f t="shared" si="9"/>
        <v>1</v>
      </c>
      <c r="D280" s="73">
        <f t="shared" si="8"/>
        <v>0</v>
      </c>
      <c r="E280" s="73">
        <f>VLOOKUP(B280, Table1[], 6, FALSE)</f>
        <v>21490000</v>
      </c>
      <c r="F280" s="73">
        <f>VLOOKUP(B280, Table2[], 6, FALSE)</f>
        <v>12340000</v>
      </c>
      <c r="G280" s="73">
        <f>IF(VLOOKUP(VLOOKUP(B280, Table2[[Player Name]:[Country]], 4, FALSE), 'Tournament Ranking'!$D$3:$E$26, 2, FALSE)&lt;=1, 1, 0)</f>
        <v>0</v>
      </c>
    </row>
    <row r="281" spans="1:7" x14ac:dyDescent="0.25">
      <c r="A281" t="s">
        <v>3994</v>
      </c>
      <c r="B281" t="s">
        <v>4459</v>
      </c>
      <c r="C281" s="73">
        <f t="shared" si="9"/>
        <v>1</v>
      </c>
      <c r="D281" s="73">
        <f t="shared" si="8"/>
        <v>0</v>
      </c>
      <c r="E281" s="73" t="e">
        <f>VLOOKUP(B281, Table1[], 6, FALSE)</f>
        <v>#N/A</v>
      </c>
      <c r="F281" s="73" t="e">
        <f>VLOOKUP(B281, Table2[], 6, FALSE)</f>
        <v>#N/A</v>
      </c>
      <c r="G281" s="73" t="e">
        <f>IF(VLOOKUP(VLOOKUP(B281, Table2[[Player Name]:[Country]], 4, FALSE), 'Tournament Ranking'!$D$3:$E$26, 2, FALSE)&lt;=1, 1, 0)</f>
        <v>#N/A</v>
      </c>
    </row>
    <row r="282" spans="1:7" x14ac:dyDescent="0.25">
      <c r="A282" t="s">
        <v>3995</v>
      </c>
      <c r="B282" t="s">
        <v>520</v>
      </c>
      <c r="C282" s="73">
        <f t="shared" si="9"/>
        <v>1</v>
      </c>
      <c r="D282" s="73">
        <f t="shared" si="8"/>
        <v>0</v>
      </c>
      <c r="E282" s="73">
        <f>VLOOKUP(B282, Table1[], 6, FALSE)</f>
        <v>28270000</v>
      </c>
      <c r="F282" s="73">
        <f>VLOOKUP(B282, Table2[], 6, FALSE)</f>
        <v>36660000</v>
      </c>
      <c r="G282" s="73">
        <f>IF(VLOOKUP(VLOOKUP(B282, Table2[[Player Name]:[Country]], 4, FALSE), 'Tournament Ranking'!$D$3:$E$26, 2, FALSE)&lt;=1, 1, 0)</f>
        <v>0</v>
      </c>
    </row>
    <row r="283" spans="1:7" x14ac:dyDescent="0.25">
      <c r="A283" t="s">
        <v>3996</v>
      </c>
      <c r="B283" t="s">
        <v>1397</v>
      </c>
      <c r="C283" s="73">
        <f t="shared" si="9"/>
        <v>1</v>
      </c>
      <c r="D283" s="73">
        <f t="shared" si="8"/>
        <v>0</v>
      </c>
      <c r="E283" s="73">
        <f>VLOOKUP(B283, Table1[], 6, FALSE)</f>
        <v>18720000</v>
      </c>
      <c r="F283" s="73">
        <f>VLOOKUP(B283, Table2[], 6, FALSE)</f>
        <v>19330000</v>
      </c>
      <c r="G283" s="73">
        <f>IF(VLOOKUP(VLOOKUP(B283, Table2[[Player Name]:[Country]], 4, FALSE), 'Tournament Ranking'!$D$3:$E$26, 2, FALSE)&lt;=1, 1, 0)</f>
        <v>0</v>
      </c>
    </row>
    <row r="284" spans="1:7" x14ac:dyDescent="0.25">
      <c r="A284" t="s">
        <v>3997</v>
      </c>
      <c r="B284" t="s">
        <v>3400</v>
      </c>
      <c r="C284" s="73">
        <f t="shared" si="9"/>
        <v>0</v>
      </c>
      <c r="D284" s="73">
        <f t="shared" si="8"/>
        <v>1</v>
      </c>
      <c r="E284" s="73" t="e">
        <f>VLOOKUP(B284, Table1[], 6, FALSE)</f>
        <v>#N/A</v>
      </c>
      <c r="F284" s="73">
        <f>VLOOKUP(B284, Table2[], 6, FALSE)</f>
        <v>22390000</v>
      </c>
      <c r="G284" s="73">
        <f>IF(VLOOKUP(VLOOKUP(B284, Table2[[Player Name]:[Country]], 4, FALSE), 'Tournament Ranking'!$D$3:$E$26, 2, FALSE)&lt;=1, 1, 0)</f>
        <v>0</v>
      </c>
    </row>
    <row r="285" spans="1:7" x14ac:dyDescent="0.25">
      <c r="A285" t="s">
        <v>3998</v>
      </c>
      <c r="B285" t="s">
        <v>4460</v>
      </c>
      <c r="C285" s="73">
        <f t="shared" si="9"/>
        <v>1</v>
      </c>
      <c r="D285" s="73">
        <f t="shared" si="8"/>
        <v>0</v>
      </c>
      <c r="E285" s="73" t="e">
        <f>VLOOKUP(B285, Table1[], 6, FALSE)</f>
        <v>#N/A</v>
      </c>
      <c r="F285" s="73" t="e">
        <f>VLOOKUP(B285, Table2[], 6, FALSE)</f>
        <v>#N/A</v>
      </c>
      <c r="G285" s="73" t="e">
        <f>IF(VLOOKUP(VLOOKUP(B285, Table2[[Player Name]:[Country]], 4, FALSE), 'Tournament Ranking'!$D$3:$E$26, 2, FALSE)&lt;=1, 1, 0)</f>
        <v>#N/A</v>
      </c>
    </row>
    <row r="286" spans="1:7" x14ac:dyDescent="0.25">
      <c r="A286" t="s">
        <v>1139</v>
      </c>
      <c r="B286" t="s">
        <v>4507</v>
      </c>
      <c r="C286" s="73">
        <f t="shared" si="9"/>
        <v>1</v>
      </c>
      <c r="D286" s="73">
        <f t="shared" si="8"/>
        <v>0</v>
      </c>
      <c r="E286" s="73" t="e">
        <f>VLOOKUP(B286, Table1[], 6, FALSE)</f>
        <v>#N/A</v>
      </c>
      <c r="F286" s="73" t="e">
        <f>VLOOKUP(B286, Table2[], 6, FALSE)</f>
        <v>#N/A</v>
      </c>
      <c r="G286" s="73" t="e">
        <f>IF(VLOOKUP(VLOOKUP(B286, Table2[[Player Name]:[Country]], 4, FALSE), 'Tournament Ranking'!$D$3:$E$26, 2, FALSE)&lt;=1, 1, 0)</f>
        <v>#N/A</v>
      </c>
    </row>
    <row r="287" spans="1:7" x14ac:dyDescent="0.25">
      <c r="A287" t="s">
        <v>1857</v>
      </c>
      <c r="B287" t="s">
        <v>4511</v>
      </c>
      <c r="C287" s="73">
        <f t="shared" si="9"/>
        <v>1</v>
      </c>
      <c r="D287" s="73">
        <f t="shared" si="8"/>
        <v>0</v>
      </c>
      <c r="E287" s="73" t="e">
        <f>VLOOKUP(B287, Table1[], 6, FALSE)</f>
        <v>#N/A</v>
      </c>
      <c r="F287" s="73" t="e">
        <f>VLOOKUP(B287, Table2[], 6, FALSE)</f>
        <v>#N/A</v>
      </c>
      <c r="G287" s="73" t="e">
        <f>IF(VLOOKUP(VLOOKUP(B287, Table2[[Player Name]:[Country]], 4, FALSE), 'Tournament Ranking'!$D$3:$E$26, 2, FALSE)&lt;=1, 1, 0)</f>
        <v>#N/A</v>
      </c>
    </row>
    <row r="288" spans="1:7" x14ac:dyDescent="0.25">
      <c r="A288" t="s">
        <v>3999</v>
      </c>
      <c r="B288" t="s">
        <v>1584</v>
      </c>
      <c r="C288" s="73">
        <f t="shared" si="9"/>
        <v>1</v>
      </c>
      <c r="D288" s="73">
        <f t="shared" si="8"/>
        <v>0</v>
      </c>
      <c r="E288" s="73">
        <f>VLOOKUP(B288, Table1[], 6, FALSE)</f>
        <v>14900000</v>
      </c>
      <c r="F288" s="73">
        <f>VLOOKUP(B288, Table2[], 6, FALSE)</f>
        <v>15520000</v>
      </c>
      <c r="G288" s="73">
        <f>IF(VLOOKUP(VLOOKUP(B288, Table2[[Player Name]:[Country]], 4, FALSE), 'Tournament Ranking'!$D$3:$E$26, 2, FALSE)&lt;=1, 1, 0)</f>
        <v>0</v>
      </c>
    </row>
    <row r="289" spans="1:7" x14ac:dyDescent="0.25">
      <c r="A289" t="s">
        <v>4000</v>
      </c>
      <c r="B289" t="s">
        <v>4510</v>
      </c>
      <c r="C289" s="73">
        <f t="shared" si="9"/>
        <v>1</v>
      </c>
      <c r="D289" s="73">
        <f t="shared" si="8"/>
        <v>0</v>
      </c>
      <c r="E289" s="73" t="e">
        <f>VLOOKUP(B289, Table1[], 6, FALSE)</f>
        <v>#N/A</v>
      </c>
      <c r="F289" s="73" t="e">
        <f>VLOOKUP(B289, Table2[], 6, FALSE)</f>
        <v>#N/A</v>
      </c>
      <c r="G289" s="73" t="e">
        <f>IF(VLOOKUP(VLOOKUP(B289, Table2[[Player Name]:[Country]], 4, FALSE), 'Tournament Ranking'!$D$3:$E$26, 2, FALSE)&lt;=1, 1, 0)</f>
        <v>#N/A</v>
      </c>
    </row>
    <row r="290" spans="1:7" x14ac:dyDescent="0.25">
      <c r="A290" t="s">
        <v>4001</v>
      </c>
      <c r="B290" t="s">
        <v>4524</v>
      </c>
      <c r="C290" s="73">
        <f t="shared" si="9"/>
        <v>1</v>
      </c>
      <c r="D290" s="73">
        <f t="shared" si="8"/>
        <v>0</v>
      </c>
      <c r="E290" s="73" t="e">
        <f>VLOOKUP(B290, Table1[], 6, FALSE)</f>
        <v>#N/A</v>
      </c>
      <c r="F290" s="73" t="e">
        <f>VLOOKUP(B290, Table2[], 6, FALSE)</f>
        <v>#N/A</v>
      </c>
      <c r="G290" s="73" t="e">
        <f>IF(VLOOKUP(VLOOKUP(B290, Table2[[Player Name]:[Country]], 4, FALSE), 'Tournament Ranking'!$D$3:$E$26, 2, FALSE)&lt;=1, 1, 0)</f>
        <v>#N/A</v>
      </c>
    </row>
    <row r="291" spans="1:7" x14ac:dyDescent="0.25">
      <c r="A291" t="s">
        <v>4002</v>
      </c>
      <c r="B291" t="s">
        <v>4837</v>
      </c>
      <c r="C291" s="73">
        <f t="shared" si="9"/>
        <v>0</v>
      </c>
      <c r="D291" s="73">
        <f t="shared" si="8"/>
        <v>1</v>
      </c>
      <c r="E291" s="73" t="e">
        <f>VLOOKUP(B291, Table1[], 6, FALSE)</f>
        <v>#N/A</v>
      </c>
      <c r="F291" s="73" t="e">
        <f>VLOOKUP(B291, Table2[], 6, FALSE)</f>
        <v>#N/A</v>
      </c>
      <c r="G291" s="73" t="e">
        <f>IF(VLOOKUP(VLOOKUP(B291, Table2[[Player Name]:[Country]], 4, FALSE), 'Tournament Ranking'!$D$3:$E$26, 2, FALSE)&lt;=1, 1, 0)</f>
        <v>#N/A</v>
      </c>
    </row>
    <row r="292" spans="1:7" x14ac:dyDescent="0.25">
      <c r="A292" t="s">
        <v>4003</v>
      </c>
      <c r="B292" t="s">
        <v>1318</v>
      </c>
      <c r="C292" s="73">
        <f t="shared" si="9"/>
        <v>1</v>
      </c>
      <c r="D292" s="73">
        <f t="shared" si="8"/>
        <v>0</v>
      </c>
      <c r="E292" s="73">
        <f>VLOOKUP(B292, Table1[], 6, FALSE)</f>
        <v>25110000</v>
      </c>
      <c r="F292" s="73">
        <f>VLOOKUP(B292, Table2[], 6, FALSE)</f>
        <v>26100000</v>
      </c>
      <c r="G292" s="73">
        <f>IF(VLOOKUP(VLOOKUP(B292, Table2[[Player Name]:[Country]], 4, FALSE), 'Tournament Ranking'!$D$3:$E$26, 2, FALSE)&lt;=1, 1, 0)</f>
        <v>0</v>
      </c>
    </row>
    <row r="293" spans="1:7" x14ac:dyDescent="0.25">
      <c r="A293" t="s">
        <v>4004</v>
      </c>
      <c r="B293" t="s">
        <v>4513</v>
      </c>
      <c r="C293" s="73">
        <f t="shared" si="9"/>
        <v>1</v>
      </c>
      <c r="D293" s="73">
        <f t="shared" si="8"/>
        <v>0</v>
      </c>
      <c r="E293" s="73" t="e">
        <f>VLOOKUP(B293, Table1[], 6, FALSE)</f>
        <v>#N/A</v>
      </c>
      <c r="F293" s="73" t="e">
        <f>VLOOKUP(B293, Table2[], 6, FALSE)</f>
        <v>#N/A</v>
      </c>
      <c r="G293" s="73" t="e">
        <f>IF(VLOOKUP(VLOOKUP(B293, Table2[[Player Name]:[Country]], 4, FALSE), 'Tournament Ranking'!$D$3:$E$26, 2, FALSE)&lt;=1, 1, 0)</f>
        <v>#N/A</v>
      </c>
    </row>
    <row r="294" spans="1:7" x14ac:dyDescent="0.25">
      <c r="A294" t="s">
        <v>2380</v>
      </c>
      <c r="B294" t="s">
        <v>4838</v>
      </c>
      <c r="C294" s="73">
        <f t="shared" si="9"/>
        <v>0</v>
      </c>
      <c r="D294" s="73">
        <f t="shared" si="8"/>
        <v>1</v>
      </c>
      <c r="E294" s="73" t="e">
        <f>VLOOKUP(B294, Table1[], 6, FALSE)</f>
        <v>#N/A</v>
      </c>
      <c r="F294" s="73" t="e">
        <f>VLOOKUP(B294, Table2[], 6, FALSE)</f>
        <v>#N/A</v>
      </c>
      <c r="G294" s="73" t="e">
        <f>IF(VLOOKUP(VLOOKUP(B294, Table2[[Player Name]:[Country]], 4, FALSE), 'Tournament Ranking'!$D$3:$E$26, 2, FALSE)&lt;=1, 1, 0)</f>
        <v>#N/A</v>
      </c>
    </row>
    <row r="295" spans="1:7" x14ac:dyDescent="0.25">
      <c r="A295" t="s">
        <v>2323</v>
      </c>
      <c r="B295" t="s">
        <v>1229</v>
      </c>
      <c r="C295" s="73">
        <f t="shared" si="9"/>
        <v>1</v>
      </c>
      <c r="D295" s="73">
        <f t="shared" si="8"/>
        <v>0</v>
      </c>
      <c r="E295" s="73">
        <f>VLOOKUP(B295, Table1[], 6, FALSE)</f>
        <v>23050000</v>
      </c>
      <c r="F295" s="73">
        <f>VLOOKUP(B295, Table2[], 6, FALSE)</f>
        <v>23830000</v>
      </c>
      <c r="G295" s="73">
        <f>IF(VLOOKUP(VLOOKUP(B295, Table2[[Player Name]:[Country]], 4, FALSE), 'Tournament Ranking'!$D$3:$E$26, 2, FALSE)&lt;=1, 1, 0)</f>
        <v>0</v>
      </c>
    </row>
    <row r="296" spans="1:7" x14ac:dyDescent="0.25">
      <c r="A296" t="s">
        <v>4005</v>
      </c>
      <c r="B296" t="s">
        <v>4526</v>
      </c>
      <c r="C296" s="73">
        <f t="shared" si="9"/>
        <v>1</v>
      </c>
      <c r="D296" s="73">
        <f t="shared" si="8"/>
        <v>0</v>
      </c>
      <c r="E296" s="73" t="e">
        <f>VLOOKUP(B296, Table1[], 6, FALSE)</f>
        <v>#N/A</v>
      </c>
      <c r="F296" s="73" t="e">
        <f>VLOOKUP(B296, Table2[], 6, FALSE)</f>
        <v>#N/A</v>
      </c>
      <c r="G296" s="73" t="e">
        <f>IF(VLOOKUP(VLOOKUP(B296, Table2[[Player Name]:[Country]], 4, FALSE), 'Tournament Ranking'!$D$3:$E$26, 2, FALSE)&lt;=1, 1, 0)</f>
        <v>#N/A</v>
      </c>
    </row>
    <row r="297" spans="1:7" x14ac:dyDescent="0.25">
      <c r="A297" t="s">
        <v>4006</v>
      </c>
      <c r="B297" t="s">
        <v>1592</v>
      </c>
      <c r="C297" s="73">
        <f t="shared" si="9"/>
        <v>1</v>
      </c>
      <c r="D297" s="73">
        <f t="shared" si="8"/>
        <v>0</v>
      </c>
      <c r="E297" s="73">
        <f>VLOOKUP(B297, Table1[], 6, FALSE)</f>
        <v>13720000</v>
      </c>
      <c r="F297" s="73">
        <f>VLOOKUP(B297, Table2[], 6, FALSE)</f>
        <v>14770000</v>
      </c>
      <c r="G297" s="73">
        <f>IF(VLOOKUP(VLOOKUP(B297, Table2[[Player Name]:[Country]], 4, FALSE), 'Tournament Ranking'!$D$3:$E$26, 2, FALSE)&lt;=1, 1, 0)</f>
        <v>0</v>
      </c>
    </row>
    <row r="298" spans="1:7" x14ac:dyDescent="0.25">
      <c r="A298" t="s">
        <v>4007</v>
      </c>
      <c r="B298" t="s">
        <v>4519</v>
      </c>
      <c r="C298" s="73">
        <f t="shared" si="9"/>
        <v>1</v>
      </c>
      <c r="D298" s="73">
        <f t="shared" si="8"/>
        <v>0</v>
      </c>
      <c r="E298" s="73" t="e">
        <f>VLOOKUP(B298, Table1[], 6, FALSE)</f>
        <v>#N/A</v>
      </c>
      <c r="F298" s="73" t="e">
        <f>VLOOKUP(B298, Table2[], 6, FALSE)</f>
        <v>#N/A</v>
      </c>
      <c r="G298" s="73" t="e">
        <f>IF(VLOOKUP(VLOOKUP(B298, Table2[[Player Name]:[Country]], 4, FALSE), 'Tournament Ranking'!$D$3:$E$26, 2, FALSE)&lt;=1, 1, 0)</f>
        <v>#N/A</v>
      </c>
    </row>
    <row r="299" spans="1:7" x14ac:dyDescent="0.25">
      <c r="A299" t="s">
        <v>4008</v>
      </c>
      <c r="B299" t="s">
        <v>4520</v>
      </c>
      <c r="C299" s="73">
        <f t="shared" si="9"/>
        <v>1</v>
      </c>
      <c r="D299" s="73">
        <f t="shared" si="8"/>
        <v>0</v>
      </c>
      <c r="E299" s="73" t="e">
        <f>VLOOKUP(B299, Table1[], 6, FALSE)</f>
        <v>#N/A</v>
      </c>
      <c r="F299" s="73" t="e">
        <f>VLOOKUP(B299, Table2[], 6, FALSE)</f>
        <v>#N/A</v>
      </c>
      <c r="G299" s="73" t="e">
        <f>IF(VLOOKUP(VLOOKUP(B299, Table2[[Player Name]:[Country]], 4, FALSE), 'Tournament Ranking'!$D$3:$E$26, 2, FALSE)&lt;=1, 1, 0)</f>
        <v>#N/A</v>
      </c>
    </row>
    <row r="300" spans="1:7" x14ac:dyDescent="0.25">
      <c r="A300" t="s">
        <v>4009</v>
      </c>
      <c r="B300" t="s">
        <v>4522</v>
      </c>
      <c r="C300" s="73">
        <f t="shared" si="9"/>
        <v>1</v>
      </c>
      <c r="D300" s="73">
        <f t="shared" si="8"/>
        <v>0</v>
      </c>
      <c r="E300" s="73" t="e">
        <f>VLOOKUP(B300, Table1[], 6, FALSE)</f>
        <v>#N/A</v>
      </c>
      <c r="F300" s="73" t="e">
        <f>VLOOKUP(B300, Table2[], 6, FALSE)</f>
        <v>#N/A</v>
      </c>
      <c r="G300" s="73" t="e">
        <f>IF(VLOOKUP(VLOOKUP(B300, Table2[[Player Name]:[Country]], 4, FALSE), 'Tournament Ranking'!$D$3:$E$26, 2, FALSE)&lt;=1, 1, 0)</f>
        <v>#N/A</v>
      </c>
    </row>
    <row r="301" spans="1:7" x14ac:dyDescent="0.25">
      <c r="A301" t="s">
        <v>1684</v>
      </c>
      <c r="B301" t="s">
        <v>4839</v>
      </c>
      <c r="C301" s="73">
        <f t="shared" si="9"/>
        <v>0</v>
      </c>
      <c r="D301" s="73">
        <f t="shared" si="8"/>
        <v>1</v>
      </c>
      <c r="E301" s="73" t="e">
        <f>VLOOKUP(B301, Table1[], 6, FALSE)</f>
        <v>#N/A</v>
      </c>
      <c r="F301" s="73" t="e">
        <f>VLOOKUP(B301, Table2[], 6, FALSE)</f>
        <v>#N/A</v>
      </c>
      <c r="G301" s="73" t="e">
        <f>IF(VLOOKUP(VLOOKUP(B301, Table2[[Player Name]:[Country]], 4, FALSE), 'Tournament Ranking'!$D$3:$E$26, 2, FALSE)&lt;=1, 1, 0)</f>
        <v>#N/A</v>
      </c>
    </row>
    <row r="302" spans="1:7" x14ac:dyDescent="0.25">
      <c r="A302" t="s">
        <v>4010</v>
      </c>
      <c r="B302" t="s">
        <v>4840</v>
      </c>
      <c r="C302" s="73">
        <f t="shared" si="9"/>
        <v>0</v>
      </c>
      <c r="D302" s="73">
        <f t="shared" si="8"/>
        <v>1</v>
      </c>
      <c r="E302" s="73" t="e">
        <f>VLOOKUP(B302, Table1[], 6, FALSE)</f>
        <v>#N/A</v>
      </c>
      <c r="F302" s="73" t="e">
        <f>VLOOKUP(B302, Table2[], 6, FALSE)</f>
        <v>#N/A</v>
      </c>
      <c r="G302" s="73" t="e">
        <f>IF(VLOOKUP(VLOOKUP(B302, Table2[[Player Name]:[Country]], 4, FALSE), 'Tournament Ranking'!$D$3:$E$26, 2, FALSE)&lt;=1, 1, 0)</f>
        <v>#N/A</v>
      </c>
    </row>
    <row r="303" spans="1:7" x14ac:dyDescent="0.25">
      <c r="A303" t="s">
        <v>3662</v>
      </c>
      <c r="B303" t="s">
        <v>4525</v>
      </c>
      <c r="C303" s="73">
        <f t="shared" si="9"/>
        <v>1</v>
      </c>
      <c r="D303" s="73">
        <f t="shared" si="8"/>
        <v>0</v>
      </c>
      <c r="E303" s="73" t="e">
        <f>VLOOKUP(B303, Table1[], 6, FALSE)</f>
        <v>#N/A</v>
      </c>
      <c r="F303" s="73" t="e">
        <f>VLOOKUP(B303, Table2[], 6, FALSE)</f>
        <v>#N/A</v>
      </c>
      <c r="G303" s="73" t="e">
        <f>IF(VLOOKUP(VLOOKUP(B303, Table2[[Player Name]:[Country]], 4, FALSE), 'Tournament Ranking'!$D$3:$E$26, 2, FALSE)&lt;=1, 1, 0)</f>
        <v>#N/A</v>
      </c>
    </row>
    <row r="304" spans="1:7" x14ac:dyDescent="0.25">
      <c r="A304" t="s">
        <v>2070</v>
      </c>
      <c r="B304" t="s">
        <v>2834</v>
      </c>
      <c r="C304" s="73">
        <f t="shared" si="9"/>
        <v>1</v>
      </c>
      <c r="D304" s="73">
        <f t="shared" si="8"/>
        <v>0</v>
      </c>
      <c r="E304" s="73">
        <f>VLOOKUP(B304, Table1[], 6, FALSE)</f>
        <v>4070000</v>
      </c>
      <c r="F304" s="73">
        <f>VLOOKUP(B304, Table2[], 6, FALSE)</f>
        <v>1080000</v>
      </c>
      <c r="G304" s="73">
        <f>IF(VLOOKUP(VLOOKUP(B304, Table2[[Player Name]:[Country]], 4, FALSE), 'Tournament Ranking'!$D$3:$E$26, 2, FALSE)&lt;=1, 1, 0)</f>
        <v>0</v>
      </c>
    </row>
    <row r="305" spans="1:7" x14ac:dyDescent="0.25">
      <c r="A305" t="s">
        <v>4011</v>
      </c>
      <c r="B305" t="s">
        <v>2470</v>
      </c>
      <c r="C305" s="73">
        <f t="shared" si="9"/>
        <v>0</v>
      </c>
      <c r="D305" s="73">
        <f t="shared" si="8"/>
        <v>1</v>
      </c>
      <c r="E305" s="73">
        <f>VLOOKUP(B305, Table1[], 6, FALSE)</f>
        <v>25830000</v>
      </c>
      <c r="F305" s="73">
        <f>VLOOKUP(B305, Table2[], 6, FALSE)</f>
        <v>27280000</v>
      </c>
      <c r="G305" s="73">
        <f>IF(VLOOKUP(VLOOKUP(B305, Table2[[Player Name]:[Country]], 4, FALSE), 'Tournament Ranking'!$D$3:$E$26, 2, FALSE)&lt;=1, 1, 0)</f>
        <v>0</v>
      </c>
    </row>
    <row r="306" spans="1:7" x14ac:dyDescent="0.25">
      <c r="A306" t="s">
        <v>4012</v>
      </c>
      <c r="B306" t="s">
        <v>2835</v>
      </c>
      <c r="C306" s="73">
        <f t="shared" si="9"/>
        <v>1</v>
      </c>
      <c r="D306" s="73">
        <f t="shared" si="8"/>
        <v>0</v>
      </c>
      <c r="E306" s="73">
        <f>VLOOKUP(B306, Table1[], 6, FALSE)</f>
        <v>5630000</v>
      </c>
      <c r="F306" s="73">
        <f>VLOOKUP(B306, Table2[], 6, FALSE)</f>
        <v>1410000</v>
      </c>
      <c r="G306" s="73">
        <f>IF(VLOOKUP(VLOOKUP(B306, Table2[[Player Name]:[Country]], 4, FALSE), 'Tournament Ranking'!$D$3:$E$26, 2, FALSE)&lt;=1, 1, 0)</f>
        <v>0</v>
      </c>
    </row>
    <row r="307" spans="1:7" x14ac:dyDescent="0.25">
      <c r="A307" t="s">
        <v>4013</v>
      </c>
      <c r="B307" t="s">
        <v>2622</v>
      </c>
      <c r="C307" s="73">
        <f t="shared" si="9"/>
        <v>1</v>
      </c>
      <c r="D307" s="73">
        <f t="shared" si="8"/>
        <v>0</v>
      </c>
      <c r="E307" s="73">
        <f>VLOOKUP(B307, Table1[], 6, FALSE)</f>
        <v>18560000</v>
      </c>
      <c r="F307" s="73">
        <f>VLOOKUP(B307, Table2[], 6, FALSE)</f>
        <v>18620000</v>
      </c>
      <c r="G307" s="73">
        <f>IF(VLOOKUP(VLOOKUP(B307, Table2[[Player Name]:[Country]], 4, FALSE), 'Tournament Ranking'!$D$3:$E$26, 2, FALSE)&lt;=1, 1, 0)</f>
        <v>0</v>
      </c>
    </row>
    <row r="308" spans="1:7" x14ac:dyDescent="0.25">
      <c r="A308" t="s">
        <v>4014</v>
      </c>
      <c r="B308" t="s">
        <v>239</v>
      </c>
      <c r="C308" s="73">
        <f t="shared" si="9"/>
        <v>1</v>
      </c>
      <c r="D308" s="73">
        <f t="shared" si="8"/>
        <v>0</v>
      </c>
      <c r="E308" s="73">
        <f>VLOOKUP(B308, Table1[], 6, FALSE)</f>
        <v>20740000</v>
      </c>
      <c r="F308" s="73">
        <f>VLOOKUP(B308, Table2[], 6, FALSE)</f>
        <v>22230000</v>
      </c>
      <c r="G308" s="73">
        <f>IF(VLOOKUP(VLOOKUP(B308, Table2[[Player Name]:[Country]], 4, FALSE), 'Tournament Ranking'!$D$3:$E$26, 2, FALSE)&lt;=1, 1, 0)</f>
        <v>0</v>
      </c>
    </row>
    <row r="309" spans="1:7" x14ac:dyDescent="0.25">
      <c r="A309" t="s">
        <v>4015</v>
      </c>
      <c r="B309" t="s">
        <v>2229</v>
      </c>
      <c r="C309" s="73">
        <f t="shared" si="9"/>
        <v>0</v>
      </c>
      <c r="D309" s="73">
        <f t="shared" si="8"/>
        <v>1</v>
      </c>
      <c r="E309" s="73">
        <f>VLOOKUP(B309, Table1[], 6, FALSE)</f>
        <v>21530000</v>
      </c>
      <c r="F309" s="73">
        <f>VLOOKUP(B309, Table2[], 6, FALSE)</f>
        <v>21970000</v>
      </c>
      <c r="G309" s="73">
        <f>IF(VLOOKUP(VLOOKUP(B309, Table2[[Player Name]:[Country]], 4, FALSE), 'Tournament Ranking'!$D$3:$E$26, 2, FALSE)&lt;=1, 1, 0)</f>
        <v>0</v>
      </c>
    </row>
    <row r="310" spans="1:7" x14ac:dyDescent="0.25">
      <c r="A310" t="s">
        <v>4016</v>
      </c>
      <c r="B310" t="s">
        <v>2426</v>
      </c>
      <c r="C310" s="73">
        <f t="shared" si="9"/>
        <v>1</v>
      </c>
      <c r="D310" s="73">
        <f t="shared" si="8"/>
        <v>0</v>
      </c>
      <c r="E310" s="73">
        <f>VLOOKUP(B310, Table1[], 6, FALSE)</f>
        <v>10640000</v>
      </c>
      <c r="F310" s="73">
        <f>VLOOKUP(B310, Table2[], 6, FALSE)</f>
        <v>10780000</v>
      </c>
      <c r="G310" s="73">
        <f>IF(VLOOKUP(VLOOKUP(B310, Table2[[Player Name]:[Country]], 4, FALSE), 'Tournament Ranking'!$D$3:$E$26, 2, FALSE)&lt;=1, 1, 0)</f>
        <v>0</v>
      </c>
    </row>
    <row r="311" spans="1:7" x14ac:dyDescent="0.25">
      <c r="A311" t="s">
        <v>4017</v>
      </c>
      <c r="B311" t="s">
        <v>2889</v>
      </c>
      <c r="C311" s="73">
        <f t="shared" si="9"/>
        <v>1</v>
      </c>
      <c r="D311" s="73">
        <f t="shared" si="8"/>
        <v>0</v>
      </c>
      <c r="E311" s="73">
        <f>VLOOKUP(B311, Table1[], 6, FALSE)</f>
        <v>8180000</v>
      </c>
      <c r="F311" s="73">
        <f>VLOOKUP(B311, Table2[], 6, FALSE)</f>
        <v>2210000</v>
      </c>
      <c r="G311" s="73">
        <f>IF(VLOOKUP(VLOOKUP(B311, Table2[[Player Name]:[Country]], 4, FALSE), 'Tournament Ranking'!$D$3:$E$26, 2, FALSE)&lt;=1, 1, 0)</f>
        <v>0</v>
      </c>
    </row>
    <row r="312" spans="1:7" x14ac:dyDescent="0.25">
      <c r="A312" t="s">
        <v>4018</v>
      </c>
      <c r="B312" t="s">
        <v>2291</v>
      </c>
      <c r="C312" s="73">
        <f t="shared" si="9"/>
        <v>1</v>
      </c>
      <c r="D312" s="73">
        <f t="shared" si="8"/>
        <v>0</v>
      </c>
      <c r="E312" s="73">
        <f>VLOOKUP(B312, Table1[], 6, FALSE)</f>
        <v>26590000</v>
      </c>
      <c r="F312" s="73">
        <f>VLOOKUP(B312, Table2[], 6, FALSE)</f>
        <v>27960000</v>
      </c>
      <c r="G312" s="73">
        <f>IF(VLOOKUP(VLOOKUP(B312, Table2[[Player Name]:[Country]], 4, FALSE), 'Tournament Ranking'!$D$3:$E$26, 2, FALSE)&lt;=1, 1, 0)</f>
        <v>0</v>
      </c>
    </row>
    <row r="313" spans="1:7" x14ac:dyDescent="0.25">
      <c r="A313" t="s">
        <v>4019</v>
      </c>
      <c r="B313" t="s">
        <v>2453</v>
      </c>
      <c r="C313" s="73">
        <f t="shared" si="9"/>
        <v>1</v>
      </c>
      <c r="D313" s="73">
        <f t="shared" si="8"/>
        <v>0</v>
      </c>
      <c r="E313" s="73">
        <f>VLOOKUP(B313, Table1[], 6, FALSE)</f>
        <v>36400000</v>
      </c>
      <c r="F313" s="73">
        <f>VLOOKUP(B313, Table2[], 6, FALSE)</f>
        <v>28680000</v>
      </c>
      <c r="G313" s="73">
        <f>IF(VLOOKUP(VLOOKUP(B313, Table2[[Player Name]:[Country]], 4, FALSE), 'Tournament Ranking'!$D$3:$E$26, 2, FALSE)&lt;=1, 1, 0)</f>
        <v>0</v>
      </c>
    </row>
    <row r="314" spans="1:7" x14ac:dyDescent="0.25">
      <c r="A314" t="s">
        <v>4020</v>
      </c>
      <c r="B314" t="s">
        <v>2429</v>
      </c>
      <c r="C314" s="73">
        <f t="shared" si="9"/>
        <v>1</v>
      </c>
      <c r="D314" s="73">
        <f t="shared" si="8"/>
        <v>0</v>
      </c>
      <c r="E314" s="73">
        <f>VLOOKUP(B314, Table1[], 6, FALSE)</f>
        <v>34660000</v>
      </c>
      <c r="F314" s="73">
        <f>VLOOKUP(B314, Table2[], 6, FALSE)</f>
        <v>36420000</v>
      </c>
      <c r="G314" s="73">
        <f>IF(VLOOKUP(VLOOKUP(B314, Table2[[Player Name]:[Country]], 4, FALSE), 'Tournament Ranking'!$D$3:$E$26, 2, FALSE)&lt;=1, 1, 0)</f>
        <v>0</v>
      </c>
    </row>
    <row r="315" spans="1:7" x14ac:dyDescent="0.25">
      <c r="A315" t="s">
        <v>4021</v>
      </c>
      <c r="B315" t="s">
        <v>1602</v>
      </c>
      <c r="C315" s="73">
        <f t="shared" si="9"/>
        <v>1</v>
      </c>
      <c r="D315" s="73">
        <f t="shared" si="8"/>
        <v>0</v>
      </c>
      <c r="E315" s="73">
        <f>VLOOKUP(B315, Table1[], 6, FALSE)</f>
        <v>34190000</v>
      </c>
      <c r="F315" s="73">
        <f>VLOOKUP(B315, Table2[], 6, FALSE)</f>
        <v>36520000</v>
      </c>
      <c r="G315" s="73">
        <f>IF(VLOOKUP(VLOOKUP(B315, Table2[[Player Name]:[Country]], 4, FALSE), 'Tournament Ranking'!$D$3:$E$26, 2, FALSE)&lt;=1, 1, 0)</f>
        <v>0</v>
      </c>
    </row>
    <row r="316" spans="1:7" x14ac:dyDescent="0.25">
      <c r="A316" t="s">
        <v>3382</v>
      </c>
      <c r="B316" t="s">
        <v>2639</v>
      </c>
      <c r="C316" s="73">
        <f t="shared" si="9"/>
        <v>1</v>
      </c>
      <c r="D316" s="73">
        <f t="shared" si="8"/>
        <v>0</v>
      </c>
      <c r="E316" s="73">
        <f>VLOOKUP(B316, Table1[], 6, FALSE)</f>
        <v>21870000</v>
      </c>
      <c r="F316" s="73">
        <f>VLOOKUP(B316, Table2[], 6, FALSE)</f>
        <v>7130000</v>
      </c>
      <c r="G316" s="73">
        <f>IF(VLOOKUP(VLOOKUP(B316, Table2[[Player Name]:[Country]], 4, FALSE), 'Tournament Ranking'!$D$3:$E$26, 2, FALSE)&lt;=1, 1, 0)</f>
        <v>0</v>
      </c>
    </row>
    <row r="317" spans="1:7" x14ac:dyDescent="0.25">
      <c r="A317" t="s">
        <v>4022</v>
      </c>
      <c r="B317" t="s">
        <v>598</v>
      </c>
      <c r="C317" s="73">
        <f t="shared" si="9"/>
        <v>1</v>
      </c>
      <c r="D317" s="73">
        <f t="shared" si="8"/>
        <v>0</v>
      </c>
      <c r="E317" s="73">
        <f>VLOOKUP(B317, Table1[], 6, FALSE)</f>
        <v>23070000</v>
      </c>
      <c r="F317" s="73">
        <f>VLOOKUP(B317, Table2[], 6, FALSE)</f>
        <v>24780000</v>
      </c>
      <c r="G317" s="73">
        <f>IF(VLOOKUP(VLOOKUP(B317, Table2[[Player Name]:[Country]], 4, FALSE), 'Tournament Ranking'!$D$3:$E$26, 2, FALSE)&lt;=1, 1, 0)</f>
        <v>0</v>
      </c>
    </row>
    <row r="318" spans="1:7" x14ac:dyDescent="0.25">
      <c r="A318" t="s">
        <v>4023</v>
      </c>
      <c r="B318" t="s">
        <v>2603</v>
      </c>
      <c r="C318" s="73">
        <f t="shared" si="9"/>
        <v>1</v>
      </c>
      <c r="D318" s="73">
        <f t="shared" si="8"/>
        <v>0</v>
      </c>
      <c r="E318" s="73">
        <f>VLOOKUP(B318, Table1[], 6, FALSE)</f>
        <v>13050000</v>
      </c>
      <c r="F318" s="73">
        <f>VLOOKUP(B318, Table2[], 6, FALSE)</f>
        <v>14350000</v>
      </c>
      <c r="G318" s="73">
        <f>IF(VLOOKUP(VLOOKUP(B318, Table2[[Player Name]:[Country]], 4, FALSE), 'Tournament Ranking'!$D$3:$E$26, 2, FALSE)&lt;=1, 1, 0)</f>
        <v>0</v>
      </c>
    </row>
    <row r="319" spans="1:7" x14ac:dyDescent="0.25">
      <c r="A319" t="s">
        <v>4024</v>
      </c>
      <c r="B319" t="s">
        <v>1687</v>
      </c>
      <c r="C319" s="73">
        <f t="shared" si="9"/>
        <v>1</v>
      </c>
      <c r="D319" s="73">
        <f t="shared" si="8"/>
        <v>0</v>
      </c>
      <c r="E319" s="73">
        <f>VLOOKUP(B319, Table1[], 6, FALSE)</f>
        <v>29820000</v>
      </c>
      <c r="F319" s="73">
        <f>VLOOKUP(B319, Table2[], 6, FALSE)</f>
        <v>30850000</v>
      </c>
      <c r="G319" s="73">
        <f>IF(VLOOKUP(VLOOKUP(B319, Table2[[Player Name]:[Country]], 4, FALSE), 'Tournament Ranking'!$D$3:$E$26, 2, FALSE)&lt;=1, 1, 0)</f>
        <v>0</v>
      </c>
    </row>
    <row r="320" spans="1:7" x14ac:dyDescent="0.25">
      <c r="A320" t="s">
        <v>2636</v>
      </c>
      <c r="B320" t="s">
        <v>1514</v>
      </c>
      <c r="C320" s="73">
        <f t="shared" si="9"/>
        <v>1</v>
      </c>
      <c r="D320" s="73">
        <f t="shared" si="8"/>
        <v>0</v>
      </c>
      <c r="E320" s="73">
        <f>VLOOKUP(B320, Table1[], 6, FALSE)</f>
        <v>26990000</v>
      </c>
      <c r="F320" s="73">
        <f>VLOOKUP(B320, Table2[], 6, FALSE)</f>
        <v>18570000</v>
      </c>
      <c r="G320" s="73">
        <f>IF(VLOOKUP(VLOOKUP(B320, Table2[[Player Name]:[Country]], 4, FALSE), 'Tournament Ranking'!$D$3:$E$26, 2, FALSE)&lt;=1, 1, 0)</f>
        <v>0</v>
      </c>
    </row>
    <row r="321" spans="1:7" x14ac:dyDescent="0.25">
      <c r="A321" t="s">
        <v>4025</v>
      </c>
      <c r="B321" t="s">
        <v>2465</v>
      </c>
      <c r="C321" s="73">
        <f t="shared" si="9"/>
        <v>1</v>
      </c>
      <c r="D321" s="73">
        <f t="shared" si="8"/>
        <v>0</v>
      </c>
      <c r="E321" s="73">
        <f>VLOOKUP(B321, Table1[], 6, FALSE)</f>
        <v>27180000</v>
      </c>
      <c r="F321" s="73">
        <f>VLOOKUP(B321, Table2[], 6, FALSE)</f>
        <v>29850000</v>
      </c>
      <c r="G321" s="73">
        <f>IF(VLOOKUP(VLOOKUP(B321, Table2[[Player Name]:[Country]], 4, FALSE), 'Tournament Ranking'!$D$3:$E$26, 2, FALSE)&lt;=1, 1, 0)</f>
        <v>0</v>
      </c>
    </row>
    <row r="322" spans="1:7" x14ac:dyDescent="0.25">
      <c r="A322" t="s">
        <v>4026</v>
      </c>
      <c r="B322" t="s">
        <v>3498</v>
      </c>
      <c r="C322" s="73">
        <f t="shared" si="9"/>
        <v>0</v>
      </c>
      <c r="D322" s="73">
        <f t="shared" si="8"/>
        <v>1</v>
      </c>
      <c r="E322" s="73" t="e">
        <f>VLOOKUP(B322, Table1[], 6, FALSE)</f>
        <v>#N/A</v>
      </c>
      <c r="F322" s="73">
        <f>VLOOKUP(B322, Table2[], 6, FALSE)</f>
        <v>26820000</v>
      </c>
      <c r="G322" s="73">
        <f>IF(VLOOKUP(VLOOKUP(B322, Table2[[Player Name]:[Country]], 4, FALSE), 'Tournament Ranking'!$D$3:$E$26, 2, FALSE)&lt;=1, 1, 0)</f>
        <v>0</v>
      </c>
    </row>
    <row r="323" spans="1:7" x14ac:dyDescent="0.25">
      <c r="A323" t="s">
        <v>4027</v>
      </c>
      <c r="B323" t="s">
        <v>2849</v>
      </c>
      <c r="C323" s="73">
        <f t="shared" si="9"/>
        <v>1</v>
      </c>
      <c r="D323" s="73">
        <f t="shared" ref="D323:D386" si="10">IF(ISNA(VLOOKUP(B323,$A$3:$A$1529, 1, FALSE)), 1, 0)</f>
        <v>0</v>
      </c>
      <c r="E323" s="73">
        <f>VLOOKUP(B323, Table1[], 6, FALSE)</f>
        <v>6590000</v>
      </c>
      <c r="F323" s="73">
        <f>VLOOKUP(B323, Table2[], 6, FALSE)</f>
        <v>1800000</v>
      </c>
      <c r="G323" s="73">
        <f>IF(VLOOKUP(VLOOKUP(B323, Table2[[Player Name]:[Country]], 4, FALSE), 'Tournament Ranking'!$D$3:$E$26, 2, FALSE)&lt;=1, 1, 0)</f>
        <v>0</v>
      </c>
    </row>
    <row r="324" spans="1:7" x14ac:dyDescent="0.25">
      <c r="A324" t="s">
        <v>4028</v>
      </c>
      <c r="B324" t="s">
        <v>2247</v>
      </c>
      <c r="C324" s="73">
        <f t="shared" ref="C324:C387" si="11">IF(ISNA(VLOOKUP(B324, A324:A1850, 1, FALSE)), 0, 1)</f>
        <v>1</v>
      </c>
      <c r="D324" s="73">
        <f t="shared" si="10"/>
        <v>0</v>
      </c>
      <c r="E324" s="73">
        <f>VLOOKUP(B324, Table1[], 6, FALSE)</f>
        <v>19370000</v>
      </c>
      <c r="F324" s="73">
        <f>VLOOKUP(B324, Table2[], 6, FALSE)</f>
        <v>20060000</v>
      </c>
      <c r="G324" s="73">
        <f>IF(VLOOKUP(VLOOKUP(B324, Table2[[Player Name]:[Country]], 4, FALSE), 'Tournament Ranking'!$D$3:$E$26, 2, FALSE)&lt;=1, 1, 0)</f>
        <v>0</v>
      </c>
    </row>
    <row r="325" spans="1:7" x14ac:dyDescent="0.25">
      <c r="A325" t="s">
        <v>4029</v>
      </c>
      <c r="B325" t="s">
        <v>525</v>
      </c>
      <c r="C325" s="73">
        <f t="shared" si="11"/>
        <v>0</v>
      </c>
      <c r="D325" s="73">
        <f t="shared" si="10"/>
        <v>1</v>
      </c>
      <c r="E325" s="73">
        <f>VLOOKUP(B325, Table1[], 6, FALSE)</f>
        <v>11070000</v>
      </c>
      <c r="F325" s="73" t="e">
        <f>VLOOKUP(B325, Table2[], 6, FALSE)</f>
        <v>#N/A</v>
      </c>
      <c r="G325" s="73" t="e">
        <f>IF(VLOOKUP(VLOOKUP(B325, Table2[[Player Name]:[Country]], 4, FALSE), 'Tournament Ranking'!$D$3:$E$26, 2, FALSE)&lt;=1, 1, 0)</f>
        <v>#N/A</v>
      </c>
    </row>
    <row r="326" spans="1:7" x14ac:dyDescent="0.25">
      <c r="A326" t="s">
        <v>4030</v>
      </c>
      <c r="B326" t="s">
        <v>3664</v>
      </c>
      <c r="C326" s="73">
        <f t="shared" si="11"/>
        <v>1</v>
      </c>
      <c r="D326" s="73">
        <f t="shared" si="10"/>
        <v>0</v>
      </c>
      <c r="E326" s="73" t="e">
        <f>VLOOKUP(B326, Table1[], 6, FALSE)</f>
        <v>#N/A</v>
      </c>
      <c r="F326" s="73">
        <f>VLOOKUP(B326, Table2[], 6, FALSE)</f>
        <v>3480000</v>
      </c>
      <c r="G326" s="73">
        <f>IF(VLOOKUP(VLOOKUP(B326, Table2[[Player Name]:[Country]], 4, FALSE), 'Tournament Ranking'!$D$3:$E$26, 2, FALSE)&lt;=1, 1, 0)</f>
        <v>0</v>
      </c>
    </row>
    <row r="327" spans="1:7" x14ac:dyDescent="0.25">
      <c r="A327" t="s">
        <v>4031</v>
      </c>
      <c r="B327" t="s">
        <v>4841</v>
      </c>
      <c r="C327" s="73">
        <f t="shared" si="11"/>
        <v>0</v>
      </c>
      <c r="D327" s="73">
        <f t="shared" si="10"/>
        <v>1</v>
      </c>
      <c r="E327" s="73" t="e">
        <f>VLOOKUP(B327, Table1[], 6, FALSE)</f>
        <v>#N/A</v>
      </c>
      <c r="F327" s="73" t="e">
        <f>VLOOKUP(B327, Table2[], 6, FALSE)</f>
        <v>#N/A</v>
      </c>
      <c r="G327" s="73" t="e">
        <f>IF(VLOOKUP(VLOOKUP(B327, Table2[[Player Name]:[Country]], 4, FALSE), 'Tournament Ranking'!$D$3:$E$26, 2, FALSE)&lt;=1, 1, 0)</f>
        <v>#N/A</v>
      </c>
    </row>
    <row r="328" spans="1:7" x14ac:dyDescent="0.25">
      <c r="A328" t="s">
        <v>4032</v>
      </c>
      <c r="B328" t="s">
        <v>362</v>
      </c>
      <c r="C328" s="73">
        <f t="shared" si="11"/>
        <v>1</v>
      </c>
      <c r="D328" s="73">
        <f t="shared" si="10"/>
        <v>0</v>
      </c>
      <c r="E328" s="73">
        <f>VLOOKUP(B328, Table1[], 6, FALSE)</f>
        <v>28610000</v>
      </c>
      <c r="F328" s="73">
        <f>VLOOKUP(B328, Table2[], 6, FALSE)</f>
        <v>28620000</v>
      </c>
      <c r="G328" s="73">
        <f>IF(VLOOKUP(VLOOKUP(B328, Table2[[Player Name]:[Country]], 4, FALSE), 'Tournament Ranking'!$D$3:$E$26, 2, FALSE)&lt;=1, 1, 0)</f>
        <v>0</v>
      </c>
    </row>
    <row r="329" spans="1:7" x14ac:dyDescent="0.25">
      <c r="A329" t="s">
        <v>4033</v>
      </c>
      <c r="B329" t="s">
        <v>4534</v>
      </c>
      <c r="C329" s="73">
        <f t="shared" si="11"/>
        <v>1</v>
      </c>
      <c r="D329" s="73">
        <f t="shared" si="10"/>
        <v>0</v>
      </c>
      <c r="E329" s="73" t="e">
        <f>VLOOKUP(B329, Table1[], 6, FALSE)</f>
        <v>#N/A</v>
      </c>
      <c r="F329" s="73" t="e">
        <f>VLOOKUP(B329, Table2[], 6, FALSE)</f>
        <v>#N/A</v>
      </c>
      <c r="G329" s="73" t="e">
        <f>IF(VLOOKUP(VLOOKUP(B329, Table2[[Player Name]:[Country]], 4, FALSE), 'Tournament Ranking'!$D$3:$E$26, 2, FALSE)&lt;=1, 1, 0)</f>
        <v>#N/A</v>
      </c>
    </row>
    <row r="330" spans="1:7" x14ac:dyDescent="0.25">
      <c r="A330" t="s">
        <v>4034</v>
      </c>
      <c r="B330" t="s">
        <v>304</v>
      </c>
      <c r="C330" s="73">
        <f t="shared" si="11"/>
        <v>1</v>
      </c>
      <c r="D330" s="73">
        <f t="shared" si="10"/>
        <v>0</v>
      </c>
      <c r="E330" s="73">
        <f>VLOOKUP(B330, Table1[], 6, FALSE)</f>
        <v>15740000</v>
      </c>
      <c r="F330" s="73">
        <f>VLOOKUP(B330, Table2[], 6, FALSE)</f>
        <v>16720000</v>
      </c>
      <c r="G330" s="73">
        <f>IF(VLOOKUP(VLOOKUP(B330, Table2[[Player Name]:[Country]], 4, FALSE), 'Tournament Ranking'!$D$3:$E$26, 2, FALSE)&lt;=1, 1, 0)</f>
        <v>0</v>
      </c>
    </row>
    <row r="331" spans="1:7" x14ac:dyDescent="0.25">
      <c r="A331" t="s">
        <v>4035</v>
      </c>
      <c r="B331" t="s">
        <v>4842</v>
      </c>
      <c r="C331" s="73">
        <f t="shared" si="11"/>
        <v>0</v>
      </c>
      <c r="D331" s="73">
        <f t="shared" si="10"/>
        <v>1</v>
      </c>
      <c r="E331" s="73" t="e">
        <f>VLOOKUP(B331, Table1[], 6, FALSE)</f>
        <v>#N/A</v>
      </c>
      <c r="F331" s="73" t="e">
        <f>VLOOKUP(B331, Table2[], 6, FALSE)</f>
        <v>#N/A</v>
      </c>
      <c r="G331" s="73" t="e">
        <f>IF(VLOOKUP(VLOOKUP(B331, Table2[[Player Name]:[Country]], 4, FALSE), 'Tournament Ranking'!$D$3:$E$26, 2, FALSE)&lt;=1, 1, 0)</f>
        <v>#N/A</v>
      </c>
    </row>
    <row r="332" spans="1:7" x14ac:dyDescent="0.25">
      <c r="A332" t="s">
        <v>4036</v>
      </c>
      <c r="B332" t="s">
        <v>4532</v>
      </c>
      <c r="C332" s="73">
        <f t="shared" si="11"/>
        <v>1</v>
      </c>
      <c r="D332" s="73">
        <f t="shared" si="10"/>
        <v>0</v>
      </c>
      <c r="E332" s="73" t="e">
        <f>VLOOKUP(B332, Table1[], 6, FALSE)</f>
        <v>#N/A</v>
      </c>
      <c r="F332" s="73" t="e">
        <f>VLOOKUP(B332, Table2[], 6, FALSE)</f>
        <v>#N/A</v>
      </c>
      <c r="G332" s="73" t="e">
        <f>IF(VLOOKUP(VLOOKUP(B332, Table2[[Player Name]:[Country]], 4, FALSE), 'Tournament Ranking'!$D$3:$E$26, 2, FALSE)&lt;=1, 1, 0)</f>
        <v>#N/A</v>
      </c>
    </row>
    <row r="333" spans="1:7" x14ac:dyDescent="0.25">
      <c r="A333" t="s">
        <v>4037</v>
      </c>
      <c r="B333" t="s">
        <v>4543</v>
      </c>
      <c r="C333" s="73">
        <f t="shared" si="11"/>
        <v>1</v>
      </c>
      <c r="D333" s="73">
        <f t="shared" si="10"/>
        <v>0</v>
      </c>
      <c r="E333" s="73" t="e">
        <f>VLOOKUP(B333, Table1[], 6, FALSE)</f>
        <v>#N/A</v>
      </c>
      <c r="F333" s="73" t="e">
        <f>VLOOKUP(B333, Table2[], 6, FALSE)</f>
        <v>#N/A</v>
      </c>
      <c r="G333" s="73" t="e">
        <f>IF(VLOOKUP(VLOOKUP(B333, Table2[[Player Name]:[Country]], 4, FALSE), 'Tournament Ranking'!$D$3:$E$26, 2, FALSE)&lt;=1, 1, 0)</f>
        <v>#N/A</v>
      </c>
    </row>
    <row r="334" spans="1:7" x14ac:dyDescent="0.25">
      <c r="A334" t="s">
        <v>4038</v>
      </c>
      <c r="B334" t="s">
        <v>226</v>
      </c>
      <c r="C334" s="73">
        <f t="shared" si="11"/>
        <v>1</v>
      </c>
      <c r="D334" s="73">
        <f t="shared" si="10"/>
        <v>0</v>
      </c>
      <c r="E334" s="73">
        <f>VLOOKUP(B334, Table1[], 6, FALSE)</f>
        <v>33690000</v>
      </c>
      <c r="F334" s="73">
        <f>VLOOKUP(B334, Table2[], 6, FALSE)</f>
        <v>35260000</v>
      </c>
      <c r="G334" s="73">
        <f>IF(VLOOKUP(VLOOKUP(B334, Table2[[Player Name]:[Country]], 4, FALSE), 'Tournament Ranking'!$D$3:$E$26, 2, FALSE)&lt;=1, 1, 0)</f>
        <v>0</v>
      </c>
    </row>
    <row r="335" spans="1:7" x14ac:dyDescent="0.25">
      <c r="A335" t="s">
        <v>1245</v>
      </c>
      <c r="B335" t="s">
        <v>563</v>
      </c>
      <c r="C335" s="73">
        <f t="shared" si="11"/>
        <v>0</v>
      </c>
      <c r="D335" s="73">
        <f t="shared" si="10"/>
        <v>1</v>
      </c>
      <c r="E335" s="73">
        <f>VLOOKUP(B335, Table1[], 6, FALSE)</f>
        <v>26240000</v>
      </c>
      <c r="F335" s="73">
        <f>VLOOKUP(B335, Table2[], 6, FALSE)</f>
        <v>26810000</v>
      </c>
      <c r="G335" s="73">
        <f>IF(VLOOKUP(VLOOKUP(B335, Table2[[Player Name]:[Country]], 4, FALSE), 'Tournament Ranking'!$D$3:$E$26, 2, FALSE)&lt;=1, 1, 0)</f>
        <v>0</v>
      </c>
    </row>
    <row r="336" spans="1:7" x14ac:dyDescent="0.25">
      <c r="A336" t="s">
        <v>1493</v>
      </c>
      <c r="B336" t="s">
        <v>4538</v>
      </c>
      <c r="C336" s="73">
        <f t="shared" si="11"/>
        <v>1</v>
      </c>
      <c r="D336" s="73">
        <f t="shared" si="10"/>
        <v>0</v>
      </c>
      <c r="E336" s="73" t="e">
        <f>VLOOKUP(B336, Table1[], 6, FALSE)</f>
        <v>#N/A</v>
      </c>
      <c r="F336" s="73" t="e">
        <f>VLOOKUP(B336, Table2[], 6, FALSE)</f>
        <v>#N/A</v>
      </c>
      <c r="G336" s="73" t="e">
        <f>IF(VLOOKUP(VLOOKUP(B336, Table2[[Player Name]:[Country]], 4, FALSE), 'Tournament Ranking'!$D$3:$E$26, 2, FALSE)&lt;=1, 1, 0)</f>
        <v>#N/A</v>
      </c>
    </row>
    <row r="337" spans="1:7" x14ac:dyDescent="0.25">
      <c r="A337" t="s">
        <v>1400</v>
      </c>
      <c r="B337" t="s">
        <v>4843</v>
      </c>
      <c r="C337" s="73">
        <f t="shared" si="11"/>
        <v>0</v>
      </c>
      <c r="D337" s="73">
        <f t="shared" si="10"/>
        <v>1</v>
      </c>
      <c r="E337" s="73" t="e">
        <f>VLOOKUP(B337, Table1[], 6, FALSE)</f>
        <v>#N/A</v>
      </c>
      <c r="F337" s="73" t="e">
        <f>VLOOKUP(B337, Table2[], 6, FALSE)</f>
        <v>#N/A</v>
      </c>
      <c r="G337" s="73" t="e">
        <f>IF(VLOOKUP(VLOOKUP(B337, Table2[[Player Name]:[Country]], 4, FALSE), 'Tournament Ranking'!$D$3:$E$26, 2, FALSE)&lt;=1, 1, 0)</f>
        <v>#N/A</v>
      </c>
    </row>
    <row r="338" spans="1:7" x14ac:dyDescent="0.25">
      <c r="A338" t="s">
        <v>1302</v>
      </c>
      <c r="B338" t="s">
        <v>4537</v>
      </c>
      <c r="C338" s="73">
        <f t="shared" si="11"/>
        <v>1</v>
      </c>
      <c r="D338" s="73">
        <f t="shared" si="10"/>
        <v>0</v>
      </c>
      <c r="E338" s="73" t="e">
        <f>VLOOKUP(B338, Table1[], 6, FALSE)</f>
        <v>#N/A</v>
      </c>
      <c r="F338" s="73" t="e">
        <f>VLOOKUP(B338, Table2[], 6, FALSE)</f>
        <v>#N/A</v>
      </c>
      <c r="G338" s="73" t="e">
        <f>IF(VLOOKUP(VLOOKUP(B338, Table2[[Player Name]:[Country]], 4, FALSE), 'Tournament Ranking'!$D$3:$E$26, 2, FALSE)&lt;=1, 1, 0)</f>
        <v>#N/A</v>
      </c>
    </row>
    <row r="339" spans="1:7" x14ac:dyDescent="0.25">
      <c r="A339" t="s">
        <v>1267</v>
      </c>
      <c r="B339" t="s">
        <v>4540</v>
      </c>
      <c r="C339" s="73">
        <f t="shared" si="11"/>
        <v>1</v>
      </c>
      <c r="D339" s="73">
        <f t="shared" si="10"/>
        <v>0</v>
      </c>
      <c r="E339" s="73" t="e">
        <f>VLOOKUP(B339, Table1[], 6, FALSE)</f>
        <v>#N/A</v>
      </c>
      <c r="F339" s="73" t="e">
        <f>VLOOKUP(B339, Table2[], 6, FALSE)</f>
        <v>#N/A</v>
      </c>
      <c r="G339" s="73" t="e">
        <f>IF(VLOOKUP(VLOOKUP(B339, Table2[[Player Name]:[Country]], 4, FALSE), 'Tournament Ranking'!$D$3:$E$26, 2, FALSE)&lt;=1, 1, 0)</f>
        <v>#N/A</v>
      </c>
    </row>
    <row r="340" spans="1:7" x14ac:dyDescent="0.25">
      <c r="A340" t="s">
        <v>1788</v>
      </c>
      <c r="B340" t="s">
        <v>572</v>
      </c>
      <c r="C340" s="73">
        <f t="shared" si="11"/>
        <v>1</v>
      </c>
      <c r="D340" s="73">
        <f t="shared" si="10"/>
        <v>0</v>
      </c>
      <c r="E340" s="73">
        <f>VLOOKUP(B340, Table1[], 6, FALSE)</f>
        <v>35630000</v>
      </c>
      <c r="F340" s="73">
        <f>VLOOKUP(B340, Table2[], 6, FALSE)</f>
        <v>38940000</v>
      </c>
      <c r="G340" s="73">
        <f>IF(VLOOKUP(VLOOKUP(B340, Table2[[Player Name]:[Country]], 4, FALSE), 'Tournament Ranking'!$D$3:$E$26, 2, FALSE)&lt;=1, 1, 0)</f>
        <v>0</v>
      </c>
    </row>
    <row r="341" spans="1:7" x14ac:dyDescent="0.25">
      <c r="A341" t="s">
        <v>236</v>
      </c>
      <c r="B341" t="s">
        <v>356</v>
      </c>
      <c r="C341" s="73">
        <f t="shared" si="11"/>
        <v>1</v>
      </c>
      <c r="D341" s="73">
        <f t="shared" si="10"/>
        <v>0</v>
      </c>
      <c r="E341" s="73">
        <f>VLOOKUP(B341, Table1[], 6, FALSE)</f>
        <v>19390000</v>
      </c>
      <c r="F341" s="73">
        <f>VLOOKUP(B341, Table2[], 6, FALSE)</f>
        <v>13010000</v>
      </c>
      <c r="G341" s="73">
        <f>IF(VLOOKUP(VLOOKUP(B341, Table2[[Player Name]:[Country]], 4, FALSE), 'Tournament Ranking'!$D$3:$E$26, 2, FALSE)&lt;=1, 1, 0)</f>
        <v>0</v>
      </c>
    </row>
    <row r="342" spans="1:7" x14ac:dyDescent="0.25">
      <c r="A342" t="s">
        <v>995</v>
      </c>
      <c r="B342" t="s">
        <v>4541</v>
      </c>
      <c r="C342" s="73">
        <f t="shared" si="11"/>
        <v>1</v>
      </c>
      <c r="D342" s="73">
        <f t="shared" si="10"/>
        <v>0</v>
      </c>
      <c r="E342" s="73" t="e">
        <f>VLOOKUP(B342, Table1[], 6, FALSE)</f>
        <v>#N/A</v>
      </c>
      <c r="F342" s="73" t="e">
        <f>VLOOKUP(B342, Table2[], 6, FALSE)</f>
        <v>#N/A</v>
      </c>
      <c r="G342" s="73" t="e">
        <f>IF(VLOOKUP(VLOOKUP(B342, Table2[[Player Name]:[Country]], 4, FALSE), 'Tournament Ranking'!$D$3:$E$26, 2, FALSE)&lt;=1, 1, 0)</f>
        <v>#N/A</v>
      </c>
    </row>
    <row r="343" spans="1:7" x14ac:dyDescent="0.25">
      <c r="A343" t="s">
        <v>1265</v>
      </c>
      <c r="B343" t="s">
        <v>258</v>
      </c>
      <c r="C343" s="73">
        <f t="shared" si="11"/>
        <v>0</v>
      </c>
      <c r="D343" s="73">
        <f t="shared" si="10"/>
        <v>1</v>
      </c>
      <c r="E343" s="73">
        <f>VLOOKUP(B343, Table1[], 6, FALSE)</f>
        <v>11200000</v>
      </c>
      <c r="F343" s="73">
        <f>VLOOKUP(B343, Table2[], 6, FALSE)</f>
        <v>12230000</v>
      </c>
      <c r="G343" s="73">
        <f>IF(VLOOKUP(VLOOKUP(B343, Table2[[Player Name]:[Country]], 4, FALSE), 'Tournament Ranking'!$D$3:$E$26, 2, FALSE)&lt;=1, 1, 0)</f>
        <v>0</v>
      </c>
    </row>
    <row r="344" spans="1:7" x14ac:dyDescent="0.25">
      <c r="A344" t="s">
        <v>1587</v>
      </c>
      <c r="B344" t="s">
        <v>290</v>
      </c>
      <c r="C344" s="73">
        <f t="shared" si="11"/>
        <v>1</v>
      </c>
      <c r="D344" s="73">
        <f t="shared" si="10"/>
        <v>0</v>
      </c>
      <c r="E344" s="73">
        <f>VLOOKUP(B344, Table1[], 6, FALSE)</f>
        <v>27170000</v>
      </c>
      <c r="F344" s="73">
        <f>VLOOKUP(B344, Table2[], 6, FALSE)</f>
        <v>29810000</v>
      </c>
      <c r="G344" s="73">
        <f>IF(VLOOKUP(VLOOKUP(B344, Table2[[Player Name]:[Country]], 4, FALSE), 'Tournament Ranking'!$D$3:$E$26, 2, FALSE)&lt;=1, 1, 0)</f>
        <v>0</v>
      </c>
    </row>
    <row r="345" spans="1:7" x14ac:dyDescent="0.25">
      <c r="A345" t="s">
        <v>1402</v>
      </c>
      <c r="B345" t="s">
        <v>1943</v>
      </c>
      <c r="C345" s="73">
        <f t="shared" si="11"/>
        <v>0</v>
      </c>
      <c r="D345" s="73">
        <f t="shared" si="10"/>
        <v>1</v>
      </c>
      <c r="E345" s="73">
        <f>VLOOKUP(B345, Table1[], 6, FALSE)</f>
        <v>15760000</v>
      </c>
      <c r="F345" s="73">
        <f>VLOOKUP(B345, Table2[], 6, FALSE)</f>
        <v>16200000</v>
      </c>
      <c r="G345" s="73">
        <f>IF(VLOOKUP(VLOOKUP(B345, Table2[[Player Name]:[Country]], 4, FALSE), 'Tournament Ranking'!$D$3:$E$26, 2, FALSE)&lt;=1, 1, 0)</f>
        <v>0</v>
      </c>
    </row>
    <row r="346" spans="1:7" x14ac:dyDescent="0.25">
      <c r="A346" t="s">
        <v>1303</v>
      </c>
      <c r="B346" t="s">
        <v>559</v>
      </c>
      <c r="C346" s="73">
        <f t="shared" si="11"/>
        <v>1</v>
      </c>
      <c r="D346" s="73">
        <f t="shared" si="10"/>
        <v>0</v>
      </c>
      <c r="E346" s="73">
        <f>VLOOKUP(B346, Table1[], 6, FALSE)</f>
        <v>11380000</v>
      </c>
      <c r="F346" s="73">
        <f>VLOOKUP(B346, Table2[], 6, FALSE)</f>
        <v>12060000</v>
      </c>
      <c r="G346" s="73">
        <f>IF(VLOOKUP(VLOOKUP(B346, Table2[[Player Name]:[Country]], 4, FALSE), 'Tournament Ranking'!$D$3:$E$26, 2, FALSE)&lt;=1, 1, 0)</f>
        <v>0</v>
      </c>
    </row>
    <row r="347" spans="1:7" x14ac:dyDescent="0.25">
      <c r="A347" t="s">
        <v>1507</v>
      </c>
      <c r="B347" t="s">
        <v>1872</v>
      </c>
      <c r="C347" s="73">
        <f t="shared" si="11"/>
        <v>1</v>
      </c>
      <c r="D347" s="73">
        <f t="shared" si="10"/>
        <v>0</v>
      </c>
      <c r="E347" s="73">
        <f>VLOOKUP(B347, Table1[], 6, FALSE)</f>
        <v>9440000</v>
      </c>
      <c r="F347" s="73">
        <f>VLOOKUP(B347, Table2[], 6, FALSE)</f>
        <v>10270000</v>
      </c>
      <c r="G347" s="73">
        <f>IF(VLOOKUP(VLOOKUP(B347, Table2[[Player Name]:[Country]], 4, FALSE), 'Tournament Ranking'!$D$3:$E$26, 2, FALSE)&lt;=1, 1, 0)</f>
        <v>0</v>
      </c>
    </row>
    <row r="348" spans="1:7" x14ac:dyDescent="0.25">
      <c r="A348" t="s">
        <v>1510</v>
      </c>
      <c r="B348" t="s">
        <v>4547</v>
      </c>
      <c r="C348" s="73">
        <f t="shared" si="11"/>
        <v>1</v>
      </c>
      <c r="D348" s="73">
        <f t="shared" si="10"/>
        <v>0</v>
      </c>
      <c r="E348" s="73" t="e">
        <f>VLOOKUP(B348, Table1[], 6, FALSE)</f>
        <v>#N/A</v>
      </c>
      <c r="F348" s="73" t="e">
        <f>VLOOKUP(B348, Table2[], 6, FALSE)</f>
        <v>#N/A</v>
      </c>
      <c r="G348" s="73" t="e">
        <f>IF(VLOOKUP(VLOOKUP(B348, Table2[[Player Name]:[Country]], 4, FALSE), 'Tournament Ranking'!$D$3:$E$26, 2, FALSE)&lt;=1, 1, 0)</f>
        <v>#N/A</v>
      </c>
    </row>
    <row r="349" spans="1:7" x14ac:dyDescent="0.25">
      <c r="A349" t="s">
        <v>1536</v>
      </c>
      <c r="B349" t="s">
        <v>4844</v>
      </c>
      <c r="C349" s="73">
        <f t="shared" si="11"/>
        <v>0</v>
      </c>
      <c r="D349" s="73">
        <f t="shared" si="10"/>
        <v>1</v>
      </c>
      <c r="E349" s="73" t="e">
        <f>VLOOKUP(B349, Table1[], 6, FALSE)</f>
        <v>#N/A</v>
      </c>
      <c r="F349" s="73" t="e">
        <f>VLOOKUP(B349, Table2[], 6, FALSE)</f>
        <v>#N/A</v>
      </c>
      <c r="G349" s="73" t="e">
        <f>IF(VLOOKUP(VLOOKUP(B349, Table2[[Player Name]:[Country]], 4, FALSE), 'Tournament Ranking'!$D$3:$E$26, 2, FALSE)&lt;=1, 1, 0)</f>
        <v>#N/A</v>
      </c>
    </row>
    <row r="350" spans="1:7" x14ac:dyDescent="0.25">
      <c r="A350" t="s">
        <v>319</v>
      </c>
      <c r="B350" t="s">
        <v>4550</v>
      </c>
      <c r="C350" s="73">
        <f t="shared" si="11"/>
        <v>1</v>
      </c>
      <c r="D350" s="73">
        <f t="shared" si="10"/>
        <v>0</v>
      </c>
      <c r="E350" s="73" t="e">
        <f>VLOOKUP(B350, Table1[], 6, FALSE)</f>
        <v>#N/A</v>
      </c>
      <c r="F350" s="73" t="e">
        <f>VLOOKUP(B350, Table2[], 6, FALSE)</f>
        <v>#N/A</v>
      </c>
      <c r="G350" s="73" t="e">
        <f>IF(VLOOKUP(VLOOKUP(B350, Table2[[Player Name]:[Country]], 4, FALSE), 'Tournament Ranking'!$D$3:$E$26, 2, FALSE)&lt;=1, 1, 0)</f>
        <v>#N/A</v>
      </c>
    </row>
    <row r="351" spans="1:7" x14ac:dyDescent="0.25">
      <c r="A351" t="s">
        <v>2847</v>
      </c>
      <c r="B351" t="s">
        <v>990</v>
      </c>
      <c r="C351" s="73">
        <f t="shared" si="11"/>
        <v>1</v>
      </c>
      <c r="D351" s="73">
        <f t="shared" si="10"/>
        <v>0</v>
      </c>
      <c r="E351" s="73">
        <f>VLOOKUP(B351, Table1[], 6, FALSE)</f>
        <v>8640000</v>
      </c>
      <c r="F351" s="73" t="e">
        <f>VLOOKUP(B351, Table2[], 6, FALSE)</f>
        <v>#N/A</v>
      </c>
      <c r="G351" s="73" t="e">
        <f>IF(VLOOKUP(VLOOKUP(B351, Table2[[Player Name]:[Country]], 4, FALSE), 'Tournament Ranking'!$D$3:$E$26, 2, FALSE)&lt;=1, 1, 0)</f>
        <v>#N/A</v>
      </c>
    </row>
    <row r="352" spans="1:7" x14ac:dyDescent="0.25">
      <c r="A352" t="s">
        <v>1515</v>
      </c>
      <c r="B352" t="s">
        <v>4845</v>
      </c>
      <c r="C352" s="73">
        <f t="shared" si="11"/>
        <v>0</v>
      </c>
      <c r="D352" s="73">
        <f t="shared" si="10"/>
        <v>1</v>
      </c>
      <c r="E352" s="73" t="e">
        <f>VLOOKUP(B352, Table1[], 6, FALSE)</f>
        <v>#N/A</v>
      </c>
      <c r="F352" s="73" t="e">
        <f>VLOOKUP(B352, Table2[], 6, FALSE)</f>
        <v>#N/A</v>
      </c>
      <c r="G352" s="73" t="e">
        <f>IF(VLOOKUP(VLOOKUP(B352, Table2[[Player Name]:[Country]], 4, FALSE), 'Tournament Ranking'!$D$3:$E$26, 2, FALSE)&lt;=1, 1, 0)</f>
        <v>#N/A</v>
      </c>
    </row>
    <row r="353" spans="1:7" x14ac:dyDescent="0.25">
      <c r="A353" t="s">
        <v>1479</v>
      </c>
      <c r="B353" t="s">
        <v>4846</v>
      </c>
      <c r="C353" s="73">
        <f t="shared" si="11"/>
        <v>0</v>
      </c>
      <c r="D353" s="73">
        <f t="shared" si="10"/>
        <v>1</v>
      </c>
      <c r="E353" s="73" t="e">
        <f>VLOOKUP(B353, Table1[], 6, FALSE)</f>
        <v>#N/A</v>
      </c>
      <c r="F353" s="73" t="e">
        <f>VLOOKUP(B353, Table2[], 6, FALSE)</f>
        <v>#N/A</v>
      </c>
      <c r="G353" s="73" t="e">
        <f>IF(VLOOKUP(VLOOKUP(B353, Table2[[Player Name]:[Country]], 4, FALSE), 'Tournament Ranking'!$D$3:$E$26, 2, FALSE)&lt;=1, 1, 0)</f>
        <v>#N/A</v>
      </c>
    </row>
    <row r="354" spans="1:7" x14ac:dyDescent="0.25">
      <c r="A354" t="s">
        <v>1284</v>
      </c>
      <c r="B354" t="s">
        <v>1502</v>
      </c>
      <c r="C354" s="73">
        <f t="shared" si="11"/>
        <v>1</v>
      </c>
      <c r="D354" s="73">
        <f t="shared" si="10"/>
        <v>0</v>
      </c>
      <c r="E354" s="73">
        <f>VLOOKUP(B354, Table1[], 6, FALSE)</f>
        <v>30910000</v>
      </c>
      <c r="F354" s="73">
        <f>VLOOKUP(B354, Table2[], 6, FALSE)</f>
        <v>32710000</v>
      </c>
      <c r="G354" s="73">
        <f>IF(VLOOKUP(VLOOKUP(B354, Table2[[Player Name]:[Country]], 4, FALSE), 'Tournament Ranking'!$D$3:$E$26, 2, FALSE)&lt;=1, 1, 0)</f>
        <v>0</v>
      </c>
    </row>
    <row r="355" spans="1:7" x14ac:dyDescent="0.25">
      <c r="A355" t="s">
        <v>1513</v>
      </c>
      <c r="B355" t="s">
        <v>4847</v>
      </c>
      <c r="C355" s="73">
        <f t="shared" si="11"/>
        <v>0</v>
      </c>
      <c r="D355" s="73">
        <f t="shared" si="10"/>
        <v>1</v>
      </c>
      <c r="E355" s="73" t="e">
        <f>VLOOKUP(B355, Table1[], 6, FALSE)</f>
        <v>#N/A</v>
      </c>
      <c r="F355" s="73" t="e">
        <f>VLOOKUP(B355, Table2[], 6, FALSE)</f>
        <v>#N/A</v>
      </c>
      <c r="G355" s="73" t="e">
        <f>IF(VLOOKUP(VLOOKUP(B355, Table2[[Player Name]:[Country]], 4, FALSE), 'Tournament Ranking'!$D$3:$E$26, 2, FALSE)&lt;=1, 1, 0)</f>
        <v>#N/A</v>
      </c>
    </row>
    <row r="356" spans="1:7" x14ac:dyDescent="0.25">
      <c r="A356" t="s">
        <v>1582</v>
      </c>
      <c r="B356" t="s">
        <v>4848</v>
      </c>
      <c r="C356" s="73">
        <f t="shared" si="11"/>
        <v>0</v>
      </c>
      <c r="D356" s="73">
        <f t="shared" si="10"/>
        <v>1</v>
      </c>
      <c r="E356" s="73" t="e">
        <f>VLOOKUP(B356, Table1[], 6, FALSE)</f>
        <v>#N/A</v>
      </c>
      <c r="F356" s="73" t="e">
        <f>VLOOKUP(B356, Table2[], 6, FALSE)</f>
        <v>#N/A</v>
      </c>
      <c r="G356" s="73" t="e">
        <f>IF(VLOOKUP(VLOOKUP(B356, Table2[[Player Name]:[Country]], 4, FALSE), 'Tournament Ranking'!$D$3:$E$26, 2, FALSE)&lt;=1, 1, 0)</f>
        <v>#N/A</v>
      </c>
    </row>
    <row r="357" spans="1:7" x14ac:dyDescent="0.25">
      <c r="A357" t="s">
        <v>2354</v>
      </c>
      <c r="B357" t="s">
        <v>1707</v>
      </c>
      <c r="C357" s="73">
        <f t="shared" si="11"/>
        <v>1</v>
      </c>
      <c r="D357" s="73">
        <f t="shared" si="10"/>
        <v>0</v>
      </c>
      <c r="E357" s="73">
        <f>VLOOKUP(B357, Table1[], 6, FALSE)</f>
        <v>16820000</v>
      </c>
      <c r="F357" s="73">
        <f>VLOOKUP(B357, Table2[], 6, FALSE)</f>
        <v>17430000</v>
      </c>
      <c r="G357" s="73">
        <f>IF(VLOOKUP(VLOOKUP(B357, Table2[[Player Name]:[Country]], 4, FALSE), 'Tournament Ranking'!$D$3:$E$26, 2, FALSE)&lt;=1, 1, 0)</f>
        <v>0</v>
      </c>
    </row>
    <row r="358" spans="1:7" x14ac:dyDescent="0.25">
      <c r="A358" t="s">
        <v>587</v>
      </c>
      <c r="B358" t="s">
        <v>2900</v>
      </c>
      <c r="C358" s="73">
        <f t="shared" si="11"/>
        <v>1</v>
      </c>
      <c r="D358" s="73">
        <f t="shared" si="10"/>
        <v>0</v>
      </c>
      <c r="E358" s="73" t="e">
        <f>VLOOKUP(B358, Table1[], 6, FALSE)</f>
        <v>#N/A</v>
      </c>
      <c r="F358" s="73">
        <f>VLOOKUP(B358, Table2[], 6, FALSE)</f>
        <v>19140000</v>
      </c>
      <c r="G358" s="73">
        <f>IF(VLOOKUP(VLOOKUP(B358, Table2[[Player Name]:[Country]], 4, FALSE), 'Tournament Ranking'!$D$3:$E$26, 2, FALSE)&lt;=1, 1, 0)</f>
        <v>0</v>
      </c>
    </row>
    <row r="359" spans="1:7" x14ac:dyDescent="0.25">
      <c r="A359" t="s">
        <v>1322</v>
      </c>
      <c r="B359" t="s">
        <v>3674</v>
      </c>
      <c r="C359" s="73">
        <f t="shared" si="11"/>
        <v>1</v>
      </c>
      <c r="D359" s="73">
        <f t="shared" si="10"/>
        <v>0</v>
      </c>
      <c r="E359" s="73" t="e">
        <f>VLOOKUP(B359, Table1[], 6, FALSE)</f>
        <v>#N/A</v>
      </c>
      <c r="F359" s="73">
        <f>VLOOKUP(B359, Table2[], 6, FALSE)</f>
        <v>4780000</v>
      </c>
      <c r="G359" s="73">
        <f>IF(VLOOKUP(VLOOKUP(B359, Table2[[Player Name]:[Country]], 4, FALSE), 'Tournament Ranking'!$D$3:$E$26, 2, FALSE)&lt;=1, 1, 0)</f>
        <v>0</v>
      </c>
    </row>
    <row r="360" spans="1:7" x14ac:dyDescent="0.25">
      <c r="A360" t="s">
        <v>1581</v>
      </c>
      <c r="B360" t="s">
        <v>4551</v>
      </c>
      <c r="C360" s="73">
        <f t="shared" si="11"/>
        <v>1</v>
      </c>
      <c r="D360" s="73">
        <f t="shared" si="10"/>
        <v>0</v>
      </c>
      <c r="E360" s="73" t="e">
        <f>VLOOKUP(B360, Table1[], 6, FALSE)</f>
        <v>#N/A</v>
      </c>
      <c r="F360" s="73" t="e">
        <f>VLOOKUP(B360, Table2[], 6, FALSE)</f>
        <v>#N/A</v>
      </c>
      <c r="G360" s="73" t="e">
        <f>IF(VLOOKUP(VLOOKUP(B360, Table2[[Player Name]:[Country]], 4, FALSE), 'Tournament Ranking'!$D$3:$E$26, 2, FALSE)&lt;=1, 1, 0)</f>
        <v>#N/A</v>
      </c>
    </row>
    <row r="361" spans="1:7" x14ac:dyDescent="0.25">
      <c r="A361" t="s">
        <v>607</v>
      </c>
      <c r="B361" t="s">
        <v>1888</v>
      </c>
      <c r="C361" s="73">
        <f t="shared" si="11"/>
        <v>1</v>
      </c>
      <c r="D361" s="73">
        <f t="shared" si="10"/>
        <v>0</v>
      </c>
      <c r="E361" s="73">
        <f>VLOOKUP(B361, Table1[], 6, FALSE)</f>
        <v>27580000</v>
      </c>
      <c r="F361" s="73">
        <f>VLOOKUP(B361, Table2[], 6, FALSE)</f>
        <v>27120000</v>
      </c>
      <c r="G361" s="73">
        <f>IF(VLOOKUP(VLOOKUP(B361, Table2[[Player Name]:[Country]], 4, FALSE), 'Tournament Ranking'!$D$3:$E$26, 2, FALSE)&lt;=1, 1, 0)</f>
        <v>0</v>
      </c>
    </row>
    <row r="362" spans="1:7" x14ac:dyDescent="0.25">
      <c r="A362" t="s">
        <v>2838</v>
      </c>
      <c r="B362" t="s">
        <v>1688</v>
      </c>
      <c r="C362" s="73">
        <f t="shared" si="11"/>
        <v>1</v>
      </c>
      <c r="D362" s="73">
        <f t="shared" si="10"/>
        <v>0</v>
      </c>
      <c r="E362" s="73">
        <f>VLOOKUP(B362, Table1[], 6, FALSE)</f>
        <v>22510000</v>
      </c>
      <c r="F362" s="73">
        <f>VLOOKUP(B362, Table2[], 6, FALSE)</f>
        <v>24760000</v>
      </c>
      <c r="G362" s="73">
        <f>IF(VLOOKUP(VLOOKUP(B362, Table2[[Player Name]:[Country]], 4, FALSE), 'Tournament Ranking'!$D$3:$E$26, 2, FALSE)&lt;=1, 1, 0)</f>
        <v>0</v>
      </c>
    </row>
    <row r="363" spans="1:7" x14ac:dyDescent="0.25">
      <c r="A363" t="s">
        <v>4039</v>
      </c>
      <c r="B363" t="s">
        <v>4553</v>
      </c>
      <c r="C363" s="73">
        <f t="shared" si="11"/>
        <v>1</v>
      </c>
      <c r="D363" s="73">
        <f t="shared" si="10"/>
        <v>0</v>
      </c>
      <c r="E363" s="73" t="e">
        <f>VLOOKUP(B363, Table1[], 6, FALSE)</f>
        <v>#N/A</v>
      </c>
      <c r="F363" s="73" t="e">
        <f>VLOOKUP(B363, Table2[], 6, FALSE)</f>
        <v>#N/A</v>
      </c>
      <c r="G363" s="73" t="e">
        <f>IF(VLOOKUP(VLOOKUP(B363, Table2[[Player Name]:[Country]], 4, FALSE), 'Tournament Ranking'!$D$3:$E$26, 2, FALSE)&lt;=1, 1, 0)</f>
        <v>#N/A</v>
      </c>
    </row>
    <row r="364" spans="1:7" x14ac:dyDescent="0.25">
      <c r="A364" t="s">
        <v>4040</v>
      </c>
      <c r="B364" t="s">
        <v>2450</v>
      </c>
      <c r="C364" s="73">
        <f t="shared" si="11"/>
        <v>1</v>
      </c>
      <c r="D364" s="73">
        <f t="shared" si="10"/>
        <v>0</v>
      </c>
      <c r="E364" s="73">
        <f>VLOOKUP(B364, Table1[], 6, FALSE)</f>
        <v>21780000</v>
      </c>
      <c r="F364" s="73">
        <f>VLOOKUP(B364, Table2[], 6, FALSE)</f>
        <v>23600000</v>
      </c>
      <c r="G364" s="73">
        <f>IF(VLOOKUP(VLOOKUP(B364, Table2[[Player Name]:[Country]], 4, FALSE), 'Tournament Ranking'!$D$3:$E$26, 2, FALSE)&lt;=1, 1, 0)</f>
        <v>0</v>
      </c>
    </row>
    <row r="365" spans="1:7" x14ac:dyDescent="0.25">
      <c r="A365" t="s">
        <v>4041</v>
      </c>
      <c r="B365" t="s">
        <v>204</v>
      </c>
      <c r="C365" s="73">
        <f t="shared" si="11"/>
        <v>0</v>
      </c>
      <c r="D365" s="73">
        <f t="shared" si="10"/>
        <v>1</v>
      </c>
      <c r="E365" s="73">
        <f>VLOOKUP(B365, Table1[], 6, FALSE)</f>
        <v>18830000</v>
      </c>
      <c r="F365" s="73">
        <f>VLOOKUP(B365, Table2[], 6, FALSE)</f>
        <v>19050000</v>
      </c>
      <c r="G365" s="73">
        <f>IF(VLOOKUP(VLOOKUP(B365, Table2[[Player Name]:[Country]], 4, FALSE), 'Tournament Ranking'!$D$3:$E$26, 2, FALSE)&lt;=1, 1, 0)</f>
        <v>0</v>
      </c>
    </row>
    <row r="366" spans="1:7" x14ac:dyDescent="0.25">
      <c r="A366" t="s">
        <v>4042</v>
      </c>
      <c r="B366" t="s">
        <v>270</v>
      </c>
      <c r="C366" s="73">
        <f t="shared" si="11"/>
        <v>1</v>
      </c>
      <c r="D366" s="73">
        <f t="shared" si="10"/>
        <v>0</v>
      </c>
      <c r="E366" s="73">
        <f>VLOOKUP(B366, Table1[], 6, FALSE)</f>
        <v>16040000</v>
      </c>
      <c r="F366" s="73">
        <f>VLOOKUP(B366, Table2[], 6, FALSE)</f>
        <v>17400000</v>
      </c>
      <c r="G366" s="73">
        <f>IF(VLOOKUP(VLOOKUP(B366, Table2[[Player Name]:[Country]], 4, FALSE), 'Tournament Ranking'!$D$3:$E$26, 2, FALSE)&lt;=1, 1, 0)</f>
        <v>0</v>
      </c>
    </row>
    <row r="367" spans="1:7" x14ac:dyDescent="0.25">
      <c r="A367" t="s">
        <v>1993</v>
      </c>
      <c r="B367" t="s">
        <v>2836</v>
      </c>
      <c r="C367" s="73">
        <f t="shared" si="11"/>
        <v>0</v>
      </c>
      <c r="D367" s="73">
        <f t="shared" si="10"/>
        <v>1</v>
      </c>
      <c r="E367" s="73">
        <f>VLOOKUP(B367, Table1[], 6, FALSE)</f>
        <v>4880000</v>
      </c>
      <c r="F367" s="73">
        <f>VLOOKUP(B367, Table2[], 6, FALSE)</f>
        <v>1310000</v>
      </c>
      <c r="G367" s="73">
        <f>IF(VLOOKUP(VLOOKUP(B367, Table2[[Player Name]:[Country]], 4, FALSE), 'Tournament Ranking'!$D$3:$E$26, 2, FALSE)&lt;=1, 1, 0)</f>
        <v>0</v>
      </c>
    </row>
    <row r="368" spans="1:7" x14ac:dyDescent="0.25">
      <c r="A368" t="s">
        <v>4043</v>
      </c>
      <c r="B368" t="s">
        <v>2837</v>
      </c>
      <c r="C368" s="73">
        <f t="shared" si="11"/>
        <v>1</v>
      </c>
      <c r="D368" s="73">
        <f t="shared" si="10"/>
        <v>0</v>
      </c>
      <c r="E368" s="73">
        <f>VLOOKUP(B368, Table1[], 6, FALSE)</f>
        <v>3620000</v>
      </c>
      <c r="F368" s="73">
        <f>VLOOKUP(B368, Table2[], 6, FALSE)</f>
        <v>950000</v>
      </c>
      <c r="G368" s="73">
        <f>IF(VLOOKUP(VLOOKUP(B368, Table2[[Player Name]:[Country]], 4, FALSE), 'Tournament Ranking'!$D$3:$E$26, 2, FALSE)&lt;=1, 1, 0)</f>
        <v>0</v>
      </c>
    </row>
    <row r="369" spans="1:7" x14ac:dyDescent="0.25">
      <c r="A369" t="s">
        <v>4044</v>
      </c>
      <c r="B369" t="s">
        <v>209</v>
      </c>
      <c r="C369" s="73">
        <f t="shared" si="11"/>
        <v>1</v>
      </c>
      <c r="D369" s="73">
        <f t="shared" si="10"/>
        <v>0</v>
      </c>
      <c r="E369" s="73">
        <f>VLOOKUP(B369, Table1[], 6, FALSE)</f>
        <v>20870000</v>
      </c>
      <c r="F369" s="73">
        <f>VLOOKUP(B369, Table2[], 6, FALSE)</f>
        <v>22000000</v>
      </c>
      <c r="G369" s="73">
        <f>IF(VLOOKUP(VLOOKUP(B369, Table2[[Player Name]:[Country]], 4, FALSE), 'Tournament Ranking'!$D$3:$E$26, 2, FALSE)&lt;=1, 1, 0)</f>
        <v>0</v>
      </c>
    </row>
    <row r="370" spans="1:7" x14ac:dyDescent="0.25">
      <c r="A370" t="s">
        <v>4045</v>
      </c>
      <c r="B370" t="s">
        <v>241</v>
      </c>
      <c r="C370" s="73">
        <f t="shared" si="11"/>
        <v>1</v>
      </c>
      <c r="D370" s="73">
        <f t="shared" si="10"/>
        <v>0</v>
      </c>
      <c r="E370" s="73">
        <f>VLOOKUP(B370, Table1[], 6, FALSE)</f>
        <v>29130000</v>
      </c>
      <c r="F370" s="73">
        <f>VLOOKUP(B370, Table2[], 6, FALSE)</f>
        <v>31250000</v>
      </c>
      <c r="G370" s="73">
        <f>IF(VLOOKUP(VLOOKUP(B370, Table2[[Player Name]:[Country]], 4, FALSE), 'Tournament Ranking'!$D$3:$E$26, 2, FALSE)&lt;=1, 1, 0)</f>
        <v>0</v>
      </c>
    </row>
    <row r="371" spans="1:7" x14ac:dyDescent="0.25">
      <c r="A371" t="s">
        <v>4046</v>
      </c>
      <c r="B371" t="s">
        <v>309</v>
      </c>
      <c r="C371" s="73">
        <f t="shared" si="11"/>
        <v>1</v>
      </c>
      <c r="D371" s="73">
        <f t="shared" si="10"/>
        <v>0</v>
      </c>
      <c r="E371" s="73">
        <f>VLOOKUP(B371, Table1[], 6, FALSE)</f>
        <v>26490000</v>
      </c>
      <c r="F371" s="73">
        <f>VLOOKUP(B371, Table2[], 6, FALSE)</f>
        <v>26510000</v>
      </c>
      <c r="G371" s="73">
        <f>IF(VLOOKUP(VLOOKUP(B371, Table2[[Player Name]:[Country]], 4, FALSE), 'Tournament Ranking'!$D$3:$E$26, 2, FALSE)&lt;=1, 1, 0)</f>
        <v>0</v>
      </c>
    </row>
    <row r="372" spans="1:7" x14ac:dyDescent="0.25">
      <c r="A372" t="s">
        <v>4047</v>
      </c>
      <c r="B372" t="s">
        <v>1391</v>
      </c>
      <c r="C372" s="73">
        <f t="shared" si="11"/>
        <v>1</v>
      </c>
      <c r="D372" s="73">
        <f t="shared" si="10"/>
        <v>0</v>
      </c>
      <c r="E372" s="73">
        <f>VLOOKUP(B372, Table1[], 6, FALSE)</f>
        <v>36260000</v>
      </c>
      <c r="F372" s="73">
        <f>VLOOKUP(B372, Table2[], 6, FALSE)</f>
        <v>38470000</v>
      </c>
      <c r="G372" s="73">
        <f>IF(VLOOKUP(VLOOKUP(B372, Table2[[Player Name]:[Country]], 4, FALSE), 'Tournament Ranking'!$D$3:$E$26, 2, FALSE)&lt;=1, 1, 0)</f>
        <v>0</v>
      </c>
    </row>
    <row r="373" spans="1:7" x14ac:dyDescent="0.25">
      <c r="A373" t="s">
        <v>4048</v>
      </c>
      <c r="B373" t="s">
        <v>396</v>
      </c>
      <c r="C373" s="73">
        <f t="shared" si="11"/>
        <v>1</v>
      </c>
      <c r="D373" s="73">
        <f t="shared" si="10"/>
        <v>0</v>
      </c>
      <c r="E373" s="73">
        <f>VLOOKUP(B373, Table1[], 6, FALSE)</f>
        <v>25950000</v>
      </c>
      <c r="F373" s="73">
        <f>VLOOKUP(B373, Table2[], 6, FALSE)</f>
        <v>27840000</v>
      </c>
      <c r="G373" s="73">
        <f>IF(VLOOKUP(VLOOKUP(B373, Table2[[Player Name]:[Country]], 4, FALSE), 'Tournament Ranking'!$D$3:$E$26, 2, FALSE)&lt;=1, 1, 0)</f>
        <v>0</v>
      </c>
    </row>
    <row r="374" spans="1:7" x14ac:dyDescent="0.25">
      <c r="A374" t="s">
        <v>4049</v>
      </c>
      <c r="B374" t="s">
        <v>216</v>
      </c>
      <c r="C374" s="73">
        <f t="shared" si="11"/>
        <v>1</v>
      </c>
      <c r="D374" s="73">
        <f t="shared" si="10"/>
        <v>0</v>
      </c>
      <c r="E374" s="73">
        <f>VLOOKUP(B374, Table1[], 6, FALSE)</f>
        <v>29120000</v>
      </c>
      <c r="F374" s="73">
        <f>VLOOKUP(B374, Table2[], 6, FALSE)</f>
        <v>31170000</v>
      </c>
      <c r="G374" s="73">
        <f>IF(VLOOKUP(VLOOKUP(B374, Table2[[Player Name]:[Country]], 4, FALSE), 'Tournament Ranking'!$D$3:$E$26, 2, FALSE)&lt;=1, 1, 0)</f>
        <v>0</v>
      </c>
    </row>
    <row r="375" spans="1:7" x14ac:dyDescent="0.25">
      <c r="A375" t="s">
        <v>2896</v>
      </c>
      <c r="B375" t="s">
        <v>504</v>
      </c>
      <c r="C375" s="73">
        <f t="shared" si="11"/>
        <v>1</v>
      </c>
      <c r="D375" s="73">
        <f t="shared" si="10"/>
        <v>0</v>
      </c>
      <c r="E375" s="73">
        <f>VLOOKUP(B375, Table1[], 6, FALSE)</f>
        <v>30440000</v>
      </c>
      <c r="F375" s="73">
        <f>VLOOKUP(B375, Table2[], 6, FALSE)</f>
        <v>31400000</v>
      </c>
      <c r="G375" s="73">
        <f>IF(VLOOKUP(VLOOKUP(B375, Table2[[Player Name]:[Country]], 4, FALSE), 'Tournament Ranking'!$D$3:$E$26, 2, FALSE)&lt;=1, 1, 0)</f>
        <v>0</v>
      </c>
    </row>
    <row r="376" spans="1:7" x14ac:dyDescent="0.25">
      <c r="A376" t="s">
        <v>1196</v>
      </c>
      <c r="B376" t="s">
        <v>2843</v>
      </c>
      <c r="C376" s="73">
        <f t="shared" si="11"/>
        <v>1</v>
      </c>
      <c r="D376" s="73">
        <f t="shared" si="10"/>
        <v>0</v>
      </c>
      <c r="E376" s="73">
        <f>VLOOKUP(B376, Table1[], 6, FALSE)</f>
        <v>8990000</v>
      </c>
      <c r="F376" s="73">
        <f>VLOOKUP(B376, Table2[], 6, FALSE)</f>
        <v>2410000</v>
      </c>
      <c r="G376" s="73">
        <f>IF(VLOOKUP(VLOOKUP(B376, Table2[[Player Name]:[Country]], 4, FALSE), 'Tournament Ranking'!$D$3:$E$26, 2, FALSE)&lt;=1, 1, 0)</f>
        <v>0</v>
      </c>
    </row>
    <row r="377" spans="1:7" x14ac:dyDescent="0.25">
      <c r="A377" t="s">
        <v>4050</v>
      </c>
      <c r="B377" t="s">
        <v>281</v>
      </c>
      <c r="C377" s="73">
        <f t="shared" si="11"/>
        <v>1</v>
      </c>
      <c r="D377" s="73">
        <f t="shared" si="10"/>
        <v>0</v>
      </c>
      <c r="E377" s="73">
        <f>VLOOKUP(B377, Table1[], 6, FALSE)</f>
        <v>25190000</v>
      </c>
      <c r="F377" s="73">
        <f>VLOOKUP(B377, Table2[], 6, FALSE)</f>
        <v>25750000</v>
      </c>
      <c r="G377" s="73">
        <f>IF(VLOOKUP(VLOOKUP(B377, Table2[[Player Name]:[Country]], 4, FALSE), 'Tournament Ranking'!$D$3:$E$26, 2, FALSE)&lt;=1, 1, 0)</f>
        <v>0</v>
      </c>
    </row>
    <row r="378" spans="1:7" x14ac:dyDescent="0.25">
      <c r="A378" t="s">
        <v>4051</v>
      </c>
      <c r="B378" t="s">
        <v>2841</v>
      </c>
      <c r="C378" s="73">
        <f t="shared" si="11"/>
        <v>1</v>
      </c>
      <c r="D378" s="73">
        <f t="shared" si="10"/>
        <v>0</v>
      </c>
      <c r="E378" s="73">
        <f>VLOOKUP(B378, Table1[], 6, FALSE)</f>
        <v>7440000</v>
      </c>
      <c r="F378" s="73">
        <f>VLOOKUP(B378, Table2[], 6, FALSE)</f>
        <v>1920000</v>
      </c>
      <c r="G378" s="73">
        <f>IF(VLOOKUP(VLOOKUP(B378, Table2[[Player Name]:[Country]], 4, FALSE), 'Tournament Ranking'!$D$3:$E$26, 2, FALSE)&lt;=1, 1, 0)</f>
        <v>0</v>
      </c>
    </row>
    <row r="379" spans="1:7" x14ac:dyDescent="0.25">
      <c r="A379" t="s">
        <v>2735</v>
      </c>
      <c r="B379" t="s">
        <v>399</v>
      </c>
      <c r="C379" s="73">
        <f t="shared" si="11"/>
        <v>1</v>
      </c>
      <c r="D379" s="73">
        <f t="shared" si="10"/>
        <v>0</v>
      </c>
      <c r="E379" s="73">
        <f>VLOOKUP(B379, Table1[], 6, FALSE)</f>
        <v>12620000</v>
      </c>
      <c r="F379" s="73">
        <f>VLOOKUP(B379, Table2[], 6, FALSE)</f>
        <v>13340000</v>
      </c>
      <c r="G379" s="73">
        <f>IF(VLOOKUP(VLOOKUP(B379, Table2[[Player Name]:[Country]], 4, FALSE), 'Tournament Ranking'!$D$3:$E$26, 2, FALSE)&lt;=1, 1, 0)</f>
        <v>0</v>
      </c>
    </row>
    <row r="380" spans="1:7" x14ac:dyDescent="0.25">
      <c r="A380" t="s">
        <v>4052</v>
      </c>
      <c r="B380" t="s">
        <v>3239</v>
      </c>
      <c r="C380" s="73">
        <f t="shared" si="11"/>
        <v>0</v>
      </c>
      <c r="D380" s="73">
        <f t="shared" si="10"/>
        <v>1</v>
      </c>
      <c r="E380" s="73" t="e">
        <f>VLOOKUP(B380, Table1[], 6, FALSE)</f>
        <v>#N/A</v>
      </c>
      <c r="F380" s="73">
        <f>VLOOKUP(B380, Table2[], 6, FALSE)</f>
        <v>21860000</v>
      </c>
      <c r="G380" s="73">
        <f>IF(VLOOKUP(VLOOKUP(B380, Table2[[Player Name]:[Country]], 4, FALSE), 'Tournament Ranking'!$D$3:$E$26, 2, FALSE)&lt;=1, 1, 0)</f>
        <v>0</v>
      </c>
    </row>
    <row r="381" spans="1:7" x14ac:dyDescent="0.25">
      <c r="A381" t="s">
        <v>4053</v>
      </c>
      <c r="B381" t="s">
        <v>3675</v>
      </c>
      <c r="C381" s="73">
        <f t="shared" si="11"/>
        <v>1</v>
      </c>
      <c r="D381" s="73">
        <f t="shared" si="10"/>
        <v>0</v>
      </c>
      <c r="E381" s="73" t="e">
        <f>VLOOKUP(B381, Table1[], 6, FALSE)</f>
        <v>#N/A</v>
      </c>
      <c r="F381" s="73">
        <f>VLOOKUP(B381, Table2[], 6, FALSE)</f>
        <v>4400000</v>
      </c>
      <c r="G381" s="73">
        <f>IF(VLOOKUP(VLOOKUP(B381, Table2[[Player Name]:[Country]], 4, FALSE), 'Tournament Ranking'!$D$3:$E$26, 2, FALSE)&lt;=1, 1, 0)</f>
        <v>0</v>
      </c>
    </row>
    <row r="382" spans="1:7" x14ac:dyDescent="0.25">
      <c r="A382" t="s">
        <v>4054</v>
      </c>
      <c r="B382" t="s">
        <v>380</v>
      </c>
      <c r="C382" s="73">
        <f t="shared" si="11"/>
        <v>1</v>
      </c>
      <c r="D382" s="73">
        <f t="shared" si="10"/>
        <v>0</v>
      </c>
      <c r="E382" s="73">
        <f>VLOOKUP(B382, Table1[], 6, FALSE)</f>
        <v>15940000</v>
      </c>
      <c r="F382" s="73">
        <f>VLOOKUP(B382, Table2[], 6, FALSE)</f>
        <v>16190000</v>
      </c>
      <c r="G382" s="73">
        <f>IF(VLOOKUP(VLOOKUP(B382, Table2[[Player Name]:[Country]], 4, FALSE), 'Tournament Ranking'!$D$3:$E$26, 2, FALSE)&lt;=1, 1, 0)</f>
        <v>0</v>
      </c>
    </row>
    <row r="383" spans="1:7" x14ac:dyDescent="0.25">
      <c r="A383" t="s">
        <v>4055</v>
      </c>
      <c r="B383" t="s">
        <v>124</v>
      </c>
      <c r="C383" s="73">
        <f t="shared" si="11"/>
        <v>1</v>
      </c>
      <c r="D383" s="73">
        <f t="shared" si="10"/>
        <v>0</v>
      </c>
      <c r="E383" s="73">
        <f>VLOOKUP(B383, Table1[], 6, FALSE)</f>
        <v>16220000</v>
      </c>
      <c r="F383" s="73">
        <f>VLOOKUP(B383, Table2[], 6, FALSE)</f>
        <v>17300000</v>
      </c>
      <c r="G383" s="73">
        <f>IF(VLOOKUP(VLOOKUP(B383, Table2[[Player Name]:[Country]], 4, FALSE), 'Tournament Ranking'!$D$3:$E$26, 2, FALSE)&lt;=1, 1, 0)</f>
        <v>0</v>
      </c>
    </row>
    <row r="384" spans="1:7" x14ac:dyDescent="0.25">
      <c r="A384" t="s">
        <v>4056</v>
      </c>
      <c r="B384" t="s">
        <v>262</v>
      </c>
      <c r="C384" s="73">
        <f t="shared" si="11"/>
        <v>1</v>
      </c>
      <c r="D384" s="73">
        <f t="shared" si="10"/>
        <v>0</v>
      </c>
      <c r="E384" s="73">
        <f>VLOOKUP(B384, Table1[], 6, FALSE)</f>
        <v>29250000</v>
      </c>
      <c r="F384" s="73">
        <f>VLOOKUP(B384, Table2[], 6, FALSE)</f>
        <v>30150000</v>
      </c>
      <c r="G384" s="73">
        <f>IF(VLOOKUP(VLOOKUP(B384, Table2[[Player Name]:[Country]], 4, FALSE), 'Tournament Ranking'!$D$3:$E$26, 2, FALSE)&lt;=1, 1, 0)</f>
        <v>0</v>
      </c>
    </row>
    <row r="385" spans="1:7" x14ac:dyDescent="0.25">
      <c r="A385" t="s">
        <v>4057</v>
      </c>
      <c r="B385" t="s">
        <v>1273</v>
      </c>
      <c r="C385" s="73">
        <f t="shared" si="11"/>
        <v>1</v>
      </c>
      <c r="D385" s="73">
        <f t="shared" si="10"/>
        <v>0</v>
      </c>
      <c r="E385" s="73">
        <f>VLOOKUP(B385, Table1[], 6, FALSE)</f>
        <v>9870000</v>
      </c>
      <c r="F385" s="73">
        <f>VLOOKUP(B385, Table2[], 6, FALSE)</f>
        <v>10530000</v>
      </c>
      <c r="G385" s="73">
        <f>IF(VLOOKUP(VLOOKUP(B385, Table2[[Player Name]:[Country]], 4, FALSE), 'Tournament Ranking'!$D$3:$E$26, 2, FALSE)&lt;=1, 1, 0)</f>
        <v>0</v>
      </c>
    </row>
    <row r="386" spans="1:7" x14ac:dyDescent="0.25">
      <c r="A386" t="s">
        <v>4058</v>
      </c>
      <c r="B386" t="s">
        <v>647</v>
      </c>
      <c r="C386" s="73">
        <f t="shared" si="11"/>
        <v>1</v>
      </c>
      <c r="D386" s="73">
        <f t="shared" si="10"/>
        <v>0</v>
      </c>
      <c r="E386" s="73">
        <f>VLOOKUP(B386, Table1[], 6, FALSE)</f>
        <v>27650000</v>
      </c>
      <c r="F386" s="73">
        <f>VLOOKUP(B386, Table2[], 6, FALSE)</f>
        <v>27880000</v>
      </c>
      <c r="G386" s="73">
        <f>IF(VLOOKUP(VLOOKUP(B386, Table2[[Player Name]:[Country]], 4, FALSE), 'Tournament Ranking'!$D$3:$E$26, 2, FALSE)&lt;=1, 1, 0)</f>
        <v>0</v>
      </c>
    </row>
    <row r="387" spans="1:7" x14ac:dyDescent="0.25">
      <c r="A387" t="s">
        <v>4059</v>
      </c>
      <c r="B387" t="s">
        <v>4598</v>
      </c>
      <c r="C387" s="73">
        <f t="shared" si="11"/>
        <v>1</v>
      </c>
      <c r="D387" s="73">
        <f t="shared" ref="D387:D450" si="12">IF(ISNA(VLOOKUP(B387,$A$3:$A$1529, 1, FALSE)), 1, 0)</f>
        <v>0</v>
      </c>
      <c r="E387" s="73" t="e">
        <f>VLOOKUP(B387, Table1[], 6, FALSE)</f>
        <v>#N/A</v>
      </c>
      <c r="F387" s="73" t="e">
        <f>VLOOKUP(B387, Table2[], 6, FALSE)</f>
        <v>#N/A</v>
      </c>
      <c r="G387" s="73" t="e">
        <f>IF(VLOOKUP(VLOOKUP(B387, Table2[[Player Name]:[Country]], 4, FALSE), 'Tournament Ranking'!$D$3:$E$26, 2, FALSE)&lt;=1, 1, 0)</f>
        <v>#N/A</v>
      </c>
    </row>
    <row r="388" spans="1:7" x14ac:dyDescent="0.25">
      <c r="A388" t="s">
        <v>4060</v>
      </c>
      <c r="B388" t="s">
        <v>1383</v>
      </c>
      <c r="C388" s="73">
        <f t="shared" ref="C388:C451" si="13">IF(ISNA(VLOOKUP(B388, A388:A1914, 1, FALSE)), 0, 1)</f>
        <v>1</v>
      </c>
      <c r="D388" s="73">
        <f t="shared" si="12"/>
        <v>0</v>
      </c>
      <c r="E388" s="73">
        <f>VLOOKUP(B388, Table1[], 6, FALSE)</f>
        <v>18570000</v>
      </c>
      <c r="F388" s="73">
        <f>VLOOKUP(B388, Table2[], 6, FALSE)</f>
        <v>19360000</v>
      </c>
      <c r="G388" s="73">
        <f>IF(VLOOKUP(VLOOKUP(B388, Table2[[Player Name]:[Country]], 4, FALSE), 'Tournament Ranking'!$D$3:$E$26, 2, FALSE)&lt;=1, 1, 0)</f>
        <v>0</v>
      </c>
    </row>
    <row r="389" spans="1:7" x14ac:dyDescent="0.25">
      <c r="A389" t="s">
        <v>1654</v>
      </c>
      <c r="B389" t="s">
        <v>2704</v>
      </c>
      <c r="C389" s="73">
        <f t="shared" si="13"/>
        <v>1</v>
      </c>
      <c r="D389" s="73">
        <f t="shared" si="12"/>
        <v>0</v>
      </c>
      <c r="E389" s="73">
        <f>VLOOKUP(B389, Table1[], 6, FALSE)</f>
        <v>2120000</v>
      </c>
      <c r="F389" s="73">
        <f>VLOOKUP(B389, Table2[], 6, FALSE)</f>
        <v>24520000</v>
      </c>
      <c r="G389" s="73">
        <f>IF(VLOOKUP(VLOOKUP(B389, Table2[[Player Name]:[Country]], 4, FALSE), 'Tournament Ranking'!$D$3:$E$26, 2, FALSE)&lt;=1, 1, 0)</f>
        <v>0</v>
      </c>
    </row>
    <row r="390" spans="1:7" x14ac:dyDescent="0.25">
      <c r="A390" t="s">
        <v>1339</v>
      </c>
      <c r="B390" t="s">
        <v>1412</v>
      </c>
      <c r="C390" s="73">
        <f t="shared" si="13"/>
        <v>1</v>
      </c>
      <c r="D390" s="73">
        <f t="shared" si="12"/>
        <v>0</v>
      </c>
      <c r="E390" s="73">
        <f>VLOOKUP(B390, Table1[], 6, FALSE)</f>
        <v>26150000</v>
      </c>
      <c r="F390" s="73">
        <f>VLOOKUP(B390, Table2[], 6, FALSE)</f>
        <v>26660000</v>
      </c>
      <c r="G390" s="73">
        <f>IF(VLOOKUP(VLOOKUP(B390, Table2[[Player Name]:[Country]], 4, FALSE), 'Tournament Ranking'!$D$3:$E$26, 2, FALSE)&lt;=1, 1, 0)</f>
        <v>0</v>
      </c>
    </row>
    <row r="391" spans="1:7" x14ac:dyDescent="0.25">
      <c r="A391" t="s">
        <v>2516</v>
      </c>
      <c r="B391" t="s">
        <v>1191</v>
      </c>
      <c r="C391" s="73">
        <f t="shared" si="13"/>
        <v>1</v>
      </c>
      <c r="D391" s="73">
        <f t="shared" si="12"/>
        <v>0</v>
      </c>
      <c r="E391" s="73">
        <f>VLOOKUP(B391, Table1[], 6, FALSE)</f>
        <v>27180000</v>
      </c>
      <c r="F391" s="73">
        <f>VLOOKUP(B391, Table2[], 6, FALSE)</f>
        <v>29560000</v>
      </c>
      <c r="G391" s="73">
        <f>IF(VLOOKUP(VLOOKUP(B391, Table2[[Player Name]:[Country]], 4, FALSE), 'Tournament Ranking'!$D$3:$E$26, 2, FALSE)&lt;=1, 1, 0)</f>
        <v>0</v>
      </c>
    </row>
    <row r="392" spans="1:7" x14ac:dyDescent="0.25">
      <c r="A392" t="s">
        <v>4061</v>
      </c>
      <c r="B392" t="s">
        <v>475</v>
      </c>
      <c r="C392" s="73">
        <f t="shared" si="13"/>
        <v>1</v>
      </c>
      <c r="D392" s="73">
        <f t="shared" si="12"/>
        <v>0</v>
      </c>
      <c r="E392" s="73">
        <f>VLOOKUP(B392, Table1[], 6, FALSE)</f>
        <v>15130000</v>
      </c>
      <c r="F392" s="73">
        <f>VLOOKUP(B392, Table2[], 6, FALSE)</f>
        <v>15440000</v>
      </c>
      <c r="G392" s="73">
        <f>IF(VLOOKUP(VLOOKUP(B392, Table2[[Player Name]:[Country]], 4, FALSE), 'Tournament Ranking'!$D$3:$E$26, 2, FALSE)&lt;=1, 1, 0)</f>
        <v>0</v>
      </c>
    </row>
    <row r="393" spans="1:7" x14ac:dyDescent="0.25">
      <c r="A393" t="s">
        <v>4062</v>
      </c>
      <c r="B393" t="s">
        <v>4599</v>
      </c>
      <c r="C393" s="73">
        <f t="shared" si="13"/>
        <v>1</v>
      </c>
      <c r="D393" s="73">
        <f t="shared" si="12"/>
        <v>0</v>
      </c>
      <c r="E393" s="73" t="e">
        <f>VLOOKUP(B393, Table1[], 6, FALSE)</f>
        <v>#N/A</v>
      </c>
      <c r="F393" s="73" t="e">
        <f>VLOOKUP(B393, Table2[], 6, FALSE)</f>
        <v>#N/A</v>
      </c>
      <c r="G393" s="73" t="e">
        <f>IF(VLOOKUP(VLOOKUP(B393, Table2[[Player Name]:[Country]], 4, FALSE), 'Tournament Ranking'!$D$3:$E$26, 2, FALSE)&lt;=1, 1, 0)</f>
        <v>#N/A</v>
      </c>
    </row>
    <row r="394" spans="1:7" x14ac:dyDescent="0.25">
      <c r="A394" t="s">
        <v>4063</v>
      </c>
      <c r="B394" t="s">
        <v>1280</v>
      </c>
      <c r="C394" s="73">
        <f t="shared" si="13"/>
        <v>1</v>
      </c>
      <c r="D394" s="73">
        <f t="shared" si="12"/>
        <v>0</v>
      </c>
      <c r="E394" s="73">
        <f>VLOOKUP(B394, Table1[], 6, FALSE)</f>
        <v>38790000</v>
      </c>
      <c r="F394" s="73">
        <f>VLOOKUP(B394, Table2[], 6, FALSE)</f>
        <v>40620000</v>
      </c>
      <c r="G394" s="73">
        <f>IF(VLOOKUP(VLOOKUP(B394, Table2[[Player Name]:[Country]], 4, FALSE), 'Tournament Ranking'!$D$3:$E$26, 2, FALSE)&lt;=1, 1, 0)</f>
        <v>0</v>
      </c>
    </row>
    <row r="395" spans="1:7" x14ac:dyDescent="0.25">
      <c r="A395" t="s">
        <v>4064</v>
      </c>
      <c r="B395" t="s">
        <v>1336</v>
      </c>
      <c r="C395" s="73">
        <f t="shared" si="13"/>
        <v>1</v>
      </c>
      <c r="D395" s="73">
        <f t="shared" si="12"/>
        <v>0</v>
      </c>
      <c r="E395" s="73">
        <f>VLOOKUP(B395, Table1[], 6, FALSE)</f>
        <v>23020000</v>
      </c>
      <c r="F395" s="73">
        <f>VLOOKUP(B395, Table2[], 6, FALSE)</f>
        <v>24930000</v>
      </c>
      <c r="G395" s="73">
        <f>IF(VLOOKUP(VLOOKUP(B395, Table2[[Player Name]:[Country]], 4, FALSE), 'Tournament Ranking'!$D$3:$E$26, 2, FALSE)&lt;=1, 1, 0)</f>
        <v>0</v>
      </c>
    </row>
    <row r="396" spans="1:7" x14ac:dyDescent="0.25">
      <c r="A396" t="s">
        <v>4065</v>
      </c>
      <c r="B396" t="s">
        <v>4600</v>
      </c>
      <c r="C396" s="73">
        <f t="shared" si="13"/>
        <v>1</v>
      </c>
      <c r="D396" s="73">
        <f t="shared" si="12"/>
        <v>0</v>
      </c>
      <c r="E396" s="73" t="e">
        <f>VLOOKUP(B396, Table1[], 6, FALSE)</f>
        <v>#N/A</v>
      </c>
      <c r="F396" s="73" t="e">
        <f>VLOOKUP(B396, Table2[], 6, FALSE)</f>
        <v>#N/A</v>
      </c>
      <c r="G396" s="73" t="e">
        <f>IF(VLOOKUP(VLOOKUP(B396, Table2[[Player Name]:[Country]], 4, FALSE), 'Tournament Ranking'!$D$3:$E$26, 2, FALSE)&lt;=1, 1, 0)</f>
        <v>#N/A</v>
      </c>
    </row>
    <row r="397" spans="1:7" x14ac:dyDescent="0.25">
      <c r="A397" t="s">
        <v>4066</v>
      </c>
      <c r="B397" t="s">
        <v>4849</v>
      </c>
      <c r="C397" s="73">
        <f t="shared" si="13"/>
        <v>0</v>
      </c>
      <c r="D397" s="73">
        <f t="shared" si="12"/>
        <v>1</v>
      </c>
      <c r="E397" s="73" t="e">
        <f>VLOOKUP(B397, Table1[], 6, FALSE)</f>
        <v>#N/A</v>
      </c>
      <c r="F397" s="73" t="e">
        <f>VLOOKUP(B397, Table2[], 6, FALSE)</f>
        <v>#N/A</v>
      </c>
      <c r="G397" s="73" t="e">
        <f>IF(VLOOKUP(VLOOKUP(B397, Table2[[Player Name]:[Country]], 4, FALSE), 'Tournament Ranking'!$D$3:$E$26, 2, FALSE)&lt;=1, 1, 0)</f>
        <v>#N/A</v>
      </c>
    </row>
    <row r="398" spans="1:7" x14ac:dyDescent="0.25">
      <c r="A398" t="s">
        <v>121</v>
      </c>
      <c r="B398" t="s">
        <v>1429</v>
      </c>
      <c r="C398" s="73">
        <f t="shared" si="13"/>
        <v>1</v>
      </c>
      <c r="D398" s="73">
        <f t="shared" si="12"/>
        <v>0</v>
      </c>
      <c r="E398" s="73">
        <f>VLOOKUP(B398, Table1[], 6, FALSE)</f>
        <v>17670000</v>
      </c>
      <c r="F398" s="73">
        <f>VLOOKUP(B398, Table2[], 6, FALSE)</f>
        <v>18400000</v>
      </c>
      <c r="G398" s="73">
        <f>IF(VLOOKUP(VLOOKUP(B398, Table2[[Player Name]:[Country]], 4, FALSE), 'Tournament Ranking'!$D$3:$E$26, 2, FALSE)&lt;=1, 1, 0)</f>
        <v>0</v>
      </c>
    </row>
    <row r="399" spans="1:7" x14ac:dyDescent="0.25">
      <c r="A399" t="s">
        <v>4067</v>
      </c>
      <c r="B399" t="s">
        <v>1281</v>
      </c>
      <c r="C399" s="73">
        <f t="shared" si="13"/>
        <v>1</v>
      </c>
      <c r="D399" s="73">
        <f t="shared" si="12"/>
        <v>0</v>
      </c>
      <c r="E399" s="73">
        <f>VLOOKUP(B399, Table1[], 6, FALSE)</f>
        <v>24030000</v>
      </c>
      <c r="F399" s="73">
        <f>VLOOKUP(B399, Table2[], 6, FALSE)</f>
        <v>26120000</v>
      </c>
      <c r="G399" s="73">
        <f>IF(VLOOKUP(VLOOKUP(B399, Table2[[Player Name]:[Country]], 4, FALSE), 'Tournament Ranking'!$D$3:$E$26, 2, FALSE)&lt;=1, 1, 0)</f>
        <v>0</v>
      </c>
    </row>
    <row r="400" spans="1:7" x14ac:dyDescent="0.25">
      <c r="A400" t="s">
        <v>4068</v>
      </c>
      <c r="B400" t="s">
        <v>1810</v>
      </c>
      <c r="C400" s="73">
        <f t="shared" si="13"/>
        <v>1</v>
      </c>
      <c r="D400" s="73">
        <f t="shared" si="12"/>
        <v>0</v>
      </c>
      <c r="E400" s="73">
        <f>VLOOKUP(B400, Table1[], 6, FALSE)</f>
        <v>22560000</v>
      </c>
      <c r="F400" s="73">
        <f>VLOOKUP(B400, Table2[], 6, FALSE)</f>
        <v>24500000</v>
      </c>
      <c r="G400" s="73">
        <f>IF(VLOOKUP(VLOOKUP(B400, Table2[[Player Name]:[Country]], 4, FALSE), 'Tournament Ranking'!$D$3:$E$26, 2, FALSE)&lt;=1, 1, 0)</f>
        <v>0</v>
      </c>
    </row>
    <row r="401" spans="1:7" x14ac:dyDescent="0.25">
      <c r="A401" t="s">
        <v>1571</v>
      </c>
      <c r="B401" t="s">
        <v>326</v>
      </c>
      <c r="C401" s="73">
        <f t="shared" si="13"/>
        <v>1</v>
      </c>
      <c r="D401" s="73">
        <f t="shared" si="12"/>
        <v>0</v>
      </c>
      <c r="E401" s="73">
        <f>VLOOKUP(B401, Table1[], 6, FALSE)</f>
        <v>14600000</v>
      </c>
      <c r="F401" s="73">
        <f>VLOOKUP(B401, Table2[], 6, FALSE)</f>
        <v>15940000</v>
      </c>
      <c r="G401" s="73">
        <f>IF(VLOOKUP(VLOOKUP(B401, Table2[[Player Name]:[Country]], 4, FALSE), 'Tournament Ranking'!$D$3:$E$26, 2, FALSE)&lt;=1, 1, 0)</f>
        <v>0</v>
      </c>
    </row>
    <row r="402" spans="1:7" x14ac:dyDescent="0.25">
      <c r="A402" t="s">
        <v>4069</v>
      </c>
      <c r="B402" t="s">
        <v>1289</v>
      </c>
      <c r="C402" s="73">
        <f t="shared" si="13"/>
        <v>0</v>
      </c>
      <c r="D402" s="73">
        <f t="shared" si="12"/>
        <v>1</v>
      </c>
      <c r="E402" s="73">
        <f>VLOOKUP(B402, Table1[], 6, FALSE)</f>
        <v>23110000</v>
      </c>
      <c r="F402" s="73">
        <f>VLOOKUP(B402, Table2[], 6, FALSE)</f>
        <v>24040000</v>
      </c>
      <c r="G402" s="73">
        <f>IF(VLOOKUP(VLOOKUP(B402, Table2[[Player Name]:[Country]], 4, FALSE), 'Tournament Ranking'!$D$3:$E$26, 2, FALSE)&lt;=1, 1, 0)</f>
        <v>0</v>
      </c>
    </row>
    <row r="403" spans="1:7" x14ac:dyDescent="0.25">
      <c r="A403" t="s">
        <v>4070</v>
      </c>
      <c r="B403" t="s">
        <v>373</v>
      </c>
      <c r="C403" s="73">
        <f t="shared" si="13"/>
        <v>1</v>
      </c>
      <c r="D403" s="73">
        <f t="shared" si="12"/>
        <v>0</v>
      </c>
      <c r="E403" s="73">
        <f>VLOOKUP(B403, Table1[], 6, FALSE)</f>
        <v>24430000</v>
      </c>
      <c r="F403" s="73">
        <f>VLOOKUP(B403, Table2[], 6, FALSE)</f>
        <v>26040000</v>
      </c>
      <c r="G403" s="73">
        <f>IF(VLOOKUP(VLOOKUP(B403, Table2[[Player Name]:[Country]], 4, FALSE), 'Tournament Ranking'!$D$3:$E$26, 2, FALSE)&lt;=1, 1, 0)</f>
        <v>0</v>
      </c>
    </row>
    <row r="404" spans="1:7" x14ac:dyDescent="0.25">
      <c r="A404" t="s">
        <v>4071</v>
      </c>
      <c r="B404" t="s">
        <v>1542</v>
      </c>
      <c r="C404" s="73">
        <f t="shared" si="13"/>
        <v>1</v>
      </c>
      <c r="D404" s="73">
        <f t="shared" si="12"/>
        <v>0</v>
      </c>
      <c r="E404" s="73">
        <f>VLOOKUP(B404, Table1[], 6, FALSE)</f>
        <v>24130000</v>
      </c>
      <c r="F404" s="73">
        <f>VLOOKUP(B404, Table2[], 6, FALSE)</f>
        <v>25170000</v>
      </c>
      <c r="G404" s="73">
        <f>IF(VLOOKUP(VLOOKUP(B404, Table2[[Player Name]:[Country]], 4, FALSE), 'Tournament Ranking'!$D$3:$E$26, 2, FALSE)&lt;=1, 1, 0)</f>
        <v>0</v>
      </c>
    </row>
    <row r="405" spans="1:7" x14ac:dyDescent="0.25">
      <c r="A405" t="s">
        <v>1886</v>
      </c>
      <c r="B405" t="s">
        <v>2035</v>
      </c>
      <c r="C405" s="73">
        <f t="shared" si="13"/>
        <v>1</v>
      </c>
      <c r="D405" s="73">
        <f t="shared" si="12"/>
        <v>0</v>
      </c>
      <c r="E405" s="73">
        <f>VLOOKUP(B405, Table1[], 6, FALSE)</f>
        <v>20360000</v>
      </c>
      <c r="F405" s="73">
        <f>VLOOKUP(B405, Table2[], 6, FALSE)</f>
        <v>20520000</v>
      </c>
      <c r="G405" s="73">
        <f>IF(VLOOKUP(VLOOKUP(B405, Table2[[Player Name]:[Country]], 4, FALSE), 'Tournament Ranking'!$D$3:$E$26, 2, FALSE)&lt;=1, 1, 0)</f>
        <v>1</v>
      </c>
    </row>
    <row r="406" spans="1:7" x14ac:dyDescent="0.25">
      <c r="A406" t="s">
        <v>1271</v>
      </c>
      <c r="B406" t="s">
        <v>1694</v>
      </c>
      <c r="C406" s="73">
        <f t="shared" si="13"/>
        <v>1</v>
      </c>
      <c r="D406" s="73">
        <f t="shared" si="12"/>
        <v>0</v>
      </c>
      <c r="E406" s="73">
        <f>VLOOKUP(B406, Table1[], 6, FALSE)</f>
        <v>12060000</v>
      </c>
      <c r="F406" s="73">
        <f>VLOOKUP(B406, Table2[], 6, FALSE)</f>
        <v>12860000</v>
      </c>
      <c r="G406" s="73">
        <f>IF(VLOOKUP(VLOOKUP(B406, Table2[[Player Name]:[Country]], 4, FALSE), 'Tournament Ranking'!$D$3:$E$26, 2, FALSE)&lt;=1, 1, 0)</f>
        <v>1</v>
      </c>
    </row>
    <row r="407" spans="1:7" x14ac:dyDescent="0.25">
      <c r="A407" t="s">
        <v>1189</v>
      </c>
      <c r="B407" t="s">
        <v>1672</v>
      </c>
      <c r="C407" s="73">
        <f t="shared" si="13"/>
        <v>1</v>
      </c>
      <c r="D407" s="73">
        <f t="shared" si="12"/>
        <v>0</v>
      </c>
      <c r="E407" s="73">
        <f>VLOOKUP(B407, Table1[], 6, FALSE)</f>
        <v>11020000</v>
      </c>
      <c r="F407" s="73">
        <f>VLOOKUP(B407, Table2[], 6, FALSE)</f>
        <v>11590000</v>
      </c>
      <c r="G407" s="73">
        <f>IF(VLOOKUP(VLOOKUP(B407, Table2[[Player Name]:[Country]], 4, FALSE), 'Tournament Ranking'!$D$3:$E$26, 2, FALSE)&lt;=1, 1, 0)</f>
        <v>1</v>
      </c>
    </row>
    <row r="408" spans="1:7" x14ac:dyDescent="0.25">
      <c r="A408" t="s">
        <v>4072</v>
      </c>
      <c r="B408" t="s">
        <v>1696</v>
      </c>
      <c r="C408" s="73">
        <f t="shared" si="13"/>
        <v>1</v>
      </c>
      <c r="D408" s="73">
        <f t="shared" si="12"/>
        <v>0</v>
      </c>
      <c r="E408" s="73">
        <f>VLOOKUP(B408, Table1[], 6, FALSE)</f>
        <v>16140000</v>
      </c>
      <c r="F408" s="73">
        <f>VLOOKUP(B408, Table2[], 6, FALSE)</f>
        <v>17730000</v>
      </c>
      <c r="G408" s="73">
        <f>IF(VLOOKUP(VLOOKUP(B408, Table2[[Player Name]:[Country]], 4, FALSE), 'Tournament Ranking'!$D$3:$E$26, 2, FALSE)&lt;=1, 1, 0)</f>
        <v>1</v>
      </c>
    </row>
    <row r="409" spans="1:7" x14ac:dyDescent="0.25">
      <c r="A409" t="s">
        <v>1522</v>
      </c>
      <c r="B409" t="s">
        <v>2123</v>
      </c>
      <c r="C409" s="73">
        <f t="shared" si="13"/>
        <v>1</v>
      </c>
      <c r="D409" s="73">
        <f t="shared" si="12"/>
        <v>0</v>
      </c>
      <c r="E409" s="73">
        <f>VLOOKUP(B409, Table1[], 6, FALSE)</f>
        <v>18150000</v>
      </c>
      <c r="F409" s="73">
        <f>VLOOKUP(B409, Table2[], 6, FALSE)</f>
        <v>18730000</v>
      </c>
      <c r="G409" s="73">
        <f>IF(VLOOKUP(VLOOKUP(B409, Table2[[Player Name]:[Country]], 4, FALSE), 'Tournament Ranking'!$D$3:$E$26, 2, FALSE)&lt;=1, 1, 0)</f>
        <v>1</v>
      </c>
    </row>
    <row r="410" spans="1:7" x14ac:dyDescent="0.25">
      <c r="A410" t="s">
        <v>1247</v>
      </c>
      <c r="B410" t="s">
        <v>1974</v>
      </c>
      <c r="C410" s="73">
        <f t="shared" si="13"/>
        <v>1</v>
      </c>
      <c r="D410" s="73">
        <f t="shared" si="12"/>
        <v>0</v>
      </c>
      <c r="E410" s="73">
        <f>VLOOKUP(B410, Table1[], 6, FALSE)</f>
        <v>23000000</v>
      </c>
      <c r="F410" s="73">
        <f>VLOOKUP(B410, Table2[], 6, FALSE)</f>
        <v>30990000</v>
      </c>
      <c r="G410" s="73">
        <f>IF(VLOOKUP(VLOOKUP(B410, Table2[[Player Name]:[Country]], 4, FALSE), 'Tournament Ranking'!$D$3:$E$26, 2, FALSE)&lt;=1, 1, 0)</f>
        <v>1</v>
      </c>
    </row>
    <row r="411" spans="1:7" x14ac:dyDescent="0.25">
      <c r="A411" t="s">
        <v>1355</v>
      </c>
      <c r="B411" t="s">
        <v>242</v>
      </c>
      <c r="C411" s="73">
        <f t="shared" si="13"/>
        <v>1</v>
      </c>
      <c r="D411" s="73">
        <f t="shared" si="12"/>
        <v>0</v>
      </c>
      <c r="E411" s="73">
        <f>VLOOKUP(B411, Table1[], 6, FALSE)</f>
        <v>22910000</v>
      </c>
      <c r="F411" s="73">
        <f>VLOOKUP(B411, Table2[], 6, FALSE)</f>
        <v>24980000</v>
      </c>
      <c r="G411" s="73">
        <f>IF(VLOOKUP(VLOOKUP(B411, Table2[[Player Name]:[Country]], 4, FALSE), 'Tournament Ranking'!$D$3:$E$26, 2, FALSE)&lt;=1, 1, 0)</f>
        <v>1</v>
      </c>
    </row>
    <row r="412" spans="1:7" x14ac:dyDescent="0.25">
      <c r="A412" t="s">
        <v>4073</v>
      </c>
      <c r="B412" t="s">
        <v>1797</v>
      </c>
      <c r="C412" s="73">
        <f t="shared" si="13"/>
        <v>0</v>
      </c>
      <c r="D412" s="73">
        <f t="shared" si="12"/>
        <v>1</v>
      </c>
      <c r="E412" s="73">
        <f>VLOOKUP(B412, Table1[], 6, FALSE)</f>
        <v>21360000</v>
      </c>
      <c r="F412" s="73">
        <f>VLOOKUP(B412, Table2[], 6, FALSE)</f>
        <v>22040000</v>
      </c>
      <c r="G412" s="73">
        <f>IF(VLOOKUP(VLOOKUP(B412, Table2[[Player Name]:[Country]], 4, FALSE), 'Tournament Ranking'!$D$3:$E$26, 2, FALSE)&lt;=1, 1, 0)</f>
        <v>1</v>
      </c>
    </row>
    <row r="413" spans="1:7" x14ac:dyDescent="0.25">
      <c r="A413" t="s">
        <v>4074</v>
      </c>
      <c r="B413" t="s">
        <v>1972</v>
      </c>
      <c r="C413" s="73">
        <f t="shared" si="13"/>
        <v>1</v>
      </c>
      <c r="D413" s="73">
        <f t="shared" si="12"/>
        <v>0</v>
      </c>
      <c r="E413" s="73">
        <f>VLOOKUP(B413, Table1[], 6, FALSE)</f>
        <v>22750000</v>
      </c>
      <c r="F413" s="73">
        <f>VLOOKUP(B413, Table2[], 6, FALSE)</f>
        <v>22970000</v>
      </c>
      <c r="G413" s="73">
        <f>IF(VLOOKUP(VLOOKUP(B413, Table2[[Player Name]:[Country]], 4, FALSE), 'Tournament Ranking'!$D$3:$E$26, 2, FALSE)&lt;=1, 1, 0)</f>
        <v>1</v>
      </c>
    </row>
    <row r="414" spans="1:7" x14ac:dyDescent="0.25">
      <c r="A414" t="s">
        <v>4075</v>
      </c>
      <c r="B414" t="s">
        <v>2044</v>
      </c>
      <c r="C414" s="73">
        <f t="shared" si="13"/>
        <v>1</v>
      </c>
      <c r="D414" s="73">
        <f t="shared" si="12"/>
        <v>0</v>
      </c>
      <c r="E414" s="73">
        <f>VLOOKUP(B414, Table1[], 6, FALSE)</f>
        <v>28310000</v>
      </c>
      <c r="F414" s="73">
        <f>VLOOKUP(B414, Table2[], 6, FALSE)</f>
        <v>28760000</v>
      </c>
      <c r="G414" s="73">
        <f>IF(VLOOKUP(VLOOKUP(B414, Table2[[Player Name]:[Country]], 4, FALSE), 'Tournament Ranking'!$D$3:$E$26, 2, FALSE)&lt;=1, 1, 0)</f>
        <v>1</v>
      </c>
    </row>
    <row r="415" spans="1:7" x14ac:dyDescent="0.25">
      <c r="A415" t="s">
        <v>1348</v>
      </c>
      <c r="B415" t="s">
        <v>2151</v>
      </c>
      <c r="C415" s="73">
        <f t="shared" si="13"/>
        <v>1</v>
      </c>
      <c r="D415" s="73">
        <f t="shared" si="12"/>
        <v>0</v>
      </c>
      <c r="E415" s="73">
        <f>VLOOKUP(B415, Table1[], 6, FALSE)</f>
        <v>31040000</v>
      </c>
      <c r="F415" s="73">
        <f>VLOOKUP(B415, Table2[], 6, FALSE)</f>
        <v>33810000</v>
      </c>
      <c r="G415" s="73">
        <f>IF(VLOOKUP(VLOOKUP(B415, Table2[[Player Name]:[Country]], 4, FALSE), 'Tournament Ranking'!$D$3:$E$26, 2, FALSE)&lt;=1, 1, 0)</f>
        <v>1</v>
      </c>
    </row>
    <row r="416" spans="1:7" x14ac:dyDescent="0.25">
      <c r="A416" t="s">
        <v>3297</v>
      </c>
      <c r="B416" t="s">
        <v>1845</v>
      </c>
      <c r="C416" s="73">
        <f t="shared" si="13"/>
        <v>1</v>
      </c>
      <c r="D416" s="73">
        <f t="shared" si="12"/>
        <v>0</v>
      </c>
      <c r="E416" s="73">
        <f>VLOOKUP(B416, Table1[], 6, FALSE)</f>
        <v>24510000</v>
      </c>
      <c r="F416" s="73">
        <f>VLOOKUP(B416, Table2[], 6, FALSE)</f>
        <v>26160000</v>
      </c>
      <c r="G416" s="73">
        <f>IF(VLOOKUP(VLOOKUP(B416, Table2[[Player Name]:[Country]], 4, FALSE), 'Tournament Ranking'!$D$3:$E$26, 2, FALSE)&lt;=1, 1, 0)</f>
        <v>1</v>
      </c>
    </row>
    <row r="417" spans="1:7" x14ac:dyDescent="0.25">
      <c r="A417" t="s">
        <v>3050</v>
      </c>
      <c r="B417" t="s">
        <v>2101</v>
      </c>
      <c r="C417" s="73">
        <f t="shared" si="13"/>
        <v>1</v>
      </c>
      <c r="D417" s="73">
        <f t="shared" si="12"/>
        <v>0</v>
      </c>
      <c r="E417" s="73">
        <f>VLOOKUP(B417, Table1[], 6, FALSE)</f>
        <v>33000000</v>
      </c>
      <c r="F417" s="73">
        <f>VLOOKUP(B417, Table2[], 6, FALSE)</f>
        <v>30950000</v>
      </c>
      <c r="G417" s="73">
        <f>IF(VLOOKUP(VLOOKUP(B417, Table2[[Player Name]:[Country]], 4, FALSE), 'Tournament Ranking'!$D$3:$E$26, 2, FALSE)&lt;=1, 1, 0)</f>
        <v>1</v>
      </c>
    </row>
    <row r="418" spans="1:7" x14ac:dyDescent="0.25">
      <c r="A418" t="s">
        <v>1601</v>
      </c>
      <c r="B418" t="s">
        <v>1681</v>
      </c>
      <c r="C418" s="73">
        <f t="shared" si="13"/>
        <v>1</v>
      </c>
      <c r="D418" s="73">
        <f t="shared" si="12"/>
        <v>0</v>
      </c>
      <c r="E418" s="73">
        <f>VLOOKUP(B418, Table1[], 6, FALSE)</f>
        <v>36630000</v>
      </c>
      <c r="F418" s="73">
        <f>VLOOKUP(B418, Table2[], 6, FALSE)</f>
        <v>39160000</v>
      </c>
      <c r="G418" s="73">
        <f>IF(VLOOKUP(VLOOKUP(B418, Table2[[Player Name]:[Country]], 4, FALSE), 'Tournament Ranking'!$D$3:$E$26, 2, FALSE)&lt;=1, 1, 0)</f>
        <v>1</v>
      </c>
    </row>
    <row r="419" spans="1:7" x14ac:dyDescent="0.25">
      <c r="A419" t="s">
        <v>1418</v>
      </c>
      <c r="B419" t="s">
        <v>1829</v>
      </c>
      <c r="C419" s="73">
        <f t="shared" si="13"/>
        <v>1</v>
      </c>
      <c r="D419" s="73">
        <f t="shared" si="12"/>
        <v>0</v>
      </c>
      <c r="E419" s="73">
        <f>VLOOKUP(B419, Table1[], 6, FALSE)</f>
        <v>37870000</v>
      </c>
      <c r="F419" s="73">
        <f>VLOOKUP(B419, Table2[], 6, FALSE)</f>
        <v>38790000</v>
      </c>
      <c r="G419" s="73">
        <f>IF(VLOOKUP(VLOOKUP(B419, Table2[[Player Name]:[Country]], 4, FALSE), 'Tournament Ranking'!$D$3:$E$26, 2, FALSE)&lt;=1, 1, 0)</f>
        <v>1</v>
      </c>
    </row>
    <row r="420" spans="1:7" x14ac:dyDescent="0.25">
      <c r="A420" t="s">
        <v>4076</v>
      </c>
      <c r="B420" t="s">
        <v>1718</v>
      </c>
      <c r="C420" s="73">
        <f t="shared" si="13"/>
        <v>1</v>
      </c>
      <c r="D420" s="73">
        <f t="shared" si="12"/>
        <v>0</v>
      </c>
      <c r="E420" s="73">
        <f>VLOOKUP(B420, Table1[], 6, FALSE)</f>
        <v>30730000</v>
      </c>
      <c r="F420" s="73">
        <f>VLOOKUP(B420, Table2[], 6, FALSE)</f>
        <v>30780000</v>
      </c>
      <c r="G420" s="73">
        <f>IF(VLOOKUP(VLOOKUP(B420, Table2[[Player Name]:[Country]], 4, FALSE), 'Tournament Ranking'!$D$3:$E$26, 2, FALSE)&lt;=1, 1, 0)</f>
        <v>1</v>
      </c>
    </row>
    <row r="421" spans="1:7" x14ac:dyDescent="0.25">
      <c r="A421" t="s">
        <v>4077</v>
      </c>
      <c r="B421" t="s">
        <v>2717</v>
      </c>
      <c r="C421" s="73">
        <f t="shared" si="13"/>
        <v>1</v>
      </c>
      <c r="D421" s="73">
        <f t="shared" si="12"/>
        <v>0</v>
      </c>
      <c r="E421" s="73">
        <f>VLOOKUP(B421, Table1[], 6, FALSE)</f>
        <v>5850000</v>
      </c>
      <c r="F421" s="73">
        <f>VLOOKUP(B421, Table2[], 6, FALSE)</f>
        <v>1490000</v>
      </c>
      <c r="G421" s="73">
        <f>IF(VLOOKUP(VLOOKUP(B421, Table2[[Player Name]:[Country]], 4, FALSE), 'Tournament Ranking'!$D$3:$E$26, 2, FALSE)&lt;=1, 1, 0)</f>
        <v>1</v>
      </c>
    </row>
    <row r="422" spans="1:7" x14ac:dyDescent="0.25">
      <c r="A422" t="s">
        <v>1227</v>
      </c>
      <c r="B422" t="s">
        <v>2155</v>
      </c>
      <c r="C422" s="73">
        <f t="shared" si="13"/>
        <v>0</v>
      </c>
      <c r="D422" s="73">
        <f t="shared" si="12"/>
        <v>1</v>
      </c>
      <c r="E422" s="73">
        <f>VLOOKUP(B422, Table1[], 6, FALSE)</f>
        <v>15240000</v>
      </c>
      <c r="F422" s="73">
        <f>VLOOKUP(B422, Table2[], 6, FALSE)</f>
        <v>15480000</v>
      </c>
      <c r="G422" s="73">
        <f>IF(VLOOKUP(VLOOKUP(B422, Table2[[Player Name]:[Country]], 4, FALSE), 'Tournament Ranking'!$D$3:$E$26, 2, FALSE)&lt;=1, 1, 0)</f>
        <v>1</v>
      </c>
    </row>
    <row r="423" spans="1:7" x14ac:dyDescent="0.25">
      <c r="A423" t="s">
        <v>1260</v>
      </c>
      <c r="B423" t="s">
        <v>2135</v>
      </c>
      <c r="C423" s="73">
        <f t="shared" si="13"/>
        <v>1</v>
      </c>
      <c r="D423" s="73">
        <f t="shared" si="12"/>
        <v>0</v>
      </c>
      <c r="E423" s="73">
        <f>VLOOKUP(B423, Table1[], 6, FALSE)</f>
        <v>10830000</v>
      </c>
      <c r="F423" s="73">
        <f>VLOOKUP(B423, Table2[], 6, FALSE)</f>
        <v>11130000</v>
      </c>
      <c r="G423" s="73">
        <f>IF(VLOOKUP(VLOOKUP(B423, Table2[[Player Name]:[Country]], 4, FALSE), 'Tournament Ranking'!$D$3:$E$26, 2, FALSE)&lt;=1, 1, 0)</f>
        <v>1</v>
      </c>
    </row>
    <row r="424" spans="1:7" x14ac:dyDescent="0.25">
      <c r="A424" t="s">
        <v>1214</v>
      </c>
      <c r="B424" t="s">
        <v>1838</v>
      </c>
      <c r="C424" s="73">
        <f t="shared" si="13"/>
        <v>1</v>
      </c>
      <c r="D424" s="73">
        <f t="shared" si="12"/>
        <v>0</v>
      </c>
      <c r="E424" s="73">
        <f>VLOOKUP(B424, Table1[], 6, FALSE)</f>
        <v>26370000</v>
      </c>
      <c r="F424" s="73">
        <f>VLOOKUP(B424, Table2[], 6, FALSE)</f>
        <v>27310000</v>
      </c>
      <c r="G424" s="73">
        <f>IF(VLOOKUP(VLOOKUP(B424, Table2[[Player Name]:[Country]], 4, FALSE), 'Tournament Ranking'!$D$3:$E$26, 2, FALSE)&lt;=1, 1, 0)</f>
        <v>1</v>
      </c>
    </row>
    <row r="425" spans="1:7" x14ac:dyDescent="0.25">
      <c r="A425" t="s">
        <v>1213</v>
      </c>
      <c r="B425" t="s">
        <v>260</v>
      </c>
      <c r="C425" s="73">
        <f t="shared" si="13"/>
        <v>1</v>
      </c>
      <c r="D425" s="73">
        <f t="shared" si="12"/>
        <v>0</v>
      </c>
      <c r="E425" s="73">
        <f>VLOOKUP(B425, Table1[], 6, FALSE)</f>
        <v>25620000</v>
      </c>
      <c r="F425" s="73">
        <f>VLOOKUP(B425, Table2[], 6, FALSE)</f>
        <v>27700000</v>
      </c>
      <c r="G425" s="73">
        <f>IF(VLOOKUP(VLOOKUP(B425, Table2[[Player Name]:[Country]], 4, FALSE), 'Tournament Ranking'!$D$3:$E$26, 2, FALSE)&lt;=1, 1, 0)</f>
        <v>1</v>
      </c>
    </row>
    <row r="426" spans="1:7" x14ac:dyDescent="0.25">
      <c r="A426" t="s">
        <v>1452</v>
      </c>
      <c r="B426" t="s">
        <v>609</v>
      </c>
      <c r="C426" s="73">
        <f t="shared" si="13"/>
        <v>1</v>
      </c>
      <c r="D426" s="73">
        <f t="shared" si="12"/>
        <v>0</v>
      </c>
      <c r="E426" s="73">
        <f>VLOOKUP(B426, Table1[], 6, FALSE)</f>
        <v>22750000</v>
      </c>
      <c r="F426" s="73">
        <f>VLOOKUP(B426, Table2[], 6, FALSE)</f>
        <v>24550000</v>
      </c>
      <c r="G426" s="73">
        <f>IF(VLOOKUP(VLOOKUP(B426, Table2[[Player Name]:[Country]], 4, FALSE), 'Tournament Ranking'!$D$3:$E$26, 2, FALSE)&lt;=1, 1, 0)</f>
        <v>1</v>
      </c>
    </row>
    <row r="427" spans="1:7" x14ac:dyDescent="0.25">
      <c r="A427" t="s">
        <v>1481</v>
      </c>
      <c r="B427" t="s">
        <v>2111</v>
      </c>
      <c r="C427" s="73">
        <f t="shared" si="13"/>
        <v>0</v>
      </c>
      <c r="D427" s="73">
        <f t="shared" si="12"/>
        <v>1</v>
      </c>
      <c r="E427" s="73">
        <f>VLOOKUP(B427, Table1[], 6, FALSE)</f>
        <v>23070000</v>
      </c>
      <c r="F427" s="73">
        <f>VLOOKUP(B427, Table2[], 6, FALSE)</f>
        <v>24210000</v>
      </c>
      <c r="G427" s="73">
        <f>IF(VLOOKUP(VLOOKUP(B427, Table2[[Player Name]:[Country]], 4, FALSE), 'Tournament Ranking'!$D$3:$E$26, 2, FALSE)&lt;=1, 1, 0)</f>
        <v>1</v>
      </c>
    </row>
    <row r="428" spans="1:7" x14ac:dyDescent="0.25">
      <c r="A428" t="s">
        <v>1527</v>
      </c>
      <c r="B428" t="s">
        <v>1961</v>
      </c>
      <c r="C428" s="73">
        <f t="shared" si="13"/>
        <v>0</v>
      </c>
      <c r="D428" s="73">
        <f t="shared" si="12"/>
        <v>1</v>
      </c>
      <c r="E428" s="73">
        <f>VLOOKUP(B428, Table1[], 6, FALSE)</f>
        <v>22610000</v>
      </c>
      <c r="F428" s="73">
        <f>VLOOKUP(B428, Table2[], 6, FALSE)</f>
        <v>26490000</v>
      </c>
      <c r="G428" s="73">
        <f>IF(VLOOKUP(VLOOKUP(B428, Table2[[Player Name]:[Country]], 4, FALSE), 'Tournament Ranking'!$D$3:$E$26, 2, FALSE)&lt;=1, 1, 0)</f>
        <v>1</v>
      </c>
    </row>
    <row r="429" spans="1:7" x14ac:dyDescent="0.25">
      <c r="A429" t="s">
        <v>1494</v>
      </c>
      <c r="B429" t="s">
        <v>1992</v>
      </c>
      <c r="C429" s="73">
        <f t="shared" si="13"/>
        <v>1</v>
      </c>
      <c r="D429" s="73">
        <f t="shared" si="12"/>
        <v>0</v>
      </c>
      <c r="E429" s="73">
        <f>VLOOKUP(B429, Table1[], 6, FALSE)</f>
        <v>26630000</v>
      </c>
      <c r="F429" s="73">
        <f>VLOOKUP(B429, Table2[], 6, FALSE)</f>
        <v>27280000</v>
      </c>
      <c r="G429" s="73">
        <f>IF(VLOOKUP(VLOOKUP(B429, Table2[[Player Name]:[Country]], 4, FALSE), 'Tournament Ranking'!$D$3:$E$26, 2, FALSE)&lt;=1, 1, 0)</f>
        <v>1</v>
      </c>
    </row>
    <row r="430" spans="1:7" x14ac:dyDescent="0.25">
      <c r="A430" t="s">
        <v>1423</v>
      </c>
      <c r="B430" t="s">
        <v>1798</v>
      </c>
      <c r="C430" s="73">
        <f t="shared" si="13"/>
        <v>1</v>
      </c>
      <c r="D430" s="73">
        <f t="shared" si="12"/>
        <v>0</v>
      </c>
      <c r="E430" s="73">
        <f>VLOOKUP(B430, Table1[], 6, FALSE)</f>
        <v>33090000</v>
      </c>
      <c r="F430" s="73">
        <f>VLOOKUP(B430, Table2[], 6, FALSE)</f>
        <v>25870000</v>
      </c>
      <c r="G430" s="73">
        <f>IF(VLOOKUP(VLOOKUP(B430, Table2[[Player Name]:[Country]], 4, FALSE), 'Tournament Ranking'!$D$3:$E$26, 2, FALSE)&lt;=1, 1, 0)</f>
        <v>0</v>
      </c>
    </row>
    <row r="431" spans="1:7" x14ac:dyDescent="0.25">
      <c r="A431" t="s">
        <v>3659</v>
      </c>
      <c r="B431" t="s">
        <v>156</v>
      </c>
      <c r="C431" s="73">
        <f t="shared" si="13"/>
        <v>1</v>
      </c>
      <c r="D431" s="73">
        <f t="shared" si="12"/>
        <v>0</v>
      </c>
      <c r="E431" s="73">
        <f>VLOOKUP(B431, Table1[], 6, FALSE)</f>
        <v>29960000</v>
      </c>
      <c r="F431" s="73">
        <f>VLOOKUP(B431, Table2[], 6, FALSE)</f>
        <v>32370000</v>
      </c>
      <c r="G431" s="73">
        <f>IF(VLOOKUP(VLOOKUP(B431, Table2[[Player Name]:[Country]], 4, FALSE), 'Tournament Ranking'!$D$3:$E$26, 2, FALSE)&lt;=1, 1, 0)</f>
        <v>0</v>
      </c>
    </row>
    <row r="432" spans="1:7" x14ac:dyDescent="0.25">
      <c r="A432" t="s">
        <v>2226</v>
      </c>
      <c r="B432" t="s">
        <v>1024</v>
      </c>
      <c r="C432" s="73">
        <f t="shared" si="13"/>
        <v>1</v>
      </c>
      <c r="D432" s="73">
        <f t="shared" si="12"/>
        <v>0</v>
      </c>
      <c r="E432" s="73">
        <f>VLOOKUP(B432, Table1[], 6, FALSE)</f>
        <v>14270000</v>
      </c>
      <c r="F432" s="73">
        <f>VLOOKUP(B432, Table2[], 6, FALSE)</f>
        <v>14450000</v>
      </c>
      <c r="G432" s="73">
        <f>IF(VLOOKUP(VLOOKUP(B432, Table2[[Player Name]:[Country]], 4, FALSE), 'Tournament Ranking'!$D$3:$E$26, 2, FALSE)&lt;=1, 1, 0)</f>
        <v>0</v>
      </c>
    </row>
    <row r="433" spans="1:7" x14ac:dyDescent="0.25">
      <c r="A433" t="s">
        <v>4078</v>
      </c>
      <c r="B433" t="s">
        <v>1392</v>
      </c>
      <c r="C433" s="73">
        <f t="shared" si="13"/>
        <v>1</v>
      </c>
      <c r="D433" s="73">
        <f t="shared" si="12"/>
        <v>0</v>
      </c>
      <c r="E433" s="73">
        <f>VLOOKUP(B433, Table1[], 6, FALSE)</f>
        <v>30230000</v>
      </c>
      <c r="F433" s="73">
        <f>VLOOKUP(B433, Table2[], 6, FALSE)</f>
        <v>32350000</v>
      </c>
      <c r="G433" s="73">
        <f>IF(VLOOKUP(VLOOKUP(B433, Table2[[Player Name]:[Country]], 4, FALSE), 'Tournament Ranking'!$D$3:$E$26, 2, FALSE)&lt;=1, 1, 0)</f>
        <v>0</v>
      </c>
    </row>
    <row r="434" spans="1:7" x14ac:dyDescent="0.25">
      <c r="A434" t="s">
        <v>4079</v>
      </c>
      <c r="B434" t="s">
        <v>589</v>
      </c>
      <c r="C434" s="73">
        <f t="shared" si="13"/>
        <v>1</v>
      </c>
      <c r="D434" s="73">
        <f t="shared" si="12"/>
        <v>0</v>
      </c>
      <c r="E434" s="73">
        <f>VLOOKUP(B434, Table1[], 6, FALSE)</f>
        <v>15970000</v>
      </c>
      <c r="F434" s="73">
        <f>VLOOKUP(B434, Table2[], 6, FALSE)</f>
        <v>18990000</v>
      </c>
      <c r="G434" s="73">
        <f>IF(VLOOKUP(VLOOKUP(B434, Table2[[Player Name]:[Country]], 4, FALSE), 'Tournament Ranking'!$D$3:$E$26, 2, FALSE)&lt;=1, 1, 0)</f>
        <v>0</v>
      </c>
    </row>
    <row r="435" spans="1:7" x14ac:dyDescent="0.25">
      <c r="A435" t="s">
        <v>932</v>
      </c>
      <c r="B435" t="s">
        <v>1554</v>
      </c>
      <c r="C435" s="73">
        <f t="shared" si="13"/>
        <v>1</v>
      </c>
      <c r="D435" s="73">
        <f t="shared" si="12"/>
        <v>0</v>
      </c>
      <c r="E435" s="73">
        <f>VLOOKUP(B435, Table1[], 6, FALSE)</f>
        <v>16500000</v>
      </c>
      <c r="F435" s="73">
        <f>VLOOKUP(B435, Table2[], 6, FALSE)</f>
        <v>16730000</v>
      </c>
      <c r="G435" s="73">
        <f>IF(VLOOKUP(VLOOKUP(B435, Table2[[Player Name]:[Country]], 4, FALSE), 'Tournament Ranking'!$D$3:$E$26, 2, FALSE)&lt;=1, 1, 0)</f>
        <v>0</v>
      </c>
    </row>
    <row r="436" spans="1:7" x14ac:dyDescent="0.25">
      <c r="A436" t="s">
        <v>1381</v>
      </c>
      <c r="B436" t="s">
        <v>4660</v>
      </c>
      <c r="C436" s="73">
        <f t="shared" si="13"/>
        <v>1</v>
      </c>
      <c r="D436" s="73">
        <f t="shared" si="12"/>
        <v>0</v>
      </c>
      <c r="E436" s="73" t="e">
        <f>VLOOKUP(B436, Table1[], 6, FALSE)</f>
        <v>#N/A</v>
      </c>
      <c r="F436" s="73" t="e">
        <f>VLOOKUP(B436, Table2[], 6, FALSE)</f>
        <v>#N/A</v>
      </c>
      <c r="G436" s="73" t="e">
        <f>IF(VLOOKUP(VLOOKUP(B436, Table2[[Player Name]:[Country]], 4, FALSE), 'Tournament Ranking'!$D$3:$E$26, 2, FALSE)&lt;=1, 1, 0)</f>
        <v>#N/A</v>
      </c>
    </row>
    <row r="437" spans="1:7" x14ac:dyDescent="0.25">
      <c r="A437" t="s">
        <v>2831</v>
      </c>
      <c r="B437" t="s">
        <v>4850</v>
      </c>
      <c r="C437" s="73">
        <f t="shared" si="13"/>
        <v>0</v>
      </c>
      <c r="D437" s="73">
        <f t="shared" si="12"/>
        <v>1</v>
      </c>
      <c r="E437" s="73" t="e">
        <f>VLOOKUP(B437, Table1[], 6, FALSE)</f>
        <v>#N/A</v>
      </c>
      <c r="F437" s="73" t="e">
        <f>VLOOKUP(B437, Table2[], 6, FALSE)</f>
        <v>#N/A</v>
      </c>
      <c r="G437" s="73" t="e">
        <f>IF(VLOOKUP(VLOOKUP(B437, Table2[[Player Name]:[Country]], 4, FALSE), 'Tournament Ranking'!$D$3:$E$26, 2, FALSE)&lt;=1, 1, 0)</f>
        <v>#N/A</v>
      </c>
    </row>
    <row r="438" spans="1:7" x14ac:dyDescent="0.25">
      <c r="A438" t="s">
        <v>1667</v>
      </c>
      <c r="B438" t="s">
        <v>499</v>
      </c>
      <c r="C438" s="73">
        <f t="shared" si="13"/>
        <v>1</v>
      </c>
      <c r="D438" s="73">
        <f t="shared" si="12"/>
        <v>0</v>
      </c>
      <c r="E438" s="73">
        <f>VLOOKUP(B438, Table1[], 6, FALSE)</f>
        <v>8030000</v>
      </c>
      <c r="F438" s="73">
        <f>VLOOKUP(B438, Table2[], 6, FALSE)</f>
        <v>8610000</v>
      </c>
      <c r="G438" s="73">
        <f>IF(VLOOKUP(VLOOKUP(B438, Table2[[Player Name]:[Country]], 4, FALSE), 'Tournament Ranking'!$D$3:$E$26, 2, FALSE)&lt;=1, 1, 0)</f>
        <v>0</v>
      </c>
    </row>
    <row r="439" spans="1:7" x14ac:dyDescent="0.25">
      <c r="A439" t="s">
        <v>2842</v>
      </c>
      <c r="B439" t="s">
        <v>500</v>
      </c>
      <c r="C439" s="73">
        <f t="shared" si="13"/>
        <v>1</v>
      </c>
      <c r="D439" s="73">
        <f t="shared" si="12"/>
        <v>0</v>
      </c>
      <c r="E439" s="73">
        <f>VLOOKUP(B439, Table1[], 6, FALSE)</f>
        <v>15250000</v>
      </c>
      <c r="F439" s="73" t="e">
        <f>VLOOKUP(B439, Table2[], 6, FALSE)</f>
        <v>#N/A</v>
      </c>
      <c r="G439" s="73" t="e">
        <f>IF(VLOOKUP(VLOOKUP(B439, Table2[[Player Name]:[Country]], 4, FALSE), 'Tournament Ranking'!$D$3:$E$26, 2, FALSE)&lt;=1, 1, 0)</f>
        <v>#N/A</v>
      </c>
    </row>
    <row r="440" spans="1:7" x14ac:dyDescent="0.25">
      <c r="A440" t="s">
        <v>2458</v>
      </c>
      <c r="B440" t="s">
        <v>456</v>
      </c>
      <c r="C440" s="73">
        <f t="shared" si="13"/>
        <v>1</v>
      </c>
      <c r="D440" s="73">
        <f t="shared" si="12"/>
        <v>0</v>
      </c>
      <c r="E440" s="73">
        <f>VLOOKUP(B440, Table1[], 6, FALSE)</f>
        <v>25260000</v>
      </c>
      <c r="F440" s="73">
        <f>VLOOKUP(B440, Table2[], 6, FALSE)</f>
        <v>26170000</v>
      </c>
      <c r="G440" s="73">
        <f>IF(VLOOKUP(VLOOKUP(B440, Table2[[Player Name]:[Country]], 4, FALSE), 'Tournament Ranking'!$D$3:$E$26, 2, FALSE)&lt;=1, 1, 0)</f>
        <v>0</v>
      </c>
    </row>
    <row r="441" spans="1:7" x14ac:dyDescent="0.25">
      <c r="A441" t="s">
        <v>2887</v>
      </c>
      <c r="B441" t="s">
        <v>2128</v>
      </c>
      <c r="C441" s="73">
        <f t="shared" si="13"/>
        <v>1</v>
      </c>
      <c r="D441" s="73">
        <f t="shared" si="12"/>
        <v>0</v>
      </c>
      <c r="E441" s="73">
        <f>VLOOKUP(B441, Table1[], 6, FALSE)</f>
        <v>25460000</v>
      </c>
      <c r="F441" s="73">
        <f>VLOOKUP(B441, Table2[], 6, FALSE)</f>
        <v>25820000</v>
      </c>
      <c r="G441" s="73">
        <f>IF(VLOOKUP(VLOOKUP(B441, Table2[[Player Name]:[Country]], 4, FALSE), 'Tournament Ranking'!$D$3:$E$26, 2, FALSE)&lt;=1, 1, 0)</f>
        <v>0</v>
      </c>
    </row>
    <row r="442" spans="1:7" x14ac:dyDescent="0.25">
      <c r="A442" t="s">
        <v>1532</v>
      </c>
      <c r="B442" t="s">
        <v>421</v>
      </c>
      <c r="C442" s="73">
        <f t="shared" si="13"/>
        <v>0</v>
      </c>
      <c r="D442" s="73">
        <f t="shared" si="12"/>
        <v>1</v>
      </c>
      <c r="E442" s="73">
        <f>VLOOKUP(B442, Table1[], 6, FALSE)</f>
        <v>22130000</v>
      </c>
      <c r="F442" s="73">
        <f>VLOOKUP(B442, Table2[], 6, FALSE)</f>
        <v>22880000</v>
      </c>
      <c r="G442" s="73">
        <f>IF(VLOOKUP(VLOOKUP(B442, Table2[[Player Name]:[Country]], 4, FALSE), 'Tournament Ranking'!$D$3:$E$26, 2, FALSE)&lt;=1, 1, 0)</f>
        <v>0</v>
      </c>
    </row>
    <row r="443" spans="1:7" x14ac:dyDescent="0.25">
      <c r="A443" t="s">
        <v>1700</v>
      </c>
      <c r="B443" t="s">
        <v>2353</v>
      </c>
      <c r="C443" s="73">
        <f t="shared" si="13"/>
        <v>1</v>
      </c>
      <c r="D443" s="73">
        <f t="shared" si="12"/>
        <v>0</v>
      </c>
      <c r="E443" s="73">
        <f>VLOOKUP(B443, Table1[], 6, FALSE)</f>
        <v>14740000</v>
      </c>
      <c r="F443" s="73">
        <f>VLOOKUP(B443, Table2[], 6, FALSE)</f>
        <v>15930000</v>
      </c>
      <c r="G443" s="73">
        <f>IF(VLOOKUP(VLOOKUP(B443, Table2[[Player Name]:[Country]], 4, FALSE), 'Tournament Ranking'!$D$3:$E$26, 2, FALSE)&lt;=1, 1, 0)</f>
        <v>0</v>
      </c>
    </row>
    <row r="444" spans="1:7" x14ac:dyDescent="0.25">
      <c r="A444" t="s">
        <v>4080</v>
      </c>
      <c r="B444" t="s">
        <v>2851</v>
      </c>
      <c r="C444" s="73">
        <f t="shared" si="13"/>
        <v>1</v>
      </c>
      <c r="D444" s="73">
        <f t="shared" si="12"/>
        <v>0</v>
      </c>
      <c r="E444" s="73">
        <f>VLOOKUP(B444, Table1[], 6, FALSE)</f>
        <v>7060000</v>
      </c>
      <c r="F444" s="73">
        <f>VLOOKUP(B444, Table2[], 6, FALSE)</f>
        <v>1890000</v>
      </c>
      <c r="G444" s="73">
        <f>IF(VLOOKUP(VLOOKUP(B444, Table2[[Player Name]:[Country]], 4, FALSE), 'Tournament Ranking'!$D$3:$E$26, 2, FALSE)&lt;=1, 1, 0)</f>
        <v>0</v>
      </c>
    </row>
    <row r="445" spans="1:7" x14ac:dyDescent="0.25">
      <c r="A445" t="s">
        <v>3496</v>
      </c>
      <c r="B445" t="s">
        <v>3069</v>
      </c>
      <c r="C445" s="73">
        <f t="shared" si="13"/>
        <v>1</v>
      </c>
      <c r="D445" s="73">
        <f t="shared" si="12"/>
        <v>0</v>
      </c>
      <c r="E445" s="73" t="e">
        <f>VLOOKUP(B445, Table1[], 6, FALSE)</f>
        <v>#N/A</v>
      </c>
      <c r="F445" s="73">
        <f>VLOOKUP(B445, Table2[], 6, FALSE)</f>
        <v>24760000</v>
      </c>
      <c r="G445" s="73">
        <f>IF(VLOOKUP(VLOOKUP(B445, Table2[[Player Name]:[Country]], 4, FALSE), 'Tournament Ranking'!$D$3:$E$26, 2, FALSE)&lt;=1, 1, 0)</f>
        <v>0</v>
      </c>
    </row>
    <row r="446" spans="1:7" x14ac:dyDescent="0.25">
      <c r="A446" t="s">
        <v>2637</v>
      </c>
      <c r="B446" t="s">
        <v>2894</v>
      </c>
      <c r="C446" s="73">
        <f t="shared" si="13"/>
        <v>1</v>
      </c>
      <c r="D446" s="73">
        <f t="shared" si="12"/>
        <v>0</v>
      </c>
      <c r="E446" s="73">
        <f>VLOOKUP(B446, Table1[], 6, FALSE)</f>
        <v>6540000</v>
      </c>
      <c r="F446" s="73">
        <f>VLOOKUP(B446, Table2[], 6, FALSE)</f>
        <v>1660000</v>
      </c>
      <c r="G446" s="73">
        <f>IF(VLOOKUP(VLOOKUP(B446, Table2[[Player Name]:[Country]], 4, FALSE), 'Tournament Ranking'!$D$3:$E$26, 2, FALSE)&lt;=1, 1, 0)</f>
        <v>0</v>
      </c>
    </row>
    <row r="447" spans="1:7" x14ac:dyDescent="0.25">
      <c r="A447" t="s">
        <v>2888</v>
      </c>
      <c r="B447" t="s">
        <v>455</v>
      </c>
      <c r="C447" s="73">
        <f t="shared" si="13"/>
        <v>1</v>
      </c>
      <c r="D447" s="73">
        <f t="shared" si="12"/>
        <v>0</v>
      </c>
      <c r="E447" s="73">
        <f>VLOOKUP(B447, Table1[], 6, FALSE)</f>
        <v>28780000</v>
      </c>
      <c r="F447" s="73">
        <f>VLOOKUP(B447, Table2[], 6, FALSE)</f>
        <v>29510000</v>
      </c>
      <c r="G447" s="73">
        <f>IF(VLOOKUP(VLOOKUP(B447, Table2[[Player Name]:[Country]], 4, FALSE), 'Tournament Ranking'!$D$3:$E$26, 2, FALSE)&lt;=1, 1, 0)</f>
        <v>0</v>
      </c>
    </row>
    <row r="448" spans="1:7" x14ac:dyDescent="0.25">
      <c r="A448" t="s">
        <v>4081</v>
      </c>
      <c r="B448" t="s">
        <v>1398</v>
      </c>
      <c r="C448" s="73">
        <f t="shared" si="13"/>
        <v>1</v>
      </c>
      <c r="D448" s="73">
        <f t="shared" si="12"/>
        <v>0</v>
      </c>
      <c r="E448" s="73">
        <f>VLOOKUP(B448, Table1[], 6, FALSE)</f>
        <v>26610000</v>
      </c>
      <c r="F448" s="73">
        <f>VLOOKUP(B448, Table2[], 6, FALSE)</f>
        <v>26650000</v>
      </c>
      <c r="G448" s="73">
        <f>IF(VLOOKUP(VLOOKUP(B448, Table2[[Player Name]:[Country]], 4, FALSE), 'Tournament Ranking'!$D$3:$E$26, 2, FALSE)&lt;=1, 1, 0)</f>
        <v>0</v>
      </c>
    </row>
    <row r="449" spans="1:7" x14ac:dyDescent="0.25">
      <c r="A449" t="s">
        <v>2891</v>
      </c>
      <c r="B449" t="s">
        <v>1677</v>
      </c>
      <c r="C449" s="73">
        <f t="shared" si="13"/>
        <v>1</v>
      </c>
      <c r="D449" s="73">
        <f t="shared" si="12"/>
        <v>0</v>
      </c>
      <c r="E449" s="73">
        <f>VLOOKUP(B449, Table1[], 6, FALSE)</f>
        <v>26880000</v>
      </c>
      <c r="F449" s="73">
        <f>VLOOKUP(B449, Table2[], 6, FALSE)</f>
        <v>28530000</v>
      </c>
      <c r="G449" s="73">
        <f>IF(VLOOKUP(VLOOKUP(B449, Table2[[Player Name]:[Country]], 4, FALSE), 'Tournament Ranking'!$D$3:$E$26, 2, FALSE)&lt;=1, 1, 0)</f>
        <v>0</v>
      </c>
    </row>
    <row r="450" spans="1:7" x14ac:dyDescent="0.25">
      <c r="A450" t="s">
        <v>1033</v>
      </c>
      <c r="B450" t="s">
        <v>2352</v>
      </c>
      <c r="C450" s="73">
        <f t="shared" si="13"/>
        <v>1</v>
      </c>
      <c r="D450" s="73">
        <f t="shared" si="12"/>
        <v>0</v>
      </c>
      <c r="E450" s="73">
        <f>VLOOKUP(B450, Table1[], 6, FALSE)</f>
        <v>29300000</v>
      </c>
      <c r="F450" s="73">
        <f>VLOOKUP(B450, Table2[], 6, FALSE)</f>
        <v>30970000</v>
      </c>
      <c r="G450" s="73">
        <f>IF(VLOOKUP(VLOOKUP(B450, Table2[[Player Name]:[Country]], 4, FALSE), 'Tournament Ranking'!$D$3:$E$26, 2, FALSE)&lt;=1, 1, 0)</f>
        <v>0</v>
      </c>
    </row>
    <row r="451" spans="1:7" x14ac:dyDescent="0.25">
      <c r="A451" t="s">
        <v>224</v>
      </c>
      <c r="B451" t="s">
        <v>2472</v>
      </c>
      <c r="C451" s="73">
        <f t="shared" si="13"/>
        <v>1</v>
      </c>
      <c r="D451" s="73">
        <f t="shared" ref="D451:D490" si="14">IF(ISNA(VLOOKUP(B451,$A$3:$A$1529, 1, FALSE)), 1, 0)</f>
        <v>0</v>
      </c>
      <c r="E451" s="73">
        <f>VLOOKUP(B451, Table1[], 6, FALSE)</f>
        <v>29030000</v>
      </c>
      <c r="F451" s="73">
        <f>VLOOKUP(B451, Table2[], 6, FALSE)</f>
        <v>31350000</v>
      </c>
      <c r="G451" s="73">
        <f>IF(VLOOKUP(VLOOKUP(B451, Table2[[Player Name]:[Country]], 4, FALSE), 'Tournament Ranking'!$D$3:$E$26, 2, FALSE)&lt;=1, 1, 0)</f>
        <v>0</v>
      </c>
    </row>
    <row r="452" spans="1:7" x14ac:dyDescent="0.25">
      <c r="A452" t="s">
        <v>2690</v>
      </c>
      <c r="B452" t="s">
        <v>4656</v>
      </c>
      <c r="C452" s="73">
        <f t="shared" ref="C452:C490" si="15">IF(ISNA(VLOOKUP(B452, A452:A1978, 1, FALSE)), 0, 1)</f>
        <v>1</v>
      </c>
      <c r="D452" s="73">
        <f t="shared" si="14"/>
        <v>0</v>
      </c>
      <c r="E452" s="73" t="e">
        <f>VLOOKUP(B452, Table1[], 6, FALSE)</f>
        <v>#N/A</v>
      </c>
      <c r="F452" s="73" t="e">
        <f>VLOOKUP(B452, Table2[], 6, FALSE)</f>
        <v>#N/A</v>
      </c>
      <c r="G452" s="73" t="e">
        <f>IF(VLOOKUP(VLOOKUP(B452, Table2[[Player Name]:[Country]], 4, FALSE), 'Tournament Ranking'!$D$3:$E$26, 2, FALSE)&lt;=1, 1, 0)</f>
        <v>#N/A</v>
      </c>
    </row>
    <row r="453" spans="1:7" x14ac:dyDescent="0.25">
      <c r="A453" t="s">
        <v>2892</v>
      </c>
      <c r="B453" t="s">
        <v>253</v>
      </c>
      <c r="C453" s="73">
        <f t="shared" si="15"/>
        <v>1</v>
      </c>
      <c r="D453" s="73">
        <f t="shared" si="14"/>
        <v>0</v>
      </c>
      <c r="E453" s="73">
        <f>VLOOKUP(B453, Table1[], 6, FALSE)</f>
        <v>25810000</v>
      </c>
      <c r="F453" s="73">
        <f>VLOOKUP(B453, Table2[], 6, FALSE)</f>
        <v>18630000</v>
      </c>
      <c r="G453" s="73">
        <f>IF(VLOOKUP(VLOOKUP(B453, Table2[[Player Name]:[Country]], 4, FALSE), 'Tournament Ranking'!$D$3:$E$26, 2, FALSE)&lt;=1, 1, 0)</f>
        <v>0</v>
      </c>
    </row>
    <row r="454" spans="1:7" x14ac:dyDescent="0.25">
      <c r="A454" t="s">
        <v>4082</v>
      </c>
      <c r="B454" t="s">
        <v>1698</v>
      </c>
      <c r="C454" s="73">
        <f t="shared" si="15"/>
        <v>1</v>
      </c>
      <c r="D454" s="73">
        <f t="shared" si="14"/>
        <v>0</v>
      </c>
      <c r="E454" s="73">
        <f>VLOOKUP(B454, Table1[], 6, FALSE)</f>
        <v>24280000</v>
      </c>
      <c r="F454" s="73">
        <f>VLOOKUP(B454, Table2[], 6, FALSE)</f>
        <v>25520000</v>
      </c>
      <c r="G454" s="73">
        <f>IF(VLOOKUP(VLOOKUP(B454, Table2[[Player Name]:[Country]], 4, FALSE), 'Tournament Ranking'!$D$3:$E$26, 2, FALSE)&lt;=1, 1, 0)</f>
        <v>0</v>
      </c>
    </row>
    <row r="455" spans="1:7" x14ac:dyDescent="0.25">
      <c r="A455" t="s">
        <v>2893</v>
      </c>
      <c r="B455" t="s">
        <v>1826</v>
      </c>
      <c r="C455" s="73">
        <f t="shared" si="15"/>
        <v>1</v>
      </c>
      <c r="D455" s="73">
        <f t="shared" si="14"/>
        <v>0</v>
      </c>
      <c r="E455" s="73">
        <f>VLOOKUP(B455, Table1[], 6, FALSE)</f>
        <v>24950000</v>
      </c>
      <c r="F455" s="73">
        <f>VLOOKUP(B455, Table2[], 6, FALSE)</f>
        <v>25450000</v>
      </c>
      <c r="G455" s="73">
        <f>IF(VLOOKUP(VLOOKUP(B455, Table2[[Player Name]:[Country]], 4, FALSE), 'Tournament Ranking'!$D$3:$E$26, 2, FALSE)&lt;=1, 1, 0)</f>
        <v>0</v>
      </c>
    </row>
    <row r="456" spans="1:7" x14ac:dyDescent="0.25">
      <c r="A456" t="s">
        <v>954</v>
      </c>
      <c r="B456" t="s">
        <v>4760</v>
      </c>
      <c r="C456" s="73">
        <f t="shared" si="15"/>
        <v>1</v>
      </c>
      <c r="D456" s="73">
        <f t="shared" si="14"/>
        <v>0</v>
      </c>
      <c r="E456" s="73" t="e">
        <f>VLOOKUP(B456, Table1[], 6, FALSE)</f>
        <v>#N/A</v>
      </c>
      <c r="F456" s="73" t="e">
        <f>VLOOKUP(B456, Table2[], 6, FALSE)</f>
        <v>#N/A</v>
      </c>
      <c r="G456" s="73" t="e">
        <f>IF(VLOOKUP(VLOOKUP(B456, Table2[[Player Name]:[Country]], 4, FALSE), 'Tournament Ranking'!$D$3:$E$26, 2, FALSE)&lt;=1, 1, 0)</f>
        <v>#N/A</v>
      </c>
    </row>
    <row r="457" spans="1:7" x14ac:dyDescent="0.25">
      <c r="A457" t="s">
        <v>2981</v>
      </c>
      <c r="B457" t="s">
        <v>938</v>
      </c>
      <c r="C457" s="73">
        <f t="shared" si="15"/>
        <v>1</v>
      </c>
      <c r="D457" s="73">
        <f t="shared" si="14"/>
        <v>0</v>
      </c>
      <c r="E457" s="73">
        <f>VLOOKUP(B457, Table1[], 6, FALSE)</f>
        <v>17500000</v>
      </c>
      <c r="F457" s="73">
        <f>VLOOKUP(B457, Table2[], 6, FALSE)</f>
        <v>18100000</v>
      </c>
      <c r="G457" s="73">
        <f>IF(VLOOKUP(VLOOKUP(B457, Table2[[Player Name]:[Country]], 4, FALSE), 'Tournament Ranking'!$D$3:$E$26, 2, FALSE)&lt;=1, 1, 0)</f>
        <v>0</v>
      </c>
    </row>
    <row r="458" spans="1:7" x14ac:dyDescent="0.25">
      <c r="A458" t="s">
        <v>4083</v>
      </c>
      <c r="B458" t="s">
        <v>445</v>
      </c>
      <c r="C458" s="73">
        <f t="shared" si="15"/>
        <v>1</v>
      </c>
      <c r="D458" s="73">
        <f t="shared" si="14"/>
        <v>0</v>
      </c>
      <c r="E458" s="73">
        <f>VLOOKUP(B458, Table1[], 6, FALSE)</f>
        <v>20100000</v>
      </c>
      <c r="F458" s="73">
        <f>VLOOKUP(B458, Table2[], 6, FALSE)</f>
        <v>21220000</v>
      </c>
      <c r="G458" s="73">
        <f>IF(VLOOKUP(VLOOKUP(B458, Table2[[Player Name]:[Country]], 4, FALSE), 'Tournament Ranking'!$D$3:$E$26, 2, FALSE)&lt;=1, 1, 0)</f>
        <v>0</v>
      </c>
    </row>
    <row r="459" spans="1:7" x14ac:dyDescent="0.25">
      <c r="A459" t="s">
        <v>2856</v>
      </c>
      <c r="B459" t="s">
        <v>3115</v>
      </c>
      <c r="C459" s="73">
        <f t="shared" si="15"/>
        <v>1</v>
      </c>
      <c r="D459" s="73">
        <f t="shared" si="14"/>
        <v>0</v>
      </c>
      <c r="E459" s="73" t="e">
        <f>VLOOKUP(B459, Table1[], 6, FALSE)</f>
        <v>#N/A</v>
      </c>
      <c r="F459" s="73">
        <f>VLOOKUP(B459, Table2[], 6, FALSE)</f>
        <v>31730000</v>
      </c>
      <c r="G459" s="73">
        <f>IF(VLOOKUP(VLOOKUP(B459, Table2[[Player Name]:[Country]], 4, FALSE), 'Tournament Ranking'!$D$3:$E$26, 2, FALSE)&lt;=1, 1, 0)</f>
        <v>0</v>
      </c>
    </row>
    <row r="460" spans="1:7" x14ac:dyDescent="0.25">
      <c r="A460" t="s">
        <v>439</v>
      </c>
      <c r="B460" t="s">
        <v>4765</v>
      </c>
      <c r="C460" s="73">
        <f t="shared" si="15"/>
        <v>1</v>
      </c>
      <c r="D460" s="73">
        <f t="shared" si="14"/>
        <v>0</v>
      </c>
      <c r="E460" s="73" t="e">
        <f>VLOOKUP(B460, Table1[], 6, FALSE)</f>
        <v>#N/A</v>
      </c>
      <c r="F460" s="73" t="e">
        <f>VLOOKUP(B460, Table2[], 6, FALSE)</f>
        <v>#N/A</v>
      </c>
      <c r="G460" s="73" t="e">
        <f>IF(VLOOKUP(VLOOKUP(B460, Table2[[Player Name]:[Country]], 4, FALSE), 'Tournament Ranking'!$D$3:$E$26, 2, FALSE)&lt;=1, 1, 0)</f>
        <v>#N/A</v>
      </c>
    </row>
    <row r="461" spans="1:7" x14ac:dyDescent="0.25">
      <c r="A461" t="s">
        <v>4084</v>
      </c>
      <c r="B461" t="s">
        <v>2497</v>
      </c>
      <c r="C461" s="73">
        <f t="shared" si="15"/>
        <v>1</v>
      </c>
      <c r="D461" s="73">
        <f t="shared" si="14"/>
        <v>0</v>
      </c>
      <c r="E461" s="73">
        <f>VLOOKUP(B461, Table1[], 6, FALSE)</f>
        <v>10900000</v>
      </c>
      <c r="F461" s="73">
        <f>VLOOKUP(B461, Table2[], 6, FALSE)</f>
        <v>11850000</v>
      </c>
      <c r="G461" s="73">
        <f>IF(VLOOKUP(VLOOKUP(B461, Table2[[Player Name]:[Country]], 4, FALSE), 'Tournament Ranking'!$D$3:$E$26, 2, FALSE)&lt;=1, 1, 0)</f>
        <v>0</v>
      </c>
    </row>
    <row r="462" spans="1:7" x14ac:dyDescent="0.25">
      <c r="A462" t="s">
        <v>4085</v>
      </c>
      <c r="B462" t="s">
        <v>4851</v>
      </c>
      <c r="C462" s="73">
        <f t="shared" si="15"/>
        <v>0</v>
      </c>
      <c r="D462" s="73">
        <f t="shared" si="14"/>
        <v>1</v>
      </c>
      <c r="E462" s="73" t="e">
        <f>VLOOKUP(B462, Table1[], 6, FALSE)</f>
        <v>#N/A</v>
      </c>
      <c r="F462" s="73" t="e">
        <f>VLOOKUP(B462, Table2[], 6, FALSE)</f>
        <v>#N/A</v>
      </c>
      <c r="G462" s="73" t="e">
        <f>IF(VLOOKUP(VLOOKUP(B462, Table2[[Player Name]:[Country]], 4, FALSE), 'Tournament Ranking'!$D$3:$E$26, 2, FALSE)&lt;=1, 1, 0)</f>
        <v>#N/A</v>
      </c>
    </row>
    <row r="463" spans="1:7" x14ac:dyDescent="0.25">
      <c r="A463" t="s">
        <v>4086</v>
      </c>
      <c r="B463" t="s">
        <v>4768</v>
      </c>
      <c r="C463" s="73">
        <f t="shared" si="15"/>
        <v>1</v>
      </c>
      <c r="D463" s="73">
        <f t="shared" si="14"/>
        <v>0</v>
      </c>
      <c r="E463" s="73" t="e">
        <f>VLOOKUP(B463, Table1[], 6, FALSE)</f>
        <v>#N/A</v>
      </c>
      <c r="F463" s="73" t="e">
        <f>VLOOKUP(B463, Table2[], 6, FALSE)</f>
        <v>#N/A</v>
      </c>
      <c r="G463" s="73" t="e">
        <f>IF(VLOOKUP(VLOOKUP(B463, Table2[[Player Name]:[Country]], 4, FALSE), 'Tournament Ranking'!$D$3:$E$26, 2, FALSE)&lt;=1, 1, 0)</f>
        <v>#N/A</v>
      </c>
    </row>
    <row r="464" spans="1:7" x14ac:dyDescent="0.25">
      <c r="A464" t="s">
        <v>4087</v>
      </c>
      <c r="B464" t="s">
        <v>2762</v>
      </c>
      <c r="C464" s="73">
        <f t="shared" si="15"/>
        <v>1</v>
      </c>
      <c r="D464" s="73">
        <f t="shared" si="14"/>
        <v>0</v>
      </c>
      <c r="E464" s="73">
        <f>VLOOKUP(B464, Table1[], 6, FALSE)</f>
        <v>5400000</v>
      </c>
      <c r="F464" s="73" t="e">
        <f>VLOOKUP(B464, Table2[], 6, FALSE)</f>
        <v>#N/A</v>
      </c>
      <c r="G464" s="73" t="e">
        <f>IF(VLOOKUP(VLOOKUP(B464, Table2[[Player Name]:[Country]], 4, FALSE), 'Tournament Ranking'!$D$3:$E$26, 2, FALSE)&lt;=1, 1, 0)</f>
        <v>#N/A</v>
      </c>
    </row>
    <row r="465" spans="1:7" x14ac:dyDescent="0.25">
      <c r="A465" t="s">
        <v>4088</v>
      </c>
      <c r="B465" t="s">
        <v>4769</v>
      </c>
      <c r="C465" s="73">
        <f t="shared" si="15"/>
        <v>1</v>
      </c>
      <c r="D465" s="73">
        <f t="shared" si="14"/>
        <v>0</v>
      </c>
      <c r="E465" s="73" t="e">
        <f>VLOOKUP(B465, Table1[], 6, FALSE)</f>
        <v>#N/A</v>
      </c>
      <c r="F465" s="73" t="e">
        <f>VLOOKUP(B465, Table2[], 6, FALSE)</f>
        <v>#N/A</v>
      </c>
      <c r="G465" s="73" t="e">
        <f>IF(VLOOKUP(VLOOKUP(B465, Table2[[Player Name]:[Country]], 4, FALSE), 'Tournament Ranking'!$D$3:$E$26, 2, FALSE)&lt;=1, 1, 0)</f>
        <v>#N/A</v>
      </c>
    </row>
    <row r="466" spans="1:7" x14ac:dyDescent="0.25">
      <c r="A466" t="s">
        <v>4089</v>
      </c>
      <c r="B466" t="s">
        <v>2726</v>
      </c>
      <c r="C466" s="73">
        <f t="shared" si="15"/>
        <v>1</v>
      </c>
      <c r="D466" s="73">
        <f t="shared" si="14"/>
        <v>0</v>
      </c>
      <c r="E466" s="73">
        <f>VLOOKUP(B466, Table1[], 6, FALSE)</f>
        <v>6350000</v>
      </c>
      <c r="F466" s="73">
        <f>VLOOKUP(B466, Table2[], 6, FALSE)</f>
        <v>1690000</v>
      </c>
      <c r="G466" s="73">
        <f>IF(VLOOKUP(VLOOKUP(B466, Table2[[Player Name]:[Country]], 4, FALSE), 'Tournament Ranking'!$D$3:$E$26, 2, FALSE)&lt;=1, 1, 0)</f>
        <v>0</v>
      </c>
    </row>
    <row r="467" spans="1:7" x14ac:dyDescent="0.25">
      <c r="A467" t="s">
        <v>4090</v>
      </c>
      <c r="B467" t="s">
        <v>4770</v>
      </c>
      <c r="C467" s="73">
        <f t="shared" si="15"/>
        <v>1</v>
      </c>
      <c r="D467" s="73">
        <f t="shared" si="14"/>
        <v>0</v>
      </c>
      <c r="E467" s="73" t="e">
        <f>VLOOKUP(B467, Table1[], 6, FALSE)</f>
        <v>#N/A</v>
      </c>
      <c r="F467" s="73" t="e">
        <f>VLOOKUP(B467, Table2[], 6, FALSE)</f>
        <v>#N/A</v>
      </c>
      <c r="G467" s="73" t="e">
        <f>IF(VLOOKUP(VLOOKUP(B467, Table2[[Player Name]:[Country]], 4, FALSE), 'Tournament Ranking'!$D$3:$E$26, 2, FALSE)&lt;=1, 1, 0)</f>
        <v>#N/A</v>
      </c>
    </row>
    <row r="468" spans="1:7" x14ac:dyDescent="0.25">
      <c r="A468" t="s">
        <v>4091</v>
      </c>
      <c r="B468" t="s">
        <v>1978</v>
      </c>
      <c r="C468" s="73">
        <f t="shared" si="15"/>
        <v>1</v>
      </c>
      <c r="D468" s="73">
        <f t="shared" si="14"/>
        <v>0</v>
      </c>
      <c r="E468" s="73">
        <f>VLOOKUP(B468, Table1[], 6, FALSE)</f>
        <v>34390000</v>
      </c>
      <c r="F468" s="73">
        <f>VLOOKUP(B468, Table2[], 6, FALSE)</f>
        <v>20980000</v>
      </c>
      <c r="G468" s="73">
        <f>IF(VLOOKUP(VLOOKUP(B468, Table2[[Player Name]:[Country]], 4, FALSE), 'Tournament Ranking'!$D$3:$E$26, 2, FALSE)&lt;=1, 1, 0)</f>
        <v>0</v>
      </c>
    </row>
    <row r="469" spans="1:7" x14ac:dyDescent="0.25">
      <c r="A469" t="s">
        <v>544</v>
      </c>
      <c r="B469" t="s">
        <v>4852</v>
      </c>
      <c r="C469" s="73">
        <f t="shared" si="15"/>
        <v>0</v>
      </c>
      <c r="D469" s="73">
        <f t="shared" si="14"/>
        <v>1</v>
      </c>
      <c r="E469" s="73" t="e">
        <f>VLOOKUP(B469, Table1[], 6, FALSE)</f>
        <v>#N/A</v>
      </c>
      <c r="F469" s="73" t="e">
        <f>VLOOKUP(B469, Table2[], 6, FALSE)</f>
        <v>#N/A</v>
      </c>
      <c r="G469" s="73" t="e">
        <f>IF(VLOOKUP(VLOOKUP(B469, Table2[[Player Name]:[Country]], 4, FALSE), 'Tournament Ranking'!$D$3:$E$26, 2, FALSE)&lt;=1, 1, 0)</f>
        <v>#N/A</v>
      </c>
    </row>
    <row r="470" spans="1:7" x14ac:dyDescent="0.25">
      <c r="A470" t="s">
        <v>3628</v>
      </c>
      <c r="B470" t="s">
        <v>2755</v>
      </c>
      <c r="C470" s="73">
        <f t="shared" si="15"/>
        <v>1</v>
      </c>
      <c r="D470" s="73">
        <f t="shared" si="14"/>
        <v>0</v>
      </c>
      <c r="E470" s="73">
        <f>VLOOKUP(B470, Table1[], 6, FALSE)</f>
        <v>7230000</v>
      </c>
      <c r="F470" s="73">
        <f>VLOOKUP(B470, Table2[], 6, FALSE)</f>
        <v>14670000</v>
      </c>
      <c r="G470" s="73">
        <f>IF(VLOOKUP(VLOOKUP(B470, Table2[[Player Name]:[Country]], 4, FALSE), 'Tournament Ranking'!$D$3:$E$26, 2, FALSE)&lt;=1, 1, 0)</f>
        <v>0</v>
      </c>
    </row>
    <row r="471" spans="1:7" x14ac:dyDescent="0.25">
      <c r="A471" t="s">
        <v>4092</v>
      </c>
      <c r="B471" t="s">
        <v>956</v>
      </c>
      <c r="C471" s="73">
        <f t="shared" si="15"/>
        <v>1</v>
      </c>
      <c r="D471" s="73">
        <f t="shared" si="14"/>
        <v>0</v>
      </c>
      <c r="E471" s="73">
        <f>VLOOKUP(B471, Table1[], 6, FALSE)</f>
        <v>28070000</v>
      </c>
      <c r="F471" s="73">
        <f>VLOOKUP(B471, Table2[], 6, FALSE)</f>
        <v>28720000</v>
      </c>
      <c r="G471" s="73">
        <f>IF(VLOOKUP(VLOOKUP(B471, Table2[[Player Name]:[Country]], 4, FALSE), 'Tournament Ranking'!$D$3:$E$26, 2, FALSE)&lt;=1, 1, 0)</f>
        <v>0</v>
      </c>
    </row>
    <row r="472" spans="1:7" x14ac:dyDescent="0.25">
      <c r="A472" t="s">
        <v>4093</v>
      </c>
      <c r="B472" t="s">
        <v>4800</v>
      </c>
      <c r="C472" s="73">
        <f t="shared" si="15"/>
        <v>1</v>
      </c>
      <c r="D472" s="73">
        <f t="shared" si="14"/>
        <v>0</v>
      </c>
      <c r="E472" s="73" t="e">
        <f>VLOOKUP(B472, Table1[], 6, FALSE)</f>
        <v>#N/A</v>
      </c>
      <c r="F472" s="73" t="e">
        <f>VLOOKUP(B472, Table2[], 6, FALSE)</f>
        <v>#N/A</v>
      </c>
      <c r="G472" s="73" t="e">
        <f>IF(VLOOKUP(VLOOKUP(B472, Table2[[Player Name]:[Country]], 4, FALSE), 'Tournament Ranking'!$D$3:$E$26, 2, FALSE)&lt;=1, 1, 0)</f>
        <v>#N/A</v>
      </c>
    </row>
    <row r="473" spans="1:7" x14ac:dyDescent="0.25">
      <c r="A473" t="s">
        <v>4094</v>
      </c>
      <c r="B473" t="s">
        <v>211</v>
      </c>
      <c r="C473" s="73">
        <f t="shared" si="15"/>
        <v>1</v>
      </c>
      <c r="D473" s="73">
        <f t="shared" si="14"/>
        <v>0</v>
      </c>
      <c r="E473" s="73">
        <f>VLOOKUP(B473, Table1[], 6, FALSE)</f>
        <v>3180000</v>
      </c>
      <c r="F473" s="73">
        <f>VLOOKUP(B473, Table2[], 6, FALSE)</f>
        <v>3260000</v>
      </c>
      <c r="G473" s="73">
        <f>IF(VLOOKUP(VLOOKUP(B473, Table2[[Player Name]:[Country]], 4, FALSE), 'Tournament Ranking'!$D$3:$E$26, 2, FALSE)&lt;=1, 1, 0)</f>
        <v>0</v>
      </c>
    </row>
    <row r="474" spans="1:7" x14ac:dyDescent="0.25">
      <c r="A474" t="s">
        <v>4095</v>
      </c>
      <c r="B474" t="s">
        <v>4803</v>
      </c>
      <c r="C474" s="73">
        <f t="shared" si="15"/>
        <v>1</v>
      </c>
      <c r="D474" s="73">
        <f t="shared" si="14"/>
        <v>0</v>
      </c>
      <c r="E474" s="73" t="e">
        <f>VLOOKUP(B474, Table1[], 6, FALSE)</f>
        <v>#N/A</v>
      </c>
      <c r="F474" s="73" t="e">
        <f>VLOOKUP(B474, Table2[], 6, FALSE)</f>
        <v>#N/A</v>
      </c>
      <c r="G474" s="73" t="e">
        <f>IF(VLOOKUP(VLOOKUP(B474, Table2[[Player Name]:[Country]], 4, FALSE), 'Tournament Ranking'!$D$3:$E$26, 2, FALSE)&lt;=1, 1, 0)</f>
        <v>#N/A</v>
      </c>
    </row>
    <row r="475" spans="1:7" x14ac:dyDescent="0.25">
      <c r="A475" t="s">
        <v>4096</v>
      </c>
      <c r="B475" t="s">
        <v>472</v>
      </c>
      <c r="C475" s="73">
        <f t="shared" si="15"/>
        <v>1</v>
      </c>
      <c r="D475" s="73">
        <f t="shared" si="14"/>
        <v>0</v>
      </c>
      <c r="E475" s="73">
        <f>VLOOKUP(B475, Table1[], 6, FALSE)</f>
        <v>6450000</v>
      </c>
      <c r="F475" s="73">
        <f>VLOOKUP(B475, Table2[], 6, FALSE)</f>
        <v>6550000</v>
      </c>
      <c r="G475" s="73">
        <f>IF(VLOOKUP(VLOOKUP(B475, Table2[[Player Name]:[Country]], 4, FALSE), 'Tournament Ranking'!$D$3:$E$26, 2, FALSE)&lt;=1, 1, 0)</f>
        <v>0</v>
      </c>
    </row>
    <row r="476" spans="1:7" x14ac:dyDescent="0.25">
      <c r="A476" t="s">
        <v>4097</v>
      </c>
      <c r="B476" t="s">
        <v>1163</v>
      </c>
      <c r="C476" s="73">
        <f t="shared" si="15"/>
        <v>1</v>
      </c>
      <c r="D476" s="73">
        <f t="shared" si="14"/>
        <v>0</v>
      </c>
      <c r="E476" s="73">
        <f>VLOOKUP(B476, Table1[], 6, FALSE)</f>
        <v>14890000</v>
      </c>
      <c r="F476" s="73">
        <f>VLOOKUP(B476, Table2[], 6, FALSE)</f>
        <v>15410000</v>
      </c>
      <c r="G476" s="73">
        <f>IF(VLOOKUP(VLOOKUP(B476, Table2[[Player Name]:[Country]], 4, FALSE), 'Tournament Ranking'!$D$3:$E$26, 2, FALSE)&lt;=1, 1, 0)</f>
        <v>0</v>
      </c>
    </row>
    <row r="477" spans="1:7" x14ac:dyDescent="0.25">
      <c r="A477" t="s">
        <v>4098</v>
      </c>
      <c r="B477" t="s">
        <v>4799</v>
      </c>
      <c r="C477" s="73">
        <f t="shared" si="15"/>
        <v>1</v>
      </c>
      <c r="D477" s="73">
        <f t="shared" si="14"/>
        <v>0</v>
      </c>
      <c r="E477" s="73" t="e">
        <f>VLOOKUP(B477, Table1[], 6, FALSE)</f>
        <v>#N/A</v>
      </c>
      <c r="F477" s="73" t="e">
        <f>VLOOKUP(B477, Table2[], 6, FALSE)</f>
        <v>#N/A</v>
      </c>
      <c r="G477" s="73" t="e">
        <f>IF(VLOOKUP(VLOOKUP(B477, Table2[[Player Name]:[Country]], 4, FALSE), 'Tournament Ranking'!$D$3:$E$26, 2, FALSE)&lt;=1, 1, 0)</f>
        <v>#N/A</v>
      </c>
    </row>
    <row r="478" spans="1:7" x14ac:dyDescent="0.25">
      <c r="A478" t="s">
        <v>4099</v>
      </c>
      <c r="B478" t="s">
        <v>4804</v>
      </c>
      <c r="C478" s="73">
        <f t="shared" si="15"/>
        <v>1</v>
      </c>
      <c r="D478" s="73">
        <f t="shared" si="14"/>
        <v>0</v>
      </c>
      <c r="E478" s="73" t="e">
        <f>VLOOKUP(B478, Table1[], 6, FALSE)</f>
        <v>#N/A</v>
      </c>
      <c r="F478" s="73" t="e">
        <f>VLOOKUP(B478, Table2[], 6, FALSE)</f>
        <v>#N/A</v>
      </c>
      <c r="G478" s="73" t="e">
        <f>IF(VLOOKUP(VLOOKUP(B478, Table2[[Player Name]:[Country]], 4, FALSE), 'Tournament Ranking'!$D$3:$E$26, 2, FALSE)&lt;=1, 1, 0)</f>
        <v>#N/A</v>
      </c>
    </row>
    <row r="479" spans="1:7" x14ac:dyDescent="0.25">
      <c r="A479" t="s">
        <v>4100</v>
      </c>
      <c r="B479" t="s">
        <v>1231</v>
      </c>
      <c r="C479" s="73">
        <f t="shared" si="15"/>
        <v>1</v>
      </c>
      <c r="D479" s="73">
        <f t="shared" si="14"/>
        <v>0</v>
      </c>
      <c r="E479" s="73">
        <f>VLOOKUP(B479, Table1[], 6, FALSE)</f>
        <v>28830000</v>
      </c>
      <c r="F479" s="73">
        <f>VLOOKUP(B479, Table2[], 6, FALSE)</f>
        <v>29650000</v>
      </c>
      <c r="G479" s="73">
        <f>IF(VLOOKUP(VLOOKUP(B479, Table2[[Player Name]:[Country]], 4, FALSE), 'Tournament Ranking'!$D$3:$E$26, 2, FALSE)&lt;=1, 1, 0)</f>
        <v>0</v>
      </c>
    </row>
    <row r="480" spans="1:7" x14ac:dyDescent="0.25">
      <c r="A480" t="s">
        <v>4101</v>
      </c>
      <c r="B480" t="s">
        <v>4806</v>
      </c>
      <c r="C480" s="73">
        <f t="shared" si="15"/>
        <v>1</v>
      </c>
      <c r="D480" s="73">
        <f t="shared" si="14"/>
        <v>0</v>
      </c>
      <c r="E480" s="73" t="e">
        <f>VLOOKUP(B480, Table1[], 6, FALSE)</f>
        <v>#N/A</v>
      </c>
      <c r="F480" s="73" t="e">
        <f>VLOOKUP(B480, Table2[], 6, FALSE)</f>
        <v>#N/A</v>
      </c>
      <c r="G480" s="73" t="e">
        <f>IF(VLOOKUP(VLOOKUP(B480, Table2[[Player Name]:[Country]], 4, FALSE), 'Tournament Ranking'!$D$3:$E$26, 2, FALSE)&lt;=1, 1, 0)</f>
        <v>#N/A</v>
      </c>
    </row>
    <row r="481" spans="1:7" x14ac:dyDescent="0.25">
      <c r="A481" t="s">
        <v>4102</v>
      </c>
      <c r="B481" t="s">
        <v>2289</v>
      </c>
      <c r="C481" s="73">
        <f t="shared" si="15"/>
        <v>1</v>
      </c>
      <c r="D481" s="73">
        <f t="shared" si="14"/>
        <v>0</v>
      </c>
      <c r="E481" s="73">
        <f>VLOOKUP(B481, Table1[], 6, FALSE)</f>
        <v>22420000</v>
      </c>
      <c r="F481" s="73">
        <f>VLOOKUP(B481, Table2[], 6, FALSE)</f>
        <v>23110000</v>
      </c>
      <c r="G481" s="73">
        <f>IF(VLOOKUP(VLOOKUP(B481, Table2[[Player Name]:[Country]], 4, FALSE), 'Tournament Ranking'!$D$3:$E$26, 2, FALSE)&lt;=1, 1, 0)</f>
        <v>0</v>
      </c>
    </row>
    <row r="482" spans="1:7" x14ac:dyDescent="0.25">
      <c r="A482" t="s">
        <v>3669</v>
      </c>
      <c r="B482" t="s">
        <v>1622</v>
      </c>
      <c r="C482" s="73">
        <f t="shared" si="15"/>
        <v>1</v>
      </c>
      <c r="D482" s="73">
        <f t="shared" si="14"/>
        <v>0</v>
      </c>
      <c r="E482" s="73">
        <f>VLOOKUP(B482, Table1[], 6, FALSE)</f>
        <v>28060000</v>
      </c>
      <c r="F482" s="73">
        <f>VLOOKUP(B482, Table2[], 6, FALSE)</f>
        <v>28800000</v>
      </c>
      <c r="G482" s="73">
        <f>IF(VLOOKUP(VLOOKUP(B482, Table2[[Player Name]:[Country]], 4, FALSE), 'Tournament Ranking'!$D$3:$E$26, 2, FALSE)&lt;=1, 1, 0)</f>
        <v>0</v>
      </c>
    </row>
    <row r="483" spans="1:7" x14ac:dyDescent="0.25">
      <c r="A483" t="s">
        <v>524</v>
      </c>
      <c r="B483" t="s">
        <v>1772</v>
      </c>
      <c r="C483" s="73">
        <f t="shared" si="15"/>
        <v>1</v>
      </c>
      <c r="D483" s="73">
        <f t="shared" si="14"/>
        <v>0</v>
      </c>
      <c r="E483" s="73">
        <f>VLOOKUP(B483, Table1[], 6, FALSE)</f>
        <v>15070000</v>
      </c>
      <c r="F483" s="73">
        <f>VLOOKUP(B483, Table2[], 6, FALSE)</f>
        <v>13320000</v>
      </c>
      <c r="G483" s="73">
        <f>IF(VLOOKUP(VLOOKUP(B483, Table2[[Player Name]:[Country]], 4, FALSE), 'Tournament Ranking'!$D$3:$E$26, 2, FALSE)&lt;=1, 1, 0)</f>
        <v>0</v>
      </c>
    </row>
    <row r="484" spans="1:7" x14ac:dyDescent="0.25">
      <c r="A484" t="s">
        <v>4103</v>
      </c>
      <c r="B484" t="s">
        <v>1893</v>
      </c>
      <c r="C484" s="73">
        <f t="shared" si="15"/>
        <v>1</v>
      </c>
      <c r="D484" s="73">
        <f t="shared" si="14"/>
        <v>0</v>
      </c>
      <c r="E484" s="73">
        <f>VLOOKUP(B484, Table1[], 6, FALSE)</f>
        <v>30040000</v>
      </c>
      <c r="F484" s="73">
        <f>VLOOKUP(B484, Table2[], 6, FALSE)</f>
        <v>32600000</v>
      </c>
      <c r="G484" s="73">
        <f>IF(VLOOKUP(VLOOKUP(B484, Table2[[Player Name]:[Country]], 4, FALSE), 'Tournament Ranking'!$D$3:$E$26, 2, FALSE)&lt;=1, 1, 0)</f>
        <v>0</v>
      </c>
    </row>
    <row r="485" spans="1:7" x14ac:dyDescent="0.25">
      <c r="A485" t="s">
        <v>4104</v>
      </c>
      <c r="B485" t="s">
        <v>4808</v>
      </c>
      <c r="C485" s="73">
        <f t="shared" si="15"/>
        <v>1</v>
      </c>
      <c r="D485" s="73">
        <f t="shared" si="14"/>
        <v>0</v>
      </c>
      <c r="E485" s="73" t="e">
        <f>VLOOKUP(B485, Table1[], 6, FALSE)</f>
        <v>#N/A</v>
      </c>
      <c r="F485" s="73" t="e">
        <f>VLOOKUP(B485, Table2[], 6, FALSE)</f>
        <v>#N/A</v>
      </c>
      <c r="G485" s="73" t="e">
        <f>IF(VLOOKUP(VLOOKUP(B485, Table2[[Player Name]:[Country]], 4, FALSE), 'Tournament Ranking'!$D$3:$E$26, 2, FALSE)&lt;=1, 1, 0)</f>
        <v>#N/A</v>
      </c>
    </row>
    <row r="486" spans="1:7" x14ac:dyDescent="0.25">
      <c r="A486" t="s">
        <v>4106</v>
      </c>
      <c r="B486" t="s">
        <v>4809</v>
      </c>
      <c r="C486" s="73">
        <f t="shared" si="15"/>
        <v>1</v>
      </c>
      <c r="D486" s="73">
        <f t="shared" si="14"/>
        <v>0</v>
      </c>
      <c r="E486" s="73" t="e">
        <f>VLOOKUP(B486, Table1[], 6, FALSE)</f>
        <v>#N/A</v>
      </c>
      <c r="F486" s="73" t="e">
        <f>VLOOKUP(B486, Table2[], 6, FALSE)</f>
        <v>#N/A</v>
      </c>
      <c r="G486" s="73" t="e">
        <f>IF(VLOOKUP(VLOOKUP(B486, Table2[[Player Name]:[Country]], 4, FALSE), 'Tournament Ranking'!$D$3:$E$26, 2, FALSE)&lt;=1, 1, 0)</f>
        <v>#N/A</v>
      </c>
    </row>
    <row r="487" spans="1:7" x14ac:dyDescent="0.25">
      <c r="A487" t="s">
        <v>4107</v>
      </c>
      <c r="B487" t="s">
        <v>1604</v>
      </c>
      <c r="C487" s="73">
        <f t="shared" si="15"/>
        <v>1</v>
      </c>
      <c r="D487" s="73">
        <f t="shared" si="14"/>
        <v>0</v>
      </c>
      <c r="E487" s="73">
        <f>VLOOKUP(B487, Table1[], 6, FALSE)</f>
        <v>26880000</v>
      </c>
      <c r="F487" s="73">
        <f>VLOOKUP(B487, Table2[], 6, FALSE)</f>
        <v>27520000</v>
      </c>
      <c r="G487" s="73">
        <f>IF(VLOOKUP(VLOOKUP(B487, Table2[[Player Name]:[Country]], 4, FALSE), 'Tournament Ranking'!$D$3:$E$26, 2, FALSE)&lt;=1, 1, 0)</f>
        <v>0</v>
      </c>
    </row>
    <row r="488" spans="1:7" x14ac:dyDescent="0.25">
      <c r="A488" t="s">
        <v>4108</v>
      </c>
      <c r="B488" t="s">
        <v>4810</v>
      </c>
      <c r="C488" s="73">
        <f t="shared" si="15"/>
        <v>1</v>
      </c>
      <c r="D488" s="73">
        <f t="shared" si="14"/>
        <v>0</v>
      </c>
      <c r="E488" s="73" t="e">
        <f>VLOOKUP(B488, Table1[], 6, FALSE)</f>
        <v>#N/A</v>
      </c>
      <c r="F488" s="73" t="e">
        <f>VLOOKUP(B488, Table2[], 6, FALSE)</f>
        <v>#N/A</v>
      </c>
      <c r="G488" s="73" t="e">
        <f>IF(VLOOKUP(VLOOKUP(B488, Table2[[Player Name]:[Country]], 4, FALSE), 'Tournament Ranking'!$D$3:$E$26, 2, FALSE)&lt;=1, 1, 0)</f>
        <v>#N/A</v>
      </c>
    </row>
    <row r="489" spans="1:7" x14ac:dyDescent="0.25">
      <c r="A489" t="s">
        <v>4109</v>
      </c>
      <c r="B489" t="s">
        <v>4811</v>
      </c>
      <c r="C489" s="73">
        <f t="shared" si="15"/>
        <v>1</v>
      </c>
      <c r="D489" s="73">
        <f t="shared" si="14"/>
        <v>0</v>
      </c>
      <c r="E489" s="73" t="e">
        <f>VLOOKUP(B489, Table1[], 6, FALSE)</f>
        <v>#N/A</v>
      </c>
      <c r="F489" s="73" t="e">
        <f>VLOOKUP(B489, Table2[], 6, FALSE)</f>
        <v>#N/A</v>
      </c>
      <c r="G489" s="73" t="e">
        <f>IF(VLOOKUP(VLOOKUP(B489, Table2[[Player Name]:[Country]], 4, FALSE), 'Tournament Ranking'!$D$3:$E$26, 2, FALSE)&lt;=1, 1, 0)</f>
        <v>#N/A</v>
      </c>
    </row>
    <row r="490" spans="1:7" x14ac:dyDescent="0.25">
      <c r="A490" t="s">
        <v>4110</v>
      </c>
      <c r="B490" t="s">
        <v>4807</v>
      </c>
      <c r="C490" s="73">
        <f t="shared" si="15"/>
        <v>1</v>
      </c>
      <c r="D490" s="73">
        <f t="shared" si="14"/>
        <v>0</v>
      </c>
      <c r="E490" s="73" t="e">
        <f>VLOOKUP(B490, Table1[], 6, FALSE)</f>
        <v>#N/A</v>
      </c>
      <c r="F490" s="73" t="e">
        <f>VLOOKUP(B490, Table2[], 6, FALSE)</f>
        <v>#N/A</v>
      </c>
      <c r="G490" s="73" t="e">
        <f>IF(VLOOKUP(VLOOKUP(B490, Table2[[Player Name]:[Country]], 4, FALSE), 'Tournament Ranking'!$D$3:$E$26, 2, FALSE)&lt;=1, 1, 0)</f>
        <v>#N/A</v>
      </c>
    </row>
    <row r="491" spans="1:7" x14ac:dyDescent="0.25">
      <c r="A491" t="s">
        <v>4111</v>
      </c>
      <c r="C491" s="73"/>
      <c r="D491" s="73"/>
      <c r="E491" s="73"/>
      <c r="G491" s="73"/>
    </row>
    <row r="492" spans="1:7" x14ac:dyDescent="0.25">
      <c r="A492" t="s">
        <v>4112</v>
      </c>
      <c r="B492" s="73"/>
      <c r="C492" s="73"/>
      <c r="D492" s="73"/>
      <c r="E492" s="73"/>
      <c r="F492" s="73"/>
      <c r="G492" s="73"/>
    </row>
    <row r="493" spans="1:7" x14ac:dyDescent="0.25">
      <c r="A493" t="s">
        <v>4113</v>
      </c>
      <c r="B493" s="73"/>
      <c r="C493" s="73"/>
      <c r="D493" s="73"/>
      <c r="E493" s="73"/>
      <c r="F493" s="73"/>
      <c r="G493" s="73"/>
    </row>
    <row r="494" spans="1:7" x14ac:dyDescent="0.25">
      <c r="A494" t="s">
        <v>4114</v>
      </c>
      <c r="B494" s="73"/>
      <c r="C494" s="73"/>
      <c r="D494" s="73"/>
      <c r="E494" s="73"/>
      <c r="F494" s="73"/>
      <c r="G494" s="73"/>
    </row>
    <row r="495" spans="1:7" x14ac:dyDescent="0.25">
      <c r="A495" t="s">
        <v>4115</v>
      </c>
      <c r="B495" s="73"/>
      <c r="C495" s="73"/>
      <c r="D495" s="73"/>
      <c r="E495" s="73"/>
      <c r="F495" s="73"/>
      <c r="G495" s="73"/>
    </row>
    <row r="496" spans="1:7" x14ac:dyDescent="0.25">
      <c r="A496" t="s">
        <v>4116</v>
      </c>
      <c r="B496" s="73"/>
      <c r="C496" s="73"/>
      <c r="D496" s="73"/>
      <c r="E496" s="73"/>
      <c r="F496" s="73"/>
      <c r="G496" s="73"/>
    </row>
    <row r="497" spans="1:7" x14ac:dyDescent="0.25">
      <c r="A497" t="s">
        <v>4117</v>
      </c>
      <c r="B497" s="73"/>
      <c r="C497" s="73"/>
      <c r="D497" s="73"/>
      <c r="E497" s="73"/>
      <c r="F497" s="73"/>
      <c r="G497" s="73"/>
    </row>
    <row r="498" spans="1:7" x14ac:dyDescent="0.25">
      <c r="A498" t="s">
        <v>4118</v>
      </c>
      <c r="B498" s="73"/>
      <c r="C498" s="73"/>
      <c r="D498" s="73"/>
      <c r="E498" s="73"/>
      <c r="F498" s="73"/>
      <c r="G498" s="73"/>
    </row>
    <row r="499" spans="1:7" x14ac:dyDescent="0.25">
      <c r="A499" t="s">
        <v>4119</v>
      </c>
      <c r="B499" s="73"/>
      <c r="C499" s="73"/>
      <c r="D499" s="73"/>
      <c r="E499" s="73"/>
      <c r="F499" s="73"/>
      <c r="G499" s="73"/>
    </row>
    <row r="500" spans="1:7" x14ac:dyDescent="0.25">
      <c r="A500" t="s">
        <v>4120</v>
      </c>
      <c r="B500" s="73"/>
      <c r="C500" s="73"/>
      <c r="D500" s="73"/>
      <c r="E500" s="73"/>
      <c r="F500" s="73"/>
      <c r="G500" s="73"/>
    </row>
    <row r="501" spans="1:7" x14ac:dyDescent="0.25">
      <c r="A501" t="s">
        <v>4121</v>
      </c>
      <c r="B501" s="73"/>
      <c r="C501" s="73"/>
      <c r="D501" s="73"/>
      <c r="E501" s="73"/>
      <c r="F501" s="73"/>
      <c r="G501" s="73"/>
    </row>
    <row r="502" spans="1:7" x14ac:dyDescent="0.25">
      <c r="A502" t="s">
        <v>4122</v>
      </c>
      <c r="B502" s="73"/>
      <c r="C502" s="73"/>
      <c r="D502" s="73"/>
      <c r="E502" s="73"/>
      <c r="F502" s="73"/>
      <c r="G502" s="73"/>
    </row>
    <row r="503" spans="1:7" x14ac:dyDescent="0.25">
      <c r="A503" t="s">
        <v>4123</v>
      </c>
      <c r="B503" s="73"/>
      <c r="C503" s="73"/>
      <c r="D503" s="73"/>
      <c r="E503" s="73"/>
      <c r="F503" s="73"/>
      <c r="G503" s="73"/>
    </row>
    <row r="504" spans="1:7" x14ac:dyDescent="0.25">
      <c r="A504" t="s">
        <v>4124</v>
      </c>
      <c r="B504" s="73"/>
      <c r="C504" s="73"/>
      <c r="D504" s="73"/>
      <c r="E504" s="73"/>
      <c r="F504" s="73"/>
      <c r="G504" s="73"/>
    </row>
    <row r="505" spans="1:7" x14ac:dyDescent="0.25">
      <c r="A505" t="s">
        <v>4125</v>
      </c>
      <c r="B505" s="73"/>
      <c r="C505" s="73"/>
      <c r="D505" s="73"/>
      <c r="E505" s="73"/>
      <c r="F505" s="73"/>
      <c r="G505" s="73"/>
    </row>
    <row r="506" spans="1:7" x14ac:dyDescent="0.25">
      <c r="A506" t="s">
        <v>4126</v>
      </c>
      <c r="B506" s="73"/>
      <c r="C506" s="73"/>
      <c r="D506" s="73"/>
      <c r="E506" s="73"/>
      <c r="F506" s="73"/>
      <c r="G506" s="73"/>
    </row>
    <row r="507" spans="1:7" x14ac:dyDescent="0.25">
      <c r="A507" t="s">
        <v>4127</v>
      </c>
      <c r="B507" s="73"/>
      <c r="C507" s="73"/>
      <c r="D507" s="73"/>
      <c r="E507" s="73"/>
      <c r="F507" s="73"/>
      <c r="G507" s="73"/>
    </row>
    <row r="508" spans="1:7" x14ac:dyDescent="0.25">
      <c r="A508" t="s">
        <v>4128</v>
      </c>
      <c r="B508" s="73"/>
      <c r="C508" s="73"/>
      <c r="D508" s="73"/>
      <c r="E508" s="73"/>
      <c r="F508" s="73"/>
      <c r="G508" s="73"/>
    </row>
    <row r="509" spans="1:7" x14ac:dyDescent="0.25">
      <c r="A509" t="s">
        <v>4129</v>
      </c>
      <c r="B509" s="73"/>
      <c r="C509" s="73"/>
      <c r="D509" s="73"/>
      <c r="E509" s="73"/>
      <c r="F509" s="73"/>
      <c r="G509" s="73"/>
    </row>
    <row r="510" spans="1:7" x14ac:dyDescent="0.25">
      <c r="A510" t="s">
        <v>4130</v>
      </c>
      <c r="B510" s="73"/>
      <c r="C510" s="73"/>
      <c r="D510" s="73"/>
      <c r="E510" s="73"/>
      <c r="F510" s="73"/>
      <c r="G510" s="73"/>
    </row>
    <row r="511" spans="1:7" x14ac:dyDescent="0.25">
      <c r="A511" t="s">
        <v>4131</v>
      </c>
      <c r="B511" s="73"/>
      <c r="C511" s="73"/>
      <c r="D511" s="73"/>
      <c r="E511" s="73"/>
      <c r="F511" s="73"/>
      <c r="G511" s="73"/>
    </row>
    <row r="512" spans="1:7" x14ac:dyDescent="0.25">
      <c r="A512" t="s">
        <v>4132</v>
      </c>
      <c r="B512" s="73"/>
      <c r="C512" s="73"/>
      <c r="D512" s="73"/>
      <c r="E512" s="73"/>
      <c r="F512" s="73"/>
      <c r="G512" s="73"/>
    </row>
    <row r="513" spans="1:7" x14ac:dyDescent="0.25">
      <c r="A513" t="s">
        <v>4133</v>
      </c>
      <c r="B513" s="73"/>
      <c r="C513" s="73"/>
      <c r="D513" s="73"/>
      <c r="E513" s="73"/>
      <c r="F513" s="73"/>
      <c r="G513" s="73"/>
    </row>
    <row r="514" spans="1:7" x14ac:dyDescent="0.25">
      <c r="A514" t="s">
        <v>4134</v>
      </c>
      <c r="B514" s="73"/>
      <c r="C514" s="73"/>
      <c r="D514" s="73"/>
      <c r="E514" s="73"/>
      <c r="F514" s="73"/>
      <c r="G514" s="73"/>
    </row>
    <row r="515" spans="1:7" x14ac:dyDescent="0.25">
      <c r="A515" t="s">
        <v>4135</v>
      </c>
      <c r="B515" s="73"/>
      <c r="C515" s="73"/>
      <c r="D515" s="73"/>
      <c r="E515" s="73"/>
      <c r="F515" s="73"/>
      <c r="G515" s="73"/>
    </row>
    <row r="516" spans="1:7" x14ac:dyDescent="0.25">
      <c r="A516" t="s">
        <v>4136</v>
      </c>
      <c r="B516" s="73"/>
      <c r="C516" s="73"/>
      <c r="D516" s="73"/>
      <c r="E516" s="73"/>
      <c r="F516" s="73"/>
      <c r="G516" s="73"/>
    </row>
    <row r="517" spans="1:7" x14ac:dyDescent="0.25">
      <c r="A517" t="s">
        <v>4137</v>
      </c>
      <c r="B517" s="73"/>
      <c r="C517" s="73"/>
      <c r="D517" s="73"/>
      <c r="E517" s="73"/>
      <c r="F517" s="73"/>
      <c r="G517" s="73"/>
    </row>
    <row r="518" spans="1:7" x14ac:dyDescent="0.25">
      <c r="A518" t="s">
        <v>4138</v>
      </c>
      <c r="B518" s="73"/>
      <c r="C518" s="73"/>
      <c r="D518" s="73"/>
      <c r="E518" s="73"/>
      <c r="F518" s="73"/>
      <c r="G518" s="73"/>
    </row>
    <row r="519" spans="1:7" x14ac:dyDescent="0.25">
      <c r="A519" t="s">
        <v>4139</v>
      </c>
      <c r="B519" s="73"/>
      <c r="C519" s="73"/>
      <c r="D519" s="73"/>
      <c r="E519" s="73"/>
      <c r="F519" s="73"/>
      <c r="G519" s="73"/>
    </row>
    <row r="520" spans="1:7" x14ac:dyDescent="0.25">
      <c r="A520" t="s">
        <v>4140</v>
      </c>
      <c r="B520" s="73"/>
      <c r="C520" s="73"/>
      <c r="D520" s="73"/>
      <c r="E520" s="73"/>
      <c r="F520" s="73"/>
      <c r="G520" s="73"/>
    </row>
    <row r="521" spans="1:7" x14ac:dyDescent="0.25">
      <c r="A521" t="s">
        <v>4141</v>
      </c>
      <c r="B521" s="73"/>
      <c r="C521" s="73"/>
      <c r="D521" s="73"/>
      <c r="E521" s="73"/>
      <c r="F521" s="73"/>
      <c r="G521" s="73"/>
    </row>
    <row r="522" spans="1:7" x14ac:dyDescent="0.25">
      <c r="A522" t="s">
        <v>4142</v>
      </c>
      <c r="B522" s="73"/>
      <c r="C522" s="73"/>
      <c r="D522" s="73"/>
      <c r="E522" s="73"/>
      <c r="F522" s="73"/>
      <c r="G522" s="73"/>
    </row>
    <row r="523" spans="1:7" x14ac:dyDescent="0.25">
      <c r="A523" t="s">
        <v>4143</v>
      </c>
      <c r="B523" s="73"/>
      <c r="C523" s="73"/>
      <c r="D523" s="73"/>
      <c r="E523" s="73"/>
      <c r="F523" s="73"/>
      <c r="G523" s="73"/>
    </row>
    <row r="524" spans="1:7" x14ac:dyDescent="0.25">
      <c r="A524" t="s">
        <v>4144</v>
      </c>
      <c r="B524" s="73"/>
      <c r="C524" s="73"/>
      <c r="D524" s="73"/>
      <c r="E524" s="73"/>
      <c r="F524" s="73"/>
      <c r="G524" s="73"/>
    </row>
    <row r="525" spans="1:7" x14ac:dyDescent="0.25">
      <c r="A525" t="s">
        <v>4145</v>
      </c>
      <c r="B525" s="73"/>
      <c r="C525" s="73"/>
      <c r="D525" s="73"/>
      <c r="E525" s="73"/>
      <c r="F525" s="73"/>
      <c r="G525" s="73"/>
    </row>
    <row r="526" spans="1:7" x14ac:dyDescent="0.25">
      <c r="A526" t="s">
        <v>3231</v>
      </c>
      <c r="B526" s="73"/>
      <c r="C526" s="73"/>
      <c r="D526" s="73"/>
      <c r="E526" s="73"/>
      <c r="F526" s="73"/>
      <c r="G526" s="73"/>
    </row>
    <row r="527" spans="1:7" x14ac:dyDescent="0.25">
      <c r="A527" t="s">
        <v>4146</v>
      </c>
      <c r="B527" s="73"/>
      <c r="C527" s="73"/>
      <c r="D527" s="73"/>
      <c r="E527" s="73"/>
      <c r="F527" s="73"/>
      <c r="G527" s="73"/>
    </row>
    <row r="528" spans="1:7" x14ac:dyDescent="0.25">
      <c r="A528" t="s">
        <v>4147</v>
      </c>
      <c r="B528" s="73"/>
      <c r="C528" s="73"/>
      <c r="D528" s="73"/>
      <c r="E528" s="73"/>
      <c r="F528" s="73"/>
      <c r="G528" s="73"/>
    </row>
    <row r="529" spans="1:7" x14ac:dyDescent="0.25">
      <c r="A529" t="s">
        <v>4148</v>
      </c>
      <c r="B529" s="73"/>
      <c r="C529" s="73"/>
      <c r="D529" s="73"/>
      <c r="E529" s="73"/>
      <c r="F529" s="73"/>
      <c r="G529" s="73"/>
    </row>
    <row r="530" spans="1:7" x14ac:dyDescent="0.25">
      <c r="A530" t="s">
        <v>4149</v>
      </c>
      <c r="B530" s="73"/>
      <c r="C530" s="73"/>
      <c r="D530" s="73"/>
      <c r="E530" s="73"/>
      <c r="F530" s="73"/>
      <c r="G530" s="73"/>
    </row>
    <row r="531" spans="1:7" x14ac:dyDescent="0.25">
      <c r="A531" t="s">
        <v>4150</v>
      </c>
      <c r="B531" s="73"/>
      <c r="C531" s="73"/>
      <c r="D531" s="73"/>
      <c r="E531" s="73"/>
      <c r="F531" s="73"/>
      <c r="G531" s="73"/>
    </row>
    <row r="532" spans="1:7" x14ac:dyDescent="0.25">
      <c r="A532" t="s">
        <v>4151</v>
      </c>
      <c r="B532" s="73"/>
      <c r="C532" s="73"/>
      <c r="D532" s="73"/>
      <c r="E532" s="73"/>
      <c r="F532" s="73"/>
      <c r="G532" s="73"/>
    </row>
    <row r="533" spans="1:7" x14ac:dyDescent="0.25">
      <c r="A533" t="s">
        <v>4152</v>
      </c>
      <c r="B533" s="73"/>
      <c r="C533" s="73"/>
      <c r="D533" s="73"/>
      <c r="E533" s="73"/>
      <c r="F533" s="73"/>
      <c r="G533" s="73"/>
    </row>
    <row r="534" spans="1:7" x14ac:dyDescent="0.25">
      <c r="A534" t="s">
        <v>4153</v>
      </c>
      <c r="B534" s="73"/>
      <c r="C534" s="73"/>
      <c r="D534" s="73"/>
      <c r="E534" s="73"/>
      <c r="F534" s="73"/>
      <c r="G534" s="73"/>
    </row>
    <row r="535" spans="1:7" x14ac:dyDescent="0.25">
      <c r="A535" t="s">
        <v>4154</v>
      </c>
      <c r="B535" s="73"/>
      <c r="C535" s="73"/>
      <c r="D535" s="73"/>
      <c r="E535" s="73"/>
      <c r="F535" s="73"/>
      <c r="G535" s="73"/>
    </row>
    <row r="536" spans="1:7" x14ac:dyDescent="0.25">
      <c r="A536" t="s">
        <v>4155</v>
      </c>
      <c r="B536" s="73"/>
      <c r="C536" s="73"/>
      <c r="D536" s="73"/>
      <c r="E536" s="73"/>
      <c r="F536" s="73"/>
      <c r="G536" s="73"/>
    </row>
    <row r="537" spans="1:7" x14ac:dyDescent="0.25">
      <c r="A537" t="s">
        <v>4156</v>
      </c>
      <c r="B537" s="73"/>
      <c r="C537" s="73"/>
      <c r="D537" s="73"/>
      <c r="E537" s="73"/>
      <c r="F537" s="73"/>
      <c r="G537" s="73"/>
    </row>
    <row r="538" spans="1:7" x14ac:dyDescent="0.25">
      <c r="A538" t="s">
        <v>4157</v>
      </c>
      <c r="B538" s="73"/>
      <c r="C538" s="73"/>
      <c r="D538" s="73"/>
      <c r="E538" s="73"/>
      <c r="F538" s="73"/>
      <c r="G538" s="73"/>
    </row>
    <row r="539" spans="1:7" x14ac:dyDescent="0.25">
      <c r="A539" t="s">
        <v>4158</v>
      </c>
      <c r="B539" s="73"/>
      <c r="C539" s="73"/>
      <c r="D539" s="73"/>
      <c r="E539" s="73"/>
      <c r="F539" s="73"/>
      <c r="G539" s="73"/>
    </row>
    <row r="540" spans="1:7" x14ac:dyDescent="0.25">
      <c r="A540" t="s">
        <v>1817</v>
      </c>
      <c r="B540" s="73"/>
      <c r="C540" s="73"/>
      <c r="D540" s="73"/>
      <c r="E540" s="73"/>
      <c r="F540" s="73"/>
      <c r="G540" s="73"/>
    </row>
    <row r="541" spans="1:7" x14ac:dyDescent="0.25">
      <c r="A541" t="s">
        <v>4159</v>
      </c>
      <c r="B541" s="73"/>
      <c r="C541" s="73"/>
      <c r="D541" s="73"/>
      <c r="E541" s="73"/>
      <c r="F541" s="73"/>
      <c r="G541" s="73"/>
    </row>
    <row r="542" spans="1:7" x14ac:dyDescent="0.25">
      <c r="A542" t="s">
        <v>4160</v>
      </c>
      <c r="B542" s="73"/>
      <c r="C542" s="73"/>
      <c r="D542" s="73"/>
      <c r="E542" s="73"/>
      <c r="F542" s="73"/>
      <c r="G542" s="73"/>
    </row>
    <row r="543" spans="1:7" x14ac:dyDescent="0.25">
      <c r="A543" t="s">
        <v>2777</v>
      </c>
      <c r="B543" s="73"/>
      <c r="C543" s="73"/>
      <c r="D543" s="73"/>
      <c r="E543" s="73"/>
      <c r="F543" s="73"/>
      <c r="G543" s="73"/>
    </row>
    <row r="544" spans="1:7" x14ac:dyDescent="0.25">
      <c r="A544" t="s">
        <v>4161</v>
      </c>
      <c r="B544" s="73"/>
      <c r="C544" s="73"/>
      <c r="D544" s="73"/>
      <c r="E544" s="73"/>
      <c r="F544" s="73"/>
      <c r="G544" s="73"/>
    </row>
    <row r="545" spans="1:7" x14ac:dyDescent="0.25">
      <c r="A545" t="s">
        <v>1190</v>
      </c>
      <c r="B545" s="73"/>
      <c r="C545" s="73"/>
      <c r="D545" s="73"/>
      <c r="E545" s="73"/>
      <c r="F545" s="73"/>
      <c r="G545" s="73"/>
    </row>
    <row r="546" spans="1:7" x14ac:dyDescent="0.25">
      <c r="A546" t="s">
        <v>4162</v>
      </c>
      <c r="B546" s="73"/>
      <c r="C546" s="73"/>
      <c r="D546" s="73"/>
      <c r="E546" s="73"/>
      <c r="F546" s="73"/>
      <c r="G546" s="73"/>
    </row>
    <row r="547" spans="1:7" x14ac:dyDescent="0.25">
      <c r="A547" t="s">
        <v>4163</v>
      </c>
      <c r="B547" s="73"/>
      <c r="C547" s="73"/>
      <c r="D547" s="73"/>
      <c r="E547" s="73"/>
      <c r="F547" s="73"/>
      <c r="G547" s="73"/>
    </row>
    <row r="548" spans="1:7" x14ac:dyDescent="0.25">
      <c r="A548" t="s">
        <v>2930</v>
      </c>
      <c r="B548" s="73"/>
      <c r="C548" s="73"/>
      <c r="D548" s="73"/>
      <c r="E548" s="73"/>
      <c r="F548" s="73"/>
      <c r="G548" s="73"/>
    </row>
    <row r="549" spans="1:7" x14ac:dyDescent="0.25">
      <c r="A549" t="s">
        <v>4164</v>
      </c>
      <c r="B549" s="73"/>
      <c r="C549" s="73"/>
      <c r="D549" s="73"/>
      <c r="E549" s="73"/>
      <c r="F549" s="73"/>
      <c r="G549" s="73"/>
    </row>
    <row r="550" spans="1:7" x14ac:dyDescent="0.25">
      <c r="A550" t="s">
        <v>710</v>
      </c>
      <c r="B550" s="73"/>
      <c r="C550" s="73"/>
      <c r="D550" s="73"/>
      <c r="E550" s="73"/>
      <c r="F550" s="73"/>
      <c r="G550" s="73"/>
    </row>
    <row r="551" spans="1:7" x14ac:dyDescent="0.25">
      <c r="A551" t="s">
        <v>4165</v>
      </c>
      <c r="B551" s="73"/>
      <c r="C551" s="73"/>
      <c r="D551" s="73"/>
      <c r="E551" s="73"/>
      <c r="F551" s="73"/>
      <c r="G551" s="73"/>
    </row>
    <row r="552" spans="1:7" x14ac:dyDescent="0.25">
      <c r="A552" t="s">
        <v>4166</v>
      </c>
      <c r="B552" s="73"/>
      <c r="C552" s="73"/>
      <c r="D552" s="73"/>
      <c r="E552" s="73"/>
      <c r="F552" s="73"/>
      <c r="G552" s="73"/>
    </row>
    <row r="553" spans="1:7" x14ac:dyDescent="0.25">
      <c r="A553" t="s">
        <v>4167</v>
      </c>
      <c r="B553" s="73"/>
      <c r="C553" s="73"/>
      <c r="D553" s="73"/>
      <c r="E553" s="73"/>
      <c r="F553" s="73"/>
      <c r="G553" s="73"/>
    </row>
    <row r="554" spans="1:7" x14ac:dyDescent="0.25">
      <c r="A554" t="s">
        <v>4168</v>
      </c>
      <c r="B554" s="73"/>
      <c r="C554" s="73"/>
      <c r="D554" s="73"/>
      <c r="E554" s="73"/>
      <c r="F554" s="73"/>
      <c r="G554" s="73"/>
    </row>
    <row r="555" spans="1:7" x14ac:dyDescent="0.25">
      <c r="A555" t="s">
        <v>4169</v>
      </c>
      <c r="B555" s="73"/>
      <c r="C555" s="73"/>
      <c r="D555" s="73"/>
      <c r="E555" s="73"/>
      <c r="F555" s="73"/>
      <c r="G555" s="73"/>
    </row>
    <row r="556" spans="1:7" x14ac:dyDescent="0.25">
      <c r="A556" t="s">
        <v>4170</v>
      </c>
      <c r="B556" s="73"/>
      <c r="C556" s="73"/>
      <c r="D556" s="73"/>
      <c r="E556" s="73"/>
      <c r="F556" s="73"/>
      <c r="G556" s="73"/>
    </row>
    <row r="557" spans="1:7" x14ac:dyDescent="0.25">
      <c r="A557" t="s">
        <v>4171</v>
      </c>
      <c r="B557" s="73"/>
      <c r="C557" s="73"/>
      <c r="D557" s="73"/>
      <c r="E557" s="73"/>
      <c r="F557" s="73"/>
      <c r="G557" s="73"/>
    </row>
    <row r="558" spans="1:7" x14ac:dyDescent="0.25">
      <c r="A558" t="s">
        <v>4172</v>
      </c>
      <c r="B558" s="73"/>
      <c r="C558" s="73"/>
      <c r="D558" s="73"/>
      <c r="E558" s="73"/>
      <c r="F558" s="73"/>
      <c r="G558" s="73"/>
    </row>
    <row r="559" spans="1:7" x14ac:dyDescent="0.25">
      <c r="A559" t="s">
        <v>4173</v>
      </c>
      <c r="B559" s="73"/>
      <c r="C559" s="73"/>
      <c r="D559" s="73"/>
      <c r="E559" s="73"/>
      <c r="F559" s="73"/>
      <c r="G559" s="73"/>
    </row>
    <row r="560" spans="1:7" x14ac:dyDescent="0.25">
      <c r="A560" t="s">
        <v>4174</v>
      </c>
      <c r="B560" s="73"/>
      <c r="C560" s="73"/>
      <c r="D560" s="73"/>
      <c r="E560" s="73"/>
      <c r="F560" s="73"/>
      <c r="G560" s="73"/>
    </row>
    <row r="561" spans="1:7" x14ac:dyDescent="0.25">
      <c r="A561" t="s">
        <v>4175</v>
      </c>
      <c r="B561" s="73"/>
      <c r="C561" s="73"/>
      <c r="D561" s="73"/>
      <c r="E561" s="73"/>
      <c r="F561" s="73"/>
      <c r="G561" s="73"/>
    </row>
    <row r="562" spans="1:7" x14ac:dyDescent="0.25">
      <c r="A562" t="s">
        <v>4176</v>
      </c>
      <c r="B562" s="73"/>
      <c r="C562" s="73"/>
      <c r="D562" s="73"/>
      <c r="E562" s="73"/>
      <c r="F562" s="73"/>
      <c r="G562" s="73"/>
    </row>
    <row r="563" spans="1:7" x14ac:dyDescent="0.25">
      <c r="A563" t="s">
        <v>4177</v>
      </c>
      <c r="B563" s="73"/>
      <c r="C563" s="73"/>
      <c r="D563" s="73"/>
      <c r="E563" s="73"/>
      <c r="F563" s="73"/>
      <c r="G563" s="73"/>
    </row>
    <row r="564" spans="1:7" x14ac:dyDescent="0.25">
      <c r="A564" t="s">
        <v>4178</v>
      </c>
      <c r="B564" s="73"/>
      <c r="C564" s="73"/>
      <c r="D564" s="73"/>
      <c r="E564" s="73"/>
      <c r="F564" s="73"/>
      <c r="G564" s="73"/>
    </row>
    <row r="565" spans="1:7" x14ac:dyDescent="0.25">
      <c r="A565" t="s">
        <v>3252</v>
      </c>
      <c r="B565" s="73"/>
      <c r="C565" s="73"/>
      <c r="D565" s="73"/>
      <c r="E565" s="73"/>
      <c r="F565" s="73"/>
      <c r="G565" s="73"/>
    </row>
    <row r="566" spans="1:7" x14ac:dyDescent="0.25">
      <c r="A566" t="s">
        <v>4179</v>
      </c>
      <c r="B566" s="73"/>
      <c r="C566" s="73"/>
      <c r="D566" s="73"/>
      <c r="E566" s="73"/>
      <c r="F566" s="73"/>
      <c r="G566" s="73"/>
    </row>
    <row r="567" spans="1:7" x14ac:dyDescent="0.25">
      <c r="A567" t="s">
        <v>4181</v>
      </c>
      <c r="B567" s="73"/>
      <c r="C567" s="73"/>
      <c r="D567" s="73"/>
      <c r="E567" s="73"/>
      <c r="F567" s="73"/>
      <c r="G567" s="73"/>
    </row>
    <row r="568" spans="1:7" x14ac:dyDescent="0.25">
      <c r="A568" t="s">
        <v>4182</v>
      </c>
      <c r="B568" s="73"/>
      <c r="C568" s="73"/>
      <c r="D568" s="73"/>
      <c r="E568" s="73"/>
      <c r="F568" s="73"/>
      <c r="G568" s="73"/>
    </row>
    <row r="569" spans="1:7" x14ac:dyDescent="0.25">
      <c r="A569" t="s">
        <v>4183</v>
      </c>
      <c r="B569" s="73"/>
      <c r="C569" s="73"/>
      <c r="D569" s="73"/>
      <c r="E569" s="73"/>
      <c r="F569" s="73"/>
      <c r="G569" s="73"/>
    </row>
    <row r="570" spans="1:7" x14ac:dyDescent="0.25">
      <c r="A570" t="s">
        <v>4184</v>
      </c>
      <c r="B570" s="73"/>
      <c r="C570" s="73"/>
      <c r="D570" s="73"/>
      <c r="E570" s="73"/>
      <c r="F570" s="73"/>
      <c r="G570" s="73"/>
    </row>
    <row r="571" spans="1:7" x14ac:dyDescent="0.25">
      <c r="A571" t="s">
        <v>4185</v>
      </c>
      <c r="B571" s="73"/>
      <c r="C571" s="73"/>
      <c r="D571" s="73"/>
      <c r="E571" s="73"/>
      <c r="F571" s="73"/>
      <c r="G571" s="73"/>
    </row>
    <row r="572" spans="1:7" x14ac:dyDescent="0.25">
      <c r="A572" t="s">
        <v>4186</v>
      </c>
      <c r="B572" s="73"/>
      <c r="C572" s="73"/>
      <c r="D572" s="73"/>
      <c r="E572" s="73"/>
      <c r="F572" s="73"/>
      <c r="G572" s="73"/>
    </row>
    <row r="573" spans="1:7" x14ac:dyDescent="0.25">
      <c r="A573" t="s">
        <v>4187</v>
      </c>
      <c r="B573" s="73"/>
      <c r="C573" s="73"/>
      <c r="D573" s="73"/>
      <c r="E573" s="73"/>
      <c r="F573" s="73"/>
      <c r="G573" s="73"/>
    </row>
    <row r="574" spans="1:7" x14ac:dyDescent="0.25">
      <c r="A574" t="s">
        <v>4188</v>
      </c>
      <c r="B574" s="73"/>
      <c r="C574" s="73"/>
      <c r="D574" s="73"/>
      <c r="E574" s="73"/>
      <c r="F574" s="73"/>
      <c r="G574" s="73"/>
    </row>
    <row r="575" spans="1:7" x14ac:dyDescent="0.25">
      <c r="A575" t="s">
        <v>4189</v>
      </c>
      <c r="B575" s="73"/>
      <c r="C575" s="73"/>
      <c r="D575" s="73"/>
      <c r="E575" s="73"/>
      <c r="F575" s="73"/>
      <c r="G575" s="73"/>
    </row>
    <row r="576" spans="1:7" x14ac:dyDescent="0.25">
      <c r="A576" t="s">
        <v>4190</v>
      </c>
      <c r="B576" s="73"/>
      <c r="C576" s="73"/>
      <c r="D576" s="73"/>
      <c r="E576" s="73"/>
      <c r="F576" s="73"/>
      <c r="G576" s="73"/>
    </row>
    <row r="577" spans="1:7" x14ac:dyDescent="0.25">
      <c r="A577" t="s">
        <v>4191</v>
      </c>
      <c r="B577" s="73"/>
      <c r="C577" s="73"/>
      <c r="D577" s="73"/>
      <c r="E577" s="73"/>
      <c r="F577" s="73"/>
      <c r="G577" s="73"/>
    </row>
    <row r="578" spans="1:7" x14ac:dyDescent="0.25">
      <c r="A578" t="s">
        <v>4192</v>
      </c>
      <c r="B578" s="73"/>
      <c r="C578" s="73"/>
      <c r="D578" s="73"/>
      <c r="E578" s="73"/>
      <c r="F578" s="73"/>
      <c r="G578" s="73"/>
    </row>
    <row r="579" spans="1:7" x14ac:dyDescent="0.25">
      <c r="A579" t="s">
        <v>4193</v>
      </c>
      <c r="B579" s="73"/>
      <c r="C579" s="73"/>
      <c r="D579" s="73"/>
      <c r="E579" s="73"/>
      <c r="F579" s="73"/>
      <c r="G579" s="73"/>
    </row>
    <row r="580" spans="1:7" x14ac:dyDescent="0.25">
      <c r="A580" t="s">
        <v>4194</v>
      </c>
      <c r="B580" s="73"/>
      <c r="C580" s="73"/>
      <c r="D580" s="73"/>
      <c r="E580" s="73"/>
      <c r="F580" s="73"/>
      <c r="G580" s="73"/>
    </row>
    <row r="581" spans="1:7" x14ac:dyDescent="0.25">
      <c r="A581" t="s">
        <v>4195</v>
      </c>
      <c r="B581" s="73"/>
      <c r="C581" s="73"/>
      <c r="D581" s="73"/>
      <c r="E581" s="73"/>
      <c r="F581" s="73"/>
      <c r="G581" s="73"/>
    </row>
    <row r="582" spans="1:7" x14ac:dyDescent="0.25">
      <c r="A582" t="s">
        <v>4196</v>
      </c>
      <c r="B582" s="73"/>
      <c r="C582" s="73"/>
      <c r="D582" s="73"/>
      <c r="E582" s="73"/>
      <c r="F582" s="73"/>
      <c r="G582" s="73"/>
    </row>
    <row r="583" spans="1:7" x14ac:dyDescent="0.25">
      <c r="A583" t="s">
        <v>4197</v>
      </c>
      <c r="B583" s="73"/>
      <c r="C583" s="73"/>
      <c r="D583" s="73"/>
      <c r="E583" s="73"/>
      <c r="F583" s="73"/>
      <c r="G583" s="73"/>
    </row>
    <row r="584" spans="1:7" x14ac:dyDescent="0.25">
      <c r="A584" t="s">
        <v>4198</v>
      </c>
      <c r="B584" s="73"/>
      <c r="C584" s="73"/>
      <c r="D584" s="73"/>
      <c r="E584" s="73"/>
      <c r="F584" s="73"/>
      <c r="G584" s="73"/>
    </row>
    <row r="585" spans="1:7" x14ac:dyDescent="0.25">
      <c r="A585" t="s">
        <v>4199</v>
      </c>
      <c r="B585" s="73"/>
      <c r="C585" s="73"/>
      <c r="D585" s="73"/>
      <c r="E585" s="73"/>
      <c r="F585" s="73"/>
      <c r="G585" s="73"/>
    </row>
    <row r="586" spans="1:7" x14ac:dyDescent="0.25">
      <c r="A586" t="s">
        <v>4200</v>
      </c>
      <c r="B586" s="73"/>
      <c r="C586" s="73"/>
      <c r="D586" s="73"/>
      <c r="E586" s="73"/>
      <c r="F586" s="73"/>
      <c r="G586" s="73"/>
    </row>
    <row r="587" spans="1:7" x14ac:dyDescent="0.25">
      <c r="A587" t="s">
        <v>4201</v>
      </c>
      <c r="B587" s="73"/>
      <c r="C587" s="73"/>
      <c r="D587" s="73"/>
      <c r="E587" s="73"/>
      <c r="F587" s="73"/>
      <c r="G587" s="73"/>
    </row>
    <row r="588" spans="1:7" x14ac:dyDescent="0.25">
      <c r="A588" t="s">
        <v>4202</v>
      </c>
      <c r="B588" s="73"/>
      <c r="C588" s="73"/>
      <c r="D588" s="73"/>
      <c r="E588" s="73"/>
      <c r="F588" s="73"/>
      <c r="G588" s="73"/>
    </row>
    <row r="589" spans="1:7" x14ac:dyDescent="0.25">
      <c r="A589" t="s">
        <v>4203</v>
      </c>
      <c r="B589" s="73"/>
      <c r="C589" s="73"/>
      <c r="D589" s="73"/>
      <c r="E589" s="73"/>
      <c r="F589" s="73"/>
      <c r="G589" s="73"/>
    </row>
    <row r="590" spans="1:7" x14ac:dyDescent="0.25">
      <c r="A590" t="s">
        <v>4204</v>
      </c>
      <c r="B590" s="73"/>
      <c r="C590" s="73"/>
      <c r="D590" s="73"/>
      <c r="E590" s="73"/>
      <c r="F590" s="73"/>
      <c r="G590" s="73"/>
    </row>
    <row r="591" spans="1:7" x14ac:dyDescent="0.25">
      <c r="A591" t="s">
        <v>4205</v>
      </c>
      <c r="B591" s="73"/>
      <c r="C591" s="73"/>
      <c r="D591" s="73"/>
      <c r="E591" s="73"/>
      <c r="F591" s="73"/>
      <c r="G591" s="73"/>
    </row>
    <row r="592" spans="1:7" x14ac:dyDescent="0.25">
      <c r="A592" t="s">
        <v>4206</v>
      </c>
      <c r="B592" s="73"/>
      <c r="C592" s="73"/>
      <c r="D592" s="73"/>
      <c r="E592" s="73"/>
      <c r="F592" s="73"/>
      <c r="G592" s="73"/>
    </row>
    <row r="593" spans="1:7" x14ac:dyDescent="0.25">
      <c r="A593" t="s">
        <v>4207</v>
      </c>
      <c r="B593" s="73"/>
      <c r="C593" s="73"/>
      <c r="D593" s="73"/>
      <c r="E593" s="73"/>
      <c r="F593" s="73"/>
      <c r="G593" s="73"/>
    </row>
    <row r="594" spans="1:7" x14ac:dyDescent="0.25">
      <c r="A594" t="s">
        <v>4208</v>
      </c>
      <c r="B594" s="73"/>
      <c r="C594" s="73"/>
      <c r="D594" s="73"/>
      <c r="E594" s="73"/>
      <c r="F594" s="73"/>
      <c r="G594" s="73"/>
    </row>
    <row r="595" spans="1:7" x14ac:dyDescent="0.25">
      <c r="A595" t="s">
        <v>4209</v>
      </c>
      <c r="B595" s="73"/>
      <c r="C595" s="73"/>
      <c r="D595" s="73"/>
      <c r="E595" s="73"/>
      <c r="F595" s="73"/>
      <c r="G595" s="73"/>
    </row>
    <row r="596" spans="1:7" x14ac:dyDescent="0.25">
      <c r="A596" t="s">
        <v>4210</v>
      </c>
      <c r="B596" s="73"/>
      <c r="C596" s="73"/>
      <c r="D596" s="73"/>
      <c r="E596" s="73"/>
      <c r="F596" s="73"/>
      <c r="G596" s="73"/>
    </row>
    <row r="597" spans="1:7" x14ac:dyDescent="0.25">
      <c r="A597" t="s">
        <v>4211</v>
      </c>
      <c r="B597" s="73"/>
      <c r="C597" s="73"/>
      <c r="D597" s="73"/>
      <c r="E597" s="73"/>
      <c r="F597" s="73"/>
      <c r="G597" s="73"/>
    </row>
    <row r="598" spans="1:7" x14ac:dyDescent="0.25">
      <c r="A598" t="s">
        <v>4212</v>
      </c>
      <c r="B598" s="73"/>
      <c r="C598" s="73"/>
      <c r="D598" s="73"/>
      <c r="E598" s="73"/>
      <c r="F598" s="73"/>
      <c r="G598" s="73"/>
    </row>
    <row r="599" spans="1:7" x14ac:dyDescent="0.25">
      <c r="A599" t="s">
        <v>4213</v>
      </c>
      <c r="B599" s="73"/>
      <c r="C599" s="73"/>
      <c r="D599" s="73"/>
      <c r="E599" s="73"/>
      <c r="F599" s="73"/>
      <c r="G599" s="73"/>
    </row>
    <row r="600" spans="1:7" x14ac:dyDescent="0.25">
      <c r="A600" t="s">
        <v>4214</v>
      </c>
      <c r="B600" s="73"/>
      <c r="C600" s="73"/>
      <c r="D600" s="73"/>
      <c r="E600" s="73"/>
      <c r="F600" s="73"/>
      <c r="G600" s="73"/>
    </row>
    <row r="601" spans="1:7" x14ac:dyDescent="0.25">
      <c r="A601" t="s">
        <v>4215</v>
      </c>
      <c r="B601" s="73"/>
      <c r="C601" s="73"/>
      <c r="D601" s="73"/>
      <c r="E601" s="73"/>
      <c r="F601" s="73"/>
      <c r="G601" s="73"/>
    </row>
    <row r="602" spans="1:7" x14ac:dyDescent="0.25">
      <c r="A602" t="s">
        <v>4216</v>
      </c>
      <c r="B602" s="73"/>
      <c r="C602" s="73"/>
      <c r="D602" s="73"/>
      <c r="E602" s="73"/>
      <c r="F602" s="73"/>
      <c r="G602" s="73"/>
    </row>
    <row r="603" spans="1:7" x14ac:dyDescent="0.25">
      <c r="A603" t="s">
        <v>4217</v>
      </c>
      <c r="B603" s="73"/>
      <c r="C603" s="73"/>
      <c r="D603" s="73"/>
      <c r="E603" s="73"/>
      <c r="F603" s="73"/>
      <c r="G603" s="73"/>
    </row>
    <row r="604" spans="1:7" x14ac:dyDescent="0.25">
      <c r="A604" t="s">
        <v>4218</v>
      </c>
      <c r="B604" s="73"/>
      <c r="C604" s="73"/>
      <c r="D604" s="73"/>
      <c r="E604" s="73"/>
      <c r="F604" s="73"/>
      <c r="G604" s="73"/>
    </row>
    <row r="605" spans="1:7" x14ac:dyDescent="0.25">
      <c r="A605" t="s">
        <v>1200</v>
      </c>
      <c r="B605" s="73"/>
      <c r="C605" s="73"/>
      <c r="D605" s="73"/>
      <c r="E605" s="73"/>
      <c r="F605" s="73"/>
      <c r="G605" s="73"/>
    </row>
    <row r="606" spans="1:7" x14ac:dyDescent="0.25">
      <c r="A606" t="s">
        <v>4219</v>
      </c>
      <c r="B606" s="73"/>
      <c r="C606" s="73"/>
      <c r="D606" s="73"/>
      <c r="E606" s="73"/>
      <c r="F606" s="73"/>
      <c r="G606" s="73"/>
    </row>
    <row r="607" spans="1:7" x14ac:dyDescent="0.25">
      <c r="A607" t="s">
        <v>4220</v>
      </c>
      <c r="B607" s="73"/>
      <c r="C607" s="73"/>
      <c r="D607" s="73"/>
      <c r="E607" s="73"/>
      <c r="F607" s="73"/>
      <c r="G607" s="73"/>
    </row>
    <row r="608" spans="1:7" x14ac:dyDescent="0.25">
      <c r="A608" t="s">
        <v>314</v>
      </c>
      <c r="B608" s="73"/>
      <c r="C608" s="73"/>
      <c r="D608" s="73"/>
      <c r="E608" s="73"/>
      <c r="F608" s="73"/>
      <c r="G608" s="73"/>
    </row>
    <row r="609" spans="1:7" x14ac:dyDescent="0.25">
      <c r="A609" t="s">
        <v>4221</v>
      </c>
      <c r="B609" s="73"/>
      <c r="C609" s="73"/>
      <c r="D609" s="73"/>
      <c r="E609" s="73"/>
      <c r="F609" s="73"/>
      <c r="G609" s="73"/>
    </row>
    <row r="610" spans="1:7" x14ac:dyDescent="0.25">
      <c r="A610" t="s">
        <v>4222</v>
      </c>
      <c r="B610" s="73"/>
      <c r="C610" s="73"/>
      <c r="D610" s="73"/>
      <c r="E610" s="73"/>
      <c r="F610" s="73"/>
      <c r="G610" s="73"/>
    </row>
    <row r="611" spans="1:7" x14ac:dyDescent="0.25">
      <c r="A611" t="s">
        <v>4223</v>
      </c>
      <c r="B611" s="73"/>
      <c r="C611" s="73"/>
      <c r="D611" s="73"/>
      <c r="E611" s="73"/>
      <c r="F611" s="73"/>
      <c r="G611" s="73"/>
    </row>
    <row r="612" spans="1:7" x14ac:dyDescent="0.25">
      <c r="A612" t="s">
        <v>4224</v>
      </c>
      <c r="B612" s="73"/>
      <c r="C612" s="73"/>
      <c r="D612" s="73"/>
      <c r="E612" s="73"/>
      <c r="F612" s="73"/>
      <c r="G612" s="73"/>
    </row>
    <row r="613" spans="1:7" x14ac:dyDescent="0.25">
      <c r="A613" t="s">
        <v>4225</v>
      </c>
      <c r="B613" s="73"/>
      <c r="C613" s="73"/>
      <c r="D613" s="73"/>
      <c r="E613" s="73"/>
      <c r="F613" s="73"/>
      <c r="G613" s="73"/>
    </row>
    <row r="614" spans="1:7" x14ac:dyDescent="0.25">
      <c r="A614" t="s">
        <v>4226</v>
      </c>
      <c r="B614" s="73"/>
      <c r="C614" s="73"/>
      <c r="D614" s="73"/>
      <c r="E614" s="73"/>
      <c r="F614" s="73"/>
      <c r="G614" s="73"/>
    </row>
    <row r="615" spans="1:7" x14ac:dyDescent="0.25">
      <c r="A615" t="s">
        <v>4227</v>
      </c>
      <c r="B615" s="73"/>
      <c r="C615" s="73"/>
      <c r="D615" s="73"/>
      <c r="E615" s="73"/>
      <c r="F615" s="73"/>
      <c r="G615" s="73"/>
    </row>
    <row r="616" spans="1:7" x14ac:dyDescent="0.25">
      <c r="A616" t="s">
        <v>4228</v>
      </c>
      <c r="B616" s="73"/>
      <c r="C616" s="73"/>
      <c r="D616" s="73"/>
      <c r="E616" s="73"/>
      <c r="F616" s="73"/>
      <c r="G616" s="73"/>
    </row>
    <row r="617" spans="1:7" x14ac:dyDescent="0.25">
      <c r="A617" t="s">
        <v>4229</v>
      </c>
      <c r="B617" s="73"/>
      <c r="C617" s="73"/>
      <c r="D617" s="73"/>
      <c r="E617" s="73"/>
      <c r="F617" s="73"/>
      <c r="G617" s="73"/>
    </row>
    <row r="618" spans="1:7" x14ac:dyDescent="0.25">
      <c r="A618" t="s">
        <v>4230</v>
      </c>
      <c r="B618" s="73"/>
      <c r="C618" s="73"/>
      <c r="D618" s="73"/>
      <c r="E618" s="73"/>
      <c r="F618" s="73"/>
      <c r="G618" s="73"/>
    </row>
    <row r="619" spans="1:7" x14ac:dyDescent="0.25">
      <c r="A619" t="s">
        <v>4231</v>
      </c>
      <c r="B619" s="73"/>
      <c r="C619" s="73"/>
      <c r="D619" s="73"/>
      <c r="E619" s="73"/>
      <c r="F619" s="73"/>
      <c r="G619" s="73"/>
    </row>
    <row r="620" spans="1:7" x14ac:dyDescent="0.25">
      <c r="A620" t="s">
        <v>4232</v>
      </c>
      <c r="B620" s="73"/>
      <c r="C620" s="73"/>
      <c r="D620" s="73"/>
      <c r="E620" s="73"/>
      <c r="F620" s="73"/>
      <c r="G620" s="73"/>
    </row>
    <row r="621" spans="1:7" x14ac:dyDescent="0.25">
      <c r="A621" t="s">
        <v>4234</v>
      </c>
      <c r="B621" s="73"/>
      <c r="C621" s="73"/>
      <c r="D621" s="73"/>
      <c r="E621" s="73"/>
      <c r="F621" s="73"/>
      <c r="G621" s="73"/>
    </row>
    <row r="622" spans="1:7" x14ac:dyDescent="0.25">
      <c r="A622" t="s">
        <v>4235</v>
      </c>
      <c r="B622" s="73"/>
      <c r="C622" s="73"/>
      <c r="D622" s="73"/>
      <c r="E622" s="73"/>
      <c r="F622" s="73"/>
      <c r="G622" s="73"/>
    </row>
    <row r="623" spans="1:7" x14ac:dyDescent="0.25">
      <c r="A623" t="s">
        <v>4236</v>
      </c>
      <c r="B623" s="73"/>
      <c r="C623" s="73"/>
      <c r="D623" s="73"/>
      <c r="E623" s="73"/>
      <c r="F623" s="73"/>
      <c r="G623" s="73"/>
    </row>
    <row r="624" spans="1:7" x14ac:dyDescent="0.25">
      <c r="A624" t="s">
        <v>4237</v>
      </c>
      <c r="B624" s="73"/>
      <c r="C624" s="73"/>
      <c r="D624" s="73"/>
      <c r="E624" s="73"/>
      <c r="F624" s="73"/>
      <c r="G624" s="73"/>
    </row>
    <row r="625" spans="1:7" x14ac:dyDescent="0.25">
      <c r="A625" t="s">
        <v>4238</v>
      </c>
      <c r="B625" s="73"/>
      <c r="C625" s="73"/>
      <c r="D625" s="73"/>
      <c r="E625" s="73"/>
      <c r="F625" s="73"/>
      <c r="G625" s="73"/>
    </row>
    <row r="626" spans="1:7" x14ac:dyDescent="0.25">
      <c r="A626" t="s">
        <v>4239</v>
      </c>
      <c r="B626" s="73"/>
      <c r="C626" s="73"/>
      <c r="D626" s="73"/>
      <c r="E626" s="73"/>
      <c r="F626" s="73"/>
      <c r="G626" s="73"/>
    </row>
    <row r="627" spans="1:7" x14ac:dyDescent="0.25">
      <c r="A627" t="s">
        <v>4240</v>
      </c>
      <c r="B627" s="73"/>
      <c r="C627" s="73"/>
      <c r="D627" s="73"/>
      <c r="E627" s="73"/>
      <c r="F627" s="73"/>
      <c r="G627" s="73"/>
    </row>
    <row r="628" spans="1:7" x14ac:dyDescent="0.25">
      <c r="A628" t="s">
        <v>4241</v>
      </c>
      <c r="B628" s="73"/>
      <c r="C628" s="73"/>
      <c r="D628" s="73"/>
      <c r="E628" s="73"/>
      <c r="F628" s="73"/>
      <c r="G628" s="73"/>
    </row>
    <row r="629" spans="1:7" x14ac:dyDescent="0.25">
      <c r="A629" t="s">
        <v>4242</v>
      </c>
      <c r="B629" s="73"/>
      <c r="C629" s="73"/>
      <c r="D629" s="73"/>
      <c r="E629" s="73"/>
      <c r="F629" s="73"/>
      <c r="G629" s="73"/>
    </row>
    <row r="630" spans="1:7" x14ac:dyDescent="0.25">
      <c r="A630" t="s">
        <v>4243</v>
      </c>
      <c r="B630" s="73"/>
      <c r="C630" s="73"/>
      <c r="D630" s="73"/>
      <c r="E630" s="73"/>
      <c r="F630" s="73"/>
      <c r="G630" s="73"/>
    </row>
    <row r="631" spans="1:7" x14ac:dyDescent="0.25">
      <c r="A631" t="s">
        <v>4244</v>
      </c>
      <c r="B631" s="73"/>
      <c r="C631" s="73"/>
      <c r="D631" s="73"/>
      <c r="E631" s="73"/>
      <c r="F631" s="73"/>
      <c r="G631" s="73"/>
    </row>
    <row r="632" spans="1:7" x14ac:dyDescent="0.25">
      <c r="A632" t="s">
        <v>4245</v>
      </c>
      <c r="B632" s="73"/>
      <c r="C632" s="73"/>
      <c r="D632" s="73"/>
      <c r="E632" s="73"/>
      <c r="F632" s="73"/>
      <c r="G632" s="73"/>
    </row>
    <row r="633" spans="1:7" x14ac:dyDescent="0.25">
      <c r="A633" t="s">
        <v>4246</v>
      </c>
      <c r="B633" s="73"/>
      <c r="C633" s="73"/>
      <c r="D633" s="73"/>
      <c r="E633" s="73"/>
      <c r="F633" s="73"/>
      <c r="G633" s="73"/>
    </row>
    <row r="634" spans="1:7" x14ac:dyDescent="0.25">
      <c r="A634" t="s">
        <v>4247</v>
      </c>
      <c r="B634" s="73"/>
      <c r="C634" s="73"/>
      <c r="D634" s="73"/>
      <c r="E634" s="73"/>
      <c r="F634" s="73"/>
      <c r="G634" s="73"/>
    </row>
    <row r="635" spans="1:7" x14ac:dyDescent="0.25">
      <c r="A635" t="s">
        <v>4248</v>
      </c>
      <c r="B635" s="73"/>
      <c r="C635" s="73"/>
      <c r="D635" s="73"/>
      <c r="E635" s="73"/>
      <c r="F635" s="73"/>
      <c r="G635" s="73"/>
    </row>
    <row r="636" spans="1:7" x14ac:dyDescent="0.25">
      <c r="A636" t="s">
        <v>4249</v>
      </c>
      <c r="B636" s="73"/>
      <c r="C636" s="73"/>
      <c r="D636" s="73"/>
      <c r="E636" s="73"/>
      <c r="F636" s="73"/>
      <c r="G636" s="73"/>
    </row>
    <row r="637" spans="1:7" x14ac:dyDescent="0.25">
      <c r="A637" t="s">
        <v>4250</v>
      </c>
      <c r="B637" s="73"/>
      <c r="C637" s="73"/>
      <c r="D637" s="73"/>
      <c r="E637" s="73"/>
      <c r="F637" s="73"/>
      <c r="G637" s="73"/>
    </row>
    <row r="638" spans="1:7" x14ac:dyDescent="0.25">
      <c r="A638" t="s">
        <v>4251</v>
      </c>
      <c r="B638" s="73"/>
      <c r="C638" s="73"/>
      <c r="D638" s="73"/>
      <c r="E638" s="73"/>
      <c r="F638" s="73"/>
      <c r="G638" s="73"/>
    </row>
    <row r="639" spans="1:7" x14ac:dyDescent="0.25">
      <c r="A639" t="s">
        <v>4252</v>
      </c>
      <c r="B639" s="73"/>
      <c r="C639" s="73"/>
      <c r="D639" s="73"/>
      <c r="E639" s="73"/>
      <c r="F639" s="73"/>
      <c r="G639" s="73"/>
    </row>
    <row r="640" spans="1:7" x14ac:dyDescent="0.25">
      <c r="A640" t="s">
        <v>4253</v>
      </c>
      <c r="B640" s="73"/>
      <c r="C640" s="73"/>
      <c r="D640" s="73"/>
      <c r="E640" s="73"/>
      <c r="F640" s="73"/>
      <c r="G640" s="73"/>
    </row>
    <row r="641" spans="1:7" x14ac:dyDescent="0.25">
      <c r="A641" t="s">
        <v>4254</v>
      </c>
      <c r="B641" s="73"/>
      <c r="C641" s="73"/>
      <c r="D641" s="73"/>
      <c r="E641" s="73"/>
      <c r="F641" s="73"/>
      <c r="G641" s="73"/>
    </row>
    <row r="642" spans="1:7" x14ac:dyDescent="0.25">
      <c r="A642" t="s">
        <v>4255</v>
      </c>
      <c r="B642" s="73"/>
      <c r="C642" s="73"/>
      <c r="D642" s="73"/>
      <c r="E642" s="73"/>
      <c r="F642" s="73"/>
      <c r="G642" s="73"/>
    </row>
    <row r="643" spans="1:7" x14ac:dyDescent="0.25">
      <c r="A643" t="s">
        <v>4256</v>
      </c>
      <c r="B643" s="73"/>
      <c r="C643" s="73"/>
      <c r="D643" s="73"/>
      <c r="E643" s="73"/>
      <c r="F643" s="73"/>
      <c r="G643" s="73"/>
    </row>
    <row r="644" spans="1:7" x14ac:dyDescent="0.25">
      <c r="A644" t="s">
        <v>4257</v>
      </c>
      <c r="B644" s="73"/>
      <c r="C644" s="73"/>
      <c r="D644" s="73"/>
      <c r="E644" s="73"/>
      <c r="F644" s="73"/>
      <c r="G644" s="73"/>
    </row>
    <row r="645" spans="1:7" x14ac:dyDescent="0.25">
      <c r="A645" t="s">
        <v>4258</v>
      </c>
      <c r="B645" s="73"/>
      <c r="C645" s="73"/>
      <c r="D645" s="73"/>
      <c r="E645" s="73"/>
      <c r="F645" s="73"/>
      <c r="G645" s="73"/>
    </row>
    <row r="646" spans="1:7" x14ac:dyDescent="0.25">
      <c r="A646" t="s">
        <v>4259</v>
      </c>
      <c r="B646" s="73"/>
      <c r="C646" s="73"/>
      <c r="D646" s="73"/>
      <c r="E646" s="73"/>
      <c r="F646" s="73"/>
      <c r="G646" s="73"/>
    </row>
    <row r="647" spans="1:7" x14ac:dyDescent="0.25">
      <c r="A647" t="s">
        <v>4260</v>
      </c>
      <c r="B647" s="73"/>
      <c r="C647" s="73"/>
      <c r="D647" s="73"/>
      <c r="E647" s="73"/>
      <c r="F647" s="73"/>
      <c r="G647" s="73"/>
    </row>
    <row r="648" spans="1:7" x14ac:dyDescent="0.25">
      <c r="A648" t="s">
        <v>4261</v>
      </c>
      <c r="B648" s="73"/>
      <c r="C648" s="73"/>
      <c r="D648" s="73"/>
      <c r="E648" s="73"/>
      <c r="F648" s="73"/>
      <c r="G648" s="73"/>
    </row>
    <row r="649" spans="1:7" x14ac:dyDescent="0.25">
      <c r="A649" t="s">
        <v>4262</v>
      </c>
      <c r="B649" s="73"/>
      <c r="C649" s="73"/>
      <c r="D649" s="73"/>
      <c r="E649" s="73"/>
      <c r="F649" s="73"/>
      <c r="G649" s="73"/>
    </row>
    <row r="650" spans="1:7" x14ac:dyDescent="0.25">
      <c r="A650" t="s">
        <v>4263</v>
      </c>
      <c r="B650" s="73"/>
      <c r="C650" s="73"/>
      <c r="D650" s="73"/>
      <c r="E650" s="73"/>
      <c r="F650" s="73"/>
      <c r="G650" s="73"/>
    </row>
    <row r="651" spans="1:7" x14ac:dyDescent="0.25">
      <c r="A651" t="s">
        <v>4264</v>
      </c>
      <c r="B651" s="73"/>
      <c r="C651" s="73"/>
      <c r="D651" s="73"/>
      <c r="E651" s="73"/>
      <c r="F651" s="73"/>
      <c r="G651" s="73"/>
    </row>
    <row r="652" spans="1:7" x14ac:dyDescent="0.25">
      <c r="A652" t="s">
        <v>4265</v>
      </c>
      <c r="B652" s="73"/>
      <c r="C652" s="73"/>
      <c r="D652" s="73"/>
      <c r="E652" s="73"/>
      <c r="F652" s="73"/>
      <c r="G652" s="73"/>
    </row>
    <row r="653" spans="1:7" x14ac:dyDescent="0.25">
      <c r="A653" t="s">
        <v>4266</v>
      </c>
      <c r="B653" s="73"/>
      <c r="C653" s="73"/>
      <c r="D653" s="73"/>
      <c r="E653" s="73"/>
      <c r="F653" s="73"/>
      <c r="G653" s="73"/>
    </row>
    <row r="654" spans="1:7" x14ac:dyDescent="0.25">
      <c r="A654" t="s">
        <v>4267</v>
      </c>
      <c r="B654" s="73"/>
      <c r="C654" s="73"/>
      <c r="D654" s="73"/>
      <c r="E654" s="73"/>
      <c r="F654" s="73"/>
      <c r="G654" s="73"/>
    </row>
    <row r="655" spans="1:7" x14ac:dyDescent="0.25">
      <c r="A655" t="s">
        <v>4268</v>
      </c>
      <c r="B655" s="73"/>
      <c r="C655" s="73"/>
      <c r="D655" s="73"/>
      <c r="E655" s="73"/>
      <c r="F655" s="73"/>
      <c r="G655" s="73"/>
    </row>
    <row r="656" spans="1:7" x14ac:dyDescent="0.25">
      <c r="A656" t="s">
        <v>4269</v>
      </c>
      <c r="B656" s="73"/>
      <c r="C656" s="73"/>
      <c r="D656" s="73"/>
      <c r="E656" s="73"/>
      <c r="F656" s="73"/>
      <c r="G656" s="73"/>
    </row>
    <row r="657" spans="1:7" x14ac:dyDescent="0.25">
      <c r="A657" t="s">
        <v>4270</v>
      </c>
      <c r="B657" s="73"/>
      <c r="C657" s="73"/>
      <c r="D657" s="73"/>
      <c r="E657" s="73"/>
      <c r="F657" s="73"/>
      <c r="G657" s="73"/>
    </row>
    <row r="658" spans="1:7" x14ac:dyDescent="0.25">
      <c r="A658" t="s">
        <v>4271</v>
      </c>
      <c r="B658" s="73"/>
      <c r="C658" s="73"/>
      <c r="D658" s="73"/>
      <c r="E658" s="73"/>
      <c r="F658" s="73"/>
      <c r="G658" s="73"/>
    </row>
    <row r="659" spans="1:7" x14ac:dyDescent="0.25">
      <c r="A659" t="s">
        <v>4272</v>
      </c>
      <c r="B659" s="73"/>
      <c r="C659" s="73"/>
      <c r="D659" s="73"/>
      <c r="E659" s="73"/>
      <c r="F659" s="73"/>
      <c r="G659" s="73"/>
    </row>
    <row r="660" spans="1:7" x14ac:dyDescent="0.25">
      <c r="A660" t="s">
        <v>4273</v>
      </c>
      <c r="B660" s="73"/>
      <c r="C660" s="73"/>
      <c r="D660" s="73"/>
      <c r="E660" s="73"/>
      <c r="F660" s="73"/>
      <c r="G660" s="73"/>
    </row>
    <row r="661" spans="1:7" x14ac:dyDescent="0.25">
      <c r="A661" t="s">
        <v>4274</v>
      </c>
      <c r="B661" s="73"/>
      <c r="C661" s="73"/>
      <c r="D661" s="73"/>
      <c r="E661" s="73"/>
      <c r="F661" s="73"/>
      <c r="G661" s="73"/>
    </row>
    <row r="662" spans="1:7" x14ac:dyDescent="0.25">
      <c r="A662" t="s">
        <v>4275</v>
      </c>
      <c r="B662" s="73"/>
      <c r="C662" s="73"/>
      <c r="D662" s="73"/>
      <c r="E662" s="73"/>
      <c r="F662" s="73"/>
      <c r="G662" s="73"/>
    </row>
    <row r="663" spans="1:7" x14ac:dyDescent="0.25">
      <c r="A663" t="s">
        <v>4276</v>
      </c>
      <c r="B663" s="73"/>
      <c r="C663" s="73"/>
      <c r="D663" s="73"/>
      <c r="E663" s="73"/>
      <c r="F663" s="73"/>
      <c r="G663" s="73"/>
    </row>
    <row r="664" spans="1:7" x14ac:dyDescent="0.25">
      <c r="A664" t="s">
        <v>4277</v>
      </c>
      <c r="B664" s="73"/>
      <c r="C664" s="73"/>
      <c r="D664" s="73"/>
      <c r="E664" s="73"/>
      <c r="F664" s="73"/>
      <c r="G664" s="73"/>
    </row>
    <row r="665" spans="1:7" x14ac:dyDescent="0.25">
      <c r="A665" t="s">
        <v>4278</v>
      </c>
      <c r="B665" s="73"/>
      <c r="C665" s="73"/>
      <c r="D665" s="73"/>
      <c r="E665" s="73"/>
      <c r="F665" s="73"/>
      <c r="G665" s="73"/>
    </row>
    <row r="666" spans="1:7" x14ac:dyDescent="0.25">
      <c r="A666" t="s">
        <v>4279</v>
      </c>
      <c r="B666" s="73"/>
      <c r="C666" s="73"/>
      <c r="D666" s="73"/>
      <c r="E666" s="73"/>
      <c r="F666" s="73"/>
      <c r="G666" s="73"/>
    </row>
    <row r="667" spans="1:7" x14ac:dyDescent="0.25">
      <c r="A667" t="s">
        <v>4280</v>
      </c>
      <c r="B667" s="73"/>
      <c r="C667" s="73"/>
      <c r="D667" s="73"/>
      <c r="E667" s="73"/>
      <c r="F667" s="73"/>
      <c r="G667" s="73"/>
    </row>
    <row r="668" spans="1:7" x14ac:dyDescent="0.25">
      <c r="A668" t="s">
        <v>4281</v>
      </c>
      <c r="B668" s="73"/>
      <c r="C668" s="73"/>
      <c r="D668" s="73"/>
      <c r="E668" s="73"/>
      <c r="F668" s="73"/>
      <c r="G668" s="73"/>
    </row>
    <row r="669" spans="1:7" x14ac:dyDescent="0.25">
      <c r="A669" t="s">
        <v>4282</v>
      </c>
      <c r="B669" s="73"/>
      <c r="C669" s="73"/>
      <c r="D669" s="73"/>
      <c r="E669" s="73"/>
      <c r="F669" s="73"/>
      <c r="G669" s="73"/>
    </row>
    <row r="670" spans="1:7" x14ac:dyDescent="0.25">
      <c r="A670" t="s">
        <v>4283</v>
      </c>
      <c r="B670" s="73"/>
      <c r="C670" s="73"/>
      <c r="D670" s="73"/>
      <c r="E670" s="73"/>
      <c r="F670" s="73"/>
      <c r="G670" s="73"/>
    </row>
    <row r="671" spans="1:7" x14ac:dyDescent="0.25">
      <c r="A671" t="s">
        <v>4284</v>
      </c>
      <c r="B671" s="73"/>
      <c r="C671" s="73"/>
      <c r="D671" s="73"/>
      <c r="E671" s="73"/>
      <c r="F671" s="73"/>
      <c r="G671" s="73"/>
    </row>
    <row r="672" spans="1:7" x14ac:dyDescent="0.25">
      <c r="A672" t="s">
        <v>4285</v>
      </c>
      <c r="B672" s="73"/>
      <c r="C672" s="73"/>
      <c r="D672" s="73"/>
      <c r="E672" s="73"/>
      <c r="F672" s="73"/>
      <c r="G672" s="73"/>
    </row>
    <row r="673" spans="1:7" x14ac:dyDescent="0.25">
      <c r="A673" t="s">
        <v>4286</v>
      </c>
      <c r="B673" s="73"/>
      <c r="C673" s="73"/>
      <c r="D673" s="73"/>
      <c r="E673" s="73"/>
      <c r="F673" s="73"/>
      <c r="G673" s="73"/>
    </row>
    <row r="674" spans="1:7" x14ac:dyDescent="0.25">
      <c r="A674" t="s">
        <v>1775</v>
      </c>
      <c r="B674" s="73"/>
      <c r="C674" s="73"/>
      <c r="D674" s="73"/>
      <c r="E674" s="73"/>
      <c r="F674" s="73"/>
      <c r="G674" s="73"/>
    </row>
    <row r="675" spans="1:7" x14ac:dyDescent="0.25">
      <c r="A675" t="s">
        <v>4287</v>
      </c>
      <c r="B675" s="73"/>
      <c r="C675" s="73"/>
      <c r="D675" s="73"/>
      <c r="E675" s="73"/>
      <c r="F675" s="73"/>
      <c r="G675" s="73"/>
    </row>
    <row r="676" spans="1:7" x14ac:dyDescent="0.25">
      <c r="A676" t="s">
        <v>4288</v>
      </c>
      <c r="B676" s="73"/>
      <c r="C676" s="73"/>
      <c r="D676" s="73"/>
      <c r="E676" s="73"/>
      <c r="F676" s="73"/>
      <c r="G676" s="73"/>
    </row>
    <row r="677" spans="1:7" x14ac:dyDescent="0.25">
      <c r="A677" t="s">
        <v>4289</v>
      </c>
      <c r="B677" s="73"/>
      <c r="C677" s="73"/>
      <c r="D677" s="73"/>
      <c r="E677" s="73"/>
      <c r="F677" s="73"/>
      <c r="G677" s="73"/>
    </row>
    <row r="678" spans="1:7" x14ac:dyDescent="0.25">
      <c r="A678" t="s">
        <v>4290</v>
      </c>
      <c r="B678" s="73"/>
      <c r="C678" s="73"/>
      <c r="D678" s="73"/>
      <c r="E678" s="73"/>
      <c r="F678" s="73"/>
      <c r="G678" s="73"/>
    </row>
    <row r="679" spans="1:7" x14ac:dyDescent="0.25">
      <c r="A679" t="s">
        <v>4291</v>
      </c>
      <c r="B679" s="73"/>
      <c r="C679" s="73"/>
      <c r="D679" s="73"/>
      <c r="E679" s="73"/>
      <c r="F679" s="73"/>
      <c r="G679" s="73"/>
    </row>
    <row r="680" spans="1:7" x14ac:dyDescent="0.25">
      <c r="A680" t="s">
        <v>4292</v>
      </c>
      <c r="B680" s="73"/>
      <c r="C680" s="73"/>
      <c r="D680" s="73"/>
      <c r="E680" s="73"/>
      <c r="F680" s="73"/>
      <c r="G680" s="73"/>
    </row>
    <row r="681" spans="1:7" x14ac:dyDescent="0.25">
      <c r="A681" t="s">
        <v>4293</v>
      </c>
      <c r="B681" s="73"/>
      <c r="C681" s="73"/>
      <c r="D681" s="73"/>
      <c r="E681" s="73"/>
      <c r="F681" s="73"/>
      <c r="G681" s="73"/>
    </row>
    <row r="682" spans="1:7" x14ac:dyDescent="0.25">
      <c r="A682" t="s">
        <v>4294</v>
      </c>
      <c r="B682" s="73"/>
      <c r="C682" s="73"/>
      <c r="D682" s="73"/>
      <c r="E682" s="73"/>
      <c r="F682" s="73"/>
      <c r="G682" s="73"/>
    </row>
    <row r="683" spans="1:7" x14ac:dyDescent="0.25">
      <c r="A683" t="s">
        <v>4295</v>
      </c>
      <c r="B683" s="73"/>
      <c r="C683" s="73"/>
      <c r="D683" s="73"/>
      <c r="E683" s="73"/>
      <c r="F683" s="73"/>
      <c r="G683" s="73"/>
    </row>
    <row r="684" spans="1:7" x14ac:dyDescent="0.25">
      <c r="A684" t="s">
        <v>4296</v>
      </c>
      <c r="B684" s="73"/>
      <c r="C684" s="73"/>
      <c r="D684" s="73"/>
      <c r="E684" s="73"/>
      <c r="F684" s="73"/>
      <c r="G684" s="73"/>
    </row>
    <row r="685" spans="1:7" x14ac:dyDescent="0.25">
      <c r="A685" t="s">
        <v>4297</v>
      </c>
      <c r="B685" s="73"/>
      <c r="C685" s="73"/>
      <c r="D685" s="73"/>
      <c r="E685" s="73"/>
      <c r="F685" s="73"/>
      <c r="G685" s="73"/>
    </row>
    <row r="686" spans="1:7" x14ac:dyDescent="0.25">
      <c r="A686" t="s">
        <v>4298</v>
      </c>
      <c r="B686" s="73"/>
      <c r="C686" s="73"/>
      <c r="D686" s="73"/>
      <c r="E686" s="73"/>
      <c r="F686" s="73"/>
      <c r="G686" s="73"/>
    </row>
    <row r="687" spans="1:7" x14ac:dyDescent="0.25">
      <c r="A687" t="s">
        <v>4299</v>
      </c>
      <c r="B687" s="73"/>
      <c r="C687" s="73"/>
      <c r="D687" s="73"/>
      <c r="E687" s="73"/>
      <c r="F687" s="73"/>
      <c r="G687" s="73"/>
    </row>
    <row r="688" spans="1:7" x14ac:dyDescent="0.25">
      <c r="A688" t="s">
        <v>4300</v>
      </c>
      <c r="B688" s="73"/>
      <c r="C688" s="73"/>
      <c r="D688" s="73"/>
      <c r="E688" s="73"/>
      <c r="F688" s="73"/>
      <c r="G688" s="73"/>
    </row>
    <row r="689" spans="1:7" x14ac:dyDescent="0.25">
      <c r="A689" t="s">
        <v>4301</v>
      </c>
      <c r="B689" s="73"/>
      <c r="C689" s="73"/>
      <c r="D689" s="73"/>
      <c r="E689" s="73"/>
      <c r="F689" s="73"/>
      <c r="G689" s="73"/>
    </row>
    <row r="690" spans="1:7" x14ac:dyDescent="0.25">
      <c r="A690" t="s">
        <v>4302</v>
      </c>
      <c r="B690" s="73"/>
      <c r="C690" s="73"/>
      <c r="D690" s="73"/>
      <c r="E690" s="73"/>
      <c r="F690" s="73"/>
      <c r="G690" s="73"/>
    </row>
    <row r="691" spans="1:7" x14ac:dyDescent="0.25">
      <c r="A691" t="s">
        <v>4303</v>
      </c>
      <c r="B691" s="73"/>
      <c r="C691" s="73"/>
      <c r="D691" s="73"/>
      <c r="E691" s="73"/>
      <c r="F691" s="73"/>
      <c r="G691" s="73"/>
    </row>
    <row r="692" spans="1:7" x14ac:dyDescent="0.25">
      <c r="A692" t="s">
        <v>4304</v>
      </c>
      <c r="B692" s="73"/>
      <c r="C692" s="73"/>
      <c r="D692" s="73"/>
      <c r="E692" s="73"/>
      <c r="F692" s="73"/>
      <c r="G692" s="73"/>
    </row>
    <row r="693" spans="1:7" x14ac:dyDescent="0.25">
      <c r="A693" t="s">
        <v>4305</v>
      </c>
      <c r="B693" s="73"/>
      <c r="C693" s="73"/>
      <c r="D693" s="73"/>
      <c r="E693" s="73"/>
      <c r="F693" s="73"/>
      <c r="G693" s="73"/>
    </row>
    <row r="694" spans="1:7" x14ac:dyDescent="0.25">
      <c r="A694" t="s">
        <v>4306</v>
      </c>
      <c r="B694" s="73"/>
      <c r="C694" s="73"/>
      <c r="D694" s="73"/>
      <c r="E694" s="73"/>
      <c r="F694" s="73"/>
      <c r="G694" s="73"/>
    </row>
    <row r="695" spans="1:7" x14ac:dyDescent="0.25">
      <c r="A695" t="s">
        <v>4307</v>
      </c>
      <c r="B695" s="73"/>
      <c r="C695" s="73"/>
      <c r="D695" s="73"/>
      <c r="E695" s="73"/>
      <c r="F695" s="73"/>
      <c r="G695" s="73"/>
    </row>
    <row r="696" spans="1:7" x14ac:dyDescent="0.25">
      <c r="A696" t="s">
        <v>4308</v>
      </c>
      <c r="B696" s="73"/>
      <c r="C696" s="73"/>
      <c r="D696" s="73"/>
      <c r="E696" s="73"/>
      <c r="F696" s="73"/>
      <c r="G696" s="73"/>
    </row>
    <row r="697" spans="1:7" x14ac:dyDescent="0.25">
      <c r="A697" t="s">
        <v>4309</v>
      </c>
      <c r="B697" s="73"/>
      <c r="C697" s="73"/>
      <c r="D697" s="73"/>
      <c r="E697" s="73"/>
      <c r="F697" s="73"/>
      <c r="G697" s="73"/>
    </row>
    <row r="698" spans="1:7" x14ac:dyDescent="0.25">
      <c r="A698" t="s">
        <v>4310</v>
      </c>
      <c r="B698" s="73"/>
      <c r="C698" s="73"/>
      <c r="D698" s="73"/>
      <c r="E698" s="73"/>
      <c r="F698" s="73"/>
      <c r="G698" s="73"/>
    </row>
    <row r="699" spans="1:7" x14ac:dyDescent="0.25">
      <c r="A699" t="s">
        <v>4311</v>
      </c>
      <c r="B699" s="73"/>
      <c r="C699" s="73"/>
      <c r="D699" s="73"/>
      <c r="E699" s="73"/>
      <c r="F699" s="73"/>
      <c r="G699" s="73"/>
    </row>
    <row r="700" spans="1:7" x14ac:dyDescent="0.25">
      <c r="A700" t="s">
        <v>1923</v>
      </c>
      <c r="B700" s="73"/>
      <c r="C700" s="73"/>
      <c r="D700" s="73"/>
      <c r="E700" s="73"/>
      <c r="F700" s="73"/>
      <c r="G700" s="73"/>
    </row>
    <row r="701" spans="1:7" x14ac:dyDescent="0.25">
      <c r="A701" t="s">
        <v>4312</v>
      </c>
      <c r="B701" s="73"/>
      <c r="C701" s="73"/>
      <c r="D701" s="73"/>
      <c r="E701" s="73"/>
      <c r="F701" s="73"/>
      <c r="G701" s="73"/>
    </row>
    <row r="702" spans="1:7" x14ac:dyDescent="0.25">
      <c r="A702" t="s">
        <v>4313</v>
      </c>
      <c r="B702" s="73"/>
      <c r="C702" s="73"/>
      <c r="D702" s="73"/>
      <c r="E702" s="73"/>
      <c r="F702" s="73"/>
      <c r="G702" s="73"/>
    </row>
    <row r="703" spans="1:7" x14ac:dyDescent="0.25">
      <c r="A703" t="s">
        <v>4314</v>
      </c>
      <c r="B703" s="73"/>
      <c r="C703" s="73"/>
      <c r="D703" s="73"/>
      <c r="E703" s="73"/>
      <c r="F703" s="73"/>
      <c r="G703" s="73"/>
    </row>
    <row r="704" spans="1:7" x14ac:dyDescent="0.25">
      <c r="A704" t="s">
        <v>4315</v>
      </c>
      <c r="B704" s="73"/>
      <c r="C704" s="73"/>
      <c r="D704" s="73"/>
      <c r="E704" s="73"/>
      <c r="F704" s="73"/>
      <c r="G704" s="73"/>
    </row>
    <row r="705" spans="1:7" x14ac:dyDescent="0.25">
      <c r="A705" t="s">
        <v>4317</v>
      </c>
      <c r="B705" s="73"/>
      <c r="C705" s="73"/>
      <c r="D705" s="73"/>
      <c r="E705" s="73"/>
      <c r="F705" s="73"/>
      <c r="G705" s="73"/>
    </row>
    <row r="706" spans="1:7" x14ac:dyDescent="0.25">
      <c r="A706" t="s">
        <v>4318</v>
      </c>
      <c r="B706" s="73"/>
      <c r="C706" s="73"/>
      <c r="D706" s="73"/>
      <c r="E706" s="73"/>
      <c r="F706" s="73"/>
      <c r="G706" s="73"/>
    </row>
    <row r="707" spans="1:7" x14ac:dyDescent="0.25">
      <c r="A707" t="s">
        <v>4319</v>
      </c>
      <c r="B707" s="73"/>
      <c r="C707" s="73"/>
      <c r="D707" s="73"/>
      <c r="E707" s="73"/>
      <c r="F707" s="73"/>
      <c r="G707" s="73"/>
    </row>
    <row r="708" spans="1:7" x14ac:dyDescent="0.25">
      <c r="A708" t="s">
        <v>4320</v>
      </c>
      <c r="B708" s="73"/>
      <c r="C708" s="73"/>
      <c r="D708" s="73"/>
      <c r="E708" s="73"/>
      <c r="F708" s="73"/>
      <c r="G708" s="73"/>
    </row>
    <row r="709" spans="1:7" x14ac:dyDescent="0.25">
      <c r="A709" t="s">
        <v>4321</v>
      </c>
      <c r="B709" s="73"/>
      <c r="C709" s="73"/>
      <c r="D709" s="73"/>
      <c r="E709" s="73"/>
      <c r="F709" s="73"/>
      <c r="G709" s="73"/>
    </row>
    <row r="710" spans="1:7" x14ac:dyDescent="0.25">
      <c r="A710" t="s">
        <v>4322</v>
      </c>
      <c r="B710" s="73"/>
      <c r="C710" s="73"/>
      <c r="D710" s="73"/>
      <c r="E710" s="73"/>
      <c r="F710" s="73"/>
      <c r="G710" s="73"/>
    </row>
    <row r="711" spans="1:7" x14ac:dyDescent="0.25">
      <c r="A711" t="s">
        <v>4323</v>
      </c>
      <c r="B711" s="73"/>
      <c r="C711" s="73"/>
      <c r="D711" s="73"/>
      <c r="E711" s="73"/>
      <c r="F711" s="73"/>
      <c r="G711" s="73"/>
    </row>
    <row r="712" spans="1:7" x14ac:dyDescent="0.25">
      <c r="A712" t="s">
        <v>4324</v>
      </c>
      <c r="B712" s="73"/>
      <c r="C712" s="73"/>
      <c r="D712" s="73"/>
      <c r="E712" s="73"/>
      <c r="F712" s="73"/>
      <c r="G712" s="73"/>
    </row>
    <row r="713" spans="1:7" x14ac:dyDescent="0.25">
      <c r="A713" t="s">
        <v>4325</v>
      </c>
      <c r="B713" s="73"/>
      <c r="C713" s="73"/>
      <c r="D713" s="73"/>
      <c r="E713" s="73"/>
      <c r="F713" s="73"/>
      <c r="G713" s="73"/>
    </row>
    <row r="714" spans="1:7" x14ac:dyDescent="0.25">
      <c r="A714" t="s">
        <v>4326</v>
      </c>
      <c r="B714" s="73"/>
      <c r="C714" s="73"/>
      <c r="D714" s="73"/>
      <c r="E714" s="73"/>
      <c r="F714" s="73"/>
      <c r="G714" s="73"/>
    </row>
    <row r="715" spans="1:7" x14ac:dyDescent="0.25">
      <c r="A715" t="s">
        <v>4327</v>
      </c>
      <c r="B715" s="73"/>
      <c r="C715" s="73"/>
      <c r="D715" s="73"/>
      <c r="E715" s="73"/>
      <c r="F715" s="73"/>
      <c r="G715" s="73"/>
    </row>
    <row r="716" spans="1:7" x14ac:dyDescent="0.25">
      <c r="A716" t="s">
        <v>4328</v>
      </c>
      <c r="B716" s="73"/>
      <c r="C716" s="73"/>
      <c r="D716" s="73"/>
      <c r="E716" s="73"/>
      <c r="F716" s="73"/>
      <c r="G716" s="73"/>
    </row>
    <row r="717" spans="1:7" x14ac:dyDescent="0.25">
      <c r="A717" t="s">
        <v>4329</v>
      </c>
      <c r="B717" s="73"/>
      <c r="C717" s="73"/>
      <c r="D717" s="73"/>
      <c r="E717" s="73"/>
      <c r="F717" s="73"/>
      <c r="G717" s="73"/>
    </row>
    <row r="718" spans="1:7" x14ac:dyDescent="0.25">
      <c r="A718" t="s">
        <v>4330</v>
      </c>
      <c r="B718" s="73"/>
      <c r="C718" s="73"/>
      <c r="D718" s="73"/>
      <c r="E718" s="73"/>
      <c r="F718" s="73"/>
      <c r="G718" s="73"/>
    </row>
    <row r="719" spans="1:7" x14ac:dyDescent="0.25">
      <c r="A719" t="s">
        <v>4331</v>
      </c>
      <c r="B719" s="73"/>
      <c r="C719" s="73"/>
      <c r="D719" s="73"/>
      <c r="E719" s="73"/>
      <c r="F719" s="73"/>
      <c r="G719" s="73"/>
    </row>
    <row r="720" spans="1:7" x14ac:dyDescent="0.25">
      <c r="A720" t="s">
        <v>4332</v>
      </c>
      <c r="B720" s="73"/>
      <c r="C720" s="73"/>
      <c r="D720" s="73"/>
      <c r="E720" s="73"/>
      <c r="F720" s="73"/>
      <c r="G720" s="73"/>
    </row>
    <row r="721" spans="1:7" x14ac:dyDescent="0.25">
      <c r="A721" t="s">
        <v>4333</v>
      </c>
      <c r="B721" s="73"/>
      <c r="C721" s="73"/>
      <c r="D721" s="73"/>
      <c r="E721" s="73"/>
      <c r="F721" s="73"/>
      <c r="G721" s="73"/>
    </row>
    <row r="722" spans="1:7" x14ac:dyDescent="0.25">
      <c r="A722" t="s">
        <v>4334</v>
      </c>
      <c r="B722" s="73"/>
      <c r="C722" s="73"/>
      <c r="D722" s="73"/>
      <c r="E722" s="73"/>
      <c r="F722" s="73"/>
      <c r="G722" s="73"/>
    </row>
    <row r="723" spans="1:7" x14ac:dyDescent="0.25">
      <c r="A723" t="s">
        <v>4335</v>
      </c>
      <c r="B723" s="73"/>
      <c r="C723" s="73"/>
      <c r="D723" s="73"/>
      <c r="E723" s="73"/>
      <c r="F723" s="73"/>
      <c r="G723" s="73"/>
    </row>
    <row r="724" spans="1:7" x14ac:dyDescent="0.25">
      <c r="A724" t="s">
        <v>4336</v>
      </c>
      <c r="B724" s="73"/>
      <c r="C724" s="73"/>
      <c r="D724" s="73"/>
      <c r="E724" s="73"/>
      <c r="F724" s="73"/>
      <c r="G724" s="73"/>
    </row>
    <row r="725" spans="1:7" x14ac:dyDescent="0.25">
      <c r="A725" t="s">
        <v>4337</v>
      </c>
      <c r="B725" s="73"/>
      <c r="C725" s="73"/>
      <c r="D725" s="73"/>
      <c r="E725" s="73"/>
      <c r="F725" s="73"/>
      <c r="G725" s="73"/>
    </row>
    <row r="726" spans="1:7" x14ac:dyDescent="0.25">
      <c r="A726" t="s">
        <v>4338</v>
      </c>
      <c r="B726" s="73"/>
      <c r="C726" s="73"/>
      <c r="D726" s="73"/>
      <c r="E726" s="73"/>
      <c r="F726" s="73"/>
      <c r="G726" s="73"/>
    </row>
    <row r="727" spans="1:7" x14ac:dyDescent="0.25">
      <c r="A727" t="s">
        <v>1553</v>
      </c>
      <c r="B727" s="73"/>
      <c r="C727" s="73"/>
      <c r="D727" s="73"/>
      <c r="E727" s="73"/>
      <c r="F727" s="73"/>
      <c r="G727" s="73"/>
    </row>
    <row r="728" spans="1:7" x14ac:dyDescent="0.25">
      <c r="A728" t="s">
        <v>2362</v>
      </c>
      <c r="B728" s="73"/>
      <c r="C728" s="73"/>
      <c r="D728" s="73"/>
      <c r="E728" s="73"/>
      <c r="F728" s="73"/>
      <c r="G728" s="73"/>
    </row>
    <row r="729" spans="1:7" x14ac:dyDescent="0.25">
      <c r="A729" t="s">
        <v>4339</v>
      </c>
      <c r="B729" s="73"/>
      <c r="C729" s="73"/>
      <c r="D729" s="73"/>
      <c r="E729" s="73"/>
      <c r="F729" s="73"/>
      <c r="G729" s="73"/>
    </row>
    <row r="730" spans="1:7" x14ac:dyDescent="0.25">
      <c r="A730" t="s">
        <v>4340</v>
      </c>
      <c r="B730" s="73"/>
      <c r="C730" s="73"/>
      <c r="D730" s="73"/>
      <c r="E730" s="73"/>
      <c r="F730" s="73"/>
      <c r="G730" s="73"/>
    </row>
    <row r="731" spans="1:7" x14ac:dyDescent="0.25">
      <c r="A731" t="s">
        <v>4341</v>
      </c>
      <c r="B731" s="73"/>
      <c r="C731" s="73"/>
      <c r="D731" s="73"/>
      <c r="E731" s="73"/>
      <c r="F731" s="73"/>
      <c r="G731" s="73"/>
    </row>
    <row r="732" spans="1:7" x14ac:dyDescent="0.25">
      <c r="A732" t="s">
        <v>4342</v>
      </c>
      <c r="B732" s="73"/>
      <c r="C732" s="73"/>
      <c r="D732" s="73"/>
      <c r="E732" s="73"/>
      <c r="F732" s="73"/>
      <c r="G732" s="73"/>
    </row>
    <row r="733" spans="1:7" x14ac:dyDescent="0.25">
      <c r="A733" t="s">
        <v>4343</v>
      </c>
      <c r="B733" s="73"/>
      <c r="C733" s="73"/>
      <c r="D733" s="73"/>
      <c r="E733" s="73"/>
      <c r="F733" s="73"/>
      <c r="G733" s="73"/>
    </row>
    <row r="734" spans="1:7" x14ac:dyDescent="0.25">
      <c r="A734" t="s">
        <v>4344</v>
      </c>
      <c r="B734" s="73"/>
      <c r="C734" s="73"/>
      <c r="D734" s="73"/>
      <c r="E734" s="73"/>
      <c r="F734" s="73"/>
      <c r="G734" s="73"/>
    </row>
    <row r="735" spans="1:7" x14ac:dyDescent="0.25">
      <c r="A735" t="s">
        <v>2029</v>
      </c>
      <c r="B735" s="73"/>
      <c r="C735" s="73"/>
      <c r="D735" s="73"/>
      <c r="E735" s="73"/>
      <c r="F735" s="73"/>
      <c r="G735" s="73"/>
    </row>
    <row r="736" spans="1:7" x14ac:dyDescent="0.25">
      <c r="A736" t="s">
        <v>4345</v>
      </c>
      <c r="B736" s="73"/>
      <c r="C736" s="73"/>
      <c r="D736" s="73"/>
      <c r="E736" s="73"/>
      <c r="F736" s="73"/>
      <c r="G736" s="73"/>
    </row>
    <row r="737" spans="1:7" x14ac:dyDescent="0.25">
      <c r="A737" t="s">
        <v>4346</v>
      </c>
      <c r="B737" s="73"/>
      <c r="C737" s="73"/>
      <c r="D737" s="73"/>
      <c r="E737" s="73"/>
      <c r="F737" s="73"/>
      <c r="G737" s="73"/>
    </row>
    <row r="738" spans="1:7" x14ac:dyDescent="0.25">
      <c r="A738" t="s">
        <v>2116</v>
      </c>
      <c r="B738" s="73"/>
      <c r="C738" s="73"/>
      <c r="D738" s="73"/>
      <c r="E738" s="73"/>
      <c r="F738" s="73"/>
      <c r="G738" s="73"/>
    </row>
    <row r="739" spans="1:7" x14ac:dyDescent="0.25">
      <c r="A739" t="s">
        <v>4347</v>
      </c>
      <c r="B739" s="73"/>
      <c r="C739" s="73"/>
      <c r="D739" s="73"/>
      <c r="E739" s="73"/>
      <c r="F739" s="73"/>
      <c r="G739" s="73"/>
    </row>
    <row r="740" spans="1:7" x14ac:dyDescent="0.25">
      <c r="A740" t="s">
        <v>4348</v>
      </c>
      <c r="B740" s="73"/>
      <c r="C740" s="73"/>
      <c r="D740" s="73"/>
      <c r="E740" s="73"/>
      <c r="F740" s="73"/>
      <c r="G740" s="73"/>
    </row>
    <row r="741" spans="1:7" x14ac:dyDescent="0.25">
      <c r="A741" t="s">
        <v>4349</v>
      </c>
      <c r="B741" s="73"/>
      <c r="C741" s="73"/>
      <c r="D741" s="73"/>
      <c r="E741" s="73"/>
      <c r="F741" s="73"/>
      <c r="G741" s="73"/>
    </row>
    <row r="742" spans="1:7" x14ac:dyDescent="0.25">
      <c r="A742" t="s">
        <v>4350</v>
      </c>
      <c r="B742" s="73"/>
      <c r="C742" s="73"/>
      <c r="D742" s="73"/>
      <c r="E742" s="73"/>
      <c r="F742" s="73"/>
      <c r="G742" s="73"/>
    </row>
    <row r="743" spans="1:7" x14ac:dyDescent="0.25">
      <c r="A743" t="s">
        <v>4351</v>
      </c>
      <c r="B743" s="73"/>
      <c r="C743" s="73"/>
      <c r="D743" s="73"/>
      <c r="E743" s="73"/>
      <c r="F743" s="73"/>
      <c r="G743" s="73"/>
    </row>
    <row r="744" spans="1:7" x14ac:dyDescent="0.25">
      <c r="A744" t="s">
        <v>4352</v>
      </c>
      <c r="B744" s="73"/>
      <c r="C744" s="73"/>
      <c r="D744" s="73"/>
      <c r="E744" s="73"/>
      <c r="F744" s="73"/>
      <c r="G744" s="73"/>
    </row>
    <row r="745" spans="1:7" x14ac:dyDescent="0.25">
      <c r="A745" t="s">
        <v>2967</v>
      </c>
      <c r="B745" s="73"/>
      <c r="C745" s="73"/>
      <c r="D745" s="73"/>
      <c r="E745" s="73"/>
      <c r="F745" s="73"/>
      <c r="G745" s="73"/>
    </row>
    <row r="746" spans="1:7" x14ac:dyDescent="0.25">
      <c r="A746" t="s">
        <v>4353</v>
      </c>
      <c r="B746" s="73"/>
      <c r="C746" s="73"/>
      <c r="D746" s="73"/>
      <c r="E746" s="73"/>
      <c r="F746" s="73"/>
      <c r="G746" s="73"/>
    </row>
    <row r="747" spans="1:7" x14ac:dyDescent="0.25">
      <c r="A747" t="s">
        <v>4354</v>
      </c>
      <c r="B747" s="73"/>
      <c r="C747" s="73"/>
      <c r="D747" s="73"/>
      <c r="E747" s="73"/>
      <c r="F747" s="73"/>
      <c r="G747" s="73"/>
    </row>
    <row r="748" spans="1:7" x14ac:dyDescent="0.25">
      <c r="A748" t="s">
        <v>4355</v>
      </c>
      <c r="B748" s="73"/>
      <c r="C748" s="73"/>
      <c r="D748" s="73"/>
      <c r="E748" s="73"/>
      <c r="F748" s="73"/>
      <c r="G748" s="73"/>
    </row>
    <row r="749" spans="1:7" x14ac:dyDescent="0.25">
      <c r="A749" t="s">
        <v>1630</v>
      </c>
      <c r="B749" s="73"/>
      <c r="C749" s="73"/>
      <c r="D749" s="73"/>
      <c r="E749" s="73"/>
      <c r="F749" s="73"/>
      <c r="G749" s="73"/>
    </row>
    <row r="750" spans="1:7" x14ac:dyDescent="0.25">
      <c r="A750" t="s">
        <v>4356</v>
      </c>
      <c r="B750" s="73"/>
      <c r="C750" s="73"/>
      <c r="D750" s="73"/>
      <c r="E750" s="73"/>
      <c r="F750" s="73"/>
      <c r="G750" s="73"/>
    </row>
    <row r="751" spans="1:7" x14ac:dyDescent="0.25">
      <c r="A751" t="s">
        <v>4357</v>
      </c>
      <c r="B751" s="73"/>
      <c r="C751" s="73"/>
      <c r="D751" s="73"/>
      <c r="E751" s="73"/>
      <c r="F751" s="73"/>
      <c r="G751" s="73"/>
    </row>
    <row r="752" spans="1:7" x14ac:dyDescent="0.25">
      <c r="A752" t="s">
        <v>4358</v>
      </c>
      <c r="B752" s="73"/>
      <c r="C752" s="73"/>
      <c r="D752" s="73"/>
      <c r="E752" s="73"/>
      <c r="F752" s="73"/>
      <c r="G752" s="73"/>
    </row>
    <row r="753" spans="1:7" x14ac:dyDescent="0.25">
      <c r="A753" t="s">
        <v>1685</v>
      </c>
      <c r="B753" s="73"/>
      <c r="C753" s="73"/>
      <c r="D753" s="73"/>
      <c r="E753" s="73"/>
      <c r="F753" s="73"/>
      <c r="G753" s="73"/>
    </row>
    <row r="754" spans="1:7" x14ac:dyDescent="0.25">
      <c r="A754" t="s">
        <v>4359</v>
      </c>
      <c r="B754" s="73"/>
      <c r="C754" s="73"/>
      <c r="D754" s="73"/>
      <c r="E754" s="73"/>
      <c r="F754" s="73"/>
      <c r="G754" s="73"/>
    </row>
    <row r="755" spans="1:7" x14ac:dyDescent="0.25">
      <c r="A755" t="s">
        <v>4360</v>
      </c>
      <c r="B755" s="73"/>
      <c r="C755" s="73"/>
      <c r="D755" s="73"/>
      <c r="E755" s="73"/>
      <c r="F755" s="73"/>
      <c r="G755" s="73"/>
    </row>
    <row r="756" spans="1:7" x14ac:dyDescent="0.25">
      <c r="A756" t="s">
        <v>4361</v>
      </c>
      <c r="B756" s="73"/>
      <c r="C756" s="73"/>
      <c r="D756" s="73"/>
      <c r="E756" s="73"/>
      <c r="F756" s="73"/>
      <c r="G756" s="73"/>
    </row>
    <row r="757" spans="1:7" x14ac:dyDescent="0.25">
      <c r="A757" t="s">
        <v>4362</v>
      </c>
      <c r="B757" s="73"/>
      <c r="C757" s="73"/>
      <c r="D757" s="73"/>
      <c r="E757" s="73"/>
      <c r="F757" s="73"/>
      <c r="G757" s="73"/>
    </row>
    <row r="758" spans="1:7" x14ac:dyDescent="0.25">
      <c r="A758" t="s">
        <v>1828</v>
      </c>
      <c r="B758" s="73"/>
      <c r="C758" s="73"/>
      <c r="D758" s="73"/>
      <c r="E758" s="73"/>
      <c r="F758" s="73"/>
      <c r="G758" s="73"/>
    </row>
    <row r="759" spans="1:7" x14ac:dyDescent="0.25">
      <c r="A759" t="s">
        <v>548</v>
      </c>
      <c r="B759" s="73"/>
      <c r="C759" s="73"/>
      <c r="D759" s="73"/>
      <c r="E759" s="73"/>
      <c r="F759" s="73"/>
      <c r="G759" s="73"/>
    </row>
    <row r="760" spans="1:7" x14ac:dyDescent="0.25">
      <c r="A760" t="s">
        <v>4363</v>
      </c>
      <c r="B760" s="73"/>
      <c r="C760" s="73"/>
      <c r="D760" s="73"/>
      <c r="E760" s="73"/>
      <c r="F760" s="73"/>
      <c r="G760" s="73"/>
    </row>
    <row r="761" spans="1:7" x14ac:dyDescent="0.25">
      <c r="A761" t="s">
        <v>4364</v>
      </c>
      <c r="B761" s="73"/>
      <c r="C761" s="73"/>
      <c r="D761" s="73"/>
      <c r="E761" s="73"/>
      <c r="F761" s="73"/>
      <c r="G761" s="73"/>
    </row>
    <row r="762" spans="1:7" x14ac:dyDescent="0.25">
      <c r="A762" t="s">
        <v>4365</v>
      </c>
      <c r="B762" s="73"/>
      <c r="C762" s="73"/>
      <c r="D762" s="73"/>
      <c r="E762" s="73"/>
      <c r="F762" s="73"/>
      <c r="G762" s="73"/>
    </row>
    <row r="763" spans="1:7" x14ac:dyDescent="0.25">
      <c r="A763" t="s">
        <v>4366</v>
      </c>
      <c r="B763" s="73"/>
      <c r="C763" s="73"/>
      <c r="D763" s="73"/>
      <c r="E763" s="73"/>
      <c r="F763" s="73"/>
      <c r="G763" s="73"/>
    </row>
    <row r="764" spans="1:7" x14ac:dyDescent="0.25">
      <c r="A764" t="s">
        <v>4367</v>
      </c>
      <c r="B764" s="73"/>
      <c r="C764" s="73"/>
      <c r="D764" s="73"/>
      <c r="E764" s="73"/>
      <c r="F764" s="73"/>
      <c r="G764" s="73"/>
    </row>
    <row r="765" spans="1:7" x14ac:dyDescent="0.25">
      <c r="A765" t="s">
        <v>4368</v>
      </c>
      <c r="B765" s="73"/>
      <c r="C765" s="73"/>
      <c r="D765" s="73"/>
      <c r="E765" s="73"/>
      <c r="F765" s="73"/>
      <c r="G765" s="73"/>
    </row>
    <row r="766" spans="1:7" x14ac:dyDescent="0.25">
      <c r="A766" t="s">
        <v>4369</v>
      </c>
      <c r="B766" s="73"/>
      <c r="C766" s="73"/>
      <c r="D766" s="73"/>
      <c r="E766" s="73"/>
      <c r="F766" s="73"/>
      <c r="G766" s="73"/>
    </row>
    <row r="767" spans="1:7" x14ac:dyDescent="0.25">
      <c r="A767" t="s">
        <v>4370</v>
      </c>
      <c r="B767" s="73"/>
      <c r="C767" s="73"/>
      <c r="D767" s="73"/>
      <c r="E767" s="73"/>
      <c r="F767" s="73"/>
      <c r="G767" s="73"/>
    </row>
    <row r="768" spans="1:7" x14ac:dyDescent="0.25">
      <c r="A768" t="s">
        <v>4371</v>
      </c>
      <c r="B768" s="73"/>
      <c r="C768" s="73"/>
      <c r="D768" s="73"/>
      <c r="E768" s="73"/>
      <c r="F768" s="73"/>
      <c r="G768" s="73"/>
    </row>
    <row r="769" spans="1:7" x14ac:dyDescent="0.25">
      <c r="A769" t="s">
        <v>4372</v>
      </c>
      <c r="B769" s="73"/>
      <c r="C769" s="73"/>
      <c r="D769" s="73"/>
      <c r="E769" s="73"/>
      <c r="F769" s="73"/>
      <c r="G769" s="73"/>
    </row>
    <row r="770" spans="1:7" x14ac:dyDescent="0.25">
      <c r="A770" t="s">
        <v>1335</v>
      </c>
      <c r="B770" s="73"/>
      <c r="C770" s="73"/>
      <c r="D770" s="73"/>
      <c r="E770" s="73"/>
      <c r="F770" s="73"/>
      <c r="G770" s="73"/>
    </row>
    <row r="771" spans="1:7" x14ac:dyDescent="0.25">
      <c r="A771" t="s">
        <v>1262</v>
      </c>
      <c r="B771" s="73"/>
      <c r="C771" s="73"/>
      <c r="D771" s="73"/>
      <c r="E771" s="73"/>
      <c r="F771" s="73"/>
      <c r="G771" s="73"/>
    </row>
    <row r="772" spans="1:7" x14ac:dyDescent="0.25">
      <c r="A772" t="s">
        <v>531</v>
      </c>
      <c r="B772" s="73"/>
      <c r="C772" s="73"/>
      <c r="D772" s="73"/>
      <c r="E772" s="73"/>
      <c r="F772" s="73"/>
      <c r="G772" s="73"/>
    </row>
    <row r="773" spans="1:7" x14ac:dyDescent="0.25">
      <c r="A773" t="s">
        <v>4373</v>
      </c>
      <c r="B773" s="73"/>
      <c r="C773" s="73"/>
      <c r="D773" s="73"/>
      <c r="E773" s="73"/>
      <c r="F773" s="73"/>
      <c r="G773" s="73"/>
    </row>
    <row r="774" spans="1:7" x14ac:dyDescent="0.25">
      <c r="A774" t="s">
        <v>1258</v>
      </c>
      <c r="B774" s="73"/>
      <c r="C774" s="73"/>
      <c r="D774" s="73"/>
      <c r="E774" s="73"/>
      <c r="F774" s="73"/>
      <c r="G774" s="73"/>
    </row>
    <row r="775" spans="1:7" x14ac:dyDescent="0.25">
      <c r="A775" t="s">
        <v>4374</v>
      </c>
      <c r="B775" s="73"/>
      <c r="C775" s="73"/>
      <c r="D775" s="73"/>
      <c r="E775" s="73"/>
      <c r="F775" s="73"/>
      <c r="G775" s="73"/>
    </row>
    <row r="776" spans="1:7" x14ac:dyDescent="0.25">
      <c r="A776" t="s">
        <v>4375</v>
      </c>
      <c r="B776" s="73"/>
      <c r="C776" s="73"/>
      <c r="D776" s="73"/>
      <c r="E776" s="73"/>
      <c r="F776" s="73"/>
      <c r="G776" s="73"/>
    </row>
    <row r="777" spans="1:7" x14ac:dyDescent="0.25">
      <c r="A777" t="s">
        <v>4376</v>
      </c>
      <c r="B777" s="73"/>
      <c r="C777" s="73"/>
      <c r="D777" s="73"/>
      <c r="E777" s="73"/>
      <c r="F777" s="73"/>
      <c r="G777" s="73"/>
    </row>
    <row r="778" spans="1:7" x14ac:dyDescent="0.25">
      <c r="A778" t="s">
        <v>4377</v>
      </c>
      <c r="B778" s="73"/>
      <c r="C778" s="73"/>
      <c r="D778" s="73"/>
      <c r="E778" s="73"/>
      <c r="F778" s="73"/>
      <c r="G778" s="73"/>
    </row>
    <row r="779" spans="1:7" x14ac:dyDescent="0.25">
      <c r="A779" t="s">
        <v>4378</v>
      </c>
      <c r="B779" s="73"/>
      <c r="C779" s="73"/>
      <c r="D779" s="73"/>
      <c r="E779" s="73"/>
      <c r="F779" s="73"/>
      <c r="G779" s="73"/>
    </row>
    <row r="780" spans="1:7" x14ac:dyDescent="0.25">
      <c r="A780" t="s">
        <v>4379</v>
      </c>
      <c r="B780" s="73"/>
      <c r="C780" s="73"/>
      <c r="D780" s="73"/>
      <c r="E780" s="73"/>
      <c r="F780" s="73"/>
      <c r="G780" s="73"/>
    </row>
    <row r="781" spans="1:7" x14ac:dyDescent="0.25">
      <c r="A781" t="s">
        <v>4380</v>
      </c>
      <c r="B781" s="73"/>
      <c r="C781" s="73"/>
      <c r="D781" s="73"/>
      <c r="E781" s="73"/>
      <c r="F781" s="73"/>
      <c r="G781" s="73"/>
    </row>
    <row r="782" spans="1:7" x14ac:dyDescent="0.25">
      <c r="A782" t="s">
        <v>4381</v>
      </c>
      <c r="B782" s="73"/>
      <c r="C782" s="73"/>
      <c r="D782" s="73"/>
      <c r="E782" s="73"/>
      <c r="F782" s="73"/>
      <c r="G782" s="73"/>
    </row>
    <row r="783" spans="1:7" x14ac:dyDescent="0.25">
      <c r="A783" t="s">
        <v>4382</v>
      </c>
      <c r="B783" s="73"/>
      <c r="C783" s="73"/>
      <c r="D783" s="73"/>
      <c r="E783" s="73"/>
      <c r="F783" s="73"/>
      <c r="G783" s="73"/>
    </row>
    <row r="784" spans="1:7" x14ac:dyDescent="0.25">
      <c r="A784" t="s">
        <v>4383</v>
      </c>
      <c r="B784" s="73"/>
      <c r="C784" s="73"/>
      <c r="D784" s="73"/>
      <c r="E784" s="73"/>
      <c r="F784" s="73"/>
      <c r="G784" s="73"/>
    </row>
    <row r="785" spans="1:7" x14ac:dyDescent="0.25">
      <c r="A785" t="s">
        <v>4384</v>
      </c>
      <c r="B785" s="73"/>
      <c r="C785" s="73"/>
      <c r="D785" s="73"/>
      <c r="E785" s="73"/>
      <c r="F785" s="73"/>
      <c r="G785" s="73"/>
    </row>
    <row r="786" spans="1:7" x14ac:dyDescent="0.25">
      <c r="A786" t="s">
        <v>4385</v>
      </c>
      <c r="B786" s="73"/>
      <c r="C786" s="73"/>
      <c r="D786" s="73"/>
      <c r="E786" s="73"/>
      <c r="F786" s="73"/>
      <c r="G786" s="73"/>
    </row>
    <row r="787" spans="1:7" x14ac:dyDescent="0.25">
      <c r="A787" t="s">
        <v>4386</v>
      </c>
      <c r="B787" s="73"/>
      <c r="C787" s="73"/>
      <c r="D787" s="73"/>
      <c r="E787" s="73"/>
      <c r="F787" s="73"/>
      <c r="G787" s="73"/>
    </row>
    <row r="788" spans="1:7" x14ac:dyDescent="0.25">
      <c r="A788" t="s">
        <v>4387</v>
      </c>
      <c r="B788" s="73"/>
      <c r="C788" s="73"/>
      <c r="D788" s="73"/>
      <c r="E788" s="73"/>
      <c r="F788" s="73"/>
      <c r="G788" s="73"/>
    </row>
    <row r="789" spans="1:7" x14ac:dyDescent="0.25">
      <c r="A789" t="s">
        <v>4388</v>
      </c>
      <c r="B789" s="73"/>
      <c r="C789" s="73"/>
      <c r="D789" s="73"/>
      <c r="E789" s="73"/>
      <c r="F789" s="73"/>
      <c r="G789" s="73"/>
    </row>
    <row r="790" spans="1:7" x14ac:dyDescent="0.25">
      <c r="A790" t="s">
        <v>4389</v>
      </c>
      <c r="B790" s="73"/>
      <c r="C790" s="73"/>
      <c r="D790" s="73"/>
      <c r="E790" s="73"/>
      <c r="F790" s="73"/>
      <c r="G790" s="73"/>
    </row>
    <row r="791" spans="1:7" x14ac:dyDescent="0.25">
      <c r="A791" t="s">
        <v>4390</v>
      </c>
      <c r="B791" s="73"/>
      <c r="C791" s="73"/>
      <c r="D791" s="73"/>
      <c r="E791" s="73"/>
      <c r="F791" s="73"/>
      <c r="G791" s="73"/>
    </row>
    <row r="792" spans="1:7" x14ac:dyDescent="0.25">
      <c r="A792" t="s">
        <v>2801</v>
      </c>
      <c r="B792" s="73"/>
      <c r="C792" s="73"/>
      <c r="D792" s="73"/>
      <c r="E792" s="73"/>
      <c r="F792" s="73"/>
      <c r="G792" s="73"/>
    </row>
    <row r="793" spans="1:7" x14ac:dyDescent="0.25">
      <c r="A793" t="s">
        <v>4391</v>
      </c>
      <c r="B793" s="73"/>
      <c r="C793" s="73"/>
      <c r="D793" s="73"/>
      <c r="E793" s="73"/>
      <c r="F793" s="73"/>
      <c r="G793" s="73"/>
    </row>
    <row r="794" spans="1:7" x14ac:dyDescent="0.25">
      <c r="A794" t="s">
        <v>4392</v>
      </c>
      <c r="B794" s="73"/>
      <c r="C794" s="73"/>
      <c r="D794" s="73"/>
      <c r="E794" s="73"/>
      <c r="F794" s="73"/>
      <c r="G794" s="73"/>
    </row>
    <row r="795" spans="1:7" x14ac:dyDescent="0.25">
      <c r="A795" t="s">
        <v>4393</v>
      </c>
      <c r="B795" s="73"/>
      <c r="C795" s="73"/>
      <c r="D795" s="73"/>
      <c r="E795" s="73"/>
      <c r="F795" s="73"/>
      <c r="G795" s="73"/>
    </row>
    <row r="796" spans="1:7" x14ac:dyDescent="0.25">
      <c r="A796" t="s">
        <v>4394</v>
      </c>
      <c r="B796" s="73"/>
      <c r="C796" s="73"/>
      <c r="D796" s="73"/>
      <c r="E796" s="73"/>
      <c r="F796" s="73"/>
      <c r="G796" s="73"/>
    </row>
    <row r="797" spans="1:7" x14ac:dyDescent="0.25">
      <c r="A797" t="s">
        <v>4395</v>
      </c>
      <c r="B797" s="73"/>
      <c r="C797" s="73"/>
      <c r="D797" s="73"/>
      <c r="E797" s="73"/>
      <c r="F797" s="73"/>
      <c r="G797" s="73"/>
    </row>
    <row r="798" spans="1:7" x14ac:dyDescent="0.25">
      <c r="A798" t="s">
        <v>4396</v>
      </c>
      <c r="B798" s="73"/>
      <c r="C798" s="73"/>
      <c r="D798" s="73"/>
      <c r="E798" s="73"/>
      <c r="F798" s="73"/>
      <c r="G798" s="73"/>
    </row>
    <row r="799" spans="1:7" x14ac:dyDescent="0.25">
      <c r="A799" t="s">
        <v>4397</v>
      </c>
      <c r="B799" s="73"/>
      <c r="C799" s="73"/>
      <c r="D799" s="73"/>
      <c r="E799" s="73"/>
      <c r="F799" s="73"/>
      <c r="G799" s="73"/>
    </row>
    <row r="800" spans="1:7" x14ac:dyDescent="0.25">
      <c r="A800" t="s">
        <v>4398</v>
      </c>
      <c r="B800" s="73"/>
      <c r="C800" s="73"/>
      <c r="D800" s="73"/>
      <c r="E800" s="73"/>
      <c r="F800" s="73"/>
      <c r="G800" s="73"/>
    </row>
    <row r="801" spans="1:7" x14ac:dyDescent="0.25">
      <c r="A801" t="s">
        <v>4399</v>
      </c>
      <c r="B801" s="73"/>
      <c r="C801" s="73"/>
      <c r="D801" s="73"/>
      <c r="E801" s="73"/>
      <c r="F801" s="73"/>
      <c r="G801" s="73"/>
    </row>
    <row r="802" spans="1:7" x14ac:dyDescent="0.25">
      <c r="A802" t="s">
        <v>1238</v>
      </c>
      <c r="B802" s="73"/>
      <c r="C802" s="73"/>
      <c r="D802" s="73"/>
      <c r="E802" s="73"/>
      <c r="F802" s="73"/>
      <c r="G802" s="73"/>
    </row>
    <row r="803" spans="1:7" x14ac:dyDescent="0.25">
      <c r="A803" t="s">
        <v>4400</v>
      </c>
      <c r="B803" s="73"/>
      <c r="C803" s="73"/>
      <c r="D803" s="73"/>
      <c r="E803" s="73"/>
      <c r="F803" s="73"/>
      <c r="G803" s="73"/>
    </row>
    <row r="804" spans="1:7" x14ac:dyDescent="0.25">
      <c r="A804" t="s">
        <v>4401</v>
      </c>
      <c r="B804" s="73"/>
      <c r="C804" s="73"/>
      <c r="D804" s="73"/>
      <c r="E804" s="73"/>
      <c r="F804" s="73"/>
      <c r="G804" s="73"/>
    </row>
    <row r="805" spans="1:7" x14ac:dyDescent="0.25">
      <c r="A805" t="s">
        <v>4402</v>
      </c>
      <c r="B805" s="73"/>
      <c r="C805" s="73"/>
      <c r="D805" s="73"/>
      <c r="E805" s="73"/>
      <c r="F805" s="73"/>
      <c r="G805" s="73"/>
    </row>
    <row r="806" spans="1:7" x14ac:dyDescent="0.25">
      <c r="A806" t="s">
        <v>4403</v>
      </c>
      <c r="B806" s="73"/>
      <c r="C806" s="73"/>
      <c r="D806" s="73"/>
      <c r="E806" s="73"/>
      <c r="F806" s="73"/>
      <c r="G806" s="73"/>
    </row>
    <row r="807" spans="1:7" x14ac:dyDescent="0.25">
      <c r="A807" t="s">
        <v>1934</v>
      </c>
      <c r="B807" s="73"/>
      <c r="C807" s="73"/>
      <c r="D807" s="73"/>
      <c r="E807" s="73"/>
      <c r="F807" s="73"/>
      <c r="G807" s="73"/>
    </row>
    <row r="808" spans="1:7" x14ac:dyDescent="0.25">
      <c r="A808" t="s">
        <v>4404</v>
      </c>
      <c r="B808" s="73"/>
      <c r="C808" s="73"/>
      <c r="D808" s="73"/>
      <c r="E808" s="73"/>
      <c r="F808" s="73"/>
      <c r="G808" s="73"/>
    </row>
    <row r="809" spans="1:7" x14ac:dyDescent="0.25">
      <c r="A809" t="s">
        <v>4405</v>
      </c>
      <c r="B809" s="73"/>
      <c r="C809" s="73"/>
      <c r="D809" s="73"/>
      <c r="E809" s="73"/>
      <c r="F809" s="73"/>
      <c r="G809" s="73"/>
    </row>
    <row r="810" spans="1:7" x14ac:dyDescent="0.25">
      <c r="A810" t="s">
        <v>4406</v>
      </c>
      <c r="B810" s="73"/>
      <c r="C810" s="73"/>
      <c r="D810" s="73"/>
      <c r="E810" s="73"/>
      <c r="F810" s="73"/>
      <c r="G810" s="73"/>
    </row>
    <row r="811" spans="1:7" x14ac:dyDescent="0.25">
      <c r="A811" t="s">
        <v>3435</v>
      </c>
      <c r="B811" s="73"/>
      <c r="C811" s="73"/>
      <c r="D811" s="73"/>
      <c r="E811" s="73"/>
      <c r="F811" s="73"/>
      <c r="G811" s="73"/>
    </row>
    <row r="812" spans="1:7" x14ac:dyDescent="0.25">
      <c r="A812" t="s">
        <v>4407</v>
      </c>
      <c r="B812" s="73"/>
      <c r="C812" s="73"/>
      <c r="D812" s="73"/>
      <c r="E812" s="73"/>
      <c r="F812" s="73"/>
      <c r="G812" s="73"/>
    </row>
    <row r="813" spans="1:7" x14ac:dyDescent="0.25">
      <c r="A813" t="s">
        <v>4408</v>
      </c>
      <c r="B813" s="73"/>
      <c r="C813" s="73"/>
      <c r="D813" s="73"/>
      <c r="E813" s="73"/>
      <c r="F813" s="73"/>
      <c r="G813" s="73"/>
    </row>
    <row r="814" spans="1:7" x14ac:dyDescent="0.25">
      <c r="A814" t="s">
        <v>3416</v>
      </c>
      <c r="B814" s="73"/>
      <c r="C814" s="73"/>
      <c r="D814" s="73"/>
      <c r="E814" s="73"/>
      <c r="F814" s="73"/>
      <c r="G814" s="73"/>
    </row>
    <row r="815" spans="1:7" x14ac:dyDescent="0.25">
      <c r="A815" t="s">
        <v>4409</v>
      </c>
      <c r="B815" s="73"/>
      <c r="C815" s="73"/>
      <c r="D815" s="73"/>
      <c r="E815" s="73"/>
      <c r="F815" s="73"/>
      <c r="G815" s="73"/>
    </row>
    <row r="816" spans="1:7" x14ac:dyDescent="0.25">
      <c r="A816" t="s">
        <v>4410</v>
      </c>
      <c r="B816" s="73"/>
      <c r="C816" s="73"/>
      <c r="D816" s="73"/>
      <c r="E816" s="73"/>
      <c r="F816" s="73"/>
      <c r="G816" s="73"/>
    </row>
    <row r="817" spans="1:7" x14ac:dyDescent="0.25">
      <c r="A817" t="s">
        <v>4411</v>
      </c>
      <c r="B817" s="73"/>
      <c r="C817" s="73"/>
      <c r="D817" s="73"/>
      <c r="E817" s="73"/>
      <c r="F817" s="73"/>
      <c r="G817" s="73"/>
    </row>
    <row r="818" spans="1:7" x14ac:dyDescent="0.25">
      <c r="A818" t="s">
        <v>4412</v>
      </c>
      <c r="B818" s="73"/>
      <c r="C818" s="73"/>
      <c r="D818" s="73"/>
      <c r="E818" s="73"/>
      <c r="F818" s="73"/>
      <c r="G818" s="73"/>
    </row>
    <row r="819" spans="1:7" x14ac:dyDescent="0.25">
      <c r="A819" t="s">
        <v>2153</v>
      </c>
      <c r="B819" s="73"/>
      <c r="C819" s="73"/>
      <c r="D819" s="73"/>
      <c r="E819" s="73"/>
      <c r="F819" s="73"/>
      <c r="G819" s="73"/>
    </row>
    <row r="820" spans="1:7" x14ac:dyDescent="0.25">
      <c r="A820" t="s">
        <v>2053</v>
      </c>
      <c r="B820" s="73"/>
      <c r="C820" s="73"/>
      <c r="D820" s="73"/>
      <c r="E820" s="73"/>
      <c r="F820" s="73"/>
      <c r="G820" s="73"/>
    </row>
    <row r="821" spans="1:7" x14ac:dyDescent="0.25">
      <c r="A821" t="s">
        <v>1169</v>
      </c>
      <c r="B821" s="73"/>
      <c r="C821" s="73"/>
      <c r="D821" s="73"/>
      <c r="E821" s="73"/>
      <c r="F821" s="73"/>
      <c r="G821" s="73"/>
    </row>
    <row r="822" spans="1:7" x14ac:dyDescent="0.25">
      <c r="A822" t="s">
        <v>4413</v>
      </c>
      <c r="B822" s="73"/>
      <c r="C822" s="73"/>
      <c r="D822" s="73"/>
      <c r="E822" s="73"/>
      <c r="F822" s="73"/>
      <c r="G822" s="73"/>
    </row>
    <row r="823" spans="1:7" x14ac:dyDescent="0.25">
      <c r="A823" t="s">
        <v>4414</v>
      </c>
      <c r="B823" s="73"/>
      <c r="C823" s="73"/>
      <c r="D823" s="73"/>
      <c r="E823" s="73"/>
      <c r="F823" s="73"/>
      <c r="G823" s="73"/>
    </row>
    <row r="824" spans="1:7" x14ac:dyDescent="0.25">
      <c r="A824" t="s">
        <v>4415</v>
      </c>
      <c r="B824" s="73"/>
      <c r="C824" s="73"/>
      <c r="D824" s="73"/>
      <c r="E824" s="73"/>
      <c r="F824" s="73"/>
      <c r="G824" s="73"/>
    </row>
    <row r="825" spans="1:7" x14ac:dyDescent="0.25">
      <c r="A825" t="s">
        <v>4416</v>
      </c>
      <c r="B825" s="73"/>
      <c r="C825" s="73"/>
      <c r="D825" s="73"/>
      <c r="E825" s="73"/>
      <c r="F825" s="73"/>
      <c r="G825" s="73"/>
    </row>
    <row r="826" spans="1:7" x14ac:dyDescent="0.25">
      <c r="A826" t="s">
        <v>4417</v>
      </c>
      <c r="B826" s="73"/>
      <c r="C826" s="73"/>
      <c r="D826" s="73"/>
      <c r="E826" s="73"/>
      <c r="F826" s="73"/>
      <c r="G826" s="73"/>
    </row>
    <row r="827" spans="1:7" x14ac:dyDescent="0.25">
      <c r="A827" t="s">
        <v>4418</v>
      </c>
      <c r="B827" s="73"/>
      <c r="C827" s="73"/>
      <c r="D827" s="73"/>
      <c r="E827" s="73"/>
      <c r="F827" s="73"/>
      <c r="G827" s="73"/>
    </row>
    <row r="828" spans="1:7" x14ac:dyDescent="0.25">
      <c r="A828" t="s">
        <v>4419</v>
      </c>
      <c r="B828" s="73"/>
      <c r="C828" s="73"/>
      <c r="D828" s="73"/>
      <c r="E828" s="73"/>
      <c r="F828" s="73"/>
      <c r="G828" s="73"/>
    </row>
    <row r="829" spans="1:7" x14ac:dyDescent="0.25">
      <c r="A829" t="s">
        <v>4420</v>
      </c>
      <c r="B829" s="73"/>
      <c r="C829" s="73"/>
      <c r="D829" s="73"/>
      <c r="E829" s="73"/>
      <c r="F829" s="73"/>
      <c r="G829" s="73"/>
    </row>
    <row r="830" spans="1:7" x14ac:dyDescent="0.25">
      <c r="A830" t="s">
        <v>4421</v>
      </c>
      <c r="B830" s="73"/>
      <c r="C830" s="73"/>
      <c r="D830" s="73"/>
      <c r="E830" s="73"/>
      <c r="F830" s="73"/>
      <c r="G830" s="73"/>
    </row>
    <row r="831" spans="1:7" x14ac:dyDescent="0.25">
      <c r="A831" t="s">
        <v>4422</v>
      </c>
      <c r="B831" s="73"/>
      <c r="C831" s="73"/>
      <c r="D831" s="73"/>
      <c r="E831" s="73"/>
      <c r="F831" s="73"/>
      <c r="G831" s="73"/>
    </row>
    <row r="832" spans="1:7" x14ac:dyDescent="0.25">
      <c r="A832" t="s">
        <v>751</v>
      </c>
      <c r="B832" s="73"/>
      <c r="C832" s="73"/>
      <c r="D832" s="73"/>
      <c r="E832" s="73"/>
      <c r="F832" s="73"/>
      <c r="G832" s="73"/>
    </row>
    <row r="833" spans="1:7" x14ac:dyDescent="0.25">
      <c r="A833" t="s">
        <v>3105</v>
      </c>
      <c r="B833" s="73"/>
      <c r="C833" s="73"/>
      <c r="D833" s="73"/>
      <c r="E833" s="73"/>
      <c r="F833" s="73"/>
      <c r="G833" s="73"/>
    </row>
    <row r="834" spans="1:7" x14ac:dyDescent="0.25">
      <c r="A834" t="s">
        <v>4423</v>
      </c>
      <c r="B834" s="73"/>
      <c r="C834" s="73"/>
      <c r="D834" s="73"/>
      <c r="E834" s="73"/>
      <c r="F834" s="73"/>
      <c r="G834" s="73"/>
    </row>
    <row r="835" spans="1:7" x14ac:dyDescent="0.25">
      <c r="A835" t="s">
        <v>4425</v>
      </c>
      <c r="B835" s="73"/>
      <c r="C835" s="73"/>
      <c r="D835" s="73"/>
      <c r="E835" s="73"/>
      <c r="F835" s="73"/>
      <c r="G835" s="73"/>
    </row>
    <row r="836" spans="1:7" x14ac:dyDescent="0.25">
      <c r="A836" t="s">
        <v>4426</v>
      </c>
      <c r="B836" s="73"/>
      <c r="C836" s="73"/>
      <c r="D836" s="73"/>
      <c r="E836" s="73"/>
      <c r="F836" s="73"/>
      <c r="G836" s="73"/>
    </row>
    <row r="837" spans="1:7" x14ac:dyDescent="0.25">
      <c r="A837" t="s">
        <v>4427</v>
      </c>
      <c r="B837" s="73"/>
      <c r="C837" s="73"/>
      <c r="D837" s="73"/>
      <c r="E837" s="73"/>
      <c r="F837" s="73"/>
      <c r="G837" s="73"/>
    </row>
    <row r="838" spans="1:7" x14ac:dyDescent="0.25">
      <c r="A838" t="s">
        <v>4428</v>
      </c>
      <c r="B838" s="73"/>
      <c r="C838" s="73"/>
      <c r="D838" s="73"/>
      <c r="E838" s="73"/>
      <c r="F838" s="73"/>
      <c r="G838" s="73"/>
    </row>
    <row r="839" spans="1:7" x14ac:dyDescent="0.25">
      <c r="A839" t="s">
        <v>4429</v>
      </c>
      <c r="B839" s="73"/>
      <c r="C839" s="73"/>
      <c r="D839" s="73"/>
      <c r="E839" s="73"/>
      <c r="F839" s="73"/>
      <c r="G839" s="73"/>
    </row>
    <row r="840" spans="1:7" x14ac:dyDescent="0.25">
      <c r="A840" t="s">
        <v>4430</v>
      </c>
      <c r="B840" s="73"/>
      <c r="C840" s="73"/>
      <c r="D840" s="73"/>
      <c r="E840" s="73"/>
      <c r="F840" s="73"/>
      <c r="G840" s="73"/>
    </row>
    <row r="841" spans="1:7" x14ac:dyDescent="0.25">
      <c r="A841" t="s">
        <v>4431</v>
      </c>
      <c r="B841" s="73"/>
      <c r="C841" s="73"/>
      <c r="D841" s="73"/>
      <c r="E841" s="73"/>
      <c r="F841" s="73"/>
      <c r="G841" s="73"/>
    </row>
    <row r="842" spans="1:7" x14ac:dyDescent="0.25">
      <c r="A842" t="s">
        <v>4432</v>
      </c>
      <c r="B842" s="73"/>
      <c r="C842" s="73"/>
      <c r="D842" s="73"/>
      <c r="E842" s="73"/>
      <c r="F842" s="73"/>
      <c r="G842" s="73"/>
    </row>
    <row r="843" spans="1:7" x14ac:dyDescent="0.25">
      <c r="A843" t="s">
        <v>4433</v>
      </c>
      <c r="B843" s="73"/>
      <c r="C843" s="73"/>
      <c r="D843" s="73"/>
      <c r="E843" s="73"/>
      <c r="F843" s="73"/>
      <c r="G843" s="73"/>
    </row>
    <row r="844" spans="1:7" x14ac:dyDescent="0.25">
      <c r="A844" t="s">
        <v>4434</v>
      </c>
      <c r="B844" s="73"/>
      <c r="C844" s="73"/>
      <c r="D844" s="73"/>
      <c r="E844" s="73"/>
      <c r="F844" s="73"/>
      <c r="G844" s="73"/>
    </row>
    <row r="845" spans="1:7" x14ac:dyDescent="0.25">
      <c r="A845" t="s">
        <v>4435</v>
      </c>
      <c r="B845" s="73"/>
      <c r="C845" s="73"/>
      <c r="D845" s="73"/>
      <c r="E845" s="73"/>
      <c r="F845" s="73"/>
      <c r="G845" s="73"/>
    </row>
    <row r="846" spans="1:7" x14ac:dyDescent="0.25">
      <c r="A846" t="s">
        <v>4436</v>
      </c>
      <c r="B846" s="73"/>
      <c r="C846" s="73"/>
      <c r="D846" s="73"/>
      <c r="E846" s="73"/>
      <c r="F846" s="73"/>
      <c r="G846" s="73"/>
    </row>
    <row r="847" spans="1:7" x14ac:dyDescent="0.25">
      <c r="A847" t="s">
        <v>4437</v>
      </c>
      <c r="B847" s="73"/>
      <c r="C847" s="73"/>
      <c r="D847" s="73"/>
      <c r="E847" s="73"/>
      <c r="F847" s="73"/>
      <c r="G847" s="73"/>
    </row>
    <row r="848" spans="1:7" x14ac:dyDescent="0.25">
      <c r="A848" t="s">
        <v>4438</v>
      </c>
      <c r="B848" s="73"/>
      <c r="C848" s="73"/>
      <c r="D848" s="73"/>
      <c r="E848" s="73"/>
      <c r="F848" s="73"/>
      <c r="G848" s="73"/>
    </row>
    <row r="849" spans="1:7" x14ac:dyDescent="0.25">
      <c r="A849" t="s">
        <v>4439</v>
      </c>
      <c r="B849" s="73"/>
      <c r="C849" s="73"/>
      <c r="D849" s="73"/>
      <c r="E849" s="73"/>
      <c r="F849" s="73"/>
      <c r="G849" s="73"/>
    </row>
    <row r="850" spans="1:7" x14ac:dyDescent="0.25">
      <c r="A850" t="s">
        <v>4440</v>
      </c>
      <c r="B850" s="73"/>
      <c r="C850" s="73"/>
      <c r="D850" s="73"/>
      <c r="E850" s="73"/>
      <c r="F850" s="73"/>
      <c r="G850" s="73"/>
    </row>
    <row r="851" spans="1:7" x14ac:dyDescent="0.25">
      <c r="A851" t="s">
        <v>4441</v>
      </c>
      <c r="B851" s="73"/>
      <c r="C851" s="73"/>
      <c r="D851" s="73"/>
      <c r="E851" s="73"/>
      <c r="F851" s="73"/>
      <c r="G851" s="73"/>
    </row>
    <row r="852" spans="1:7" x14ac:dyDescent="0.25">
      <c r="A852" t="s">
        <v>4442</v>
      </c>
      <c r="B852" s="73"/>
      <c r="C852" s="73"/>
      <c r="D852" s="73"/>
      <c r="E852" s="73"/>
      <c r="F852" s="73"/>
      <c r="G852" s="73"/>
    </row>
    <row r="853" spans="1:7" x14ac:dyDescent="0.25">
      <c r="A853" t="s">
        <v>4443</v>
      </c>
      <c r="B853" s="73"/>
      <c r="C853" s="73"/>
      <c r="D853" s="73"/>
      <c r="E853" s="73"/>
      <c r="F853" s="73"/>
      <c r="G853" s="73"/>
    </row>
    <row r="854" spans="1:7" x14ac:dyDescent="0.25">
      <c r="A854" t="s">
        <v>4444</v>
      </c>
      <c r="B854" s="73"/>
      <c r="C854" s="73"/>
      <c r="D854" s="73"/>
      <c r="E854" s="73"/>
      <c r="F854" s="73"/>
      <c r="G854" s="73"/>
    </row>
    <row r="855" spans="1:7" x14ac:dyDescent="0.25">
      <c r="A855" t="s">
        <v>4445</v>
      </c>
      <c r="B855" s="73"/>
      <c r="C855" s="73"/>
      <c r="D855" s="73"/>
      <c r="E855" s="73"/>
      <c r="F855" s="73"/>
      <c r="G855" s="73"/>
    </row>
    <row r="856" spans="1:7" x14ac:dyDescent="0.25">
      <c r="A856" t="s">
        <v>4446</v>
      </c>
      <c r="B856" s="73"/>
      <c r="C856" s="73"/>
      <c r="D856" s="73"/>
      <c r="E856" s="73"/>
      <c r="F856" s="73"/>
      <c r="G856" s="73"/>
    </row>
    <row r="857" spans="1:7" x14ac:dyDescent="0.25">
      <c r="A857" t="s">
        <v>4447</v>
      </c>
      <c r="B857" s="73"/>
      <c r="C857" s="73"/>
      <c r="D857" s="73"/>
      <c r="E857" s="73"/>
      <c r="F857" s="73"/>
      <c r="G857" s="73"/>
    </row>
    <row r="858" spans="1:7" x14ac:dyDescent="0.25">
      <c r="A858" t="s">
        <v>1411</v>
      </c>
      <c r="B858" s="73"/>
      <c r="C858" s="73"/>
      <c r="D858" s="73"/>
      <c r="E858" s="73"/>
      <c r="F858" s="73"/>
      <c r="G858" s="73"/>
    </row>
    <row r="859" spans="1:7" x14ac:dyDescent="0.25">
      <c r="A859" t="s">
        <v>1325</v>
      </c>
      <c r="B859" s="73"/>
      <c r="C859" s="73"/>
      <c r="D859" s="73"/>
      <c r="E859" s="73"/>
      <c r="F859" s="73"/>
      <c r="G859" s="73"/>
    </row>
    <row r="860" spans="1:7" x14ac:dyDescent="0.25">
      <c r="A860" t="s">
        <v>4448</v>
      </c>
      <c r="B860" s="73"/>
      <c r="C860" s="73"/>
      <c r="D860" s="73"/>
      <c r="E860" s="73"/>
      <c r="F860" s="73"/>
      <c r="G860" s="73"/>
    </row>
    <row r="861" spans="1:7" x14ac:dyDescent="0.25">
      <c r="A861" t="s">
        <v>4449</v>
      </c>
      <c r="B861" s="73"/>
      <c r="C861" s="73"/>
      <c r="D861" s="73"/>
      <c r="E861" s="73"/>
      <c r="F861" s="73"/>
      <c r="G861" s="73"/>
    </row>
    <row r="862" spans="1:7" x14ac:dyDescent="0.25">
      <c r="A862" t="s">
        <v>4450</v>
      </c>
      <c r="B862" s="73"/>
      <c r="C862" s="73"/>
      <c r="D862" s="73"/>
      <c r="E862" s="73"/>
      <c r="F862" s="73"/>
      <c r="G862" s="73"/>
    </row>
    <row r="863" spans="1:7" x14ac:dyDescent="0.25">
      <c r="A863" t="s">
        <v>908</v>
      </c>
      <c r="B863" s="73"/>
      <c r="C863" s="73"/>
      <c r="D863" s="73"/>
      <c r="E863" s="73"/>
      <c r="F863" s="73"/>
      <c r="G863" s="73"/>
    </row>
    <row r="864" spans="1:7" x14ac:dyDescent="0.25">
      <c r="A864" t="s">
        <v>361</v>
      </c>
      <c r="B864" s="73"/>
      <c r="C864" s="73"/>
      <c r="D864" s="73"/>
      <c r="E864" s="73"/>
      <c r="F864" s="73"/>
      <c r="G864" s="73"/>
    </row>
    <row r="865" spans="1:7" x14ac:dyDescent="0.25">
      <c r="A865" t="s">
        <v>935</v>
      </c>
      <c r="B865" s="73"/>
      <c r="C865" s="73"/>
      <c r="D865" s="73"/>
      <c r="E865" s="73"/>
      <c r="F865" s="73"/>
      <c r="G865" s="73"/>
    </row>
    <row r="866" spans="1:7" x14ac:dyDescent="0.25">
      <c r="A866" t="s">
        <v>4451</v>
      </c>
      <c r="B866" s="73"/>
      <c r="C866" s="73"/>
      <c r="D866" s="73"/>
      <c r="E866" s="73"/>
      <c r="F866" s="73"/>
      <c r="G866" s="73"/>
    </row>
    <row r="867" spans="1:7" x14ac:dyDescent="0.25">
      <c r="A867" t="s">
        <v>2372</v>
      </c>
      <c r="B867" s="73"/>
      <c r="C867" s="73"/>
      <c r="D867" s="73"/>
      <c r="E867" s="73"/>
      <c r="F867" s="73"/>
      <c r="G867" s="73"/>
    </row>
    <row r="868" spans="1:7" x14ac:dyDescent="0.25">
      <c r="A868" t="s">
        <v>4452</v>
      </c>
      <c r="B868" s="73"/>
      <c r="C868" s="73"/>
      <c r="D868" s="73"/>
      <c r="E868" s="73"/>
      <c r="F868" s="73"/>
      <c r="G868" s="73"/>
    </row>
    <row r="869" spans="1:7" x14ac:dyDescent="0.25">
      <c r="A869" t="s">
        <v>1201</v>
      </c>
      <c r="B869" s="73"/>
      <c r="C869" s="73"/>
      <c r="D869" s="73"/>
      <c r="E869" s="73"/>
      <c r="F869" s="73"/>
      <c r="G869" s="73"/>
    </row>
    <row r="870" spans="1:7" x14ac:dyDescent="0.25">
      <c r="A870" t="s">
        <v>4453</v>
      </c>
      <c r="B870" s="73"/>
      <c r="C870" s="73"/>
      <c r="D870" s="73"/>
      <c r="E870" s="73"/>
      <c r="F870" s="73"/>
      <c r="G870" s="73"/>
    </row>
    <row r="871" spans="1:7" x14ac:dyDescent="0.25">
      <c r="A871" t="s">
        <v>1508</v>
      </c>
      <c r="B871" s="73"/>
      <c r="C871" s="73"/>
      <c r="D871" s="73"/>
      <c r="E871" s="73"/>
      <c r="F871" s="73"/>
      <c r="G871" s="73"/>
    </row>
    <row r="872" spans="1:7" x14ac:dyDescent="0.25">
      <c r="A872" t="s">
        <v>4454</v>
      </c>
      <c r="B872" s="73"/>
      <c r="C872" s="73"/>
      <c r="D872" s="73"/>
      <c r="E872" s="73"/>
      <c r="F872" s="73"/>
      <c r="G872" s="73"/>
    </row>
    <row r="873" spans="1:7" x14ac:dyDescent="0.25">
      <c r="A873" t="s">
        <v>2357</v>
      </c>
      <c r="B873" s="73"/>
      <c r="C873" s="73"/>
      <c r="D873" s="73"/>
      <c r="E873" s="73"/>
      <c r="F873" s="73"/>
      <c r="G873" s="73"/>
    </row>
    <row r="874" spans="1:7" x14ac:dyDescent="0.25">
      <c r="A874" t="s">
        <v>257</v>
      </c>
      <c r="B874" s="73"/>
      <c r="C874" s="73"/>
      <c r="D874" s="73"/>
      <c r="E874" s="73"/>
      <c r="F874" s="73"/>
      <c r="G874" s="73"/>
    </row>
    <row r="875" spans="1:7" x14ac:dyDescent="0.25">
      <c r="A875" t="s">
        <v>1777</v>
      </c>
      <c r="B875" s="73"/>
      <c r="C875" s="73"/>
      <c r="D875" s="73"/>
      <c r="E875" s="73"/>
      <c r="F875" s="73"/>
      <c r="G875" s="73"/>
    </row>
    <row r="876" spans="1:7" x14ac:dyDescent="0.25">
      <c r="A876" t="s">
        <v>663</v>
      </c>
      <c r="B876" s="73"/>
      <c r="C876" s="73"/>
      <c r="D876" s="73"/>
      <c r="E876" s="73"/>
      <c r="F876" s="73"/>
      <c r="G876" s="73"/>
    </row>
    <row r="877" spans="1:7" x14ac:dyDescent="0.25">
      <c r="A877" t="s">
        <v>2106</v>
      </c>
      <c r="B877" s="73"/>
      <c r="C877" s="73"/>
      <c r="D877" s="73"/>
      <c r="E877" s="73"/>
      <c r="F877" s="73"/>
      <c r="G877" s="73"/>
    </row>
    <row r="878" spans="1:7" x14ac:dyDescent="0.25">
      <c r="A878" t="s">
        <v>2133</v>
      </c>
      <c r="B878" s="73"/>
      <c r="C878" s="73"/>
      <c r="D878" s="73"/>
      <c r="E878" s="73"/>
      <c r="F878" s="73"/>
      <c r="G878" s="73"/>
    </row>
    <row r="879" spans="1:7" x14ac:dyDescent="0.25">
      <c r="A879" t="s">
        <v>1427</v>
      </c>
      <c r="B879" s="73"/>
      <c r="C879" s="73"/>
      <c r="D879" s="73"/>
      <c r="E879" s="73"/>
      <c r="F879" s="73"/>
      <c r="G879" s="73"/>
    </row>
    <row r="880" spans="1:7" x14ac:dyDescent="0.25">
      <c r="A880" t="s">
        <v>1534</v>
      </c>
      <c r="B880" s="73"/>
      <c r="C880" s="73"/>
      <c r="D880" s="73"/>
      <c r="E880" s="73"/>
      <c r="F880" s="73"/>
      <c r="G880" s="73"/>
    </row>
    <row r="881" spans="1:7" x14ac:dyDescent="0.25">
      <c r="A881" t="s">
        <v>4455</v>
      </c>
      <c r="B881" s="73"/>
      <c r="C881" s="73"/>
      <c r="D881" s="73"/>
      <c r="E881" s="73"/>
      <c r="F881" s="73"/>
      <c r="G881" s="73"/>
    </row>
    <row r="882" spans="1:7" x14ac:dyDescent="0.25">
      <c r="A882" t="s">
        <v>1813</v>
      </c>
      <c r="B882" s="73"/>
      <c r="C882" s="73"/>
      <c r="D882" s="73"/>
      <c r="E882" s="73"/>
      <c r="F882" s="73"/>
      <c r="G882" s="73"/>
    </row>
    <row r="883" spans="1:7" x14ac:dyDescent="0.25">
      <c r="A883" t="s">
        <v>2624</v>
      </c>
      <c r="B883" s="73"/>
      <c r="C883" s="73"/>
      <c r="D883" s="73"/>
      <c r="E883" s="73"/>
      <c r="F883" s="73"/>
      <c r="G883" s="73"/>
    </row>
    <row r="884" spans="1:7" x14ac:dyDescent="0.25">
      <c r="A884" t="s">
        <v>1195</v>
      </c>
      <c r="B884" s="73"/>
      <c r="C884" s="73"/>
      <c r="D884" s="73"/>
      <c r="E884" s="73"/>
      <c r="F884" s="73"/>
      <c r="G884" s="73"/>
    </row>
    <row r="885" spans="1:7" x14ac:dyDescent="0.25">
      <c r="A885" t="s">
        <v>1793</v>
      </c>
      <c r="B885" s="73"/>
      <c r="C885" s="73"/>
      <c r="D885" s="73"/>
      <c r="E885" s="73"/>
      <c r="F885" s="73"/>
      <c r="G885" s="73"/>
    </row>
    <row r="886" spans="1:7" x14ac:dyDescent="0.25">
      <c r="A886" t="s">
        <v>558</v>
      </c>
      <c r="B886" s="73"/>
      <c r="C886" s="73"/>
      <c r="D886" s="73"/>
      <c r="E886" s="73"/>
      <c r="F886" s="73"/>
      <c r="G886" s="73"/>
    </row>
    <row r="887" spans="1:7" x14ac:dyDescent="0.25">
      <c r="A887" t="s">
        <v>3376</v>
      </c>
      <c r="B887" s="73"/>
      <c r="C887" s="73"/>
      <c r="D887" s="73"/>
      <c r="E887" s="73"/>
      <c r="F887" s="73"/>
      <c r="G887" s="73"/>
    </row>
    <row r="888" spans="1:7" x14ac:dyDescent="0.25">
      <c r="A888" t="s">
        <v>1854</v>
      </c>
      <c r="B888" s="73"/>
      <c r="C888" s="73"/>
      <c r="D888" s="73"/>
      <c r="E888" s="73"/>
      <c r="F888" s="73"/>
      <c r="G888" s="73"/>
    </row>
    <row r="889" spans="1:7" x14ac:dyDescent="0.25">
      <c r="A889" t="s">
        <v>2749</v>
      </c>
      <c r="B889" s="73"/>
      <c r="C889" s="73"/>
      <c r="D889" s="73"/>
      <c r="E889" s="73"/>
      <c r="F889" s="73"/>
      <c r="G889" s="73"/>
    </row>
    <row r="890" spans="1:7" x14ac:dyDescent="0.25">
      <c r="A890" t="s">
        <v>3463</v>
      </c>
      <c r="B890" s="73"/>
      <c r="C890" s="73"/>
      <c r="D890" s="73"/>
      <c r="E890" s="73"/>
      <c r="F890" s="73"/>
      <c r="G890" s="73"/>
    </row>
    <row r="891" spans="1:7" x14ac:dyDescent="0.25">
      <c r="A891" t="s">
        <v>237</v>
      </c>
      <c r="B891" s="73"/>
      <c r="C891" s="73"/>
      <c r="D891" s="73"/>
      <c r="E891" s="73"/>
      <c r="F891" s="73"/>
      <c r="G891" s="73"/>
    </row>
    <row r="892" spans="1:7" x14ac:dyDescent="0.25">
      <c r="A892" t="s">
        <v>4456</v>
      </c>
      <c r="B892" s="73"/>
      <c r="C892" s="73"/>
      <c r="D892" s="73"/>
      <c r="E892" s="73"/>
      <c r="F892" s="73"/>
      <c r="G892" s="73"/>
    </row>
    <row r="893" spans="1:7" x14ac:dyDescent="0.25">
      <c r="A893" t="s">
        <v>1616</v>
      </c>
      <c r="B893" s="73"/>
      <c r="C893" s="73"/>
      <c r="D893" s="73"/>
      <c r="E893" s="73"/>
      <c r="F893" s="73"/>
      <c r="G893" s="73"/>
    </row>
    <row r="894" spans="1:7" x14ac:dyDescent="0.25">
      <c r="A894" t="s">
        <v>1109</v>
      </c>
      <c r="B894" s="73"/>
      <c r="C894" s="73"/>
      <c r="D894" s="73"/>
      <c r="E894" s="73"/>
      <c r="F894" s="73"/>
      <c r="G894" s="73"/>
    </row>
    <row r="895" spans="1:7" x14ac:dyDescent="0.25">
      <c r="A895" t="s">
        <v>1590</v>
      </c>
      <c r="B895" s="73"/>
      <c r="C895" s="73"/>
      <c r="D895" s="73"/>
      <c r="E895" s="73"/>
      <c r="F895" s="73"/>
      <c r="G895" s="73"/>
    </row>
    <row r="896" spans="1:7" x14ac:dyDescent="0.25">
      <c r="A896" t="s">
        <v>4457</v>
      </c>
      <c r="B896" s="73"/>
      <c r="C896" s="73"/>
      <c r="D896" s="73"/>
      <c r="E896" s="73"/>
      <c r="F896" s="73"/>
      <c r="G896" s="73"/>
    </row>
    <row r="897" spans="1:7" x14ac:dyDescent="0.25">
      <c r="A897" t="s">
        <v>1734</v>
      </c>
      <c r="B897" s="73"/>
      <c r="C897" s="73"/>
      <c r="D897" s="73"/>
      <c r="E897" s="73"/>
      <c r="F897" s="73"/>
      <c r="G897" s="73"/>
    </row>
    <row r="898" spans="1:7" x14ac:dyDescent="0.25">
      <c r="A898" t="s">
        <v>2239</v>
      </c>
      <c r="B898" s="73"/>
      <c r="C898" s="73"/>
      <c r="D898" s="73"/>
      <c r="E898" s="73"/>
      <c r="F898" s="73"/>
      <c r="G898" s="73"/>
    </row>
    <row r="899" spans="1:7" x14ac:dyDescent="0.25">
      <c r="A899" t="s">
        <v>2487</v>
      </c>
      <c r="B899" s="73"/>
      <c r="C899" s="73"/>
      <c r="D899" s="73"/>
      <c r="E899" s="73"/>
      <c r="F899" s="73"/>
      <c r="G899" s="73"/>
    </row>
    <row r="900" spans="1:7" x14ac:dyDescent="0.25">
      <c r="A900" t="s">
        <v>4458</v>
      </c>
      <c r="B900" s="73"/>
      <c r="C900" s="73"/>
      <c r="D900" s="73"/>
      <c r="E900" s="73"/>
      <c r="F900" s="73"/>
      <c r="G900" s="73"/>
    </row>
    <row r="901" spans="1:7" x14ac:dyDescent="0.25">
      <c r="A901" t="s">
        <v>449</v>
      </c>
      <c r="B901" s="73"/>
      <c r="C901" s="73"/>
      <c r="D901" s="73"/>
      <c r="E901" s="73"/>
      <c r="F901" s="73"/>
      <c r="G901" s="73"/>
    </row>
    <row r="902" spans="1:7" x14ac:dyDescent="0.25">
      <c r="A902" t="s">
        <v>1538</v>
      </c>
      <c r="B902" s="73"/>
      <c r="C902" s="73"/>
      <c r="D902" s="73"/>
      <c r="E902" s="73"/>
      <c r="F902" s="73"/>
      <c r="G902" s="73"/>
    </row>
    <row r="903" spans="1:7" x14ac:dyDescent="0.25">
      <c r="A903" t="s">
        <v>570</v>
      </c>
      <c r="B903" s="73"/>
      <c r="C903" s="73"/>
      <c r="D903" s="73"/>
      <c r="E903" s="73"/>
      <c r="F903" s="73"/>
      <c r="G903" s="73"/>
    </row>
    <row r="904" spans="1:7" x14ac:dyDescent="0.25">
      <c r="A904" t="s">
        <v>4459</v>
      </c>
      <c r="B904" s="73"/>
      <c r="C904" s="73"/>
      <c r="D904" s="73"/>
      <c r="E904" s="73"/>
      <c r="F904" s="73"/>
      <c r="G904" s="73"/>
    </row>
    <row r="905" spans="1:7" x14ac:dyDescent="0.25">
      <c r="A905" t="s">
        <v>520</v>
      </c>
      <c r="B905" s="73"/>
      <c r="C905" s="73"/>
      <c r="D905" s="73"/>
      <c r="E905" s="73"/>
      <c r="F905" s="73"/>
      <c r="G905" s="73"/>
    </row>
    <row r="906" spans="1:7" x14ac:dyDescent="0.25">
      <c r="A906" t="s">
        <v>1397</v>
      </c>
      <c r="B906" s="73"/>
      <c r="C906" s="73"/>
      <c r="D906" s="73"/>
      <c r="E906" s="73"/>
      <c r="F906" s="73"/>
      <c r="G906" s="73"/>
    </row>
    <row r="907" spans="1:7" x14ac:dyDescent="0.25">
      <c r="A907" t="s">
        <v>4460</v>
      </c>
      <c r="B907" s="73"/>
      <c r="C907" s="73"/>
      <c r="D907" s="73"/>
      <c r="E907" s="73"/>
      <c r="F907" s="73"/>
      <c r="G907" s="73"/>
    </row>
    <row r="908" spans="1:7" x14ac:dyDescent="0.25">
      <c r="A908" t="s">
        <v>1935</v>
      </c>
      <c r="B908" s="73"/>
      <c r="C908" s="73"/>
      <c r="D908" s="73"/>
      <c r="E908" s="73"/>
      <c r="F908" s="73"/>
      <c r="G908" s="73"/>
    </row>
    <row r="909" spans="1:7" x14ac:dyDescent="0.25">
      <c r="A909" t="s">
        <v>4461</v>
      </c>
      <c r="B909" s="73"/>
      <c r="C909" s="73"/>
      <c r="D909" s="73"/>
      <c r="E909" s="73"/>
      <c r="F909" s="73"/>
      <c r="G909" s="73"/>
    </row>
    <row r="910" spans="1:7" x14ac:dyDescent="0.25">
      <c r="A910" t="s">
        <v>1609</v>
      </c>
      <c r="B910" s="73"/>
      <c r="C910" s="73"/>
      <c r="D910" s="73"/>
      <c r="E910" s="73"/>
      <c r="F910" s="73"/>
      <c r="G910" s="73"/>
    </row>
    <row r="911" spans="1:7" x14ac:dyDescent="0.25">
      <c r="A911" t="s">
        <v>3704</v>
      </c>
      <c r="B911" s="73"/>
      <c r="C911" s="73"/>
      <c r="D911" s="73"/>
      <c r="E911" s="73"/>
      <c r="F911" s="73"/>
      <c r="G911" s="73"/>
    </row>
    <row r="912" spans="1:7" x14ac:dyDescent="0.25">
      <c r="A912" t="s">
        <v>4462</v>
      </c>
      <c r="B912" s="73"/>
      <c r="C912" s="73"/>
      <c r="D912" s="73"/>
      <c r="E912" s="73"/>
      <c r="F912" s="73"/>
      <c r="G912" s="73"/>
    </row>
    <row r="913" spans="1:7" x14ac:dyDescent="0.25">
      <c r="A913" t="s">
        <v>1794</v>
      </c>
      <c r="B913" s="73"/>
      <c r="C913" s="73"/>
      <c r="D913" s="73"/>
      <c r="E913" s="73"/>
      <c r="F913" s="73"/>
      <c r="G913" s="73"/>
    </row>
    <row r="914" spans="1:7" x14ac:dyDescent="0.25">
      <c r="A914" t="s">
        <v>4463</v>
      </c>
      <c r="B914" s="73"/>
      <c r="C914" s="73"/>
      <c r="D914" s="73"/>
      <c r="E914" s="73"/>
      <c r="F914" s="73"/>
      <c r="G914" s="73"/>
    </row>
    <row r="915" spans="1:7" x14ac:dyDescent="0.25">
      <c r="A915" t="s">
        <v>1668</v>
      </c>
      <c r="B915" s="73"/>
      <c r="C915" s="73"/>
      <c r="D915" s="73"/>
      <c r="E915" s="73"/>
      <c r="F915" s="73"/>
      <c r="G915" s="73"/>
    </row>
    <row r="916" spans="1:7" x14ac:dyDescent="0.25">
      <c r="A916" t="s">
        <v>4464</v>
      </c>
      <c r="B916" s="73"/>
      <c r="C916" s="73"/>
      <c r="D916" s="73"/>
      <c r="E916" s="73"/>
      <c r="F916" s="73"/>
      <c r="G916" s="73"/>
    </row>
    <row r="917" spans="1:7" x14ac:dyDescent="0.25">
      <c r="A917" t="s">
        <v>1702</v>
      </c>
      <c r="B917" s="73"/>
      <c r="C917" s="73"/>
      <c r="D917" s="73"/>
      <c r="E917" s="73"/>
      <c r="F917" s="73"/>
      <c r="G917" s="73"/>
    </row>
    <row r="918" spans="1:7" x14ac:dyDescent="0.25">
      <c r="A918" t="s">
        <v>4465</v>
      </c>
      <c r="B918" s="73"/>
      <c r="C918" s="73"/>
      <c r="D918" s="73"/>
      <c r="E918" s="73"/>
      <c r="F918" s="73"/>
      <c r="G918" s="73"/>
    </row>
    <row r="919" spans="1:7" x14ac:dyDescent="0.25">
      <c r="A919" t="s">
        <v>4466</v>
      </c>
      <c r="B919" s="73"/>
      <c r="C919" s="73"/>
      <c r="D919" s="73"/>
      <c r="E919" s="73"/>
      <c r="F919" s="73"/>
      <c r="G919" s="73"/>
    </row>
    <row r="920" spans="1:7" x14ac:dyDescent="0.25">
      <c r="A920" t="s">
        <v>4467</v>
      </c>
      <c r="B920" s="73"/>
      <c r="C920" s="73"/>
      <c r="D920" s="73"/>
      <c r="E920" s="73"/>
      <c r="F920" s="73"/>
      <c r="G920" s="73"/>
    </row>
    <row r="921" spans="1:7" x14ac:dyDescent="0.25">
      <c r="A921" t="s">
        <v>4468</v>
      </c>
      <c r="B921" s="73"/>
      <c r="C921" s="73"/>
      <c r="D921" s="73"/>
      <c r="E921" s="73"/>
      <c r="F921" s="73"/>
      <c r="G921" s="73"/>
    </row>
    <row r="922" spans="1:7" x14ac:dyDescent="0.25">
      <c r="A922" t="s">
        <v>4469</v>
      </c>
      <c r="B922" s="73"/>
      <c r="C922" s="73"/>
      <c r="D922" s="73"/>
      <c r="E922" s="73"/>
      <c r="F922" s="73"/>
      <c r="G922" s="73"/>
    </row>
    <row r="923" spans="1:7" x14ac:dyDescent="0.25">
      <c r="A923" t="s">
        <v>4470</v>
      </c>
      <c r="B923" s="73"/>
      <c r="C923" s="73"/>
      <c r="D923" s="73"/>
      <c r="E923" s="73"/>
      <c r="F923" s="73"/>
      <c r="G923" s="73"/>
    </row>
    <row r="924" spans="1:7" x14ac:dyDescent="0.25">
      <c r="A924" t="s">
        <v>4471</v>
      </c>
      <c r="B924" s="73"/>
      <c r="C924" s="73"/>
      <c r="D924" s="73"/>
      <c r="E924" s="73"/>
      <c r="F924" s="73"/>
      <c r="G924" s="73"/>
    </row>
    <row r="925" spans="1:7" x14ac:dyDescent="0.25">
      <c r="A925" t="s">
        <v>1922</v>
      </c>
      <c r="B925" s="73"/>
      <c r="C925" s="73"/>
      <c r="D925" s="73"/>
      <c r="E925" s="73"/>
      <c r="F925" s="73"/>
      <c r="G925" s="73"/>
    </row>
    <row r="926" spans="1:7" x14ac:dyDescent="0.25">
      <c r="A926" t="s">
        <v>2046</v>
      </c>
      <c r="B926" s="73"/>
      <c r="C926" s="73"/>
      <c r="D926" s="73"/>
      <c r="E926" s="73"/>
      <c r="F926" s="73"/>
      <c r="G926" s="73"/>
    </row>
    <row r="927" spans="1:7" x14ac:dyDescent="0.25">
      <c r="A927" t="s">
        <v>4472</v>
      </c>
      <c r="B927" s="73"/>
      <c r="C927" s="73"/>
      <c r="D927" s="73"/>
      <c r="E927" s="73"/>
      <c r="F927" s="73"/>
      <c r="G927" s="73"/>
    </row>
    <row r="928" spans="1:7" x14ac:dyDescent="0.25">
      <c r="A928" t="s">
        <v>4473</v>
      </c>
      <c r="B928" s="73"/>
      <c r="C928" s="73"/>
      <c r="D928" s="73"/>
      <c r="E928" s="73"/>
      <c r="F928" s="73"/>
      <c r="G928" s="73"/>
    </row>
    <row r="929" spans="1:7" x14ac:dyDescent="0.25">
      <c r="A929" t="s">
        <v>2818</v>
      </c>
      <c r="B929" s="73"/>
      <c r="C929" s="73"/>
      <c r="D929" s="73"/>
      <c r="E929" s="73"/>
      <c r="F929" s="73"/>
      <c r="G929" s="73"/>
    </row>
    <row r="930" spans="1:7" x14ac:dyDescent="0.25">
      <c r="A930" t="s">
        <v>4474</v>
      </c>
      <c r="B930" s="73"/>
      <c r="C930" s="73"/>
      <c r="D930" s="73"/>
      <c r="E930" s="73"/>
      <c r="F930" s="73"/>
      <c r="G930" s="73"/>
    </row>
    <row r="931" spans="1:7" x14ac:dyDescent="0.25">
      <c r="A931" t="s">
        <v>1313</v>
      </c>
      <c r="B931" s="73"/>
      <c r="C931" s="73"/>
      <c r="D931" s="73"/>
      <c r="E931" s="73"/>
      <c r="F931" s="73"/>
      <c r="G931" s="73"/>
    </row>
    <row r="932" spans="1:7" x14ac:dyDescent="0.25">
      <c r="A932" t="s">
        <v>4475</v>
      </c>
      <c r="B932" s="73"/>
      <c r="C932" s="73"/>
      <c r="D932" s="73"/>
      <c r="E932" s="73"/>
      <c r="F932" s="73"/>
      <c r="G932" s="73"/>
    </row>
    <row r="933" spans="1:7" x14ac:dyDescent="0.25">
      <c r="A933" t="s">
        <v>4476</v>
      </c>
      <c r="B933" s="73"/>
      <c r="C933" s="73"/>
      <c r="D933" s="73"/>
      <c r="E933" s="73"/>
      <c r="F933" s="73"/>
      <c r="G933" s="73"/>
    </row>
    <row r="934" spans="1:7" x14ac:dyDescent="0.25">
      <c r="A934" t="s">
        <v>4477</v>
      </c>
      <c r="B934" s="73"/>
      <c r="C934" s="73"/>
      <c r="D934" s="73"/>
      <c r="E934" s="73"/>
      <c r="F934" s="73"/>
      <c r="G934" s="73"/>
    </row>
    <row r="935" spans="1:7" x14ac:dyDescent="0.25">
      <c r="A935" t="s">
        <v>4478</v>
      </c>
      <c r="B935" s="73"/>
      <c r="C935" s="73"/>
      <c r="D935" s="73"/>
      <c r="E935" s="73"/>
      <c r="F935" s="73"/>
      <c r="G935" s="73"/>
    </row>
    <row r="936" spans="1:7" x14ac:dyDescent="0.25">
      <c r="A936" t="s">
        <v>4479</v>
      </c>
      <c r="B936" s="73"/>
      <c r="C936" s="73"/>
      <c r="D936" s="73"/>
      <c r="E936" s="73"/>
      <c r="F936" s="73"/>
      <c r="G936" s="73"/>
    </row>
    <row r="937" spans="1:7" x14ac:dyDescent="0.25">
      <c r="A937" t="s">
        <v>4480</v>
      </c>
      <c r="B937" s="73"/>
      <c r="C937" s="73"/>
      <c r="D937" s="73"/>
      <c r="E937" s="73"/>
      <c r="F937" s="73"/>
      <c r="G937" s="73"/>
    </row>
    <row r="938" spans="1:7" x14ac:dyDescent="0.25">
      <c r="A938" t="s">
        <v>245</v>
      </c>
      <c r="B938" s="73"/>
      <c r="C938" s="73"/>
      <c r="D938" s="73"/>
      <c r="E938" s="73"/>
      <c r="F938" s="73"/>
      <c r="G938" s="73"/>
    </row>
    <row r="939" spans="1:7" x14ac:dyDescent="0.25">
      <c r="A939" t="s">
        <v>4481</v>
      </c>
      <c r="B939" s="73"/>
      <c r="C939" s="73"/>
      <c r="D939" s="73"/>
      <c r="E939" s="73"/>
      <c r="F939" s="73"/>
      <c r="G939" s="73"/>
    </row>
    <row r="940" spans="1:7" x14ac:dyDescent="0.25">
      <c r="A940" t="s">
        <v>4482</v>
      </c>
      <c r="B940" s="73"/>
      <c r="C940" s="73"/>
      <c r="D940" s="73"/>
      <c r="E940" s="73"/>
      <c r="F940" s="73"/>
      <c r="G940" s="73"/>
    </row>
    <row r="941" spans="1:7" x14ac:dyDescent="0.25">
      <c r="A941" t="s">
        <v>4483</v>
      </c>
      <c r="B941" s="73"/>
      <c r="C941" s="73"/>
      <c r="D941" s="73"/>
      <c r="E941" s="73"/>
      <c r="F941" s="73"/>
      <c r="G941" s="73"/>
    </row>
    <row r="942" spans="1:7" x14ac:dyDescent="0.25">
      <c r="A942" t="s">
        <v>4484</v>
      </c>
      <c r="B942" s="73"/>
      <c r="C942" s="73"/>
      <c r="D942" s="73"/>
      <c r="E942" s="73"/>
      <c r="F942" s="73"/>
      <c r="G942" s="73"/>
    </row>
    <row r="943" spans="1:7" x14ac:dyDescent="0.25">
      <c r="A943" t="s">
        <v>4485</v>
      </c>
      <c r="B943" s="73"/>
      <c r="C943" s="73"/>
      <c r="D943" s="73"/>
      <c r="E943" s="73"/>
      <c r="F943" s="73"/>
      <c r="G943" s="73"/>
    </row>
    <row r="944" spans="1:7" x14ac:dyDescent="0.25">
      <c r="A944" t="s">
        <v>4486</v>
      </c>
      <c r="B944" s="73"/>
      <c r="C944" s="73"/>
      <c r="D944" s="73"/>
      <c r="E944" s="73"/>
      <c r="F944" s="73"/>
      <c r="G944" s="73"/>
    </row>
    <row r="945" spans="1:7" x14ac:dyDescent="0.25">
      <c r="A945" t="s">
        <v>4487</v>
      </c>
      <c r="B945" s="73"/>
      <c r="C945" s="73"/>
      <c r="D945" s="73"/>
      <c r="E945" s="73"/>
      <c r="F945" s="73"/>
      <c r="G945" s="73"/>
    </row>
    <row r="946" spans="1:7" x14ac:dyDescent="0.25">
      <c r="A946" t="s">
        <v>4488</v>
      </c>
      <c r="B946" s="73"/>
      <c r="C946" s="73"/>
      <c r="D946" s="73"/>
      <c r="E946" s="73"/>
      <c r="F946" s="73"/>
      <c r="G946" s="73"/>
    </row>
    <row r="947" spans="1:7" x14ac:dyDescent="0.25">
      <c r="A947" t="s">
        <v>4489</v>
      </c>
      <c r="B947" s="73"/>
      <c r="C947" s="73"/>
      <c r="D947" s="73"/>
      <c r="E947" s="73"/>
      <c r="F947" s="73"/>
      <c r="G947" s="73"/>
    </row>
    <row r="948" spans="1:7" x14ac:dyDescent="0.25">
      <c r="A948" t="s">
        <v>4490</v>
      </c>
      <c r="B948" s="73"/>
      <c r="C948" s="73"/>
      <c r="D948" s="73"/>
      <c r="E948" s="73"/>
      <c r="F948" s="73"/>
      <c r="G948" s="73"/>
    </row>
    <row r="949" spans="1:7" x14ac:dyDescent="0.25">
      <c r="A949" t="s">
        <v>4491</v>
      </c>
      <c r="B949" s="73"/>
      <c r="C949" s="73"/>
      <c r="D949" s="73"/>
      <c r="E949" s="73"/>
      <c r="F949" s="73"/>
      <c r="G949" s="73"/>
    </row>
    <row r="950" spans="1:7" x14ac:dyDescent="0.25">
      <c r="A950" t="s">
        <v>4492</v>
      </c>
      <c r="B950" s="73"/>
      <c r="C950" s="73"/>
      <c r="D950" s="73"/>
      <c r="E950" s="73"/>
      <c r="F950" s="73"/>
      <c r="G950" s="73"/>
    </row>
    <row r="951" spans="1:7" x14ac:dyDescent="0.25">
      <c r="A951" t="s">
        <v>4493</v>
      </c>
      <c r="B951" s="73"/>
      <c r="C951" s="73"/>
      <c r="D951" s="73"/>
      <c r="E951" s="73"/>
      <c r="F951" s="73"/>
      <c r="G951" s="73"/>
    </row>
    <row r="952" spans="1:7" x14ac:dyDescent="0.25">
      <c r="A952" t="s">
        <v>4494</v>
      </c>
      <c r="B952" s="73"/>
      <c r="C952" s="73"/>
      <c r="D952" s="73"/>
      <c r="E952" s="73"/>
      <c r="F952" s="73"/>
      <c r="G952" s="73"/>
    </row>
    <row r="953" spans="1:7" x14ac:dyDescent="0.25">
      <c r="A953" t="s">
        <v>4495</v>
      </c>
      <c r="B953" s="73"/>
      <c r="C953" s="73"/>
      <c r="D953" s="73"/>
      <c r="E953" s="73"/>
      <c r="F953" s="73"/>
      <c r="G953" s="73"/>
    </row>
    <row r="954" spans="1:7" x14ac:dyDescent="0.25">
      <c r="A954" t="s">
        <v>4496</v>
      </c>
      <c r="B954" s="73"/>
      <c r="C954" s="73"/>
      <c r="D954" s="73"/>
      <c r="E954" s="73"/>
      <c r="F954" s="73"/>
      <c r="G954" s="73"/>
    </row>
    <row r="955" spans="1:7" x14ac:dyDescent="0.25">
      <c r="A955" t="s">
        <v>4497</v>
      </c>
      <c r="B955" s="73"/>
      <c r="C955" s="73"/>
      <c r="D955" s="73"/>
      <c r="E955" s="73"/>
      <c r="F955" s="73"/>
      <c r="G955" s="73"/>
    </row>
    <row r="956" spans="1:7" x14ac:dyDescent="0.25">
      <c r="A956" t="s">
        <v>4498</v>
      </c>
      <c r="B956" s="73"/>
      <c r="C956" s="73"/>
      <c r="D956" s="73"/>
      <c r="E956" s="73"/>
      <c r="F956" s="73"/>
      <c r="G956" s="73"/>
    </row>
    <row r="957" spans="1:7" x14ac:dyDescent="0.25">
      <c r="A957" t="s">
        <v>4499</v>
      </c>
      <c r="B957" s="73"/>
      <c r="C957" s="73"/>
      <c r="D957" s="73"/>
      <c r="E957" s="73"/>
      <c r="F957" s="73"/>
      <c r="G957" s="73"/>
    </row>
    <row r="958" spans="1:7" x14ac:dyDescent="0.25">
      <c r="A958" t="s">
        <v>4500</v>
      </c>
      <c r="B958" s="73"/>
      <c r="C958" s="73"/>
      <c r="D958" s="73"/>
      <c r="E958" s="73"/>
      <c r="F958" s="73"/>
      <c r="G958" s="73"/>
    </row>
    <row r="959" spans="1:7" x14ac:dyDescent="0.25">
      <c r="A959" t="s">
        <v>4501</v>
      </c>
      <c r="B959" s="73"/>
      <c r="C959" s="73"/>
      <c r="D959" s="73"/>
      <c r="E959" s="73"/>
      <c r="F959" s="73"/>
      <c r="G959" s="73"/>
    </row>
    <row r="960" spans="1:7" x14ac:dyDescent="0.25">
      <c r="A960" t="s">
        <v>4502</v>
      </c>
      <c r="B960" s="73"/>
      <c r="C960" s="73"/>
      <c r="D960" s="73"/>
      <c r="E960" s="73"/>
      <c r="F960" s="73"/>
      <c r="G960" s="73"/>
    </row>
    <row r="961" spans="1:7" x14ac:dyDescent="0.25">
      <c r="A961" t="s">
        <v>4503</v>
      </c>
      <c r="B961" s="73"/>
      <c r="C961" s="73"/>
      <c r="D961" s="73"/>
      <c r="E961" s="73"/>
      <c r="F961" s="73"/>
      <c r="G961" s="73"/>
    </row>
    <row r="962" spans="1:7" x14ac:dyDescent="0.25">
      <c r="A962" t="s">
        <v>4504</v>
      </c>
      <c r="B962" s="73"/>
      <c r="C962" s="73"/>
      <c r="D962" s="73"/>
      <c r="E962" s="73"/>
      <c r="F962" s="73"/>
      <c r="G962" s="73"/>
    </row>
    <row r="963" spans="1:7" x14ac:dyDescent="0.25">
      <c r="A963" t="s">
        <v>4505</v>
      </c>
      <c r="B963" s="73"/>
      <c r="C963" s="73"/>
      <c r="D963" s="73"/>
      <c r="E963" s="73"/>
      <c r="F963" s="73"/>
      <c r="G963" s="73"/>
    </row>
    <row r="964" spans="1:7" x14ac:dyDescent="0.25">
      <c r="A964" t="s">
        <v>4506</v>
      </c>
      <c r="B964" s="73"/>
      <c r="C964" s="73"/>
      <c r="D964" s="73"/>
      <c r="E964" s="73"/>
      <c r="F964" s="73"/>
      <c r="G964" s="73"/>
    </row>
    <row r="965" spans="1:7" x14ac:dyDescent="0.25">
      <c r="A965" t="s">
        <v>4507</v>
      </c>
      <c r="B965" s="73"/>
      <c r="C965" s="73"/>
      <c r="D965" s="73"/>
      <c r="E965" s="73"/>
      <c r="F965" s="73"/>
      <c r="G965" s="73"/>
    </row>
    <row r="966" spans="1:7" x14ac:dyDescent="0.25">
      <c r="A966" t="s">
        <v>1584</v>
      </c>
      <c r="B966" s="73"/>
      <c r="C966" s="73"/>
      <c r="D966" s="73"/>
      <c r="E966" s="73"/>
      <c r="F966" s="73"/>
      <c r="G966" s="73"/>
    </row>
    <row r="967" spans="1:7" x14ac:dyDescent="0.25">
      <c r="A967" t="s">
        <v>4508</v>
      </c>
      <c r="B967" s="73"/>
      <c r="C967" s="73"/>
      <c r="D967" s="73"/>
      <c r="E967" s="73"/>
      <c r="F967" s="73"/>
      <c r="G967" s="73"/>
    </row>
    <row r="968" spans="1:7" x14ac:dyDescent="0.25">
      <c r="A968" t="s">
        <v>4509</v>
      </c>
      <c r="B968" s="73"/>
      <c r="C968" s="73"/>
      <c r="D968" s="73"/>
      <c r="E968" s="73"/>
      <c r="F968" s="73"/>
      <c r="G968" s="73"/>
    </row>
    <row r="969" spans="1:7" x14ac:dyDescent="0.25">
      <c r="A969" t="s">
        <v>4510</v>
      </c>
      <c r="B969" s="73"/>
      <c r="C969" s="73"/>
      <c r="D969" s="73"/>
      <c r="E969" s="73"/>
      <c r="F969" s="73"/>
      <c r="G969" s="73"/>
    </row>
    <row r="970" spans="1:7" x14ac:dyDescent="0.25">
      <c r="A970" t="s">
        <v>4511</v>
      </c>
      <c r="B970" s="73"/>
      <c r="C970" s="73"/>
      <c r="D970" s="73"/>
      <c r="E970" s="73"/>
      <c r="F970" s="73"/>
      <c r="G970" s="73"/>
    </row>
    <row r="971" spans="1:7" x14ac:dyDescent="0.25">
      <c r="A971" t="s">
        <v>4512</v>
      </c>
      <c r="B971" s="73"/>
      <c r="C971" s="73"/>
      <c r="D971" s="73"/>
      <c r="E971" s="73"/>
      <c r="F971" s="73"/>
      <c r="G971" s="73"/>
    </row>
    <row r="972" spans="1:7" x14ac:dyDescent="0.25">
      <c r="A972" t="s">
        <v>4513</v>
      </c>
      <c r="B972" s="73"/>
      <c r="C972" s="73"/>
      <c r="D972" s="73"/>
      <c r="E972" s="73"/>
      <c r="F972" s="73"/>
      <c r="G972" s="73"/>
    </row>
    <row r="973" spans="1:7" x14ac:dyDescent="0.25">
      <c r="A973" t="s">
        <v>1229</v>
      </c>
      <c r="B973" s="73"/>
      <c r="C973" s="73"/>
      <c r="D973" s="73"/>
      <c r="E973" s="73"/>
      <c r="F973" s="73"/>
      <c r="G973" s="73"/>
    </row>
    <row r="974" spans="1:7" x14ac:dyDescent="0.25">
      <c r="A974" t="s">
        <v>4514</v>
      </c>
      <c r="B974" s="73"/>
      <c r="C974" s="73"/>
      <c r="D974" s="73"/>
      <c r="E974" s="73"/>
      <c r="F974" s="73"/>
      <c r="G974" s="73"/>
    </row>
    <row r="975" spans="1:7" x14ac:dyDescent="0.25">
      <c r="A975" t="s">
        <v>1592</v>
      </c>
      <c r="B975" s="73"/>
      <c r="C975" s="73"/>
      <c r="D975" s="73"/>
      <c r="E975" s="73"/>
      <c r="F975" s="73"/>
      <c r="G975" s="73"/>
    </row>
    <row r="976" spans="1:7" x14ac:dyDescent="0.25">
      <c r="A976" t="s">
        <v>4515</v>
      </c>
      <c r="B976" s="73"/>
      <c r="C976" s="73"/>
      <c r="D976" s="73"/>
      <c r="E976" s="73"/>
      <c r="F976" s="73"/>
      <c r="G976" s="73"/>
    </row>
    <row r="977" spans="1:7" x14ac:dyDescent="0.25">
      <c r="A977" t="s">
        <v>4516</v>
      </c>
      <c r="B977" s="73"/>
      <c r="C977" s="73"/>
      <c r="D977" s="73"/>
      <c r="E977" s="73"/>
      <c r="F977" s="73"/>
      <c r="G977" s="73"/>
    </row>
    <row r="978" spans="1:7" x14ac:dyDescent="0.25">
      <c r="A978" t="s">
        <v>4517</v>
      </c>
      <c r="B978" s="73"/>
      <c r="C978" s="73"/>
      <c r="D978" s="73"/>
      <c r="E978" s="73"/>
      <c r="F978" s="73"/>
      <c r="G978" s="73"/>
    </row>
    <row r="979" spans="1:7" x14ac:dyDescent="0.25">
      <c r="A979" t="s">
        <v>4518</v>
      </c>
      <c r="B979" s="73"/>
      <c r="C979" s="73"/>
      <c r="D979" s="73"/>
      <c r="E979" s="73"/>
      <c r="F979" s="73"/>
      <c r="G979" s="73"/>
    </row>
    <row r="980" spans="1:7" x14ac:dyDescent="0.25">
      <c r="A980" t="s">
        <v>4519</v>
      </c>
      <c r="B980" s="73"/>
      <c r="C980" s="73"/>
      <c r="D980" s="73"/>
      <c r="E980" s="73"/>
      <c r="F980" s="73"/>
      <c r="G980" s="73"/>
    </row>
    <row r="981" spans="1:7" x14ac:dyDescent="0.25">
      <c r="A981" t="s">
        <v>4520</v>
      </c>
      <c r="B981" s="73"/>
      <c r="C981" s="73"/>
      <c r="D981" s="73"/>
      <c r="E981" s="73"/>
      <c r="F981" s="73"/>
      <c r="G981" s="73"/>
    </row>
    <row r="982" spans="1:7" x14ac:dyDescent="0.25">
      <c r="A982" t="s">
        <v>4521</v>
      </c>
      <c r="B982" s="73"/>
      <c r="C982" s="73"/>
      <c r="D982" s="73"/>
      <c r="E982" s="73"/>
      <c r="F982" s="73"/>
      <c r="G982" s="73"/>
    </row>
    <row r="983" spans="1:7" x14ac:dyDescent="0.25">
      <c r="A983" t="s">
        <v>4522</v>
      </c>
      <c r="B983" s="73"/>
      <c r="C983" s="73"/>
      <c r="D983" s="73"/>
      <c r="E983" s="73"/>
      <c r="F983" s="73"/>
      <c r="G983" s="73"/>
    </row>
    <row r="984" spans="1:7" x14ac:dyDescent="0.25">
      <c r="A984" t="s">
        <v>4523</v>
      </c>
      <c r="B984" s="73"/>
      <c r="C984" s="73"/>
      <c r="D984" s="73"/>
      <c r="E984" s="73"/>
      <c r="F984" s="73"/>
      <c r="G984" s="73"/>
    </row>
    <row r="985" spans="1:7" x14ac:dyDescent="0.25">
      <c r="A985" t="s">
        <v>4524</v>
      </c>
      <c r="B985" s="73"/>
      <c r="C985" s="73"/>
      <c r="D985" s="73"/>
      <c r="E985" s="73"/>
      <c r="F985" s="73"/>
      <c r="G985" s="73"/>
    </row>
    <row r="986" spans="1:7" x14ac:dyDescent="0.25">
      <c r="A986" t="s">
        <v>4525</v>
      </c>
      <c r="B986" s="73"/>
      <c r="C986" s="73"/>
      <c r="D986" s="73"/>
      <c r="E986" s="73"/>
      <c r="F986" s="73"/>
      <c r="G986" s="73"/>
    </row>
    <row r="987" spans="1:7" x14ac:dyDescent="0.25">
      <c r="A987" t="s">
        <v>4526</v>
      </c>
      <c r="B987" s="73"/>
      <c r="C987" s="73"/>
      <c r="D987" s="73"/>
      <c r="E987" s="73"/>
      <c r="F987" s="73"/>
      <c r="G987" s="73"/>
    </row>
    <row r="988" spans="1:7" x14ac:dyDescent="0.25">
      <c r="A988" t="s">
        <v>4527</v>
      </c>
      <c r="B988" s="73"/>
      <c r="C988" s="73"/>
      <c r="D988" s="73"/>
      <c r="E988" s="73"/>
      <c r="F988" s="73"/>
      <c r="G988" s="73"/>
    </row>
    <row r="989" spans="1:7" x14ac:dyDescent="0.25">
      <c r="A989" t="s">
        <v>1318</v>
      </c>
      <c r="B989" s="73"/>
      <c r="C989" s="73"/>
      <c r="D989" s="73"/>
      <c r="E989" s="73"/>
      <c r="F989" s="73"/>
      <c r="G989" s="73"/>
    </row>
    <row r="990" spans="1:7" x14ac:dyDescent="0.25">
      <c r="A990" t="s">
        <v>2339</v>
      </c>
      <c r="B990" s="73"/>
      <c r="C990" s="73"/>
      <c r="D990" s="73"/>
      <c r="E990" s="73"/>
      <c r="F990" s="73"/>
      <c r="G990" s="73"/>
    </row>
    <row r="991" spans="1:7" x14ac:dyDescent="0.25">
      <c r="A991" t="s">
        <v>238</v>
      </c>
      <c r="B991" s="73"/>
      <c r="C991" s="73"/>
      <c r="D991" s="73"/>
      <c r="E991" s="73"/>
      <c r="F991" s="73"/>
      <c r="G991" s="73"/>
    </row>
    <row r="992" spans="1:7" x14ac:dyDescent="0.25">
      <c r="A992" t="s">
        <v>2834</v>
      </c>
      <c r="B992" s="73"/>
      <c r="C992" s="73"/>
      <c r="D992" s="73"/>
      <c r="E992" s="73"/>
      <c r="F992" s="73"/>
      <c r="G992" s="73"/>
    </row>
    <row r="993" spans="1:7" x14ac:dyDescent="0.25">
      <c r="A993" t="s">
        <v>2232</v>
      </c>
      <c r="B993" s="73"/>
      <c r="C993" s="73"/>
      <c r="D993" s="73"/>
      <c r="E993" s="73"/>
      <c r="F993" s="73"/>
      <c r="G993" s="73"/>
    </row>
    <row r="994" spans="1:7" x14ac:dyDescent="0.25">
      <c r="A994" t="s">
        <v>2835</v>
      </c>
      <c r="B994" s="73"/>
      <c r="C994" s="73"/>
      <c r="D994" s="73"/>
      <c r="E994" s="73"/>
      <c r="F994" s="73"/>
      <c r="G994" s="73"/>
    </row>
    <row r="995" spans="1:7" x14ac:dyDescent="0.25">
      <c r="A995" t="s">
        <v>2507</v>
      </c>
      <c r="B995" s="73"/>
      <c r="C995" s="73"/>
      <c r="D995" s="73"/>
      <c r="E995" s="73"/>
      <c r="F995" s="73"/>
      <c r="G995" s="73"/>
    </row>
    <row r="996" spans="1:7" x14ac:dyDescent="0.25">
      <c r="A996" t="s">
        <v>2622</v>
      </c>
      <c r="B996" s="73"/>
      <c r="C996" s="73"/>
      <c r="D996" s="73"/>
      <c r="E996" s="73"/>
      <c r="F996" s="73"/>
      <c r="G996" s="73"/>
    </row>
    <row r="997" spans="1:7" x14ac:dyDescent="0.25">
      <c r="A997" t="s">
        <v>2341</v>
      </c>
      <c r="B997" s="73"/>
      <c r="C997" s="73"/>
      <c r="D997" s="73"/>
      <c r="E997" s="73"/>
      <c r="F997" s="73"/>
      <c r="G997" s="73"/>
    </row>
    <row r="998" spans="1:7" x14ac:dyDescent="0.25">
      <c r="A998" t="s">
        <v>239</v>
      </c>
      <c r="B998" s="73"/>
      <c r="C998" s="73"/>
      <c r="D998" s="73"/>
      <c r="E998" s="73"/>
      <c r="F998" s="73"/>
      <c r="G998" s="73"/>
    </row>
    <row r="999" spans="1:7" x14ac:dyDescent="0.25">
      <c r="A999" t="s">
        <v>2426</v>
      </c>
      <c r="B999" s="73"/>
      <c r="C999" s="73"/>
      <c r="D999" s="73"/>
      <c r="E999" s="73"/>
      <c r="F999" s="73"/>
      <c r="G999" s="73"/>
    </row>
    <row r="1000" spans="1:7" x14ac:dyDescent="0.25">
      <c r="A1000" t="s">
        <v>2506</v>
      </c>
      <c r="B1000" s="73"/>
      <c r="C1000" s="73"/>
      <c r="D1000" s="73"/>
      <c r="E1000" s="73"/>
      <c r="F1000" s="73"/>
      <c r="G1000" s="73"/>
    </row>
    <row r="1001" spans="1:7" x14ac:dyDescent="0.25">
      <c r="A1001" t="s">
        <v>2291</v>
      </c>
      <c r="B1001" s="73"/>
      <c r="C1001" s="73"/>
      <c r="D1001" s="73"/>
      <c r="E1001" s="73"/>
      <c r="F1001" s="73"/>
      <c r="G1001" s="73"/>
    </row>
    <row r="1002" spans="1:7" x14ac:dyDescent="0.25">
      <c r="A1002" t="s">
        <v>2889</v>
      </c>
      <c r="B1002" s="73"/>
      <c r="C1002" s="73"/>
      <c r="D1002" s="73"/>
      <c r="E1002" s="73"/>
      <c r="F1002" s="73"/>
      <c r="G1002" s="73"/>
    </row>
    <row r="1003" spans="1:7" x14ac:dyDescent="0.25">
      <c r="A1003" t="s">
        <v>2453</v>
      </c>
      <c r="B1003" s="73"/>
      <c r="C1003" s="73"/>
      <c r="D1003" s="73"/>
      <c r="E1003" s="73"/>
      <c r="F1003" s="73"/>
      <c r="G1003" s="73"/>
    </row>
    <row r="1004" spans="1:7" x14ac:dyDescent="0.25">
      <c r="A1004" t="s">
        <v>2429</v>
      </c>
      <c r="B1004" s="73"/>
      <c r="C1004" s="73"/>
      <c r="D1004" s="73"/>
      <c r="E1004" s="73"/>
      <c r="F1004" s="73"/>
      <c r="G1004" s="73"/>
    </row>
    <row r="1005" spans="1:7" x14ac:dyDescent="0.25">
      <c r="A1005" t="s">
        <v>2236</v>
      </c>
      <c r="B1005" s="73"/>
      <c r="C1005" s="73"/>
      <c r="D1005" s="73"/>
      <c r="E1005" s="73"/>
      <c r="F1005" s="73"/>
      <c r="G1005" s="73"/>
    </row>
    <row r="1006" spans="1:7" x14ac:dyDescent="0.25">
      <c r="A1006" t="s">
        <v>3558</v>
      </c>
      <c r="B1006" s="73"/>
      <c r="C1006" s="73"/>
      <c r="D1006" s="73"/>
      <c r="E1006" s="73"/>
      <c r="F1006" s="73"/>
      <c r="G1006" s="73"/>
    </row>
    <row r="1007" spans="1:7" x14ac:dyDescent="0.25">
      <c r="A1007" t="s">
        <v>2627</v>
      </c>
      <c r="B1007" s="73"/>
      <c r="C1007" s="73"/>
      <c r="D1007" s="73"/>
      <c r="E1007" s="73"/>
      <c r="F1007" s="73"/>
      <c r="G1007" s="73"/>
    </row>
    <row r="1008" spans="1:7" x14ac:dyDescent="0.25">
      <c r="A1008" t="s">
        <v>598</v>
      </c>
      <c r="B1008" s="73"/>
      <c r="C1008" s="73"/>
      <c r="D1008" s="73"/>
      <c r="E1008" s="73"/>
      <c r="F1008" s="73"/>
      <c r="G1008" s="73"/>
    </row>
    <row r="1009" spans="1:7" x14ac:dyDescent="0.25">
      <c r="A1009" t="s">
        <v>2346</v>
      </c>
      <c r="B1009" s="73"/>
      <c r="C1009" s="73"/>
      <c r="D1009" s="73"/>
      <c r="E1009" s="73"/>
      <c r="F1009" s="73"/>
      <c r="G1009" s="73"/>
    </row>
    <row r="1010" spans="1:7" x14ac:dyDescent="0.25">
      <c r="A1010" t="s">
        <v>2639</v>
      </c>
      <c r="B1010" s="73"/>
      <c r="C1010" s="73"/>
      <c r="D1010" s="73"/>
      <c r="E1010" s="73"/>
      <c r="F1010" s="73"/>
      <c r="G1010" s="73"/>
    </row>
    <row r="1011" spans="1:7" x14ac:dyDescent="0.25">
      <c r="A1011" t="s">
        <v>134</v>
      </c>
      <c r="B1011" s="73"/>
      <c r="C1011" s="73"/>
      <c r="D1011" s="73"/>
      <c r="E1011" s="73"/>
      <c r="F1011" s="73"/>
      <c r="G1011" s="73"/>
    </row>
    <row r="1012" spans="1:7" x14ac:dyDescent="0.25">
      <c r="A1012" t="s">
        <v>2603</v>
      </c>
      <c r="B1012" s="73"/>
      <c r="C1012" s="73"/>
      <c r="D1012" s="73"/>
      <c r="E1012" s="73"/>
      <c r="F1012" s="73"/>
      <c r="G1012" s="73"/>
    </row>
    <row r="1013" spans="1:7" x14ac:dyDescent="0.25">
      <c r="A1013" t="s">
        <v>222</v>
      </c>
      <c r="B1013" s="73"/>
      <c r="C1013" s="73"/>
      <c r="D1013" s="73"/>
      <c r="E1013" s="73"/>
      <c r="F1013" s="73"/>
      <c r="G1013" s="73"/>
    </row>
    <row r="1014" spans="1:7" x14ac:dyDescent="0.25">
      <c r="A1014" t="s">
        <v>325</v>
      </c>
      <c r="B1014" s="73"/>
      <c r="C1014" s="73"/>
      <c r="D1014" s="73"/>
      <c r="E1014" s="73"/>
      <c r="F1014" s="73"/>
      <c r="G1014" s="73"/>
    </row>
    <row r="1015" spans="1:7" x14ac:dyDescent="0.25">
      <c r="A1015" t="s">
        <v>1687</v>
      </c>
      <c r="B1015" s="73"/>
      <c r="C1015" s="73"/>
      <c r="D1015" s="73"/>
      <c r="E1015" s="73"/>
      <c r="F1015" s="73"/>
      <c r="G1015" s="73"/>
    </row>
    <row r="1016" spans="1:7" x14ac:dyDescent="0.25">
      <c r="A1016" t="s">
        <v>2513</v>
      </c>
      <c r="B1016" s="73"/>
      <c r="C1016" s="73"/>
      <c r="D1016" s="73"/>
      <c r="E1016" s="73"/>
      <c r="F1016" s="73"/>
      <c r="G1016" s="73"/>
    </row>
    <row r="1017" spans="1:7" x14ac:dyDescent="0.25">
      <c r="A1017" t="s">
        <v>1514</v>
      </c>
      <c r="B1017" s="73"/>
      <c r="C1017" s="73"/>
      <c r="D1017" s="73"/>
      <c r="E1017" s="73"/>
      <c r="F1017" s="73"/>
      <c r="G1017" s="73"/>
    </row>
    <row r="1018" spans="1:7" x14ac:dyDescent="0.25">
      <c r="A1018" t="s">
        <v>2465</v>
      </c>
      <c r="B1018" s="73"/>
      <c r="C1018" s="73"/>
      <c r="D1018" s="73"/>
      <c r="E1018" s="73"/>
      <c r="F1018" s="73"/>
      <c r="G1018" s="73"/>
    </row>
    <row r="1019" spans="1:7" x14ac:dyDescent="0.25">
      <c r="A1019" t="s">
        <v>4528</v>
      </c>
      <c r="B1019" s="73"/>
      <c r="C1019" s="73"/>
      <c r="D1019" s="73"/>
      <c r="E1019" s="73"/>
      <c r="F1019" s="73"/>
      <c r="G1019" s="73"/>
    </row>
    <row r="1020" spans="1:7" x14ac:dyDescent="0.25">
      <c r="A1020" t="s">
        <v>1602</v>
      </c>
      <c r="B1020" s="73"/>
      <c r="C1020" s="73"/>
      <c r="D1020" s="73"/>
      <c r="E1020" s="73"/>
      <c r="F1020" s="73"/>
      <c r="G1020" s="73"/>
    </row>
    <row r="1021" spans="1:7" x14ac:dyDescent="0.25">
      <c r="A1021" t="s">
        <v>2301</v>
      </c>
      <c r="B1021" s="73"/>
      <c r="C1021" s="73"/>
      <c r="D1021" s="73"/>
      <c r="E1021" s="73"/>
      <c r="F1021" s="73"/>
      <c r="G1021" s="73"/>
    </row>
    <row r="1022" spans="1:7" x14ac:dyDescent="0.25">
      <c r="A1022" t="s">
        <v>2700</v>
      </c>
      <c r="B1022" s="73"/>
      <c r="C1022" s="73"/>
      <c r="D1022" s="73"/>
      <c r="E1022" s="73"/>
      <c r="F1022" s="73"/>
      <c r="G1022" s="73"/>
    </row>
    <row r="1023" spans="1:7" x14ac:dyDescent="0.25">
      <c r="A1023" t="s">
        <v>2798</v>
      </c>
      <c r="B1023" s="73"/>
      <c r="C1023" s="73"/>
      <c r="D1023" s="73"/>
      <c r="E1023" s="73"/>
      <c r="F1023" s="73"/>
      <c r="G1023" s="73"/>
    </row>
    <row r="1024" spans="1:7" x14ac:dyDescent="0.25">
      <c r="A1024" t="s">
        <v>2849</v>
      </c>
      <c r="B1024" s="73"/>
      <c r="C1024" s="73"/>
      <c r="D1024" s="73"/>
      <c r="E1024" s="73"/>
      <c r="F1024" s="73"/>
      <c r="G1024" s="73"/>
    </row>
    <row r="1025" spans="1:7" x14ac:dyDescent="0.25">
      <c r="A1025" t="s">
        <v>2247</v>
      </c>
      <c r="B1025" s="73"/>
      <c r="C1025" s="73"/>
      <c r="D1025" s="73"/>
      <c r="E1025" s="73"/>
      <c r="F1025" s="73"/>
      <c r="G1025" s="73"/>
    </row>
    <row r="1026" spans="1:7" x14ac:dyDescent="0.25">
      <c r="A1026" t="s">
        <v>3664</v>
      </c>
      <c r="B1026" s="73"/>
      <c r="C1026" s="73"/>
      <c r="D1026" s="73"/>
      <c r="E1026" s="73"/>
      <c r="F1026" s="73"/>
      <c r="G1026" s="73"/>
    </row>
    <row r="1027" spans="1:7" x14ac:dyDescent="0.25">
      <c r="A1027" t="s">
        <v>4529</v>
      </c>
      <c r="B1027" s="73"/>
      <c r="C1027" s="73"/>
      <c r="D1027" s="73"/>
      <c r="E1027" s="73"/>
      <c r="F1027" s="73"/>
      <c r="G1027" s="73"/>
    </row>
    <row r="1028" spans="1:7" x14ac:dyDescent="0.25">
      <c r="A1028" t="s">
        <v>4530</v>
      </c>
      <c r="B1028" s="73"/>
      <c r="C1028" s="73"/>
      <c r="D1028" s="73"/>
      <c r="E1028" s="73"/>
      <c r="F1028" s="73"/>
      <c r="G1028" s="73"/>
    </row>
    <row r="1029" spans="1:7" x14ac:dyDescent="0.25">
      <c r="A1029" t="s">
        <v>4531</v>
      </c>
      <c r="B1029" s="73"/>
      <c r="C1029" s="73"/>
      <c r="D1029" s="73"/>
      <c r="E1029" s="73"/>
      <c r="F1029" s="73"/>
      <c r="G1029" s="73"/>
    </row>
    <row r="1030" spans="1:7" x14ac:dyDescent="0.25">
      <c r="A1030" t="s">
        <v>362</v>
      </c>
      <c r="B1030" s="73"/>
      <c r="C1030" s="73"/>
      <c r="D1030" s="73"/>
      <c r="E1030" s="73"/>
      <c r="F1030" s="73"/>
      <c r="G1030" s="73"/>
    </row>
    <row r="1031" spans="1:7" x14ac:dyDescent="0.25">
      <c r="A1031" t="s">
        <v>4532</v>
      </c>
      <c r="B1031" s="73"/>
      <c r="C1031" s="73"/>
      <c r="D1031" s="73"/>
      <c r="E1031" s="73"/>
      <c r="F1031" s="73"/>
      <c r="G1031" s="73"/>
    </row>
    <row r="1032" spans="1:7" x14ac:dyDescent="0.25">
      <c r="A1032" t="s">
        <v>4533</v>
      </c>
      <c r="B1032" s="73"/>
      <c r="C1032" s="73"/>
      <c r="D1032" s="73"/>
      <c r="E1032" s="73"/>
      <c r="F1032" s="73"/>
      <c r="G1032" s="73"/>
    </row>
    <row r="1033" spans="1:7" x14ac:dyDescent="0.25">
      <c r="A1033" t="s">
        <v>4534</v>
      </c>
      <c r="B1033" s="73"/>
      <c r="C1033" s="73"/>
      <c r="D1033" s="73"/>
      <c r="E1033" s="73"/>
      <c r="F1033" s="73"/>
      <c r="G1033" s="73"/>
    </row>
    <row r="1034" spans="1:7" x14ac:dyDescent="0.25">
      <c r="A1034" t="s">
        <v>304</v>
      </c>
      <c r="B1034" s="73"/>
      <c r="C1034" s="73"/>
      <c r="D1034" s="73"/>
      <c r="E1034" s="73"/>
      <c r="F1034" s="73"/>
      <c r="G1034" s="73"/>
    </row>
    <row r="1035" spans="1:7" x14ac:dyDescent="0.25">
      <c r="A1035" t="s">
        <v>572</v>
      </c>
      <c r="B1035" s="73"/>
      <c r="C1035" s="73"/>
      <c r="D1035" s="73"/>
      <c r="E1035" s="73"/>
      <c r="F1035" s="73"/>
      <c r="G1035" s="73"/>
    </row>
    <row r="1036" spans="1:7" x14ac:dyDescent="0.25">
      <c r="A1036" t="s">
        <v>4535</v>
      </c>
      <c r="B1036" s="73"/>
      <c r="C1036" s="73"/>
      <c r="D1036" s="73"/>
      <c r="E1036" s="73"/>
      <c r="F1036" s="73"/>
      <c r="G1036" s="73"/>
    </row>
    <row r="1037" spans="1:7" x14ac:dyDescent="0.25">
      <c r="A1037" t="s">
        <v>356</v>
      </c>
      <c r="B1037" s="73"/>
      <c r="C1037" s="73"/>
      <c r="D1037" s="73"/>
      <c r="E1037" s="73"/>
      <c r="F1037" s="73"/>
      <c r="G1037" s="73"/>
    </row>
    <row r="1038" spans="1:7" x14ac:dyDescent="0.25">
      <c r="A1038" t="s">
        <v>4536</v>
      </c>
      <c r="B1038" s="73"/>
      <c r="C1038" s="73"/>
      <c r="D1038" s="73"/>
      <c r="E1038" s="73"/>
      <c r="F1038" s="73"/>
      <c r="G1038" s="73"/>
    </row>
    <row r="1039" spans="1:7" x14ac:dyDescent="0.25">
      <c r="A1039" t="s">
        <v>4537</v>
      </c>
      <c r="B1039" s="73"/>
      <c r="C1039" s="73"/>
      <c r="D1039" s="73"/>
      <c r="E1039" s="73"/>
      <c r="F1039" s="73"/>
      <c r="G1039" s="73"/>
    </row>
    <row r="1040" spans="1:7" x14ac:dyDescent="0.25">
      <c r="A1040" t="s">
        <v>182</v>
      </c>
      <c r="B1040" s="73"/>
      <c r="C1040" s="73"/>
      <c r="D1040" s="73"/>
      <c r="E1040" s="73"/>
      <c r="F1040" s="73"/>
      <c r="G1040" s="73"/>
    </row>
    <row r="1041" spans="1:7" x14ac:dyDescent="0.25">
      <c r="A1041" t="s">
        <v>4538</v>
      </c>
      <c r="B1041" s="73"/>
      <c r="C1041" s="73"/>
      <c r="D1041" s="73"/>
      <c r="E1041" s="73"/>
      <c r="F1041" s="73"/>
      <c r="G1041" s="73"/>
    </row>
    <row r="1042" spans="1:7" x14ac:dyDescent="0.25">
      <c r="A1042" t="s">
        <v>2585</v>
      </c>
      <c r="B1042" s="73"/>
      <c r="C1042" s="73"/>
      <c r="D1042" s="73"/>
      <c r="E1042" s="73"/>
      <c r="F1042" s="73"/>
      <c r="G1042" s="73"/>
    </row>
    <row r="1043" spans="1:7" x14ac:dyDescent="0.25">
      <c r="A1043" t="s">
        <v>4539</v>
      </c>
      <c r="B1043" s="73"/>
      <c r="C1043" s="73"/>
      <c r="D1043" s="73"/>
      <c r="E1043" s="73"/>
      <c r="F1043" s="73"/>
      <c r="G1043" s="73"/>
    </row>
    <row r="1044" spans="1:7" x14ac:dyDescent="0.25">
      <c r="A1044" t="s">
        <v>4540</v>
      </c>
      <c r="B1044" s="73"/>
      <c r="C1044" s="73"/>
      <c r="D1044" s="73"/>
      <c r="E1044" s="73"/>
      <c r="F1044" s="73"/>
      <c r="G1044" s="73"/>
    </row>
    <row r="1045" spans="1:7" x14ac:dyDescent="0.25">
      <c r="A1045" t="s">
        <v>191</v>
      </c>
      <c r="B1045" s="73"/>
      <c r="C1045" s="73"/>
      <c r="D1045" s="73"/>
      <c r="E1045" s="73"/>
      <c r="F1045" s="73"/>
      <c r="G1045" s="73"/>
    </row>
    <row r="1046" spans="1:7" x14ac:dyDescent="0.25">
      <c r="A1046" t="s">
        <v>549</v>
      </c>
      <c r="B1046" s="73"/>
      <c r="C1046" s="73"/>
      <c r="D1046" s="73"/>
      <c r="E1046" s="73"/>
      <c r="F1046" s="73"/>
      <c r="G1046" s="73"/>
    </row>
    <row r="1047" spans="1:7" x14ac:dyDescent="0.25">
      <c r="A1047" t="s">
        <v>4541</v>
      </c>
      <c r="B1047" s="73"/>
      <c r="C1047" s="73"/>
      <c r="D1047" s="73"/>
      <c r="E1047" s="73"/>
      <c r="F1047" s="73"/>
      <c r="G1047" s="73"/>
    </row>
    <row r="1048" spans="1:7" x14ac:dyDescent="0.25">
      <c r="A1048" t="s">
        <v>4542</v>
      </c>
      <c r="B1048" s="73"/>
      <c r="C1048" s="73"/>
      <c r="D1048" s="73"/>
      <c r="E1048" s="73"/>
      <c r="F1048" s="73"/>
      <c r="G1048" s="73"/>
    </row>
    <row r="1049" spans="1:7" x14ac:dyDescent="0.25">
      <c r="A1049" t="s">
        <v>4543</v>
      </c>
      <c r="B1049" s="73"/>
      <c r="C1049" s="73"/>
      <c r="D1049" s="73"/>
      <c r="E1049" s="73"/>
      <c r="F1049" s="73"/>
      <c r="G1049" s="73"/>
    </row>
    <row r="1050" spans="1:7" x14ac:dyDescent="0.25">
      <c r="A1050" t="s">
        <v>4544</v>
      </c>
      <c r="B1050" s="73"/>
      <c r="C1050" s="73"/>
      <c r="D1050" s="73"/>
      <c r="E1050" s="73"/>
      <c r="F1050" s="73"/>
      <c r="G1050" s="73"/>
    </row>
    <row r="1051" spans="1:7" x14ac:dyDescent="0.25">
      <c r="A1051" t="s">
        <v>4545</v>
      </c>
      <c r="B1051" s="73"/>
      <c r="C1051" s="73"/>
      <c r="D1051" s="73"/>
      <c r="E1051" s="73"/>
      <c r="F1051" s="73"/>
      <c r="G1051" s="73"/>
    </row>
    <row r="1052" spans="1:7" x14ac:dyDescent="0.25">
      <c r="A1052" t="s">
        <v>226</v>
      </c>
      <c r="B1052" s="73"/>
      <c r="C1052" s="73"/>
      <c r="D1052" s="73"/>
      <c r="E1052" s="73"/>
      <c r="F1052" s="73"/>
      <c r="G1052" s="73"/>
    </row>
    <row r="1053" spans="1:7" x14ac:dyDescent="0.25">
      <c r="A1053" t="s">
        <v>290</v>
      </c>
      <c r="B1053" s="73"/>
      <c r="C1053" s="73"/>
      <c r="D1053" s="73"/>
      <c r="E1053" s="73"/>
      <c r="F1053" s="73"/>
      <c r="G1053" s="73"/>
    </row>
    <row r="1054" spans="1:7" x14ac:dyDescent="0.25">
      <c r="A1054" t="s">
        <v>4546</v>
      </c>
      <c r="B1054" s="73"/>
      <c r="C1054" s="73"/>
      <c r="D1054" s="73"/>
      <c r="E1054" s="73"/>
      <c r="F1054" s="73"/>
      <c r="G1054" s="73"/>
    </row>
    <row r="1055" spans="1:7" x14ac:dyDescent="0.25">
      <c r="A1055" t="s">
        <v>1755</v>
      </c>
      <c r="B1055" s="73"/>
      <c r="C1055" s="73"/>
      <c r="D1055" s="73"/>
      <c r="E1055" s="73"/>
      <c r="F1055" s="73"/>
      <c r="G1055" s="73"/>
    </row>
    <row r="1056" spans="1:7" x14ac:dyDescent="0.25">
      <c r="A1056" t="s">
        <v>559</v>
      </c>
      <c r="B1056" s="73"/>
      <c r="C1056" s="73"/>
      <c r="D1056" s="73"/>
      <c r="E1056" s="73"/>
      <c r="F1056" s="73"/>
      <c r="G1056" s="73"/>
    </row>
    <row r="1057" spans="1:7" x14ac:dyDescent="0.25">
      <c r="A1057" t="s">
        <v>1872</v>
      </c>
      <c r="B1057" s="73"/>
      <c r="C1057" s="73"/>
      <c r="D1057" s="73"/>
      <c r="E1057" s="73"/>
      <c r="F1057" s="73"/>
      <c r="G1057" s="73"/>
    </row>
    <row r="1058" spans="1:7" x14ac:dyDescent="0.25">
      <c r="A1058" t="s">
        <v>4547</v>
      </c>
      <c r="B1058" s="73"/>
      <c r="C1058" s="73"/>
      <c r="D1058" s="73"/>
      <c r="E1058" s="73"/>
      <c r="F1058" s="73"/>
      <c r="G1058" s="73"/>
    </row>
    <row r="1059" spans="1:7" x14ac:dyDescent="0.25">
      <c r="A1059" t="s">
        <v>4548</v>
      </c>
      <c r="B1059" s="73"/>
      <c r="C1059" s="73"/>
      <c r="D1059" s="73"/>
      <c r="E1059" s="73"/>
      <c r="F1059" s="73"/>
      <c r="G1059" s="73"/>
    </row>
    <row r="1060" spans="1:7" x14ac:dyDescent="0.25">
      <c r="A1060" t="s">
        <v>1904</v>
      </c>
      <c r="B1060" s="73"/>
      <c r="C1060" s="73"/>
      <c r="D1060" s="73"/>
      <c r="E1060" s="73"/>
      <c r="F1060" s="73"/>
      <c r="G1060" s="73"/>
    </row>
    <row r="1061" spans="1:7" x14ac:dyDescent="0.25">
      <c r="A1061" t="s">
        <v>990</v>
      </c>
      <c r="B1061" s="73"/>
      <c r="C1061" s="73"/>
      <c r="D1061" s="73"/>
      <c r="E1061" s="73"/>
      <c r="F1061" s="73"/>
      <c r="G1061" s="73"/>
    </row>
    <row r="1062" spans="1:7" x14ac:dyDescent="0.25">
      <c r="A1062" t="s">
        <v>1675</v>
      </c>
      <c r="B1062" s="73"/>
      <c r="C1062" s="73"/>
      <c r="D1062" s="73"/>
      <c r="E1062" s="73"/>
      <c r="F1062" s="73"/>
      <c r="G1062" s="73"/>
    </row>
    <row r="1063" spans="1:7" x14ac:dyDescent="0.25">
      <c r="A1063" t="s">
        <v>1565</v>
      </c>
      <c r="B1063" s="73"/>
      <c r="C1063" s="73"/>
      <c r="D1063" s="73"/>
      <c r="E1063" s="73"/>
      <c r="F1063" s="73"/>
      <c r="G1063" s="73"/>
    </row>
    <row r="1064" spans="1:7" x14ac:dyDescent="0.25">
      <c r="A1064" t="s">
        <v>1502</v>
      </c>
      <c r="B1064" s="73"/>
      <c r="C1064" s="73"/>
      <c r="D1064" s="73"/>
      <c r="E1064" s="73"/>
      <c r="F1064" s="73"/>
      <c r="G1064" s="73"/>
    </row>
    <row r="1065" spans="1:7" x14ac:dyDescent="0.25">
      <c r="A1065" t="s">
        <v>1707</v>
      </c>
      <c r="B1065" s="73"/>
      <c r="C1065" s="73"/>
      <c r="D1065" s="73"/>
      <c r="E1065" s="73"/>
      <c r="F1065" s="73"/>
      <c r="G1065" s="73"/>
    </row>
    <row r="1066" spans="1:7" x14ac:dyDescent="0.25">
      <c r="A1066" t="s">
        <v>117</v>
      </c>
      <c r="B1066" s="73"/>
      <c r="C1066" s="73"/>
      <c r="D1066" s="73"/>
      <c r="E1066" s="73"/>
      <c r="F1066" s="73"/>
      <c r="G1066" s="73"/>
    </row>
    <row r="1067" spans="1:7" x14ac:dyDescent="0.25">
      <c r="A1067" t="s">
        <v>2900</v>
      </c>
      <c r="B1067" s="73"/>
      <c r="C1067" s="73"/>
      <c r="D1067" s="73"/>
      <c r="E1067" s="73"/>
      <c r="F1067" s="73"/>
      <c r="G1067" s="73"/>
    </row>
    <row r="1068" spans="1:7" x14ac:dyDescent="0.25">
      <c r="A1068" t="s">
        <v>3644</v>
      </c>
      <c r="B1068" s="73"/>
      <c r="C1068" s="73"/>
      <c r="D1068" s="73"/>
      <c r="E1068" s="73"/>
      <c r="F1068" s="73"/>
      <c r="G1068" s="73"/>
    </row>
    <row r="1069" spans="1:7" x14ac:dyDescent="0.25">
      <c r="A1069" t="s">
        <v>4549</v>
      </c>
      <c r="B1069" s="73"/>
      <c r="C1069" s="73"/>
      <c r="D1069" s="73"/>
      <c r="E1069" s="73"/>
      <c r="F1069" s="73"/>
      <c r="G1069" s="73"/>
    </row>
    <row r="1070" spans="1:7" x14ac:dyDescent="0.25">
      <c r="A1070" t="s">
        <v>3674</v>
      </c>
      <c r="B1070" s="73"/>
      <c r="C1070" s="73"/>
      <c r="D1070" s="73"/>
      <c r="E1070" s="73"/>
      <c r="F1070" s="73"/>
      <c r="G1070" s="73"/>
    </row>
    <row r="1071" spans="1:7" x14ac:dyDescent="0.25">
      <c r="A1071" t="s">
        <v>1688</v>
      </c>
      <c r="B1071" s="73"/>
      <c r="C1071" s="73"/>
      <c r="D1071" s="73"/>
      <c r="E1071" s="73"/>
      <c r="F1071" s="73"/>
      <c r="G1071" s="73"/>
    </row>
    <row r="1072" spans="1:7" x14ac:dyDescent="0.25">
      <c r="A1072" t="s">
        <v>4550</v>
      </c>
      <c r="B1072" s="73"/>
      <c r="C1072" s="73"/>
      <c r="D1072" s="73"/>
      <c r="E1072" s="73"/>
      <c r="F1072" s="73"/>
      <c r="G1072" s="73"/>
    </row>
    <row r="1073" spans="1:7" x14ac:dyDescent="0.25">
      <c r="A1073" t="s">
        <v>4551</v>
      </c>
      <c r="B1073" s="73"/>
      <c r="C1073" s="73"/>
      <c r="D1073" s="73"/>
      <c r="E1073" s="73"/>
      <c r="F1073" s="73"/>
      <c r="G1073" s="73"/>
    </row>
    <row r="1074" spans="1:7" x14ac:dyDescent="0.25">
      <c r="A1074" t="s">
        <v>3554</v>
      </c>
      <c r="B1074" s="73"/>
      <c r="C1074" s="73"/>
      <c r="D1074" s="73"/>
      <c r="E1074" s="73"/>
      <c r="F1074" s="73"/>
      <c r="G1074" s="73"/>
    </row>
    <row r="1075" spans="1:7" x14ac:dyDescent="0.25">
      <c r="A1075" t="s">
        <v>4552</v>
      </c>
      <c r="B1075" s="73"/>
      <c r="C1075" s="73"/>
      <c r="D1075" s="73"/>
      <c r="E1075" s="73"/>
      <c r="F1075" s="73"/>
      <c r="G1075" s="73"/>
    </row>
    <row r="1076" spans="1:7" x14ac:dyDescent="0.25">
      <c r="A1076" t="s">
        <v>4553</v>
      </c>
      <c r="B1076" s="73"/>
      <c r="C1076" s="73"/>
      <c r="D1076" s="73"/>
      <c r="E1076" s="73"/>
      <c r="F1076" s="73"/>
      <c r="G1076" s="73"/>
    </row>
    <row r="1077" spans="1:7" x14ac:dyDescent="0.25">
      <c r="A1077" t="s">
        <v>1888</v>
      </c>
      <c r="B1077" s="73"/>
      <c r="C1077" s="73"/>
      <c r="D1077" s="73"/>
      <c r="E1077" s="73"/>
      <c r="F1077" s="73"/>
      <c r="G1077" s="73"/>
    </row>
    <row r="1078" spans="1:7" x14ac:dyDescent="0.25">
      <c r="A1078" t="s">
        <v>4554</v>
      </c>
      <c r="B1078" s="73"/>
      <c r="C1078" s="73"/>
      <c r="D1078" s="73"/>
      <c r="E1078" s="73"/>
      <c r="F1078" s="73"/>
      <c r="G1078" s="73"/>
    </row>
    <row r="1079" spans="1:7" x14ac:dyDescent="0.25">
      <c r="A1079" t="s">
        <v>2449</v>
      </c>
      <c r="B1079" s="73"/>
      <c r="C1079" s="73"/>
      <c r="D1079" s="73"/>
      <c r="E1079" s="73"/>
      <c r="F1079" s="73"/>
      <c r="G1079" s="73"/>
    </row>
    <row r="1080" spans="1:7" x14ac:dyDescent="0.25">
      <c r="A1080" t="s">
        <v>4555</v>
      </c>
      <c r="B1080" s="73"/>
      <c r="C1080" s="73"/>
      <c r="D1080" s="73"/>
      <c r="E1080" s="73"/>
      <c r="F1080" s="73"/>
      <c r="G1080" s="73"/>
    </row>
    <row r="1081" spans="1:7" x14ac:dyDescent="0.25">
      <c r="A1081" t="s">
        <v>2034</v>
      </c>
      <c r="B1081" s="73"/>
      <c r="C1081" s="73"/>
      <c r="D1081" s="73"/>
      <c r="E1081" s="73"/>
      <c r="F1081" s="73"/>
      <c r="G1081" s="73"/>
    </row>
    <row r="1082" spans="1:7" x14ac:dyDescent="0.25">
      <c r="A1082" t="s">
        <v>4556</v>
      </c>
      <c r="B1082" s="73"/>
      <c r="C1082" s="73"/>
      <c r="D1082" s="73"/>
      <c r="E1082" s="73"/>
      <c r="F1082" s="73"/>
      <c r="G1082" s="73"/>
    </row>
    <row r="1083" spans="1:7" x14ac:dyDescent="0.25">
      <c r="A1083" t="s">
        <v>4557</v>
      </c>
      <c r="B1083" s="73"/>
      <c r="C1083" s="73"/>
      <c r="D1083" s="73"/>
      <c r="E1083" s="73"/>
      <c r="F1083" s="73"/>
      <c r="G1083" s="73"/>
    </row>
    <row r="1084" spans="1:7" x14ac:dyDescent="0.25">
      <c r="A1084" t="s">
        <v>4558</v>
      </c>
      <c r="B1084" s="73"/>
      <c r="C1084" s="73"/>
      <c r="D1084" s="73"/>
      <c r="E1084" s="73"/>
      <c r="F1084" s="73"/>
      <c r="G1084" s="73"/>
    </row>
    <row r="1085" spans="1:7" x14ac:dyDescent="0.25">
      <c r="A1085" t="s">
        <v>4559</v>
      </c>
      <c r="B1085" s="73"/>
      <c r="C1085" s="73"/>
      <c r="D1085" s="73"/>
      <c r="E1085" s="73"/>
      <c r="F1085" s="73"/>
      <c r="G1085" s="73"/>
    </row>
    <row r="1086" spans="1:7" x14ac:dyDescent="0.25">
      <c r="A1086" t="s">
        <v>4560</v>
      </c>
      <c r="B1086" s="73"/>
      <c r="C1086" s="73"/>
      <c r="D1086" s="73"/>
      <c r="E1086" s="73"/>
      <c r="F1086" s="73"/>
      <c r="G1086" s="73"/>
    </row>
    <row r="1087" spans="1:7" x14ac:dyDescent="0.25">
      <c r="A1087" t="s">
        <v>4561</v>
      </c>
      <c r="B1087" s="73"/>
      <c r="C1087" s="73"/>
      <c r="D1087" s="73"/>
      <c r="E1087" s="73"/>
      <c r="F1087" s="73"/>
      <c r="G1087" s="73"/>
    </row>
    <row r="1088" spans="1:7" x14ac:dyDescent="0.25">
      <c r="A1088" t="s">
        <v>4562</v>
      </c>
      <c r="B1088" s="73"/>
      <c r="C1088" s="73"/>
      <c r="D1088" s="73"/>
      <c r="E1088" s="73"/>
      <c r="F1088" s="73"/>
      <c r="G1088" s="73"/>
    </row>
    <row r="1089" spans="1:7" x14ac:dyDescent="0.25">
      <c r="A1089" t="s">
        <v>1005</v>
      </c>
      <c r="B1089" s="73"/>
      <c r="C1089" s="73"/>
      <c r="D1089" s="73"/>
      <c r="E1089" s="73"/>
      <c r="F1089" s="73"/>
      <c r="G1089" s="73"/>
    </row>
    <row r="1090" spans="1:7" x14ac:dyDescent="0.25">
      <c r="A1090" t="s">
        <v>4563</v>
      </c>
      <c r="B1090" s="73"/>
      <c r="C1090" s="73"/>
      <c r="D1090" s="73"/>
      <c r="E1090" s="73"/>
      <c r="F1090" s="73"/>
      <c r="G1090" s="73"/>
    </row>
    <row r="1091" spans="1:7" x14ac:dyDescent="0.25">
      <c r="A1091" t="s">
        <v>4564</v>
      </c>
      <c r="B1091" s="73"/>
      <c r="C1091" s="73"/>
      <c r="D1091" s="73"/>
      <c r="E1091" s="73"/>
      <c r="F1091" s="73"/>
      <c r="G1091" s="73"/>
    </row>
    <row r="1092" spans="1:7" x14ac:dyDescent="0.25">
      <c r="A1092" t="s">
        <v>4565</v>
      </c>
      <c r="B1092" s="73"/>
      <c r="C1092" s="73"/>
      <c r="D1092" s="73"/>
      <c r="E1092" s="73"/>
      <c r="F1092" s="73"/>
      <c r="G1092" s="73"/>
    </row>
    <row r="1093" spans="1:7" x14ac:dyDescent="0.25">
      <c r="A1093" t="s">
        <v>4566</v>
      </c>
      <c r="B1093" s="73"/>
      <c r="C1093" s="73"/>
      <c r="D1093" s="73"/>
      <c r="E1093" s="73"/>
      <c r="F1093" s="73"/>
      <c r="G1093" s="73"/>
    </row>
    <row r="1094" spans="1:7" x14ac:dyDescent="0.25">
      <c r="A1094" t="s">
        <v>4567</v>
      </c>
      <c r="B1094" s="73"/>
      <c r="C1094" s="73"/>
      <c r="D1094" s="73"/>
      <c r="E1094" s="73"/>
      <c r="F1094" s="73"/>
      <c r="G1094" s="73"/>
    </row>
    <row r="1095" spans="1:7" x14ac:dyDescent="0.25">
      <c r="A1095" t="s">
        <v>4568</v>
      </c>
      <c r="B1095" s="73"/>
      <c r="C1095" s="73"/>
      <c r="D1095" s="73"/>
      <c r="E1095" s="73"/>
      <c r="F1095" s="73"/>
      <c r="G1095" s="73"/>
    </row>
    <row r="1096" spans="1:7" x14ac:dyDescent="0.25">
      <c r="A1096" t="s">
        <v>4569</v>
      </c>
      <c r="B1096" s="73"/>
      <c r="C1096" s="73"/>
      <c r="D1096" s="73"/>
      <c r="E1096" s="73"/>
      <c r="F1096" s="73"/>
      <c r="G1096" s="73"/>
    </row>
    <row r="1097" spans="1:7" x14ac:dyDescent="0.25">
      <c r="A1097" t="s">
        <v>4570</v>
      </c>
      <c r="B1097" s="73"/>
      <c r="C1097" s="73"/>
      <c r="D1097" s="73"/>
      <c r="E1097" s="73"/>
      <c r="F1097" s="73"/>
      <c r="G1097" s="73"/>
    </row>
    <row r="1098" spans="1:7" x14ac:dyDescent="0.25">
      <c r="A1098" t="s">
        <v>1928</v>
      </c>
      <c r="B1098" s="73"/>
      <c r="C1098" s="73"/>
      <c r="D1098" s="73"/>
      <c r="E1098" s="73"/>
      <c r="F1098" s="73"/>
      <c r="G1098" s="73"/>
    </row>
    <row r="1099" spans="1:7" x14ac:dyDescent="0.25">
      <c r="A1099" t="s">
        <v>4571</v>
      </c>
      <c r="B1099" s="73"/>
      <c r="C1099" s="73"/>
      <c r="D1099" s="73"/>
      <c r="E1099" s="73"/>
      <c r="F1099" s="73"/>
      <c r="G1099" s="73"/>
    </row>
    <row r="1100" spans="1:7" x14ac:dyDescent="0.25">
      <c r="A1100" t="s">
        <v>4572</v>
      </c>
      <c r="B1100" s="73"/>
      <c r="C1100" s="73"/>
      <c r="D1100" s="73"/>
      <c r="E1100" s="73"/>
      <c r="F1100" s="73"/>
      <c r="G1100" s="73"/>
    </row>
    <row r="1101" spans="1:7" x14ac:dyDescent="0.25">
      <c r="A1101" t="s">
        <v>2329</v>
      </c>
      <c r="B1101" s="73"/>
      <c r="C1101" s="73"/>
      <c r="D1101" s="73"/>
      <c r="E1101" s="73"/>
      <c r="F1101" s="73"/>
      <c r="G1101" s="73"/>
    </row>
    <row r="1102" spans="1:7" x14ac:dyDescent="0.25">
      <c r="A1102" t="s">
        <v>4573</v>
      </c>
      <c r="B1102" s="73"/>
      <c r="C1102" s="73"/>
      <c r="D1102" s="73"/>
      <c r="E1102" s="73"/>
      <c r="F1102" s="73"/>
      <c r="G1102" s="73"/>
    </row>
    <row r="1103" spans="1:7" x14ac:dyDescent="0.25">
      <c r="A1103" t="s">
        <v>502</v>
      </c>
      <c r="B1103" s="73"/>
      <c r="C1103" s="73"/>
      <c r="D1103" s="73"/>
      <c r="E1103" s="73"/>
      <c r="F1103" s="73"/>
      <c r="G1103" s="73"/>
    </row>
    <row r="1104" spans="1:7" x14ac:dyDescent="0.25">
      <c r="A1104" t="s">
        <v>270</v>
      </c>
      <c r="B1104" s="73"/>
      <c r="C1104" s="73"/>
      <c r="D1104" s="73"/>
      <c r="E1104" s="73"/>
      <c r="F1104" s="73"/>
      <c r="G1104" s="73"/>
    </row>
    <row r="1105" spans="1:7" x14ac:dyDescent="0.25">
      <c r="A1105" t="s">
        <v>2837</v>
      </c>
      <c r="B1105" s="73"/>
      <c r="C1105" s="73"/>
      <c r="D1105" s="73"/>
      <c r="E1105" s="73"/>
      <c r="F1105" s="73"/>
      <c r="G1105" s="73"/>
    </row>
    <row r="1106" spans="1:7" x14ac:dyDescent="0.25">
      <c r="A1106" t="s">
        <v>363</v>
      </c>
      <c r="B1106" s="73"/>
      <c r="C1106" s="73"/>
      <c r="D1106" s="73"/>
      <c r="E1106" s="73"/>
      <c r="F1106" s="73"/>
      <c r="G1106" s="73"/>
    </row>
    <row r="1107" spans="1:7" x14ac:dyDescent="0.25">
      <c r="A1107" t="s">
        <v>209</v>
      </c>
      <c r="B1107" s="73"/>
      <c r="C1107" s="73"/>
      <c r="D1107" s="73"/>
      <c r="E1107" s="73"/>
      <c r="F1107" s="73"/>
      <c r="G1107" s="73"/>
    </row>
    <row r="1108" spans="1:7" x14ac:dyDescent="0.25">
      <c r="A1108" t="s">
        <v>241</v>
      </c>
      <c r="B1108" s="73"/>
      <c r="C1108" s="73"/>
      <c r="D1108" s="73"/>
      <c r="E1108" s="73"/>
      <c r="F1108" s="73"/>
      <c r="G1108" s="73"/>
    </row>
    <row r="1109" spans="1:7" x14ac:dyDescent="0.25">
      <c r="A1109" t="s">
        <v>307</v>
      </c>
      <c r="B1109" s="73"/>
      <c r="C1109" s="73"/>
      <c r="D1109" s="73"/>
      <c r="E1109" s="73"/>
      <c r="F1109" s="73"/>
      <c r="G1109" s="73"/>
    </row>
    <row r="1110" spans="1:7" x14ac:dyDescent="0.25">
      <c r="A1110" t="s">
        <v>396</v>
      </c>
      <c r="B1110" s="73"/>
      <c r="C1110" s="73"/>
      <c r="D1110" s="73"/>
      <c r="E1110" s="73"/>
      <c r="F1110" s="73"/>
      <c r="G1110" s="73"/>
    </row>
    <row r="1111" spans="1:7" x14ac:dyDescent="0.25">
      <c r="A1111" t="s">
        <v>565</v>
      </c>
      <c r="B1111" s="73"/>
      <c r="C1111" s="73"/>
      <c r="D1111" s="73"/>
      <c r="E1111" s="73"/>
      <c r="F1111" s="73"/>
      <c r="G1111" s="73"/>
    </row>
    <row r="1112" spans="1:7" x14ac:dyDescent="0.25">
      <c r="A1112" t="s">
        <v>2841</v>
      </c>
      <c r="B1112" s="73"/>
      <c r="C1112" s="73"/>
      <c r="D1112" s="73"/>
      <c r="E1112" s="73"/>
      <c r="F1112" s="73"/>
      <c r="G1112" s="73"/>
    </row>
    <row r="1113" spans="1:7" x14ac:dyDescent="0.25">
      <c r="A1113" t="s">
        <v>504</v>
      </c>
      <c r="B1113" s="73"/>
      <c r="C1113" s="73"/>
      <c r="D1113" s="73"/>
      <c r="E1113" s="73"/>
      <c r="F1113" s="73"/>
      <c r="G1113" s="73"/>
    </row>
    <row r="1114" spans="1:7" x14ac:dyDescent="0.25">
      <c r="A1114" t="s">
        <v>250</v>
      </c>
      <c r="B1114" s="73"/>
      <c r="C1114" s="73"/>
      <c r="D1114" s="73"/>
      <c r="E1114" s="73"/>
      <c r="F1114" s="73"/>
      <c r="G1114" s="73"/>
    </row>
    <row r="1115" spans="1:7" x14ac:dyDescent="0.25">
      <c r="A1115" t="s">
        <v>217</v>
      </c>
      <c r="B1115" s="73"/>
      <c r="C1115" s="73"/>
      <c r="D1115" s="73"/>
      <c r="E1115" s="73"/>
      <c r="F1115" s="73"/>
      <c r="G1115" s="73"/>
    </row>
    <row r="1116" spans="1:7" x14ac:dyDescent="0.25">
      <c r="A1116" t="s">
        <v>399</v>
      </c>
      <c r="B1116" s="73"/>
      <c r="C1116" s="73"/>
      <c r="D1116" s="73"/>
      <c r="E1116" s="73"/>
      <c r="F1116" s="73"/>
      <c r="G1116" s="73"/>
    </row>
    <row r="1117" spans="1:7" x14ac:dyDescent="0.25">
      <c r="A1117" t="s">
        <v>574</v>
      </c>
      <c r="B1117" s="73"/>
      <c r="C1117" s="73"/>
      <c r="D1117" s="73"/>
      <c r="E1117" s="73"/>
      <c r="F1117" s="73"/>
      <c r="G1117" s="73"/>
    </row>
    <row r="1118" spans="1:7" x14ac:dyDescent="0.25">
      <c r="A1118" t="s">
        <v>3675</v>
      </c>
      <c r="B1118" s="73"/>
      <c r="C1118" s="73"/>
      <c r="D1118" s="73"/>
      <c r="E1118" s="73"/>
      <c r="F1118" s="73"/>
      <c r="G1118" s="73"/>
    </row>
    <row r="1119" spans="1:7" x14ac:dyDescent="0.25">
      <c r="A1119" t="s">
        <v>441</v>
      </c>
      <c r="B1119" s="73"/>
      <c r="C1119" s="73"/>
      <c r="D1119" s="73"/>
      <c r="E1119" s="73"/>
      <c r="F1119" s="73"/>
      <c r="G1119" s="73"/>
    </row>
    <row r="1120" spans="1:7" x14ac:dyDescent="0.25">
      <c r="A1120" t="s">
        <v>309</v>
      </c>
      <c r="B1120" s="73"/>
      <c r="C1120" s="73"/>
      <c r="D1120" s="73"/>
      <c r="E1120" s="73"/>
      <c r="F1120" s="73"/>
      <c r="G1120" s="73"/>
    </row>
    <row r="1121" spans="1:7" x14ac:dyDescent="0.25">
      <c r="A1121" t="s">
        <v>380</v>
      </c>
      <c r="B1121" s="73"/>
      <c r="C1121" s="73"/>
      <c r="D1121" s="73"/>
      <c r="E1121" s="73"/>
      <c r="F1121" s="73"/>
      <c r="G1121" s="73"/>
    </row>
    <row r="1122" spans="1:7" x14ac:dyDescent="0.25">
      <c r="A1122" t="s">
        <v>512</v>
      </c>
      <c r="B1122" s="73"/>
      <c r="C1122" s="73"/>
      <c r="D1122" s="73"/>
      <c r="E1122" s="73"/>
      <c r="F1122" s="73"/>
      <c r="G1122" s="73"/>
    </row>
    <row r="1123" spans="1:7" x14ac:dyDescent="0.25">
      <c r="A1123" t="s">
        <v>2843</v>
      </c>
      <c r="B1123" s="73"/>
      <c r="C1123" s="73"/>
      <c r="D1123" s="73"/>
      <c r="E1123" s="73"/>
      <c r="F1123" s="73"/>
      <c r="G1123" s="73"/>
    </row>
    <row r="1124" spans="1:7" x14ac:dyDescent="0.25">
      <c r="A1124" t="s">
        <v>262</v>
      </c>
      <c r="B1124" s="73"/>
      <c r="C1124" s="73"/>
      <c r="D1124" s="73"/>
      <c r="E1124" s="73"/>
      <c r="F1124" s="73"/>
      <c r="G1124" s="73"/>
    </row>
    <row r="1125" spans="1:7" x14ac:dyDescent="0.25">
      <c r="A1125" t="s">
        <v>2450</v>
      </c>
      <c r="B1125" s="73"/>
      <c r="C1125" s="73"/>
      <c r="D1125" s="73"/>
      <c r="E1125" s="73"/>
      <c r="F1125" s="73"/>
      <c r="G1125" s="73"/>
    </row>
    <row r="1126" spans="1:7" x14ac:dyDescent="0.25">
      <c r="A1126" t="s">
        <v>2877</v>
      </c>
      <c r="B1126" s="73"/>
      <c r="C1126" s="73"/>
      <c r="D1126" s="73"/>
      <c r="E1126" s="73"/>
      <c r="F1126" s="73"/>
      <c r="G1126" s="73"/>
    </row>
    <row r="1127" spans="1:7" x14ac:dyDescent="0.25">
      <c r="A1127" t="s">
        <v>124</v>
      </c>
      <c r="B1127" s="73"/>
      <c r="C1127" s="73"/>
      <c r="D1127" s="73"/>
      <c r="E1127" s="73"/>
      <c r="F1127" s="73"/>
      <c r="G1127" s="73"/>
    </row>
    <row r="1128" spans="1:7" x14ac:dyDescent="0.25">
      <c r="A1128" t="s">
        <v>365</v>
      </c>
      <c r="B1128" s="73"/>
      <c r="C1128" s="73"/>
      <c r="D1128" s="73"/>
      <c r="E1128" s="73"/>
      <c r="F1128" s="73"/>
      <c r="G1128" s="73"/>
    </row>
    <row r="1129" spans="1:7" x14ac:dyDescent="0.25">
      <c r="A1129" t="s">
        <v>281</v>
      </c>
      <c r="B1129" s="73"/>
      <c r="C1129" s="73"/>
      <c r="D1129" s="73"/>
      <c r="E1129" s="73"/>
      <c r="F1129" s="73"/>
      <c r="G1129" s="73"/>
    </row>
    <row r="1130" spans="1:7" x14ac:dyDescent="0.25">
      <c r="A1130" t="s">
        <v>1391</v>
      </c>
      <c r="B1130" s="73"/>
      <c r="C1130" s="73"/>
      <c r="D1130" s="73"/>
      <c r="E1130" s="73"/>
      <c r="F1130" s="73"/>
      <c r="G1130" s="73"/>
    </row>
    <row r="1131" spans="1:7" x14ac:dyDescent="0.25">
      <c r="A1131" t="s">
        <v>216</v>
      </c>
      <c r="B1131" s="73"/>
      <c r="C1131" s="73"/>
      <c r="D1131" s="73"/>
      <c r="E1131" s="73"/>
      <c r="F1131" s="73"/>
      <c r="G1131" s="73"/>
    </row>
    <row r="1132" spans="1:7" x14ac:dyDescent="0.25">
      <c r="A1132" t="s">
        <v>4574</v>
      </c>
      <c r="B1132" s="73"/>
      <c r="C1132" s="73"/>
      <c r="D1132" s="73"/>
      <c r="E1132" s="73"/>
      <c r="F1132" s="73"/>
      <c r="G1132" s="73"/>
    </row>
    <row r="1133" spans="1:7" x14ac:dyDescent="0.25">
      <c r="A1133" t="s">
        <v>4576</v>
      </c>
      <c r="B1133" s="73"/>
      <c r="C1133" s="73"/>
      <c r="D1133" s="73"/>
      <c r="E1133" s="73"/>
      <c r="F1133" s="73"/>
      <c r="G1133" s="73"/>
    </row>
    <row r="1134" spans="1:7" x14ac:dyDescent="0.25">
      <c r="A1134" t="s">
        <v>4577</v>
      </c>
      <c r="B1134" s="73"/>
      <c r="C1134" s="73"/>
      <c r="D1134" s="73"/>
      <c r="E1134" s="73"/>
      <c r="F1134" s="73"/>
      <c r="G1134" s="73"/>
    </row>
    <row r="1135" spans="1:7" x14ac:dyDescent="0.25">
      <c r="A1135" t="s">
        <v>4578</v>
      </c>
      <c r="B1135" s="73"/>
      <c r="C1135" s="73"/>
      <c r="D1135" s="73"/>
      <c r="E1135" s="73"/>
      <c r="F1135" s="73"/>
      <c r="G1135" s="73"/>
    </row>
    <row r="1136" spans="1:7" x14ac:dyDescent="0.25">
      <c r="A1136" t="s">
        <v>4579</v>
      </c>
      <c r="B1136" s="73"/>
      <c r="C1136" s="73"/>
      <c r="D1136" s="73"/>
      <c r="E1136" s="73"/>
      <c r="F1136" s="73"/>
      <c r="G1136" s="73"/>
    </row>
    <row r="1137" spans="1:7" x14ac:dyDescent="0.25">
      <c r="A1137" t="s">
        <v>4580</v>
      </c>
      <c r="B1137" s="73"/>
      <c r="C1137" s="73"/>
      <c r="D1137" s="73"/>
      <c r="E1137" s="73"/>
      <c r="F1137" s="73"/>
      <c r="G1137" s="73"/>
    </row>
    <row r="1138" spans="1:7" x14ac:dyDescent="0.25">
      <c r="A1138" t="s">
        <v>4581</v>
      </c>
      <c r="B1138" s="73"/>
      <c r="C1138" s="73"/>
      <c r="D1138" s="73"/>
      <c r="E1138" s="73"/>
      <c r="F1138" s="73"/>
      <c r="G1138" s="73"/>
    </row>
    <row r="1139" spans="1:7" x14ac:dyDescent="0.25">
      <c r="A1139" t="s">
        <v>4582</v>
      </c>
      <c r="B1139" s="73"/>
      <c r="C1139" s="73"/>
      <c r="D1139" s="73"/>
      <c r="E1139" s="73"/>
      <c r="F1139" s="73"/>
      <c r="G1139" s="73"/>
    </row>
    <row r="1140" spans="1:7" x14ac:dyDescent="0.25">
      <c r="A1140" t="s">
        <v>4583</v>
      </c>
      <c r="B1140" s="73"/>
      <c r="C1140" s="73"/>
      <c r="D1140" s="73"/>
      <c r="E1140" s="73"/>
      <c r="F1140" s="73"/>
      <c r="G1140" s="73"/>
    </row>
    <row r="1141" spans="1:7" x14ac:dyDescent="0.25">
      <c r="A1141" t="s">
        <v>4584</v>
      </c>
      <c r="B1141" s="73"/>
      <c r="C1141" s="73"/>
      <c r="D1141" s="73"/>
      <c r="E1141" s="73"/>
      <c r="F1141" s="73"/>
      <c r="G1141" s="73"/>
    </row>
    <row r="1142" spans="1:7" x14ac:dyDescent="0.25">
      <c r="A1142" t="s">
        <v>4585</v>
      </c>
      <c r="B1142" s="73"/>
      <c r="C1142" s="73"/>
      <c r="D1142" s="73"/>
      <c r="E1142" s="73"/>
      <c r="F1142" s="73"/>
      <c r="G1142" s="73"/>
    </row>
    <row r="1143" spans="1:7" x14ac:dyDescent="0.25">
      <c r="A1143" t="s">
        <v>4586</v>
      </c>
      <c r="B1143" s="73"/>
      <c r="C1143" s="73"/>
      <c r="D1143" s="73"/>
      <c r="E1143" s="73"/>
      <c r="F1143" s="73"/>
      <c r="G1143" s="73"/>
    </row>
    <row r="1144" spans="1:7" x14ac:dyDescent="0.25">
      <c r="A1144" t="s">
        <v>4587</v>
      </c>
      <c r="B1144" s="73"/>
      <c r="C1144" s="73"/>
      <c r="D1144" s="73"/>
      <c r="E1144" s="73"/>
      <c r="F1144" s="73"/>
      <c r="G1144" s="73"/>
    </row>
    <row r="1145" spans="1:7" x14ac:dyDescent="0.25">
      <c r="A1145" t="s">
        <v>4588</v>
      </c>
      <c r="B1145" s="73"/>
      <c r="C1145" s="73"/>
      <c r="D1145" s="73"/>
      <c r="E1145" s="73"/>
      <c r="F1145" s="73"/>
      <c r="G1145" s="73"/>
    </row>
    <row r="1146" spans="1:7" x14ac:dyDescent="0.25">
      <c r="A1146" t="s">
        <v>4589</v>
      </c>
      <c r="B1146" s="73"/>
      <c r="C1146" s="73"/>
      <c r="D1146" s="73"/>
      <c r="E1146" s="73"/>
      <c r="F1146" s="73"/>
      <c r="G1146" s="73"/>
    </row>
    <row r="1147" spans="1:7" x14ac:dyDescent="0.25">
      <c r="A1147" t="s">
        <v>4590</v>
      </c>
      <c r="B1147" s="73"/>
      <c r="C1147" s="73"/>
      <c r="D1147" s="73"/>
      <c r="E1147" s="73"/>
      <c r="F1147" s="73"/>
      <c r="G1147" s="73"/>
    </row>
    <row r="1148" spans="1:7" x14ac:dyDescent="0.25">
      <c r="A1148" t="s">
        <v>4591</v>
      </c>
      <c r="B1148" s="73"/>
      <c r="C1148" s="73"/>
      <c r="D1148" s="73"/>
      <c r="E1148" s="73"/>
      <c r="F1148" s="73"/>
      <c r="G1148" s="73"/>
    </row>
    <row r="1149" spans="1:7" x14ac:dyDescent="0.25">
      <c r="A1149" t="s">
        <v>4592</v>
      </c>
      <c r="B1149" s="73"/>
      <c r="C1149" s="73"/>
      <c r="D1149" s="73"/>
      <c r="E1149" s="73"/>
      <c r="F1149" s="73"/>
      <c r="G1149" s="73"/>
    </row>
    <row r="1150" spans="1:7" x14ac:dyDescent="0.25">
      <c r="A1150" t="s">
        <v>4593</v>
      </c>
      <c r="B1150" s="73"/>
      <c r="C1150" s="73"/>
      <c r="D1150" s="73"/>
      <c r="E1150" s="73"/>
      <c r="F1150" s="73"/>
      <c r="G1150" s="73"/>
    </row>
    <row r="1151" spans="1:7" x14ac:dyDescent="0.25">
      <c r="A1151" t="s">
        <v>4594</v>
      </c>
      <c r="B1151" s="73"/>
      <c r="C1151" s="73"/>
      <c r="D1151" s="73"/>
      <c r="E1151" s="73"/>
      <c r="F1151" s="73"/>
      <c r="G1151" s="73"/>
    </row>
    <row r="1152" spans="1:7" x14ac:dyDescent="0.25">
      <c r="A1152" t="s">
        <v>4595</v>
      </c>
      <c r="B1152" s="73"/>
      <c r="C1152" s="73"/>
      <c r="D1152" s="73"/>
      <c r="E1152" s="73"/>
      <c r="F1152" s="73"/>
      <c r="G1152" s="73"/>
    </row>
    <row r="1153" spans="1:7" x14ac:dyDescent="0.25">
      <c r="A1153" t="s">
        <v>4596</v>
      </c>
      <c r="B1153" s="73"/>
      <c r="C1153" s="73"/>
      <c r="D1153" s="73"/>
      <c r="E1153" s="73"/>
      <c r="F1153" s="73"/>
      <c r="G1153" s="73"/>
    </row>
    <row r="1154" spans="1:7" x14ac:dyDescent="0.25">
      <c r="A1154" t="s">
        <v>4597</v>
      </c>
      <c r="B1154" s="73"/>
      <c r="C1154" s="73"/>
      <c r="D1154" s="73"/>
      <c r="E1154" s="73"/>
      <c r="F1154" s="73"/>
      <c r="G1154" s="73"/>
    </row>
    <row r="1155" spans="1:7" x14ac:dyDescent="0.25">
      <c r="A1155" t="s">
        <v>1273</v>
      </c>
      <c r="B1155" s="73"/>
      <c r="C1155" s="73"/>
      <c r="D1155" s="73"/>
      <c r="E1155" s="73"/>
      <c r="F1155" s="73"/>
      <c r="G1155" s="73"/>
    </row>
    <row r="1156" spans="1:7" x14ac:dyDescent="0.25">
      <c r="A1156" t="s">
        <v>647</v>
      </c>
      <c r="B1156" s="73"/>
      <c r="C1156" s="73"/>
      <c r="D1156" s="73"/>
      <c r="E1156" s="73"/>
      <c r="F1156" s="73"/>
      <c r="G1156" s="73"/>
    </row>
    <row r="1157" spans="1:7" x14ac:dyDescent="0.25">
      <c r="A1157" t="s">
        <v>4598</v>
      </c>
      <c r="B1157" s="73"/>
      <c r="C1157" s="73"/>
      <c r="D1157" s="73"/>
      <c r="E1157" s="73"/>
      <c r="F1157" s="73"/>
      <c r="G1157" s="73"/>
    </row>
    <row r="1158" spans="1:7" x14ac:dyDescent="0.25">
      <c r="A1158" t="s">
        <v>475</v>
      </c>
      <c r="B1158" s="73"/>
      <c r="C1158" s="73"/>
      <c r="D1158" s="73"/>
      <c r="E1158" s="73"/>
      <c r="F1158" s="73"/>
      <c r="G1158" s="73"/>
    </row>
    <row r="1159" spans="1:7" x14ac:dyDescent="0.25">
      <c r="A1159" t="s">
        <v>1383</v>
      </c>
      <c r="B1159" s="73"/>
      <c r="C1159" s="73"/>
      <c r="D1159" s="73"/>
      <c r="E1159" s="73"/>
      <c r="F1159" s="73"/>
      <c r="G1159" s="73"/>
    </row>
    <row r="1160" spans="1:7" x14ac:dyDescent="0.25">
      <c r="A1160" t="s">
        <v>2704</v>
      </c>
      <c r="B1160" s="73"/>
      <c r="C1160" s="73"/>
      <c r="D1160" s="73"/>
      <c r="E1160" s="73"/>
      <c r="F1160" s="73"/>
      <c r="G1160" s="73"/>
    </row>
    <row r="1161" spans="1:7" x14ac:dyDescent="0.25">
      <c r="A1161" t="s">
        <v>1240</v>
      </c>
      <c r="B1161" s="73"/>
      <c r="C1161" s="73"/>
      <c r="D1161" s="73"/>
      <c r="E1161" s="73"/>
      <c r="F1161" s="73"/>
      <c r="G1161" s="73"/>
    </row>
    <row r="1162" spans="1:7" x14ac:dyDescent="0.25">
      <c r="A1162" t="s">
        <v>1412</v>
      </c>
      <c r="B1162" s="73"/>
      <c r="C1162" s="73"/>
      <c r="D1162" s="73"/>
      <c r="E1162" s="73"/>
      <c r="F1162" s="73"/>
      <c r="G1162" s="73"/>
    </row>
    <row r="1163" spans="1:7" x14ac:dyDescent="0.25">
      <c r="A1163" t="s">
        <v>4599</v>
      </c>
      <c r="B1163" s="73"/>
      <c r="C1163" s="73"/>
      <c r="D1163" s="73"/>
      <c r="E1163" s="73"/>
      <c r="F1163" s="73"/>
      <c r="G1163" s="73"/>
    </row>
    <row r="1164" spans="1:7" x14ac:dyDescent="0.25">
      <c r="A1164" t="s">
        <v>4600</v>
      </c>
      <c r="B1164" s="73"/>
      <c r="C1164" s="73"/>
      <c r="D1164" s="73"/>
      <c r="E1164" s="73"/>
      <c r="F1164" s="73"/>
      <c r="G1164" s="73"/>
    </row>
    <row r="1165" spans="1:7" x14ac:dyDescent="0.25">
      <c r="A1165" t="s">
        <v>136</v>
      </c>
      <c r="B1165" s="73"/>
      <c r="C1165" s="73"/>
      <c r="D1165" s="73"/>
      <c r="E1165" s="73"/>
      <c r="F1165" s="73"/>
      <c r="G1165" s="73"/>
    </row>
    <row r="1166" spans="1:7" x14ac:dyDescent="0.25">
      <c r="A1166" t="s">
        <v>1429</v>
      </c>
      <c r="B1166" s="73"/>
      <c r="C1166" s="73"/>
      <c r="D1166" s="73"/>
      <c r="E1166" s="73"/>
      <c r="F1166" s="73"/>
      <c r="G1166" s="73"/>
    </row>
    <row r="1167" spans="1:7" x14ac:dyDescent="0.25">
      <c r="A1167" t="s">
        <v>4601</v>
      </c>
      <c r="B1167" s="73"/>
      <c r="C1167" s="73"/>
      <c r="D1167" s="73"/>
      <c r="E1167" s="73"/>
      <c r="F1167" s="73"/>
      <c r="G1167" s="73"/>
    </row>
    <row r="1168" spans="1:7" x14ac:dyDescent="0.25">
      <c r="A1168" t="s">
        <v>1281</v>
      </c>
      <c r="B1168" s="73"/>
      <c r="C1168" s="73"/>
      <c r="D1168" s="73"/>
      <c r="E1168" s="73"/>
      <c r="F1168" s="73"/>
      <c r="G1168" s="73"/>
    </row>
    <row r="1169" spans="1:7" x14ac:dyDescent="0.25">
      <c r="A1169" t="s">
        <v>1336</v>
      </c>
      <c r="B1169" s="73"/>
      <c r="C1169" s="73"/>
      <c r="D1169" s="73"/>
      <c r="E1169" s="73"/>
      <c r="F1169" s="73"/>
      <c r="G1169" s="73"/>
    </row>
    <row r="1170" spans="1:7" x14ac:dyDescent="0.25">
      <c r="A1170" t="s">
        <v>1810</v>
      </c>
      <c r="B1170" s="73"/>
      <c r="C1170" s="73"/>
      <c r="D1170" s="73"/>
      <c r="E1170" s="73"/>
      <c r="F1170" s="73"/>
      <c r="G1170" s="73"/>
    </row>
    <row r="1171" spans="1:7" x14ac:dyDescent="0.25">
      <c r="A1171" t="s">
        <v>326</v>
      </c>
      <c r="B1171" s="73"/>
      <c r="C1171" s="73"/>
      <c r="D1171" s="73"/>
      <c r="E1171" s="73"/>
      <c r="F1171" s="73"/>
      <c r="G1171" s="73"/>
    </row>
    <row r="1172" spans="1:7" x14ac:dyDescent="0.25">
      <c r="A1172" t="s">
        <v>1280</v>
      </c>
      <c r="B1172" s="73"/>
      <c r="C1172" s="73"/>
      <c r="D1172" s="73"/>
      <c r="E1172" s="73"/>
      <c r="F1172" s="73"/>
      <c r="G1172" s="73"/>
    </row>
    <row r="1173" spans="1:7" x14ac:dyDescent="0.25">
      <c r="A1173" t="s">
        <v>1428</v>
      </c>
      <c r="B1173" s="73"/>
      <c r="C1173" s="73"/>
      <c r="D1173" s="73"/>
      <c r="E1173" s="73"/>
      <c r="F1173" s="73"/>
      <c r="G1173" s="73"/>
    </row>
    <row r="1174" spans="1:7" x14ac:dyDescent="0.25">
      <c r="A1174" t="s">
        <v>373</v>
      </c>
      <c r="B1174" s="73"/>
      <c r="C1174" s="73"/>
      <c r="D1174" s="73"/>
      <c r="E1174" s="73"/>
      <c r="F1174" s="73"/>
      <c r="G1174" s="73"/>
    </row>
    <row r="1175" spans="1:7" x14ac:dyDescent="0.25">
      <c r="A1175" t="s">
        <v>1542</v>
      </c>
      <c r="B1175" s="73"/>
      <c r="C1175" s="73"/>
      <c r="D1175" s="73"/>
      <c r="E1175" s="73"/>
      <c r="F1175" s="73"/>
      <c r="G1175" s="73"/>
    </row>
    <row r="1176" spans="1:7" x14ac:dyDescent="0.25">
      <c r="A1176" t="s">
        <v>4602</v>
      </c>
      <c r="B1176" s="73"/>
      <c r="C1176" s="73"/>
      <c r="D1176" s="73"/>
      <c r="E1176" s="73"/>
      <c r="F1176" s="73"/>
      <c r="G1176" s="73"/>
    </row>
    <row r="1177" spans="1:7" x14ac:dyDescent="0.25">
      <c r="A1177" t="s">
        <v>1191</v>
      </c>
      <c r="B1177" s="73"/>
      <c r="C1177" s="73"/>
      <c r="D1177" s="73"/>
      <c r="E1177" s="73"/>
      <c r="F1177" s="73"/>
      <c r="G1177" s="73"/>
    </row>
    <row r="1178" spans="1:7" x14ac:dyDescent="0.25">
      <c r="A1178" t="s">
        <v>708</v>
      </c>
      <c r="B1178" s="73"/>
      <c r="C1178" s="73"/>
      <c r="D1178" s="73"/>
      <c r="E1178" s="73"/>
      <c r="F1178" s="73"/>
      <c r="G1178" s="73"/>
    </row>
    <row r="1179" spans="1:7" x14ac:dyDescent="0.25">
      <c r="A1179" t="s">
        <v>4603</v>
      </c>
      <c r="B1179" s="73"/>
      <c r="C1179" s="73"/>
      <c r="D1179" s="73"/>
      <c r="E1179" s="73"/>
      <c r="F1179" s="73"/>
      <c r="G1179" s="73"/>
    </row>
    <row r="1180" spans="1:7" x14ac:dyDescent="0.25">
      <c r="A1180" t="s">
        <v>1358</v>
      </c>
      <c r="B1180" s="73"/>
      <c r="C1180" s="73"/>
      <c r="D1180" s="73"/>
      <c r="E1180" s="73"/>
      <c r="F1180" s="73"/>
      <c r="G1180" s="73"/>
    </row>
    <row r="1181" spans="1:7" x14ac:dyDescent="0.25">
      <c r="A1181" t="s">
        <v>4604</v>
      </c>
      <c r="B1181" s="73"/>
      <c r="C1181" s="73"/>
      <c r="D1181" s="73"/>
      <c r="E1181" s="73"/>
      <c r="F1181" s="73"/>
      <c r="G1181" s="73"/>
    </row>
    <row r="1182" spans="1:7" x14ac:dyDescent="0.25">
      <c r="A1182" t="s">
        <v>3163</v>
      </c>
      <c r="B1182" s="73"/>
      <c r="C1182" s="73"/>
      <c r="D1182" s="73"/>
      <c r="E1182" s="73"/>
      <c r="F1182" s="73"/>
      <c r="G1182" s="73"/>
    </row>
    <row r="1183" spans="1:7" x14ac:dyDescent="0.25">
      <c r="A1183" t="s">
        <v>4605</v>
      </c>
      <c r="B1183" s="73"/>
      <c r="C1183" s="73"/>
      <c r="D1183" s="73"/>
      <c r="E1183" s="73"/>
      <c r="F1183" s="73"/>
      <c r="G1183" s="73"/>
    </row>
    <row r="1184" spans="1:7" x14ac:dyDescent="0.25">
      <c r="A1184" t="s">
        <v>4606</v>
      </c>
      <c r="B1184" s="73"/>
      <c r="C1184" s="73"/>
      <c r="D1184" s="73"/>
      <c r="E1184" s="73"/>
      <c r="F1184" s="73"/>
      <c r="G1184" s="73"/>
    </row>
    <row r="1185" spans="1:7" x14ac:dyDescent="0.25">
      <c r="A1185" t="s">
        <v>4607</v>
      </c>
      <c r="B1185" s="73"/>
      <c r="C1185" s="73"/>
      <c r="D1185" s="73"/>
      <c r="E1185" s="73"/>
      <c r="F1185" s="73"/>
      <c r="G1185" s="73"/>
    </row>
    <row r="1186" spans="1:7" x14ac:dyDescent="0.25">
      <c r="A1186" t="s">
        <v>4608</v>
      </c>
      <c r="B1186" s="73"/>
      <c r="C1186" s="73"/>
      <c r="D1186" s="73"/>
      <c r="E1186" s="73"/>
      <c r="F1186" s="73"/>
      <c r="G1186" s="73"/>
    </row>
    <row r="1187" spans="1:7" x14ac:dyDescent="0.25">
      <c r="A1187" t="s">
        <v>762</v>
      </c>
      <c r="B1187" s="73"/>
      <c r="C1187" s="73"/>
      <c r="D1187" s="73"/>
      <c r="E1187" s="73"/>
      <c r="F1187" s="73"/>
      <c r="G1187" s="73"/>
    </row>
    <row r="1188" spans="1:7" x14ac:dyDescent="0.25">
      <c r="A1188" t="s">
        <v>4609</v>
      </c>
      <c r="B1188" s="73"/>
      <c r="C1188" s="73"/>
      <c r="D1188" s="73"/>
      <c r="E1188" s="73"/>
      <c r="F1188" s="73"/>
      <c r="G1188" s="73"/>
    </row>
    <row r="1189" spans="1:7" x14ac:dyDescent="0.25">
      <c r="A1189" t="s">
        <v>4610</v>
      </c>
      <c r="B1189" s="73"/>
      <c r="C1189" s="73"/>
      <c r="D1189" s="73"/>
      <c r="E1189" s="73"/>
      <c r="F1189" s="73"/>
      <c r="G1189" s="73"/>
    </row>
    <row r="1190" spans="1:7" x14ac:dyDescent="0.25">
      <c r="A1190" t="s">
        <v>3624</v>
      </c>
      <c r="B1190" s="73"/>
      <c r="C1190" s="73"/>
      <c r="D1190" s="73"/>
      <c r="E1190" s="73"/>
      <c r="F1190" s="73"/>
      <c r="G1190" s="73"/>
    </row>
    <row r="1191" spans="1:7" x14ac:dyDescent="0.25">
      <c r="A1191" t="s">
        <v>4611</v>
      </c>
      <c r="B1191" s="73"/>
      <c r="C1191" s="73"/>
      <c r="D1191" s="73"/>
      <c r="E1191" s="73"/>
      <c r="F1191" s="73"/>
      <c r="G1191" s="73"/>
    </row>
    <row r="1192" spans="1:7" x14ac:dyDescent="0.25">
      <c r="A1192" t="s">
        <v>4612</v>
      </c>
      <c r="B1192" s="73"/>
      <c r="C1192" s="73"/>
      <c r="D1192" s="73"/>
      <c r="E1192" s="73"/>
      <c r="F1192" s="73"/>
      <c r="G1192" s="73"/>
    </row>
    <row r="1193" spans="1:7" x14ac:dyDescent="0.25">
      <c r="A1193" t="s">
        <v>4613</v>
      </c>
      <c r="B1193" s="73"/>
      <c r="C1193" s="73"/>
      <c r="D1193" s="73"/>
      <c r="E1193" s="73"/>
      <c r="F1193" s="73"/>
      <c r="G1193" s="73"/>
    </row>
    <row r="1194" spans="1:7" x14ac:dyDescent="0.25">
      <c r="A1194" t="s">
        <v>344</v>
      </c>
      <c r="B1194" s="73"/>
      <c r="C1194" s="73"/>
      <c r="D1194" s="73"/>
      <c r="E1194" s="73"/>
      <c r="F1194" s="73"/>
      <c r="G1194" s="73"/>
    </row>
    <row r="1195" spans="1:7" x14ac:dyDescent="0.25">
      <c r="A1195" t="s">
        <v>3281</v>
      </c>
      <c r="B1195" s="73"/>
      <c r="C1195" s="73"/>
      <c r="D1195" s="73"/>
      <c r="E1195" s="73"/>
      <c r="F1195" s="73"/>
      <c r="G1195" s="73"/>
    </row>
    <row r="1196" spans="1:7" x14ac:dyDescent="0.25">
      <c r="A1196" t="s">
        <v>4614</v>
      </c>
      <c r="B1196" s="73"/>
      <c r="C1196" s="73"/>
      <c r="D1196" s="73"/>
      <c r="E1196" s="73"/>
      <c r="F1196" s="73"/>
      <c r="G1196" s="73"/>
    </row>
    <row r="1197" spans="1:7" x14ac:dyDescent="0.25">
      <c r="A1197" t="s">
        <v>4615</v>
      </c>
      <c r="B1197" s="73"/>
      <c r="C1197" s="73"/>
      <c r="D1197" s="73"/>
      <c r="E1197" s="73"/>
      <c r="F1197" s="73"/>
      <c r="G1197" s="73"/>
    </row>
    <row r="1198" spans="1:7" x14ac:dyDescent="0.25">
      <c r="A1198" t="s">
        <v>1390</v>
      </c>
      <c r="B1198" s="73"/>
      <c r="C1198" s="73"/>
      <c r="D1198" s="73"/>
      <c r="E1198" s="73"/>
      <c r="F1198" s="73"/>
      <c r="G1198" s="73"/>
    </row>
    <row r="1199" spans="1:7" x14ac:dyDescent="0.25">
      <c r="A1199" t="s">
        <v>4616</v>
      </c>
      <c r="B1199" s="73"/>
      <c r="C1199" s="73"/>
      <c r="D1199" s="73"/>
      <c r="E1199" s="73"/>
      <c r="F1199" s="73"/>
      <c r="G1199" s="73"/>
    </row>
    <row r="1200" spans="1:7" x14ac:dyDescent="0.25">
      <c r="A1200" t="s">
        <v>4617</v>
      </c>
      <c r="B1200" s="73"/>
      <c r="C1200" s="73"/>
      <c r="D1200" s="73"/>
      <c r="E1200" s="73"/>
      <c r="F1200" s="73"/>
      <c r="G1200" s="73"/>
    </row>
    <row r="1201" spans="1:7" x14ac:dyDescent="0.25">
      <c r="A1201" t="s">
        <v>4618</v>
      </c>
      <c r="B1201" s="73"/>
      <c r="C1201" s="73"/>
      <c r="D1201" s="73"/>
      <c r="E1201" s="73"/>
      <c r="F1201" s="73"/>
      <c r="G1201" s="73"/>
    </row>
    <row r="1202" spans="1:7" x14ac:dyDescent="0.25">
      <c r="A1202" t="s">
        <v>1569</v>
      </c>
      <c r="B1202" s="73"/>
      <c r="C1202" s="73"/>
      <c r="D1202" s="73"/>
      <c r="E1202" s="73"/>
      <c r="F1202" s="73"/>
      <c r="G1202" s="73"/>
    </row>
    <row r="1203" spans="1:7" x14ac:dyDescent="0.25">
      <c r="A1203" t="s">
        <v>4619</v>
      </c>
      <c r="B1203" s="73"/>
      <c r="C1203" s="73"/>
      <c r="D1203" s="73"/>
      <c r="E1203" s="73"/>
      <c r="F1203" s="73"/>
      <c r="G1203" s="73"/>
    </row>
    <row r="1204" spans="1:7" x14ac:dyDescent="0.25">
      <c r="A1204" t="s">
        <v>4620</v>
      </c>
      <c r="B1204" s="73"/>
      <c r="C1204" s="73"/>
      <c r="D1204" s="73"/>
      <c r="E1204" s="73"/>
      <c r="F1204" s="73"/>
      <c r="G1204" s="73"/>
    </row>
    <row r="1205" spans="1:7" x14ac:dyDescent="0.25">
      <c r="A1205" t="s">
        <v>1889</v>
      </c>
      <c r="B1205" s="73"/>
      <c r="C1205" s="73"/>
      <c r="D1205" s="73"/>
      <c r="E1205" s="73"/>
      <c r="F1205" s="73"/>
      <c r="G1205" s="73"/>
    </row>
    <row r="1206" spans="1:7" x14ac:dyDescent="0.25">
      <c r="A1206" t="s">
        <v>2303</v>
      </c>
      <c r="B1206" s="73"/>
      <c r="C1206" s="73"/>
      <c r="D1206" s="73"/>
      <c r="E1206" s="73"/>
      <c r="F1206" s="73"/>
      <c r="G1206" s="73"/>
    </row>
    <row r="1207" spans="1:7" x14ac:dyDescent="0.25">
      <c r="A1207" t="s">
        <v>195</v>
      </c>
      <c r="B1207" s="73"/>
      <c r="C1207" s="73"/>
      <c r="D1207" s="73"/>
      <c r="E1207" s="73"/>
      <c r="F1207" s="73"/>
      <c r="G1207" s="73"/>
    </row>
    <row r="1208" spans="1:7" x14ac:dyDescent="0.25">
      <c r="A1208" t="s">
        <v>4621</v>
      </c>
      <c r="B1208" s="73"/>
      <c r="C1208" s="73"/>
      <c r="D1208" s="73"/>
      <c r="E1208" s="73"/>
      <c r="F1208" s="73"/>
      <c r="G1208" s="73"/>
    </row>
    <row r="1209" spans="1:7" x14ac:dyDescent="0.25">
      <c r="A1209" t="s">
        <v>1894</v>
      </c>
      <c r="B1209" s="73"/>
      <c r="C1209" s="73"/>
      <c r="D1209" s="73"/>
      <c r="E1209" s="73"/>
      <c r="F1209" s="73"/>
      <c r="G1209" s="73"/>
    </row>
    <row r="1210" spans="1:7" x14ac:dyDescent="0.25">
      <c r="A1210" t="s">
        <v>4622</v>
      </c>
      <c r="B1210" s="73"/>
      <c r="C1210" s="73"/>
      <c r="D1210" s="73"/>
      <c r="E1210" s="73"/>
      <c r="F1210" s="73"/>
      <c r="G1210" s="73"/>
    </row>
    <row r="1211" spans="1:7" x14ac:dyDescent="0.25">
      <c r="A1211" t="s">
        <v>4623</v>
      </c>
      <c r="B1211" s="73"/>
      <c r="C1211" s="73"/>
      <c r="D1211" s="73"/>
      <c r="E1211" s="73"/>
      <c r="F1211" s="73"/>
      <c r="G1211" s="73"/>
    </row>
    <row r="1212" spans="1:7" x14ac:dyDescent="0.25">
      <c r="A1212" t="s">
        <v>4624</v>
      </c>
      <c r="B1212" s="73"/>
      <c r="C1212" s="73"/>
      <c r="D1212" s="73"/>
      <c r="E1212" s="73"/>
      <c r="F1212" s="73"/>
      <c r="G1212" s="73"/>
    </row>
    <row r="1213" spans="1:7" x14ac:dyDescent="0.25">
      <c r="A1213" t="s">
        <v>4625</v>
      </c>
      <c r="B1213" s="73"/>
      <c r="C1213" s="73"/>
      <c r="D1213" s="73"/>
      <c r="E1213" s="73"/>
      <c r="F1213" s="73"/>
      <c r="G1213" s="73"/>
    </row>
    <row r="1214" spans="1:7" x14ac:dyDescent="0.25">
      <c r="A1214" t="s">
        <v>4626</v>
      </c>
      <c r="B1214" s="73"/>
      <c r="C1214" s="73"/>
      <c r="D1214" s="73"/>
      <c r="E1214" s="73"/>
      <c r="F1214" s="73"/>
      <c r="G1214" s="73"/>
    </row>
    <row r="1215" spans="1:7" x14ac:dyDescent="0.25">
      <c r="A1215" t="s">
        <v>4627</v>
      </c>
      <c r="B1215" s="73"/>
      <c r="C1215" s="73"/>
      <c r="D1215" s="73"/>
      <c r="E1215" s="73"/>
      <c r="F1215" s="73"/>
      <c r="G1215" s="73"/>
    </row>
    <row r="1216" spans="1:7" x14ac:dyDescent="0.25">
      <c r="A1216" t="s">
        <v>4628</v>
      </c>
      <c r="B1216" s="73"/>
      <c r="C1216" s="73"/>
      <c r="D1216" s="73"/>
      <c r="E1216" s="73"/>
      <c r="F1216" s="73"/>
      <c r="G1216" s="73"/>
    </row>
    <row r="1217" spans="1:7" x14ac:dyDescent="0.25">
      <c r="A1217" t="s">
        <v>1968</v>
      </c>
      <c r="B1217" s="73"/>
      <c r="C1217" s="73"/>
      <c r="D1217" s="73"/>
      <c r="E1217" s="73"/>
      <c r="F1217" s="73"/>
      <c r="G1217" s="73"/>
    </row>
    <row r="1218" spans="1:7" x14ac:dyDescent="0.25">
      <c r="A1218" t="s">
        <v>1671</v>
      </c>
      <c r="B1218" s="73"/>
      <c r="C1218" s="73"/>
      <c r="D1218" s="73"/>
      <c r="E1218" s="73"/>
      <c r="F1218" s="73"/>
      <c r="G1218" s="73"/>
    </row>
    <row r="1219" spans="1:7" x14ac:dyDescent="0.25">
      <c r="A1219" t="s">
        <v>3123</v>
      </c>
      <c r="B1219" s="73"/>
      <c r="C1219" s="73"/>
      <c r="D1219" s="73"/>
      <c r="E1219" s="73"/>
      <c r="F1219" s="73"/>
      <c r="G1219" s="73"/>
    </row>
    <row r="1220" spans="1:7" x14ac:dyDescent="0.25">
      <c r="A1220" t="s">
        <v>2090</v>
      </c>
      <c r="B1220" s="73"/>
      <c r="C1220" s="73"/>
      <c r="D1220" s="73"/>
      <c r="E1220" s="73"/>
      <c r="F1220" s="73"/>
      <c r="G1220" s="73"/>
    </row>
    <row r="1221" spans="1:7" x14ac:dyDescent="0.25">
      <c r="A1221" t="s">
        <v>4629</v>
      </c>
      <c r="B1221" s="73"/>
      <c r="C1221" s="73"/>
      <c r="D1221" s="73"/>
      <c r="E1221" s="73"/>
      <c r="F1221" s="73"/>
      <c r="G1221" s="73"/>
    </row>
    <row r="1222" spans="1:7" x14ac:dyDescent="0.25">
      <c r="A1222" t="s">
        <v>674</v>
      </c>
      <c r="B1222" s="73"/>
      <c r="C1222" s="73"/>
      <c r="D1222" s="73"/>
      <c r="E1222" s="73"/>
      <c r="F1222" s="73"/>
      <c r="G1222" s="73"/>
    </row>
    <row r="1223" spans="1:7" x14ac:dyDescent="0.25">
      <c r="A1223" t="s">
        <v>1844</v>
      </c>
      <c r="B1223" s="73"/>
      <c r="C1223" s="73"/>
      <c r="D1223" s="73"/>
      <c r="E1223" s="73"/>
      <c r="F1223" s="73"/>
      <c r="G1223" s="73"/>
    </row>
    <row r="1224" spans="1:7" x14ac:dyDescent="0.25">
      <c r="A1224" t="s">
        <v>2963</v>
      </c>
      <c r="B1224" s="73"/>
      <c r="C1224" s="73"/>
      <c r="D1224" s="73"/>
      <c r="E1224" s="73"/>
      <c r="F1224" s="73"/>
      <c r="G1224" s="73"/>
    </row>
    <row r="1225" spans="1:7" x14ac:dyDescent="0.25">
      <c r="A1225" t="s">
        <v>2347</v>
      </c>
      <c r="B1225" s="73"/>
      <c r="C1225" s="73"/>
      <c r="D1225" s="73"/>
      <c r="E1225" s="73"/>
      <c r="F1225" s="73"/>
      <c r="G1225" s="73"/>
    </row>
    <row r="1226" spans="1:7" x14ac:dyDescent="0.25">
      <c r="A1226" t="s">
        <v>4630</v>
      </c>
      <c r="B1226" s="73"/>
      <c r="C1226" s="73"/>
      <c r="D1226" s="73"/>
      <c r="E1226" s="73"/>
      <c r="F1226" s="73"/>
      <c r="G1226" s="73"/>
    </row>
    <row r="1227" spans="1:7" x14ac:dyDescent="0.25">
      <c r="A1227" t="s">
        <v>2098</v>
      </c>
      <c r="B1227" s="73"/>
      <c r="C1227" s="73"/>
      <c r="D1227" s="73"/>
      <c r="E1227" s="73"/>
      <c r="F1227" s="73"/>
      <c r="G1227" s="73"/>
    </row>
    <row r="1228" spans="1:7" x14ac:dyDescent="0.25">
      <c r="A1228" t="s">
        <v>747</v>
      </c>
      <c r="B1228" s="73"/>
      <c r="C1228" s="73"/>
      <c r="D1228" s="73"/>
      <c r="E1228" s="73"/>
      <c r="F1228" s="73"/>
      <c r="G1228" s="73"/>
    </row>
    <row r="1229" spans="1:7" x14ac:dyDescent="0.25">
      <c r="A1229" t="s">
        <v>2408</v>
      </c>
      <c r="B1229" s="73"/>
      <c r="C1229" s="73"/>
      <c r="D1229" s="73"/>
      <c r="E1229" s="73"/>
      <c r="F1229" s="73"/>
      <c r="G1229" s="73"/>
    </row>
    <row r="1230" spans="1:7" x14ac:dyDescent="0.25">
      <c r="A1230" t="s">
        <v>1936</v>
      </c>
      <c r="B1230" s="73"/>
      <c r="C1230" s="73"/>
      <c r="D1230" s="73"/>
      <c r="E1230" s="73"/>
      <c r="F1230" s="73"/>
      <c r="G1230" s="73"/>
    </row>
    <row r="1231" spans="1:7" x14ac:dyDescent="0.25">
      <c r="A1231" t="s">
        <v>431</v>
      </c>
      <c r="B1231" s="73"/>
      <c r="C1231" s="73"/>
      <c r="D1231" s="73"/>
      <c r="E1231" s="73"/>
      <c r="F1231" s="73"/>
      <c r="G1231" s="73"/>
    </row>
    <row r="1232" spans="1:7" x14ac:dyDescent="0.25">
      <c r="A1232" t="s">
        <v>1546</v>
      </c>
      <c r="B1232" s="73"/>
      <c r="C1232" s="73"/>
      <c r="D1232" s="73"/>
      <c r="E1232" s="73"/>
      <c r="F1232" s="73"/>
      <c r="G1232" s="73"/>
    </row>
    <row r="1233" spans="1:7" x14ac:dyDescent="0.25">
      <c r="A1233" t="s">
        <v>1574</v>
      </c>
      <c r="B1233" s="73"/>
      <c r="C1233" s="73"/>
      <c r="D1233" s="73"/>
      <c r="E1233" s="73"/>
      <c r="F1233" s="73"/>
      <c r="G1233" s="73"/>
    </row>
    <row r="1234" spans="1:7" x14ac:dyDescent="0.25">
      <c r="A1234" t="s">
        <v>2050</v>
      </c>
      <c r="B1234" s="73"/>
      <c r="C1234" s="73"/>
      <c r="D1234" s="73"/>
      <c r="E1234" s="73"/>
      <c r="F1234" s="73"/>
      <c r="G1234" s="73"/>
    </row>
    <row r="1235" spans="1:7" x14ac:dyDescent="0.25">
      <c r="A1235" t="s">
        <v>2157</v>
      </c>
      <c r="B1235" s="73"/>
      <c r="C1235" s="73"/>
      <c r="D1235" s="73"/>
      <c r="E1235" s="73"/>
      <c r="F1235" s="73"/>
      <c r="G1235" s="73"/>
    </row>
    <row r="1236" spans="1:7" x14ac:dyDescent="0.25">
      <c r="A1236" t="s">
        <v>4631</v>
      </c>
      <c r="B1236" s="73"/>
      <c r="C1236" s="73"/>
      <c r="D1236" s="73"/>
      <c r="E1236" s="73"/>
      <c r="F1236" s="73"/>
      <c r="G1236" s="73"/>
    </row>
    <row r="1237" spans="1:7" x14ac:dyDescent="0.25">
      <c r="A1237" t="s">
        <v>4632</v>
      </c>
      <c r="B1237" s="73"/>
      <c r="C1237" s="73"/>
      <c r="D1237" s="73"/>
      <c r="E1237" s="73"/>
      <c r="F1237" s="73"/>
      <c r="G1237" s="73"/>
    </row>
    <row r="1238" spans="1:7" x14ac:dyDescent="0.25">
      <c r="A1238" t="s">
        <v>919</v>
      </c>
      <c r="B1238" s="73"/>
      <c r="C1238" s="73"/>
      <c r="D1238" s="73"/>
      <c r="E1238" s="73"/>
      <c r="F1238" s="73"/>
      <c r="G1238" s="73"/>
    </row>
    <row r="1239" spans="1:7" x14ac:dyDescent="0.25">
      <c r="A1239" t="s">
        <v>1529</v>
      </c>
      <c r="B1239" s="73"/>
      <c r="C1239" s="73"/>
      <c r="D1239" s="73"/>
      <c r="E1239" s="73"/>
      <c r="F1239" s="73"/>
      <c r="G1239" s="73"/>
    </row>
    <row r="1240" spans="1:7" x14ac:dyDescent="0.25">
      <c r="A1240" t="s">
        <v>1053</v>
      </c>
      <c r="B1240" s="73"/>
      <c r="C1240" s="73"/>
      <c r="D1240" s="73"/>
      <c r="E1240" s="73"/>
      <c r="F1240" s="73"/>
      <c r="G1240" s="73"/>
    </row>
    <row r="1241" spans="1:7" x14ac:dyDescent="0.25">
      <c r="A1241" t="s">
        <v>2275</v>
      </c>
      <c r="B1241" s="73"/>
      <c r="C1241" s="73"/>
      <c r="D1241" s="73"/>
      <c r="E1241" s="73"/>
      <c r="F1241" s="73"/>
      <c r="G1241" s="73"/>
    </row>
    <row r="1242" spans="1:7" x14ac:dyDescent="0.25">
      <c r="A1242" t="s">
        <v>4633</v>
      </c>
      <c r="B1242" s="73"/>
      <c r="C1242" s="73"/>
      <c r="D1242" s="73"/>
      <c r="E1242" s="73"/>
      <c r="F1242" s="73"/>
      <c r="G1242" s="73"/>
    </row>
    <row r="1243" spans="1:7" x14ac:dyDescent="0.25">
      <c r="A1243" t="s">
        <v>2520</v>
      </c>
      <c r="B1243" s="73"/>
      <c r="C1243" s="73"/>
      <c r="D1243" s="73"/>
      <c r="E1243" s="73"/>
      <c r="F1243" s="73"/>
      <c r="G1243" s="73"/>
    </row>
    <row r="1244" spans="1:7" x14ac:dyDescent="0.25">
      <c r="A1244" t="s">
        <v>4634</v>
      </c>
      <c r="B1244" s="73"/>
      <c r="C1244" s="73"/>
      <c r="D1244" s="73"/>
      <c r="E1244" s="73"/>
      <c r="F1244" s="73"/>
      <c r="G1244" s="73"/>
    </row>
    <row r="1245" spans="1:7" x14ac:dyDescent="0.25">
      <c r="A1245" t="s">
        <v>4635</v>
      </c>
      <c r="B1245" s="73"/>
      <c r="C1245" s="73"/>
      <c r="D1245" s="73"/>
      <c r="E1245" s="73"/>
      <c r="F1245" s="73"/>
      <c r="G1245" s="73"/>
    </row>
    <row r="1246" spans="1:7" x14ac:dyDescent="0.25">
      <c r="A1246" t="s">
        <v>4636</v>
      </c>
      <c r="B1246" s="73"/>
      <c r="C1246" s="73"/>
      <c r="D1246" s="73"/>
      <c r="E1246" s="73"/>
      <c r="F1246" s="73"/>
      <c r="G1246" s="73"/>
    </row>
    <row r="1247" spans="1:7" x14ac:dyDescent="0.25">
      <c r="A1247" t="s">
        <v>4637</v>
      </c>
      <c r="B1247" s="73"/>
      <c r="C1247" s="73"/>
      <c r="D1247" s="73"/>
      <c r="E1247" s="73"/>
      <c r="F1247" s="73"/>
      <c r="G1247" s="73"/>
    </row>
    <row r="1248" spans="1:7" x14ac:dyDescent="0.25">
      <c r="A1248" t="s">
        <v>4638</v>
      </c>
      <c r="B1248" s="73"/>
      <c r="C1248" s="73"/>
      <c r="D1248" s="73"/>
      <c r="E1248" s="73"/>
      <c r="F1248" s="73"/>
      <c r="G1248" s="73"/>
    </row>
    <row r="1249" spans="1:7" x14ac:dyDescent="0.25">
      <c r="A1249" t="s">
        <v>4639</v>
      </c>
      <c r="B1249" s="73"/>
      <c r="C1249" s="73"/>
      <c r="D1249" s="73"/>
      <c r="E1249" s="73"/>
      <c r="F1249" s="73"/>
      <c r="G1249" s="73"/>
    </row>
    <row r="1250" spans="1:7" x14ac:dyDescent="0.25">
      <c r="A1250" t="s">
        <v>4640</v>
      </c>
      <c r="B1250" s="73"/>
      <c r="C1250" s="73"/>
      <c r="D1250" s="73"/>
      <c r="E1250" s="73"/>
      <c r="F1250" s="73"/>
      <c r="G1250" s="73"/>
    </row>
    <row r="1251" spans="1:7" x14ac:dyDescent="0.25">
      <c r="A1251" t="s">
        <v>4641</v>
      </c>
      <c r="B1251" s="73"/>
      <c r="C1251" s="73"/>
      <c r="D1251" s="73"/>
      <c r="E1251" s="73"/>
      <c r="F1251" s="73"/>
      <c r="G1251" s="73"/>
    </row>
    <row r="1252" spans="1:7" x14ac:dyDescent="0.25">
      <c r="A1252" t="s">
        <v>4642</v>
      </c>
      <c r="B1252" s="73"/>
      <c r="C1252" s="73"/>
      <c r="D1252" s="73"/>
      <c r="E1252" s="73"/>
      <c r="F1252" s="73"/>
      <c r="G1252" s="73"/>
    </row>
    <row r="1253" spans="1:7" x14ac:dyDescent="0.25">
      <c r="A1253" t="s">
        <v>4643</v>
      </c>
      <c r="B1253" s="73"/>
      <c r="C1253" s="73"/>
      <c r="D1253" s="73"/>
      <c r="E1253" s="73"/>
      <c r="F1253" s="73"/>
      <c r="G1253" s="73"/>
    </row>
    <row r="1254" spans="1:7" x14ac:dyDescent="0.25">
      <c r="A1254" t="s">
        <v>4644</v>
      </c>
      <c r="B1254" s="73"/>
      <c r="C1254" s="73"/>
      <c r="D1254" s="73"/>
      <c r="E1254" s="73"/>
      <c r="F1254" s="73"/>
      <c r="G1254" s="73"/>
    </row>
    <row r="1255" spans="1:7" x14ac:dyDescent="0.25">
      <c r="A1255" t="s">
        <v>4645</v>
      </c>
      <c r="B1255" s="73"/>
      <c r="C1255" s="73"/>
      <c r="D1255" s="73"/>
      <c r="E1255" s="73"/>
      <c r="F1255" s="73"/>
      <c r="G1255" s="73"/>
    </row>
    <row r="1256" spans="1:7" x14ac:dyDescent="0.25">
      <c r="A1256" t="s">
        <v>4646</v>
      </c>
      <c r="B1256" s="73"/>
      <c r="C1256" s="73"/>
      <c r="D1256" s="73"/>
      <c r="E1256" s="73"/>
      <c r="F1256" s="73"/>
      <c r="G1256" s="73"/>
    </row>
    <row r="1257" spans="1:7" x14ac:dyDescent="0.25">
      <c r="A1257" t="s">
        <v>2460</v>
      </c>
      <c r="B1257" s="73"/>
      <c r="C1257" s="73"/>
      <c r="D1257" s="73"/>
      <c r="E1257" s="73"/>
      <c r="F1257" s="73"/>
      <c r="G1257" s="73"/>
    </row>
    <row r="1258" spans="1:7" x14ac:dyDescent="0.25">
      <c r="A1258" t="s">
        <v>4647</v>
      </c>
      <c r="B1258" s="73"/>
      <c r="C1258" s="73"/>
      <c r="D1258" s="73"/>
      <c r="E1258" s="73"/>
      <c r="F1258" s="73"/>
      <c r="G1258" s="73"/>
    </row>
    <row r="1259" spans="1:7" x14ac:dyDescent="0.25">
      <c r="A1259" t="s">
        <v>4648</v>
      </c>
      <c r="B1259" s="73"/>
      <c r="C1259" s="73"/>
      <c r="D1259" s="73"/>
      <c r="E1259" s="73"/>
      <c r="F1259" s="73"/>
      <c r="G1259" s="73"/>
    </row>
    <row r="1260" spans="1:7" x14ac:dyDescent="0.25">
      <c r="A1260" t="s">
        <v>4649</v>
      </c>
      <c r="B1260" s="73"/>
      <c r="C1260" s="73"/>
      <c r="D1260" s="73"/>
      <c r="E1260" s="73"/>
      <c r="F1260" s="73"/>
      <c r="G1260" s="73"/>
    </row>
    <row r="1261" spans="1:7" x14ac:dyDescent="0.25">
      <c r="A1261" t="s">
        <v>4650</v>
      </c>
      <c r="B1261" s="73"/>
      <c r="C1261" s="73"/>
      <c r="D1261" s="73"/>
      <c r="E1261" s="73"/>
      <c r="F1261" s="73"/>
      <c r="G1261" s="73"/>
    </row>
    <row r="1262" spans="1:7" x14ac:dyDescent="0.25">
      <c r="A1262" t="s">
        <v>3429</v>
      </c>
      <c r="B1262" s="73"/>
      <c r="C1262" s="73"/>
      <c r="D1262" s="73"/>
      <c r="E1262" s="73"/>
      <c r="F1262" s="73"/>
      <c r="G1262" s="73"/>
    </row>
    <row r="1263" spans="1:7" x14ac:dyDescent="0.25">
      <c r="A1263" t="s">
        <v>4651</v>
      </c>
      <c r="B1263" s="73"/>
      <c r="C1263" s="73"/>
      <c r="D1263" s="73"/>
      <c r="E1263" s="73"/>
      <c r="F1263" s="73"/>
      <c r="G1263" s="73"/>
    </row>
    <row r="1264" spans="1:7" x14ac:dyDescent="0.25">
      <c r="A1264" t="s">
        <v>4652</v>
      </c>
      <c r="B1264" s="73"/>
      <c r="C1264" s="73"/>
      <c r="D1264" s="73"/>
      <c r="E1264" s="73"/>
      <c r="F1264" s="73"/>
      <c r="G1264" s="73"/>
    </row>
    <row r="1265" spans="1:7" x14ac:dyDescent="0.25">
      <c r="A1265" t="s">
        <v>4653</v>
      </c>
      <c r="B1265" s="73"/>
      <c r="C1265" s="73"/>
      <c r="D1265" s="73"/>
      <c r="E1265" s="73"/>
      <c r="F1265" s="73"/>
      <c r="G1265" s="73"/>
    </row>
    <row r="1266" spans="1:7" x14ac:dyDescent="0.25">
      <c r="A1266" t="s">
        <v>4654</v>
      </c>
      <c r="B1266" s="73"/>
      <c r="C1266" s="73"/>
      <c r="D1266" s="73"/>
      <c r="E1266" s="73"/>
      <c r="F1266" s="73"/>
      <c r="G1266" s="73"/>
    </row>
    <row r="1267" spans="1:7" x14ac:dyDescent="0.25">
      <c r="A1267" t="s">
        <v>1631</v>
      </c>
      <c r="B1267" s="73"/>
      <c r="C1267" s="73"/>
      <c r="D1267" s="73"/>
      <c r="E1267" s="73"/>
      <c r="F1267" s="73"/>
      <c r="G1267" s="73"/>
    </row>
    <row r="1268" spans="1:7" x14ac:dyDescent="0.25">
      <c r="A1268" t="s">
        <v>4655</v>
      </c>
      <c r="B1268" s="73"/>
      <c r="C1268" s="73"/>
      <c r="D1268" s="73"/>
      <c r="E1268" s="73"/>
      <c r="F1268" s="73"/>
      <c r="G1268" s="73"/>
    </row>
    <row r="1269" spans="1:7" x14ac:dyDescent="0.25">
      <c r="A1269" t="s">
        <v>1801</v>
      </c>
      <c r="B1269" s="73"/>
      <c r="C1269" s="73"/>
      <c r="D1269" s="73"/>
      <c r="E1269" s="73"/>
      <c r="F1269" s="73"/>
      <c r="G1269" s="73"/>
    </row>
    <row r="1270" spans="1:7" x14ac:dyDescent="0.25">
      <c r="A1270" t="s">
        <v>2124</v>
      </c>
      <c r="B1270" s="73"/>
      <c r="C1270" s="73"/>
      <c r="D1270" s="73"/>
      <c r="E1270" s="73"/>
      <c r="F1270" s="73"/>
      <c r="G1270" s="73"/>
    </row>
    <row r="1271" spans="1:7" x14ac:dyDescent="0.25">
      <c r="A1271" t="s">
        <v>2035</v>
      </c>
      <c r="B1271" s="73"/>
      <c r="C1271" s="73"/>
      <c r="D1271" s="73"/>
      <c r="E1271" s="73"/>
      <c r="F1271" s="73"/>
      <c r="G1271" s="73"/>
    </row>
    <row r="1272" spans="1:7" x14ac:dyDescent="0.25">
      <c r="A1272" t="s">
        <v>2119</v>
      </c>
      <c r="B1272" s="73"/>
      <c r="C1272" s="73"/>
      <c r="D1272" s="73"/>
      <c r="E1272" s="73"/>
      <c r="F1272" s="73"/>
      <c r="G1272" s="73"/>
    </row>
    <row r="1273" spans="1:7" x14ac:dyDescent="0.25">
      <c r="A1273" t="s">
        <v>1694</v>
      </c>
      <c r="B1273" s="73"/>
      <c r="C1273" s="73"/>
      <c r="D1273" s="73"/>
      <c r="E1273" s="73"/>
      <c r="F1273" s="73"/>
      <c r="G1273" s="73"/>
    </row>
    <row r="1274" spans="1:7" x14ac:dyDescent="0.25">
      <c r="A1274" t="s">
        <v>1672</v>
      </c>
      <c r="B1274" s="73"/>
      <c r="C1274" s="73"/>
      <c r="D1274" s="73"/>
      <c r="E1274" s="73"/>
      <c r="F1274" s="73"/>
      <c r="G1274" s="73"/>
    </row>
    <row r="1275" spans="1:7" x14ac:dyDescent="0.25">
      <c r="A1275" t="s">
        <v>1696</v>
      </c>
      <c r="B1275" s="73"/>
      <c r="C1275" s="73"/>
      <c r="D1275" s="73"/>
      <c r="E1275" s="73"/>
      <c r="F1275" s="73"/>
      <c r="G1275" s="73"/>
    </row>
    <row r="1276" spans="1:7" x14ac:dyDescent="0.25">
      <c r="A1276" t="s">
        <v>2123</v>
      </c>
      <c r="B1276" s="73"/>
      <c r="C1276" s="73"/>
      <c r="D1276" s="73"/>
      <c r="E1276" s="73"/>
      <c r="F1276" s="73"/>
      <c r="G1276" s="73"/>
    </row>
    <row r="1277" spans="1:7" x14ac:dyDescent="0.25">
      <c r="A1277" t="s">
        <v>1974</v>
      </c>
      <c r="B1277" s="73"/>
      <c r="C1277" s="73"/>
      <c r="D1277" s="73"/>
      <c r="E1277" s="73"/>
      <c r="F1277" s="73"/>
      <c r="G1277" s="73"/>
    </row>
    <row r="1278" spans="1:7" x14ac:dyDescent="0.25">
      <c r="A1278" t="s">
        <v>242</v>
      </c>
      <c r="B1278" s="73"/>
      <c r="C1278" s="73"/>
      <c r="D1278" s="73"/>
      <c r="E1278" s="73"/>
      <c r="F1278" s="73"/>
      <c r="G1278" s="73"/>
    </row>
    <row r="1279" spans="1:7" x14ac:dyDescent="0.25">
      <c r="A1279" t="s">
        <v>1972</v>
      </c>
      <c r="B1279" s="73"/>
      <c r="C1279" s="73"/>
      <c r="D1279" s="73"/>
      <c r="E1279" s="73"/>
      <c r="F1279" s="73"/>
      <c r="G1279" s="73"/>
    </row>
    <row r="1280" spans="1:7" x14ac:dyDescent="0.25">
      <c r="A1280" t="s">
        <v>2710</v>
      </c>
      <c r="B1280" s="73"/>
      <c r="C1280" s="73"/>
      <c r="D1280" s="73"/>
      <c r="E1280" s="73"/>
      <c r="F1280" s="73"/>
      <c r="G1280" s="73"/>
    </row>
    <row r="1281" spans="1:7" x14ac:dyDescent="0.25">
      <c r="A1281" t="s">
        <v>1992</v>
      </c>
      <c r="B1281" s="73"/>
      <c r="C1281" s="73"/>
      <c r="D1281" s="73"/>
      <c r="E1281" s="73"/>
      <c r="F1281" s="73"/>
      <c r="G1281" s="73"/>
    </row>
    <row r="1282" spans="1:7" x14ac:dyDescent="0.25">
      <c r="A1282" t="s">
        <v>2044</v>
      </c>
      <c r="B1282" s="73"/>
      <c r="C1282" s="73"/>
      <c r="D1282" s="73"/>
      <c r="E1282" s="73"/>
      <c r="F1282" s="73"/>
      <c r="G1282" s="73"/>
    </row>
    <row r="1283" spans="1:7" x14ac:dyDescent="0.25">
      <c r="A1283" t="s">
        <v>2151</v>
      </c>
      <c r="B1283" s="73"/>
      <c r="C1283" s="73"/>
      <c r="D1283" s="73"/>
      <c r="E1283" s="73"/>
      <c r="F1283" s="73"/>
      <c r="G1283" s="73"/>
    </row>
    <row r="1284" spans="1:7" x14ac:dyDescent="0.25">
      <c r="A1284" t="s">
        <v>1845</v>
      </c>
      <c r="B1284" s="73"/>
      <c r="C1284" s="73"/>
      <c r="D1284" s="73"/>
      <c r="E1284" s="73"/>
      <c r="F1284" s="73"/>
      <c r="G1284" s="73"/>
    </row>
    <row r="1285" spans="1:7" x14ac:dyDescent="0.25">
      <c r="A1285" t="s">
        <v>1858</v>
      </c>
      <c r="B1285" s="73"/>
      <c r="C1285" s="73"/>
      <c r="D1285" s="73"/>
      <c r="E1285" s="73"/>
      <c r="F1285" s="73"/>
      <c r="G1285" s="73"/>
    </row>
    <row r="1286" spans="1:7" x14ac:dyDescent="0.25">
      <c r="A1286" t="s">
        <v>1982</v>
      </c>
      <c r="B1286" s="73"/>
      <c r="C1286" s="73"/>
      <c r="D1286" s="73"/>
      <c r="E1286" s="73"/>
      <c r="F1286" s="73"/>
      <c r="G1286" s="73"/>
    </row>
    <row r="1287" spans="1:7" x14ac:dyDescent="0.25">
      <c r="A1287" t="s">
        <v>397</v>
      </c>
      <c r="B1287" s="73"/>
      <c r="C1287" s="73"/>
      <c r="D1287" s="73"/>
      <c r="E1287" s="73"/>
      <c r="F1287" s="73"/>
      <c r="G1287" s="73"/>
    </row>
    <row r="1288" spans="1:7" x14ac:dyDescent="0.25">
      <c r="A1288" t="s">
        <v>1859</v>
      </c>
      <c r="B1288" s="73"/>
      <c r="C1288" s="73"/>
      <c r="D1288" s="73"/>
      <c r="E1288" s="73"/>
      <c r="F1288" s="73"/>
      <c r="G1288" s="73"/>
    </row>
    <row r="1289" spans="1:7" x14ac:dyDescent="0.25">
      <c r="A1289" t="s">
        <v>2101</v>
      </c>
      <c r="B1289" s="73"/>
      <c r="C1289" s="73"/>
      <c r="D1289" s="73"/>
      <c r="E1289" s="73"/>
      <c r="F1289" s="73"/>
      <c r="G1289" s="73"/>
    </row>
    <row r="1290" spans="1:7" x14ac:dyDescent="0.25">
      <c r="A1290" t="s">
        <v>1681</v>
      </c>
      <c r="B1290" s="73"/>
      <c r="C1290" s="73"/>
      <c r="D1290" s="73"/>
      <c r="E1290" s="73"/>
      <c r="F1290" s="73"/>
      <c r="G1290" s="73"/>
    </row>
    <row r="1291" spans="1:7" x14ac:dyDescent="0.25">
      <c r="A1291" t="s">
        <v>1829</v>
      </c>
      <c r="B1291" s="73"/>
      <c r="C1291" s="73"/>
      <c r="D1291" s="73"/>
      <c r="E1291" s="73"/>
      <c r="F1291" s="73"/>
      <c r="G1291" s="73"/>
    </row>
    <row r="1292" spans="1:7" x14ac:dyDescent="0.25">
      <c r="A1292" t="s">
        <v>1830</v>
      </c>
      <c r="B1292" s="73"/>
      <c r="C1292" s="73"/>
      <c r="D1292" s="73"/>
      <c r="E1292" s="73"/>
      <c r="F1292" s="73"/>
      <c r="G1292" s="73"/>
    </row>
    <row r="1293" spans="1:7" x14ac:dyDescent="0.25">
      <c r="A1293" t="s">
        <v>1718</v>
      </c>
      <c r="B1293" s="73"/>
      <c r="C1293" s="73"/>
      <c r="D1293" s="73"/>
      <c r="E1293" s="73"/>
      <c r="F1293" s="73"/>
      <c r="G1293" s="73"/>
    </row>
    <row r="1294" spans="1:7" x14ac:dyDescent="0.25">
      <c r="A1294" t="s">
        <v>3411</v>
      </c>
      <c r="B1294" s="73"/>
      <c r="C1294" s="73"/>
      <c r="D1294" s="73"/>
      <c r="E1294" s="73"/>
      <c r="F1294" s="73"/>
      <c r="G1294" s="73"/>
    </row>
    <row r="1295" spans="1:7" x14ac:dyDescent="0.25">
      <c r="A1295" t="s">
        <v>2717</v>
      </c>
      <c r="B1295" s="73"/>
      <c r="C1295" s="73"/>
      <c r="D1295" s="73"/>
      <c r="E1295" s="73"/>
      <c r="F1295" s="73"/>
      <c r="G1295" s="73"/>
    </row>
    <row r="1296" spans="1:7" x14ac:dyDescent="0.25">
      <c r="A1296" t="s">
        <v>2135</v>
      </c>
      <c r="B1296" s="73"/>
      <c r="C1296" s="73"/>
      <c r="D1296" s="73"/>
      <c r="E1296" s="73"/>
      <c r="F1296" s="73"/>
      <c r="G1296" s="73"/>
    </row>
    <row r="1297" spans="1:7" x14ac:dyDescent="0.25">
      <c r="A1297" t="s">
        <v>1838</v>
      </c>
      <c r="B1297" s="73"/>
      <c r="C1297" s="73"/>
      <c r="D1297" s="73"/>
      <c r="E1297" s="73"/>
      <c r="F1297" s="73"/>
      <c r="G1297" s="73"/>
    </row>
    <row r="1298" spans="1:7" x14ac:dyDescent="0.25">
      <c r="A1298" t="s">
        <v>260</v>
      </c>
      <c r="B1298" s="73"/>
      <c r="C1298" s="73"/>
      <c r="D1298" s="73"/>
      <c r="E1298" s="73"/>
      <c r="F1298" s="73"/>
      <c r="G1298" s="73"/>
    </row>
    <row r="1299" spans="1:7" x14ac:dyDescent="0.25">
      <c r="A1299" t="s">
        <v>609</v>
      </c>
      <c r="B1299" s="73"/>
      <c r="C1299" s="73"/>
      <c r="D1299" s="73"/>
      <c r="E1299" s="73"/>
      <c r="F1299" s="73"/>
      <c r="G1299" s="73"/>
    </row>
    <row r="1300" spans="1:7" x14ac:dyDescent="0.25">
      <c r="A1300" t="s">
        <v>2137</v>
      </c>
      <c r="B1300" s="73"/>
      <c r="C1300" s="73"/>
      <c r="D1300" s="73"/>
      <c r="E1300" s="73"/>
      <c r="F1300" s="73"/>
      <c r="G1300" s="73"/>
    </row>
    <row r="1301" spans="1:7" x14ac:dyDescent="0.25">
      <c r="A1301" t="s">
        <v>1991</v>
      </c>
      <c r="B1301" s="73"/>
      <c r="C1301" s="73"/>
      <c r="D1301" s="73"/>
      <c r="E1301" s="73"/>
      <c r="F1301" s="73"/>
      <c r="G1301" s="73"/>
    </row>
    <row r="1302" spans="1:7" x14ac:dyDescent="0.25">
      <c r="A1302" t="s">
        <v>1024</v>
      </c>
      <c r="B1302" s="73"/>
      <c r="C1302" s="73"/>
      <c r="D1302" s="73"/>
      <c r="E1302" s="73"/>
      <c r="F1302" s="73"/>
      <c r="G1302" s="73"/>
    </row>
    <row r="1303" spans="1:7" x14ac:dyDescent="0.25">
      <c r="A1303" t="s">
        <v>1554</v>
      </c>
      <c r="B1303" s="73"/>
      <c r="C1303" s="73"/>
      <c r="D1303" s="73"/>
      <c r="E1303" s="73"/>
      <c r="F1303" s="73"/>
      <c r="G1303" s="73"/>
    </row>
    <row r="1304" spans="1:7" x14ac:dyDescent="0.25">
      <c r="A1304" t="s">
        <v>499</v>
      </c>
      <c r="B1304" s="73"/>
      <c r="C1304" s="73"/>
      <c r="D1304" s="73"/>
      <c r="E1304" s="73"/>
      <c r="F1304" s="73"/>
      <c r="G1304" s="73"/>
    </row>
    <row r="1305" spans="1:7" x14ac:dyDescent="0.25">
      <c r="A1305" t="s">
        <v>500</v>
      </c>
      <c r="B1305" s="73"/>
      <c r="C1305" s="73"/>
      <c r="D1305" s="73"/>
      <c r="E1305" s="73"/>
      <c r="F1305" s="73"/>
      <c r="G1305" s="73"/>
    </row>
    <row r="1306" spans="1:7" x14ac:dyDescent="0.25">
      <c r="A1306" t="s">
        <v>734</v>
      </c>
      <c r="B1306" s="73"/>
      <c r="C1306" s="73"/>
      <c r="D1306" s="73"/>
      <c r="E1306" s="73"/>
      <c r="F1306" s="73"/>
      <c r="G1306" s="73"/>
    </row>
    <row r="1307" spans="1:7" x14ac:dyDescent="0.25">
      <c r="A1307" t="s">
        <v>3069</v>
      </c>
      <c r="B1307" s="73"/>
      <c r="C1307" s="73"/>
      <c r="D1307" s="73"/>
      <c r="E1307" s="73"/>
      <c r="F1307" s="73"/>
      <c r="G1307" s="73"/>
    </row>
    <row r="1308" spans="1:7" x14ac:dyDescent="0.25">
      <c r="A1308" t="s">
        <v>2128</v>
      </c>
      <c r="B1308" s="73"/>
      <c r="C1308" s="73"/>
      <c r="D1308" s="73"/>
      <c r="E1308" s="73"/>
      <c r="F1308" s="73"/>
      <c r="G1308" s="73"/>
    </row>
    <row r="1309" spans="1:7" x14ac:dyDescent="0.25">
      <c r="A1309" t="s">
        <v>156</v>
      </c>
      <c r="B1309" s="73"/>
      <c r="C1309" s="73"/>
      <c r="D1309" s="73"/>
      <c r="E1309" s="73"/>
      <c r="F1309" s="73"/>
      <c r="G1309" s="73"/>
    </row>
    <row r="1310" spans="1:7" x14ac:dyDescent="0.25">
      <c r="A1310" t="s">
        <v>2352</v>
      </c>
      <c r="B1310" s="73"/>
      <c r="C1310" s="73"/>
      <c r="D1310" s="73"/>
      <c r="E1310" s="73"/>
      <c r="F1310" s="73"/>
      <c r="G1310" s="73"/>
    </row>
    <row r="1311" spans="1:7" x14ac:dyDescent="0.25">
      <c r="A1311" t="s">
        <v>4656</v>
      </c>
      <c r="B1311" s="73"/>
      <c r="C1311" s="73"/>
      <c r="D1311" s="73"/>
      <c r="E1311" s="73"/>
      <c r="F1311" s="73"/>
      <c r="G1311" s="73"/>
    </row>
    <row r="1312" spans="1:7" x14ac:dyDescent="0.25">
      <c r="A1312" t="s">
        <v>4657</v>
      </c>
      <c r="B1312" s="73"/>
      <c r="C1312" s="73"/>
      <c r="D1312" s="73"/>
      <c r="E1312" s="73"/>
      <c r="F1312" s="73"/>
      <c r="G1312" s="73"/>
    </row>
    <row r="1313" spans="1:7" x14ac:dyDescent="0.25">
      <c r="A1313" t="s">
        <v>253</v>
      </c>
      <c r="B1313" s="73"/>
      <c r="C1313" s="73"/>
      <c r="D1313" s="73"/>
      <c r="E1313" s="73"/>
      <c r="F1313" s="73"/>
      <c r="G1313" s="73"/>
    </row>
    <row r="1314" spans="1:7" x14ac:dyDescent="0.25">
      <c r="A1314" t="s">
        <v>1677</v>
      </c>
      <c r="B1314" s="73"/>
      <c r="C1314" s="73"/>
      <c r="D1314" s="73"/>
      <c r="E1314" s="73"/>
      <c r="F1314" s="73"/>
      <c r="G1314" s="73"/>
    </row>
    <row r="1315" spans="1:7" x14ac:dyDescent="0.25">
      <c r="A1315" t="s">
        <v>4658</v>
      </c>
      <c r="B1315" s="73"/>
      <c r="C1315" s="73"/>
      <c r="D1315" s="73"/>
      <c r="E1315" s="73"/>
      <c r="F1315" s="73"/>
      <c r="G1315" s="73"/>
    </row>
    <row r="1316" spans="1:7" x14ac:dyDescent="0.25">
      <c r="A1316" t="s">
        <v>1419</v>
      </c>
      <c r="B1316" s="73"/>
      <c r="C1316" s="73"/>
      <c r="D1316" s="73"/>
      <c r="E1316" s="73"/>
      <c r="F1316" s="73"/>
      <c r="G1316" s="73"/>
    </row>
    <row r="1317" spans="1:7" x14ac:dyDescent="0.25">
      <c r="A1317" t="s">
        <v>2353</v>
      </c>
      <c r="B1317" s="73"/>
      <c r="C1317" s="73"/>
      <c r="D1317" s="73"/>
      <c r="E1317" s="73"/>
      <c r="F1317" s="73"/>
      <c r="G1317" s="73"/>
    </row>
    <row r="1318" spans="1:7" x14ac:dyDescent="0.25">
      <c r="A1318" t="s">
        <v>1798</v>
      </c>
      <c r="B1318" s="73"/>
      <c r="C1318" s="73"/>
      <c r="D1318" s="73"/>
      <c r="E1318" s="73"/>
      <c r="F1318" s="73"/>
      <c r="G1318" s="73"/>
    </row>
    <row r="1319" spans="1:7" x14ac:dyDescent="0.25">
      <c r="A1319" t="s">
        <v>2894</v>
      </c>
      <c r="B1319" s="73"/>
      <c r="C1319" s="73"/>
      <c r="D1319" s="73"/>
      <c r="E1319" s="73"/>
      <c r="F1319" s="73"/>
      <c r="G1319" s="73"/>
    </row>
    <row r="1320" spans="1:7" x14ac:dyDescent="0.25">
      <c r="A1320" t="s">
        <v>455</v>
      </c>
      <c r="B1320" s="73"/>
      <c r="C1320" s="73"/>
      <c r="D1320" s="73"/>
      <c r="E1320" s="73"/>
      <c r="F1320" s="73"/>
      <c r="G1320" s="73"/>
    </row>
    <row r="1321" spans="1:7" x14ac:dyDescent="0.25">
      <c r="A1321" t="s">
        <v>1398</v>
      </c>
      <c r="B1321" s="73"/>
      <c r="C1321" s="73"/>
      <c r="D1321" s="73"/>
      <c r="E1321" s="73"/>
      <c r="F1321" s="73"/>
      <c r="G1321" s="73"/>
    </row>
    <row r="1322" spans="1:7" x14ac:dyDescent="0.25">
      <c r="A1322" t="s">
        <v>589</v>
      </c>
      <c r="B1322" s="73"/>
      <c r="C1322" s="73"/>
      <c r="D1322" s="73"/>
      <c r="E1322" s="73"/>
      <c r="F1322" s="73"/>
      <c r="G1322" s="73"/>
    </row>
    <row r="1323" spans="1:7" x14ac:dyDescent="0.25">
      <c r="A1323" t="s">
        <v>4659</v>
      </c>
      <c r="B1323" s="73"/>
      <c r="C1323" s="73"/>
      <c r="D1323" s="73"/>
      <c r="E1323" s="73"/>
      <c r="F1323" s="73"/>
      <c r="G1323" s="73"/>
    </row>
    <row r="1324" spans="1:7" x14ac:dyDescent="0.25">
      <c r="A1324" t="s">
        <v>4660</v>
      </c>
      <c r="B1324" s="73"/>
      <c r="C1324" s="73"/>
      <c r="D1324" s="73"/>
      <c r="E1324" s="73"/>
      <c r="F1324" s="73"/>
      <c r="G1324" s="73"/>
    </row>
    <row r="1325" spans="1:7" x14ac:dyDescent="0.25">
      <c r="A1325" t="s">
        <v>2714</v>
      </c>
      <c r="B1325" s="73"/>
      <c r="C1325" s="73"/>
      <c r="D1325" s="73"/>
      <c r="E1325" s="73"/>
      <c r="F1325" s="73"/>
      <c r="G1325" s="73"/>
    </row>
    <row r="1326" spans="1:7" x14ac:dyDescent="0.25">
      <c r="A1326" t="s">
        <v>456</v>
      </c>
      <c r="B1326" s="73"/>
      <c r="C1326" s="73"/>
      <c r="D1326" s="73"/>
      <c r="E1326" s="73"/>
      <c r="F1326" s="73"/>
      <c r="G1326" s="73"/>
    </row>
    <row r="1327" spans="1:7" x14ac:dyDescent="0.25">
      <c r="A1327" t="s">
        <v>2851</v>
      </c>
      <c r="B1327" s="73"/>
      <c r="C1327" s="73"/>
      <c r="D1327" s="73"/>
      <c r="E1327" s="73"/>
      <c r="F1327" s="73"/>
      <c r="G1327" s="73"/>
    </row>
    <row r="1328" spans="1:7" x14ac:dyDescent="0.25">
      <c r="A1328" t="s">
        <v>1392</v>
      </c>
      <c r="B1328" s="73"/>
      <c r="C1328" s="73"/>
      <c r="D1328" s="73"/>
      <c r="E1328" s="73"/>
      <c r="F1328" s="73"/>
      <c r="G1328" s="73"/>
    </row>
    <row r="1329" spans="1:7" x14ac:dyDescent="0.25">
      <c r="A1329" t="s">
        <v>2472</v>
      </c>
      <c r="B1329" s="73"/>
      <c r="C1329" s="73"/>
      <c r="D1329" s="73"/>
      <c r="E1329" s="73"/>
      <c r="F1329" s="73"/>
      <c r="G1329" s="73"/>
    </row>
    <row r="1330" spans="1:7" x14ac:dyDescent="0.25">
      <c r="A1330" t="s">
        <v>4661</v>
      </c>
      <c r="B1330" s="73"/>
      <c r="C1330" s="73"/>
      <c r="D1330" s="73"/>
      <c r="E1330" s="73"/>
      <c r="F1330" s="73"/>
      <c r="G1330" s="73"/>
    </row>
    <row r="1331" spans="1:7" x14ac:dyDescent="0.25">
      <c r="A1331" t="s">
        <v>146</v>
      </c>
      <c r="B1331" s="73"/>
      <c r="C1331" s="73"/>
      <c r="D1331" s="73"/>
      <c r="E1331" s="73"/>
      <c r="F1331" s="73"/>
      <c r="G1331" s="73"/>
    </row>
    <row r="1332" spans="1:7" x14ac:dyDescent="0.25">
      <c r="A1332" t="s">
        <v>177</v>
      </c>
      <c r="B1332" s="73"/>
      <c r="C1332" s="73"/>
      <c r="D1332" s="73"/>
      <c r="E1332" s="73"/>
      <c r="F1332" s="73"/>
      <c r="G1332" s="73"/>
    </row>
    <row r="1333" spans="1:7" x14ac:dyDescent="0.25">
      <c r="A1333" t="s">
        <v>3640</v>
      </c>
      <c r="B1333" s="73"/>
      <c r="C1333" s="73"/>
      <c r="D1333" s="73"/>
      <c r="E1333" s="73"/>
      <c r="F1333" s="73"/>
      <c r="G1333" s="73"/>
    </row>
    <row r="1334" spans="1:7" x14ac:dyDescent="0.25">
      <c r="A1334" t="s">
        <v>4662</v>
      </c>
      <c r="B1334" s="73"/>
      <c r="C1334" s="73"/>
      <c r="D1334" s="73"/>
      <c r="E1334" s="73"/>
      <c r="F1334" s="73"/>
      <c r="G1334" s="73"/>
    </row>
    <row r="1335" spans="1:7" x14ac:dyDescent="0.25">
      <c r="A1335" t="s">
        <v>178</v>
      </c>
      <c r="B1335" s="73"/>
      <c r="C1335" s="73"/>
      <c r="D1335" s="73"/>
      <c r="E1335" s="73"/>
      <c r="F1335" s="73"/>
      <c r="G1335" s="73"/>
    </row>
    <row r="1336" spans="1:7" x14ac:dyDescent="0.25">
      <c r="A1336" t="s">
        <v>4663</v>
      </c>
      <c r="B1336" s="73"/>
      <c r="C1336" s="73"/>
      <c r="D1336" s="73"/>
      <c r="E1336" s="73"/>
      <c r="F1336" s="73"/>
      <c r="G1336" s="73"/>
    </row>
    <row r="1337" spans="1:7" x14ac:dyDescent="0.25">
      <c r="A1337" t="s">
        <v>2733</v>
      </c>
      <c r="B1337" s="73"/>
      <c r="C1337" s="73"/>
      <c r="D1337" s="73"/>
      <c r="E1337" s="73"/>
      <c r="F1337" s="73"/>
      <c r="G1337" s="73"/>
    </row>
    <row r="1338" spans="1:7" x14ac:dyDescent="0.25">
      <c r="A1338" t="s">
        <v>4664</v>
      </c>
      <c r="B1338" s="73"/>
      <c r="C1338" s="73"/>
      <c r="D1338" s="73"/>
      <c r="E1338" s="73"/>
      <c r="F1338" s="73"/>
      <c r="G1338" s="73"/>
    </row>
    <row r="1339" spans="1:7" x14ac:dyDescent="0.25">
      <c r="A1339" t="s">
        <v>539</v>
      </c>
      <c r="B1339" s="73"/>
      <c r="C1339" s="73"/>
      <c r="D1339" s="73"/>
      <c r="E1339" s="73"/>
      <c r="F1339" s="73"/>
      <c r="G1339" s="73"/>
    </row>
    <row r="1340" spans="1:7" x14ac:dyDescent="0.25">
      <c r="A1340" t="s">
        <v>4665</v>
      </c>
      <c r="B1340" s="73"/>
      <c r="C1340" s="73"/>
      <c r="D1340" s="73"/>
      <c r="E1340" s="73"/>
      <c r="F1340" s="73"/>
      <c r="G1340" s="73"/>
    </row>
    <row r="1341" spans="1:7" x14ac:dyDescent="0.25">
      <c r="A1341" t="s">
        <v>4666</v>
      </c>
      <c r="B1341" s="73"/>
      <c r="C1341" s="73"/>
      <c r="D1341" s="73"/>
      <c r="E1341" s="73"/>
      <c r="F1341" s="73"/>
      <c r="G1341" s="73"/>
    </row>
    <row r="1342" spans="1:7" x14ac:dyDescent="0.25">
      <c r="A1342" t="s">
        <v>184</v>
      </c>
      <c r="B1342" s="73"/>
      <c r="C1342" s="73"/>
      <c r="D1342" s="73"/>
      <c r="E1342" s="73"/>
      <c r="F1342" s="73"/>
      <c r="G1342" s="73"/>
    </row>
    <row r="1343" spans="1:7" x14ac:dyDescent="0.25">
      <c r="A1343" t="s">
        <v>517</v>
      </c>
      <c r="B1343" s="73"/>
      <c r="C1343" s="73"/>
      <c r="D1343" s="73"/>
      <c r="E1343" s="73"/>
      <c r="F1343" s="73"/>
      <c r="G1343" s="73"/>
    </row>
    <row r="1344" spans="1:7" x14ac:dyDescent="0.25">
      <c r="A1344" t="s">
        <v>4667</v>
      </c>
      <c r="B1344" s="73"/>
      <c r="C1344" s="73"/>
      <c r="D1344" s="73"/>
      <c r="E1344" s="73"/>
      <c r="F1344" s="73"/>
      <c r="G1344" s="73"/>
    </row>
    <row r="1345" spans="1:7" x14ac:dyDescent="0.25">
      <c r="A1345" t="s">
        <v>151</v>
      </c>
      <c r="B1345" s="73"/>
      <c r="C1345" s="73"/>
      <c r="D1345" s="73"/>
      <c r="E1345" s="73"/>
      <c r="F1345" s="73"/>
      <c r="G1345" s="73"/>
    </row>
    <row r="1346" spans="1:7" x14ac:dyDescent="0.25">
      <c r="A1346" t="s">
        <v>567</v>
      </c>
      <c r="B1346" s="73"/>
      <c r="C1346" s="73"/>
      <c r="D1346" s="73"/>
      <c r="E1346" s="73"/>
      <c r="F1346" s="73"/>
      <c r="G1346" s="73"/>
    </row>
    <row r="1347" spans="1:7" x14ac:dyDescent="0.25">
      <c r="A1347" t="s">
        <v>4668</v>
      </c>
      <c r="B1347" s="73"/>
      <c r="C1347" s="73"/>
      <c r="D1347" s="73"/>
      <c r="E1347" s="73"/>
      <c r="F1347" s="73"/>
      <c r="G1347" s="73"/>
    </row>
    <row r="1348" spans="1:7" x14ac:dyDescent="0.25">
      <c r="A1348" t="s">
        <v>4669</v>
      </c>
      <c r="B1348" s="73"/>
      <c r="C1348" s="73"/>
      <c r="D1348" s="73"/>
      <c r="E1348" s="73"/>
      <c r="F1348" s="73"/>
      <c r="G1348" s="73"/>
    </row>
    <row r="1349" spans="1:7" x14ac:dyDescent="0.25">
      <c r="A1349" t="s">
        <v>186</v>
      </c>
      <c r="B1349" s="73"/>
      <c r="C1349" s="73"/>
      <c r="D1349" s="73"/>
      <c r="E1349" s="73"/>
      <c r="F1349" s="73"/>
      <c r="G1349" s="73"/>
    </row>
    <row r="1350" spans="1:7" x14ac:dyDescent="0.25">
      <c r="A1350" t="s">
        <v>119</v>
      </c>
      <c r="B1350" s="73"/>
      <c r="C1350" s="73"/>
      <c r="D1350" s="73"/>
      <c r="E1350" s="73"/>
      <c r="F1350" s="73"/>
      <c r="G1350" s="73"/>
    </row>
    <row r="1351" spans="1:7" x14ac:dyDescent="0.25">
      <c r="A1351" t="s">
        <v>4670</v>
      </c>
      <c r="B1351" s="73"/>
      <c r="C1351" s="73"/>
      <c r="D1351" s="73"/>
      <c r="E1351" s="73"/>
      <c r="F1351" s="73"/>
      <c r="G1351" s="73"/>
    </row>
    <row r="1352" spans="1:7" x14ac:dyDescent="0.25">
      <c r="A1352" t="s">
        <v>432</v>
      </c>
      <c r="B1352" s="73"/>
      <c r="C1352" s="73"/>
      <c r="D1352" s="73"/>
      <c r="E1352" s="73"/>
      <c r="F1352" s="73"/>
      <c r="G1352" s="73"/>
    </row>
    <row r="1353" spans="1:7" x14ac:dyDescent="0.25">
      <c r="A1353" t="s">
        <v>2906</v>
      </c>
      <c r="B1353" s="73"/>
      <c r="C1353" s="73"/>
      <c r="D1353" s="73"/>
      <c r="E1353" s="73"/>
      <c r="F1353" s="73"/>
      <c r="G1353" s="73"/>
    </row>
    <row r="1354" spans="1:7" x14ac:dyDescent="0.25">
      <c r="A1354" t="s">
        <v>4671</v>
      </c>
      <c r="B1354" s="73"/>
      <c r="C1354" s="73"/>
      <c r="D1354" s="73"/>
      <c r="E1354" s="73"/>
      <c r="F1354" s="73"/>
      <c r="G1354" s="73"/>
    </row>
    <row r="1355" spans="1:7" x14ac:dyDescent="0.25">
      <c r="A1355" t="s">
        <v>292</v>
      </c>
      <c r="B1355" s="73"/>
      <c r="C1355" s="73"/>
      <c r="D1355" s="73"/>
      <c r="E1355" s="73"/>
      <c r="F1355" s="73"/>
      <c r="G1355" s="73"/>
    </row>
    <row r="1356" spans="1:7" x14ac:dyDescent="0.25">
      <c r="A1356" t="s">
        <v>4672</v>
      </c>
      <c r="B1356" s="73"/>
      <c r="C1356" s="73"/>
      <c r="D1356" s="73"/>
      <c r="E1356" s="73"/>
      <c r="F1356" s="73"/>
      <c r="G1356" s="73"/>
    </row>
    <row r="1357" spans="1:7" x14ac:dyDescent="0.25">
      <c r="A1357" t="s">
        <v>2747</v>
      </c>
      <c r="B1357" s="73"/>
      <c r="C1357" s="73"/>
      <c r="D1357" s="73"/>
      <c r="E1357" s="73"/>
      <c r="F1357" s="73"/>
      <c r="G1357" s="73"/>
    </row>
    <row r="1358" spans="1:7" x14ac:dyDescent="0.25">
      <c r="A1358" t="s">
        <v>2748</v>
      </c>
      <c r="B1358" s="73"/>
      <c r="C1358" s="73"/>
      <c r="D1358" s="73"/>
      <c r="E1358" s="73"/>
      <c r="F1358" s="73"/>
      <c r="G1358" s="73"/>
    </row>
    <row r="1359" spans="1:7" x14ac:dyDescent="0.25">
      <c r="A1359" t="s">
        <v>4673</v>
      </c>
      <c r="B1359" s="73"/>
      <c r="C1359" s="73"/>
      <c r="D1359" s="73"/>
      <c r="E1359" s="73"/>
      <c r="F1359" s="73"/>
      <c r="G1359" s="73"/>
    </row>
    <row r="1360" spans="1:7" x14ac:dyDescent="0.25">
      <c r="A1360" t="s">
        <v>4674</v>
      </c>
      <c r="B1360" s="73"/>
      <c r="C1360" s="73"/>
      <c r="D1360" s="73"/>
      <c r="E1360" s="73"/>
      <c r="F1360" s="73"/>
      <c r="G1360" s="73"/>
    </row>
    <row r="1361" spans="1:7" x14ac:dyDescent="0.25">
      <c r="A1361" t="s">
        <v>4675</v>
      </c>
      <c r="B1361" s="73"/>
      <c r="C1361" s="73"/>
      <c r="D1361" s="73"/>
      <c r="E1361" s="73"/>
      <c r="F1361" s="73"/>
      <c r="G1361" s="73"/>
    </row>
    <row r="1362" spans="1:7" x14ac:dyDescent="0.25">
      <c r="A1362" t="s">
        <v>4676</v>
      </c>
      <c r="B1362" s="73"/>
      <c r="C1362" s="73"/>
      <c r="D1362" s="73"/>
      <c r="E1362" s="73"/>
      <c r="F1362" s="73"/>
      <c r="G1362" s="73"/>
    </row>
    <row r="1363" spans="1:7" x14ac:dyDescent="0.25">
      <c r="A1363" t="s">
        <v>4677</v>
      </c>
      <c r="B1363" s="73"/>
      <c r="C1363" s="73"/>
      <c r="D1363" s="73"/>
      <c r="E1363" s="73"/>
      <c r="F1363" s="73"/>
      <c r="G1363" s="73"/>
    </row>
    <row r="1364" spans="1:7" x14ac:dyDescent="0.25">
      <c r="A1364" t="s">
        <v>4678</v>
      </c>
      <c r="B1364" s="73"/>
      <c r="C1364" s="73"/>
      <c r="D1364" s="73"/>
      <c r="E1364" s="73"/>
      <c r="F1364" s="73"/>
      <c r="G1364" s="73"/>
    </row>
    <row r="1365" spans="1:7" x14ac:dyDescent="0.25">
      <c r="A1365" t="s">
        <v>4679</v>
      </c>
      <c r="B1365" s="73"/>
      <c r="C1365" s="73"/>
      <c r="D1365" s="73"/>
      <c r="E1365" s="73"/>
      <c r="F1365" s="73"/>
      <c r="G1365" s="73"/>
    </row>
    <row r="1366" spans="1:7" x14ac:dyDescent="0.25">
      <c r="A1366" t="s">
        <v>4680</v>
      </c>
      <c r="B1366" s="73"/>
      <c r="C1366" s="73"/>
      <c r="D1366" s="73"/>
      <c r="E1366" s="73"/>
      <c r="F1366" s="73"/>
      <c r="G1366" s="73"/>
    </row>
    <row r="1367" spans="1:7" x14ac:dyDescent="0.25">
      <c r="A1367" t="s">
        <v>4681</v>
      </c>
      <c r="B1367" s="73"/>
      <c r="C1367" s="73"/>
      <c r="D1367" s="73"/>
      <c r="E1367" s="73"/>
      <c r="F1367" s="73"/>
      <c r="G1367" s="73"/>
    </row>
    <row r="1368" spans="1:7" x14ac:dyDescent="0.25">
      <c r="A1368" t="s">
        <v>4682</v>
      </c>
      <c r="B1368" s="73"/>
      <c r="C1368" s="73"/>
      <c r="D1368" s="73"/>
      <c r="E1368" s="73"/>
      <c r="F1368" s="73"/>
      <c r="G1368" s="73"/>
    </row>
    <row r="1369" spans="1:7" x14ac:dyDescent="0.25">
      <c r="A1369" t="s">
        <v>4683</v>
      </c>
      <c r="B1369" s="73"/>
      <c r="C1369" s="73"/>
      <c r="D1369" s="73"/>
      <c r="E1369" s="73"/>
      <c r="F1369" s="73"/>
      <c r="G1369" s="73"/>
    </row>
    <row r="1370" spans="1:7" x14ac:dyDescent="0.25">
      <c r="A1370" t="s">
        <v>4684</v>
      </c>
      <c r="B1370" s="73"/>
      <c r="C1370" s="73"/>
      <c r="D1370" s="73"/>
      <c r="E1370" s="73"/>
      <c r="F1370" s="73"/>
      <c r="G1370" s="73"/>
    </row>
    <row r="1371" spans="1:7" x14ac:dyDescent="0.25">
      <c r="A1371" t="s">
        <v>4685</v>
      </c>
      <c r="B1371" s="73"/>
      <c r="C1371" s="73"/>
      <c r="D1371" s="73"/>
      <c r="E1371" s="73"/>
      <c r="F1371" s="73"/>
      <c r="G1371" s="73"/>
    </row>
    <row r="1372" spans="1:7" x14ac:dyDescent="0.25">
      <c r="A1372" t="s">
        <v>4686</v>
      </c>
      <c r="B1372" s="73"/>
      <c r="C1372" s="73"/>
      <c r="D1372" s="73"/>
      <c r="E1372" s="73"/>
      <c r="F1372" s="73"/>
      <c r="G1372" s="73"/>
    </row>
    <row r="1373" spans="1:7" x14ac:dyDescent="0.25">
      <c r="A1373" t="s">
        <v>4687</v>
      </c>
      <c r="B1373" s="73"/>
      <c r="C1373" s="73"/>
      <c r="D1373" s="73"/>
      <c r="E1373" s="73"/>
      <c r="F1373" s="73"/>
      <c r="G1373" s="73"/>
    </row>
    <row r="1374" spans="1:7" x14ac:dyDescent="0.25">
      <c r="A1374" t="s">
        <v>4688</v>
      </c>
      <c r="B1374" s="73"/>
      <c r="C1374" s="73"/>
      <c r="D1374" s="73"/>
      <c r="E1374" s="73"/>
      <c r="F1374" s="73"/>
      <c r="G1374" s="73"/>
    </row>
    <row r="1375" spans="1:7" x14ac:dyDescent="0.25">
      <c r="A1375" t="s">
        <v>4689</v>
      </c>
      <c r="B1375" s="73"/>
      <c r="C1375" s="73"/>
      <c r="D1375" s="73"/>
      <c r="E1375" s="73"/>
      <c r="F1375" s="73"/>
      <c r="G1375" s="73"/>
    </row>
    <row r="1376" spans="1:7" x14ac:dyDescent="0.25">
      <c r="A1376" t="s">
        <v>4690</v>
      </c>
      <c r="B1376" s="73"/>
      <c r="C1376" s="73"/>
      <c r="D1376" s="73"/>
      <c r="E1376" s="73"/>
      <c r="F1376" s="73"/>
      <c r="G1376" s="73"/>
    </row>
    <row r="1377" spans="1:7" x14ac:dyDescent="0.25">
      <c r="A1377" t="s">
        <v>4691</v>
      </c>
      <c r="B1377" s="73"/>
      <c r="C1377" s="73"/>
      <c r="D1377" s="73"/>
      <c r="E1377" s="73"/>
      <c r="F1377" s="73"/>
      <c r="G1377" s="73"/>
    </row>
    <row r="1378" spans="1:7" x14ac:dyDescent="0.25">
      <c r="A1378" t="s">
        <v>4692</v>
      </c>
      <c r="B1378" s="73"/>
      <c r="C1378" s="73"/>
      <c r="D1378" s="73"/>
      <c r="E1378" s="73"/>
      <c r="F1378" s="73"/>
      <c r="G1378" s="73"/>
    </row>
    <row r="1379" spans="1:7" x14ac:dyDescent="0.25">
      <c r="A1379" t="s">
        <v>4693</v>
      </c>
      <c r="B1379" s="73"/>
      <c r="C1379" s="73"/>
      <c r="D1379" s="73"/>
      <c r="E1379" s="73"/>
      <c r="F1379" s="73"/>
      <c r="G1379" s="73"/>
    </row>
    <row r="1380" spans="1:7" x14ac:dyDescent="0.25">
      <c r="A1380" t="s">
        <v>4694</v>
      </c>
      <c r="B1380" s="73"/>
      <c r="C1380" s="73"/>
      <c r="D1380" s="73"/>
      <c r="E1380" s="73"/>
      <c r="F1380" s="73"/>
      <c r="G1380" s="73"/>
    </row>
    <row r="1381" spans="1:7" x14ac:dyDescent="0.25">
      <c r="A1381" t="s">
        <v>4695</v>
      </c>
      <c r="B1381" s="73"/>
      <c r="C1381" s="73"/>
      <c r="D1381" s="73"/>
      <c r="E1381" s="73"/>
      <c r="F1381" s="73"/>
      <c r="G1381" s="73"/>
    </row>
    <row r="1382" spans="1:7" x14ac:dyDescent="0.25">
      <c r="A1382" t="s">
        <v>4696</v>
      </c>
      <c r="B1382" s="73"/>
      <c r="C1382" s="73"/>
      <c r="D1382" s="73"/>
      <c r="E1382" s="73"/>
      <c r="F1382" s="73"/>
      <c r="G1382" s="73"/>
    </row>
    <row r="1383" spans="1:7" x14ac:dyDescent="0.25">
      <c r="A1383" t="s">
        <v>4697</v>
      </c>
      <c r="B1383" s="73"/>
      <c r="C1383" s="73"/>
      <c r="D1383" s="73"/>
      <c r="E1383" s="73"/>
      <c r="F1383" s="73"/>
      <c r="G1383" s="73"/>
    </row>
    <row r="1384" spans="1:7" x14ac:dyDescent="0.25">
      <c r="A1384" t="s">
        <v>4698</v>
      </c>
      <c r="B1384" s="73"/>
      <c r="C1384" s="73"/>
      <c r="D1384" s="73"/>
      <c r="E1384" s="73"/>
      <c r="F1384" s="73"/>
      <c r="G1384" s="73"/>
    </row>
    <row r="1385" spans="1:7" x14ac:dyDescent="0.25">
      <c r="A1385" t="s">
        <v>4699</v>
      </c>
      <c r="B1385" s="73"/>
      <c r="C1385" s="73"/>
      <c r="D1385" s="73"/>
      <c r="E1385" s="73"/>
      <c r="F1385" s="73"/>
      <c r="G1385" s="73"/>
    </row>
    <row r="1386" spans="1:7" x14ac:dyDescent="0.25">
      <c r="A1386" t="s">
        <v>4700</v>
      </c>
      <c r="B1386" s="73"/>
      <c r="C1386" s="73"/>
      <c r="D1386" s="73"/>
      <c r="E1386" s="73"/>
      <c r="F1386" s="73"/>
      <c r="G1386" s="73"/>
    </row>
    <row r="1387" spans="1:7" x14ac:dyDescent="0.25">
      <c r="A1387" t="s">
        <v>4701</v>
      </c>
      <c r="B1387" s="73"/>
      <c r="C1387" s="73"/>
      <c r="D1387" s="73"/>
      <c r="E1387" s="73"/>
      <c r="F1387" s="73"/>
      <c r="G1387" s="73"/>
    </row>
    <row r="1388" spans="1:7" x14ac:dyDescent="0.25">
      <c r="A1388" t="s">
        <v>4702</v>
      </c>
      <c r="B1388" s="73"/>
      <c r="C1388" s="73"/>
      <c r="D1388" s="73"/>
      <c r="E1388" s="73"/>
      <c r="F1388" s="73"/>
      <c r="G1388" s="73"/>
    </row>
    <row r="1389" spans="1:7" x14ac:dyDescent="0.25">
      <c r="A1389" t="s">
        <v>4703</v>
      </c>
      <c r="B1389" s="73"/>
      <c r="C1389" s="73"/>
      <c r="D1389" s="73"/>
      <c r="E1389" s="73"/>
      <c r="F1389" s="73"/>
      <c r="G1389" s="73"/>
    </row>
    <row r="1390" spans="1:7" x14ac:dyDescent="0.25">
      <c r="A1390" t="s">
        <v>4704</v>
      </c>
      <c r="B1390" s="73"/>
      <c r="C1390" s="73"/>
      <c r="D1390" s="73"/>
      <c r="E1390" s="73"/>
      <c r="F1390" s="73"/>
      <c r="G1390" s="73"/>
    </row>
    <row r="1391" spans="1:7" x14ac:dyDescent="0.25">
      <c r="A1391" t="s">
        <v>4706</v>
      </c>
      <c r="B1391" s="73"/>
      <c r="C1391" s="73"/>
      <c r="D1391" s="73"/>
      <c r="E1391" s="73"/>
      <c r="F1391" s="73"/>
      <c r="G1391" s="73"/>
    </row>
    <row r="1392" spans="1:7" x14ac:dyDescent="0.25">
      <c r="A1392" t="s">
        <v>4707</v>
      </c>
      <c r="B1392" s="73"/>
      <c r="C1392" s="73"/>
      <c r="D1392" s="73"/>
      <c r="E1392" s="73"/>
      <c r="F1392" s="73"/>
      <c r="G1392" s="73"/>
    </row>
    <row r="1393" spans="1:7" x14ac:dyDescent="0.25">
      <c r="A1393" t="s">
        <v>4708</v>
      </c>
      <c r="B1393" s="73"/>
      <c r="C1393" s="73"/>
      <c r="D1393" s="73"/>
      <c r="E1393" s="73"/>
      <c r="F1393" s="73"/>
      <c r="G1393" s="73"/>
    </row>
    <row r="1394" spans="1:7" x14ac:dyDescent="0.25">
      <c r="A1394" t="s">
        <v>4709</v>
      </c>
      <c r="B1394" s="73"/>
      <c r="C1394" s="73"/>
      <c r="D1394" s="73"/>
      <c r="E1394" s="73"/>
      <c r="F1394" s="73"/>
      <c r="G1394" s="73"/>
    </row>
    <row r="1395" spans="1:7" x14ac:dyDescent="0.25">
      <c r="A1395" t="s">
        <v>4710</v>
      </c>
      <c r="B1395" s="73"/>
      <c r="C1395" s="73"/>
      <c r="D1395" s="73"/>
      <c r="E1395" s="73"/>
      <c r="F1395" s="73"/>
      <c r="G1395" s="73"/>
    </row>
    <row r="1396" spans="1:7" x14ac:dyDescent="0.25">
      <c r="A1396" t="s">
        <v>4711</v>
      </c>
      <c r="B1396" s="73"/>
      <c r="C1396" s="73"/>
      <c r="D1396" s="73"/>
      <c r="E1396" s="73"/>
      <c r="F1396" s="73"/>
      <c r="G1396" s="73"/>
    </row>
    <row r="1397" spans="1:7" x14ac:dyDescent="0.25">
      <c r="A1397" t="s">
        <v>4712</v>
      </c>
      <c r="B1397" s="73"/>
      <c r="C1397" s="73"/>
      <c r="D1397" s="73"/>
      <c r="E1397" s="73"/>
      <c r="F1397" s="73"/>
      <c r="G1397" s="73"/>
    </row>
    <row r="1398" spans="1:7" x14ac:dyDescent="0.25">
      <c r="A1398" t="s">
        <v>4713</v>
      </c>
      <c r="B1398" s="73"/>
      <c r="C1398" s="73"/>
      <c r="D1398" s="73"/>
      <c r="E1398" s="73"/>
      <c r="F1398" s="73"/>
      <c r="G1398" s="73"/>
    </row>
    <row r="1399" spans="1:7" x14ac:dyDescent="0.25">
      <c r="A1399" t="s">
        <v>4714</v>
      </c>
      <c r="B1399" s="73"/>
      <c r="C1399" s="73"/>
      <c r="D1399" s="73"/>
      <c r="E1399" s="73"/>
      <c r="F1399" s="73"/>
      <c r="G1399" s="73"/>
    </row>
    <row r="1400" spans="1:7" x14ac:dyDescent="0.25">
      <c r="A1400" t="s">
        <v>4715</v>
      </c>
      <c r="B1400" s="73"/>
      <c r="C1400" s="73"/>
      <c r="D1400" s="73"/>
      <c r="E1400" s="73"/>
      <c r="F1400" s="73"/>
      <c r="G1400" s="73"/>
    </row>
    <row r="1401" spans="1:7" x14ac:dyDescent="0.25">
      <c r="A1401" t="s">
        <v>4716</v>
      </c>
      <c r="B1401" s="73"/>
      <c r="C1401" s="73"/>
      <c r="D1401" s="73"/>
      <c r="E1401" s="73"/>
      <c r="F1401" s="73"/>
      <c r="G1401" s="73"/>
    </row>
    <row r="1402" spans="1:7" x14ac:dyDescent="0.25">
      <c r="A1402" t="s">
        <v>4717</v>
      </c>
      <c r="B1402" s="73"/>
      <c r="C1402" s="73"/>
      <c r="D1402" s="73"/>
      <c r="E1402" s="73"/>
      <c r="F1402" s="73"/>
      <c r="G1402" s="73"/>
    </row>
    <row r="1403" spans="1:7" x14ac:dyDescent="0.25">
      <c r="A1403" t="s">
        <v>4718</v>
      </c>
      <c r="B1403" s="73"/>
      <c r="C1403" s="73"/>
      <c r="D1403" s="73"/>
      <c r="E1403" s="73"/>
      <c r="F1403" s="73"/>
      <c r="G1403" s="73"/>
    </row>
    <row r="1404" spans="1:7" x14ac:dyDescent="0.25">
      <c r="A1404" t="s">
        <v>4719</v>
      </c>
      <c r="B1404" s="73"/>
      <c r="C1404" s="73"/>
      <c r="D1404" s="73"/>
      <c r="E1404" s="73"/>
      <c r="F1404" s="73"/>
      <c r="G1404" s="73"/>
    </row>
    <row r="1405" spans="1:7" x14ac:dyDescent="0.25">
      <c r="A1405" t="s">
        <v>4720</v>
      </c>
      <c r="B1405" s="73"/>
      <c r="C1405" s="73"/>
      <c r="D1405" s="73"/>
      <c r="E1405" s="73"/>
      <c r="F1405" s="73"/>
      <c r="G1405" s="73"/>
    </row>
    <row r="1406" spans="1:7" x14ac:dyDescent="0.25">
      <c r="A1406" t="s">
        <v>4721</v>
      </c>
      <c r="B1406" s="73"/>
      <c r="C1406" s="73"/>
      <c r="D1406" s="73"/>
      <c r="E1406" s="73"/>
      <c r="F1406" s="73"/>
      <c r="G1406" s="73"/>
    </row>
    <row r="1407" spans="1:7" x14ac:dyDescent="0.25">
      <c r="A1407" t="s">
        <v>4722</v>
      </c>
      <c r="B1407" s="73"/>
      <c r="C1407" s="73"/>
      <c r="D1407" s="73"/>
      <c r="E1407" s="73"/>
      <c r="F1407" s="73"/>
      <c r="G1407" s="73"/>
    </row>
    <row r="1408" spans="1:7" x14ac:dyDescent="0.25">
      <c r="A1408" t="s">
        <v>4723</v>
      </c>
      <c r="B1408" s="73"/>
      <c r="C1408" s="73"/>
      <c r="D1408" s="73"/>
      <c r="E1408" s="73"/>
      <c r="F1408" s="73"/>
      <c r="G1408" s="73"/>
    </row>
    <row r="1409" spans="1:7" x14ac:dyDescent="0.25">
      <c r="A1409" t="s">
        <v>4724</v>
      </c>
      <c r="B1409" s="73"/>
      <c r="C1409" s="73"/>
      <c r="D1409" s="73"/>
      <c r="E1409" s="73"/>
      <c r="F1409" s="73"/>
      <c r="G1409" s="73"/>
    </row>
    <row r="1410" spans="1:7" x14ac:dyDescent="0.25">
      <c r="A1410" t="s">
        <v>4725</v>
      </c>
      <c r="B1410" s="73"/>
      <c r="C1410" s="73"/>
      <c r="D1410" s="73"/>
      <c r="E1410" s="73"/>
      <c r="F1410" s="73"/>
      <c r="G1410" s="73"/>
    </row>
    <row r="1411" spans="1:7" x14ac:dyDescent="0.25">
      <c r="A1411" t="s">
        <v>4726</v>
      </c>
      <c r="B1411" s="73"/>
      <c r="C1411" s="73"/>
      <c r="D1411" s="73"/>
      <c r="E1411" s="73"/>
      <c r="F1411" s="73"/>
      <c r="G1411" s="73"/>
    </row>
    <row r="1412" spans="1:7" x14ac:dyDescent="0.25">
      <c r="A1412" t="s">
        <v>4727</v>
      </c>
      <c r="B1412" s="73"/>
      <c r="C1412" s="73"/>
      <c r="D1412" s="73"/>
      <c r="E1412" s="73"/>
      <c r="F1412" s="73"/>
      <c r="G1412" s="73"/>
    </row>
    <row r="1413" spans="1:7" x14ac:dyDescent="0.25">
      <c r="A1413" t="s">
        <v>4728</v>
      </c>
      <c r="B1413" s="73"/>
      <c r="C1413" s="73"/>
      <c r="D1413" s="73"/>
      <c r="E1413" s="73"/>
      <c r="F1413" s="73"/>
      <c r="G1413" s="73"/>
    </row>
    <row r="1414" spans="1:7" x14ac:dyDescent="0.25">
      <c r="A1414" t="s">
        <v>4729</v>
      </c>
      <c r="B1414" s="73"/>
      <c r="C1414" s="73"/>
      <c r="D1414" s="73"/>
      <c r="E1414" s="73"/>
      <c r="F1414" s="73"/>
      <c r="G1414" s="73"/>
    </row>
    <row r="1415" spans="1:7" x14ac:dyDescent="0.25">
      <c r="A1415" t="s">
        <v>4730</v>
      </c>
      <c r="B1415" s="73"/>
      <c r="C1415" s="73"/>
      <c r="D1415" s="73"/>
      <c r="E1415" s="73"/>
      <c r="F1415" s="73"/>
      <c r="G1415" s="73"/>
    </row>
    <row r="1416" spans="1:7" x14ac:dyDescent="0.25">
      <c r="A1416" t="s">
        <v>4731</v>
      </c>
      <c r="B1416" s="73"/>
      <c r="C1416" s="73"/>
      <c r="D1416" s="73"/>
      <c r="E1416" s="73"/>
      <c r="F1416" s="73"/>
      <c r="G1416" s="73"/>
    </row>
    <row r="1417" spans="1:7" x14ac:dyDescent="0.25">
      <c r="A1417" t="s">
        <v>4732</v>
      </c>
      <c r="B1417" s="73"/>
      <c r="C1417" s="73"/>
      <c r="D1417" s="73"/>
      <c r="E1417" s="73"/>
      <c r="F1417" s="73"/>
      <c r="G1417" s="73"/>
    </row>
    <row r="1418" spans="1:7" x14ac:dyDescent="0.25">
      <c r="A1418" t="s">
        <v>4733</v>
      </c>
      <c r="B1418" s="73"/>
      <c r="C1418" s="73"/>
      <c r="D1418" s="73"/>
      <c r="E1418" s="73"/>
      <c r="F1418" s="73"/>
      <c r="G1418" s="73"/>
    </row>
    <row r="1419" spans="1:7" x14ac:dyDescent="0.25">
      <c r="A1419" t="s">
        <v>308</v>
      </c>
      <c r="B1419" s="73"/>
      <c r="C1419" s="73"/>
      <c r="D1419" s="73"/>
      <c r="E1419" s="73"/>
      <c r="F1419" s="73"/>
      <c r="G1419" s="73"/>
    </row>
    <row r="1420" spans="1:7" x14ac:dyDescent="0.25">
      <c r="A1420" t="s">
        <v>4734</v>
      </c>
      <c r="B1420" s="73"/>
      <c r="C1420" s="73"/>
      <c r="D1420" s="73"/>
      <c r="E1420" s="73"/>
      <c r="F1420" s="73"/>
      <c r="G1420" s="73"/>
    </row>
    <row r="1421" spans="1:7" x14ac:dyDescent="0.25">
      <c r="A1421" t="s">
        <v>1194</v>
      </c>
      <c r="B1421" s="73"/>
      <c r="C1421" s="73"/>
      <c r="D1421" s="73"/>
      <c r="E1421" s="73"/>
      <c r="F1421" s="73"/>
      <c r="G1421" s="73"/>
    </row>
    <row r="1422" spans="1:7" x14ac:dyDescent="0.25">
      <c r="A1422" t="s">
        <v>4735</v>
      </c>
      <c r="B1422" s="73"/>
      <c r="C1422" s="73"/>
      <c r="D1422" s="73"/>
      <c r="E1422" s="73"/>
      <c r="F1422" s="73"/>
      <c r="G1422" s="73"/>
    </row>
    <row r="1423" spans="1:7" x14ac:dyDescent="0.25">
      <c r="A1423" t="s">
        <v>4736</v>
      </c>
      <c r="B1423" s="73"/>
      <c r="C1423" s="73"/>
      <c r="D1423" s="73"/>
      <c r="E1423" s="73"/>
      <c r="F1423" s="73"/>
      <c r="G1423" s="73"/>
    </row>
    <row r="1424" spans="1:7" x14ac:dyDescent="0.25">
      <c r="A1424" t="s">
        <v>4737</v>
      </c>
      <c r="B1424" s="73"/>
      <c r="C1424" s="73"/>
      <c r="D1424" s="73"/>
      <c r="E1424" s="73"/>
      <c r="F1424" s="73"/>
      <c r="G1424" s="73"/>
    </row>
    <row r="1425" spans="1:7" x14ac:dyDescent="0.25">
      <c r="A1425" t="s">
        <v>4738</v>
      </c>
      <c r="B1425" s="73"/>
      <c r="C1425" s="73"/>
      <c r="D1425" s="73"/>
      <c r="E1425" s="73"/>
      <c r="F1425" s="73"/>
      <c r="G1425" s="73"/>
    </row>
    <row r="1426" spans="1:7" x14ac:dyDescent="0.25">
      <c r="A1426" t="s">
        <v>4739</v>
      </c>
      <c r="B1426" s="73"/>
      <c r="C1426" s="73"/>
      <c r="D1426" s="73"/>
      <c r="E1426" s="73"/>
      <c r="F1426" s="73"/>
      <c r="G1426" s="73"/>
    </row>
    <row r="1427" spans="1:7" x14ac:dyDescent="0.25">
      <c r="A1427" t="s">
        <v>4740</v>
      </c>
      <c r="B1427" s="73"/>
      <c r="C1427" s="73"/>
      <c r="D1427" s="73"/>
      <c r="E1427" s="73"/>
      <c r="F1427" s="73"/>
      <c r="G1427" s="73"/>
    </row>
    <row r="1428" spans="1:7" x14ac:dyDescent="0.25">
      <c r="A1428" t="s">
        <v>4741</v>
      </c>
      <c r="B1428" s="73"/>
      <c r="C1428" s="73"/>
      <c r="D1428" s="73"/>
      <c r="E1428" s="73"/>
      <c r="F1428" s="73"/>
      <c r="G1428" s="73"/>
    </row>
    <row r="1429" spans="1:7" x14ac:dyDescent="0.25">
      <c r="A1429" t="s">
        <v>4742</v>
      </c>
      <c r="B1429" s="73"/>
      <c r="C1429" s="73"/>
      <c r="D1429" s="73"/>
      <c r="E1429" s="73"/>
      <c r="F1429" s="73"/>
      <c r="G1429" s="73"/>
    </row>
    <row r="1430" spans="1:7" x14ac:dyDescent="0.25">
      <c r="A1430" t="s">
        <v>4743</v>
      </c>
      <c r="B1430" s="73"/>
      <c r="C1430" s="73"/>
      <c r="D1430" s="73"/>
      <c r="E1430" s="73"/>
      <c r="F1430" s="73"/>
      <c r="G1430" s="73"/>
    </row>
    <row r="1431" spans="1:7" x14ac:dyDescent="0.25">
      <c r="A1431" t="s">
        <v>4744</v>
      </c>
      <c r="B1431" s="73"/>
      <c r="C1431" s="73"/>
      <c r="D1431" s="73"/>
      <c r="E1431" s="73"/>
      <c r="F1431" s="73"/>
      <c r="G1431" s="73"/>
    </row>
    <row r="1432" spans="1:7" x14ac:dyDescent="0.25">
      <c r="A1432" t="s">
        <v>4745</v>
      </c>
      <c r="B1432" s="73"/>
      <c r="C1432" s="73"/>
      <c r="D1432" s="73"/>
      <c r="E1432" s="73"/>
      <c r="F1432" s="73"/>
      <c r="G1432" s="73"/>
    </row>
    <row r="1433" spans="1:7" x14ac:dyDescent="0.25">
      <c r="A1433" t="s">
        <v>4746</v>
      </c>
      <c r="B1433" s="73"/>
      <c r="C1433" s="73"/>
      <c r="D1433" s="73"/>
      <c r="E1433" s="73"/>
      <c r="F1433" s="73"/>
      <c r="G1433" s="73"/>
    </row>
    <row r="1434" spans="1:7" x14ac:dyDescent="0.25">
      <c r="A1434" t="s">
        <v>4747</v>
      </c>
      <c r="B1434" s="73"/>
      <c r="C1434" s="73"/>
      <c r="D1434" s="73"/>
      <c r="E1434" s="73"/>
      <c r="F1434" s="73"/>
      <c r="G1434" s="73"/>
    </row>
    <row r="1435" spans="1:7" x14ac:dyDescent="0.25">
      <c r="A1435" t="s">
        <v>4748</v>
      </c>
      <c r="B1435" s="73"/>
      <c r="C1435" s="73"/>
      <c r="D1435" s="73"/>
      <c r="E1435" s="73"/>
      <c r="F1435" s="73"/>
      <c r="G1435" s="73"/>
    </row>
    <row r="1436" spans="1:7" x14ac:dyDescent="0.25">
      <c r="A1436" t="s">
        <v>4749</v>
      </c>
      <c r="B1436" s="73"/>
      <c r="C1436" s="73"/>
      <c r="D1436" s="73"/>
      <c r="E1436" s="73"/>
      <c r="F1436" s="73"/>
      <c r="G1436" s="73"/>
    </row>
    <row r="1437" spans="1:7" x14ac:dyDescent="0.25">
      <c r="A1437" t="s">
        <v>1977</v>
      </c>
      <c r="B1437" s="73"/>
      <c r="C1437" s="73"/>
      <c r="D1437" s="73"/>
      <c r="E1437" s="73"/>
      <c r="F1437" s="73"/>
      <c r="G1437" s="73"/>
    </row>
    <row r="1438" spans="1:7" x14ac:dyDescent="0.25">
      <c r="A1438" t="s">
        <v>4750</v>
      </c>
      <c r="B1438" s="73"/>
      <c r="C1438" s="73"/>
      <c r="D1438" s="73"/>
      <c r="E1438" s="73"/>
      <c r="F1438" s="73"/>
      <c r="G1438" s="73"/>
    </row>
    <row r="1439" spans="1:7" x14ac:dyDescent="0.25">
      <c r="A1439" t="s">
        <v>2718</v>
      </c>
      <c r="B1439" s="73"/>
      <c r="C1439" s="73"/>
      <c r="D1439" s="73"/>
      <c r="E1439" s="73"/>
      <c r="F1439" s="73"/>
      <c r="G1439" s="73"/>
    </row>
    <row r="1440" spans="1:7" x14ac:dyDescent="0.25">
      <c r="A1440" t="s">
        <v>4751</v>
      </c>
      <c r="B1440" s="73"/>
      <c r="C1440" s="73"/>
      <c r="D1440" s="73"/>
      <c r="E1440" s="73"/>
      <c r="F1440" s="73"/>
      <c r="G1440" s="73"/>
    </row>
    <row r="1441" spans="1:7" x14ac:dyDescent="0.25">
      <c r="A1441" t="s">
        <v>4752</v>
      </c>
      <c r="B1441" s="73"/>
      <c r="C1441" s="73"/>
      <c r="D1441" s="73"/>
      <c r="E1441" s="73"/>
      <c r="F1441" s="73"/>
      <c r="G1441" s="73"/>
    </row>
    <row r="1442" spans="1:7" x14ac:dyDescent="0.25">
      <c r="A1442" t="s">
        <v>4753</v>
      </c>
      <c r="B1442" s="73"/>
      <c r="C1442" s="73"/>
      <c r="D1442" s="73"/>
      <c r="E1442" s="73"/>
      <c r="F1442" s="73"/>
      <c r="G1442" s="73"/>
    </row>
    <row r="1443" spans="1:7" x14ac:dyDescent="0.25">
      <c r="A1443" t="s">
        <v>4754</v>
      </c>
      <c r="B1443" s="73"/>
      <c r="C1443" s="73"/>
      <c r="D1443" s="73"/>
      <c r="E1443" s="73"/>
      <c r="F1443" s="73"/>
      <c r="G1443" s="73"/>
    </row>
    <row r="1444" spans="1:7" x14ac:dyDescent="0.25">
      <c r="A1444" t="s">
        <v>4755</v>
      </c>
      <c r="B1444" s="73"/>
      <c r="C1444" s="73"/>
      <c r="D1444" s="73"/>
      <c r="E1444" s="73"/>
      <c r="F1444" s="73"/>
      <c r="G1444" s="73"/>
    </row>
    <row r="1445" spans="1:7" x14ac:dyDescent="0.25">
      <c r="A1445" t="s">
        <v>4756</v>
      </c>
      <c r="B1445" s="73"/>
      <c r="C1445" s="73"/>
      <c r="D1445" s="73"/>
      <c r="E1445" s="73"/>
      <c r="F1445" s="73"/>
      <c r="G1445" s="73"/>
    </row>
    <row r="1446" spans="1:7" x14ac:dyDescent="0.25">
      <c r="A1446" t="s">
        <v>198</v>
      </c>
      <c r="B1446" s="73"/>
      <c r="C1446" s="73"/>
      <c r="D1446" s="73"/>
      <c r="E1446" s="73"/>
      <c r="F1446" s="73"/>
      <c r="G1446" s="73"/>
    </row>
    <row r="1447" spans="1:7" x14ac:dyDescent="0.25">
      <c r="A1447" t="s">
        <v>4757</v>
      </c>
      <c r="B1447" s="73"/>
      <c r="C1447" s="73"/>
      <c r="D1447" s="73"/>
      <c r="E1447" s="73"/>
      <c r="F1447" s="73"/>
      <c r="G1447" s="73"/>
    </row>
    <row r="1448" spans="1:7" x14ac:dyDescent="0.25">
      <c r="A1448" t="s">
        <v>4758</v>
      </c>
      <c r="B1448" s="73"/>
      <c r="C1448" s="73"/>
      <c r="D1448" s="73"/>
      <c r="E1448" s="73"/>
      <c r="F1448" s="73"/>
      <c r="G1448" s="73"/>
    </row>
    <row r="1449" spans="1:7" x14ac:dyDescent="0.25">
      <c r="A1449" t="s">
        <v>3439</v>
      </c>
      <c r="B1449" s="73"/>
      <c r="C1449" s="73"/>
      <c r="D1449" s="73"/>
      <c r="E1449" s="73"/>
      <c r="F1449" s="73"/>
      <c r="G1449" s="73"/>
    </row>
    <row r="1450" spans="1:7" x14ac:dyDescent="0.25">
      <c r="A1450" t="s">
        <v>2725</v>
      </c>
      <c r="B1450" s="73"/>
      <c r="C1450" s="73"/>
      <c r="D1450" s="73"/>
      <c r="E1450" s="73"/>
      <c r="F1450" s="73"/>
      <c r="G1450" s="73"/>
    </row>
    <row r="1451" spans="1:7" x14ac:dyDescent="0.25">
      <c r="A1451" t="s">
        <v>4759</v>
      </c>
      <c r="B1451" s="73"/>
      <c r="C1451" s="73"/>
      <c r="D1451" s="73"/>
      <c r="E1451" s="73"/>
      <c r="F1451" s="73"/>
      <c r="G1451" s="73"/>
    </row>
    <row r="1452" spans="1:7" x14ac:dyDescent="0.25">
      <c r="A1452" t="s">
        <v>1717</v>
      </c>
      <c r="B1452" s="73"/>
      <c r="C1452" s="73"/>
      <c r="D1452" s="73"/>
      <c r="E1452" s="73"/>
      <c r="F1452" s="73"/>
      <c r="G1452" s="73"/>
    </row>
    <row r="1453" spans="1:7" x14ac:dyDescent="0.25">
      <c r="A1453" t="s">
        <v>1698</v>
      </c>
      <c r="B1453" s="73"/>
      <c r="C1453" s="73"/>
      <c r="D1453" s="73"/>
      <c r="E1453" s="73"/>
      <c r="F1453" s="73"/>
      <c r="G1453" s="73"/>
    </row>
    <row r="1454" spans="1:7" x14ac:dyDescent="0.25">
      <c r="A1454" t="s">
        <v>1826</v>
      </c>
      <c r="B1454" s="73"/>
      <c r="C1454" s="73"/>
      <c r="D1454" s="73"/>
      <c r="E1454" s="73"/>
      <c r="F1454" s="73"/>
      <c r="G1454" s="73"/>
    </row>
    <row r="1455" spans="1:7" x14ac:dyDescent="0.25">
      <c r="A1455" t="s">
        <v>4760</v>
      </c>
      <c r="B1455" s="73"/>
      <c r="C1455" s="73"/>
      <c r="D1455" s="73"/>
      <c r="E1455" s="73"/>
      <c r="F1455" s="73"/>
      <c r="G1455" s="73"/>
    </row>
    <row r="1456" spans="1:7" x14ac:dyDescent="0.25">
      <c r="A1456" t="s">
        <v>1469</v>
      </c>
      <c r="B1456" s="73"/>
      <c r="C1456" s="73"/>
      <c r="D1456" s="73"/>
      <c r="E1456" s="73"/>
      <c r="F1456" s="73"/>
      <c r="G1456" s="73"/>
    </row>
    <row r="1457" spans="1:7" x14ac:dyDescent="0.25">
      <c r="A1457" t="s">
        <v>938</v>
      </c>
      <c r="B1457" s="73"/>
      <c r="C1457" s="73"/>
      <c r="D1457" s="73"/>
      <c r="E1457" s="73"/>
      <c r="F1457" s="73"/>
      <c r="G1457" s="73"/>
    </row>
    <row r="1458" spans="1:7" x14ac:dyDescent="0.25">
      <c r="A1458" t="s">
        <v>445</v>
      </c>
      <c r="B1458" s="73"/>
      <c r="C1458" s="73"/>
      <c r="D1458" s="73"/>
      <c r="E1458" s="73"/>
      <c r="F1458" s="73"/>
      <c r="G1458" s="73"/>
    </row>
    <row r="1459" spans="1:7" x14ac:dyDescent="0.25">
      <c r="A1459" t="s">
        <v>4761</v>
      </c>
      <c r="B1459" s="73"/>
      <c r="C1459" s="73"/>
      <c r="D1459" s="73"/>
      <c r="E1459" s="73"/>
      <c r="F1459" s="73"/>
      <c r="G1459" s="73"/>
    </row>
    <row r="1460" spans="1:7" x14ac:dyDescent="0.25">
      <c r="A1460" t="s">
        <v>4762</v>
      </c>
      <c r="B1460" s="73"/>
      <c r="C1460" s="73"/>
      <c r="D1460" s="73"/>
      <c r="E1460" s="73"/>
      <c r="F1460" s="73"/>
      <c r="G1460" s="73"/>
    </row>
    <row r="1461" spans="1:7" x14ac:dyDescent="0.25">
      <c r="A1461" t="s">
        <v>4763</v>
      </c>
      <c r="B1461" s="73"/>
      <c r="C1461" s="73"/>
      <c r="D1461" s="73"/>
      <c r="E1461" s="73"/>
      <c r="F1461" s="73"/>
      <c r="G1461" s="73"/>
    </row>
    <row r="1462" spans="1:7" x14ac:dyDescent="0.25">
      <c r="A1462" t="s">
        <v>3115</v>
      </c>
      <c r="B1462" s="73"/>
      <c r="C1462" s="73"/>
      <c r="D1462" s="73"/>
      <c r="E1462" s="73"/>
      <c r="F1462" s="73"/>
      <c r="G1462" s="73"/>
    </row>
    <row r="1463" spans="1:7" x14ac:dyDescent="0.25">
      <c r="A1463" t="s">
        <v>398</v>
      </c>
      <c r="B1463" s="73"/>
      <c r="C1463" s="73"/>
      <c r="D1463" s="73"/>
      <c r="E1463" s="73"/>
      <c r="F1463" s="73"/>
      <c r="G1463" s="73"/>
    </row>
    <row r="1464" spans="1:7" x14ac:dyDescent="0.25">
      <c r="A1464" t="s">
        <v>4764</v>
      </c>
      <c r="B1464" s="73"/>
      <c r="C1464" s="73"/>
      <c r="D1464" s="73"/>
      <c r="E1464" s="73"/>
      <c r="F1464" s="73"/>
      <c r="G1464" s="73"/>
    </row>
    <row r="1465" spans="1:7" x14ac:dyDescent="0.25">
      <c r="A1465" t="s">
        <v>4765</v>
      </c>
      <c r="B1465" s="73"/>
      <c r="C1465" s="73"/>
      <c r="D1465" s="73"/>
      <c r="E1465" s="73"/>
      <c r="F1465" s="73"/>
      <c r="G1465" s="73"/>
    </row>
    <row r="1466" spans="1:7" x14ac:dyDescent="0.25">
      <c r="A1466" t="s">
        <v>4766</v>
      </c>
      <c r="B1466" s="73"/>
      <c r="C1466" s="73"/>
      <c r="D1466" s="73"/>
      <c r="E1466" s="73"/>
      <c r="F1466" s="73"/>
      <c r="G1466" s="73"/>
    </row>
    <row r="1467" spans="1:7" x14ac:dyDescent="0.25">
      <c r="A1467" t="s">
        <v>2497</v>
      </c>
      <c r="B1467" s="73"/>
      <c r="C1467" s="73"/>
      <c r="D1467" s="73"/>
      <c r="E1467" s="73"/>
      <c r="F1467" s="73"/>
      <c r="G1467" s="73"/>
    </row>
    <row r="1468" spans="1:7" x14ac:dyDescent="0.25">
      <c r="A1468" t="s">
        <v>4767</v>
      </c>
      <c r="B1468" s="73"/>
      <c r="C1468" s="73"/>
      <c r="D1468" s="73"/>
      <c r="E1468" s="73"/>
      <c r="F1468" s="73"/>
      <c r="G1468" s="73"/>
    </row>
    <row r="1469" spans="1:7" x14ac:dyDescent="0.25">
      <c r="A1469" t="s">
        <v>4768</v>
      </c>
      <c r="B1469" s="73"/>
      <c r="C1469" s="73"/>
      <c r="D1469" s="73"/>
      <c r="E1469" s="73"/>
      <c r="F1469" s="73"/>
      <c r="G1469" s="73"/>
    </row>
    <row r="1470" spans="1:7" x14ac:dyDescent="0.25">
      <c r="A1470" t="s">
        <v>4769</v>
      </c>
      <c r="B1470" s="73"/>
      <c r="C1470" s="73"/>
      <c r="D1470" s="73"/>
      <c r="E1470" s="73"/>
      <c r="F1470" s="73"/>
      <c r="G1470" s="73"/>
    </row>
    <row r="1471" spans="1:7" x14ac:dyDescent="0.25">
      <c r="A1471" t="s">
        <v>956</v>
      </c>
      <c r="B1471" s="73"/>
      <c r="C1471" s="73"/>
      <c r="D1471" s="73"/>
      <c r="E1471" s="73"/>
      <c r="F1471" s="73"/>
      <c r="G1471" s="73"/>
    </row>
    <row r="1472" spans="1:7" x14ac:dyDescent="0.25">
      <c r="A1472" t="s">
        <v>2726</v>
      </c>
      <c r="B1472" s="73"/>
      <c r="C1472" s="73"/>
      <c r="D1472" s="73"/>
      <c r="E1472" s="73"/>
      <c r="F1472" s="73"/>
      <c r="G1472" s="73"/>
    </row>
    <row r="1473" spans="1:7" x14ac:dyDescent="0.25">
      <c r="A1473" t="s">
        <v>4770</v>
      </c>
      <c r="B1473" s="73"/>
      <c r="C1473" s="73"/>
      <c r="D1473" s="73"/>
      <c r="E1473" s="73"/>
      <c r="F1473" s="73"/>
      <c r="G1473" s="73"/>
    </row>
    <row r="1474" spans="1:7" x14ac:dyDescent="0.25">
      <c r="A1474" t="s">
        <v>2204</v>
      </c>
      <c r="B1474" s="73"/>
      <c r="C1474" s="73"/>
      <c r="D1474" s="73"/>
      <c r="E1474" s="73"/>
      <c r="F1474" s="73"/>
      <c r="G1474" s="73"/>
    </row>
    <row r="1475" spans="1:7" x14ac:dyDescent="0.25">
      <c r="A1475" t="s">
        <v>4771</v>
      </c>
      <c r="B1475" s="73"/>
      <c r="C1475" s="73"/>
      <c r="D1475" s="73"/>
      <c r="E1475" s="73"/>
      <c r="F1475" s="73"/>
      <c r="G1475" s="73"/>
    </row>
    <row r="1476" spans="1:7" x14ac:dyDescent="0.25">
      <c r="A1476" t="s">
        <v>4772</v>
      </c>
      <c r="B1476" s="73"/>
      <c r="C1476" s="73"/>
      <c r="D1476" s="73"/>
      <c r="E1476" s="73"/>
      <c r="F1476" s="73"/>
      <c r="G1476" s="73"/>
    </row>
    <row r="1477" spans="1:7" x14ac:dyDescent="0.25">
      <c r="A1477" t="s">
        <v>1978</v>
      </c>
      <c r="B1477" s="73"/>
      <c r="C1477" s="73"/>
      <c r="D1477" s="73"/>
      <c r="E1477" s="73"/>
      <c r="F1477" s="73"/>
      <c r="G1477" s="73"/>
    </row>
    <row r="1478" spans="1:7" x14ac:dyDescent="0.25">
      <c r="A1478" t="s">
        <v>4773</v>
      </c>
      <c r="B1478" s="73"/>
      <c r="C1478" s="73"/>
      <c r="D1478" s="73"/>
      <c r="E1478" s="73"/>
      <c r="F1478" s="73"/>
      <c r="G1478" s="73"/>
    </row>
    <row r="1479" spans="1:7" x14ac:dyDescent="0.25">
      <c r="A1479" t="s">
        <v>4774</v>
      </c>
      <c r="B1479" s="73"/>
      <c r="C1479" s="73"/>
      <c r="D1479" s="73"/>
      <c r="E1479" s="73"/>
      <c r="F1479" s="73"/>
      <c r="G1479" s="73"/>
    </row>
    <row r="1480" spans="1:7" x14ac:dyDescent="0.25">
      <c r="A1480" t="s">
        <v>4775</v>
      </c>
      <c r="B1480" s="73"/>
      <c r="C1480" s="73"/>
      <c r="D1480" s="73"/>
      <c r="E1480" s="73"/>
      <c r="F1480" s="73"/>
      <c r="G1480" s="73"/>
    </row>
    <row r="1481" spans="1:7" x14ac:dyDescent="0.25">
      <c r="A1481" t="s">
        <v>2755</v>
      </c>
      <c r="B1481" s="73"/>
      <c r="C1481" s="73"/>
      <c r="D1481" s="73"/>
      <c r="E1481" s="73"/>
      <c r="F1481" s="73"/>
      <c r="G1481" s="73"/>
    </row>
    <row r="1482" spans="1:7" x14ac:dyDescent="0.25">
      <c r="A1482" t="s">
        <v>2762</v>
      </c>
      <c r="B1482" s="73"/>
      <c r="C1482" s="73"/>
      <c r="D1482" s="73"/>
      <c r="E1482" s="73"/>
      <c r="F1482" s="73"/>
      <c r="G1482" s="73"/>
    </row>
    <row r="1483" spans="1:7" x14ac:dyDescent="0.25">
      <c r="A1483" t="s">
        <v>4776</v>
      </c>
      <c r="B1483" s="73"/>
      <c r="C1483" s="73"/>
      <c r="D1483" s="73"/>
      <c r="E1483" s="73"/>
      <c r="F1483" s="73"/>
      <c r="G1483" s="73"/>
    </row>
    <row r="1484" spans="1:7" x14ac:dyDescent="0.25">
      <c r="A1484" t="s">
        <v>4778</v>
      </c>
      <c r="B1484" s="73"/>
      <c r="C1484" s="73"/>
      <c r="D1484" s="73"/>
      <c r="E1484" s="73"/>
      <c r="F1484" s="73"/>
      <c r="G1484" s="73"/>
    </row>
    <row r="1485" spans="1:7" x14ac:dyDescent="0.25">
      <c r="A1485" t="s">
        <v>4779</v>
      </c>
      <c r="B1485" s="73"/>
      <c r="C1485" s="73"/>
      <c r="D1485" s="73"/>
      <c r="E1485" s="73"/>
      <c r="F1485" s="73"/>
      <c r="G1485" s="73"/>
    </row>
    <row r="1486" spans="1:7" x14ac:dyDescent="0.25">
      <c r="A1486" t="s">
        <v>4780</v>
      </c>
      <c r="B1486" s="73"/>
      <c r="C1486" s="73"/>
      <c r="D1486" s="73"/>
      <c r="E1486" s="73"/>
      <c r="F1486" s="73"/>
      <c r="G1486" s="73"/>
    </row>
    <row r="1487" spans="1:7" x14ac:dyDescent="0.25">
      <c r="A1487" t="s">
        <v>4781</v>
      </c>
      <c r="B1487" s="73"/>
      <c r="C1487" s="73"/>
      <c r="D1487" s="73"/>
      <c r="E1487" s="73"/>
      <c r="F1487" s="73"/>
      <c r="G1487" s="73"/>
    </row>
    <row r="1488" spans="1:7" x14ac:dyDescent="0.25">
      <c r="A1488" t="s">
        <v>4782</v>
      </c>
      <c r="B1488" s="73"/>
      <c r="C1488" s="73"/>
      <c r="D1488" s="73"/>
      <c r="E1488" s="73"/>
      <c r="F1488" s="73"/>
      <c r="G1488" s="73"/>
    </row>
    <row r="1489" spans="1:7" x14ac:dyDescent="0.25">
      <c r="A1489" t="s">
        <v>4783</v>
      </c>
      <c r="B1489" s="73"/>
      <c r="C1489" s="73"/>
      <c r="D1489" s="73"/>
      <c r="E1489" s="73"/>
      <c r="F1489" s="73"/>
      <c r="G1489" s="73"/>
    </row>
    <row r="1490" spans="1:7" x14ac:dyDescent="0.25">
      <c r="A1490" t="s">
        <v>4784</v>
      </c>
      <c r="B1490" s="73"/>
      <c r="C1490" s="73"/>
      <c r="D1490" s="73"/>
      <c r="E1490" s="73"/>
      <c r="F1490" s="73"/>
      <c r="G1490" s="73"/>
    </row>
    <row r="1491" spans="1:7" x14ac:dyDescent="0.25">
      <c r="A1491" t="s">
        <v>4785</v>
      </c>
      <c r="B1491" s="73"/>
      <c r="C1491" s="73"/>
      <c r="D1491" s="73"/>
      <c r="E1491" s="73"/>
      <c r="F1491" s="73"/>
      <c r="G1491" s="73"/>
    </row>
    <row r="1492" spans="1:7" x14ac:dyDescent="0.25">
      <c r="A1492" t="s">
        <v>4786</v>
      </c>
      <c r="B1492" s="73"/>
      <c r="C1492" s="73"/>
      <c r="D1492" s="73"/>
      <c r="E1492" s="73"/>
      <c r="F1492" s="73"/>
      <c r="G1492" s="73"/>
    </row>
    <row r="1493" spans="1:7" x14ac:dyDescent="0.25">
      <c r="A1493" t="s">
        <v>4787</v>
      </c>
      <c r="B1493" s="73"/>
      <c r="C1493" s="73"/>
      <c r="D1493" s="73"/>
      <c r="E1493" s="73"/>
      <c r="F1493" s="73"/>
      <c r="G1493" s="73"/>
    </row>
    <row r="1494" spans="1:7" x14ac:dyDescent="0.25">
      <c r="A1494" t="s">
        <v>4788</v>
      </c>
      <c r="B1494" s="73"/>
      <c r="C1494" s="73"/>
      <c r="D1494" s="73"/>
      <c r="E1494" s="73"/>
      <c r="F1494" s="73"/>
      <c r="G1494" s="73"/>
    </row>
    <row r="1495" spans="1:7" x14ac:dyDescent="0.25">
      <c r="A1495" t="s">
        <v>4789</v>
      </c>
      <c r="B1495" s="73"/>
      <c r="C1495" s="73"/>
      <c r="D1495" s="73"/>
      <c r="E1495" s="73"/>
      <c r="F1495" s="73"/>
      <c r="G1495" s="73"/>
    </row>
    <row r="1496" spans="1:7" x14ac:dyDescent="0.25">
      <c r="A1496" t="s">
        <v>4790</v>
      </c>
      <c r="B1496" s="73"/>
      <c r="C1496" s="73"/>
      <c r="D1496" s="73"/>
      <c r="E1496" s="73"/>
      <c r="F1496" s="73"/>
      <c r="G1496" s="73"/>
    </row>
    <row r="1497" spans="1:7" x14ac:dyDescent="0.25">
      <c r="A1497" t="s">
        <v>4791</v>
      </c>
      <c r="B1497" s="73"/>
      <c r="C1497" s="73"/>
      <c r="D1497" s="73"/>
      <c r="E1497" s="73"/>
      <c r="F1497" s="73"/>
      <c r="G1497" s="73"/>
    </row>
    <row r="1498" spans="1:7" x14ac:dyDescent="0.25">
      <c r="A1498" t="s">
        <v>4792</v>
      </c>
      <c r="B1498" s="73"/>
      <c r="C1498" s="73"/>
      <c r="D1498" s="73"/>
      <c r="E1498" s="73"/>
      <c r="F1498" s="73"/>
      <c r="G1498" s="73"/>
    </row>
    <row r="1499" spans="1:7" x14ac:dyDescent="0.25">
      <c r="A1499" t="s">
        <v>4793</v>
      </c>
      <c r="B1499" s="73"/>
      <c r="C1499" s="73"/>
      <c r="D1499" s="73"/>
      <c r="E1499" s="73"/>
      <c r="F1499" s="73"/>
      <c r="G1499" s="73"/>
    </row>
    <row r="1500" spans="1:7" x14ac:dyDescent="0.25">
      <c r="A1500" t="s">
        <v>4794</v>
      </c>
      <c r="B1500" s="73"/>
      <c r="C1500" s="73"/>
      <c r="D1500" s="73"/>
      <c r="E1500" s="73"/>
      <c r="F1500" s="73"/>
      <c r="G1500" s="73"/>
    </row>
    <row r="1501" spans="1:7" x14ac:dyDescent="0.25">
      <c r="A1501" t="s">
        <v>4795</v>
      </c>
      <c r="B1501" s="73"/>
      <c r="C1501" s="73"/>
      <c r="D1501" s="73"/>
      <c r="E1501" s="73"/>
      <c r="F1501" s="73"/>
      <c r="G1501" s="73"/>
    </row>
    <row r="1502" spans="1:7" x14ac:dyDescent="0.25">
      <c r="A1502" t="s">
        <v>4796</v>
      </c>
      <c r="B1502" s="73"/>
      <c r="C1502" s="73"/>
      <c r="D1502" s="73"/>
      <c r="E1502" s="73"/>
      <c r="F1502" s="73"/>
      <c r="G1502" s="73"/>
    </row>
    <row r="1503" spans="1:7" x14ac:dyDescent="0.25">
      <c r="A1503" t="s">
        <v>4797</v>
      </c>
      <c r="B1503" s="73"/>
      <c r="C1503" s="73"/>
      <c r="D1503" s="73"/>
      <c r="E1503" s="73"/>
      <c r="F1503" s="73"/>
      <c r="G1503" s="73"/>
    </row>
    <row r="1504" spans="1:7" x14ac:dyDescent="0.25">
      <c r="A1504" t="s">
        <v>4798</v>
      </c>
      <c r="B1504" s="73"/>
      <c r="C1504" s="73"/>
      <c r="D1504" s="73"/>
      <c r="E1504" s="73"/>
      <c r="F1504" s="73"/>
      <c r="G1504" s="73"/>
    </row>
    <row r="1505" spans="1:7" x14ac:dyDescent="0.25">
      <c r="A1505" t="s">
        <v>4799</v>
      </c>
      <c r="B1505" s="73"/>
      <c r="C1505" s="73"/>
      <c r="D1505" s="73"/>
      <c r="E1505" s="73"/>
      <c r="F1505" s="73"/>
      <c r="G1505" s="73"/>
    </row>
    <row r="1506" spans="1:7" x14ac:dyDescent="0.25">
      <c r="A1506" t="s">
        <v>4800</v>
      </c>
      <c r="B1506" s="73"/>
      <c r="C1506" s="73"/>
      <c r="D1506" s="73"/>
      <c r="E1506" s="73"/>
      <c r="F1506" s="73"/>
      <c r="G1506" s="73"/>
    </row>
    <row r="1507" spans="1:7" x14ac:dyDescent="0.25">
      <c r="A1507" t="s">
        <v>4801</v>
      </c>
      <c r="B1507" s="73"/>
      <c r="C1507" s="73"/>
      <c r="D1507" s="73"/>
      <c r="E1507" s="73"/>
      <c r="F1507" s="73"/>
      <c r="G1507" s="73"/>
    </row>
    <row r="1508" spans="1:7" x14ac:dyDescent="0.25">
      <c r="A1508" t="s">
        <v>4802</v>
      </c>
      <c r="B1508" s="73"/>
      <c r="C1508" s="73"/>
      <c r="D1508" s="73"/>
      <c r="E1508" s="73"/>
      <c r="F1508" s="73"/>
      <c r="G1508" s="73"/>
    </row>
    <row r="1509" spans="1:7" x14ac:dyDescent="0.25">
      <c r="A1509" t="s">
        <v>211</v>
      </c>
      <c r="B1509" s="73"/>
      <c r="C1509" s="73"/>
      <c r="D1509" s="73"/>
      <c r="E1509" s="73"/>
      <c r="F1509" s="73"/>
      <c r="G1509" s="73"/>
    </row>
    <row r="1510" spans="1:7" x14ac:dyDescent="0.25">
      <c r="A1510" t="s">
        <v>4803</v>
      </c>
      <c r="B1510" s="73"/>
      <c r="C1510" s="73"/>
      <c r="D1510" s="73"/>
      <c r="E1510" s="73"/>
      <c r="F1510" s="73"/>
      <c r="G1510" s="73"/>
    </row>
    <row r="1511" spans="1:7" x14ac:dyDescent="0.25">
      <c r="A1511" t="s">
        <v>4804</v>
      </c>
      <c r="B1511" s="73"/>
      <c r="C1511" s="73"/>
      <c r="D1511" s="73"/>
      <c r="E1511" s="73"/>
      <c r="F1511" s="73"/>
      <c r="G1511" s="73"/>
    </row>
    <row r="1512" spans="1:7" x14ac:dyDescent="0.25">
      <c r="A1512" t="s">
        <v>472</v>
      </c>
      <c r="B1512" s="73"/>
      <c r="C1512" s="73"/>
      <c r="D1512" s="73"/>
      <c r="E1512" s="73"/>
      <c r="F1512" s="73"/>
      <c r="G1512" s="73"/>
    </row>
    <row r="1513" spans="1:7" x14ac:dyDescent="0.25">
      <c r="A1513" t="s">
        <v>1163</v>
      </c>
      <c r="B1513" s="73"/>
      <c r="C1513" s="73"/>
      <c r="D1513" s="73"/>
      <c r="E1513" s="73"/>
      <c r="F1513" s="73"/>
      <c r="G1513" s="73"/>
    </row>
    <row r="1514" spans="1:7" x14ac:dyDescent="0.25">
      <c r="A1514" t="s">
        <v>1856</v>
      </c>
      <c r="B1514" s="73"/>
      <c r="C1514" s="73"/>
      <c r="D1514" s="73"/>
      <c r="E1514" s="73"/>
      <c r="F1514" s="73"/>
      <c r="G1514" s="73"/>
    </row>
    <row r="1515" spans="1:7" x14ac:dyDescent="0.25">
      <c r="A1515" t="s">
        <v>4805</v>
      </c>
      <c r="B1515" s="73"/>
      <c r="C1515" s="73"/>
      <c r="D1515" s="73"/>
      <c r="E1515" s="73"/>
      <c r="F1515" s="73"/>
      <c r="G1515" s="73"/>
    </row>
    <row r="1516" spans="1:7" x14ac:dyDescent="0.25">
      <c r="A1516" t="s">
        <v>1231</v>
      </c>
      <c r="B1516" s="73"/>
      <c r="C1516" s="73"/>
      <c r="D1516" s="73"/>
      <c r="E1516" s="73"/>
      <c r="F1516" s="73"/>
      <c r="G1516" s="73"/>
    </row>
    <row r="1517" spans="1:7" x14ac:dyDescent="0.25">
      <c r="A1517" t="s">
        <v>2568</v>
      </c>
      <c r="B1517" s="73"/>
      <c r="C1517" s="73"/>
      <c r="D1517" s="73"/>
      <c r="E1517" s="73"/>
      <c r="F1517" s="73"/>
      <c r="G1517" s="73"/>
    </row>
    <row r="1518" spans="1:7" x14ac:dyDescent="0.25">
      <c r="A1518" t="s">
        <v>4806</v>
      </c>
      <c r="B1518" s="73"/>
      <c r="C1518" s="73"/>
      <c r="D1518" s="73"/>
      <c r="E1518" s="73"/>
      <c r="F1518" s="73"/>
      <c r="G1518" s="73"/>
    </row>
    <row r="1519" spans="1:7" x14ac:dyDescent="0.25">
      <c r="A1519" t="s">
        <v>2289</v>
      </c>
      <c r="B1519" s="73"/>
      <c r="C1519" s="73"/>
      <c r="D1519" s="73"/>
      <c r="E1519" s="73"/>
      <c r="F1519" s="73"/>
      <c r="G1519" s="73"/>
    </row>
    <row r="1520" spans="1:7" x14ac:dyDescent="0.25">
      <c r="A1520" t="s">
        <v>1772</v>
      </c>
      <c r="B1520" s="73"/>
      <c r="C1520" s="73"/>
      <c r="D1520" s="73"/>
      <c r="E1520" s="73"/>
      <c r="F1520" s="73"/>
      <c r="G1520" s="73"/>
    </row>
    <row r="1521" spans="1:7" x14ac:dyDescent="0.25">
      <c r="A1521" t="s">
        <v>4807</v>
      </c>
      <c r="B1521" s="73"/>
      <c r="C1521" s="73"/>
      <c r="D1521" s="73"/>
      <c r="E1521" s="73"/>
      <c r="F1521" s="73"/>
      <c r="G1521" s="73"/>
    </row>
    <row r="1522" spans="1:7" x14ac:dyDescent="0.25">
      <c r="A1522" t="s">
        <v>1893</v>
      </c>
      <c r="B1522" s="73"/>
      <c r="C1522" s="73"/>
      <c r="D1522" s="73"/>
      <c r="E1522" s="73"/>
      <c r="F1522" s="73"/>
      <c r="G1522" s="73"/>
    </row>
    <row r="1523" spans="1:7" x14ac:dyDescent="0.25">
      <c r="A1523" t="s">
        <v>4808</v>
      </c>
      <c r="B1523" s="73"/>
      <c r="C1523" s="73"/>
      <c r="D1523" s="73"/>
      <c r="E1523" s="73"/>
      <c r="F1523" s="73"/>
      <c r="G1523" s="73"/>
    </row>
    <row r="1524" spans="1:7" x14ac:dyDescent="0.25">
      <c r="A1524" t="s">
        <v>4809</v>
      </c>
      <c r="B1524" s="73"/>
      <c r="C1524" s="73"/>
      <c r="D1524" s="73"/>
      <c r="E1524" s="73"/>
      <c r="F1524" s="73"/>
      <c r="G1524" s="73"/>
    </row>
    <row r="1525" spans="1:7" x14ac:dyDescent="0.25">
      <c r="A1525" t="s">
        <v>1604</v>
      </c>
      <c r="B1525" s="73"/>
      <c r="C1525" s="73"/>
      <c r="D1525" s="73"/>
      <c r="E1525" s="73"/>
      <c r="F1525" s="73"/>
      <c r="G1525" s="73"/>
    </row>
    <row r="1526" spans="1:7" x14ac:dyDescent="0.25">
      <c r="A1526" t="s">
        <v>4810</v>
      </c>
      <c r="B1526" s="73"/>
      <c r="C1526" s="73"/>
      <c r="D1526" s="73"/>
      <c r="E1526" s="73"/>
      <c r="F1526" s="73"/>
      <c r="G1526" s="73"/>
    </row>
    <row r="1527" spans="1:7" x14ac:dyDescent="0.25">
      <c r="A1527" t="s">
        <v>1749</v>
      </c>
      <c r="B1527" s="73"/>
      <c r="C1527" s="73"/>
      <c r="D1527" s="73"/>
      <c r="E1527" s="73"/>
      <c r="F1527" s="73"/>
      <c r="G1527" s="73"/>
    </row>
    <row r="1528" spans="1:7" x14ac:dyDescent="0.25">
      <c r="A1528" t="s">
        <v>4811</v>
      </c>
      <c r="B1528" s="73"/>
      <c r="C1528" s="73"/>
      <c r="D1528" s="73"/>
      <c r="E1528" s="73"/>
      <c r="F1528" s="73"/>
      <c r="G1528" s="73"/>
    </row>
    <row r="1529" spans="1:7" x14ac:dyDescent="0.25">
      <c r="A1529" t="s">
        <v>1622</v>
      </c>
      <c r="B1529" s="73"/>
      <c r="C1529" s="73"/>
      <c r="D1529" s="73"/>
      <c r="E1529" s="73"/>
      <c r="F1529" s="73"/>
      <c r="G1529" s="73"/>
    </row>
    <row r="1530" spans="1:7" x14ac:dyDescent="0.25">
      <c r="B1530" s="73"/>
      <c r="C1530" s="73"/>
    </row>
  </sheetData>
  <mergeCells count="3">
    <mergeCell ref="I1:L1"/>
    <mergeCell ref="N1:P1"/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E1B8-3F98-4C58-908A-C8F5E51F9E7B}">
  <dimension ref="A2:E4"/>
  <sheetViews>
    <sheetView workbookViewId="0">
      <selection activeCell="H6" sqref="H6"/>
    </sheetView>
  </sheetViews>
  <sheetFormatPr defaultRowHeight="15" x14ac:dyDescent="0.25"/>
  <cols>
    <col min="1" max="1" width="12.140625" bestFit="1" customWidth="1"/>
    <col min="2" max="2" width="11.28515625" bestFit="1" customWidth="1"/>
    <col min="3" max="3" width="9.5703125" bestFit="1" customWidth="1"/>
    <col min="4" max="4" width="11.5703125" bestFit="1" customWidth="1"/>
  </cols>
  <sheetData>
    <row r="2" spans="1:5" x14ac:dyDescent="0.25">
      <c r="A2" s="131"/>
      <c r="B2" s="131" t="s">
        <v>3740</v>
      </c>
      <c r="C2" s="131" t="s">
        <v>3741</v>
      </c>
      <c r="D2" s="131" t="s">
        <v>3742</v>
      </c>
    </row>
    <row r="3" spans="1:5" x14ac:dyDescent="0.25">
      <c r="A3" s="131" t="s">
        <v>4950</v>
      </c>
      <c r="B3" s="131">
        <f>CORREL(Revenue!D$14:D$34,Attendance!$C$14:$C$34)</f>
        <v>0.32276928009783323</v>
      </c>
      <c r="C3" s="131">
        <f>CORREL(Revenue!E$14:E$34,Attendance!$C$14:$C$34)</f>
        <v>-0.1933770034940745</v>
      </c>
      <c r="D3" s="131">
        <f>CORREL(Revenue!F$14:F$34,Attendance!$C$14:$C$34)</f>
        <v>0.29510946985440967</v>
      </c>
    </row>
    <row r="4" spans="1:5" x14ac:dyDescent="0.25">
      <c r="A4" s="131" t="s">
        <v>4951</v>
      </c>
      <c r="B4" s="131">
        <f>CORREL(Revenue!D$14:D$34,'Social Media'!$H$14:$H$34)</f>
        <v>0.53757897964598966</v>
      </c>
      <c r="C4" s="131">
        <f>CORREL(Revenue!E$14:E$34,'Social Media'!$H$14:$H$34)</f>
        <v>0.15414471504961313</v>
      </c>
      <c r="D4" s="131">
        <f>CORREL(Revenue!F$14:F$34,'Social Media'!$H$14:$H$34)</f>
        <v>0.81894830346081493</v>
      </c>
      <c r="E4" s="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ADA7-8EAF-4AEB-A4C5-54E6A8329DA4}">
  <dimension ref="A1:L32"/>
  <sheetViews>
    <sheetView workbookViewId="0">
      <selection activeCell="J5" sqref="J5"/>
    </sheetView>
  </sheetViews>
  <sheetFormatPr defaultRowHeight="15" x14ac:dyDescent="0.25"/>
  <cols>
    <col min="1" max="1" width="18.28515625" customWidth="1"/>
    <col min="7" max="7" width="8.140625" customWidth="1"/>
    <col min="8" max="8" width="11.140625" customWidth="1"/>
    <col min="9" max="9" width="24.5703125" customWidth="1"/>
    <col min="11" max="11" width="18.7109375" bestFit="1" customWidth="1"/>
    <col min="12" max="12" width="21.140625" customWidth="1"/>
  </cols>
  <sheetData>
    <row r="1" spans="1:12" ht="15.75" thickBot="1" x14ac:dyDescent="0.3">
      <c r="A1" s="197" t="s">
        <v>4943</v>
      </c>
      <c r="B1" s="199"/>
      <c r="C1" s="199"/>
      <c r="D1" s="199"/>
      <c r="E1" s="199"/>
      <c r="F1" s="198"/>
    </row>
    <row r="2" spans="1:12" x14ac:dyDescent="0.25">
      <c r="A2" s="119"/>
      <c r="B2" s="95">
        <v>2016</v>
      </c>
      <c r="C2" s="95">
        <v>2017</v>
      </c>
      <c r="D2" s="95">
        <v>2018</v>
      </c>
      <c r="E2" s="95">
        <v>2019</v>
      </c>
      <c r="F2" s="132">
        <v>2020</v>
      </c>
    </row>
    <row r="3" spans="1:12" x14ac:dyDescent="0.25">
      <c r="A3" s="119" t="s">
        <v>16</v>
      </c>
      <c r="B3" s="124">
        <f>Revenue!S21</f>
        <v>200.87</v>
      </c>
      <c r="C3" s="124">
        <f>Revenue!O21</f>
        <v>247.92000000000002</v>
      </c>
      <c r="D3" s="124">
        <f>Revenue!K21</f>
        <v>204.66000000000003</v>
      </c>
      <c r="E3" s="124">
        <f>Revenue!G21</f>
        <v>272.23</v>
      </c>
      <c r="F3" s="125">
        <f>Revenue!C21</f>
        <v>225.67</v>
      </c>
    </row>
    <row r="4" spans="1:12" x14ac:dyDescent="0.25">
      <c r="A4" s="119" t="s">
        <v>18</v>
      </c>
      <c r="B4" s="124">
        <f>Revenue!S23</f>
        <v>239.99</v>
      </c>
      <c r="C4" s="124">
        <f>Revenue!O23</f>
        <v>253.08</v>
      </c>
      <c r="D4" s="124">
        <f>Revenue!K23</f>
        <v>306.57</v>
      </c>
      <c r="E4" s="124">
        <f>Revenue!G23</f>
        <v>360.76</v>
      </c>
      <c r="F4" s="125">
        <f>Revenue!C23</f>
        <v>332.71000000000004</v>
      </c>
    </row>
    <row r="5" spans="1:12" x14ac:dyDescent="0.25">
      <c r="A5" s="119" t="s">
        <v>21</v>
      </c>
      <c r="B5" s="124">
        <f>Revenue!S26</f>
        <v>389.95</v>
      </c>
      <c r="C5" s="124">
        <f>Revenue!O26</f>
        <v>407.23</v>
      </c>
      <c r="D5" s="124">
        <f>Revenue!K26</f>
        <v>431.7</v>
      </c>
      <c r="E5" s="124">
        <f>Revenue!G26</f>
        <v>521.65000000000009</v>
      </c>
      <c r="F5" s="125">
        <f>Revenue!C26</f>
        <v>441.52000000000004</v>
      </c>
    </row>
    <row r="6" spans="1:12" x14ac:dyDescent="0.25">
      <c r="A6" s="119" t="s">
        <v>26</v>
      </c>
      <c r="B6" s="124">
        <f>Revenue!S31</f>
        <v>368.13</v>
      </c>
      <c r="C6" s="124">
        <f>Revenue!O31</f>
        <v>441.34000000000003</v>
      </c>
      <c r="D6" s="124">
        <f>Revenue!K31</f>
        <v>428.06</v>
      </c>
      <c r="E6" s="124">
        <f>Revenue!G31</f>
        <v>506.65999999999997</v>
      </c>
      <c r="F6" s="125">
        <f>Revenue!C31</f>
        <v>438.70000000000005</v>
      </c>
    </row>
    <row r="7" spans="1:12" x14ac:dyDescent="0.25">
      <c r="A7" s="126" t="s">
        <v>4940</v>
      </c>
      <c r="B7" s="127">
        <f>AVERAGE(B3:B6)</f>
        <v>299.73500000000001</v>
      </c>
      <c r="C7" s="127">
        <f t="shared" ref="C7:F7" si="0">AVERAGE(C3:C6)</f>
        <v>337.39250000000004</v>
      </c>
      <c r="D7" s="127">
        <f t="shared" si="0"/>
        <v>342.7475</v>
      </c>
      <c r="E7" s="127">
        <f t="shared" si="0"/>
        <v>415.32500000000005</v>
      </c>
      <c r="F7" s="128">
        <f t="shared" si="0"/>
        <v>359.65000000000003</v>
      </c>
    </row>
    <row r="9" spans="1:12" ht="15.75" thickBot="1" x14ac:dyDescent="0.3">
      <c r="A9" s="197" t="s">
        <v>4955</v>
      </c>
      <c r="B9" s="199"/>
      <c r="C9" s="199"/>
      <c r="D9" s="199"/>
      <c r="E9" s="199"/>
      <c r="F9" s="198"/>
      <c r="H9" s="197" t="s">
        <v>4956</v>
      </c>
      <c r="I9" s="198"/>
    </row>
    <row r="10" spans="1:12" x14ac:dyDescent="0.25">
      <c r="A10" s="119"/>
      <c r="B10" s="95">
        <v>2016</v>
      </c>
      <c r="C10" s="95">
        <v>2017</v>
      </c>
      <c r="D10" s="95">
        <v>2018</v>
      </c>
      <c r="E10" s="95">
        <v>2019</v>
      </c>
      <c r="F10" s="132">
        <v>2020</v>
      </c>
      <c r="H10" s="136" t="s">
        <v>4950</v>
      </c>
      <c r="I10" s="138" t="s">
        <v>3735</v>
      </c>
      <c r="K10" s="196" t="s">
        <v>4952</v>
      </c>
      <c r="L10" s="196"/>
    </row>
    <row r="11" spans="1:12" x14ac:dyDescent="0.25">
      <c r="A11" s="119" t="s">
        <v>16</v>
      </c>
      <c r="B11" s="124">
        <f>Revenue!T$21</f>
        <v>35.15</v>
      </c>
      <c r="C11" s="124">
        <f>Revenue!P21</f>
        <v>55.09</v>
      </c>
      <c r="D11" s="124">
        <f>Revenue!L21</f>
        <v>46.17</v>
      </c>
      <c r="E11" s="124">
        <f>Revenue!H21</f>
        <v>52.21</v>
      </c>
      <c r="F11" s="125">
        <f>Revenue!D21</f>
        <v>43.4</v>
      </c>
      <c r="H11" s="134">
        <f>F11/Attendance!$C$21</f>
        <v>9.1756696758916675E-4</v>
      </c>
      <c r="I11" s="121">
        <f>F11/'Social Media'!$H$21</f>
        <v>5.4936708860759502</v>
      </c>
      <c r="K11" s="131" t="s">
        <v>16</v>
      </c>
      <c r="L11" s="140">
        <f>AVERAGE('Revenue Growth'!H10:K10)</f>
        <v>1.0918613670528268</v>
      </c>
    </row>
    <row r="12" spans="1:12" x14ac:dyDescent="0.25">
      <c r="A12" s="119" t="s">
        <v>18</v>
      </c>
      <c r="B12" s="124">
        <f>Revenue!T$23</f>
        <v>45.15</v>
      </c>
      <c r="C12" s="124">
        <f>Revenue!P23</f>
        <v>47.64</v>
      </c>
      <c r="D12" s="124">
        <f>Revenue!L23</f>
        <v>54.87</v>
      </c>
      <c r="E12" s="124">
        <f>Revenue!H23</f>
        <v>56.65</v>
      </c>
      <c r="F12" s="125">
        <f>Revenue!D23</f>
        <v>49.4</v>
      </c>
      <c r="H12" s="134">
        <f>F12/Attendance!$C$23</f>
        <v>9.3434964347184656E-4</v>
      </c>
      <c r="I12" s="121">
        <f>F12/'Social Media'!$H$23</f>
        <v>0.53871319520174477</v>
      </c>
      <c r="K12" s="131" t="s">
        <v>18</v>
      </c>
      <c r="L12" s="140">
        <f>AVERAGE('Revenue Growth'!H12:K12)</f>
        <v>1.0278435555028704</v>
      </c>
    </row>
    <row r="13" spans="1:12" x14ac:dyDescent="0.25">
      <c r="A13" s="119" t="s">
        <v>21</v>
      </c>
      <c r="B13" s="124">
        <f>Revenue!T$26</f>
        <v>76.099999999999994</v>
      </c>
      <c r="C13" s="124">
        <f>Revenue!P26</f>
        <v>87.22</v>
      </c>
      <c r="D13" s="124">
        <f>Revenue!L26</f>
        <v>90.59</v>
      </c>
      <c r="E13" s="124">
        <f>Revenue!H26</f>
        <v>98.62</v>
      </c>
      <c r="F13" s="125">
        <f>Revenue!D26</f>
        <v>78.040000000000006</v>
      </c>
      <c r="H13" s="134">
        <f>F13/Attendance!$C$26</f>
        <v>1.077900552486188E-3</v>
      </c>
      <c r="I13" s="121">
        <f>F13/'Social Media'!$H$26</f>
        <v>0.31467741935483878</v>
      </c>
      <c r="K13" s="131" t="s">
        <v>21</v>
      </c>
      <c r="L13" s="140">
        <f>AVERAGE('Revenue Growth'!H15:K15)</f>
        <v>1.016180699538261</v>
      </c>
    </row>
    <row r="14" spans="1:12" x14ac:dyDescent="0.25">
      <c r="A14" s="119" t="s">
        <v>26</v>
      </c>
      <c r="B14" s="124">
        <f>Revenue!T$31</f>
        <v>47.64</v>
      </c>
      <c r="C14" s="124">
        <f>Revenue!P31</f>
        <v>56.39</v>
      </c>
      <c r="D14" s="124">
        <f>Revenue!L31</f>
        <v>55.41</v>
      </c>
      <c r="E14" s="124">
        <f>Revenue!H31</f>
        <v>72.540000000000006</v>
      </c>
      <c r="F14" s="125">
        <f>Revenue!D31</f>
        <v>46.29</v>
      </c>
      <c r="H14" s="134">
        <f>F14/Attendance!$C$31</f>
        <v>1.1637378384493551E-3</v>
      </c>
      <c r="I14" s="121">
        <f>F14/'Social Media'!$H$31</f>
        <v>0.44985422740524783</v>
      </c>
      <c r="K14" s="131" t="s">
        <v>26</v>
      </c>
      <c r="L14" s="140">
        <f>AVERAGE('Revenue Growth'!H20:K20)</f>
        <v>1.0283927192757754</v>
      </c>
    </row>
    <row r="15" spans="1:12" x14ac:dyDescent="0.25">
      <c r="A15" s="126" t="s">
        <v>4940</v>
      </c>
      <c r="B15" s="127">
        <f>AVERAGE(B11:B14)</f>
        <v>51.009999999999991</v>
      </c>
      <c r="C15" s="127">
        <f t="shared" ref="C15" si="1">AVERAGE(C11:C14)</f>
        <v>61.584999999999994</v>
      </c>
      <c r="D15" s="127">
        <f t="shared" ref="D15" si="2">AVERAGE(D11:D14)</f>
        <v>61.76</v>
      </c>
      <c r="E15" s="127">
        <f t="shared" ref="E15" si="3">AVERAGE(E11:E14)</f>
        <v>70.00500000000001</v>
      </c>
      <c r="F15" s="141">
        <f t="shared" ref="F15" si="4">AVERAGE(F11:F14)</f>
        <v>54.282499999999999</v>
      </c>
      <c r="H15" s="146">
        <f>AVERAGE(H11:H14)</f>
        <v>1.023388750499139E-3</v>
      </c>
      <c r="I15" s="145">
        <f>AVERAGE(I11:I14)</f>
        <v>1.6992289320094454</v>
      </c>
      <c r="K15" s="131" t="s">
        <v>4940</v>
      </c>
      <c r="L15" s="142">
        <f>AVERAGE(L11:L14)</f>
        <v>1.0410695853424334</v>
      </c>
    </row>
    <row r="16" spans="1:12" x14ac:dyDescent="0.25">
      <c r="H16" s="135"/>
      <c r="I16" s="130">
        <f>AVERAGE(I12:I14)</f>
        <v>0.43441494732061042</v>
      </c>
    </row>
    <row r="17" spans="1:12" ht="15.75" thickBot="1" x14ac:dyDescent="0.3">
      <c r="A17" s="197" t="s">
        <v>3741</v>
      </c>
      <c r="B17" s="199"/>
      <c r="C17" s="199"/>
      <c r="D17" s="199"/>
      <c r="E17" s="199"/>
      <c r="F17" s="198"/>
    </row>
    <row r="18" spans="1:12" x14ac:dyDescent="0.25">
      <c r="A18" s="119"/>
      <c r="B18" s="95">
        <v>2016</v>
      </c>
      <c r="C18" s="95">
        <v>2017</v>
      </c>
      <c r="D18" s="95">
        <v>2018</v>
      </c>
      <c r="E18" s="95">
        <v>2019</v>
      </c>
      <c r="F18" s="132">
        <v>2020</v>
      </c>
      <c r="H18" s="73" t="s">
        <v>4950</v>
      </c>
      <c r="I18" s="73" t="s">
        <v>3735</v>
      </c>
      <c r="K18" s="196" t="s">
        <v>4953</v>
      </c>
      <c r="L18" s="196"/>
    </row>
    <row r="19" spans="1:12" x14ac:dyDescent="0.25">
      <c r="A19" s="119" t="s">
        <v>16</v>
      </c>
      <c r="B19" s="124">
        <f>Revenue!U$21</f>
        <v>104.2</v>
      </c>
      <c r="C19" s="124">
        <f>Revenue!Q$21</f>
        <v>123.96</v>
      </c>
      <c r="D19" s="124">
        <f>Revenue!M$21</f>
        <v>81.12</v>
      </c>
      <c r="E19" s="124">
        <f>Revenue!I$21</f>
        <v>151.65</v>
      </c>
      <c r="F19" s="125">
        <f>Revenue!E$21</f>
        <v>121.51</v>
      </c>
      <c r="H19" s="73">
        <f>F19/Attendance!$C$21</f>
        <v>2.5689760882893933E-3</v>
      </c>
      <c r="I19" s="73">
        <f>F19/'Social Media'!$H$21</f>
        <v>15.381012658227851</v>
      </c>
      <c r="K19" s="131" t="s">
        <v>16</v>
      </c>
      <c r="L19" s="140">
        <f>AVERAGE('Revenue Growth'!B34:E34)</f>
        <v>1.1286863777532932</v>
      </c>
    </row>
    <row r="20" spans="1:12" x14ac:dyDescent="0.25">
      <c r="A20" s="119" t="s">
        <v>18</v>
      </c>
      <c r="B20" s="124">
        <f>Revenue!U$23</f>
        <v>99.8</v>
      </c>
      <c r="C20" s="124">
        <f>Revenue!Q$23</f>
        <v>108.97</v>
      </c>
      <c r="D20" s="124">
        <f>Revenue!M$23</f>
        <v>149.71</v>
      </c>
      <c r="E20" s="124">
        <f>Revenue!I$23</f>
        <v>178.29</v>
      </c>
      <c r="F20" s="125">
        <f>Revenue!E$23</f>
        <v>138.68</v>
      </c>
      <c r="H20" s="73">
        <f>F20/Attendance!$C$23</f>
        <v>2.6229880274630706E-3</v>
      </c>
      <c r="I20" s="73">
        <f>F20/'Social Media'!$H$23</f>
        <v>1.5123227917121047</v>
      </c>
      <c r="K20" s="131" t="s">
        <v>18</v>
      </c>
      <c r="L20" s="140">
        <f>AVERAGE('Revenue Growth'!B36:E36)</f>
        <v>1.1086211028440216</v>
      </c>
    </row>
    <row r="21" spans="1:12" x14ac:dyDescent="0.25">
      <c r="A21" s="119" t="s">
        <v>21</v>
      </c>
      <c r="B21" s="124">
        <f>Revenue!T$26</f>
        <v>76.099999999999994</v>
      </c>
      <c r="C21" s="124">
        <f>Revenue!Q$26</f>
        <v>134.91</v>
      </c>
      <c r="D21" s="124">
        <f>Revenue!M$26</f>
        <v>139.32</v>
      </c>
      <c r="E21" s="124">
        <f>Revenue!I$26</f>
        <v>184.84</v>
      </c>
      <c r="F21" s="125">
        <f>Revenue!E$26</f>
        <v>153.43</v>
      </c>
      <c r="H21" s="73">
        <f>F21/Attendance!$C$26</f>
        <v>2.1191988950276246E-3</v>
      </c>
      <c r="I21" s="73">
        <f>F21/'Social Media'!$H$26</f>
        <v>0.61866935483870977</v>
      </c>
      <c r="K21" s="131" t="s">
        <v>21</v>
      </c>
      <c r="L21" s="140">
        <f>AVERAGE('Revenue Growth'!B39:E39)</f>
        <v>1.0615283696270894</v>
      </c>
    </row>
    <row r="22" spans="1:12" x14ac:dyDescent="0.25">
      <c r="A22" s="119" t="s">
        <v>26</v>
      </c>
      <c r="B22" s="124">
        <f>Revenue!U$31</f>
        <v>212.22</v>
      </c>
      <c r="C22" s="124">
        <f>Revenue!Q$31</f>
        <v>253.74</v>
      </c>
      <c r="D22" s="124">
        <f>Revenue!M$31</f>
        <v>217.29</v>
      </c>
      <c r="E22" s="124">
        <f>Revenue!I$31</f>
        <v>229.7</v>
      </c>
      <c r="F22" s="125">
        <f>Revenue!E$31</f>
        <v>184.08</v>
      </c>
      <c r="H22" s="73">
        <f>F22/Attendance!$C$31</f>
        <v>4.6277999849159068E-3</v>
      </c>
      <c r="I22" s="73">
        <f>F22/'Social Media'!$H$31</f>
        <v>1.7889212827988341</v>
      </c>
      <c r="K22" s="131" t="s">
        <v>26</v>
      </c>
      <c r="L22" s="140">
        <f>AVERAGE('Revenue Growth'!B44:E44)</f>
        <v>0.97762519558218997</v>
      </c>
    </row>
    <row r="23" spans="1:12" x14ac:dyDescent="0.25">
      <c r="A23" s="126" t="s">
        <v>4940</v>
      </c>
      <c r="B23" s="127">
        <f>AVERAGE(B19:B22)</f>
        <v>123.08000000000001</v>
      </c>
      <c r="C23" s="127">
        <f t="shared" ref="C23" si="5">AVERAGE(C19:C22)</f>
        <v>155.39500000000001</v>
      </c>
      <c r="D23" s="127">
        <f t="shared" ref="D23" si="6">AVERAGE(D19:D22)</f>
        <v>146.85999999999999</v>
      </c>
      <c r="E23" s="127">
        <f t="shared" ref="E23" si="7">AVERAGE(E19:E22)</f>
        <v>186.12</v>
      </c>
      <c r="F23" s="141">
        <f t="shared" ref="F23" si="8">AVERAGE(F19:F22)</f>
        <v>149.42500000000001</v>
      </c>
      <c r="H23" s="144">
        <f>AVERAGE(H19:H22)</f>
        <v>2.9847407489239988E-3</v>
      </c>
      <c r="I23" s="143">
        <f>AVERAGE(I19:I22)</f>
        <v>4.8252315218943744</v>
      </c>
      <c r="K23" s="131" t="s">
        <v>4940</v>
      </c>
      <c r="L23" s="142">
        <f>AVERAGE(L19:L22)</f>
        <v>1.0691152614516486</v>
      </c>
    </row>
    <row r="24" spans="1:12" x14ac:dyDescent="0.25">
      <c r="I24">
        <f>AVERAGE(I20:I22)</f>
        <v>1.3066378097832161</v>
      </c>
    </row>
    <row r="25" spans="1:12" ht="15.75" thickBot="1" x14ac:dyDescent="0.3">
      <c r="A25" s="197" t="s">
        <v>3742</v>
      </c>
      <c r="B25" s="199"/>
      <c r="C25" s="199"/>
      <c r="D25" s="199"/>
      <c r="E25" s="199"/>
      <c r="F25" s="198"/>
    </row>
    <row r="26" spans="1:12" x14ac:dyDescent="0.25">
      <c r="A26" s="119"/>
      <c r="B26" s="95">
        <v>2016</v>
      </c>
      <c r="C26" s="95">
        <v>2017</v>
      </c>
      <c r="D26" s="95">
        <v>2018</v>
      </c>
      <c r="E26" s="95">
        <v>2019</v>
      </c>
      <c r="F26" s="132">
        <v>2020</v>
      </c>
      <c r="H26" s="73" t="s">
        <v>4950</v>
      </c>
      <c r="I26" s="73" t="s">
        <v>3735</v>
      </c>
      <c r="K26" s="196" t="s">
        <v>4954</v>
      </c>
      <c r="L26" s="196"/>
    </row>
    <row r="27" spans="1:12" x14ac:dyDescent="0.25">
      <c r="A27" s="119" t="s">
        <v>16</v>
      </c>
      <c r="B27" s="124">
        <f>Revenue!V$21</f>
        <v>61.52</v>
      </c>
      <c r="C27" s="124">
        <f>Revenue!R$21</f>
        <v>68.87</v>
      </c>
      <c r="D27" s="124">
        <f>Revenue!N$21</f>
        <v>77.37</v>
      </c>
      <c r="E27" s="124">
        <f>Revenue!J$21</f>
        <v>68.37</v>
      </c>
      <c r="F27" s="125">
        <f>Revenue!F$21</f>
        <v>60.76</v>
      </c>
      <c r="H27" s="73">
        <f>F27/Attendance!$C$21</f>
        <v>1.2845937546248334E-3</v>
      </c>
      <c r="I27" s="73">
        <f>F27/'Social Media'!$H$21</f>
        <v>7.6911392405063301</v>
      </c>
      <c r="K27" s="131" t="s">
        <v>16</v>
      </c>
      <c r="L27" s="140">
        <f>AVERAGE('Revenue Growth'!H34:K34)</f>
        <v>1.003815998733242</v>
      </c>
    </row>
    <row r="28" spans="1:12" x14ac:dyDescent="0.25">
      <c r="A28" s="119" t="s">
        <v>18</v>
      </c>
      <c r="B28" s="124">
        <f>Revenue!V$23</f>
        <v>95.04</v>
      </c>
      <c r="C28" s="124">
        <f>Revenue!R$23</f>
        <v>96.47</v>
      </c>
      <c r="D28" s="124">
        <f>Revenue!N$23</f>
        <v>101.99</v>
      </c>
      <c r="E28" s="124">
        <f>Revenue!J$23</f>
        <v>125.82</v>
      </c>
      <c r="F28" s="125">
        <f>Revenue!F$23</f>
        <v>144.63</v>
      </c>
      <c r="H28" s="73">
        <f>F28/Attendance!$C$23</f>
        <v>2.7355260918083637E-3</v>
      </c>
      <c r="I28" s="73">
        <f>F28/'Social Media'!$H$23</f>
        <v>1.5772082878953106</v>
      </c>
      <c r="K28" s="131" t="s">
        <v>18</v>
      </c>
      <c r="L28" s="140">
        <f>AVERAGE('Revenue Growth'!H36:K36)</f>
        <v>1.1138539499909128</v>
      </c>
    </row>
    <row r="29" spans="1:12" x14ac:dyDescent="0.25">
      <c r="A29" s="119" t="s">
        <v>21</v>
      </c>
      <c r="B29" s="124">
        <f>Revenue!V$26</f>
        <v>186.17</v>
      </c>
      <c r="C29" s="124">
        <f>Revenue!R$26</f>
        <v>185.1</v>
      </c>
      <c r="D29" s="124">
        <f>Revenue!N$26</f>
        <v>201.79</v>
      </c>
      <c r="E29" s="124">
        <f>Revenue!J$26</f>
        <v>238.19</v>
      </c>
      <c r="F29" s="125">
        <f>Revenue!F$26</f>
        <v>210.05</v>
      </c>
      <c r="H29" s="73">
        <f>F29/Attendance!$C$26</f>
        <v>2.9012430939226522E-3</v>
      </c>
      <c r="I29" s="73">
        <f>F29/'Social Media'!$H$26</f>
        <v>0.84697580645161308</v>
      </c>
      <c r="K29" s="131" t="s">
        <v>21</v>
      </c>
      <c r="L29" s="140">
        <f>AVERAGE('Revenue Growth'!H39:K39)</f>
        <v>1.0366661528357435</v>
      </c>
    </row>
    <row r="30" spans="1:12" x14ac:dyDescent="0.25">
      <c r="A30" s="119" t="s">
        <v>26</v>
      </c>
      <c r="B30" s="124">
        <f>Revenue!V$31</f>
        <v>108.27</v>
      </c>
      <c r="C30" s="124">
        <f>Revenue!R$31</f>
        <v>131.21</v>
      </c>
      <c r="D30" s="124">
        <f>Revenue!N$31</f>
        <v>155.36000000000001</v>
      </c>
      <c r="E30" s="124">
        <f>Revenue!J$31</f>
        <v>204.42</v>
      </c>
      <c r="F30" s="125">
        <f>Revenue!F$31</f>
        <v>208.33</v>
      </c>
      <c r="H30" s="73">
        <f>F30/Attendance!$C$31</f>
        <v>5.2374487769313929E-3</v>
      </c>
      <c r="I30" s="73">
        <f>F30/'Social Media'!$H$31</f>
        <v>2.0245869776482026</v>
      </c>
      <c r="K30" s="131" t="s">
        <v>26</v>
      </c>
      <c r="L30" s="140">
        <f>AVERAGE('Revenue Growth'!H44:K44)</f>
        <v>1.1827109479044049</v>
      </c>
    </row>
    <row r="31" spans="1:12" x14ac:dyDescent="0.25">
      <c r="A31" s="126" t="s">
        <v>4940</v>
      </c>
      <c r="B31" s="127">
        <f>AVERAGE(B27:B30)</f>
        <v>112.75</v>
      </c>
      <c r="C31" s="127">
        <f t="shared" ref="C31" si="9">AVERAGE(C27:C30)</f>
        <v>120.41249999999999</v>
      </c>
      <c r="D31" s="127">
        <f t="shared" ref="D31" si="10">AVERAGE(D27:D30)</f>
        <v>134.1275</v>
      </c>
      <c r="E31" s="127">
        <f t="shared" ref="E31" si="11">AVERAGE(E27:E30)</f>
        <v>159.19999999999999</v>
      </c>
      <c r="F31" s="141">
        <f t="shared" ref="F31" si="12">AVERAGE(F27:F30)</f>
        <v>155.9425</v>
      </c>
      <c r="H31" s="144">
        <f>AVERAGE(H27:H30)</f>
        <v>3.0397029293218105E-3</v>
      </c>
      <c r="I31" s="143">
        <f>AVERAGE(I27:I30)</f>
        <v>3.0349775781253641</v>
      </c>
      <c r="K31" s="131" t="s">
        <v>4940</v>
      </c>
      <c r="L31" s="142">
        <f>AVERAGE(L27:L30)</f>
        <v>1.0842617623660757</v>
      </c>
    </row>
    <row r="32" spans="1:12" x14ac:dyDescent="0.25">
      <c r="I32">
        <f>AVERAGE(I28:I30)</f>
        <v>1.482923690665042</v>
      </c>
    </row>
  </sheetData>
  <mergeCells count="8">
    <mergeCell ref="K26:L26"/>
    <mergeCell ref="H9:I9"/>
    <mergeCell ref="A1:F1"/>
    <mergeCell ref="A9:F9"/>
    <mergeCell ref="A17:F17"/>
    <mergeCell ref="A25:F25"/>
    <mergeCell ref="K10:L10"/>
    <mergeCell ref="K18:L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1360-FA4B-4D63-A4D4-190A1C89802D}">
  <sheetPr>
    <tabColor theme="4"/>
  </sheetPr>
  <dimension ref="A1:K47"/>
  <sheetViews>
    <sheetView topLeftCell="A10" workbookViewId="0">
      <selection activeCell="H3" sqref="H3:J23"/>
    </sheetView>
  </sheetViews>
  <sheetFormatPr defaultRowHeight="15" x14ac:dyDescent="0.25"/>
  <cols>
    <col min="1" max="1" width="22.85546875" bestFit="1" customWidth="1"/>
    <col min="2" max="5" width="9.7109375" bestFit="1" customWidth="1"/>
    <col min="7" max="7" width="23.42578125" bestFit="1" customWidth="1"/>
    <col min="8" max="11" width="9.7109375" bestFit="1" customWidth="1"/>
  </cols>
  <sheetData>
    <row r="1" spans="1:11" ht="18" thickBot="1" x14ac:dyDescent="0.35">
      <c r="A1" s="200" t="s">
        <v>3743</v>
      </c>
      <c r="B1" s="201"/>
      <c r="C1" s="201"/>
      <c r="D1" s="201"/>
      <c r="E1" s="202"/>
      <c r="G1" s="200" t="s">
        <v>3740</v>
      </c>
      <c r="H1" s="201"/>
      <c r="I1" s="201"/>
      <c r="J1" s="201"/>
      <c r="K1" s="202"/>
    </row>
    <row r="2" spans="1:11" ht="15.75" thickTop="1" x14ac:dyDescent="0.25">
      <c r="A2" s="113"/>
      <c r="B2" s="114" t="s">
        <v>3736</v>
      </c>
      <c r="C2" s="114" t="s">
        <v>3737</v>
      </c>
      <c r="D2" s="114" t="s">
        <v>3738</v>
      </c>
      <c r="E2" s="115" t="s">
        <v>3739</v>
      </c>
      <c r="G2" s="113"/>
      <c r="H2" s="114" t="s">
        <v>3736</v>
      </c>
      <c r="I2" s="114" t="s">
        <v>3737</v>
      </c>
      <c r="J2" s="114" t="s">
        <v>3738</v>
      </c>
      <c r="K2" s="115" t="s">
        <v>3739</v>
      </c>
    </row>
    <row r="3" spans="1:11" x14ac:dyDescent="0.25">
      <c r="A3" s="91" t="s">
        <v>9</v>
      </c>
      <c r="B3" s="87">
        <f>Revenue!O14/Revenue!S14</f>
        <v>1.4631937786300204</v>
      </c>
      <c r="C3" s="87">
        <f>Revenue!K14/Revenue!O14</f>
        <v>1.0771022934109937</v>
      </c>
      <c r="D3" s="87">
        <f>Revenue!G14/Revenue!K14</f>
        <v>1.3066783831282953</v>
      </c>
      <c r="E3" s="88">
        <f>Revenue!C14/Revenue!G14</f>
        <v>0.80559722725156491</v>
      </c>
      <c r="G3" s="91" t="s">
        <v>9</v>
      </c>
      <c r="H3" s="87">
        <f>Revenue!P14/Revenue!T14</f>
        <v>1.0825958702064895</v>
      </c>
      <c r="I3" s="87">
        <f>Revenue!L14/Revenue!P14</f>
        <v>1.255449591280654</v>
      </c>
      <c r="J3" s="87">
        <f>Revenue!H14/Revenue!L14</f>
        <v>1.4655453065653827</v>
      </c>
      <c r="K3" s="88">
        <f>Revenue!D14/Revenue!H14</f>
        <v>1.1255090707145501</v>
      </c>
    </row>
    <row r="4" spans="1:11" x14ac:dyDescent="0.25">
      <c r="A4" s="91" t="s">
        <v>10</v>
      </c>
      <c r="B4" s="87">
        <f>Revenue!O15/Revenue!S15</f>
        <v>0.99976311336717427</v>
      </c>
      <c r="C4" s="87">
        <f>Revenue!K15/Revenue!O15</f>
        <v>1.0713874691128185</v>
      </c>
      <c r="D4" s="87">
        <f>Revenue!G15/Revenue!K15</f>
        <v>1.0650511815998991</v>
      </c>
      <c r="E4" s="88">
        <f>Revenue!C15/Revenue!G15</f>
        <v>0.89665094479546725</v>
      </c>
      <c r="G4" s="91" t="s">
        <v>10</v>
      </c>
      <c r="H4" s="87">
        <f>Revenue!P15/Revenue!T15</f>
        <v>0.85203045685279188</v>
      </c>
      <c r="I4" s="87">
        <f>Revenue!L15/Revenue!P15</f>
        <v>1.0604706583258863</v>
      </c>
      <c r="J4" s="87">
        <f>Revenue!H15/Revenue!L15</f>
        <v>0.96235955056179767</v>
      </c>
      <c r="K4" s="88">
        <f>Revenue!D15/Revenue!H15</f>
        <v>0.76999416228838302</v>
      </c>
    </row>
    <row r="5" spans="1:11" x14ac:dyDescent="0.25">
      <c r="A5" s="91" t="s">
        <v>11</v>
      </c>
      <c r="B5" s="87">
        <f>Revenue!O16/Revenue!S16</f>
        <v>1.1985648657883747</v>
      </c>
      <c r="C5" s="87">
        <f>Revenue!K16/Revenue!O16</f>
        <v>1.0368716145585859</v>
      </c>
      <c r="D5" s="87">
        <f>Revenue!G16/Revenue!K16</f>
        <v>0.9690526380105704</v>
      </c>
      <c r="E5" s="88">
        <f>Revenue!C16/Revenue!G16</f>
        <v>0.99334804539722588</v>
      </c>
      <c r="G5" s="91" t="s">
        <v>11</v>
      </c>
      <c r="H5" s="87">
        <f>Revenue!P16/Revenue!T16</f>
        <v>0.69185146982980916</v>
      </c>
      <c r="I5" s="87">
        <f>Revenue!L16/Revenue!P16</f>
        <v>1.0883339545285129</v>
      </c>
      <c r="J5" s="87">
        <f>Revenue!H16/Revenue!L16</f>
        <v>0.87534246575342467</v>
      </c>
      <c r="K5" s="88">
        <f>Revenue!D16/Revenue!H16</f>
        <v>0.81025039123630682</v>
      </c>
    </row>
    <row r="6" spans="1:11" x14ac:dyDescent="0.25">
      <c r="A6" s="91" t="s">
        <v>12</v>
      </c>
      <c r="B6" s="87">
        <f>Revenue!O17/Revenue!S17</f>
        <v>1.100084104289319</v>
      </c>
      <c r="C6" s="87">
        <f>Revenue!K17/Revenue!O17</f>
        <v>1.2137232415902139</v>
      </c>
      <c r="D6" s="87">
        <f>Revenue!G17/Revenue!K17</f>
        <v>1.4151365311328779</v>
      </c>
      <c r="E6" s="88">
        <f>Revenue!C17/Revenue!G17</f>
        <v>0.94965725985934302</v>
      </c>
      <c r="G6" s="91" t="s">
        <v>12</v>
      </c>
      <c r="H6" s="87">
        <f>Revenue!P17/Revenue!T17</f>
        <v>1.0886392009987518</v>
      </c>
      <c r="I6" s="87">
        <f>Revenue!L17/Revenue!P17</f>
        <v>1.0525229357798165</v>
      </c>
      <c r="J6" s="87">
        <f>Revenue!H17/Revenue!L17</f>
        <v>1.3449553279581608</v>
      </c>
      <c r="K6" s="88">
        <f>Revenue!D17/Revenue!H17</f>
        <v>0.77478937135450421</v>
      </c>
    </row>
    <row r="7" spans="1:11" x14ac:dyDescent="0.25">
      <c r="A7" s="91" t="s">
        <v>13</v>
      </c>
      <c r="B7" s="87">
        <f>Revenue!O18/Revenue!S18</f>
        <v>0.93012175754367388</v>
      </c>
      <c r="C7" s="87">
        <f>Revenue!K18/Revenue!O18</f>
        <v>1.1121608802883702</v>
      </c>
      <c r="D7" s="87">
        <f>Revenue!G18/Revenue!K18</f>
        <v>1.1708573573061307</v>
      </c>
      <c r="E7" s="88">
        <f>Revenue!C18/Revenue!G18</f>
        <v>0.84883009411696142</v>
      </c>
      <c r="G7" s="91" t="s">
        <v>13</v>
      </c>
      <c r="H7" s="87">
        <f>Revenue!P18/Revenue!T18</f>
        <v>0.96500593119810207</v>
      </c>
      <c r="I7" s="87">
        <f>Revenue!L18/Revenue!P18</f>
        <v>1.1190329850440484</v>
      </c>
      <c r="J7" s="87">
        <f>Revenue!H18/Revenue!L18</f>
        <v>1.1459172464298792</v>
      </c>
      <c r="K7" s="88">
        <f>Revenue!D18/Revenue!H18</f>
        <v>0.79150023965489691</v>
      </c>
    </row>
    <row r="8" spans="1:11" x14ac:dyDescent="0.25">
      <c r="A8" s="91" t="s">
        <v>14</v>
      </c>
      <c r="B8" s="87">
        <f>Revenue!O19/Revenue!S19</f>
        <v>0.9223768736616702</v>
      </c>
      <c r="C8" s="87">
        <f>Revenue!K19/Revenue!O19</f>
        <v>0.92280905397562396</v>
      </c>
      <c r="D8" s="87">
        <f>Revenue!G19/Revenue!K19</f>
        <v>1.0783018867924528</v>
      </c>
      <c r="E8" s="88">
        <f>Revenue!C19/Revenue!G19</f>
        <v>1.3191406629726838</v>
      </c>
      <c r="G8" s="91" t="s">
        <v>14</v>
      </c>
      <c r="H8" s="87">
        <f>Revenue!P19/Revenue!T19</f>
        <v>0.99825174825174834</v>
      </c>
      <c r="I8" s="87">
        <f>Revenue!L19/Revenue!P19</f>
        <v>0.90017513134851135</v>
      </c>
      <c r="J8" s="87">
        <f>Revenue!H19/Revenue!L19</f>
        <v>1.2237354085603114</v>
      </c>
      <c r="K8" s="88">
        <f>Revenue!D19/Revenue!H19</f>
        <v>1.3656597774244832</v>
      </c>
    </row>
    <row r="9" spans="1:11" x14ac:dyDescent="0.25">
      <c r="A9" s="91" t="s">
        <v>15</v>
      </c>
      <c r="B9" s="87">
        <f>Revenue!O20/Revenue!S20</f>
        <v>0.98782261751381917</v>
      </c>
      <c r="C9" s="87">
        <f>Revenue!K20/Revenue!O20</f>
        <v>1.0682009424436216</v>
      </c>
      <c r="D9" s="87">
        <f>Revenue!G20/Revenue!K20</f>
        <v>1.0452952065855292</v>
      </c>
      <c r="E9" s="88">
        <f>Revenue!C20/Revenue!G20</f>
        <v>0.95889068917442266</v>
      </c>
      <c r="G9" s="91" t="s">
        <v>15</v>
      </c>
      <c r="H9" s="87">
        <f>Revenue!P20/Revenue!T20</f>
        <v>0.95699444310219861</v>
      </c>
      <c r="I9" s="87">
        <f>Revenue!L20/Revenue!P20</f>
        <v>1.0580661449129007</v>
      </c>
      <c r="J9" s="87">
        <f>Revenue!H20/Revenue!L20</f>
        <v>0.88260558339298512</v>
      </c>
      <c r="K9" s="88">
        <f>Revenue!D20/Revenue!H20</f>
        <v>0.75966477426331436</v>
      </c>
    </row>
    <row r="10" spans="1:11" x14ac:dyDescent="0.25">
      <c r="A10" s="91" t="s">
        <v>16</v>
      </c>
      <c r="B10" s="87">
        <f>Revenue!O21/Revenue!S21</f>
        <v>1.2342310947378903</v>
      </c>
      <c r="C10" s="87">
        <f>Revenue!K21/Revenue!O21</f>
        <v>0.82550822846079386</v>
      </c>
      <c r="D10" s="87">
        <f>Revenue!G21/Revenue!K21</f>
        <v>1.3301573341151176</v>
      </c>
      <c r="E10" s="88">
        <f>Revenue!C21/Revenue!G21</f>
        <v>0.82896815193035289</v>
      </c>
      <c r="G10" s="91" t="s">
        <v>16</v>
      </c>
      <c r="H10" s="87">
        <f>Revenue!P21/Revenue!T21</f>
        <v>1.5672830725462306</v>
      </c>
      <c r="I10" s="87">
        <f>Revenue!L21/Revenue!P21</f>
        <v>0.83808313668542378</v>
      </c>
      <c r="J10" s="87">
        <f>Revenue!H21/Revenue!L21</f>
        <v>1.130820879358891</v>
      </c>
      <c r="K10" s="88">
        <f>Revenue!D21/Revenue!H21</f>
        <v>0.83125837962076221</v>
      </c>
    </row>
    <row r="11" spans="1:11" x14ac:dyDescent="0.25">
      <c r="A11" s="91" t="s">
        <v>17</v>
      </c>
      <c r="B11" s="87">
        <f>Revenue!O22/Revenue!S22</f>
        <v>1.3793184933125382</v>
      </c>
      <c r="C11" s="87">
        <f>Revenue!K22/Revenue!O22</f>
        <v>0.91053623436696951</v>
      </c>
      <c r="D11" s="87">
        <f>Revenue!G22/Revenue!K22</f>
        <v>1.1261383306991797</v>
      </c>
      <c r="E11" s="88">
        <f>Revenue!C22/Revenue!G22</f>
        <v>0.84672191405466812</v>
      </c>
      <c r="G11" s="91" t="s">
        <v>17</v>
      </c>
      <c r="H11" s="87">
        <f>Revenue!P22/Revenue!T22</f>
        <v>1.2581669691470054</v>
      </c>
      <c r="I11" s="87">
        <f>Revenue!L22/Revenue!P22</f>
        <v>0.99495131626397404</v>
      </c>
      <c r="J11" s="87">
        <f>Revenue!H22/Revenue!L22</f>
        <v>0.83834722725625221</v>
      </c>
      <c r="K11" s="88">
        <f>Revenue!D22/Revenue!H22</f>
        <v>0.80933852140077822</v>
      </c>
    </row>
    <row r="12" spans="1:11" x14ac:dyDescent="0.25">
      <c r="A12" s="91" t="s">
        <v>18</v>
      </c>
      <c r="B12" s="87">
        <f>Revenue!O23/Revenue!S23</f>
        <v>1.0545439393308054</v>
      </c>
      <c r="C12" s="87">
        <f>Revenue!K23/Revenue!O23</f>
        <v>1.2113560929350402</v>
      </c>
      <c r="D12" s="87">
        <f>Revenue!G23/Revenue!K23</f>
        <v>1.17676224027139</v>
      </c>
      <c r="E12" s="88">
        <f>Revenue!C23/Revenue!G23</f>
        <v>0.92224747754740011</v>
      </c>
      <c r="G12" s="91" t="s">
        <v>18</v>
      </c>
      <c r="H12" s="87">
        <f>Revenue!P23/Revenue!T23</f>
        <v>1.0551495016611296</v>
      </c>
      <c r="I12" s="87">
        <f>Revenue!L23/Revenue!P23</f>
        <v>1.1517632241813602</v>
      </c>
      <c r="J12" s="87">
        <f>Revenue!H23/Revenue!L23</f>
        <v>1.0324403134681976</v>
      </c>
      <c r="K12" s="88">
        <f>Revenue!D23/Revenue!H23</f>
        <v>0.87202118270079432</v>
      </c>
    </row>
    <row r="13" spans="1:11" x14ac:dyDescent="0.25">
      <c r="A13" s="91" t="s">
        <v>19</v>
      </c>
      <c r="B13" s="87">
        <f>Revenue!O24/Revenue!S24</f>
        <v>1.1867073557387444</v>
      </c>
      <c r="C13" s="87">
        <f>Revenue!K24/Revenue!O24</f>
        <v>0.96045820392078296</v>
      </c>
      <c r="D13" s="87">
        <f>Revenue!G24/Revenue!K24</f>
        <v>1.1800479849786152</v>
      </c>
      <c r="E13" s="88">
        <f>Revenue!C24/Revenue!G24</f>
        <v>0.98824292070601405</v>
      </c>
      <c r="G13" s="91" t="s">
        <v>19</v>
      </c>
      <c r="H13" s="87">
        <f>Revenue!P24/Revenue!T24</f>
        <v>0.97878228782287813</v>
      </c>
      <c r="I13" s="87">
        <f>Revenue!L24/Revenue!P24</f>
        <v>0.9747408105560792</v>
      </c>
      <c r="J13" s="87">
        <f>Revenue!H24/Revenue!L24</f>
        <v>1.0585960162444401</v>
      </c>
      <c r="K13" s="88">
        <f>Revenue!D24/Revenue!H24</f>
        <v>0.77000365363536716</v>
      </c>
    </row>
    <row r="14" spans="1:11" x14ac:dyDescent="0.25">
      <c r="A14" s="91" t="s">
        <v>20</v>
      </c>
      <c r="B14" s="87">
        <f>Revenue!O25/Revenue!S25</f>
        <v>0.95135109442213095</v>
      </c>
      <c r="C14" s="87">
        <f>Revenue!K25/Revenue!O25</f>
        <v>1.1763927054708967</v>
      </c>
      <c r="D14" s="87">
        <f>Revenue!G25/Revenue!K25</f>
        <v>1.0102142659956257</v>
      </c>
      <c r="E14" s="88">
        <f>Revenue!C25/Revenue!G25</f>
        <v>0.91156562683931719</v>
      </c>
      <c r="G14" s="91" t="s">
        <v>20</v>
      </c>
      <c r="H14" s="87">
        <f>Revenue!P25/Revenue!T25</f>
        <v>0.81197167009367144</v>
      </c>
      <c r="I14" s="87">
        <f>Revenue!L25/Revenue!P25</f>
        <v>1.0866629150253235</v>
      </c>
      <c r="J14" s="87">
        <f>Revenue!H25/Revenue!L25</f>
        <v>0.91248058001035748</v>
      </c>
      <c r="K14" s="88">
        <f>Revenue!D25/Revenue!H25</f>
        <v>0.81342224744608393</v>
      </c>
    </row>
    <row r="15" spans="1:11" x14ac:dyDescent="0.25">
      <c r="A15" s="91" t="s">
        <v>21</v>
      </c>
      <c r="B15" s="87">
        <f>Revenue!O26/Revenue!S26</f>
        <v>1.0443133735094243</v>
      </c>
      <c r="C15" s="87">
        <f>Revenue!K26/Revenue!O26</f>
        <v>1.0600888932544261</v>
      </c>
      <c r="D15" s="87">
        <f>Revenue!G26/Revenue!K26</f>
        <v>1.2083622886263612</v>
      </c>
      <c r="E15" s="88">
        <f>Revenue!C26/Revenue!G26</f>
        <v>0.84639125850666153</v>
      </c>
      <c r="G15" s="91" t="s">
        <v>21</v>
      </c>
      <c r="H15" s="87">
        <f>Revenue!P26/Revenue!T26</f>
        <v>1.1461235216819974</v>
      </c>
      <c r="I15" s="87">
        <f>Revenue!L26/Revenue!P26</f>
        <v>1.0386379270809447</v>
      </c>
      <c r="J15" s="87">
        <f>Revenue!H26/Revenue!L26</f>
        <v>1.0886411303675902</v>
      </c>
      <c r="K15" s="88">
        <f>Revenue!D26/Revenue!H26</f>
        <v>0.79132021902251071</v>
      </c>
    </row>
    <row r="16" spans="1:11" x14ac:dyDescent="0.25">
      <c r="A16" s="91" t="s">
        <v>22</v>
      </c>
      <c r="B16" s="87">
        <f>Revenue!O27/Revenue!S27</f>
        <v>1.2810457516339868</v>
      </c>
      <c r="C16" s="87">
        <f>Revenue!K27/Revenue!O27</f>
        <v>1.1916418252694336</v>
      </c>
      <c r="D16" s="87">
        <f>Revenue!G27/Revenue!K27</f>
        <v>1.2170587386347236</v>
      </c>
      <c r="E16" s="88">
        <f>Revenue!C27/Revenue!G27</f>
        <v>0.85477686865093483</v>
      </c>
      <c r="G16" s="91" t="s">
        <v>22</v>
      </c>
      <c r="H16" s="87">
        <f>Revenue!P27/Revenue!T27</f>
        <v>1.0363977485928706</v>
      </c>
      <c r="I16" s="87">
        <f>Revenue!L27/Revenue!P27</f>
        <v>1.4913106444605357</v>
      </c>
      <c r="J16" s="87">
        <f>Revenue!H27/Revenue!L27</f>
        <v>1.0941976207817432</v>
      </c>
      <c r="K16" s="88">
        <f>Revenue!D27/Revenue!H27</f>
        <v>1.1619702684712669</v>
      </c>
    </row>
    <row r="17" spans="1:11" x14ac:dyDescent="0.25">
      <c r="A17" s="91" t="s">
        <v>23</v>
      </c>
      <c r="B17" s="87">
        <f>Revenue!O28/Revenue!S28</f>
        <v>0.97410982548104574</v>
      </c>
      <c r="C17" s="87">
        <f>Revenue!K28/Revenue!O28</f>
        <v>0.97882486765542298</v>
      </c>
      <c r="D17" s="87">
        <f>Revenue!G28/Revenue!K28</f>
        <v>1.0629553479640637</v>
      </c>
      <c r="E17" s="88">
        <f>Revenue!C28/Revenue!G28</f>
        <v>0.81107163131005189</v>
      </c>
      <c r="G17" s="91" t="s">
        <v>23</v>
      </c>
      <c r="H17" s="87">
        <f>Revenue!P28/Revenue!T28</f>
        <v>0.90590504769049407</v>
      </c>
      <c r="I17" s="87">
        <f>Revenue!L28/Revenue!P28</f>
        <v>0.95374423281675147</v>
      </c>
      <c r="J17" s="87">
        <f>Revenue!H28/Revenue!L28</f>
        <v>1.0026048127015628</v>
      </c>
      <c r="K17" s="88">
        <f>Revenue!D28/Revenue!H28</f>
        <v>0.81318817270815302</v>
      </c>
    </row>
    <row r="18" spans="1:11" x14ac:dyDescent="0.25">
      <c r="A18" s="91" t="s">
        <v>24</v>
      </c>
      <c r="B18" s="87">
        <f>Revenue!O29/Revenue!S29</f>
        <v>1.0309044851735956</v>
      </c>
      <c r="C18" s="87">
        <f>Revenue!K29/Revenue!O29</f>
        <v>0.89500462534690106</v>
      </c>
      <c r="D18" s="87">
        <f>Revenue!G29/Revenue!K29</f>
        <v>1.0064276485788115</v>
      </c>
      <c r="E18" s="88">
        <f>Revenue!C29/Revenue!G29</f>
        <v>0.86376327866747959</v>
      </c>
      <c r="G18" s="91" t="s">
        <v>24</v>
      </c>
      <c r="H18" s="87">
        <f>Revenue!P29/Revenue!T29</f>
        <v>0.85772400125169501</v>
      </c>
      <c r="I18" s="87">
        <f>Revenue!L29/Revenue!P29</f>
        <v>0.95840933965705943</v>
      </c>
      <c r="J18" s="87">
        <f>Revenue!H29/Revenue!L29</f>
        <v>0.96624793807892406</v>
      </c>
      <c r="K18" s="88">
        <f>Revenue!D29/Revenue!H29</f>
        <v>0.81982928430728819</v>
      </c>
    </row>
    <row r="19" spans="1:11" x14ac:dyDescent="0.25">
      <c r="A19" s="91" t="s">
        <v>25</v>
      </c>
      <c r="B19" s="87">
        <f>Revenue!O30/Revenue!S30</f>
        <v>1.0654403719912473</v>
      </c>
      <c r="C19" s="87">
        <f>Revenue!K30/Revenue!O30</f>
        <v>1.0513445863551762</v>
      </c>
      <c r="D19" s="87">
        <f>Revenue!G30/Revenue!K30</f>
        <v>1.1228252243452781</v>
      </c>
      <c r="E19" s="88">
        <f>Revenue!C30/Revenue!G30</f>
        <v>0.88691349970097311</v>
      </c>
      <c r="G19" s="91" t="s">
        <v>25</v>
      </c>
      <c r="H19" s="87">
        <f>Revenue!P30/Revenue!T30</f>
        <v>0.99375459221160922</v>
      </c>
      <c r="I19" s="87">
        <f>Revenue!L30/Revenue!P30</f>
        <v>1.055083179297597</v>
      </c>
      <c r="J19" s="87">
        <f>Revenue!H30/Revenue!L30</f>
        <v>1.0473020322354591</v>
      </c>
      <c r="K19" s="88">
        <f>Revenue!D30/Revenue!H30</f>
        <v>0.82402141184342581</v>
      </c>
    </row>
    <row r="20" spans="1:11" x14ac:dyDescent="0.25">
      <c r="A20" s="91" t="s">
        <v>26</v>
      </c>
      <c r="B20" s="87">
        <f>Revenue!O31/Revenue!S31</f>
        <v>1.1988699644147449</v>
      </c>
      <c r="C20" s="87">
        <f>Revenue!K31/Revenue!O31</f>
        <v>0.96990982009335203</v>
      </c>
      <c r="D20" s="87">
        <f>Revenue!G31/Revenue!K31</f>
        <v>1.1836191188151193</v>
      </c>
      <c r="E20" s="88">
        <f>Revenue!C31/Revenue!G31</f>
        <v>0.86586665614021252</v>
      </c>
      <c r="G20" s="91" t="s">
        <v>26</v>
      </c>
      <c r="H20" s="87">
        <f>Revenue!P31/Revenue!T31</f>
        <v>1.1836691855583543</v>
      </c>
      <c r="I20" s="87">
        <f>Revenue!L31/Revenue!P31</f>
        <v>0.98262103209788965</v>
      </c>
      <c r="J20" s="87">
        <f>Revenue!H31/Revenue!L31</f>
        <v>1.3091499729290743</v>
      </c>
      <c r="K20" s="88">
        <f>Revenue!D31/Revenue!H31</f>
        <v>0.63813068651778326</v>
      </c>
    </row>
    <row r="21" spans="1:11" x14ac:dyDescent="0.25">
      <c r="A21" s="91" t="s">
        <v>27</v>
      </c>
      <c r="B21" s="87">
        <f>Revenue!O32/Revenue!S32</f>
        <v>1.0828877664161636</v>
      </c>
      <c r="C21" s="87">
        <f>Revenue!K32/Revenue!O32</f>
        <v>1.1077157614507727</v>
      </c>
      <c r="D21" s="87">
        <f>Revenue!G32/Revenue!K32</f>
        <v>1.0052174270279153</v>
      </c>
      <c r="E21" s="88">
        <f>Revenue!C32/Revenue!G32</f>
        <v>0.90763634877495547</v>
      </c>
      <c r="G21" s="91" t="s">
        <v>27</v>
      </c>
      <c r="H21" s="87">
        <f>Revenue!P32/Revenue!T32</f>
        <v>1.0502131691141641</v>
      </c>
      <c r="I21" s="87">
        <f>Revenue!L32/Revenue!P32</f>
        <v>1.0466847090663056</v>
      </c>
      <c r="J21" s="87">
        <f>Revenue!H32/Revenue!L32</f>
        <v>1.0085110967463908</v>
      </c>
      <c r="K21" s="88">
        <f>Revenue!D32/Revenue!H32</f>
        <v>0.74051917530178391</v>
      </c>
    </row>
    <row r="22" spans="1:11" x14ac:dyDescent="0.25">
      <c r="A22" s="91" t="s">
        <v>28</v>
      </c>
      <c r="B22" s="87">
        <f>Revenue!O33/Revenue!S33</f>
        <v>1.0374041518608565</v>
      </c>
      <c r="C22" s="87">
        <f>Revenue!K33/Revenue!O33</f>
        <v>1.0697073493179494</v>
      </c>
      <c r="D22" s="87">
        <f>Revenue!G33/Revenue!K33</f>
        <v>1.3412167855738442</v>
      </c>
      <c r="E22" s="88">
        <f>Revenue!C33/Revenue!G33</f>
        <v>0.69038743455497376</v>
      </c>
      <c r="G22" s="91" t="s">
        <v>28</v>
      </c>
      <c r="H22" s="87">
        <f>Revenue!P33/Revenue!T33</f>
        <v>1.0501095290251916</v>
      </c>
      <c r="I22" s="87">
        <f>Revenue!L33/Revenue!P33</f>
        <v>0.89413298565840937</v>
      </c>
      <c r="J22" s="87">
        <f>Revenue!H33/Revenue!L33</f>
        <v>1.1568970545348498</v>
      </c>
      <c r="K22" s="88">
        <f>Revenue!D33/Revenue!H33</f>
        <v>0.67078396773380389</v>
      </c>
    </row>
    <row r="23" spans="1:11" ht="15.75" thickBot="1" x14ac:dyDescent="0.3">
      <c r="A23" s="92" t="s">
        <v>29</v>
      </c>
      <c r="B23" s="89">
        <f>Revenue!O34/Revenue!S34</f>
        <v>1.1812482585678463</v>
      </c>
      <c r="C23" s="89">
        <f>Revenue!K34/Revenue!O34</f>
        <v>1.1007194244604315</v>
      </c>
      <c r="D23" s="89">
        <f>Revenue!G34/Revenue!K34</f>
        <v>1.1982749383906568</v>
      </c>
      <c r="E23" s="90">
        <f>Revenue!C34/Revenue!G34</f>
        <v>0.8957392587293781</v>
      </c>
      <c r="G23" s="92" t="s">
        <v>29</v>
      </c>
      <c r="H23" s="89">
        <f>Revenue!P34/Revenue!T34</f>
        <v>1.1235112483458314</v>
      </c>
      <c r="I23" s="89">
        <f>Revenue!L34/Revenue!P34</f>
        <v>1.3741656851197488</v>
      </c>
      <c r="J23" s="89">
        <f>Revenue!H34/Revenue!L34</f>
        <v>1.0245714285714285</v>
      </c>
      <c r="K23" s="90">
        <f>Revenue!D34/Revenue!H34</f>
        <v>0.84132738427216958</v>
      </c>
    </row>
    <row r="24" spans="1:11" ht="15.75" thickBot="1" x14ac:dyDescent="0.3"/>
    <row r="25" spans="1:11" ht="18" thickBot="1" x14ac:dyDescent="0.35">
      <c r="A25" s="200" t="s">
        <v>3741</v>
      </c>
      <c r="B25" s="201"/>
      <c r="C25" s="201"/>
      <c r="D25" s="201"/>
      <c r="E25" s="202"/>
      <c r="G25" s="200" t="s">
        <v>3742</v>
      </c>
      <c r="H25" s="201"/>
      <c r="I25" s="201"/>
      <c r="J25" s="201"/>
      <c r="K25" s="202"/>
    </row>
    <row r="26" spans="1:11" ht="15.75" thickTop="1" x14ac:dyDescent="0.25">
      <c r="A26" s="113"/>
      <c r="B26" s="114" t="s">
        <v>3736</v>
      </c>
      <c r="C26" s="114" t="s">
        <v>3737</v>
      </c>
      <c r="D26" s="114" t="s">
        <v>3738</v>
      </c>
      <c r="E26" s="115" t="s">
        <v>3739</v>
      </c>
      <c r="G26" s="113"/>
      <c r="H26" s="114" t="s">
        <v>3736</v>
      </c>
      <c r="I26" s="114" t="s">
        <v>3737</v>
      </c>
      <c r="J26" s="114" t="s">
        <v>3738</v>
      </c>
      <c r="K26" s="115" t="s">
        <v>3739</v>
      </c>
    </row>
    <row r="27" spans="1:11" x14ac:dyDescent="0.25">
      <c r="A27" s="91" t="s">
        <v>9</v>
      </c>
      <c r="B27" s="87">
        <f>Revenue!Q14/Revenue!U14</f>
        <v>1.0559752082122797</v>
      </c>
      <c r="C27" s="87">
        <f>Revenue!M14/Revenue!Q14</f>
        <v>0.94625825385179752</v>
      </c>
      <c r="D27" s="87">
        <f>Revenue!I14/Revenue!M14</f>
        <v>1.6322930800542739</v>
      </c>
      <c r="E27" s="88">
        <f>Revenue!E14/Revenue!I14</f>
        <v>0.86129913311958206</v>
      </c>
      <c r="G27" s="91" t="s">
        <v>9</v>
      </c>
      <c r="H27" s="87">
        <f>Revenue!R14/Revenue!V14</f>
        <v>2.3762203626220364</v>
      </c>
      <c r="I27" s="87">
        <f>Revenue!N14/Revenue!R14</f>
        <v>1.1433602347762288</v>
      </c>
      <c r="J27" s="87">
        <f>Revenue!J14/Revenue!N14</f>
        <v>1.0535164271047228</v>
      </c>
      <c r="K27" s="88">
        <f>Revenue!F14/Revenue!J14</f>
        <v>0.64319649165549997</v>
      </c>
    </row>
    <row r="28" spans="1:11" x14ac:dyDescent="0.25">
      <c r="A28" s="91" t="s">
        <v>10</v>
      </c>
      <c r="B28" s="87">
        <f>Revenue!Q15/Revenue!U15</f>
        <v>1.0907221582497122</v>
      </c>
      <c r="C28" s="87">
        <f>Revenue!M15/Revenue!Q15</f>
        <v>1.0025639092074503</v>
      </c>
      <c r="D28" s="87">
        <f>Revenue!I15/Revenue!M15</f>
        <v>1.1930048890560363</v>
      </c>
      <c r="E28" s="88">
        <f>Revenue!E15/Revenue!I15</f>
        <v>0.75190719374566539</v>
      </c>
      <c r="G28" s="91" t="s">
        <v>10</v>
      </c>
      <c r="H28" s="87">
        <f>Revenue!R15/Revenue!V15</f>
        <v>0.96082366934284857</v>
      </c>
      <c r="I28" s="87">
        <f>Revenue!N15/Revenue!R15</f>
        <v>1.1448355899419729</v>
      </c>
      <c r="J28" s="87">
        <f>Revenue!J15/Revenue!N15</f>
        <v>0.97479218760559583</v>
      </c>
      <c r="K28" s="88">
        <f>Revenue!F15/Revenue!J15</f>
        <v>1.0858985024958401</v>
      </c>
    </row>
    <row r="29" spans="1:11" x14ac:dyDescent="0.25">
      <c r="A29" s="91" t="s">
        <v>11</v>
      </c>
      <c r="B29" s="87">
        <f>Revenue!Q16/Revenue!U16</f>
        <v>1.325726599624268</v>
      </c>
      <c r="C29" s="87">
        <f>Revenue!M16/Revenue!Q16</f>
        <v>1.0247988996790731</v>
      </c>
      <c r="D29" s="87">
        <f>Revenue!I16/Revenue!M16</f>
        <v>0.92931511306328296</v>
      </c>
      <c r="E29" s="88">
        <f>Revenue!E16/Revenue!I16</f>
        <v>0.72507658643326045</v>
      </c>
      <c r="G29" s="91" t="s">
        <v>11</v>
      </c>
      <c r="H29" s="87">
        <f>Revenue!R16/Revenue!V16</f>
        <v>1.1214760485904194</v>
      </c>
      <c r="I29" s="87">
        <f>Revenue!N16/Revenue!R16</f>
        <v>1.0678520335172696</v>
      </c>
      <c r="J29" s="87">
        <f>Revenue!J16/Revenue!N16</f>
        <v>1.2084210526315791</v>
      </c>
      <c r="K29" s="88">
        <f>Revenue!F16/Revenue!J16</f>
        <v>2.0383275261324041</v>
      </c>
    </row>
    <row r="30" spans="1:11" x14ac:dyDescent="0.25">
      <c r="A30" s="91" t="s">
        <v>12</v>
      </c>
      <c r="B30" s="87">
        <f>Revenue!Q17/Revenue!U17</f>
        <v>1.194384202716585</v>
      </c>
      <c r="C30" s="87">
        <f>Revenue!M17/Revenue!Q17</f>
        <v>1.2801032110091741</v>
      </c>
      <c r="D30" s="87">
        <f>Revenue!I17/Revenue!M17</f>
        <v>1.6771929824561405</v>
      </c>
      <c r="E30" s="88">
        <f>Revenue!E17/Revenue!I17</f>
        <v>0.99332324401317551</v>
      </c>
      <c r="G30" s="91" t="s">
        <v>12</v>
      </c>
      <c r="H30" s="87">
        <f>Revenue!R17/Revenue!V17</f>
        <v>0.99529176772720795</v>
      </c>
      <c r="I30" s="87">
        <f>Revenue!N17/Revenue!R17</f>
        <v>1.3156536697247705</v>
      </c>
      <c r="J30" s="87">
        <f>Revenue!J17/Revenue!N17</f>
        <v>1.1028546524297231</v>
      </c>
      <c r="K30" s="88">
        <f>Revenue!F17/Revenue!J17</f>
        <v>1.0659948626753606</v>
      </c>
    </row>
    <row r="31" spans="1:11" x14ac:dyDescent="0.25">
      <c r="A31" s="91" t="s">
        <v>13</v>
      </c>
      <c r="B31" s="87">
        <f>Revenue!Q18/Revenue!U18</f>
        <v>0.98908656002391981</v>
      </c>
      <c r="C31" s="87">
        <f>Revenue!M18/Revenue!Q18</f>
        <v>1.0462515114873034</v>
      </c>
      <c r="D31" s="87">
        <f>Revenue!I18/Revenue!M18</f>
        <v>1.2239237214677838</v>
      </c>
      <c r="E31" s="88">
        <f>Revenue!E18/Revenue!I18</f>
        <v>0.95337582625118034</v>
      </c>
      <c r="G31" s="91" t="s">
        <v>13</v>
      </c>
      <c r="H31" s="87">
        <f>Revenue!R18/Revenue!V18</f>
        <v>0.89570774053532687</v>
      </c>
      <c r="I31" s="87">
        <f>Revenue!N18/Revenue!R18</f>
        <v>1.1392515816395208</v>
      </c>
      <c r="J31" s="87">
        <f>Revenue!J18/Revenue!N18</f>
        <v>1.1572044662373722</v>
      </c>
      <c r="K31" s="88">
        <f>Revenue!F18/Revenue!J18</f>
        <v>0.82193179497651625</v>
      </c>
    </row>
    <row r="32" spans="1:11" x14ac:dyDescent="0.25">
      <c r="A32" s="91" t="s">
        <v>14</v>
      </c>
      <c r="B32" s="87">
        <f>Revenue!Q19/Revenue!U19</f>
        <v>0.37472671622212506</v>
      </c>
      <c r="C32" s="87">
        <f>Revenue!M19/Revenue!Q19</f>
        <v>0.86697782963827297</v>
      </c>
      <c r="D32" s="87">
        <f>Revenue!I19/Revenue!M19</f>
        <v>1.1534320323014806</v>
      </c>
      <c r="E32" s="88">
        <f>Revenue!E19/Revenue!I19</f>
        <v>3.1400233372228703</v>
      </c>
      <c r="G32" s="91" t="s">
        <v>14</v>
      </c>
      <c r="H32" s="87">
        <f>Revenue!R19/Revenue!V19</f>
        <v>1.0671936758893281</v>
      </c>
      <c r="I32" s="87">
        <f>Revenue!N19/Revenue!R19</f>
        <v>0.92962962962962969</v>
      </c>
      <c r="J32" s="87">
        <f>Revenue!J19/Revenue!N19</f>
        <v>1.0625377278763735</v>
      </c>
      <c r="K32" s="88">
        <f>Revenue!F19/Revenue!J19</f>
        <v>1.1385069878422907</v>
      </c>
    </row>
    <row r="33" spans="1:11" x14ac:dyDescent="0.25">
      <c r="A33" s="91" t="s">
        <v>15</v>
      </c>
      <c r="B33" s="87">
        <f>Revenue!Q20/Revenue!U20</f>
        <v>0.9895087427144047</v>
      </c>
      <c r="C33" s="87">
        <f>Revenue!M20/Revenue!Q20</f>
        <v>1.2004375631100639</v>
      </c>
      <c r="D33" s="87">
        <f>Revenue!I20/Revenue!M20</f>
        <v>1.1895415673629608</v>
      </c>
      <c r="E33" s="88">
        <f>Revenue!E20/Revenue!I20</f>
        <v>0.96028285209192699</v>
      </c>
      <c r="G33" s="91" t="s">
        <v>15</v>
      </c>
      <c r="H33" s="87">
        <f>Revenue!R20/Revenue!V20</f>
        <v>0.99626356254940018</v>
      </c>
      <c r="I33" s="87">
        <f>Revenue!N20/Revenue!R20</f>
        <v>1.0144248106743599</v>
      </c>
      <c r="J33" s="87">
        <f>Revenue!J20/Revenue!N20</f>
        <v>1.0206185567010311</v>
      </c>
      <c r="K33" s="88">
        <f>Revenue!F20/Revenue!J20</f>
        <v>1.0094043887147335</v>
      </c>
    </row>
    <row r="34" spans="1:11" x14ac:dyDescent="0.25">
      <c r="A34" s="91" t="s">
        <v>16</v>
      </c>
      <c r="B34" s="87">
        <f>Revenue!Q21/Revenue!U21</f>
        <v>1.1896353166986564</v>
      </c>
      <c r="C34" s="87">
        <f>Revenue!M21/Revenue!Q21</f>
        <v>0.65440464666021303</v>
      </c>
      <c r="D34" s="87">
        <f>Revenue!I21/Revenue!M21</f>
        <v>1.8694526627218935</v>
      </c>
      <c r="E34" s="88">
        <f>Revenue!E21/Revenue!I21</f>
        <v>0.8012528849324102</v>
      </c>
      <c r="G34" s="91" t="s">
        <v>16</v>
      </c>
      <c r="H34" s="87">
        <f>Revenue!R21/Revenue!V21</f>
        <v>1.1194733420026008</v>
      </c>
      <c r="I34" s="87">
        <f>Revenue!N21/Revenue!R21</f>
        <v>1.1234209379991287</v>
      </c>
      <c r="J34" s="87">
        <f>Revenue!J21/Revenue!N21</f>
        <v>0.88367584335013571</v>
      </c>
      <c r="K34" s="88">
        <f>Revenue!F21/Revenue!J21</f>
        <v>0.88869387158110269</v>
      </c>
    </row>
    <row r="35" spans="1:11" x14ac:dyDescent="0.25">
      <c r="A35" s="91" t="s">
        <v>17</v>
      </c>
      <c r="B35" s="87">
        <f>Revenue!Q22/Revenue!U22</f>
        <v>1.5050164877569634</v>
      </c>
      <c r="C35" s="87">
        <f>Revenue!M22/Revenue!Q22</f>
        <v>0.82588224325206283</v>
      </c>
      <c r="D35" s="87">
        <f>Revenue!I22/Revenue!M22</f>
        <v>1.1832806502596522</v>
      </c>
      <c r="E35" s="88">
        <f>Revenue!E22/Revenue!I22</f>
        <v>0.87220340600104951</v>
      </c>
      <c r="G35" s="91" t="s">
        <v>17</v>
      </c>
      <c r="H35" s="87">
        <f>Revenue!R22/Revenue!V22</f>
        <v>1.0550829434283282</v>
      </c>
      <c r="I35" s="87">
        <f>Revenue!N22/Revenue!R22</f>
        <v>1.2293892360411207</v>
      </c>
      <c r="J35" s="87">
        <f>Revenue!J22/Revenue!N22</f>
        <v>1.0903426791277258</v>
      </c>
      <c r="K35" s="88">
        <f>Revenue!F22/Revenue!J22</f>
        <v>0.77939849624060142</v>
      </c>
    </row>
    <row r="36" spans="1:11" x14ac:dyDescent="0.25">
      <c r="A36" s="91" t="s">
        <v>18</v>
      </c>
      <c r="B36" s="87">
        <f>Revenue!Q23/Revenue!U23</f>
        <v>1.0918837675350701</v>
      </c>
      <c r="C36" s="87">
        <f>Revenue!M23/Revenue!Q23</f>
        <v>1.3738643663393595</v>
      </c>
      <c r="D36" s="87">
        <f>Revenue!I23/Revenue!M23</f>
        <v>1.1909024113285684</v>
      </c>
      <c r="E36" s="88">
        <f>Revenue!E23/Revenue!I23</f>
        <v>0.77783386617308881</v>
      </c>
      <c r="G36" s="91" t="s">
        <v>18</v>
      </c>
      <c r="H36" s="87">
        <f>Revenue!R23/Revenue!V23</f>
        <v>1.0150462962962963</v>
      </c>
      <c r="I36" s="87">
        <f>Revenue!N23/Revenue!R23</f>
        <v>1.0572198610967141</v>
      </c>
      <c r="J36" s="87">
        <f>Revenue!J23/Revenue!N23</f>
        <v>1.2336503578782234</v>
      </c>
      <c r="K36" s="88">
        <f>Revenue!F23/Revenue!J23</f>
        <v>1.1494992846924177</v>
      </c>
    </row>
    <row r="37" spans="1:11" x14ac:dyDescent="0.25">
      <c r="A37" s="91" t="s">
        <v>19</v>
      </c>
      <c r="B37" s="87">
        <f>Revenue!Q24/Revenue!U24</f>
        <v>1.5364795226471386</v>
      </c>
      <c r="C37" s="87">
        <f>Revenue!M24/Revenue!Q24</f>
        <v>0.97687555163283324</v>
      </c>
      <c r="D37" s="87">
        <f>Revenue!I24/Revenue!M24</f>
        <v>1.3764907842428622</v>
      </c>
      <c r="E37" s="88">
        <f>Revenue!E24/Revenue!I24</f>
        <v>1.0225139481457171</v>
      </c>
      <c r="G37" s="91" t="s">
        <v>19</v>
      </c>
      <c r="H37" s="87">
        <f>Revenue!R24/Revenue!V24</f>
        <v>1.0699469368065606</v>
      </c>
      <c r="I37" s="87">
        <f>Revenue!N24/Revenue!R24</f>
        <v>0.9407874962428614</v>
      </c>
      <c r="J37" s="87">
        <f>Revenue!J24/Revenue!N24</f>
        <v>1.0565495207667732</v>
      </c>
      <c r="K37" s="88">
        <f>Revenue!F24/Revenue!J24</f>
        <v>1.0390837617175688</v>
      </c>
    </row>
    <row r="38" spans="1:11" x14ac:dyDescent="0.25">
      <c r="A38" s="91" t="s">
        <v>20</v>
      </c>
      <c r="B38" s="87">
        <f>Revenue!Q25/Revenue!U25</f>
        <v>0.98320262528505487</v>
      </c>
      <c r="C38" s="87">
        <f>Revenue!M25/Revenue!Q25</f>
        <v>1.2161565876562763</v>
      </c>
      <c r="D38" s="87">
        <f>Revenue!I25/Revenue!M25</f>
        <v>0.97916085217229509</v>
      </c>
      <c r="E38" s="88">
        <f>Revenue!E25/Revenue!I25</f>
        <v>0.91363420427553443</v>
      </c>
      <c r="G38" s="91" t="s">
        <v>20</v>
      </c>
      <c r="H38" s="87">
        <f>Revenue!R25/Revenue!V25</f>
        <v>0.99354796663190814</v>
      </c>
      <c r="I38" s="87">
        <f>Revenue!N25/Revenue!R25</f>
        <v>1.1721220072154805</v>
      </c>
      <c r="J38" s="87">
        <f>Revenue!J25/Revenue!N25</f>
        <v>1.0898203592814373</v>
      </c>
      <c r="K38" s="88">
        <f>Revenue!F25/Revenue!J25</f>
        <v>0.94484954298038404</v>
      </c>
    </row>
    <row r="39" spans="1:11" x14ac:dyDescent="0.25">
      <c r="A39" s="91" t="s">
        <v>21</v>
      </c>
      <c r="B39" s="87">
        <f>Revenue!Q26/Revenue!U26</f>
        <v>1.0566259398496241</v>
      </c>
      <c r="C39" s="87">
        <f>Revenue!M26/Revenue!Q26</f>
        <v>1.0326884589726484</v>
      </c>
      <c r="D39" s="87">
        <f>Revenue!I26/Revenue!M26</f>
        <v>1.3267298306057997</v>
      </c>
      <c r="E39" s="88">
        <f>Revenue!E26/Revenue!I26</f>
        <v>0.83006924908028568</v>
      </c>
      <c r="G39" s="91" t="s">
        <v>21</v>
      </c>
      <c r="H39" s="87">
        <f>Revenue!R26/Revenue!V26</f>
        <v>0.99425256486007418</v>
      </c>
      <c r="I39" s="87">
        <f>Revenue!N26/Revenue!R26</f>
        <v>1.0901674770394381</v>
      </c>
      <c r="J39" s="87">
        <f>Revenue!J26/Revenue!N26</f>
        <v>1.1803855493334656</v>
      </c>
      <c r="K39" s="88">
        <f>Revenue!F26/Revenue!J26</f>
        <v>0.88185902010999628</v>
      </c>
    </row>
    <row r="40" spans="1:11" x14ac:dyDescent="0.25">
      <c r="A40" s="91" t="s">
        <v>22</v>
      </c>
      <c r="B40" s="87">
        <f>Revenue!Q27/Revenue!U27</f>
        <v>1.479643056330173</v>
      </c>
      <c r="C40" s="87">
        <f>Revenue!M27/Revenue!Q27</f>
        <v>1.036468149264983</v>
      </c>
      <c r="D40" s="87">
        <f>Revenue!I27/Revenue!M27</f>
        <v>1.2205655059550868</v>
      </c>
      <c r="E40" s="88">
        <f>Revenue!E27/Revenue!I27</f>
        <v>0.55977653631284918</v>
      </c>
      <c r="G40" s="91" t="s">
        <v>22</v>
      </c>
      <c r="H40" s="87">
        <f>Revenue!R27/Revenue!V27</f>
        <v>1.076719576719577</v>
      </c>
      <c r="I40" s="87">
        <f>Revenue!N27/Revenue!R27</f>
        <v>1.3928746928746927</v>
      </c>
      <c r="J40" s="87">
        <f>Revenue!J27/Revenue!N27</f>
        <v>1.299523725524784</v>
      </c>
      <c r="K40" s="88">
        <f>Revenue!F27/Revenue!J27</f>
        <v>1.204425139133976</v>
      </c>
    </row>
    <row r="41" spans="1:11" x14ac:dyDescent="0.25">
      <c r="A41" s="91" t="s">
        <v>23</v>
      </c>
      <c r="B41" s="87">
        <f>Revenue!Q28/Revenue!U28</f>
        <v>1.1935181569699336</v>
      </c>
      <c r="C41" s="87">
        <f>Revenue!M28/Revenue!Q28</f>
        <v>1.0111234705228029</v>
      </c>
      <c r="D41" s="87">
        <f>Revenue!I28/Revenue!M28</f>
        <v>1.1844949200802433</v>
      </c>
      <c r="E41" s="88">
        <f>Revenue!E28/Revenue!I28</f>
        <v>0.58041958041958042</v>
      </c>
      <c r="G41" s="91" t="s">
        <v>23</v>
      </c>
      <c r="H41" s="87">
        <f>Revenue!R28/Revenue!V28</f>
        <v>0.88645988787157659</v>
      </c>
      <c r="I41" s="87">
        <f>Revenue!N28/Revenue!R28</f>
        <v>0.96601146601146604</v>
      </c>
      <c r="J41" s="87">
        <f>Revenue!J28/Revenue!N28</f>
        <v>0.99740944844802404</v>
      </c>
      <c r="K41" s="88">
        <f>Revenue!F28/Revenue!J28</f>
        <v>1.0096335474121647</v>
      </c>
    </row>
    <row r="42" spans="1:11" x14ac:dyDescent="0.25">
      <c r="A42" s="91" t="s">
        <v>24</v>
      </c>
      <c r="B42" s="87">
        <f>Revenue!Q29/Revenue!U29</f>
        <v>1.2126374026352189</v>
      </c>
      <c r="C42" s="87">
        <f>Revenue!M29/Revenue!Q29</f>
        <v>0.87435466442550125</v>
      </c>
      <c r="D42" s="87">
        <f>Revenue!I29/Revenue!M29</f>
        <v>1.0120837624442156</v>
      </c>
      <c r="E42" s="88">
        <f>Revenue!E29/Revenue!I29</f>
        <v>0.63998371887931627</v>
      </c>
      <c r="G42" s="91" t="s">
        <v>24</v>
      </c>
      <c r="H42" s="87">
        <f>Revenue!R29/Revenue!V29</f>
        <v>0.9491740787801779</v>
      </c>
      <c r="I42" s="87">
        <f>Revenue!N29/Revenue!R29</f>
        <v>0.87673772011121409</v>
      </c>
      <c r="J42" s="87">
        <f>Revenue!J29/Revenue!N29</f>
        <v>1.0339440920836269</v>
      </c>
      <c r="K42" s="88">
        <f>Revenue!F29/Revenue!J29</f>
        <v>1.2764966488697036</v>
      </c>
    </row>
    <row r="43" spans="1:11" x14ac:dyDescent="0.25">
      <c r="A43" s="91" t="s">
        <v>25</v>
      </c>
      <c r="B43" s="87">
        <f>Revenue!Q30/Revenue!U30</f>
        <v>1.1419939577039275</v>
      </c>
      <c r="C43" s="87">
        <f>Revenue!M30/Revenue!Q30</f>
        <v>1.0178960473078118</v>
      </c>
      <c r="D43" s="87">
        <f>Revenue!I30/Revenue!M30</f>
        <v>1.2018040055037456</v>
      </c>
      <c r="E43" s="88">
        <f>Revenue!E30/Revenue!I30</f>
        <v>0.80702200737819618</v>
      </c>
      <c r="G43" s="91" t="s">
        <v>25</v>
      </c>
      <c r="H43" s="87">
        <f>Revenue!R30/Revenue!V30</f>
        <v>1.0278884462151394</v>
      </c>
      <c r="I43" s="87">
        <f>Revenue!N30/Revenue!R30</f>
        <v>1.0831007751937984</v>
      </c>
      <c r="J43" s="87">
        <f>Revenue!J30/Revenue!N30</f>
        <v>1.079730890352133</v>
      </c>
      <c r="K43" s="88">
        <f>Revenue!F30/Revenue!J30</f>
        <v>0.99509478987140387</v>
      </c>
    </row>
    <row r="44" spans="1:11" x14ac:dyDescent="0.25">
      <c r="A44" s="91" t="s">
        <v>26</v>
      </c>
      <c r="B44" s="87">
        <f>Revenue!Q31/Revenue!U31</f>
        <v>1.1956460277070964</v>
      </c>
      <c r="C44" s="87">
        <f>Revenue!M31/Revenue!Q31</f>
        <v>0.85634901868053903</v>
      </c>
      <c r="D44" s="87">
        <f>Revenue!I31/Revenue!M31</f>
        <v>1.0571126144783469</v>
      </c>
      <c r="E44" s="88">
        <f>Revenue!E31/Revenue!I31</f>
        <v>0.80139312146277764</v>
      </c>
      <c r="G44" s="91" t="s">
        <v>26</v>
      </c>
      <c r="H44" s="87">
        <f>Revenue!R31/Revenue!V31</f>
        <v>1.2118777131245961</v>
      </c>
      <c r="I44" s="87">
        <f>Revenue!N31/Revenue!R31</f>
        <v>1.1840560932855728</v>
      </c>
      <c r="J44" s="87">
        <f>Revenue!J31/Revenue!N31</f>
        <v>1.3157826982492273</v>
      </c>
      <c r="K44" s="88">
        <f>Revenue!F31/Revenue!J31</f>
        <v>1.0191272869582233</v>
      </c>
    </row>
    <row r="45" spans="1:11" x14ac:dyDescent="0.25">
      <c r="A45" s="91" t="s">
        <v>27</v>
      </c>
      <c r="B45" s="87">
        <f>Revenue!Q32/Revenue!U32</f>
        <v>1.0354438860971524</v>
      </c>
      <c r="C45" s="87">
        <f>Revenue!M32/Revenue!Q32</f>
        <v>1.054290151417109</v>
      </c>
      <c r="D45" s="87">
        <f>Revenue!I32/Revenue!M32</f>
        <v>1.0223408825876141</v>
      </c>
      <c r="E45" s="88">
        <f>Revenue!E32/Revenue!I32</f>
        <v>0.86318064477396894</v>
      </c>
      <c r="G45" s="91" t="s">
        <v>27</v>
      </c>
      <c r="H45" s="87">
        <f>Revenue!R32/Revenue!V32</f>
        <v>1.1400441449814127</v>
      </c>
      <c r="I45" s="87">
        <f>Revenue!N32/Revenue!R32</f>
        <v>1.1773577215060886</v>
      </c>
      <c r="J45" s="87">
        <f>Revenue!J32/Revenue!N32</f>
        <v>0.99182101436731862</v>
      </c>
      <c r="K45" s="88">
        <f>Revenue!F32/Revenue!J32</f>
        <v>1.0082028011693354</v>
      </c>
    </row>
    <row r="46" spans="1:11" x14ac:dyDescent="0.25">
      <c r="A46" s="91" t="s">
        <v>28</v>
      </c>
      <c r="B46" s="87">
        <f>Revenue!Q33/Revenue!U33</f>
        <v>1.1046360081921429</v>
      </c>
      <c r="C46" s="87">
        <f>Revenue!M33/Revenue!Q33</f>
        <v>1.1189954491825385</v>
      </c>
      <c r="D46" s="87">
        <f>Revenue!I33/Revenue!M33</f>
        <v>1.7814429884018677</v>
      </c>
      <c r="E46" s="88">
        <f>Revenue!E33/Revenue!I33</f>
        <v>0.59372621966686401</v>
      </c>
      <c r="G46" s="91" t="s">
        <v>28</v>
      </c>
      <c r="H46" s="87">
        <f>Revenue!R33/Revenue!V33</f>
        <v>0.97933884297520657</v>
      </c>
      <c r="I46" s="87">
        <f>Revenue!N33/Revenue!R33</f>
        <v>1.12512730976284</v>
      </c>
      <c r="J46" s="87">
        <f>Revenue!J33/Revenue!N33</f>
        <v>1.045001939738782</v>
      </c>
      <c r="K46" s="88">
        <f>Revenue!F33/Revenue!J33</f>
        <v>0.8414800148496473</v>
      </c>
    </row>
    <row r="47" spans="1:11" ht="15.75" thickBot="1" x14ac:dyDescent="0.3">
      <c r="A47" s="92" t="s">
        <v>29</v>
      </c>
      <c r="B47" s="89">
        <f>Revenue!Q34/Revenue!U34</f>
        <v>1.1427102376599636</v>
      </c>
      <c r="C47" s="89">
        <f>Revenue!M34/Revenue!Q34</f>
        <v>0.97000299970003001</v>
      </c>
      <c r="D47" s="89">
        <f>Revenue!I34/Revenue!M34</f>
        <v>1.3094526337490979</v>
      </c>
      <c r="E47" s="90">
        <f>Revenue!E34/Revenue!I34</f>
        <v>0.94536723608596396</v>
      </c>
      <c r="G47" s="92" t="s">
        <v>29</v>
      </c>
      <c r="H47" s="89">
        <f>Revenue!R34/Revenue!V34</f>
        <v>1.3215462990710221</v>
      </c>
      <c r="I47" s="89">
        <f>Revenue!N34/Revenue!R34</f>
        <v>1.2392290249433107</v>
      </c>
      <c r="J47" s="89">
        <f>Revenue!J34/Revenue!N34</f>
        <v>1.1121683440073193</v>
      </c>
      <c r="K47" s="90">
        <f>Revenue!F34/Revenue!J34</f>
        <v>0.82411977624218502</v>
      </c>
    </row>
  </sheetData>
  <mergeCells count="4">
    <mergeCell ref="A1:E1"/>
    <mergeCell ref="G1:K1"/>
    <mergeCell ref="A25:E25"/>
    <mergeCell ref="G25:K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C546-2DEC-4CD3-9272-CFA0AA0922AF}">
  <sheetPr>
    <tabColor theme="4"/>
  </sheetPr>
  <dimension ref="B7:Q34"/>
  <sheetViews>
    <sheetView topLeftCell="A4" zoomScaleNormal="100" workbookViewId="0">
      <selection activeCell="E15" sqref="E15"/>
    </sheetView>
  </sheetViews>
  <sheetFormatPr defaultColWidth="8.85546875" defaultRowHeight="15" x14ac:dyDescent="0.25"/>
  <cols>
    <col min="1" max="1" width="3.7109375" style="2" customWidth="1"/>
    <col min="2" max="2" width="21.7109375" style="2" bestFit="1" customWidth="1"/>
    <col min="3" max="17" width="12.7109375" style="2" customWidth="1"/>
    <col min="18" max="16384" width="8.85546875" style="2"/>
  </cols>
  <sheetData>
    <row r="7" spans="2:17" ht="18.75" x14ac:dyDescent="0.3">
      <c r="B7" s="1" t="s">
        <v>0</v>
      </c>
    </row>
    <row r="8" spans="2:17" ht="18.75" x14ac:dyDescent="0.3">
      <c r="B8" s="1" t="s">
        <v>30</v>
      </c>
    </row>
    <row r="9" spans="2:17" x14ac:dyDescent="0.25">
      <c r="B9" s="2" t="s">
        <v>31</v>
      </c>
      <c r="H9" s="3" t="s">
        <v>3</v>
      </c>
    </row>
    <row r="12" spans="2:17" ht="15.75" x14ac:dyDescent="0.25">
      <c r="C12" s="4">
        <v>2020</v>
      </c>
      <c r="D12" s="5"/>
      <c r="E12" s="6"/>
      <c r="F12" s="7">
        <v>2019</v>
      </c>
      <c r="G12" s="7"/>
      <c r="H12" s="7"/>
      <c r="I12" s="4">
        <v>2018</v>
      </c>
      <c r="J12" s="5"/>
      <c r="K12" s="6"/>
      <c r="L12" s="7">
        <v>2017</v>
      </c>
      <c r="M12" s="7"/>
      <c r="N12" s="7"/>
      <c r="O12" s="4">
        <v>2016</v>
      </c>
      <c r="P12" s="5"/>
      <c r="Q12" s="6"/>
    </row>
    <row r="13" spans="2:17" ht="63" x14ac:dyDescent="0.25">
      <c r="B13" s="8" t="s">
        <v>4</v>
      </c>
      <c r="C13" s="9" t="s">
        <v>32</v>
      </c>
      <c r="D13" s="10" t="s">
        <v>33</v>
      </c>
      <c r="E13" s="11" t="s">
        <v>34</v>
      </c>
      <c r="F13" s="12" t="s">
        <v>32</v>
      </c>
      <c r="G13" s="12" t="s">
        <v>33</v>
      </c>
      <c r="H13" s="12" t="s">
        <v>34</v>
      </c>
      <c r="I13" s="9" t="s">
        <v>32</v>
      </c>
      <c r="J13" s="10" t="s">
        <v>33</v>
      </c>
      <c r="K13" s="11" t="s">
        <v>34</v>
      </c>
      <c r="L13" s="12" t="s">
        <v>32</v>
      </c>
      <c r="M13" s="12" t="s">
        <v>33</v>
      </c>
      <c r="N13" s="12" t="s">
        <v>34</v>
      </c>
      <c r="O13" s="9" t="s">
        <v>32</v>
      </c>
      <c r="P13" s="10" t="s">
        <v>33</v>
      </c>
      <c r="Q13" s="11" t="s">
        <v>34</v>
      </c>
    </row>
    <row r="14" spans="2:17" x14ac:dyDescent="0.25">
      <c r="B14" s="13" t="s">
        <v>9</v>
      </c>
      <c r="C14" s="14">
        <v>151.12</v>
      </c>
      <c r="D14" s="15">
        <v>95.19</v>
      </c>
      <c r="E14" s="16">
        <v>55.93</v>
      </c>
      <c r="F14" s="15">
        <v>167.54000000000002</v>
      </c>
      <c r="G14" s="15">
        <v>93.5</v>
      </c>
      <c r="H14" s="15">
        <v>74.040000000000006</v>
      </c>
      <c r="I14" s="14">
        <v>123.68</v>
      </c>
      <c r="J14" s="15">
        <v>77.17</v>
      </c>
      <c r="K14" s="16">
        <v>46.51</v>
      </c>
      <c r="L14" s="15">
        <v>100.03</v>
      </c>
      <c r="M14" s="15">
        <v>68.959999999999994</v>
      </c>
      <c r="N14" s="15">
        <v>31.07</v>
      </c>
      <c r="O14" s="14">
        <v>96.51</v>
      </c>
      <c r="P14" s="15">
        <v>60.88</v>
      </c>
      <c r="Q14" s="16">
        <v>35.630000000000003</v>
      </c>
    </row>
    <row r="15" spans="2:17" x14ac:dyDescent="0.25">
      <c r="B15" s="13" t="s">
        <v>10</v>
      </c>
      <c r="C15" s="14">
        <v>252</v>
      </c>
      <c r="D15" s="15">
        <v>178.06</v>
      </c>
      <c r="E15" s="16">
        <v>73.94</v>
      </c>
      <c r="F15" s="15">
        <v>269.65999999999997</v>
      </c>
      <c r="G15" s="15">
        <v>169.82</v>
      </c>
      <c r="H15" s="15">
        <v>99.84</v>
      </c>
      <c r="I15" s="14">
        <v>205.76</v>
      </c>
      <c r="J15" s="15">
        <v>144.37</v>
      </c>
      <c r="K15" s="16">
        <v>61.39</v>
      </c>
      <c r="L15" s="15">
        <v>197.18</v>
      </c>
      <c r="M15" s="15">
        <v>133.56</v>
      </c>
      <c r="N15" s="15">
        <v>63.62</v>
      </c>
      <c r="O15" s="14">
        <v>175.18</v>
      </c>
      <c r="P15" s="15">
        <v>134.22</v>
      </c>
      <c r="Q15" s="16">
        <v>40.96</v>
      </c>
    </row>
    <row r="16" spans="2:17" x14ac:dyDescent="0.25">
      <c r="B16" s="13" t="s">
        <v>11</v>
      </c>
      <c r="C16" s="14">
        <v>367.87</v>
      </c>
      <c r="D16" s="15">
        <v>249.58</v>
      </c>
      <c r="E16" s="16">
        <v>118.29</v>
      </c>
      <c r="F16" s="15">
        <v>335.33</v>
      </c>
      <c r="G16" s="15">
        <v>235.2</v>
      </c>
      <c r="H16" s="15">
        <v>100.13</v>
      </c>
      <c r="I16" s="14">
        <v>376.84000000000003</v>
      </c>
      <c r="J16" s="15">
        <v>235.74</v>
      </c>
      <c r="K16" s="16">
        <v>141.1</v>
      </c>
      <c r="L16" s="15">
        <v>227.20000000000002</v>
      </c>
      <c r="M16" s="15">
        <v>178.77</v>
      </c>
      <c r="N16" s="15">
        <v>48.43</v>
      </c>
      <c r="O16" s="14">
        <v>260.52</v>
      </c>
      <c r="P16" s="15">
        <v>198.72</v>
      </c>
      <c r="Q16" s="16">
        <v>61.8</v>
      </c>
    </row>
    <row r="17" spans="2:17" x14ac:dyDescent="0.25">
      <c r="B17" s="13" t="s">
        <v>12</v>
      </c>
      <c r="C17" s="14">
        <v>414.24</v>
      </c>
      <c r="D17" s="15">
        <v>223.31</v>
      </c>
      <c r="E17" s="16">
        <v>190.93</v>
      </c>
      <c r="F17" s="15">
        <v>361.05</v>
      </c>
      <c r="G17" s="15">
        <v>208.96</v>
      </c>
      <c r="H17" s="15">
        <v>152.09</v>
      </c>
      <c r="I17" s="14">
        <v>253.8</v>
      </c>
      <c r="J17" s="15">
        <v>135.08000000000001</v>
      </c>
      <c r="K17" s="16">
        <v>118.72</v>
      </c>
      <c r="L17" s="15">
        <v>198.35</v>
      </c>
      <c r="M17" s="15">
        <v>114.21</v>
      </c>
      <c r="N17" s="15">
        <v>84.14</v>
      </c>
      <c r="O17" s="14">
        <v>215.99</v>
      </c>
      <c r="P17" s="15">
        <v>122.96</v>
      </c>
      <c r="Q17" s="16">
        <v>93.03</v>
      </c>
    </row>
    <row r="18" spans="2:17" x14ac:dyDescent="0.25">
      <c r="B18" s="13" t="s">
        <v>13</v>
      </c>
      <c r="C18" s="14">
        <v>266.90999999999997</v>
      </c>
      <c r="D18" s="15">
        <v>208.94</v>
      </c>
      <c r="E18" s="16">
        <v>57.97</v>
      </c>
      <c r="F18" s="15">
        <v>257.38</v>
      </c>
      <c r="G18" s="15">
        <v>180.57</v>
      </c>
      <c r="H18" s="15">
        <v>76.81</v>
      </c>
      <c r="I18" s="14">
        <v>235.25</v>
      </c>
      <c r="J18" s="15">
        <v>169.03</v>
      </c>
      <c r="K18" s="16">
        <v>66.22</v>
      </c>
      <c r="L18" s="15">
        <v>172.32</v>
      </c>
      <c r="M18" s="15">
        <v>142.75</v>
      </c>
      <c r="N18" s="15">
        <v>29.57</v>
      </c>
      <c r="O18" s="14">
        <v>186.18</v>
      </c>
      <c r="P18" s="15">
        <v>140.97999999999999</v>
      </c>
      <c r="Q18" s="16">
        <v>45.2</v>
      </c>
    </row>
    <row r="19" spans="2:17" x14ac:dyDescent="0.25">
      <c r="B19" s="13" t="s">
        <v>14</v>
      </c>
      <c r="C19" s="14"/>
      <c r="D19" s="15"/>
      <c r="E19" s="16"/>
      <c r="F19" s="15"/>
      <c r="G19" s="15"/>
      <c r="H19" s="15"/>
      <c r="I19" s="14"/>
      <c r="J19" s="15"/>
      <c r="K19" s="16"/>
      <c r="L19" s="15"/>
      <c r="M19" s="15"/>
      <c r="N19" s="15"/>
      <c r="O19" s="14"/>
      <c r="P19" s="15"/>
      <c r="Q19" s="16"/>
    </row>
    <row r="20" spans="2:17" x14ac:dyDescent="0.25">
      <c r="B20" s="13" t="s">
        <v>15</v>
      </c>
      <c r="C20" s="14">
        <v>237.60000000000002</v>
      </c>
      <c r="D20" s="15">
        <v>147.77000000000001</v>
      </c>
      <c r="E20" s="16">
        <v>89.83</v>
      </c>
      <c r="F20" s="15">
        <v>237.88</v>
      </c>
      <c r="G20" s="15">
        <v>156.94999999999999</v>
      </c>
      <c r="H20" s="15">
        <v>80.930000000000007</v>
      </c>
      <c r="I20" s="14">
        <v>217.60000000000002</v>
      </c>
      <c r="J20" s="15">
        <v>144.36000000000001</v>
      </c>
      <c r="K20" s="16">
        <v>73.239999999999995</v>
      </c>
      <c r="L20" s="15">
        <v>181.56</v>
      </c>
      <c r="M20" s="15">
        <v>96.19</v>
      </c>
      <c r="N20" s="15">
        <v>85.37</v>
      </c>
      <c r="O20" s="14">
        <v>194.52999999999997</v>
      </c>
      <c r="P20" s="15">
        <v>106.32</v>
      </c>
      <c r="Q20" s="16">
        <v>88.21</v>
      </c>
    </row>
    <row r="21" spans="2:17" x14ac:dyDescent="0.25">
      <c r="B21" s="13" t="s">
        <v>16</v>
      </c>
      <c r="C21" s="14">
        <v>276.62</v>
      </c>
      <c r="D21" s="15">
        <v>164.4</v>
      </c>
      <c r="E21" s="16">
        <v>112.22</v>
      </c>
      <c r="F21" s="15">
        <v>284.23</v>
      </c>
      <c r="G21" s="15">
        <v>150.41999999999999</v>
      </c>
      <c r="H21" s="15">
        <v>133.81</v>
      </c>
      <c r="I21" s="14">
        <v>295.02999999999997</v>
      </c>
      <c r="J21" s="15">
        <v>153.94</v>
      </c>
      <c r="K21" s="16">
        <v>141.09</v>
      </c>
      <c r="L21" s="15">
        <v>231.32</v>
      </c>
      <c r="M21" s="15">
        <v>133.09</v>
      </c>
      <c r="N21" s="15">
        <v>98.23</v>
      </c>
      <c r="O21" s="14">
        <v>213.41</v>
      </c>
      <c r="P21" s="15">
        <v>137.75</v>
      </c>
      <c r="Q21" s="16">
        <v>75.66</v>
      </c>
    </row>
    <row r="22" spans="2:17" x14ac:dyDescent="0.25">
      <c r="B22" s="13" t="s">
        <v>17</v>
      </c>
      <c r="C22" s="14">
        <v>226.46</v>
      </c>
      <c r="D22" s="15">
        <v>180.62</v>
      </c>
      <c r="E22" s="16">
        <v>45.84</v>
      </c>
      <c r="F22" s="15">
        <v>255.31</v>
      </c>
      <c r="G22" s="15">
        <v>199.61</v>
      </c>
      <c r="H22" s="15">
        <v>55.7</v>
      </c>
      <c r="I22" s="14">
        <v>229.89000000000001</v>
      </c>
      <c r="J22" s="15">
        <v>176.3</v>
      </c>
      <c r="K22" s="16">
        <v>53.59</v>
      </c>
      <c r="L22" s="15">
        <v>159.65</v>
      </c>
      <c r="M22" s="15">
        <v>121.13</v>
      </c>
      <c r="N22" s="15">
        <v>38.520000000000003</v>
      </c>
      <c r="O22" s="14">
        <v>157.37</v>
      </c>
      <c r="P22" s="15">
        <v>125.35</v>
      </c>
      <c r="Q22" s="16">
        <v>32.020000000000003</v>
      </c>
    </row>
    <row r="23" spans="2:17" x14ac:dyDescent="0.25">
      <c r="B23" s="13" t="s">
        <v>18</v>
      </c>
      <c r="C23" s="14">
        <v>272.53999999999996</v>
      </c>
      <c r="D23" s="15">
        <v>188.79</v>
      </c>
      <c r="E23" s="16">
        <v>83.75</v>
      </c>
      <c r="F23" s="15">
        <v>258.05</v>
      </c>
      <c r="G23" s="15">
        <v>188.68</v>
      </c>
      <c r="H23" s="15">
        <v>69.37</v>
      </c>
      <c r="I23" s="14">
        <v>196.63</v>
      </c>
      <c r="J23" s="15">
        <v>144.58000000000001</v>
      </c>
      <c r="K23" s="16">
        <v>52.05</v>
      </c>
      <c r="L23" s="15">
        <v>178.13</v>
      </c>
      <c r="M23" s="15">
        <v>125.46</v>
      </c>
      <c r="N23" s="15">
        <v>52.67</v>
      </c>
      <c r="O23" s="14">
        <v>196.38</v>
      </c>
      <c r="P23" s="15">
        <v>155.94</v>
      </c>
      <c r="Q23" s="16">
        <v>40.44</v>
      </c>
    </row>
    <row r="24" spans="2:17" x14ac:dyDescent="0.25">
      <c r="B24" s="13" t="s">
        <v>19</v>
      </c>
      <c r="C24" s="14">
        <v>304.66000000000003</v>
      </c>
      <c r="D24" s="15">
        <v>180.52</v>
      </c>
      <c r="E24" s="16">
        <v>124.14</v>
      </c>
      <c r="F24" s="15">
        <v>326.82</v>
      </c>
      <c r="G24" s="15">
        <v>183.01</v>
      </c>
      <c r="H24" s="15">
        <v>143.81</v>
      </c>
      <c r="I24" s="14">
        <v>311.86</v>
      </c>
      <c r="J24" s="15">
        <v>158.36000000000001</v>
      </c>
      <c r="K24" s="16">
        <v>153.5</v>
      </c>
      <c r="L24" s="15">
        <v>275.43</v>
      </c>
      <c r="M24" s="15">
        <v>149.80000000000001</v>
      </c>
      <c r="N24" s="15">
        <v>125.63</v>
      </c>
      <c r="O24" s="14">
        <v>243.02</v>
      </c>
      <c r="P24" s="15">
        <v>155.05000000000001</v>
      </c>
      <c r="Q24" s="16">
        <v>87.97</v>
      </c>
    </row>
    <row r="25" spans="2:17" x14ac:dyDescent="0.25">
      <c r="B25" s="13" t="s">
        <v>20</v>
      </c>
      <c r="C25" s="14">
        <v>358.9</v>
      </c>
      <c r="D25" s="15">
        <v>240.75</v>
      </c>
      <c r="E25" s="16">
        <v>118.15</v>
      </c>
      <c r="F25" s="15">
        <v>424.08000000000004</v>
      </c>
      <c r="G25" s="15">
        <v>297.85000000000002</v>
      </c>
      <c r="H25" s="15">
        <v>126.23</v>
      </c>
      <c r="I25" s="14">
        <v>354.56</v>
      </c>
      <c r="J25" s="15">
        <v>248.88</v>
      </c>
      <c r="K25" s="16">
        <v>105.68</v>
      </c>
      <c r="L25" s="15">
        <v>297.14</v>
      </c>
      <c r="M25" s="15">
        <v>212.79</v>
      </c>
      <c r="N25" s="15">
        <v>84.35</v>
      </c>
      <c r="O25" s="14">
        <v>377.56</v>
      </c>
      <c r="P25" s="15">
        <v>266.79000000000002</v>
      </c>
      <c r="Q25" s="16">
        <v>110.77</v>
      </c>
    </row>
    <row r="26" spans="2:17" x14ac:dyDescent="0.25">
      <c r="B26" s="13" t="s">
        <v>21</v>
      </c>
      <c r="C26" s="14">
        <v>435.28000000000003</v>
      </c>
      <c r="D26" s="15">
        <v>303.42</v>
      </c>
      <c r="E26" s="16">
        <v>131.86000000000001</v>
      </c>
      <c r="F26" s="15">
        <v>449.75</v>
      </c>
      <c r="G26" s="15">
        <v>300.64</v>
      </c>
      <c r="H26" s="15">
        <v>149.11000000000001</v>
      </c>
      <c r="I26" s="14">
        <v>453.06000000000006</v>
      </c>
      <c r="J26" s="15">
        <v>317.60000000000002</v>
      </c>
      <c r="K26" s="16">
        <v>135.46</v>
      </c>
      <c r="L26" s="15">
        <v>295.58000000000004</v>
      </c>
      <c r="M26" s="15">
        <v>232.49</v>
      </c>
      <c r="N26" s="15">
        <v>63.09</v>
      </c>
      <c r="O26" s="14">
        <v>315.36</v>
      </c>
      <c r="P26" s="15">
        <v>252.69</v>
      </c>
      <c r="Q26" s="16">
        <v>62.67</v>
      </c>
    </row>
    <row r="27" spans="2:17" x14ac:dyDescent="0.25">
      <c r="B27" s="13" t="s">
        <v>22</v>
      </c>
      <c r="C27" s="14">
        <v>173.92000000000002</v>
      </c>
      <c r="D27" s="15">
        <v>91.44</v>
      </c>
      <c r="E27" s="16">
        <v>82.48</v>
      </c>
      <c r="F27" s="15">
        <v>141.73000000000002</v>
      </c>
      <c r="G27" s="15">
        <v>84.53</v>
      </c>
      <c r="H27" s="15">
        <v>57.2</v>
      </c>
      <c r="I27" s="14">
        <v>102.82</v>
      </c>
      <c r="J27" s="15">
        <v>61.45</v>
      </c>
      <c r="K27" s="16">
        <v>41.37</v>
      </c>
      <c r="L27" s="15">
        <v>108.59</v>
      </c>
      <c r="M27" s="15">
        <v>58.68</v>
      </c>
      <c r="N27" s="15">
        <v>49.91</v>
      </c>
      <c r="O27" s="14">
        <v>91.02</v>
      </c>
      <c r="P27" s="15">
        <v>60.03</v>
      </c>
      <c r="Q27" s="16">
        <v>30.99</v>
      </c>
    </row>
    <row r="28" spans="2:17" x14ac:dyDescent="0.25">
      <c r="B28" s="13" t="s">
        <v>23</v>
      </c>
      <c r="C28" s="14">
        <v>263.37</v>
      </c>
      <c r="D28" s="15">
        <v>205.26</v>
      </c>
      <c r="E28" s="16">
        <v>58.11</v>
      </c>
      <c r="F28" s="15">
        <v>269.37</v>
      </c>
      <c r="G28" s="15">
        <v>198.78</v>
      </c>
      <c r="H28" s="15">
        <v>70.59</v>
      </c>
      <c r="I28" s="14">
        <v>289.37</v>
      </c>
      <c r="J28" s="15">
        <v>198.93</v>
      </c>
      <c r="K28" s="16">
        <v>90.44</v>
      </c>
      <c r="L28" s="15">
        <v>251.51</v>
      </c>
      <c r="M28" s="15">
        <v>179.98</v>
      </c>
      <c r="N28" s="15">
        <v>71.53</v>
      </c>
      <c r="O28" s="14">
        <v>284.22000000000003</v>
      </c>
      <c r="P28" s="15">
        <v>188.05</v>
      </c>
      <c r="Q28" s="16">
        <v>96.17</v>
      </c>
    </row>
    <row r="29" spans="2:17" x14ac:dyDescent="0.25">
      <c r="B29" s="13" t="s">
        <v>24</v>
      </c>
      <c r="C29" s="14">
        <v>246.46</v>
      </c>
      <c r="D29" s="15">
        <v>182.11</v>
      </c>
      <c r="E29" s="16">
        <v>64.349999999999994</v>
      </c>
      <c r="F29" s="15">
        <v>250.09</v>
      </c>
      <c r="G29" s="15">
        <v>167.49</v>
      </c>
      <c r="H29" s="15">
        <v>82.6</v>
      </c>
      <c r="I29" s="14">
        <v>271.10000000000002</v>
      </c>
      <c r="J29" s="15">
        <v>192.46</v>
      </c>
      <c r="K29" s="16">
        <v>78.64</v>
      </c>
      <c r="L29" s="15">
        <v>221.72</v>
      </c>
      <c r="M29" s="15">
        <v>148.47</v>
      </c>
      <c r="N29" s="15">
        <v>73.25</v>
      </c>
      <c r="O29" s="14">
        <v>270.63</v>
      </c>
      <c r="P29" s="15">
        <v>195.4</v>
      </c>
      <c r="Q29" s="16">
        <v>75.23</v>
      </c>
    </row>
    <row r="30" spans="2:17" x14ac:dyDescent="0.25">
      <c r="B30" s="13" t="s">
        <v>25</v>
      </c>
      <c r="C30" s="14">
        <v>148.69</v>
      </c>
      <c r="D30" s="15">
        <v>98.25</v>
      </c>
      <c r="E30" s="16">
        <v>50.44</v>
      </c>
      <c r="F30" s="15">
        <v>150.61000000000001</v>
      </c>
      <c r="G30" s="15">
        <v>97.78</v>
      </c>
      <c r="H30" s="15">
        <v>52.83</v>
      </c>
      <c r="I30" s="14">
        <v>141.74</v>
      </c>
      <c r="J30" s="15">
        <v>93.8</v>
      </c>
      <c r="K30" s="16">
        <v>47.94</v>
      </c>
      <c r="L30" s="15">
        <v>114.56</v>
      </c>
      <c r="M30" s="15">
        <v>76.45</v>
      </c>
      <c r="N30" s="15">
        <v>38.11</v>
      </c>
      <c r="O30" s="14">
        <v>115.84</v>
      </c>
      <c r="P30" s="15">
        <v>79.34</v>
      </c>
      <c r="Q30" s="16">
        <v>36.5</v>
      </c>
    </row>
    <row r="31" spans="2:17" x14ac:dyDescent="0.25">
      <c r="B31" s="13" t="s">
        <v>26</v>
      </c>
      <c r="C31" s="14">
        <v>361.98</v>
      </c>
      <c r="D31" s="15">
        <v>246.11</v>
      </c>
      <c r="E31" s="16">
        <v>115.87</v>
      </c>
      <c r="F31" s="15">
        <v>418.63</v>
      </c>
      <c r="G31" s="15">
        <v>301.54000000000002</v>
      </c>
      <c r="H31" s="15">
        <v>117.09</v>
      </c>
      <c r="I31" s="14">
        <v>342.01</v>
      </c>
      <c r="J31" s="15">
        <v>246.2</v>
      </c>
      <c r="K31" s="16">
        <v>95.81</v>
      </c>
      <c r="L31" s="15">
        <v>313.62</v>
      </c>
      <c r="M31" s="15">
        <v>227.3</v>
      </c>
      <c r="N31" s="15">
        <v>86.32</v>
      </c>
      <c r="O31" s="14">
        <v>259.58</v>
      </c>
      <c r="P31" s="15">
        <v>195.63</v>
      </c>
      <c r="Q31" s="16">
        <v>63.95</v>
      </c>
    </row>
    <row r="32" spans="2:17" x14ac:dyDescent="0.25">
      <c r="B32" s="13" t="s">
        <v>27</v>
      </c>
      <c r="C32" s="14">
        <v>395.71000000000004</v>
      </c>
      <c r="D32" s="15">
        <v>214.06</v>
      </c>
      <c r="E32" s="16">
        <v>181.65</v>
      </c>
      <c r="F32" s="15">
        <v>364.98</v>
      </c>
      <c r="G32" s="15">
        <v>209.26</v>
      </c>
      <c r="H32" s="15">
        <v>155.72</v>
      </c>
      <c r="I32" s="14">
        <v>447.76</v>
      </c>
      <c r="J32" s="15">
        <v>307.54000000000002</v>
      </c>
      <c r="K32" s="16">
        <v>140.22</v>
      </c>
      <c r="L32" s="15">
        <v>348.71</v>
      </c>
      <c r="M32" s="15">
        <v>225.22</v>
      </c>
      <c r="N32" s="15">
        <v>123.49</v>
      </c>
      <c r="O32" s="14">
        <v>300.81</v>
      </c>
      <c r="P32" s="15">
        <v>170.32</v>
      </c>
      <c r="Q32" s="16">
        <v>130.49</v>
      </c>
    </row>
    <row r="33" spans="2:17" x14ac:dyDescent="0.25">
      <c r="B33" s="13" t="s">
        <v>28</v>
      </c>
      <c r="C33" s="14">
        <v>132.93</v>
      </c>
      <c r="D33" s="15">
        <v>70.400000000000006</v>
      </c>
      <c r="E33" s="16">
        <v>62.53</v>
      </c>
      <c r="F33" s="15">
        <v>160.18</v>
      </c>
      <c r="G33" s="15">
        <v>74.12</v>
      </c>
      <c r="H33" s="15">
        <v>86.06</v>
      </c>
      <c r="I33" s="14">
        <v>168.96</v>
      </c>
      <c r="J33" s="15">
        <v>81.17</v>
      </c>
      <c r="K33" s="16">
        <v>87.79</v>
      </c>
      <c r="L33" s="15">
        <v>145.32</v>
      </c>
      <c r="M33" s="15">
        <v>73.7</v>
      </c>
      <c r="N33" s="15">
        <v>71.62</v>
      </c>
      <c r="O33" s="14">
        <v>139.26</v>
      </c>
      <c r="P33" s="15">
        <v>63.14</v>
      </c>
      <c r="Q33" s="16">
        <v>76.12</v>
      </c>
    </row>
    <row r="34" spans="2:17" x14ac:dyDescent="0.25">
      <c r="B34" s="13" t="s">
        <v>29</v>
      </c>
      <c r="C34" s="14">
        <v>196.41000000000003</v>
      </c>
      <c r="D34" s="15">
        <v>131.62</v>
      </c>
      <c r="E34" s="16">
        <v>64.790000000000006</v>
      </c>
      <c r="F34" s="15">
        <v>190.45</v>
      </c>
      <c r="G34" s="15">
        <v>121.82</v>
      </c>
      <c r="H34" s="15">
        <v>68.63</v>
      </c>
      <c r="I34" s="14">
        <v>195.75</v>
      </c>
      <c r="J34" s="15">
        <v>118.68</v>
      </c>
      <c r="K34" s="16">
        <v>77.069999999999993</v>
      </c>
      <c r="L34" s="15">
        <v>134.84</v>
      </c>
      <c r="M34" s="15">
        <v>84.89</v>
      </c>
      <c r="N34" s="15">
        <v>49.95</v>
      </c>
      <c r="O34" s="14">
        <v>112.78</v>
      </c>
      <c r="P34" s="15">
        <v>84.69</v>
      </c>
      <c r="Q34" s="16">
        <v>28.09</v>
      </c>
    </row>
  </sheetData>
  <conditionalFormatting sqref="B14:M34 O14:Q34">
    <cfRule type="expression" dxfId="41" priority="4">
      <formula>ISODD(ROW())</formula>
    </cfRule>
  </conditionalFormatting>
  <conditionalFormatting sqref="N14:N32">
    <cfRule type="expression" dxfId="40" priority="3">
      <formula>ISODD(ROW())</formula>
    </cfRule>
  </conditionalFormatting>
  <conditionalFormatting sqref="N33">
    <cfRule type="expression" dxfId="39" priority="2">
      <formula>ISODD(ROW())</formula>
    </cfRule>
  </conditionalFormatting>
  <conditionalFormatting sqref="N34">
    <cfRule type="expression" dxfId="38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BE42-D521-4DFF-865D-8C44B0C3DDA1}">
  <sheetPr>
    <tabColor theme="4"/>
  </sheetPr>
  <dimension ref="A1:O47"/>
  <sheetViews>
    <sheetView topLeftCell="A10" workbookViewId="0">
      <selection activeCell="A25" sqref="A25:E25"/>
    </sheetView>
  </sheetViews>
  <sheetFormatPr defaultRowHeight="15" x14ac:dyDescent="0.25"/>
  <cols>
    <col min="1" max="1" width="23.42578125" bestFit="1" customWidth="1"/>
    <col min="2" max="5" width="9.7109375" bestFit="1" customWidth="1"/>
    <col min="7" max="7" width="23.42578125" bestFit="1" customWidth="1"/>
  </cols>
  <sheetData>
    <row r="1" spans="1:14" ht="18" thickBot="1" x14ac:dyDescent="0.35">
      <c r="A1" s="200" t="s">
        <v>3765</v>
      </c>
      <c r="B1" s="201"/>
      <c r="C1" s="201"/>
      <c r="D1" s="201"/>
      <c r="E1" s="202"/>
      <c r="F1" s="73"/>
      <c r="G1" s="200" t="s">
        <v>3766</v>
      </c>
      <c r="H1" s="201"/>
      <c r="I1" s="201"/>
      <c r="J1" s="201"/>
      <c r="K1" s="202"/>
    </row>
    <row r="2" spans="1:14" ht="15.75" thickTop="1" x14ac:dyDescent="0.25">
      <c r="A2" s="113"/>
      <c r="B2" s="114" t="s">
        <v>3736</v>
      </c>
      <c r="C2" s="114" t="s">
        <v>3737</v>
      </c>
      <c r="D2" s="114" t="s">
        <v>3738</v>
      </c>
      <c r="E2" s="115" t="s">
        <v>3739</v>
      </c>
      <c r="F2" s="73"/>
      <c r="G2" s="113"/>
      <c r="H2" s="114" t="s">
        <v>3736</v>
      </c>
      <c r="I2" s="114" t="s">
        <v>3737</v>
      </c>
      <c r="J2" s="114" t="s">
        <v>3738</v>
      </c>
      <c r="K2" s="115" t="s">
        <v>3739</v>
      </c>
    </row>
    <row r="3" spans="1:14" x14ac:dyDescent="0.25">
      <c r="A3" s="91" t="s">
        <v>9</v>
      </c>
      <c r="B3" s="94">
        <f>Expense!L14/Expense!O14</f>
        <v>1.0364729043622423</v>
      </c>
      <c r="C3" s="94">
        <f>Expense!I14/Expense!L14</f>
        <v>1.2364290712786166</v>
      </c>
      <c r="D3" s="94">
        <f>Expense!F14/Expense!I14</f>
        <v>1.3546248382923676</v>
      </c>
      <c r="E3" s="96">
        <f>Expense!C14/Expense!F14</f>
        <v>0.90199355377820212</v>
      </c>
      <c r="F3" s="73"/>
      <c r="G3" s="91" t="s">
        <v>9</v>
      </c>
      <c r="H3" s="94">
        <f>Expense!M14/Expense!P14</f>
        <v>1.1327201051248357</v>
      </c>
      <c r="I3" s="94">
        <f>Expense!J14/Expense!M14</f>
        <v>1.1190545243619492</v>
      </c>
      <c r="J3" s="94">
        <f>Expense!G14/Expense!J14</f>
        <v>1.2116107295581184</v>
      </c>
      <c r="K3" s="96">
        <f>Expense!D14/Expense!G14</f>
        <v>1.0180748663101604</v>
      </c>
    </row>
    <row r="4" spans="1:14" x14ac:dyDescent="0.25">
      <c r="A4" s="91" t="s">
        <v>10</v>
      </c>
      <c r="B4" s="94">
        <f>Expense!L15/Expense!O15</f>
        <v>1.1255851124557599</v>
      </c>
      <c r="C4" s="94">
        <f>Expense!I15/Expense!L15</f>
        <v>1.0435135409270717</v>
      </c>
      <c r="D4" s="94">
        <f>Expense!F15/Expense!I15</f>
        <v>1.3105559875583204</v>
      </c>
      <c r="E4" s="96">
        <f>Expense!C15/Expense!F15</f>
        <v>0.93451012385967525</v>
      </c>
      <c r="F4" s="73"/>
      <c r="G4" s="91" t="s">
        <v>10</v>
      </c>
      <c r="H4" s="94">
        <f>Expense!M15/Expense!P15</f>
        <v>0.99508270004470278</v>
      </c>
      <c r="I4" s="94">
        <f>Expense!J15/Expense!M15</f>
        <v>1.0809374064091046</v>
      </c>
      <c r="J4" s="94">
        <f>Expense!G15/Expense!J15</f>
        <v>1.176283161321604</v>
      </c>
      <c r="K4" s="96">
        <f>Expense!D15/Expense!G15</f>
        <v>1.0485219644329291</v>
      </c>
    </row>
    <row r="5" spans="1:14" x14ac:dyDescent="0.25">
      <c r="A5" s="91" t="s">
        <v>11</v>
      </c>
      <c r="B5" s="94">
        <f>Expense!L16/Expense!O16</f>
        <v>0.87210194994626145</v>
      </c>
      <c r="C5" s="94">
        <f>Expense!I16/Expense!L16</f>
        <v>1.6586267605633802</v>
      </c>
      <c r="D5" s="94">
        <f>Expense!F16/Expense!I16</f>
        <v>0.88984714998407799</v>
      </c>
      <c r="E5" s="96">
        <f>Expense!C16/Expense!F16</f>
        <v>1.097038737959622</v>
      </c>
      <c r="F5" s="73"/>
      <c r="G5" s="91" t="s">
        <v>11</v>
      </c>
      <c r="H5" s="94">
        <f>Expense!M16/Expense!P16</f>
        <v>0.8996074879227054</v>
      </c>
      <c r="I5" s="94">
        <f>Expense!J16/Expense!M16</f>
        <v>1.3186776304749119</v>
      </c>
      <c r="J5" s="94">
        <f>Expense!G16/Expense!J16</f>
        <v>0.9977093407991855</v>
      </c>
      <c r="K5" s="96">
        <f>Expense!D16/Expense!G16</f>
        <v>1.0611394557823131</v>
      </c>
    </row>
    <row r="6" spans="1:14" x14ac:dyDescent="0.25">
      <c r="A6" s="91" t="s">
        <v>12</v>
      </c>
      <c r="B6" s="94">
        <f>Expense!L17/Expense!O17</f>
        <v>0.91832955229408764</v>
      </c>
      <c r="C6" s="94">
        <f>Expense!I17/Expense!L17</f>
        <v>1.279556339803378</v>
      </c>
      <c r="D6" s="94">
        <f>Expense!F17/Expense!I17</f>
        <v>1.4225768321513002</v>
      </c>
      <c r="E6" s="96">
        <f>Expense!C17/Expense!F17</f>
        <v>1.1473203157457417</v>
      </c>
      <c r="F6" s="73"/>
      <c r="G6" s="91" t="s">
        <v>12</v>
      </c>
      <c r="H6" s="94">
        <f>Expense!M17/Expense!P17</f>
        <v>0.92883864671437866</v>
      </c>
      <c r="I6" s="94">
        <f>Expense!J17/Expense!M17</f>
        <v>1.1827335609841523</v>
      </c>
      <c r="J6" s="94">
        <f>Expense!G17/Expense!J17</f>
        <v>1.5469351495410126</v>
      </c>
      <c r="K6" s="96">
        <f>Expense!D17/Expense!G17</f>
        <v>1.0686734303215926</v>
      </c>
    </row>
    <row r="7" spans="1:14" x14ac:dyDescent="0.25">
      <c r="A7" s="91" t="s">
        <v>13</v>
      </c>
      <c r="B7" s="94">
        <f>Expense!L18/Expense!O18</f>
        <v>0.92555591363196899</v>
      </c>
      <c r="C7" s="94">
        <f>Expense!I18/Expense!L18</f>
        <v>1.3651926648096564</v>
      </c>
      <c r="D7" s="94">
        <f>Expense!F18/Expense!I18</f>
        <v>1.0940701381509033</v>
      </c>
      <c r="E7" s="96">
        <f>Expense!C18/Expense!F18</f>
        <v>1.0370269640220684</v>
      </c>
      <c r="F7" s="73"/>
      <c r="G7" s="91" t="s">
        <v>13</v>
      </c>
      <c r="H7" s="94">
        <f>Expense!M18/Expense!P18</f>
        <v>1.0125549723365017</v>
      </c>
      <c r="I7" s="94">
        <f>Expense!J18/Expense!M18</f>
        <v>1.1840980735551663</v>
      </c>
      <c r="J7" s="94">
        <f>Expense!G18/Expense!J18</f>
        <v>1.0682719043956694</v>
      </c>
      <c r="K7" s="96">
        <f>Expense!D18/Expense!G18</f>
        <v>1.1571135847593732</v>
      </c>
    </row>
    <row r="8" spans="1:14" x14ac:dyDescent="0.25">
      <c r="A8" s="91" t="s">
        <v>14</v>
      </c>
      <c r="B8" s="94" t="e">
        <f>Expense!L19/Expense!O19</f>
        <v>#DIV/0!</v>
      </c>
      <c r="C8" s="94" t="e">
        <f>Expense!I19/Expense!L19</f>
        <v>#DIV/0!</v>
      </c>
      <c r="D8" s="94" t="e">
        <f>Expense!F19/Expense!I19</f>
        <v>#DIV/0!</v>
      </c>
      <c r="E8" s="96" t="e">
        <f>Expense!C19/Expense!F19</f>
        <v>#DIV/0!</v>
      </c>
      <c r="F8" s="73"/>
      <c r="G8" s="91" t="s">
        <v>14</v>
      </c>
      <c r="H8" s="94" t="e">
        <f>Expense!M19/Expense!P19</f>
        <v>#DIV/0!</v>
      </c>
      <c r="I8" s="94" t="e">
        <f>Expense!J19/Expense!M19</f>
        <v>#DIV/0!</v>
      </c>
      <c r="J8" s="94" t="e">
        <f>Expense!G19/Expense!J19</f>
        <v>#DIV/0!</v>
      </c>
      <c r="K8" s="96" t="e">
        <f>Expense!D19/Expense!G19</f>
        <v>#DIV/0!</v>
      </c>
    </row>
    <row r="9" spans="1:14" x14ac:dyDescent="0.25">
      <c r="A9" s="91" t="s">
        <v>15</v>
      </c>
      <c r="B9" s="94">
        <f>Expense!L20/Expense!O20</f>
        <v>0.93332647920629219</v>
      </c>
      <c r="C9" s="94">
        <f>Expense!I20/Expense!L20</f>
        <v>1.1985018726591761</v>
      </c>
      <c r="D9" s="94">
        <f>Expense!F20/Expense!I20</f>
        <v>1.0931985294117645</v>
      </c>
      <c r="E9" s="96">
        <f>Expense!C20/Expense!F20</f>
        <v>0.99882293593408455</v>
      </c>
      <c r="F9" s="73"/>
      <c r="G9" s="91" t="s">
        <v>15</v>
      </c>
      <c r="H9" s="94">
        <f>Expense!M20/Expense!P20</f>
        <v>0.90472159518434914</v>
      </c>
      <c r="I9" s="94">
        <f>Expense!J20/Expense!M20</f>
        <v>1.500779706830232</v>
      </c>
      <c r="J9" s="94">
        <f>Expense!G20/Expense!J20</f>
        <v>1.0872125242449431</v>
      </c>
      <c r="K9" s="96">
        <f>Expense!D20/Expense!G20</f>
        <v>0.94151003504300745</v>
      </c>
    </row>
    <row r="10" spans="1:14" x14ac:dyDescent="0.25">
      <c r="A10" s="91" t="s">
        <v>16</v>
      </c>
      <c r="B10" s="94">
        <f>Expense!L21/Expense!O21</f>
        <v>1.0839229651843869</v>
      </c>
      <c r="C10" s="94">
        <f>Expense!I21/Expense!L21</f>
        <v>1.2754193325263703</v>
      </c>
      <c r="D10" s="94">
        <f>Expense!F21/Expense!I21</f>
        <v>0.96339355319798003</v>
      </c>
      <c r="E10" s="96">
        <f>Expense!C21/Expense!F21</f>
        <v>0.97322590859515179</v>
      </c>
      <c r="F10" s="73"/>
      <c r="G10" s="91" t="s">
        <v>16</v>
      </c>
      <c r="H10" s="94">
        <f>Expense!M21/Expense!P21</f>
        <v>0.96617059891107082</v>
      </c>
      <c r="I10" s="94">
        <f>Expense!J21/Expense!M21</f>
        <v>1.1566609061537305</v>
      </c>
      <c r="J10" s="94">
        <f>Expense!G21/Expense!J21</f>
        <v>0.9771339482915421</v>
      </c>
      <c r="K10" s="96">
        <f>Expense!D21/Expense!G21</f>
        <v>1.0929397686477864</v>
      </c>
      <c r="M10" s="73"/>
    </row>
    <row r="11" spans="1:14" x14ac:dyDescent="0.25">
      <c r="A11" s="91" t="s">
        <v>17</v>
      </c>
      <c r="B11" s="94">
        <f>Expense!L22/Expense!O22</f>
        <v>1.0144881489483384</v>
      </c>
      <c r="C11" s="94">
        <f>Expense!I22/Expense!L22</f>
        <v>1.4399624177889132</v>
      </c>
      <c r="D11" s="94">
        <f>Expense!F22/Expense!I22</f>
        <v>1.110574622645613</v>
      </c>
      <c r="E11" s="96">
        <f>Expense!C22/Expense!F22</f>
        <v>0.88700011750421059</v>
      </c>
      <c r="F11" s="73"/>
      <c r="G11" s="91" t="s">
        <v>17</v>
      </c>
      <c r="H11" s="94">
        <f>Expense!M22/Expense!P22</f>
        <v>0.96633426406063028</v>
      </c>
      <c r="I11" s="94">
        <f>Expense!J22/Expense!M22</f>
        <v>1.4554610748782302</v>
      </c>
      <c r="J11" s="94">
        <f>Expense!G22/Expense!J22</f>
        <v>1.1322178105501985</v>
      </c>
      <c r="K11" s="96">
        <f>Expense!D22/Expense!G22</f>
        <v>0.90486448574720701</v>
      </c>
      <c r="M11" s="73"/>
    </row>
    <row r="12" spans="1:14" x14ac:dyDescent="0.25">
      <c r="A12" s="91" t="s">
        <v>18</v>
      </c>
      <c r="B12" s="94">
        <f>Expense!L23/Expense!O23</f>
        <v>0.90706792952439153</v>
      </c>
      <c r="C12" s="94">
        <f>Expense!I23/Expense!L23</f>
        <v>1.1038567338460674</v>
      </c>
      <c r="D12" s="94">
        <f>Expense!F23/Expense!I23</f>
        <v>1.3123633219752837</v>
      </c>
      <c r="E12" s="96">
        <f>Expense!C23/Expense!F23</f>
        <v>1.0561519085448554</v>
      </c>
      <c r="F12" s="73"/>
      <c r="G12" s="91" t="s">
        <v>18</v>
      </c>
      <c r="H12" s="94">
        <f>Expense!M23/Expense!P23</f>
        <v>0.80454020777222002</v>
      </c>
      <c r="I12" s="94">
        <f>Expense!J23/Expense!M23</f>
        <v>1.1523991710505341</v>
      </c>
      <c r="J12" s="94">
        <f>Expense!G23/Expense!J23</f>
        <v>1.3050214414165167</v>
      </c>
      <c r="K12" s="96">
        <f>Expense!D23/Expense!G23</f>
        <v>1.0005829976680092</v>
      </c>
      <c r="M12" s="73"/>
    </row>
    <row r="13" spans="1:14" x14ac:dyDescent="0.25">
      <c r="A13" s="91" t="s">
        <v>19</v>
      </c>
      <c r="B13" s="94">
        <f>Expense!L24/Expense!O24</f>
        <v>1.1333635091761995</v>
      </c>
      <c r="C13" s="94">
        <f>Expense!I24/Expense!L24</f>
        <v>1.1322659114838616</v>
      </c>
      <c r="D13" s="94">
        <f>Expense!F24/Expense!I24</f>
        <v>1.0479702430577822</v>
      </c>
      <c r="E13" s="96">
        <f>Expense!C24/Expense!F24</f>
        <v>0.93219509209962681</v>
      </c>
      <c r="F13" s="73"/>
      <c r="G13" s="91" t="s">
        <v>19</v>
      </c>
      <c r="H13" s="94">
        <f>Expense!M24/Expense!P24</f>
        <v>0.96613995485327309</v>
      </c>
      <c r="I13" s="94">
        <f>Expense!J24/Expense!M24</f>
        <v>1.0571428571428572</v>
      </c>
      <c r="J13" s="94">
        <f>Expense!G24/Expense!J24</f>
        <v>1.155657994443041</v>
      </c>
      <c r="K13" s="96">
        <f>Expense!D24/Expense!G24</f>
        <v>0.9863941861100487</v>
      </c>
      <c r="M13" s="73"/>
    </row>
    <row r="14" spans="1:14" x14ac:dyDescent="0.25">
      <c r="A14" s="91" t="s">
        <v>20</v>
      </c>
      <c r="B14" s="94">
        <f>Expense!L25/Expense!O25</f>
        <v>0.78700074160398348</v>
      </c>
      <c r="C14" s="94">
        <f>Expense!I25/Expense!L25</f>
        <v>1.1932422427138722</v>
      </c>
      <c r="D14" s="94">
        <f>Expense!F25/Expense!I25</f>
        <v>1.1960740072202167</v>
      </c>
      <c r="E14" s="96">
        <f>Expense!C25/Expense!F25</f>
        <v>0.84630258441803419</v>
      </c>
      <c r="F14" s="73"/>
      <c r="G14" s="91" t="s">
        <v>20</v>
      </c>
      <c r="H14" s="94">
        <f>Expense!M25/Expense!P25</f>
        <v>0.79759361295400866</v>
      </c>
      <c r="I14" s="94">
        <f>Expense!J25/Expense!M25</f>
        <v>1.1696038347666713</v>
      </c>
      <c r="J14" s="94">
        <f>Expense!G25/Expense!J25</f>
        <v>1.1967614914818387</v>
      </c>
      <c r="K14" s="96">
        <f>Expense!D25/Expense!G25</f>
        <v>0.80829276481450385</v>
      </c>
      <c r="M14" s="73"/>
    </row>
    <row r="15" spans="1:14" x14ac:dyDescent="0.25">
      <c r="A15" s="91" t="s">
        <v>21</v>
      </c>
      <c r="B15" s="94">
        <f>Expense!L26/Expense!O26</f>
        <v>0.93727803145611377</v>
      </c>
      <c r="C15" s="94">
        <f>Expense!I26/Expense!L26</f>
        <v>1.5327830029095337</v>
      </c>
      <c r="D15" s="94">
        <f>Expense!F26/Expense!I26</f>
        <v>0.99269412439853433</v>
      </c>
      <c r="E15" s="96">
        <f>Expense!C26/Expense!F26</f>
        <v>0.96782657031684272</v>
      </c>
      <c r="F15" s="73"/>
      <c r="G15" s="91" t="s">
        <v>21</v>
      </c>
      <c r="H15" s="94">
        <f>Expense!M26/Expense!P26</f>
        <v>0.92006015275634179</v>
      </c>
      <c r="I15" s="94">
        <f>Expense!J26/Expense!M26</f>
        <v>1.3660802615166243</v>
      </c>
      <c r="J15" s="94">
        <f>Expense!G26/Expense!J26</f>
        <v>0.9465994962216624</v>
      </c>
      <c r="K15" s="96">
        <f>Expense!D26/Expense!G26</f>
        <v>1.0092469398616286</v>
      </c>
      <c r="M15" s="73"/>
    </row>
    <row r="16" spans="1:14" x14ac:dyDescent="0.25">
      <c r="A16" s="91" t="s">
        <v>22</v>
      </c>
      <c r="B16" s="94">
        <f>Expense!L27/Expense!O27</f>
        <v>1.1930344979125467</v>
      </c>
      <c r="C16" s="94">
        <f>Expense!I27/Expense!L27</f>
        <v>0.94686435215028997</v>
      </c>
      <c r="D16" s="94">
        <f>Expense!F27/Expense!I27</f>
        <v>1.3784283213382613</v>
      </c>
      <c r="E16" s="96">
        <f>Expense!C27/Expense!F27</f>
        <v>1.2271219925209906</v>
      </c>
      <c r="F16" s="73"/>
      <c r="G16" s="91" t="s">
        <v>22</v>
      </c>
      <c r="H16" s="94">
        <f>Expense!M27/Expense!P27</f>
        <v>0.97751124437781112</v>
      </c>
      <c r="I16" s="94">
        <f>Expense!J27/Expense!M27</f>
        <v>1.0472051806407636</v>
      </c>
      <c r="J16" s="94">
        <f>Expense!G27/Expense!J27</f>
        <v>1.3755899104963385</v>
      </c>
      <c r="K16" s="96">
        <f>Expense!D27/Expense!G27</f>
        <v>1.0817461256358689</v>
      </c>
      <c r="M16" s="73"/>
      <c r="N16" s="73"/>
    </row>
    <row r="17" spans="1:15" x14ac:dyDescent="0.25">
      <c r="A17" s="91" t="s">
        <v>23</v>
      </c>
      <c r="B17" s="94">
        <f>Expense!L28/Expense!O28</f>
        <v>0.88491309548940944</v>
      </c>
      <c r="C17" s="94">
        <f>Expense!I28/Expense!L28</f>
        <v>1.1505307940042147</v>
      </c>
      <c r="D17" s="94">
        <f>Expense!F28/Expense!I28</f>
        <v>0.93088433493451295</v>
      </c>
      <c r="E17" s="96">
        <f>Expense!C28/Expense!F28</f>
        <v>0.97772580465530678</v>
      </c>
      <c r="F17" s="73"/>
      <c r="G17" s="91" t="s">
        <v>23</v>
      </c>
      <c r="H17" s="94">
        <f>Expense!M28/Expense!P28</f>
        <v>0.95708588141451734</v>
      </c>
      <c r="I17" s="94">
        <f>Expense!J28/Expense!M28</f>
        <v>1.1052894766085122</v>
      </c>
      <c r="J17" s="94">
        <f>Expense!G28/Expense!J28</f>
        <v>0.99924596591765946</v>
      </c>
      <c r="K17" s="96">
        <f>Expense!D28/Expense!G28</f>
        <v>1.0325988530033201</v>
      </c>
      <c r="M17" s="73"/>
    </row>
    <row r="18" spans="1:15" x14ac:dyDescent="0.25">
      <c r="A18" s="91" t="s">
        <v>24</v>
      </c>
      <c r="B18" s="94">
        <f>Expense!L29/Expense!O29</f>
        <v>0.81927354690906407</v>
      </c>
      <c r="C18" s="94">
        <f>Expense!I29/Expense!L29</f>
        <v>1.2227133321306154</v>
      </c>
      <c r="D18" s="94">
        <f>Expense!F29/Expense!I29</f>
        <v>0.92250092216894131</v>
      </c>
      <c r="E18" s="96">
        <f>Expense!C29/Expense!F29</f>
        <v>0.98548522531888527</v>
      </c>
      <c r="F18" s="73"/>
      <c r="G18" s="91" t="s">
        <v>24</v>
      </c>
      <c r="H18" s="94">
        <f>Expense!M29/Expense!P29</f>
        <v>0.75982599795291705</v>
      </c>
      <c r="I18" s="94">
        <f>Expense!J29/Expense!M29</f>
        <v>1.2962888125547249</v>
      </c>
      <c r="J18" s="94">
        <f>Expense!G29/Expense!J29</f>
        <v>0.87025875506598771</v>
      </c>
      <c r="K18" s="96">
        <f>Expense!D29/Expense!G29</f>
        <v>1.0872887933607978</v>
      </c>
      <c r="M18" s="73"/>
    </row>
    <row r="19" spans="1:15" x14ac:dyDescent="0.25">
      <c r="A19" s="91" t="s">
        <v>25</v>
      </c>
      <c r="B19" s="94">
        <f>Expense!L30/Expense!O30</f>
        <v>0.98895027624309395</v>
      </c>
      <c r="C19" s="94">
        <f>Expense!I30/Expense!L30</f>
        <v>1.2372555865921788</v>
      </c>
      <c r="D19" s="94">
        <f>Expense!F30/Expense!I30</f>
        <v>1.0625793706787074</v>
      </c>
      <c r="E19" s="96">
        <f>Expense!C30/Expense!F30</f>
        <v>0.98725184250713749</v>
      </c>
      <c r="F19" s="73"/>
      <c r="G19" s="91" t="s">
        <v>25</v>
      </c>
      <c r="H19" s="94">
        <f>Expense!M30/Expense!P30</f>
        <v>0.96357448953869418</v>
      </c>
      <c r="I19" s="94">
        <f>Expense!J30/Expense!M30</f>
        <v>1.2269457161543491</v>
      </c>
      <c r="J19" s="94">
        <f>Expense!G30/Expense!J30</f>
        <v>1.0424307036247336</v>
      </c>
      <c r="K19" s="96">
        <f>Expense!D30/Expense!G30</f>
        <v>1.0048067089384332</v>
      </c>
      <c r="M19" s="73"/>
      <c r="N19" s="73"/>
      <c r="O19" s="73"/>
    </row>
    <row r="20" spans="1:15" x14ac:dyDescent="0.25">
      <c r="A20" s="91" t="s">
        <v>26</v>
      </c>
      <c r="B20" s="94">
        <f>Expense!L31/Expense!O31</f>
        <v>1.2081824485707682</v>
      </c>
      <c r="C20" s="94">
        <f>Expense!I31/Expense!L31</f>
        <v>1.0905235635482431</v>
      </c>
      <c r="D20" s="94">
        <f>Expense!F31/Expense!I31</f>
        <v>1.2240285371772754</v>
      </c>
      <c r="E20" s="96">
        <f>Expense!C31/Expense!F31</f>
        <v>0.864677638965196</v>
      </c>
      <c r="F20" s="73"/>
      <c r="G20" s="91" t="s">
        <v>26</v>
      </c>
      <c r="H20" s="94">
        <f>Expense!M31/Expense!P31</f>
        <v>1.1618872361089814</v>
      </c>
      <c r="I20" s="94">
        <f>Expense!J31/Expense!M31</f>
        <v>1.0831500219973602</v>
      </c>
      <c r="J20" s="94">
        <f>Expense!G31/Expense!J31</f>
        <v>1.2247766043866777</v>
      </c>
      <c r="K20" s="96">
        <f>Expense!D31/Expense!G31</f>
        <v>0.81617695828082504</v>
      </c>
      <c r="M20" s="73"/>
    </row>
    <row r="21" spans="1:15" x14ac:dyDescent="0.25">
      <c r="A21" s="91" t="s">
        <v>27</v>
      </c>
      <c r="B21" s="94">
        <f>Expense!L32/Expense!O32</f>
        <v>1.15923672750241</v>
      </c>
      <c r="C21" s="94">
        <f>Expense!I32/Expense!L32</f>
        <v>1.2840469157752861</v>
      </c>
      <c r="D21" s="94">
        <f>Expense!F32/Expense!I32</f>
        <v>0.81512417366446321</v>
      </c>
      <c r="E21" s="96">
        <f>Expense!C32/Expense!F32</f>
        <v>1.0841963943229767</v>
      </c>
      <c r="F21" s="73"/>
      <c r="G21" s="91" t="s">
        <v>27</v>
      </c>
      <c r="H21" s="94">
        <f>Expense!M32/Expense!P32</f>
        <v>1.3223344293095349</v>
      </c>
      <c r="I21" s="94">
        <f>Expense!J32/Expense!M32</f>
        <v>1.3655092798152919</v>
      </c>
      <c r="J21" s="94">
        <f>Expense!G32/Expense!J32</f>
        <v>0.68043181374780504</v>
      </c>
      <c r="K21" s="96">
        <f>Expense!D32/Expense!G32</f>
        <v>1.0229379719009846</v>
      </c>
      <c r="M21" s="73"/>
    </row>
    <row r="22" spans="1:15" x14ac:dyDescent="0.25">
      <c r="A22" s="91" t="s">
        <v>28</v>
      </c>
      <c r="B22" s="94">
        <f>Expense!L33/Expense!O33</f>
        <v>1.0435157259801811</v>
      </c>
      <c r="C22" s="94">
        <f>Expense!I33/Expense!L33</f>
        <v>1.1626754748142032</v>
      </c>
      <c r="D22" s="94">
        <f>Expense!F33/Expense!I33</f>
        <v>0.94803503787878785</v>
      </c>
      <c r="E22" s="96">
        <f>Expense!C33/Expense!F33</f>
        <v>0.82987888625296546</v>
      </c>
      <c r="F22" s="73"/>
      <c r="G22" s="91" t="s">
        <v>28</v>
      </c>
      <c r="H22" s="94">
        <f>Expense!M33/Expense!P33</f>
        <v>1.1672473867595818</v>
      </c>
      <c r="I22" s="94">
        <f>Expense!J33/Expense!M33</f>
        <v>1.1013568521031207</v>
      </c>
      <c r="J22" s="94">
        <f>Expense!G33/Expense!J33</f>
        <v>0.91314525070838981</v>
      </c>
      <c r="K22" s="96">
        <f>Expense!D33/Expense!G33</f>
        <v>0.94981111710739341</v>
      </c>
    </row>
    <row r="23" spans="1:15" ht="15.75" thickBot="1" x14ac:dyDescent="0.3">
      <c r="A23" s="92" t="s">
        <v>29</v>
      </c>
      <c r="B23" s="97">
        <f>Expense!L34/Expense!O34</f>
        <v>1.1956020571023231</v>
      </c>
      <c r="C23" s="97">
        <f>Expense!I34/Expense!L34</f>
        <v>1.4517205576980123</v>
      </c>
      <c r="D23" s="97">
        <f>Expense!F34/Expense!I34</f>
        <v>0.97292464878671769</v>
      </c>
      <c r="E23" s="99">
        <f>Expense!C34/Expense!F34</f>
        <v>1.0312943029666581</v>
      </c>
      <c r="F23" s="73"/>
      <c r="G23" s="92" t="s">
        <v>29</v>
      </c>
      <c r="H23" s="97">
        <f>Expense!M34/Expense!P34</f>
        <v>1.0023615539024679</v>
      </c>
      <c r="I23" s="97">
        <f>Expense!J34/Expense!M34</f>
        <v>1.3980445282129816</v>
      </c>
      <c r="J23" s="97">
        <f>Expense!G34/Expense!J34</f>
        <v>1.026457701381867</v>
      </c>
      <c r="K23" s="99">
        <f>Expense!D34/Expense!G34</f>
        <v>1.0804465604990972</v>
      </c>
    </row>
    <row r="24" spans="1:15" ht="15.75" thickBo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</row>
    <row r="25" spans="1:15" ht="18" thickBot="1" x14ac:dyDescent="0.35">
      <c r="A25" s="200" t="s">
        <v>3767</v>
      </c>
      <c r="B25" s="201"/>
      <c r="C25" s="201"/>
      <c r="D25" s="201"/>
      <c r="E25" s="202"/>
      <c r="F25" s="73"/>
      <c r="G25" s="112"/>
      <c r="H25" s="112"/>
      <c r="I25" s="112"/>
      <c r="J25" s="112"/>
      <c r="K25" s="112"/>
    </row>
    <row r="26" spans="1:15" ht="15.75" thickTop="1" x14ac:dyDescent="0.25">
      <c r="A26" s="113"/>
      <c r="B26" s="114" t="s">
        <v>3736</v>
      </c>
      <c r="C26" s="114" t="s">
        <v>3737</v>
      </c>
      <c r="D26" s="114" t="s">
        <v>3738</v>
      </c>
      <c r="E26" s="115" t="s">
        <v>3739</v>
      </c>
      <c r="F26" s="73"/>
      <c r="G26" s="73"/>
      <c r="H26" s="73"/>
      <c r="I26" s="73"/>
      <c r="J26" s="73"/>
      <c r="K26" s="73"/>
    </row>
    <row r="27" spans="1:15" x14ac:dyDescent="0.25">
      <c r="A27" s="91" t="s">
        <v>9</v>
      </c>
      <c r="B27" s="94">
        <f>Expense!N14/Expense!Q14</f>
        <v>0.8720179623912433</v>
      </c>
      <c r="C27" s="94">
        <f>Expense!K14/Expense!N14</f>
        <v>1.4969423881557773</v>
      </c>
      <c r="D27" s="94">
        <f>Expense!H14/Expense!K14</f>
        <v>1.591915717050097</v>
      </c>
      <c r="E27" s="96">
        <f>Expense!E14/Expense!H14</f>
        <v>0.75540248514316577</v>
      </c>
      <c r="F27" s="73"/>
      <c r="G27" s="73"/>
      <c r="H27" s="73"/>
      <c r="I27" s="73"/>
      <c r="J27" s="73"/>
      <c r="K27" s="73"/>
      <c r="L27" s="73"/>
    </row>
    <row r="28" spans="1:15" x14ac:dyDescent="0.25">
      <c r="A28" s="91" t="s">
        <v>10</v>
      </c>
      <c r="B28" s="94">
        <f>Expense!N15/Expense!Q15</f>
        <v>1.55322265625</v>
      </c>
      <c r="C28" s="94">
        <f>Expense!K15/Expense!N15</f>
        <v>0.9649481295190192</v>
      </c>
      <c r="D28" s="94">
        <f>Expense!H15/Expense!K15</f>
        <v>1.626323505456915</v>
      </c>
      <c r="E28" s="96">
        <f>Expense!E15/Expense!H15</f>
        <v>0.7405849358974359</v>
      </c>
      <c r="F28" s="73"/>
      <c r="G28" s="73"/>
      <c r="H28" s="73"/>
      <c r="I28" s="73"/>
      <c r="J28" s="73"/>
      <c r="K28" s="73"/>
      <c r="L28" s="73"/>
    </row>
    <row r="29" spans="1:15" x14ac:dyDescent="0.25">
      <c r="A29" s="91" t="s">
        <v>11</v>
      </c>
      <c r="B29" s="94">
        <f>Expense!N16/Expense!Q16</f>
        <v>0.78365695792880263</v>
      </c>
      <c r="C29" s="94">
        <f>Expense!K16/Expense!N16</f>
        <v>2.9134833780714433</v>
      </c>
      <c r="D29" s="94">
        <f>Expense!H16/Expense!K16</f>
        <v>0.7096385542168675</v>
      </c>
      <c r="E29" s="96">
        <f>Expense!E16/Expense!H16</f>
        <v>1.1813642265055428</v>
      </c>
      <c r="F29" s="73"/>
      <c r="G29" s="73"/>
      <c r="H29" s="73"/>
      <c r="I29" s="73"/>
      <c r="J29" s="73"/>
      <c r="K29" s="73"/>
      <c r="L29" s="73"/>
    </row>
    <row r="30" spans="1:15" x14ac:dyDescent="0.25">
      <c r="A30" s="91" t="s">
        <v>12</v>
      </c>
      <c r="B30" s="94">
        <f>Expense!N17/Expense!Q17</f>
        <v>0.90443942814145972</v>
      </c>
      <c r="C30" s="94">
        <f>Expense!K17/Expense!N17</f>
        <v>1.4109816971713811</v>
      </c>
      <c r="D30" s="94">
        <f>Expense!H17/Expense!K17</f>
        <v>1.2810815363881403</v>
      </c>
      <c r="E30" s="96">
        <f>Expense!E17/Expense!H17</f>
        <v>1.2553751068446315</v>
      </c>
      <c r="F30" s="73"/>
      <c r="G30" s="73"/>
      <c r="H30" s="73"/>
      <c r="I30" s="73"/>
      <c r="J30" s="73"/>
      <c r="K30" s="73"/>
      <c r="L30" s="73"/>
    </row>
    <row r="31" spans="1:15" x14ac:dyDescent="0.25">
      <c r="A31" s="91" t="s">
        <v>13</v>
      </c>
      <c r="B31" s="94">
        <f>Expense!N18/Expense!Q18</f>
        <v>0.65420353982300883</v>
      </c>
      <c r="C31" s="94">
        <f>Expense!K18/Expense!N18</f>
        <v>2.2394318566114304</v>
      </c>
      <c r="D31" s="94">
        <f>Expense!H18/Expense!K18</f>
        <v>1.1599214738749624</v>
      </c>
      <c r="E31" s="96">
        <f>Expense!E18/Expense!H18</f>
        <v>0.75471943757323257</v>
      </c>
      <c r="F31" s="73"/>
      <c r="G31" s="73"/>
      <c r="H31" s="73"/>
      <c r="I31" s="73"/>
      <c r="J31" s="73"/>
      <c r="K31" s="73"/>
      <c r="L31" s="73"/>
    </row>
    <row r="32" spans="1:15" x14ac:dyDescent="0.25">
      <c r="A32" s="91" t="s">
        <v>14</v>
      </c>
      <c r="B32" s="94" t="e">
        <f>Expense!N19/Expense!Q19</f>
        <v>#DIV/0!</v>
      </c>
      <c r="C32" s="94" t="e">
        <f>Expense!K19/Expense!N19</f>
        <v>#DIV/0!</v>
      </c>
      <c r="D32" s="94" t="e">
        <f>Expense!H19/Expense!K19</f>
        <v>#DIV/0!</v>
      </c>
      <c r="E32" s="96" t="e">
        <f>Expense!E19/Expense!H19</f>
        <v>#DIV/0!</v>
      </c>
      <c r="F32" s="73"/>
      <c r="G32" s="73"/>
      <c r="H32" s="73"/>
      <c r="I32" s="73"/>
      <c r="J32" s="73"/>
      <c r="K32" s="73"/>
      <c r="L32" s="73"/>
    </row>
    <row r="33" spans="1:12" x14ac:dyDescent="0.25">
      <c r="A33" s="91" t="s">
        <v>15</v>
      </c>
      <c r="B33" s="94">
        <f>Expense!N20/Expense!Q20</f>
        <v>0.96780410384310178</v>
      </c>
      <c r="C33" s="94">
        <f>Expense!K20/Expense!N20</f>
        <v>0.85791261567295296</v>
      </c>
      <c r="D33" s="94">
        <f>Expense!H20/Expense!K20</f>
        <v>1.1049972692517751</v>
      </c>
      <c r="E33" s="96">
        <f>Expense!E20/Expense!H20</f>
        <v>1.1099715803781045</v>
      </c>
      <c r="F33" s="73"/>
      <c r="G33" s="73"/>
      <c r="H33" s="73"/>
      <c r="I33" s="73"/>
      <c r="J33" s="73"/>
      <c r="K33" s="73"/>
      <c r="L33" s="73"/>
    </row>
    <row r="34" spans="1:12" x14ac:dyDescent="0.25">
      <c r="A34" s="91" t="s">
        <v>16</v>
      </c>
      <c r="B34" s="94">
        <f>Expense!N21/Expense!Q21</f>
        <v>1.2983082209886334</v>
      </c>
      <c r="C34" s="94">
        <f>Expense!K21/Expense!N21</f>
        <v>1.4363229156062303</v>
      </c>
      <c r="D34" s="94">
        <f>Expense!H21/Expense!K21</f>
        <v>0.94840172939258627</v>
      </c>
      <c r="E34" s="96">
        <f>Expense!E21/Expense!H21</f>
        <v>0.83865181974441372</v>
      </c>
      <c r="F34" s="73"/>
      <c r="G34" s="73"/>
      <c r="H34" s="73"/>
      <c r="I34" s="73"/>
      <c r="J34" s="73"/>
      <c r="K34" s="73"/>
      <c r="L34" s="73"/>
    </row>
    <row r="35" spans="1:12" x14ac:dyDescent="0.25">
      <c r="A35" s="91" t="s">
        <v>17</v>
      </c>
      <c r="B35" s="94">
        <f>Expense!N22/Expense!Q22</f>
        <v>1.2029981261711431</v>
      </c>
      <c r="C35" s="94">
        <f>Expense!K22/Expense!N22</f>
        <v>1.3912253374870196</v>
      </c>
      <c r="D35" s="94">
        <f>Expense!H22/Expense!K22</f>
        <v>1.0393730173539839</v>
      </c>
      <c r="E35" s="96">
        <f>Expense!E22/Expense!H22</f>
        <v>0.8229802513464991</v>
      </c>
      <c r="F35" s="73"/>
      <c r="G35" s="73"/>
      <c r="H35" s="73"/>
      <c r="I35" s="73"/>
      <c r="J35" s="73"/>
      <c r="K35" s="73"/>
      <c r="L35" s="73"/>
    </row>
    <row r="36" spans="1:12" x14ac:dyDescent="0.25">
      <c r="A36" s="91" t="s">
        <v>18</v>
      </c>
      <c r="B36" s="94">
        <f>Expense!N23/Expense!Q23</f>
        <v>1.3024233432245302</v>
      </c>
      <c r="C36" s="94">
        <f>Expense!K23/Expense!N23</f>
        <v>0.98822859312701716</v>
      </c>
      <c r="D36" s="94">
        <f>Expense!H23/Expense!K23</f>
        <v>1.3327569644572528</v>
      </c>
      <c r="E36" s="96">
        <f>Expense!E23/Expense!H23</f>
        <v>1.2072942194032001</v>
      </c>
      <c r="F36" s="73"/>
      <c r="G36" s="73"/>
      <c r="H36" s="73"/>
      <c r="I36" s="73"/>
      <c r="J36" s="73"/>
      <c r="K36" s="73"/>
      <c r="L36" s="73"/>
    </row>
    <row r="37" spans="1:12" x14ac:dyDescent="0.25">
      <c r="A37" s="91" t="s">
        <v>19</v>
      </c>
      <c r="B37" s="94">
        <f>Expense!N24/Expense!Q24</f>
        <v>1.4281004888030009</v>
      </c>
      <c r="C37" s="94">
        <f>Expense!K24/Expense!N24</f>
        <v>1.2218419167396324</v>
      </c>
      <c r="D37" s="94">
        <f>Expense!H24/Expense!K24</f>
        <v>0.93687296416938115</v>
      </c>
      <c r="E37" s="96">
        <f>Expense!E24/Expense!H24</f>
        <v>0.86322230721090332</v>
      </c>
      <c r="F37" s="73"/>
      <c r="G37" s="73"/>
      <c r="H37" s="73"/>
      <c r="I37" s="73"/>
      <c r="J37" s="73"/>
      <c r="K37" s="73"/>
      <c r="L37" s="73"/>
    </row>
    <row r="38" spans="1:12" x14ac:dyDescent="0.25">
      <c r="A38" s="91" t="s">
        <v>20</v>
      </c>
      <c r="B38" s="94">
        <f>Expense!N25/Expense!Q25</f>
        <v>0.76148776744605939</v>
      </c>
      <c r="C38" s="94">
        <f>Expense!K25/Expense!N25</f>
        <v>1.2528749259039718</v>
      </c>
      <c r="D38" s="94">
        <f>Expense!H25/Expense!K25</f>
        <v>1.1944549583648751</v>
      </c>
      <c r="E38" s="96">
        <f>Expense!E25/Expense!H25</f>
        <v>0.93598985977976712</v>
      </c>
      <c r="F38" s="73"/>
      <c r="G38" s="73"/>
      <c r="H38" s="73"/>
      <c r="I38" s="73"/>
      <c r="J38" s="73"/>
      <c r="K38" s="73"/>
      <c r="L38" s="73"/>
    </row>
    <row r="39" spans="1:12" x14ac:dyDescent="0.25">
      <c r="A39" s="91" t="s">
        <v>21</v>
      </c>
      <c r="B39" s="94">
        <f>Expense!N26/Expense!Q26</f>
        <v>1.006701771182384</v>
      </c>
      <c r="C39" s="94">
        <f>Expense!K26/Expense!N26</f>
        <v>2.1470914566492314</v>
      </c>
      <c r="D39" s="94">
        <f>Expense!H26/Expense!K26</f>
        <v>1.1007677543186181</v>
      </c>
      <c r="E39" s="96">
        <f>Expense!E26/Expense!H26</f>
        <v>0.88431359399101339</v>
      </c>
      <c r="F39" s="73"/>
      <c r="G39" s="73"/>
      <c r="H39" s="73"/>
      <c r="I39" s="73"/>
      <c r="J39" s="73"/>
      <c r="K39" s="73"/>
      <c r="L39" s="73"/>
    </row>
    <row r="40" spans="1:12" x14ac:dyDescent="0.25">
      <c r="A40" s="91" t="s">
        <v>22</v>
      </c>
      <c r="B40" s="94">
        <f>Expense!N27/Expense!Q27</f>
        <v>1.6105195224265891</v>
      </c>
      <c r="C40" s="94">
        <f>Expense!K27/Expense!N27</f>
        <v>0.82889200561009824</v>
      </c>
      <c r="D40" s="94">
        <f>Expense!H27/Expense!K27</f>
        <v>1.3826444283297077</v>
      </c>
      <c r="E40" s="96">
        <f>Expense!E27/Expense!H27</f>
        <v>1.441958041958042</v>
      </c>
      <c r="F40" s="73"/>
      <c r="G40" s="73"/>
      <c r="H40" s="73"/>
      <c r="I40" s="73"/>
      <c r="J40" s="73"/>
      <c r="K40" s="73"/>
      <c r="L40" s="73"/>
    </row>
    <row r="41" spans="1:12" x14ac:dyDescent="0.25">
      <c r="A41" s="91" t="s">
        <v>23</v>
      </c>
      <c r="B41" s="94">
        <f>Expense!N28/Expense!Q28</f>
        <v>0.74378704377664551</v>
      </c>
      <c r="C41" s="94">
        <f>Expense!K28/Expense!N28</f>
        <v>1.2643646022647839</v>
      </c>
      <c r="D41" s="94">
        <f>Expense!H28/Expense!K28</f>
        <v>0.78051747014595318</v>
      </c>
      <c r="E41" s="96">
        <f>Expense!E28/Expense!H28</f>
        <v>0.82320441988950277</v>
      </c>
      <c r="F41" s="73"/>
      <c r="G41" s="73"/>
      <c r="H41" s="73"/>
      <c r="I41" s="73"/>
      <c r="J41" s="73"/>
      <c r="K41" s="73"/>
      <c r="L41" s="73"/>
    </row>
    <row r="42" spans="1:12" x14ac:dyDescent="0.25">
      <c r="A42" s="91" t="s">
        <v>24</v>
      </c>
      <c r="B42" s="94">
        <f>Expense!N29/Expense!Q29</f>
        <v>0.97368071248172261</v>
      </c>
      <c r="C42" s="94">
        <f>Expense!K29/Expense!N29</f>
        <v>1.0735836177474403</v>
      </c>
      <c r="D42" s="94">
        <f>Expense!H29/Expense!K29</f>
        <v>1.0503560528992879</v>
      </c>
      <c r="E42" s="96">
        <f>Expense!E29/Expense!H29</f>
        <v>0.7790556900726392</v>
      </c>
      <c r="F42" s="73"/>
      <c r="G42" s="73"/>
      <c r="H42" s="73"/>
      <c r="I42" s="73"/>
      <c r="J42" s="73"/>
      <c r="K42" s="73"/>
      <c r="L42" s="73"/>
    </row>
    <row r="43" spans="1:12" x14ac:dyDescent="0.25">
      <c r="A43" s="91" t="s">
        <v>25</v>
      </c>
      <c r="B43" s="94">
        <f>Expense!N30/Expense!Q30</f>
        <v>1.0441095890410959</v>
      </c>
      <c r="C43" s="94">
        <f>Expense!K30/Expense!N30</f>
        <v>1.2579375491996851</v>
      </c>
      <c r="D43" s="94">
        <f>Expense!H30/Expense!K30</f>
        <v>1.1020025031289111</v>
      </c>
      <c r="E43" s="96">
        <f>Expense!E30/Expense!H30</f>
        <v>0.9547605527162597</v>
      </c>
      <c r="F43" s="73"/>
      <c r="G43" s="73"/>
      <c r="H43" s="73"/>
      <c r="I43" s="73"/>
      <c r="J43" s="73"/>
      <c r="K43" s="73"/>
      <c r="L43" s="73"/>
    </row>
    <row r="44" spans="1:12" x14ac:dyDescent="0.25">
      <c r="A44" s="91" t="s">
        <v>26</v>
      </c>
      <c r="B44" s="94">
        <f>Expense!N31/Expense!Q31</f>
        <v>1.3498045347928067</v>
      </c>
      <c r="C44" s="94">
        <f>Expense!K31/Expense!N31</f>
        <v>1.1099397590361446</v>
      </c>
      <c r="D44" s="94">
        <f>Expense!H31/Expense!K31</f>
        <v>1.2221062519569983</v>
      </c>
      <c r="E44" s="96">
        <f>Expense!E31/Expense!H31</f>
        <v>0.98958066444615256</v>
      </c>
      <c r="F44" s="73"/>
      <c r="G44" s="73"/>
      <c r="H44" s="73"/>
      <c r="I44" s="73"/>
      <c r="J44" s="73"/>
      <c r="K44" s="73"/>
      <c r="L44" s="73"/>
    </row>
    <row r="45" spans="1:12" x14ac:dyDescent="0.25">
      <c r="A45" s="91" t="s">
        <v>27</v>
      </c>
      <c r="B45" s="94">
        <f>Expense!N32/Expense!Q32</f>
        <v>0.94635604260862893</v>
      </c>
      <c r="C45" s="94">
        <f>Expense!K32/Expense!N32</f>
        <v>1.1354765568062191</v>
      </c>
      <c r="D45" s="94">
        <f>Expense!H32/Expense!K32</f>
        <v>1.1105405790900014</v>
      </c>
      <c r="E45" s="96">
        <f>Expense!E32/Expense!H32</f>
        <v>1.1665168250706397</v>
      </c>
      <c r="F45" s="73"/>
      <c r="G45" s="73"/>
      <c r="H45" s="73"/>
      <c r="I45" s="73"/>
      <c r="J45" s="73"/>
      <c r="K45" s="73"/>
      <c r="L45" s="73"/>
    </row>
    <row r="46" spans="1:12" x14ac:dyDescent="0.25">
      <c r="A46" s="91" t="s">
        <v>28</v>
      </c>
      <c r="B46" s="94">
        <f>Expense!N33/Expense!Q33</f>
        <v>0.94088281660536</v>
      </c>
      <c r="C46" s="94">
        <f>Expense!K33/Expense!N33</f>
        <v>1.2257749232058084</v>
      </c>
      <c r="D46" s="94">
        <f>Expense!H33/Expense!K33</f>
        <v>0.98029388313019705</v>
      </c>
      <c r="E46" s="96">
        <f>Expense!E33/Expense!H33</f>
        <v>0.72658610271903323</v>
      </c>
      <c r="F46" s="73"/>
      <c r="G46" s="73"/>
      <c r="H46" s="73"/>
      <c r="I46" s="73"/>
      <c r="J46" s="73"/>
      <c r="K46" s="73"/>
      <c r="L46" s="73"/>
    </row>
    <row r="47" spans="1:12" ht="15.75" thickBot="1" x14ac:dyDescent="0.3">
      <c r="A47" s="92" t="s">
        <v>29</v>
      </c>
      <c r="B47" s="97">
        <f>Expense!N34/Expense!Q34</f>
        <v>1.7782128871484515</v>
      </c>
      <c r="C47" s="97">
        <f>Expense!K34/Expense!N34</f>
        <v>1.5429429429429427</v>
      </c>
      <c r="D47" s="97">
        <f>Expense!H34/Expense!K34</f>
        <v>0.89048916569352543</v>
      </c>
      <c r="E47" s="99">
        <f>Expense!E34/Expense!H34</f>
        <v>0.94404779251056403</v>
      </c>
      <c r="F47" s="73"/>
      <c r="G47" s="73"/>
      <c r="H47" s="73"/>
      <c r="I47" s="73"/>
      <c r="J47" s="73"/>
      <c r="K47" s="73"/>
      <c r="L47" s="73"/>
    </row>
  </sheetData>
  <mergeCells count="3">
    <mergeCell ref="A1:E1"/>
    <mergeCell ref="G1:K1"/>
    <mergeCell ref="A25:E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6E46-8966-442F-B401-C8B3F66DEA06}">
  <sheetPr>
    <tabColor theme="4"/>
  </sheetPr>
  <dimension ref="A1:Q23"/>
  <sheetViews>
    <sheetView workbookViewId="0">
      <selection activeCell="H31" sqref="H31"/>
    </sheetView>
  </sheetViews>
  <sheetFormatPr defaultRowHeight="15" x14ac:dyDescent="0.25"/>
  <cols>
    <col min="1" max="1" width="18.7109375" bestFit="1" customWidth="1"/>
    <col min="7" max="7" width="15.42578125" bestFit="1" customWidth="1"/>
    <col min="8" max="8" width="19.42578125" customWidth="1"/>
    <col min="9" max="9" width="20.42578125" customWidth="1"/>
  </cols>
  <sheetData>
    <row r="1" spans="1:17" ht="15.75" thickBot="1" x14ac:dyDescent="0.3">
      <c r="A1" s="197" t="s">
        <v>4935</v>
      </c>
      <c r="B1" s="199"/>
      <c r="C1" s="199"/>
      <c r="D1" s="199"/>
      <c r="E1" s="199"/>
      <c r="F1" s="198"/>
      <c r="I1" s="73"/>
      <c r="J1" s="73"/>
      <c r="K1" s="73"/>
      <c r="L1" s="73"/>
      <c r="M1" s="73"/>
    </row>
    <row r="2" spans="1:17" x14ac:dyDescent="0.25">
      <c r="A2" s="119"/>
      <c r="B2" s="120">
        <v>2016</v>
      </c>
      <c r="C2" s="120">
        <v>2017</v>
      </c>
      <c r="D2" s="120">
        <v>2018</v>
      </c>
      <c r="E2" s="120">
        <v>2019</v>
      </c>
      <c r="F2" s="121">
        <v>2020</v>
      </c>
      <c r="H2" s="73"/>
      <c r="I2" s="73"/>
      <c r="J2" s="73"/>
      <c r="K2" s="73"/>
      <c r="L2" s="73"/>
      <c r="M2" s="73"/>
    </row>
    <row r="3" spans="1:17" x14ac:dyDescent="0.25">
      <c r="A3" s="119" t="s">
        <v>16</v>
      </c>
      <c r="B3" s="124">
        <f>VLOOKUP($A3, Expense!$B$14:$O$34,14, FALSE)</f>
        <v>213.41</v>
      </c>
      <c r="C3" s="124">
        <f>VLOOKUP($A3, Expense!$B$14:$O$34,11, FALSE)</f>
        <v>231.32</v>
      </c>
      <c r="D3" s="124">
        <f>VLOOKUP($A3, Expense!$B$14:$O$34,8, FALSE)</f>
        <v>295.02999999999997</v>
      </c>
      <c r="E3" s="124">
        <f>VLOOKUP($A3, Expense!$B$14:$O$34,5, FALSE)</f>
        <v>284.23</v>
      </c>
      <c r="F3" s="125">
        <f>VLOOKUP($A3, Expense!$B$14:$O$34,2, FALSE)</f>
        <v>276.62</v>
      </c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17" x14ac:dyDescent="0.25">
      <c r="A4" s="119" t="s">
        <v>18</v>
      </c>
      <c r="B4" s="124">
        <f>VLOOKUP(A4, Expense!$B$14:$O$34,14, FALSE)</f>
        <v>196.38</v>
      </c>
      <c r="C4" s="124">
        <f>VLOOKUP($A4, Expense!$B$14:$O$34,11, FALSE)</f>
        <v>178.13</v>
      </c>
      <c r="D4" s="124">
        <f>VLOOKUP($A4, Expense!$B$14:$O$34,8, FALSE)</f>
        <v>196.63</v>
      </c>
      <c r="E4" s="124">
        <f>VLOOKUP($A4, Expense!$B$14:$O$34,5, FALSE)</f>
        <v>258.05</v>
      </c>
      <c r="F4" s="125">
        <f>VLOOKUP($A4, Expense!$B$14:$O$34,2, FALSE)</f>
        <v>272.53999999999996</v>
      </c>
      <c r="H4" s="73"/>
      <c r="I4" s="73"/>
      <c r="J4" s="73"/>
      <c r="K4" s="73"/>
      <c r="L4" s="73"/>
      <c r="M4" s="73"/>
    </row>
    <row r="5" spans="1:17" x14ac:dyDescent="0.25">
      <c r="A5" s="119" t="s">
        <v>21</v>
      </c>
      <c r="B5" s="124">
        <f>VLOOKUP(A5, Expense!$B$14:$O$34,14, FALSE)</f>
        <v>315.36</v>
      </c>
      <c r="C5" s="124">
        <f>VLOOKUP($A5, Expense!$B$14:$O$34,11, FALSE)</f>
        <v>295.58000000000004</v>
      </c>
      <c r="D5" s="124">
        <f>VLOOKUP($A5, Expense!$B$14:$O$34,8, FALSE)</f>
        <v>453.06000000000006</v>
      </c>
      <c r="E5" s="124">
        <f>VLOOKUP($A5, Expense!$B$14:$O$34,5, FALSE)</f>
        <v>449.75</v>
      </c>
      <c r="F5" s="125">
        <f>VLOOKUP($A5, Expense!$B$14:$O$34,2, FALSE)</f>
        <v>435.28000000000003</v>
      </c>
      <c r="H5" s="73"/>
      <c r="I5" s="73"/>
      <c r="J5" s="73"/>
      <c r="K5" s="73"/>
      <c r="L5" s="73"/>
      <c r="M5" s="73"/>
    </row>
    <row r="6" spans="1:17" x14ac:dyDescent="0.25">
      <c r="A6" s="119" t="s">
        <v>26</v>
      </c>
      <c r="B6" s="124">
        <f>VLOOKUP(A6, Expense!$B$14:$O$34,14, FALSE)</f>
        <v>259.58</v>
      </c>
      <c r="C6" s="124">
        <f>VLOOKUP($A6, Expense!$B$14:$O$34,11, FALSE)</f>
        <v>313.62</v>
      </c>
      <c r="D6" s="124">
        <f>VLOOKUP($A6, Expense!$B$14:$O$34,8, FALSE)</f>
        <v>342.01</v>
      </c>
      <c r="E6" s="124">
        <f>VLOOKUP($A6, Expense!$B$14:$O$34,5, FALSE)</f>
        <v>418.63</v>
      </c>
      <c r="F6" s="125">
        <f>VLOOKUP($A6, Expense!$B$14:$O$34,2, FALSE)</f>
        <v>361.98</v>
      </c>
      <c r="H6" s="73"/>
      <c r="I6" s="73"/>
      <c r="J6" s="73"/>
      <c r="K6" s="73"/>
      <c r="L6" s="73"/>
      <c r="M6" s="73"/>
    </row>
    <row r="7" spans="1:17" x14ac:dyDescent="0.25">
      <c r="A7" s="126" t="s">
        <v>4940</v>
      </c>
      <c r="B7" s="127">
        <f>AVERAGE(B3:B6)</f>
        <v>246.1825</v>
      </c>
      <c r="C7" s="127">
        <f t="shared" ref="C7:F7" si="0">AVERAGE(C3:C6)</f>
        <v>254.66249999999999</v>
      </c>
      <c r="D7" s="127">
        <f t="shared" si="0"/>
        <v>321.6825</v>
      </c>
      <c r="E7" s="127">
        <f t="shared" si="0"/>
        <v>352.66499999999996</v>
      </c>
      <c r="F7" s="128">
        <f t="shared" si="0"/>
        <v>336.60500000000002</v>
      </c>
      <c r="G7" s="73"/>
      <c r="H7" s="73"/>
    </row>
    <row r="8" spans="1:17" x14ac:dyDescent="0.25">
      <c r="G8" s="73"/>
    </row>
    <row r="9" spans="1:17" ht="15.75" thickBot="1" x14ac:dyDescent="0.3">
      <c r="A9" s="197" t="s">
        <v>4934</v>
      </c>
      <c r="B9" s="199"/>
      <c r="C9" s="199"/>
      <c r="D9" s="199"/>
      <c r="E9" s="199"/>
      <c r="F9" s="198"/>
    </row>
    <row r="10" spans="1:17" x14ac:dyDescent="0.25">
      <c r="A10" s="119"/>
      <c r="B10" s="120">
        <v>2016</v>
      </c>
      <c r="C10" s="120">
        <v>2017</v>
      </c>
      <c r="D10" s="120">
        <v>2018</v>
      </c>
      <c r="E10" s="120">
        <v>2019</v>
      </c>
      <c r="F10" s="121">
        <v>2020</v>
      </c>
      <c r="H10" s="196" t="s">
        <v>4941</v>
      </c>
      <c r="I10" s="196"/>
    </row>
    <row r="11" spans="1:17" x14ac:dyDescent="0.25">
      <c r="A11" s="119" t="s">
        <v>16</v>
      </c>
      <c r="B11" s="120">
        <f>VLOOKUP($A11, Expense!$B$14:$Q$34,15, FALSE)</f>
        <v>137.75</v>
      </c>
      <c r="C11" s="120">
        <f>VLOOKUP($A11, Expense!$B$14:$Q$34,12, FALSE)</f>
        <v>133.09</v>
      </c>
      <c r="D11" s="120">
        <f>VLOOKUP($A11, Expense!$B$14:$Q$34,9, FALSE)</f>
        <v>153.94</v>
      </c>
      <c r="E11" s="120">
        <f>VLOOKUP($A11, Expense!$B$14:$Q$34,6, FALSE)</f>
        <v>150.41999999999999</v>
      </c>
      <c r="F11" s="121">
        <f>VLOOKUP($A11, Expense!$B$14:$Q$34,3, FALSE)</f>
        <v>164.4</v>
      </c>
      <c r="H11" s="131" t="s">
        <v>16</v>
      </c>
      <c r="I11" s="131">
        <f>AVERAGE('Expense Growth'!H10:K10)</f>
        <v>1.0482263055010324</v>
      </c>
    </row>
    <row r="12" spans="1:17" x14ac:dyDescent="0.25">
      <c r="A12" s="119" t="s">
        <v>18</v>
      </c>
      <c r="B12" s="120">
        <f>VLOOKUP(A12, Expense!$B$14:$Q$34,15, FALSE)</f>
        <v>155.94</v>
      </c>
      <c r="C12" s="120">
        <f>VLOOKUP($A12, Expense!$B$14:$Q$34,12, FALSE)</f>
        <v>125.46</v>
      </c>
      <c r="D12" s="120">
        <f>VLOOKUP($A12, Expense!$B$14:$Q$34,9, FALSE)</f>
        <v>144.58000000000001</v>
      </c>
      <c r="E12" s="120">
        <f>VLOOKUP($A12, Expense!$B$14:$Q$34,6, FALSE)</f>
        <v>188.68</v>
      </c>
      <c r="F12" s="121">
        <f>VLOOKUP($A12, Expense!$B$14:$Q$34,3, FALSE)</f>
        <v>188.79</v>
      </c>
      <c r="H12" s="131" t="s">
        <v>18</v>
      </c>
      <c r="I12" s="131">
        <f>AVERAGE('Expense Growth'!H12:K12)</f>
        <v>1.0656359544768201</v>
      </c>
    </row>
    <row r="13" spans="1:17" x14ac:dyDescent="0.25">
      <c r="A13" s="119" t="s">
        <v>21</v>
      </c>
      <c r="B13" s="120">
        <f>VLOOKUP(A13, Expense!$B$14:$Q$34,15, FALSE)</f>
        <v>252.69</v>
      </c>
      <c r="C13" s="120">
        <f>VLOOKUP($A13, Expense!$B$14:$Q$34,12, FALSE)</f>
        <v>232.49</v>
      </c>
      <c r="D13" s="120">
        <f>VLOOKUP($A13, Expense!$B$14:$Q$34,9, FALSE)</f>
        <v>317.60000000000002</v>
      </c>
      <c r="E13" s="120">
        <f>VLOOKUP($A13, Expense!$B$14:$Q$34,6, FALSE)</f>
        <v>300.64</v>
      </c>
      <c r="F13" s="121">
        <f>VLOOKUP($A13, Expense!$B$14:$Q$34,3, FALSE)</f>
        <v>303.42</v>
      </c>
      <c r="H13" s="131" t="s">
        <v>21</v>
      </c>
      <c r="I13" s="131">
        <f>AVERAGE('Expense Growth'!H15:K15)</f>
        <v>1.0604967125890643</v>
      </c>
    </row>
    <row r="14" spans="1:17" x14ac:dyDescent="0.25">
      <c r="A14" s="119" t="s">
        <v>26</v>
      </c>
      <c r="B14" s="120">
        <f>VLOOKUP(A14, Expense!$B$14:$Q$34,15, FALSE)</f>
        <v>195.63</v>
      </c>
      <c r="C14" s="120">
        <f>VLOOKUP($A14, Expense!$B$14:$Q$34,12, FALSE)</f>
        <v>227.3</v>
      </c>
      <c r="D14" s="120">
        <f>VLOOKUP($A14, Expense!$B$14:$Q$34,9, FALSE)</f>
        <v>246.2</v>
      </c>
      <c r="E14" s="120">
        <f>VLOOKUP($A14, Expense!$B$14:$Q$34,6, FALSE)</f>
        <v>301.54000000000002</v>
      </c>
      <c r="F14" s="121">
        <f>VLOOKUP($A14, Expense!$B$14:$Q$34,3, FALSE)</f>
        <v>246.11</v>
      </c>
      <c r="H14" s="131" t="s">
        <v>26</v>
      </c>
      <c r="I14" s="131">
        <f>AVERAGE('Expense Growth'!H20:K20)</f>
        <v>1.0714977051934611</v>
      </c>
    </row>
    <row r="15" spans="1:17" x14ac:dyDescent="0.25">
      <c r="A15" s="126" t="s">
        <v>4940</v>
      </c>
      <c r="B15" s="129">
        <f>AVERAGE(B11:B14)</f>
        <v>185.5025</v>
      </c>
      <c r="C15" s="129">
        <f t="shared" ref="C15:F15" si="1">AVERAGE(C11:C14)</f>
        <v>179.58500000000001</v>
      </c>
      <c r="D15" s="129">
        <f t="shared" si="1"/>
        <v>215.57999999999998</v>
      </c>
      <c r="E15" s="129">
        <f t="shared" si="1"/>
        <v>235.32</v>
      </c>
      <c r="F15" s="130">
        <f t="shared" si="1"/>
        <v>225.68</v>
      </c>
      <c r="H15" s="131" t="s">
        <v>4940</v>
      </c>
      <c r="I15" s="131">
        <f>AVERAGE(I11:I14)</f>
        <v>1.0614641694400946</v>
      </c>
    </row>
    <row r="17" spans="1:9" ht="15.75" thickBot="1" x14ac:dyDescent="0.3">
      <c r="A17" s="197" t="s">
        <v>4936</v>
      </c>
      <c r="B17" s="199"/>
      <c r="C17" s="199"/>
      <c r="D17" s="199"/>
      <c r="E17" s="199"/>
      <c r="F17" s="198"/>
    </row>
    <row r="18" spans="1:9" x14ac:dyDescent="0.25">
      <c r="A18" s="119"/>
      <c r="B18" s="120">
        <v>2016</v>
      </c>
      <c r="C18" s="120">
        <v>2017</v>
      </c>
      <c r="D18" s="120">
        <v>2018</v>
      </c>
      <c r="E18" s="120">
        <v>2019</v>
      </c>
      <c r="F18" s="121">
        <v>2020</v>
      </c>
      <c r="H18" s="196" t="s">
        <v>4942</v>
      </c>
      <c r="I18" s="196"/>
    </row>
    <row r="19" spans="1:9" x14ac:dyDescent="0.25">
      <c r="A19" s="119" t="s">
        <v>16</v>
      </c>
      <c r="B19" s="124">
        <f>B3-B11</f>
        <v>75.66</v>
      </c>
      <c r="C19" s="124">
        <f t="shared" ref="C19:F19" si="2">C3-C11</f>
        <v>98.22999999999999</v>
      </c>
      <c r="D19" s="124">
        <f t="shared" si="2"/>
        <v>141.08999999999997</v>
      </c>
      <c r="E19" s="124">
        <f t="shared" si="2"/>
        <v>133.81000000000003</v>
      </c>
      <c r="F19" s="125">
        <f t="shared" si="2"/>
        <v>112.22</v>
      </c>
      <c r="H19" s="131" t="s">
        <v>16</v>
      </c>
      <c r="I19" s="131">
        <f>AVERAGE('Expense Growth'!B34:E34)</f>
        <v>1.1304211714329659</v>
      </c>
    </row>
    <row r="20" spans="1:9" x14ac:dyDescent="0.25">
      <c r="A20" s="119" t="s">
        <v>18</v>
      </c>
      <c r="B20" s="124">
        <f t="shared" ref="B20:F22" si="3">B4-B12</f>
        <v>40.44</v>
      </c>
      <c r="C20" s="124">
        <f t="shared" si="3"/>
        <v>52.67</v>
      </c>
      <c r="D20" s="124">
        <f t="shared" si="3"/>
        <v>52.049999999999983</v>
      </c>
      <c r="E20" s="124">
        <f t="shared" si="3"/>
        <v>69.37</v>
      </c>
      <c r="F20" s="125">
        <f t="shared" si="3"/>
        <v>83.749999999999972</v>
      </c>
      <c r="H20" s="131" t="s">
        <v>18</v>
      </c>
      <c r="I20" s="131">
        <f>AVERAGE('Expense Growth'!B36:E36)</f>
        <v>1.207675780053</v>
      </c>
    </row>
    <row r="21" spans="1:9" x14ac:dyDescent="0.25">
      <c r="A21" s="119" t="s">
        <v>21</v>
      </c>
      <c r="B21" s="124">
        <f t="shared" si="3"/>
        <v>62.670000000000016</v>
      </c>
      <c r="C21" s="124">
        <f t="shared" si="3"/>
        <v>63.090000000000032</v>
      </c>
      <c r="D21" s="124">
        <f t="shared" si="3"/>
        <v>135.46000000000004</v>
      </c>
      <c r="E21" s="124">
        <f t="shared" si="3"/>
        <v>149.11000000000001</v>
      </c>
      <c r="F21" s="125">
        <f t="shared" si="3"/>
        <v>131.86000000000001</v>
      </c>
      <c r="H21" s="131" t="s">
        <v>21</v>
      </c>
      <c r="I21" s="131">
        <f>AVERAGE('Expense Growth'!B39:E39)</f>
        <v>1.2847186440353116</v>
      </c>
    </row>
    <row r="22" spans="1:9" x14ac:dyDescent="0.25">
      <c r="A22" s="119" t="s">
        <v>26</v>
      </c>
      <c r="B22" s="124">
        <f t="shared" si="3"/>
        <v>63.949999999999989</v>
      </c>
      <c r="C22" s="124">
        <f t="shared" si="3"/>
        <v>86.32</v>
      </c>
      <c r="D22" s="124">
        <f t="shared" si="3"/>
        <v>95.81</v>
      </c>
      <c r="E22" s="124">
        <f t="shared" si="3"/>
        <v>117.08999999999997</v>
      </c>
      <c r="F22" s="125">
        <f t="shared" si="3"/>
        <v>115.87</v>
      </c>
      <c r="H22" s="131" t="s">
        <v>26</v>
      </c>
      <c r="I22" s="131">
        <f>AVERAGE('Expense Growth'!B44:E44)</f>
        <v>1.1678578025580255</v>
      </c>
    </row>
    <row r="23" spans="1:9" x14ac:dyDescent="0.25">
      <c r="A23" s="126" t="s">
        <v>4940</v>
      </c>
      <c r="B23" s="127">
        <f>AVERAGE(B19:B22)</f>
        <v>60.68</v>
      </c>
      <c r="C23" s="127">
        <f t="shared" ref="C23:F23" si="4">AVERAGE(C19:C22)</f>
        <v>75.077500000000001</v>
      </c>
      <c r="D23" s="127">
        <f t="shared" si="4"/>
        <v>106.10250000000001</v>
      </c>
      <c r="E23" s="127">
        <f t="shared" si="4"/>
        <v>117.34500000000001</v>
      </c>
      <c r="F23" s="128">
        <f t="shared" si="4"/>
        <v>110.925</v>
      </c>
      <c r="H23" s="131" t="s">
        <v>4940</v>
      </c>
      <c r="I23" s="131">
        <f>AVERAGE(I19:I22)</f>
        <v>1.1976683495198257</v>
      </c>
    </row>
  </sheetData>
  <mergeCells count="5">
    <mergeCell ref="A17:F17"/>
    <mergeCell ref="A9:F9"/>
    <mergeCell ref="A1:F1"/>
    <mergeCell ref="H10:I10"/>
    <mergeCell ref="H18:I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34E8-C090-4D72-BAF4-CCF83605EEBA}">
  <sheetPr>
    <tabColor theme="4"/>
  </sheetPr>
  <dimension ref="A1:Q9"/>
  <sheetViews>
    <sheetView workbookViewId="0">
      <selection activeCell="O14" sqref="O14"/>
    </sheetView>
  </sheetViews>
  <sheetFormatPr defaultRowHeight="15" x14ac:dyDescent="0.25"/>
  <cols>
    <col min="1" max="1" width="15" bestFit="1" customWidth="1"/>
    <col min="6" max="6" width="10.42578125" customWidth="1"/>
  </cols>
  <sheetData>
    <row r="1" spans="1:17" ht="15.75" thickBot="1" x14ac:dyDescent="0.3">
      <c r="A1" s="197" t="s">
        <v>4938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8"/>
    </row>
    <row r="2" spans="1:17" x14ac:dyDescent="0.25">
      <c r="A2" s="136"/>
      <c r="B2" s="137">
        <v>2016</v>
      </c>
      <c r="C2" s="137">
        <v>2017</v>
      </c>
      <c r="D2" s="137">
        <v>2018</v>
      </c>
      <c r="E2" s="137">
        <v>2019</v>
      </c>
      <c r="F2" s="137">
        <v>2020</v>
      </c>
      <c r="G2" s="137">
        <v>2021</v>
      </c>
      <c r="H2" s="137">
        <v>2022</v>
      </c>
      <c r="I2" s="137">
        <v>2023</v>
      </c>
      <c r="J2" s="137">
        <v>2024</v>
      </c>
      <c r="K2" s="137">
        <v>2025</v>
      </c>
      <c r="L2" s="137">
        <v>2026</v>
      </c>
      <c r="M2" s="137">
        <v>2027</v>
      </c>
      <c r="N2" s="137">
        <v>2028</v>
      </c>
      <c r="O2" s="137">
        <v>2029</v>
      </c>
      <c r="P2" s="137">
        <v>2030</v>
      </c>
      <c r="Q2" s="138">
        <v>2031</v>
      </c>
    </row>
    <row r="3" spans="1:17" x14ac:dyDescent="0.25">
      <c r="A3" s="134" t="s">
        <v>3766</v>
      </c>
      <c r="B3" s="124">
        <f>Expense!P30</f>
        <v>79.34</v>
      </c>
      <c r="C3" s="124">
        <f>Expense!M30</f>
        <v>76.45</v>
      </c>
      <c r="D3" s="124">
        <f>Expense!J30</f>
        <v>93.8</v>
      </c>
      <c r="E3" s="124">
        <f>Expense!G30</f>
        <v>97.78</v>
      </c>
      <c r="F3" s="124">
        <f>Expense!D30</f>
        <v>98.25</v>
      </c>
      <c r="G3" s="120">
        <f t="shared" ref="G3:Q3" si="0">F3*G8</f>
        <v>104.08992149841816</v>
      </c>
      <c r="H3" s="120">
        <f t="shared" si="0"/>
        <v>130.11240187302269</v>
      </c>
      <c r="I3" s="120">
        <f t="shared" si="0"/>
        <v>145.52121219367234</v>
      </c>
      <c r="J3" s="120">
        <f t="shared" si="0"/>
        <v>162.75484038010444</v>
      </c>
      <c r="K3" s="120">
        <f t="shared" si="0"/>
        <v>182.02939398208983</v>
      </c>
      <c r="L3" s="120">
        <f t="shared" si="0"/>
        <v>203.58657349976639</v>
      </c>
      <c r="M3" s="120">
        <f t="shared" si="0"/>
        <v>215.68763820582822</v>
      </c>
      <c r="N3" s="120">
        <f t="shared" si="0"/>
        <v>228.50798299260944</v>
      </c>
      <c r="O3" s="120">
        <f t="shared" si="0"/>
        <v>242.09036143982277</v>
      </c>
      <c r="P3" s="120">
        <f t="shared" si="0"/>
        <v>256.48006837450208</v>
      </c>
      <c r="Q3" s="121">
        <f t="shared" si="0"/>
        <v>271.72509092122993</v>
      </c>
    </row>
    <row r="4" spans="1:17" x14ac:dyDescent="0.25">
      <c r="A4" s="134" t="s">
        <v>4937</v>
      </c>
      <c r="B4" s="124">
        <f>Expense!Q30</f>
        <v>36.5</v>
      </c>
      <c r="C4" s="124">
        <f>Expense!N30</f>
        <v>38.11</v>
      </c>
      <c r="D4" s="124">
        <f>Expense!K30</f>
        <v>47.94</v>
      </c>
      <c r="E4" s="124">
        <f>Expense!H30</f>
        <v>52.83</v>
      </c>
      <c r="F4" s="124">
        <f>Expense!E30</f>
        <v>50.44</v>
      </c>
      <c r="G4" s="120">
        <f t="shared" ref="G4:Q4" si="1">F4*G9</f>
        <v>54.964596547423852</v>
      </c>
      <c r="H4" s="120">
        <f t="shared" si="1"/>
        <v>68.705745684279819</v>
      </c>
      <c r="I4" s="120">
        <f t="shared" si="1"/>
        <v>76.842355169215978</v>
      </c>
      <c r="J4" s="120">
        <f t="shared" si="1"/>
        <v>85.942558211735786</v>
      </c>
      <c r="K4" s="120">
        <f t="shared" si="1"/>
        <v>96.120470223908086</v>
      </c>
      <c r="L4" s="120">
        <f t="shared" si="1"/>
        <v>107.50372095397505</v>
      </c>
      <c r="M4" s="120">
        <f t="shared" si="1"/>
        <v>117.14707869908949</v>
      </c>
      <c r="N4" s="120">
        <f t="shared" si="1"/>
        <v>127.65547021024513</v>
      </c>
      <c r="O4" s="120">
        <f t="shared" si="1"/>
        <v>139.10649122081301</v>
      </c>
      <c r="P4" s="120">
        <f t="shared" si="1"/>
        <v>151.58469799920192</v>
      </c>
      <c r="Q4" s="121">
        <f t="shared" si="1"/>
        <v>165.18223172659043</v>
      </c>
    </row>
    <row r="5" spans="1:17" x14ac:dyDescent="0.25">
      <c r="A5" s="135" t="s">
        <v>44</v>
      </c>
      <c r="B5" s="127">
        <f>B3+B4</f>
        <v>115.84</v>
      </c>
      <c r="C5" s="127">
        <f t="shared" ref="C5:Q5" si="2">C3+C4</f>
        <v>114.56</v>
      </c>
      <c r="D5" s="127">
        <f t="shared" si="2"/>
        <v>141.74</v>
      </c>
      <c r="E5" s="127">
        <f t="shared" si="2"/>
        <v>150.61000000000001</v>
      </c>
      <c r="F5" s="127">
        <f t="shared" si="2"/>
        <v>148.69</v>
      </c>
      <c r="G5" s="127">
        <f t="shared" si="2"/>
        <v>159.05451804584203</v>
      </c>
      <c r="H5" s="127">
        <f t="shared" si="2"/>
        <v>198.8181475573025</v>
      </c>
      <c r="I5" s="127">
        <f t="shared" si="2"/>
        <v>222.36356736288832</v>
      </c>
      <c r="J5" s="127">
        <f t="shared" si="2"/>
        <v>248.69739859184023</v>
      </c>
      <c r="K5" s="127">
        <f t="shared" si="2"/>
        <v>278.14986420599791</v>
      </c>
      <c r="L5" s="127">
        <f t="shared" si="2"/>
        <v>311.09029445374142</v>
      </c>
      <c r="M5" s="127">
        <f t="shared" si="2"/>
        <v>332.83471690491774</v>
      </c>
      <c r="N5" s="127">
        <f t="shared" si="2"/>
        <v>356.16345320285456</v>
      </c>
      <c r="O5" s="127">
        <f t="shared" si="2"/>
        <v>381.19685266063578</v>
      </c>
      <c r="P5" s="127">
        <f t="shared" si="2"/>
        <v>408.064766373704</v>
      </c>
      <c r="Q5" s="128">
        <f t="shared" si="2"/>
        <v>436.90732264782037</v>
      </c>
    </row>
    <row r="7" spans="1:17" ht="15.75" thickBot="1" x14ac:dyDescent="0.3">
      <c r="B7" s="73"/>
      <c r="F7" s="197" t="s">
        <v>4946</v>
      </c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8"/>
    </row>
    <row r="8" spans="1:17" x14ac:dyDescent="0.25">
      <c r="F8" s="133" t="s">
        <v>3766</v>
      </c>
      <c r="G8" s="120">
        <f>AVERAGE('Expense Growth'!$H$19:$K$19)</f>
        <v>1.0594394045640525</v>
      </c>
      <c r="H8" s="120">
        <f>1.25</f>
        <v>1.25</v>
      </c>
      <c r="I8" s="120">
        <f>1.75^(1/5)</f>
        <v>1.1184269147201447</v>
      </c>
      <c r="J8" s="120">
        <f t="shared" ref="J8:L9" si="3">1.75^(1/5)</f>
        <v>1.1184269147201447</v>
      </c>
      <c r="K8" s="120">
        <f t="shared" si="3"/>
        <v>1.1184269147201447</v>
      </c>
      <c r="L8" s="120">
        <f t="shared" si="3"/>
        <v>1.1184269147201447</v>
      </c>
      <c r="M8" s="120">
        <f>AVERAGE('Expense Growth'!$H$19:$K$19)</f>
        <v>1.0594394045640525</v>
      </c>
      <c r="N8" s="120">
        <f>AVERAGE('Expense Growth'!$H$19:$K$19)</f>
        <v>1.0594394045640525</v>
      </c>
      <c r="O8" s="120">
        <f>AVERAGE('Expense Growth'!$H$19:$K$19)</f>
        <v>1.0594394045640525</v>
      </c>
      <c r="P8" s="120">
        <f>AVERAGE('Expense Growth'!$H$19:$K$19)</f>
        <v>1.0594394045640525</v>
      </c>
      <c r="Q8" s="121">
        <f>AVERAGE('Expense Growth'!$H$19:$K$19)</f>
        <v>1.0594394045640525</v>
      </c>
    </row>
    <row r="9" spans="1:17" x14ac:dyDescent="0.25">
      <c r="F9" s="135" t="s">
        <v>4947</v>
      </c>
      <c r="G9" s="129">
        <f>AVERAGE('Expense Growth'!$B$43:$E$43)</f>
        <v>1.089702548521488</v>
      </c>
      <c r="H9" s="129">
        <f>1.25</f>
        <v>1.25</v>
      </c>
      <c r="I9" s="129">
        <f>1.75^(1/5)</f>
        <v>1.1184269147201447</v>
      </c>
      <c r="J9" s="129">
        <f t="shared" si="3"/>
        <v>1.1184269147201447</v>
      </c>
      <c r="K9" s="129">
        <f t="shared" si="3"/>
        <v>1.1184269147201447</v>
      </c>
      <c r="L9" s="129">
        <f t="shared" si="3"/>
        <v>1.1184269147201447</v>
      </c>
      <c r="M9" s="129">
        <f>AVERAGE('Expense Growth'!$B$43:$E$43)</f>
        <v>1.089702548521488</v>
      </c>
      <c r="N9" s="129">
        <f>AVERAGE('Expense Growth'!$B$43:$E$43)</f>
        <v>1.089702548521488</v>
      </c>
      <c r="O9" s="129">
        <f>AVERAGE('Expense Growth'!$B$43:$E$43)</f>
        <v>1.089702548521488</v>
      </c>
      <c r="P9" s="129">
        <f>AVERAGE('Expense Growth'!$B$43:$E$43)</f>
        <v>1.089702548521488</v>
      </c>
      <c r="Q9" s="130">
        <f>AVERAGE('Expense Growth'!$B$43:$E$43)</f>
        <v>1.089702548521488</v>
      </c>
    </row>
  </sheetData>
  <mergeCells count="2">
    <mergeCell ref="A1:Q1"/>
    <mergeCell ref="F7:Q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Revenue</vt:lpstr>
      <vt:lpstr>Revenue Forecast</vt:lpstr>
      <vt:lpstr>Correlation Matrix</vt:lpstr>
      <vt:lpstr>Revenue Benchmark</vt:lpstr>
      <vt:lpstr>Revenue Growth</vt:lpstr>
      <vt:lpstr>Expense</vt:lpstr>
      <vt:lpstr>Expense Growth</vt:lpstr>
      <vt:lpstr>Expense Benchmark</vt:lpstr>
      <vt:lpstr>Rarita Expense Forecast</vt:lpstr>
      <vt:lpstr>Attendance</vt:lpstr>
      <vt:lpstr>Rarita Attendance</vt:lpstr>
      <vt:lpstr>Social Media</vt:lpstr>
      <vt:lpstr>Rarita Social Media</vt:lpstr>
      <vt:lpstr>Rarita Economic</vt:lpstr>
      <vt:lpstr>Rarita Spot Rates</vt:lpstr>
      <vt:lpstr>Rarita inflation rates</vt:lpstr>
      <vt:lpstr>Other Countries' GDP</vt:lpstr>
      <vt:lpstr>Tournament Ranking</vt:lpstr>
      <vt:lpstr>2020 Salaries</vt:lpstr>
      <vt:lpstr>2021 Salaries</vt:lpstr>
      <vt:lpstr>Salary Change</vt:lpstr>
      <vt:lpstr>Salary by Country</vt:lpstr>
      <vt:lpstr>Team Selection Salary</vt:lpstr>
      <vt:lpstr>Tournament Shooting</vt:lpstr>
      <vt:lpstr>Tournament Passing</vt:lpstr>
      <vt:lpstr>Tournament Defense</vt:lpstr>
      <vt:lpstr>Tournament Goalkeeping</vt:lpstr>
      <vt:lpstr>Aggregate Tournament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 Zou</dc:creator>
  <cp:lastModifiedBy>Skyler Zou</cp:lastModifiedBy>
  <dcterms:created xsi:type="dcterms:W3CDTF">2022-03-17T12:44:05Z</dcterms:created>
  <dcterms:modified xsi:type="dcterms:W3CDTF">2022-04-10T02:10:45Z</dcterms:modified>
</cp:coreProperties>
</file>